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8515" windowHeight="12600" activeTab="2"/>
  </bookViews>
  <sheets>
    <sheet name="LABORALES" sheetId="2" r:id="rId1"/>
    <sheet name="PERSONAL EVENTUAL" sheetId="1" r:id="rId2"/>
    <sheet name="FUNCIONARIOS" sheetId="3" r:id="rId3"/>
  </sheets>
  <externalReferences>
    <externalReference r:id="rId4"/>
  </externalReferences>
  <definedNames>
    <definedName name="_xlnm._FilterDatabase" localSheetId="0" hidden="1">LABORALES!$A$1:$AMY$597</definedName>
    <definedName name="_xlnm._FilterDatabase" localSheetId="1">'PERSONAL EVENTUAL'!$A$1:$CG$10</definedName>
    <definedName name="PTO2020O">#REF!</definedName>
    <definedName name="_xlnm.Print_Titles" localSheetId="0">LABORALES!$1:$1</definedName>
    <definedName name="_xlnm.Print_Titles" localSheetId="1">'PERSONAL EVENTUAL'!$1:$1</definedName>
    <definedName name="Z_016795E5_C424_4C69_AF84_F0D5B20833FB_.wvu.Cols" localSheetId="0">LABORALES!#REF!,LABORALES!#REF!,LABORALES!#REF!,LABORALES!$B:$Y,LABORALES!#REF!,LABORALES!#REF!,LABORALES!$AJ:$AJ,LABORALES!$AQ:$AQ,LABORALES!$AS:$AS,LABORALES!$AU:$AU,LABORALES!$AW:$AW,LABORALES!$AY:$AY,LABORALES!$BA:$BA,LABORALES!$BC:$BC,LABORALES!#REF!,LABORALES!#REF!,LABORALES!#REF!,LABORALES!$BE:$BE,LABORALES!$BG:$BG,LABORALES!#REF!,LABORALES!#REF!</definedName>
    <definedName name="Z_016795E5_C424_4C69_AF84_F0D5B20833FB_.wvu.Cols" localSheetId="1">'PERSONAL EVENTUAL'!$A:$A,'PERSONAL EVENTUAL'!#REF!,'PERSONAL EVENTUAL'!#REF!,'PERSONAL EVENTUAL'!$B:$G,'PERSONAL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</definedName>
    <definedName name="Z_016795E5_C424_4C69_AF84_F0D5B20833FB_.wvu.FilterData" localSheetId="0">LABORALES!$K$1:$K$6</definedName>
    <definedName name="Z_016795E5_C424_4C69_AF84_F0D5B20833FB_.wvu.FilterData" localSheetId="1">'PERSONAL EVENTUAL'!#REF!</definedName>
    <definedName name="Z_016795E5_C424_4C69_AF84_F0D5B20833FB_.wvu.PrintArea" localSheetId="0">LABORALES!$I$1:$CL$6</definedName>
    <definedName name="Z_016795E5_C424_4C69_AF84_F0D5B20833FB_.wvu.PrintArea" localSheetId="1">'PERSONAL EVENTUAL'!$H$1:$H$6</definedName>
    <definedName name="Z_016795E5_C424_4C69_AF84_F0D5B20833FB_.wvu.PrintTitles" localSheetId="0">LABORALES!$1:$1</definedName>
    <definedName name="Z_016795E5_C424_4C69_AF84_F0D5B20833FB_.wvu.PrintTitles" localSheetId="1">'PERSONAL EVENTUAL'!$1:$1</definedName>
    <definedName name="Z_0A0CF1B1_D8E6_4BF5_9460_551CB9BEF6B5_.wvu.FilterData" localSheetId="0">LABORALES!#REF!</definedName>
    <definedName name="Z_0A0CF1B1_D8E6_4BF5_9460_551CB9BEF6B5_.wvu.FilterData" localSheetId="1">'PERSONAL EVENTUAL'!#REF!</definedName>
    <definedName name="Z_0A0CF1B1_D8E6_4BF5_9460_551CB9BEF6B5_.wvu.PrintArea" localSheetId="0">LABORALES!$B$1:$Y$6</definedName>
    <definedName name="Z_0A0CF1B1_D8E6_4BF5_9460_551CB9BEF6B5_.wvu.PrintArea" localSheetId="1">'PERSONAL EVENTUAL'!$A$1:$G$6</definedName>
    <definedName name="Z_0A0CF1B1_D8E6_4BF5_9460_551CB9BEF6B5_.wvu.PrintTitles" localSheetId="0">LABORALES!$1:$1</definedName>
    <definedName name="Z_0A0CF1B1_D8E6_4BF5_9460_551CB9BEF6B5_.wvu.PrintTitles" localSheetId="1">'PERSONAL EVENTUAL'!$1:$1</definedName>
    <definedName name="Z_C3C7F986_5CD6_47C4_8801_FC9956A909B6_.wvu.Cols" localSheetId="0">LABORALES!#REF!,LABORALES!$I:$L,LABORALES!#REF!,LABORALES!$AA:$CL</definedName>
    <definedName name="Z_C3C7F986_5CD6_47C4_8801_FC9956A909B6_.wvu.Cols" localSheetId="1">'PERSONAL EVENTUAL'!$A:$A,'PERSONAL EVENTUAL'!#REF!,'PERSONAL EVENTUAL'!#REF!,'PERSONAL EVENTUAL'!$H:$H</definedName>
    <definedName name="Z_C3C7F986_5CD6_47C4_8801_FC9956A909B6_.wvu.FilterData" localSheetId="0">LABORALES!#REF!</definedName>
    <definedName name="Z_C3C7F986_5CD6_47C4_8801_FC9956A909B6_.wvu.FilterData" localSheetId="1">'PERSONAL EVENTUAL'!#REF!</definedName>
    <definedName name="Z_C3C7F986_5CD6_47C4_8801_FC9956A909B6_.wvu.PrintArea" localSheetId="0">LABORALES!$B$1:$Z$6</definedName>
    <definedName name="Z_C3C7F986_5CD6_47C4_8801_FC9956A909B6_.wvu.PrintArea" localSheetId="1">'PERSONAL EVENTUAL'!$A$1:$G$6</definedName>
    <definedName name="Z_C3C7F986_5CD6_47C4_8801_FC9956A909B6_.wvu.PrintTitles" localSheetId="0">LABORALES!$1:$1</definedName>
    <definedName name="Z_C3C7F986_5CD6_47C4_8801_FC9956A909B6_.wvu.PrintTitles" localSheetId="1">'PERSONAL EVENTUAL'!$1:$1</definedName>
    <definedName name="Z_FB9005E2_5F47_4B12_8924_382AE33AE9FD_.wvu.Cols" localSheetId="0">LABORALES!#REF!,LABORALES!#REF!,LABORALES!#REF!,LABORALES!$B:$Y,LABORALES!#REF!,LABORALES!#REF!,LABORALES!$AJ:$AJ,LABORALES!$AQ:$AQ,LABORALES!$AS:$AS,LABORALES!$AU:$AU,LABORALES!$AW:$AW,LABORALES!$AY:$AY,LABORALES!$BA:$BA,LABORALES!$BC:$BC,LABORALES!#REF!,LABORALES!#REF!,LABORALES!#REF!,LABORALES!$BE:$BE,LABORALES!$BG:$BG,LABORALES!#REF!,LABORALES!#REF!</definedName>
    <definedName name="Z_FB9005E2_5F47_4B12_8924_382AE33AE9FD_.wvu.Cols" localSheetId="1">'PERSONAL EVENTUAL'!$A:$A,'PERSONAL EVENTUAL'!#REF!,'PERSONAL EVENTUAL'!#REF!,'PERSONAL EVENTUAL'!$B:$G,'PERSONAL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EVENTUAL'!#REF!,'PERSONAL EVENTUAL'!#REF!</definedName>
    <definedName name="Z_FB9005E2_5F47_4B12_8924_382AE33AE9FD_.wvu.FilterData" localSheetId="0">LABORALES!$K$1:$K$6</definedName>
    <definedName name="Z_FB9005E2_5F47_4B12_8924_382AE33AE9FD_.wvu.FilterData" localSheetId="1">'PERSONAL EVENTUAL'!#REF!</definedName>
    <definedName name="Z_FB9005E2_5F47_4B12_8924_382AE33AE9FD_.wvu.PrintArea" localSheetId="0">LABORALES!$I$1:$CL$6</definedName>
    <definedName name="Z_FB9005E2_5F47_4B12_8924_382AE33AE9FD_.wvu.PrintArea" localSheetId="1">'PERSONAL EVENTUAL'!$H$1:$H$6</definedName>
    <definedName name="Z_FB9005E2_5F47_4B12_8924_382AE33AE9FD_.wvu.PrintTitles" localSheetId="0">LABORALES!$1:$1</definedName>
    <definedName name="Z_FB9005E2_5F47_4B12_8924_382AE33AE9FD_.wvu.PrintTitles" localSheetId="1">'PERSONAL EVENTUAL'!$1:$1</definedName>
  </definedNames>
  <calcPr calcId="145621"/>
</workbook>
</file>

<file path=xl/calcChain.xml><?xml version="1.0" encoding="utf-8"?>
<calcChain xmlns="http://schemas.openxmlformats.org/spreadsheetml/2006/main">
  <c r="DN1" i="3" l="1"/>
  <c r="DO1" i="3"/>
  <c r="DP1" i="3"/>
  <c r="DQ1" i="3"/>
  <c r="DR1" i="3"/>
  <c r="DS1" i="3"/>
  <c r="DT1" i="3"/>
  <c r="DU1" i="3"/>
  <c r="DV1" i="3"/>
  <c r="DW1" i="3"/>
  <c r="DX1" i="3"/>
  <c r="DL2" i="3"/>
  <c r="DM2" i="3"/>
  <c r="DN2" i="3"/>
  <c r="DO2" i="3"/>
  <c r="EB2" i="3"/>
  <c r="ED2" i="3"/>
  <c r="DL3" i="3"/>
  <c r="DM3" i="3"/>
  <c r="DN3" i="3"/>
  <c r="DO3" i="3"/>
  <c r="EB3" i="3"/>
  <c r="ED3" i="3"/>
  <c r="DL4" i="3"/>
  <c r="DM4" i="3"/>
  <c r="DN4" i="3"/>
  <c r="DO4" i="3"/>
  <c r="EB4" i="3"/>
  <c r="ED4" i="3"/>
  <c r="DL5" i="3"/>
  <c r="DM5" i="3"/>
  <c r="DN5" i="3"/>
  <c r="DO5" i="3"/>
  <c r="EB5" i="3"/>
  <c r="ED5" i="3"/>
  <c r="DL6" i="3"/>
  <c r="DM6" i="3"/>
  <c r="DN6" i="3"/>
  <c r="DO6" i="3"/>
  <c r="EB6" i="3"/>
  <c r="ED6" i="3"/>
  <c r="DL7" i="3"/>
  <c r="DM7" i="3"/>
  <c r="DN7" i="3"/>
  <c r="DO7" i="3"/>
  <c r="EB7" i="3"/>
  <c r="ED7" i="3"/>
  <c r="DL8" i="3"/>
  <c r="DM8" i="3"/>
  <c r="DN8" i="3"/>
  <c r="DO8" i="3"/>
  <c r="EB8" i="3"/>
  <c r="ED8" i="3"/>
  <c r="DL9" i="3"/>
  <c r="DM9" i="3"/>
  <c r="DN9" i="3"/>
  <c r="DO9" i="3"/>
  <c r="EB9" i="3"/>
  <c r="ED9" i="3"/>
  <c r="DL10" i="3"/>
  <c r="DM10" i="3"/>
  <c r="DN10" i="3"/>
  <c r="DO10" i="3"/>
  <c r="EB10" i="3"/>
  <c r="ED10" i="3"/>
  <c r="DL11" i="3"/>
  <c r="DM11" i="3"/>
  <c r="DN11" i="3"/>
  <c r="DO11" i="3"/>
  <c r="EB11" i="3"/>
  <c r="ED11" i="3"/>
  <c r="DL12" i="3"/>
  <c r="DM12" i="3"/>
  <c r="DN12" i="3"/>
  <c r="DO12" i="3"/>
  <c r="EB12" i="3"/>
  <c r="ED12" i="3"/>
  <c r="DL13" i="3"/>
  <c r="DM13" i="3"/>
  <c r="DN13" i="3"/>
  <c r="DO13" i="3"/>
  <c r="EB13" i="3"/>
  <c r="ED13" i="3"/>
  <c r="DL14" i="3"/>
  <c r="DM14" i="3"/>
  <c r="DN14" i="3"/>
  <c r="DO14" i="3"/>
  <c r="EB14" i="3"/>
  <c r="ED14" i="3"/>
  <c r="DL15" i="3"/>
  <c r="DM15" i="3"/>
  <c r="DN15" i="3"/>
  <c r="DO15" i="3"/>
  <c r="EB15" i="3"/>
  <c r="ED15" i="3"/>
  <c r="DL16" i="3"/>
  <c r="DM16" i="3"/>
  <c r="DN16" i="3"/>
  <c r="DO16" i="3"/>
  <c r="EB16" i="3"/>
  <c r="ED16" i="3"/>
  <c r="DL17" i="3"/>
  <c r="DM17" i="3"/>
  <c r="DN17" i="3"/>
  <c r="DO17" i="3"/>
  <c r="EB17" i="3"/>
  <c r="ED17" i="3"/>
  <c r="DL18" i="3"/>
  <c r="DM18" i="3"/>
  <c r="DN18" i="3"/>
  <c r="DO18" i="3"/>
  <c r="EB18" i="3"/>
  <c r="ED18" i="3"/>
  <c r="DL19" i="3"/>
  <c r="DM19" i="3"/>
  <c r="DN19" i="3"/>
  <c r="DO19" i="3"/>
  <c r="EB19" i="3"/>
  <c r="ED19" i="3"/>
  <c r="DL20" i="3"/>
  <c r="DM20" i="3"/>
  <c r="DN20" i="3"/>
  <c r="DO20" i="3"/>
  <c r="EB20" i="3"/>
  <c r="ED20" i="3"/>
  <c r="DL21" i="3"/>
  <c r="DM21" i="3"/>
  <c r="DN21" i="3"/>
  <c r="DO21" i="3"/>
  <c r="EB21" i="3"/>
  <c r="ED21" i="3"/>
  <c r="DL22" i="3"/>
  <c r="DM22" i="3"/>
  <c r="DN22" i="3"/>
  <c r="DO22" i="3"/>
  <c r="EB22" i="3"/>
  <c r="ED22" i="3"/>
  <c r="DL23" i="3"/>
  <c r="DM23" i="3"/>
  <c r="DN23" i="3"/>
  <c r="DO23" i="3"/>
  <c r="EB23" i="3"/>
  <c r="ED23" i="3"/>
  <c r="DL24" i="3"/>
  <c r="DM24" i="3"/>
  <c r="DN24" i="3"/>
  <c r="DO24" i="3"/>
  <c r="EB24" i="3"/>
  <c r="ED24" i="3"/>
  <c r="DL25" i="3"/>
  <c r="DM25" i="3"/>
  <c r="DN25" i="3"/>
  <c r="DO25" i="3"/>
  <c r="EB25" i="3"/>
  <c r="ED25" i="3"/>
  <c r="DL26" i="3"/>
  <c r="DM26" i="3"/>
  <c r="DN26" i="3"/>
  <c r="DO26" i="3"/>
  <c r="EB26" i="3"/>
  <c r="ED26" i="3"/>
  <c r="DL27" i="3"/>
  <c r="DM27" i="3"/>
  <c r="DN27" i="3"/>
  <c r="DO27" i="3"/>
  <c r="EB27" i="3"/>
  <c r="ED27" i="3"/>
  <c r="DL28" i="3"/>
  <c r="DM28" i="3"/>
  <c r="DN28" i="3"/>
  <c r="DO28" i="3"/>
  <c r="EB28" i="3"/>
  <c r="ED28" i="3"/>
  <c r="DL29" i="3"/>
  <c r="DM29" i="3"/>
  <c r="EB29" i="3"/>
  <c r="ED29" i="3"/>
  <c r="DL30" i="3"/>
  <c r="DM30" i="3"/>
  <c r="DN30" i="3"/>
  <c r="DO30" i="3"/>
  <c r="EB30" i="3"/>
  <c r="ED30" i="3"/>
  <c r="DL31" i="3"/>
  <c r="DM31" i="3"/>
  <c r="DN31" i="3"/>
  <c r="DO31" i="3"/>
  <c r="EB31" i="3"/>
  <c r="ED31" i="3"/>
  <c r="DL32" i="3"/>
  <c r="DM32" i="3"/>
  <c r="DN32" i="3"/>
  <c r="DO32" i="3"/>
  <c r="EB32" i="3"/>
  <c r="ED32" i="3"/>
  <c r="DL33" i="3"/>
  <c r="DM33" i="3"/>
  <c r="DN33" i="3"/>
  <c r="DO33" i="3"/>
  <c r="EB33" i="3"/>
  <c r="ED33" i="3"/>
  <c r="DL34" i="3"/>
  <c r="DM34" i="3"/>
  <c r="DN34" i="3"/>
  <c r="DO34" i="3"/>
  <c r="EB34" i="3"/>
  <c r="ED34" i="3"/>
  <c r="DL35" i="3"/>
  <c r="DM35" i="3"/>
  <c r="DN35" i="3"/>
  <c r="DO35" i="3"/>
  <c r="EB35" i="3"/>
  <c r="ED35" i="3"/>
  <c r="DL36" i="3"/>
  <c r="DM36" i="3"/>
  <c r="DN36" i="3"/>
  <c r="DO36" i="3"/>
  <c r="EB36" i="3"/>
  <c r="ED36" i="3"/>
  <c r="DL37" i="3"/>
  <c r="DM37" i="3"/>
  <c r="DL38" i="3"/>
  <c r="DM38" i="3"/>
  <c r="DO38" i="3"/>
  <c r="EB38" i="3"/>
  <c r="ED38" i="3"/>
  <c r="DL39" i="3"/>
  <c r="DM39" i="3"/>
  <c r="DO39" i="3"/>
  <c r="EB39" i="3"/>
  <c r="ED39" i="3"/>
  <c r="DL40" i="3"/>
  <c r="DM40" i="3"/>
  <c r="DO40" i="3"/>
  <c r="EB40" i="3"/>
  <c r="ED40" i="3"/>
  <c r="DL41" i="3"/>
  <c r="DM41" i="3"/>
  <c r="DO41" i="3"/>
  <c r="EB41" i="3"/>
  <c r="ED41" i="3"/>
  <c r="DL42" i="3"/>
  <c r="DM42" i="3"/>
  <c r="DO42" i="3"/>
  <c r="EB42" i="3"/>
  <c r="ED42" i="3"/>
  <c r="DL43" i="3"/>
  <c r="DM43" i="3"/>
  <c r="DO43" i="3"/>
  <c r="EB43" i="3"/>
  <c r="ED43" i="3"/>
  <c r="DL44" i="3"/>
  <c r="DM44" i="3"/>
  <c r="DO44" i="3"/>
  <c r="EB44" i="3"/>
  <c r="ED44" i="3"/>
  <c r="DL45" i="3"/>
  <c r="DM45" i="3"/>
  <c r="DO45" i="3"/>
  <c r="EB45" i="3"/>
  <c r="ED45" i="3"/>
  <c r="DL47" i="3"/>
  <c r="DM47" i="3"/>
  <c r="DO47" i="3"/>
  <c r="EB47" i="3"/>
  <c r="ED47" i="3"/>
  <c r="DL48" i="3"/>
  <c r="DM48" i="3"/>
  <c r="DO48" i="3"/>
  <c r="EB48" i="3"/>
  <c r="ED48" i="3"/>
  <c r="DL49" i="3"/>
  <c r="DM49" i="3"/>
  <c r="EB49" i="3"/>
  <c r="ED49" i="3"/>
  <c r="DL50" i="3"/>
  <c r="DM50" i="3"/>
  <c r="DO50" i="3"/>
  <c r="EB50" i="3"/>
  <c r="ED50" i="3"/>
  <c r="DL51" i="3"/>
  <c r="DM51" i="3"/>
  <c r="DN51" i="3"/>
  <c r="DO51" i="3"/>
  <c r="EB51" i="3"/>
  <c r="ED51" i="3"/>
  <c r="DL52" i="3"/>
  <c r="DM52" i="3"/>
  <c r="DO52" i="3"/>
  <c r="EB52" i="3"/>
  <c r="ED52" i="3"/>
  <c r="DL53" i="3"/>
  <c r="DM53" i="3"/>
  <c r="DN53" i="3"/>
  <c r="DO53" i="3"/>
  <c r="EB53" i="3"/>
  <c r="ED53" i="3"/>
  <c r="DL54" i="3"/>
  <c r="DM54" i="3"/>
  <c r="DN54" i="3"/>
  <c r="DO54" i="3"/>
  <c r="EB54" i="3"/>
  <c r="ED54" i="3"/>
  <c r="DL55" i="3"/>
  <c r="DM55" i="3"/>
  <c r="DO55" i="3"/>
  <c r="EB55" i="3"/>
  <c r="ED55" i="3"/>
  <c r="DL56" i="3"/>
  <c r="DM56" i="3"/>
  <c r="DO56" i="3"/>
  <c r="EB56" i="3"/>
  <c r="ED56" i="3"/>
  <c r="DL57" i="3"/>
  <c r="DM57" i="3"/>
  <c r="DO57" i="3"/>
  <c r="EB57" i="3"/>
  <c r="ED57" i="3"/>
  <c r="DL58" i="3"/>
  <c r="DM58" i="3"/>
  <c r="DO58" i="3"/>
  <c r="EB58" i="3"/>
  <c r="ED58" i="3"/>
  <c r="DL59" i="3"/>
  <c r="DM59" i="3"/>
  <c r="DO59" i="3"/>
  <c r="EB59" i="3"/>
  <c r="ED59" i="3"/>
  <c r="DL60" i="3"/>
  <c r="DM60" i="3"/>
  <c r="DN60" i="3"/>
  <c r="DO60" i="3"/>
  <c r="EB60" i="3"/>
  <c r="ED60" i="3"/>
  <c r="DL61" i="3"/>
  <c r="DM61" i="3"/>
  <c r="DO61" i="3"/>
  <c r="EB61" i="3"/>
  <c r="ED61" i="3"/>
  <c r="DL62" i="3"/>
  <c r="DM62" i="3"/>
  <c r="DO62" i="3"/>
  <c r="EB62" i="3"/>
  <c r="ED62" i="3"/>
  <c r="DL63" i="3"/>
  <c r="DM63" i="3"/>
  <c r="DN63" i="3"/>
  <c r="DO63" i="3"/>
  <c r="EB63" i="3"/>
  <c r="ED63" i="3"/>
  <c r="DL64" i="3"/>
  <c r="DM64" i="3"/>
  <c r="EB64" i="3"/>
  <c r="ED64" i="3"/>
  <c r="DL65" i="3"/>
  <c r="DM65" i="3"/>
  <c r="DL66" i="3"/>
  <c r="DM66" i="3"/>
  <c r="DO66" i="3"/>
  <c r="EB66" i="3"/>
  <c r="ED66" i="3"/>
  <c r="DL67" i="3"/>
  <c r="DM67" i="3"/>
  <c r="DO67" i="3"/>
  <c r="EB67" i="3"/>
  <c r="ED67" i="3"/>
  <c r="DL69" i="3"/>
  <c r="DM69" i="3"/>
  <c r="DO69" i="3"/>
  <c r="EB69" i="3"/>
  <c r="ED69" i="3"/>
  <c r="DL70" i="3"/>
  <c r="DM70" i="3"/>
  <c r="EB70" i="3"/>
  <c r="ED70" i="3"/>
  <c r="DL71" i="3"/>
  <c r="DM71" i="3"/>
  <c r="DO71" i="3"/>
  <c r="EB71" i="3"/>
  <c r="ED71" i="3"/>
  <c r="DL72" i="3"/>
  <c r="DM72" i="3"/>
  <c r="DO72" i="3"/>
  <c r="EB72" i="3"/>
  <c r="ED72" i="3"/>
  <c r="DL73" i="3"/>
  <c r="DM73" i="3"/>
  <c r="DO73" i="3"/>
  <c r="EB73" i="3"/>
  <c r="ED73" i="3"/>
  <c r="DL74" i="3"/>
  <c r="DM74" i="3"/>
  <c r="DO74" i="3"/>
  <c r="EB74" i="3"/>
  <c r="ED74" i="3"/>
  <c r="DL75" i="3"/>
  <c r="DM75" i="3"/>
  <c r="DO75" i="3"/>
  <c r="EB75" i="3"/>
  <c r="ED75" i="3"/>
  <c r="DL76" i="3"/>
  <c r="DM76" i="3"/>
  <c r="DO76" i="3"/>
  <c r="EB76" i="3"/>
  <c r="ED76" i="3"/>
  <c r="DL77" i="3"/>
  <c r="DM77" i="3"/>
  <c r="DO77" i="3"/>
  <c r="EB77" i="3"/>
  <c r="ED77" i="3"/>
  <c r="DL79" i="3"/>
  <c r="DM79" i="3"/>
  <c r="DO79" i="3"/>
  <c r="EB79" i="3"/>
  <c r="ED79" i="3"/>
  <c r="DL81" i="3"/>
  <c r="DM81" i="3"/>
  <c r="DN81" i="3"/>
  <c r="DO81" i="3"/>
  <c r="EB81" i="3"/>
  <c r="ED81" i="3"/>
  <c r="DL82" i="3"/>
  <c r="DM82" i="3"/>
  <c r="DN82" i="3"/>
  <c r="DO82" i="3"/>
  <c r="EB82" i="3"/>
  <c r="ED82" i="3"/>
  <c r="DL83" i="3"/>
  <c r="DM83" i="3"/>
  <c r="DO83" i="3"/>
  <c r="EB83" i="3"/>
  <c r="ED83" i="3"/>
  <c r="DL84" i="3"/>
  <c r="DM84" i="3"/>
  <c r="DL85" i="3"/>
  <c r="DM85" i="3"/>
  <c r="DO85" i="3"/>
  <c r="EB85" i="3"/>
  <c r="ED85" i="3"/>
  <c r="DL86" i="3"/>
  <c r="DM86" i="3"/>
  <c r="DO86" i="3"/>
  <c r="EB86" i="3"/>
  <c r="ED86" i="3"/>
  <c r="DL88" i="3"/>
  <c r="DM88" i="3"/>
  <c r="DN88" i="3"/>
  <c r="DO88" i="3"/>
  <c r="EB88" i="3"/>
  <c r="ED88" i="3"/>
  <c r="DL89" i="3"/>
  <c r="DM89" i="3"/>
  <c r="DO89" i="3"/>
  <c r="EB89" i="3"/>
  <c r="ED89" i="3"/>
  <c r="DL91" i="3"/>
  <c r="DM91" i="3"/>
  <c r="DO91" i="3"/>
  <c r="EB91" i="3"/>
  <c r="ED91" i="3"/>
  <c r="DL92" i="3"/>
  <c r="DM92" i="3"/>
  <c r="DO92" i="3"/>
  <c r="EB92" i="3"/>
  <c r="ED92" i="3"/>
  <c r="DL93" i="3"/>
  <c r="DM93" i="3"/>
  <c r="DO93" i="3"/>
  <c r="EB93" i="3"/>
  <c r="ED93" i="3"/>
  <c r="DL95" i="3"/>
  <c r="DM95" i="3"/>
  <c r="EB95" i="3"/>
  <c r="ED95" i="3"/>
  <c r="DL96" i="3"/>
  <c r="DM96" i="3"/>
  <c r="DO96" i="3"/>
  <c r="EB96" i="3"/>
  <c r="ED96" i="3"/>
  <c r="DM97" i="3"/>
  <c r="DO97" i="3"/>
  <c r="EB97" i="3"/>
  <c r="ED97" i="3"/>
  <c r="DL98" i="3"/>
  <c r="DM98" i="3"/>
  <c r="DO98" i="3"/>
  <c r="EB98" i="3"/>
  <c r="ED98" i="3"/>
  <c r="DL99" i="3"/>
  <c r="DM99" i="3"/>
  <c r="DO99" i="3"/>
  <c r="EB99" i="3"/>
  <c r="ED99" i="3"/>
  <c r="DL100" i="3"/>
  <c r="DM100" i="3"/>
  <c r="DO100" i="3"/>
  <c r="EB100" i="3"/>
  <c r="ED100" i="3"/>
  <c r="DL101" i="3"/>
  <c r="DM101" i="3"/>
  <c r="DN101" i="3"/>
  <c r="DO101" i="3"/>
  <c r="EB101" i="3"/>
  <c r="ED101" i="3"/>
  <c r="DL102" i="3"/>
  <c r="DM102" i="3"/>
  <c r="DO102" i="3"/>
  <c r="EB102" i="3"/>
  <c r="ED102" i="3"/>
  <c r="DL103" i="3"/>
  <c r="DM103" i="3"/>
  <c r="DO103" i="3"/>
  <c r="EB103" i="3"/>
  <c r="ED103" i="3"/>
  <c r="DL104" i="3"/>
  <c r="DM104" i="3"/>
  <c r="DO104" i="3"/>
  <c r="EB104" i="3"/>
  <c r="ED104" i="3"/>
  <c r="DL105" i="3"/>
  <c r="DM105" i="3"/>
  <c r="DO105" i="3"/>
  <c r="EB105" i="3"/>
  <c r="ED105" i="3"/>
  <c r="DL106" i="3"/>
  <c r="DM106" i="3"/>
  <c r="DO106" i="3"/>
  <c r="EB106" i="3"/>
  <c r="ED106" i="3"/>
  <c r="DL107" i="3"/>
  <c r="DM107" i="3"/>
  <c r="DO107" i="3"/>
  <c r="EB107" i="3"/>
  <c r="ED107" i="3"/>
  <c r="DL108" i="3"/>
  <c r="DM108" i="3"/>
  <c r="DO108" i="3"/>
  <c r="EB108" i="3"/>
  <c r="ED108" i="3"/>
  <c r="DL109" i="3"/>
  <c r="DM109" i="3"/>
  <c r="DO109" i="3"/>
  <c r="EB109" i="3"/>
  <c r="ED109" i="3"/>
  <c r="DL111" i="3"/>
  <c r="DM111" i="3"/>
  <c r="DO111" i="3"/>
  <c r="EB111" i="3"/>
  <c r="ED111" i="3"/>
  <c r="DL112" i="3"/>
  <c r="DM112" i="3"/>
  <c r="DO112" i="3"/>
  <c r="EB112" i="3"/>
  <c r="ED112" i="3"/>
  <c r="DL113" i="3"/>
  <c r="DM113" i="3"/>
  <c r="DO113" i="3"/>
  <c r="EB113" i="3"/>
  <c r="ED113" i="3"/>
  <c r="DL114" i="3"/>
  <c r="DM114" i="3"/>
  <c r="DO114" i="3"/>
  <c r="EB114" i="3"/>
  <c r="ED114" i="3"/>
  <c r="DL115" i="3"/>
  <c r="DM115" i="3"/>
  <c r="DO115" i="3"/>
  <c r="EB115" i="3"/>
  <c r="ED115" i="3"/>
  <c r="DL117" i="3"/>
  <c r="DM117" i="3"/>
  <c r="DN117" i="3"/>
  <c r="DO117" i="3"/>
  <c r="EB117" i="3"/>
  <c r="ED117" i="3"/>
  <c r="DL118" i="3"/>
  <c r="DM118" i="3"/>
  <c r="DO118" i="3"/>
  <c r="EB118" i="3"/>
  <c r="ED118" i="3"/>
  <c r="DL119" i="3"/>
  <c r="DM119" i="3"/>
  <c r="DO119" i="3"/>
  <c r="EB119" i="3"/>
  <c r="ED119" i="3"/>
  <c r="DL120" i="3"/>
  <c r="DM120" i="3"/>
  <c r="DO120" i="3"/>
  <c r="EB120" i="3"/>
  <c r="ED120" i="3"/>
  <c r="DL122" i="3"/>
  <c r="DM122" i="3"/>
  <c r="DO122" i="3"/>
  <c r="EB122" i="3"/>
  <c r="ED122" i="3"/>
  <c r="DL123" i="3"/>
  <c r="DM123" i="3"/>
  <c r="DO123" i="3"/>
  <c r="EB123" i="3"/>
  <c r="ED123" i="3"/>
  <c r="DL124" i="3"/>
  <c r="DM124" i="3"/>
  <c r="DO124" i="3"/>
  <c r="EB124" i="3"/>
  <c r="ED124" i="3"/>
  <c r="DL125" i="3"/>
  <c r="DM125" i="3"/>
  <c r="DO125" i="3"/>
  <c r="EB125" i="3"/>
  <c r="ED125" i="3"/>
  <c r="DL126" i="3"/>
  <c r="DM126" i="3"/>
  <c r="DO126" i="3"/>
  <c r="EB126" i="3"/>
  <c r="ED126" i="3"/>
  <c r="DL127" i="3"/>
  <c r="DM127" i="3"/>
  <c r="DO127" i="3"/>
  <c r="EB127" i="3"/>
  <c r="ED127" i="3"/>
  <c r="DL128" i="3"/>
  <c r="DM128" i="3"/>
  <c r="DO128" i="3"/>
  <c r="EB128" i="3"/>
  <c r="ED128" i="3"/>
  <c r="DL129" i="3"/>
  <c r="DM129" i="3"/>
  <c r="DO129" i="3"/>
  <c r="EB129" i="3"/>
  <c r="ED129" i="3"/>
  <c r="DL130" i="3"/>
  <c r="DM130" i="3"/>
  <c r="DN130" i="3"/>
  <c r="DO130" i="3"/>
  <c r="EB130" i="3"/>
  <c r="ED130" i="3"/>
  <c r="DL131" i="3"/>
  <c r="DM131" i="3"/>
  <c r="DO131" i="3"/>
  <c r="EB131" i="3"/>
  <c r="ED131" i="3"/>
  <c r="DL132" i="3"/>
  <c r="DM132" i="3"/>
  <c r="DO132" i="3"/>
  <c r="EB132" i="3"/>
  <c r="ED132" i="3"/>
  <c r="DL133" i="3"/>
  <c r="DM133" i="3"/>
  <c r="DO133" i="3"/>
  <c r="EB133" i="3"/>
  <c r="ED133" i="3"/>
  <c r="DL134" i="3"/>
  <c r="DM134" i="3"/>
  <c r="DO134" i="3"/>
  <c r="EB134" i="3"/>
  <c r="ED134" i="3"/>
  <c r="DL135" i="3"/>
  <c r="DM135" i="3"/>
  <c r="DO135" i="3"/>
  <c r="EB135" i="3"/>
  <c r="ED135" i="3"/>
  <c r="DL136" i="3"/>
  <c r="DM136" i="3"/>
  <c r="DO136" i="3"/>
  <c r="EB136" i="3"/>
  <c r="ED136" i="3"/>
  <c r="DL137" i="3"/>
  <c r="DM137" i="3"/>
  <c r="DO137" i="3"/>
  <c r="EB137" i="3"/>
  <c r="ED137" i="3"/>
  <c r="DL138" i="3"/>
  <c r="DM138" i="3"/>
  <c r="DO138" i="3"/>
  <c r="EB138" i="3"/>
  <c r="ED138" i="3"/>
  <c r="DL139" i="3"/>
  <c r="DM139" i="3"/>
  <c r="DO139" i="3"/>
  <c r="EB139" i="3"/>
  <c r="ED139" i="3"/>
  <c r="DL140" i="3"/>
  <c r="DM140" i="3"/>
  <c r="DO140" i="3"/>
  <c r="EB140" i="3"/>
  <c r="ED140" i="3"/>
  <c r="DL141" i="3"/>
  <c r="DM141" i="3"/>
  <c r="DO141" i="3"/>
  <c r="EB141" i="3"/>
  <c r="ED141" i="3"/>
  <c r="DL142" i="3"/>
  <c r="DM142" i="3"/>
  <c r="DO142" i="3"/>
  <c r="EB142" i="3"/>
  <c r="ED142" i="3"/>
  <c r="DL143" i="3"/>
  <c r="DM143" i="3"/>
  <c r="DO143" i="3"/>
  <c r="EB143" i="3"/>
  <c r="ED143" i="3"/>
  <c r="DL144" i="3"/>
  <c r="DM144" i="3"/>
  <c r="DO144" i="3"/>
  <c r="EB144" i="3"/>
  <c r="ED144" i="3"/>
  <c r="DL145" i="3"/>
  <c r="DM145" i="3"/>
  <c r="DN145" i="3"/>
  <c r="DO145" i="3"/>
  <c r="EB145" i="3"/>
  <c r="ED145" i="3"/>
  <c r="DL147" i="3"/>
  <c r="DM147" i="3"/>
  <c r="DN147" i="3"/>
  <c r="DO147" i="3"/>
  <c r="EB147" i="3"/>
  <c r="ED147" i="3"/>
  <c r="DL149" i="3"/>
  <c r="DM149" i="3"/>
  <c r="DO149" i="3"/>
  <c r="EB149" i="3"/>
  <c r="ED149" i="3"/>
  <c r="DL150" i="3"/>
  <c r="DM150" i="3"/>
  <c r="DO150" i="3"/>
  <c r="EB150" i="3"/>
  <c r="ED150" i="3"/>
  <c r="DL151" i="3"/>
  <c r="DM151" i="3"/>
  <c r="DO151" i="3"/>
  <c r="EB151" i="3"/>
  <c r="ED151" i="3"/>
  <c r="DL153" i="3"/>
  <c r="DM153" i="3"/>
  <c r="DO153" i="3"/>
  <c r="EB153" i="3"/>
  <c r="ED153" i="3"/>
  <c r="DL154" i="3"/>
  <c r="DM154" i="3"/>
  <c r="DO154" i="3"/>
  <c r="EB154" i="3"/>
  <c r="ED154" i="3"/>
  <c r="DL155" i="3"/>
  <c r="DM155" i="3"/>
  <c r="DO155" i="3"/>
  <c r="EB155" i="3"/>
  <c r="ED155" i="3"/>
  <c r="DL156" i="3"/>
  <c r="DM156" i="3"/>
  <c r="DO156" i="3"/>
  <c r="EB156" i="3"/>
  <c r="ED156" i="3"/>
  <c r="DL157" i="3"/>
  <c r="DM157" i="3"/>
  <c r="DO157" i="3"/>
  <c r="EB157" i="3"/>
  <c r="ED157" i="3"/>
  <c r="DL158" i="3"/>
  <c r="DM158" i="3"/>
  <c r="DO158" i="3"/>
  <c r="EB158" i="3"/>
  <c r="ED158" i="3"/>
  <c r="DL159" i="3"/>
  <c r="DM159" i="3"/>
  <c r="DO159" i="3"/>
  <c r="EB159" i="3"/>
  <c r="ED159" i="3"/>
  <c r="DL160" i="3"/>
  <c r="DM160" i="3"/>
  <c r="DO160" i="3"/>
  <c r="EB160" i="3"/>
  <c r="ED160" i="3"/>
  <c r="DL161" i="3"/>
  <c r="DM161" i="3"/>
  <c r="DO161" i="3"/>
  <c r="EB161" i="3"/>
  <c r="ED161" i="3"/>
  <c r="DL162" i="3"/>
  <c r="DM162" i="3"/>
  <c r="DO162" i="3"/>
  <c r="EB162" i="3"/>
  <c r="ED162" i="3"/>
  <c r="DL163" i="3"/>
  <c r="DM163" i="3"/>
  <c r="DO163" i="3"/>
  <c r="EB163" i="3"/>
  <c r="ED163" i="3"/>
  <c r="DL165" i="3"/>
  <c r="DM165" i="3"/>
  <c r="DN165" i="3"/>
  <c r="DO165" i="3"/>
  <c r="EB165" i="3"/>
  <c r="ED165" i="3"/>
  <c r="DL166" i="3"/>
  <c r="DM166" i="3"/>
  <c r="DO166" i="3"/>
  <c r="EB166" i="3"/>
  <c r="ED166" i="3"/>
  <c r="DL168" i="3"/>
  <c r="DM168" i="3"/>
  <c r="DO168" i="3"/>
  <c r="EB168" i="3"/>
  <c r="ED168" i="3"/>
  <c r="DL169" i="3"/>
  <c r="DM169" i="3"/>
  <c r="DO169" i="3"/>
  <c r="EB169" i="3"/>
  <c r="ED169" i="3"/>
  <c r="DL170" i="3"/>
  <c r="DM170" i="3"/>
  <c r="DO170" i="3"/>
  <c r="EB170" i="3"/>
  <c r="ED170" i="3"/>
  <c r="DL171" i="3"/>
  <c r="DM171" i="3"/>
  <c r="DN171" i="3"/>
  <c r="DO171" i="3"/>
  <c r="EB171" i="3"/>
  <c r="ED171" i="3"/>
  <c r="DL172" i="3"/>
  <c r="DM172" i="3"/>
  <c r="DL174" i="3"/>
  <c r="DM174" i="3"/>
  <c r="DO174" i="3"/>
  <c r="EB174" i="3"/>
  <c r="ED174" i="3"/>
  <c r="DL175" i="3"/>
  <c r="DM175" i="3"/>
  <c r="DO175" i="3"/>
  <c r="EB175" i="3"/>
  <c r="ED175" i="3"/>
  <c r="DL177" i="3"/>
  <c r="DM177" i="3"/>
  <c r="DO177" i="3"/>
  <c r="EB177" i="3"/>
  <c r="ED177" i="3"/>
  <c r="DL178" i="3"/>
  <c r="DM178" i="3"/>
  <c r="DN178" i="3"/>
  <c r="DO178" i="3"/>
  <c r="EB178" i="3"/>
  <c r="ED178" i="3"/>
  <c r="DL179" i="3"/>
  <c r="DM179" i="3"/>
  <c r="DO179" i="3"/>
  <c r="EB179" i="3"/>
  <c r="ED179" i="3"/>
  <c r="DL180" i="3"/>
  <c r="DM180" i="3"/>
  <c r="DO180" i="3"/>
  <c r="EB180" i="3"/>
  <c r="ED180" i="3"/>
  <c r="DL181" i="3"/>
  <c r="DM181" i="3"/>
  <c r="DN181" i="3"/>
  <c r="DO181" i="3"/>
  <c r="EB181" i="3"/>
  <c r="ED181" i="3"/>
  <c r="DL182" i="3"/>
  <c r="DM182" i="3"/>
  <c r="DO182" i="3"/>
  <c r="EB182" i="3"/>
  <c r="ED182" i="3"/>
  <c r="DL183" i="3"/>
  <c r="DM183" i="3"/>
  <c r="DN183" i="3"/>
  <c r="DO183" i="3"/>
  <c r="EB183" i="3"/>
  <c r="ED183" i="3"/>
  <c r="DL184" i="3"/>
  <c r="DM184" i="3"/>
  <c r="DO184" i="3"/>
  <c r="EB184" i="3"/>
  <c r="ED184" i="3"/>
  <c r="DL185" i="3"/>
  <c r="DM185" i="3"/>
  <c r="DO185" i="3"/>
  <c r="EB185" i="3"/>
  <c r="ED185" i="3"/>
  <c r="DL186" i="3"/>
  <c r="DM186" i="3"/>
  <c r="DO186" i="3"/>
  <c r="EB186" i="3"/>
  <c r="ED186" i="3"/>
  <c r="DL187" i="3"/>
  <c r="DM187" i="3"/>
  <c r="DO187" i="3"/>
  <c r="EB187" i="3"/>
  <c r="ED187" i="3"/>
  <c r="DL188" i="3"/>
  <c r="DM188" i="3"/>
  <c r="DO188" i="3"/>
  <c r="EB188" i="3"/>
  <c r="ED188" i="3"/>
  <c r="DL189" i="3"/>
  <c r="DM189" i="3"/>
  <c r="DO189" i="3"/>
  <c r="EB189" i="3"/>
  <c r="ED189" i="3"/>
  <c r="DL190" i="3"/>
  <c r="DM190" i="3"/>
  <c r="DO190" i="3"/>
  <c r="EB190" i="3"/>
  <c r="ED190" i="3"/>
  <c r="DM191" i="3"/>
  <c r="DO191" i="3"/>
  <c r="EB191" i="3"/>
  <c r="ED191" i="3"/>
  <c r="DL192" i="3"/>
  <c r="DM192" i="3"/>
  <c r="DN192" i="3"/>
  <c r="DO192" i="3"/>
  <c r="EB192" i="3"/>
  <c r="ED192" i="3"/>
  <c r="DL193" i="3"/>
  <c r="DM193" i="3"/>
  <c r="DO193" i="3"/>
  <c r="EB193" i="3"/>
  <c r="ED193" i="3"/>
  <c r="DL194" i="3"/>
  <c r="DM194" i="3"/>
  <c r="DO194" i="3"/>
  <c r="EB194" i="3"/>
  <c r="ED194" i="3"/>
  <c r="DL195" i="3"/>
  <c r="DM195" i="3"/>
  <c r="DO195" i="3"/>
  <c r="EB195" i="3"/>
  <c r="ED195" i="3"/>
  <c r="DL196" i="3"/>
  <c r="DM196" i="3"/>
  <c r="EB196" i="3"/>
  <c r="ED196" i="3"/>
  <c r="DL199" i="3"/>
  <c r="DM199" i="3"/>
  <c r="EB199" i="3"/>
  <c r="ED199" i="3"/>
  <c r="DL201" i="3"/>
  <c r="DM201" i="3"/>
  <c r="DN201" i="3"/>
  <c r="DO201" i="3"/>
  <c r="EB201" i="3"/>
  <c r="ED201" i="3"/>
  <c r="DL202" i="3"/>
  <c r="DM202" i="3"/>
  <c r="DO202" i="3"/>
  <c r="EB202" i="3"/>
  <c r="ED202" i="3"/>
  <c r="DL203" i="3"/>
  <c r="DM203" i="3"/>
  <c r="DO203" i="3"/>
  <c r="EB203" i="3"/>
  <c r="ED203" i="3"/>
  <c r="DL204" i="3"/>
  <c r="DM204" i="3"/>
  <c r="DO204" i="3"/>
  <c r="EB204" i="3"/>
  <c r="ED204" i="3"/>
  <c r="DL205" i="3"/>
  <c r="DM205" i="3"/>
  <c r="EB205" i="3"/>
  <c r="ED205" i="3"/>
  <c r="DL206" i="3"/>
  <c r="DM206" i="3"/>
  <c r="DO206" i="3"/>
  <c r="EB206" i="3"/>
  <c r="ED206" i="3"/>
  <c r="DL207" i="3"/>
  <c r="DM207" i="3"/>
  <c r="DO207" i="3"/>
  <c r="EB207" i="3"/>
  <c r="ED207" i="3"/>
  <c r="DL208" i="3"/>
  <c r="DM208" i="3"/>
  <c r="DO208" i="3"/>
  <c r="EB208" i="3"/>
  <c r="ED208" i="3"/>
  <c r="DL210" i="3"/>
  <c r="DM210" i="3"/>
  <c r="DO210" i="3"/>
  <c r="EB210" i="3"/>
  <c r="ED210" i="3"/>
  <c r="DL211" i="3"/>
  <c r="DM211" i="3"/>
  <c r="DO211" i="3"/>
  <c r="EB211" i="3"/>
  <c r="ED211" i="3"/>
  <c r="DL212" i="3"/>
  <c r="DM212" i="3"/>
  <c r="DL214" i="3"/>
  <c r="DM214" i="3"/>
  <c r="DL215" i="3"/>
  <c r="DM215" i="3"/>
  <c r="DO215" i="3"/>
  <c r="EB215" i="3"/>
  <c r="ED215" i="3"/>
  <c r="DL216" i="3"/>
  <c r="DM216" i="3"/>
  <c r="DO216" i="3"/>
  <c r="EB216" i="3"/>
  <c r="ED216" i="3"/>
  <c r="DL217" i="3"/>
  <c r="DM217" i="3"/>
  <c r="DL219" i="3"/>
  <c r="DM219" i="3"/>
  <c r="EB219" i="3"/>
  <c r="ED219" i="3"/>
  <c r="DL220" i="3"/>
  <c r="DM220" i="3"/>
  <c r="DO220" i="3"/>
  <c r="EB220" i="3"/>
  <c r="ED220" i="3"/>
  <c r="DL221" i="3"/>
  <c r="DM221" i="3"/>
  <c r="DO221" i="3"/>
  <c r="EB221" i="3"/>
  <c r="ED221" i="3"/>
  <c r="DL222" i="3"/>
  <c r="DM222" i="3"/>
  <c r="DO222" i="3"/>
  <c r="EB222" i="3"/>
  <c r="ED222" i="3"/>
  <c r="DL223" i="3"/>
  <c r="DM223" i="3"/>
  <c r="DO223" i="3"/>
  <c r="EB223" i="3"/>
  <c r="ED223" i="3"/>
  <c r="DL224" i="3"/>
  <c r="DM224" i="3"/>
  <c r="DO224" i="3"/>
  <c r="EB224" i="3"/>
  <c r="ED224" i="3"/>
  <c r="DL225" i="3"/>
  <c r="DM225" i="3"/>
  <c r="DO225" i="3"/>
  <c r="EB225" i="3"/>
  <c r="ED225" i="3"/>
  <c r="DN226" i="3"/>
  <c r="DO226" i="3"/>
  <c r="EB226" i="3"/>
  <c r="ED226" i="3"/>
  <c r="DL228" i="3"/>
  <c r="DM228" i="3"/>
  <c r="DO228" i="3"/>
  <c r="EB228" i="3"/>
  <c r="ED228" i="3"/>
  <c r="DL229" i="3"/>
  <c r="DM229" i="3"/>
  <c r="DO229" i="3"/>
  <c r="EB229" i="3"/>
  <c r="ED229" i="3"/>
  <c r="DL230" i="3"/>
  <c r="DM230" i="3"/>
  <c r="DO230" i="3"/>
  <c r="EB230" i="3"/>
  <c r="ED230" i="3"/>
  <c r="DL231" i="3"/>
  <c r="DM231" i="3"/>
  <c r="AA231" i="3" s="1"/>
  <c r="DO231" i="3"/>
  <c r="EB231" i="3"/>
  <c r="ED231" i="3"/>
  <c r="DL233" i="3"/>
  <c r="DM233" i="3"/>
  <c r="AD233" i="3" s="1"/>
  <c r="DP233" i="3"/>
  <c r="DT233" i="3"/>
  <c r="DX233" i="3"/>
  <c r="EB233" i="3"/>
  <c r="ED233" i="3"/>
  <c r="DL234" i="3"/>
  <c r="DM234" i="3"/>
  <c r="DL235" i="3"/>
  <c r="DM235" i="3"/>
  <c r="DO235" i="3"/>
  <c r="DR235" i="3"/>
  <c r="DV235" i="3"/>
  <c r="EB235" i="3"/>
  <c r="ED235" i="3"/>
  <c r="DB236" i="3"/>
  <c r="AD235" i="3"/>
  <c r="DH235" i="3"/>
  <c r="CN235" i="3"/>
  <c r="CL235" i="3"/>
  <c r="CJ235" i="3"/>
  <c r="CH235" i="3"/>
  <c r="CF235" i="3"/>
  <c r="CD235" i="3"/>
  <c r="CB235" i="3"/>
  <c r="BZ235" i="3"/>
  <c r="BX235" i="3"/>
  <c r="BV235" i="3"/>
  <c r="BT235" i="3"/>
  <c r="BR235" i="3"/>
  <c r="BP235" i="3"/>
  <c r="BN235" i="3"/>
  <c r="BL235" i="3"/>
  <c r="BJ235" i="3"/>
  <c r="BH235" i="3"/>
  <c r="BF235" i="3"/>
  <c r="BD235" i="3"/>
  <c r="BB235" i="3"/>
  <c r="DX235" i="3" s="1"/>
  <c r="AZ235" i="3"/>
  <c r="DW235" i="3" s="1"/>
  <c r="AX235" i="3"/>
  <c r="AV235" i="3"/>
  <c r="DU235" i="3" s="1"/>
  <c r="AT235" i="3"/>
  <c r="DT235" i="3" s="1"/>
  <c r="AR235" i="3"/>
  <c r="DS235" i="3" s="1"/>
  <c r="AP235" i="3"/>
  <c r="AN235" i="3"/>
  <c r="DQ235" i="3" s="1"/>
  <c r="AL235" i="3"/>
  <c r="DP235" i="3" s="1"/>
  <c r="AG235" i="3"/>
  <c r="CX235" i="3" s="1" a="1"/>
  <c r="CX235" i="3" s="1"/>
  <c r="AE235" i="3"/>
  <c r="AC235" i="3"/>
  <c r="Z235" i="3"/>
  <c r="X235" i="3"/>
  <c r="U235" i="3"/>
  <c r="T235" i="3"/>
  <c r="A235" i="3"/>
  <c r="AA234" i="3"/>
  <c r="CN234" i="3"/>
  <c r="CL234" i="3"/>
  <c r="CJ234" i="3"/>
  <c r="CH234" i="3"/>
  <c r="CF234" i="3"/>
  <c r="CD234" i="3"/>
  <c r="CB234" i="3"/>
  <c r="BZ234" i="3"/>
  <c r="BX234" i="3"/>
  <c r="BV234" i="3"/>
  <c r="BT234" i="3"/>
  <c r="BR234" i="3"/>
  <c r="BP234" i="3"/>
  <c r="BN234" i="3"/>
  <c r="BL234" i="3"/>
  <c r="BJ234" i="3"/>
  <c r="BH234" i="3"/>
  <c r="BF234" i="3"/>
  <c r="BD234" i="3"/>
  <c r="BB234" i="3"/>
  <c r="AZ234" i="3"/>
  <c r="AX234" i="3"/>
  <c r="AV234" i="3"/>
  <c r="AT234" i="3"/>
  <c r="AR234" i="3"/>
  <c r="AP234" i="3"/>
  <c r="AN234" i="3"/>
  <c r="AL234" i="3"/>
  <c r="AG234" i="3"/>
  <c r="CX234" i="3" s="1" a="1"/>
  <c r="CX234" i="3" s="1"/>
  <c r="AE234" i="3"/>
  <c r="AD234" i="3"/>
  <c r="AC234" i="3"/>
  <c r="Z234" i="3"/>
  <c r="X234" i="3"/>
  <c r="A234" i="3"/>
  <c r="AA233" i="3"/>
  <c r="DH233" i="3"/>
  <c r="DE233" i="3"/>
  <c r="CN233" i="3"/>
  <c r="CL233" i="3"/>
  <c r="CJ233" i="3"/>
  <c r="CH233" i="3"/>
  <c r="CF233" i="3"/>
  <c r="CD233" i="3"/>
  <c r="CB233" i="3"/>
  <c r="BZ233" i="3"/>
  <c r="BX233" i="3"/>
  <c r="BV233" i="3"/>
  <c r="BT233" i="3"/>
  <c r="BR233" i="3"/>
  <c r="BP233" i="3"/>
  <c r="BN233" i="3"/>
  <c r="BL233" i="3"/>
  <c r="BJ233" i="3"/>
  <c r="BH233" i="3"/>
  <c r="BF233" i="3"/>
  <c r="BD233" i="3"/>
  <c r="BB233" i="3"/>
  <c r="AZ233" i="3"/>
  <c r="DW233" i="3" s="1"/>
  <c r="AX233" i="3"/>
  <c r="DV233" i="3" s="1"/>
  <c r="AV233" i="3"/>
  <c r="DU233" i="3" s="1"/>
  <c r="AT233" i="3"/>
  <c r="AR233" i="3"/>
  <c r="DS233" i="3" s="1"/>
  <c r="AP233" i="3"/>
  <c r="DR233" i="3" s="1"/>
  <c r="AN233" i="3"/>
  <c r="DQ233" i="3" s="1"/>
  <c r="AL233" i="3"/>
  <c r="AJ233" i="3"/>
  <c r="DO233" i="3" s="1"/>
  <c r="AG233" i="3"/>
  <c r="CX233" i="3" s="1" a="1"/>
  <c r="CX233" i="3" s="1"/>
  <c r="AE233" i="3"/>
  <c r="AC233" i="3"/>
  <c r="AB233" i="3"/>
  <c r="Z233" i="3"/>
  <c r="X233" i="3"/>
  <c r="U233" i="3"/>
  <c r="T233" i="3"/>
  <c r="A233" i="3"/>
  <c r="DB232" i="3"/>
  <c r="AD231" i="3"/>
  <c r="DH231" i="3"/>
  <c r="CN231" i="3"/>
  <c r="CL231" i="3"/>
  <c r="CJ231" i="3"/>
  <c r="CH231" i="3"/>
  <c r="CF231" i="3"/>
  <c r="CD231" i="3"/>
  <c r="CB231" i="3"/>
  <c r="BZ231" i="3"/>
  <c r="BX231" i="3"/>
  <c r="BV231" i="3"/>
  <c r="BT231" i="3"/>
  <c r="BR231" i="3"/>
  <c r="BP231" i="3"/>
  <c r="BN231" i="3"/>
  <c r="BL231" i="3"/>
  <c r="BJ231" i="3"/>
  <c r="BH231" i="3"/>
  <c r="BF231" i="3"/>
  <c r="BD231" i="3"/>
  <c r="BB231" i="3"/>
  <c r="CO231" i="3" s="1"/>
  <c r="AZ231" i="3"/>
  <c r="DW231" i="3" s="1"/>
  <c r="AX231" i="3"/>
  <c r="DV231" i="3" s="1"/>
  <c r="AV231" i="3"/>
  <c r="DU231" i="3" s="1"/>
  <c r="AT231" i="3"/>
  <c r="DT231" i="3" s="1"/>
  <c r="AR231" i="3"/>
  <c r="DS231" i="3" s="1"/>
  <c r="AP231" i="3"/>
  <c r="DR231" i="3" s="1"/>
  <c r="AN231" i="3"/>
  <c r="DQ231" i="3" s="1"/>
  <c r="AL231" i="3"/>
  <c r="DP231" i="3" s="1"/>
  <c r="AH231" i="3"/>
  <c r="AG231" i="3"/>
  <c r="CX231" i="3" s="1" a="1"/>
  <c r="CX231" i="3" s="1"/>
  <c r="AE231" i="3"/>
  <c r="AC231" i="3"/>
  <c r="AB231" i="3"/>
  <c r="Z231" i="3"/>
  <c r="X231" i="3"/>
  <c r="U231" i="3"/>
  <c r="T231" i="3"/>
  <c r="A231" i="3"/>
  <c r="DH230" i="3"/>
  <c r="CN230" i="3"/>
  <c r="CL230" i="3"/>
  <c r="CJ230" i="3"/>
  <c r="CH230" i="3"/>
  <c r="CF230" i="3"/>
  <c r="CD230" i="3"/>
  <c r="CB230" i="3"/>
  <c r="BZ230" i="3"/>
  <c r="BX230" i="3"/>
  <c r="BV230" i="3"/>
  <c r="BT230" i="3"/>
  <c r="BR230" i="3"/>
  <c r="BP230" i="3"/>
  <c r="BN230" i="3"/>
  <c r="BL230" i="3"/>
  <c r="BJ230" i="3"/>
  <c r="BH230" i="3"/>
  <c r="BF230" i="3"/>
  <c r="BD230" i="3"/>
  <c r="BB230" i="3"/>
  <c r="CO230" i="3" s="1"/>
  <c r="AZ230" i="3"/>
  <c r="DW230" i="3" s="1"/>
  <c r="AX230" i="3"/>
  <c r="DV230" i="3" s="1"/>
  <c r="AV230" i="3"/>
  <c r="DU230" i="3" s="1"/>
  <c r="AT230" i="3"/>
  <c r="DT230" i="3" s="1"/>
  <c r="AR230" i="3"/>
  <c r="DS230" i="3" s="1"/>
  <c r="AP230" i="3"/>
  <c r="DR230" i="3" s="1"/>
  <c r="AN230" i="3"/>
  <c r="DQ230" i="3" s="1"/>
  <c r="AL230" i="3"/>
  <c r="DP230" i="3" s="1"/>
  <c r="AH230" i="3"/>
  <c r="AG230" i="3"/>
  <c r="CX230" i="3" s="1" a="1"/>
  <c r="CX230" i="3" s="1"/>
  <c r="AE230" i="3"/>
  <c r="AD230" i="3"/>
  <c r="AC230" i="3"/>
  <c r="AA230" i="3"/>
  <c r="Z230" i="3"/>
  <c r="X230" i="3"/>
  <c r="U230" i="3"/>
  <c r="T230" i="3"/>
  <c r="A230" i="3"/>
  <c r="AA229" i="3"/>
  <c r="DH229" i="3"/>
  <c r="CN229" i="3"/>
  <c r="CL229" i="3"/>
  <c r="CJ229" i="3"/>
  <c r="CH229" i="3"/>
  <c r="CF229" i="3"/>
  <c r="CD229" i="3"/>
  <c r="CB229" i="3"/>
  <c r="BZ229" i="3"/>
  <c r="BX229" i="3"/>
  <c r="BV229" i="3"/>
  <c r="BT229" i="3"/>
  <c r="BR229" i="3"/>
  <c r="BP229" i="3"/>
  <c r="BN229" i="3"/>
  <c r="BL229" i="3"/>
  <c r="BJ229" i="3"/>
  <c r="BH229" i="3"/>
  <c r="BF229" i="3"/>
  <c r="BD229" i="3"/>
  <c r="BB229" i="3"/>
  <c r="DX229" i="3" s="1"/>
  <c r="AZ229" i="3"/>
  <c r="DW229" i="3" s="1"/>
  <c r="AX229" i="3"/>
  <c r="DV229" i="3" s="1"/>
  <c r="AV229" i="3"/>
  <c r="DU229" i="3" s="1"/>
  <c r="AT229" i="3"/>
  <c r="DT229" i="3" s="1"/>
  <c r="AR229" i="3"/>
  <c r="DS229" i="3" s="1"/>
  <c r="AP229" i="3"/>
  <c r="DR229" i="3" s="1"/>
  <c r="AN229" i="3"/>
  <c r="DQ229" i="3" s="1"/>
  <c r="AL229" i="3"/>
  <c r="DP229" i="3" s="1"/>
  <c r="AH229" i="3"/>
  <c r="AG229" i="3"/>
  <c r="CX229" i="3" s="1" a="1"/>
  <c r="CX229" i="3" s="1"/>
  <c r="AE229" i="3"/>
  <c r="AC229" i="3"/>
  <c r="AB229" i="3"/>
  <c r="Z229" i="3"/>
  <c r="X229" i="3"/>
  <c r="U229" i="3"/>
  <c r="T229" i="3"/>
  <c r="A229" i="3"/>
  <c r="AD228" i="3"/>
  <c r="DH228" i="3"/>
  <c r="CN228" i="3"/>
  <c r="CL228" i="3"/>
  <c r="CJ228" i="3"/>
  <c r="CH228" i="3"/>
  <c r="CF228" i="3"/>
  <c r="CD228" i="3"/>
  <c r="CB228" i="3"/>
  <c r="BZ228" i="3"/>
  <c r="BX228" i="3"/>
  <c r="BV228" i="3"/>
  <c r="BT228" i="3"/>
  <c r="BR228" i="3"/>
  <c r="BP228" i="3"/>
  <c r="BN228" i="3"/>
  <c r="BL228" i="3"/>
  <c r="BJ228" i="3"/>
  <c r="BH228" i="3"/>
  <c r="BF228" i="3"/>
  <c r="BD228" i="3"/>
  <c r="BB228" i="3"/>
  <c r="DX228" i="3" s="1"/>
  <c r="AZ228" i="3"/>
  <c r="DW228" i="3" s="1"/>
  <c r="AX228" i="3"/>
  <c r="DV228" i="3" s="1"/>
  <c r="AV228" i="3"/>
  <c r="DU228" i="3" s="1"/>
  <c r="AT228" i="3"/>
  <c r="DT228" i="3" s="1"/>
  <c r="AR228" i="3"/>
  <c r="DS228" i="3" s="1"/>
  <c r="AP228" i="3"/>
  <c r="DR228" i="3" s="1"/>
  <c r="AN228" i="3"/>
  <c r="DQ228" i="3" s="1"/>
  <c r="AL228" i="3"/>
  <c r="DP228" i="3" s="1"/>
  <c r="AG228" i="3"/>
  <c r="CX228" i="3" s="1"/>
  <c r="AE228" i="3"/>
  <c r="AC228" i="3"/>
  <c r="AA228" i="3"/>
  <c r="Z228" i="3"/>
  <c r="X228" i="3"/>
  <c r="DB227" i="3"/>
  <c r="DH226" i="3"/>
  <c r="CT226" i="3"/>
  <c r="CN226" i="3"/>
  <c r="CL226" i="3"/>
  <c r="CJ226" i="3"/>
  <c r="CH226" i="3"/>
  <c r="CF226" i="3"/>
  <c r="CD226" i="3"/>
  <c r="CB226" i="3"/>
  <c r="BZ226" i="3"/>
  <c r="BX226" i="3"/>
  <c r="BV226" i="3"/>
  <c r="BT226" i="3"/>
  <c r="BR226" i="3"/>
  <c r="BP226" i="3"/>
  <c r="BN226" i="3"/>
  <c r="BL226" i="3"/>
  <c r="BJ226" i="3"/>
  <c r="BH226" i="3"/>
  <c r="BF226" i="3"/>
  <c r="BD226" i="3"/>
  <c r="BB226" i="3"/>
  <c r="DX226" i="3" s="1"/>
  <c r="AZ226" i="3"/>
  <c r="DW226" i="3" s="1"/>
  <c r="AX226" i="3"/>
  <c r="DV226" i="3" s="1"/>
  <c r="AV226" i="3"/>
  <c r="DU226" i="3" s="1"/>
  <c r="AT226" i="3"/>
  <c r="DT226" i="3" s="1"/>
  <c r="AR226" i="3"/>
  <c r="DS226" i="3" s="1"/>
  <c r="AP226" i="3"/>
  <c r="DR226" i="3" s="1"/>
  <c r="AN226" i="3"/>
  <c r="DQ226" i="3" s="1"/>
  <c r="AL226" i="3"/>
  <c r="DP226" i="3" s="1"/>
  <c r="AG226" i="3"/>
  <c r="CX226" i="3" s="1" a="1"/>
  <c r="CX226" i="3" s="1"/>
  <c r="AE226" i="3"/>
  <c r="CW226" i="3" s="1" a="1"/>
  <c r="CW226" i="3" s="1"/>
  <c r="AD226" i="3"/>
  <c r="AC226" i="3"/>
  <c r="AA226" i="3"/>
  <c r="Z226" i="3"/>
  <c r="X226" i="3"/>
  <c r="U226" i="3"/>
  <c r="T226" i="3"/>
  <c r="A226" i="3"/>
  <c r="DH225" i="3"/>
  <c r="CT225" i="3"/>
  <c r="CN225" i="3"/>
  <c r="CL225" i="3"/>
  <c r="CJ225" i="3"/>
  <c r="CH225" i="3"/>
  <c r="CF225" i="3"/>
  <c r="CD225" i="3"/>
  <c r="CB225" i="3"/>
  <c r="BZ225" i="3"/>
  <c r="BX225" i="3"/>
  <c r="BV225" i="3"/>
  <c r="BT225" i="3"/>
  <c r="BR225" i="3"/>
  <c r="BP225" i="3"/>
  <c r="BN225" i="3"/>
  <c r="BL225" i="3"/>
  <c r="BJ225" i="3"/>
  <c r="BH225" i="3"/>
  <c r="BF225" i="3"/>
  <c r="BD225" i="3"/>
  <c r="BB225" i="3"/>
  <c r="DX225" i="3" s="1"/>
  <c r="AZ225" i="3"/>
  <c r="DW225" i="3" s="1"/>
  <c r="AX225" i="3"/>
  <c r="DV225" i="3" s="1"/>
  <c r="AV225" i="3"/>
  <c r="DU225" i="3" s="1"/>
  <c r="AT225" i="3"/>
  <c r="DT225" i="3" s="1"/>
  <c r="AR225" i="3"/>
  <c r="DS225" i="3" s="1"/>
  <c r="AP225" i="3"/>
  <c r="DR225" i="3" s="1"/>
  <c r="AN225" i="3"/>
  <c r="DQ225" i="3" s="1"/>
  <c r="AL225" i="3"/>
  <c r="DP225" i="3" s="1"/>
  <c r="AG225" i="3"/>
  <c r="CX225" i="3" s="1" a="1"/>
  <c r="CX225" i="3" s="1"/>
  <c r="AE225" i="3"/>
  <c r="AD225" i="3"/>
  <c r="AC225" i="3"/>
  <c r="AA225" i="3"/>
  <c r="Z225" i="3"/>
  <c r="X225" i="3"/>
  <c r="U225" i="3"/>
  <c r="T225" i="3"/>
  <c r="A225" i="3"/>
  <c r="AA224" i="3"/>
  <c r="DH224" i="3"/>
  <c r="CN224" i="3"/>
  <c r="CL224" i="3"/>
  <c r="CJ224" i="3"/>
  <c r="CH224" i="3"/>
  <c r="CF224" i="3"/>
  <c r="CD224" i="3"/>
  <c r="CB224" i="3"/>
  <c r="BZ224" i="3"/>
  <c r="BX224" i="3"/>
  <c r="BV224" i="3"/>
  <c r="BT224" i="3"/>
  <c r="BR224" i="3"/>
  <c r="BP224" i="3"/>
  <c r="BN224" i="3"/>
  <c r="BL224" i="3"/>
  <c r="BJ224" i="3"/>
  <c r="BH224" i="3"/>
  <c r="BF224" i="3"/>
  <c r="BD224" i="3"/>
  <c r="BB224" i="3"/>
  <c r="DX224" i="3" s="1"/>
  <c r="AZ224" i="3"/>
  <c r="DW224" i="3" s="1"/>
  <c r="AX224" i="3"/>
  <c r="DV224" i="3" s="1"/>
  <c r="AV224" i="3"/>
  <c r="DU224" i="3" s="1"/>
  <c r="AT224" i="3"/>
  <c r="DT224" i="3" s="1"/>
  <c r="AR224" i="3"/>
  <c r="DS224" i="3" s="1"/>
  <c r="AP224" i="3"/>
  <c r="DR224" i="3" s="1"/>
  <c r="AN224" i="3"/>
  <c r="DQ224" i="3" s="1"/>
  <c r="AL224" i="3"/>
  <c r="DP224" i="3" s="1"/>
  <c r="AG224" i="3"/>
  <c r="CX224" i="3" s="1" a="1"/>
  <c r="CX224" i="3" s="1"/>
  <c r="AE224" i="3"/>
  <c r="AD224" i="3"/>
  <c r="AC224" i="3"/>
  <c r="Z224" i="3"/>
  <c r="X224" i="3"/>
  <c r="U224" i="3"/>
  <c r="T224" i="3"/>
  <c r="A224" i="3"/>
  <c r="AA223" i="3"/>
  <c r="DH223" i="3"/>
  <c r="CN223" i="3"/>
  <c r="CL223" i="3"/>
  <c r="CJ223" i="3"/>
  <c r="CH223" i="3"/>
  <c r="CF223" i="3"/>
  <c r="CD223" i="3"/>
  <c r="CB223" i="3"/>
  <c r="BZ223" i="3"/>
  <c r="BX223" i="3"/>
  <c r="BV223" i="3"/>
  <c r="BT223" i="3"/>
  <c r="BR223" i="3"/>
  <c r="BP223" i="3"/>
  <c r="BN223" i="3"/>
  <c r="BL223" i="3"/>
  <c r="BJ223" i="3"/>
  <c r="BH223" i="3"/>
  <c r="BF223" i="3"/>
  <c r="BD223" i="3"/>
  <c r="BB223" i="3"/>
  <c r="DX223" i="3" s="1"/>
  <c r="AZ223" i="3"/>
  <c r="DW223" i="3" s="1"/>
  <c r="AX223" i="3"/>
  <c r="DV223" i="3" s="1"/>
  <c r="AV223" i="3"/>
  <c r="DU223" i="3" s="1"/>
  <c r="AT223" i="3"/>
  <c r="DT223" i="3" s="1"/>
  <c r="AR223" i="3"/>
  <c r="DS223" i="3" s="1"/>
  <c r="AP223" i="3"/>
  <c r="DR223" i="3" s="1"/>
  <c r="AN223" i="3"/>
  <c r="DQ223" i="3" s="1"/>
  <c r="AL223" i="3"/>
  <c r="DP223" i="3" s="1"/>
  <c r="AG223" i="3"/>
  <c r="CX223" i="3" s="1"/>
  <c r="AE223" i="3"/>
  <c r="AD223" i="3"/>
  <c r="AC223" i="3"/>
  <c r="Z223" i="3"/>
  <c r="X223" i="3"/>
  <c r="U223" i="3"/>
  <c r="T223" i="3"/>
  <c r="DH222" i="3"/>
  <c r="CN222" i="3"/>
  <c r="CL222" i="3"/>
  <c r="CJ222" i="3"/>
  <c r="CH222" i="3"/>
  <c r="CF222" i="3"/>
  <c r="CD222" i="3"/>
  <c r="CB222" i="3"/>
  <c r="BZ222" i="3"/>
  <c r="BX222" i="3"/>
  <c r="BV222" i="3"/>
  <c r="BT222" i="3"/>
  <c r="BR222" i="3"/>
  <c r="BP222" i="3"/>
  <c r="BN222" i="3"/>
  <c r="BL222" i="3"/>
  <c r="BJ222" i="3"/>
  <c r="BH222" i="3"/>
  <c r="BF222" i="3"/>
  <c r="BD222" i="3"/>
  <c r="BB222" i="3"/>
  <c r="DX222" i="3" s="1"/>
  <c r="AZ222" i="3"/>
  <c r="DW222" i="3" s="1"/>
  <c r="AX222" i="3"/>
  <c r="DV222" i="3" s="1"/>
  <c r="AV222" i="3"/>
  <c r="DU222" i="3" s="1"/>
  <c r="AT222" i="3"/>
  <c r="DT222" i="3" s="1"/>
  <c r="AR222" i="3"/>
  <c r="DS222" i="3" s="1"/>
  <c r="AP222" i="3"/>
  <c r="DR222" i="3" s="1"/>
  <c r="AN222" i="3"/>
  <c r="DQ222" i="3" s="1"/>
  <c r="AL222" i="3"/>
  <c r="DP222" i="3" s="1"/>
  <c r="AG222" i="3"/>
  <c r="CX222" i="3" s="1" a="1"/>
  <c r="CX222" i="3" s="1"/>
  <c r="AE222" i="3"/>
  <c r="AD222" i="3"/>
  <c r="AC222" i="3"/>
  <c r="AA222" i="3"/>
  <c r="Z222" i="3"/>
  <c r="CR222" i="3" s="1" a="1"/>
  <c r="CR222" i="3" s="1"/>
  <c r="X222" i="3"/>
  <c r="U222" i="3"/>
  <c r="T222" i="3"/>
  <c r="A222" i="3"/>
  <c r="AA221" i="3"/>
  <c r="DH221" i="3"/>
  <c r="CN221" i="3"/>
  <c r="CL221" i="3"/>
  <c r="CJ221" i="3"/>
  <c r="CH221" i="3"/>
  <c r="CF221" i="3"/>
  <c r="CD221" i="3"/>
  <c r="CB221" i="3"/>
  <c r="BZ221" i="3"/>
  <c r="BX221" i="3"/>
  <c r="BV221" i="3"/>
  <c r="BT221" i="3"/>
  <c r="BR221" i="3"/>
  <c r="BP221" i="3"/>
  <c r="BN221" i="3"/>
  <c r="BL221" i="3"/>
  <c r="BJ221" i="3"/>
  <c r="BH221" i="3"/>
  <c r="BF221" i="3"/>
  <c r="BD221" i="3"/>
  <c r="BB221" i="3"/>
  <c r="DX221" i="3" s="1"/>
  <c r="AZ221" i="3"/>
  <c r="DW221" i="3" s="1"/>
  <c r="AX221" i="3"/>
  <c r="DV221" i="3" s="1"/>
  <c r="AV221" i="3"/>
  <c r="DU221" i="3" s="1"/>
  <c r="AT221" i="3"/>
  <c r="DT221" i="3" s="1"/>
  <c r="AR221" i="3"/>
  <c r="DS221" i="3" s="1"/>
  <c r="AP221" i="3"/>
  <c r="DR221" i="3" s="1"/>
  <c r="AN221" i="3"/>
  <c r="DQ221" i="3" s="1"/>
  <c r="AL221" i="3"/>
  <c r="DP221" i="3" s="1"/>
  <c r="AG221" i="3"/>
  <c r="CX221" i="3" s="1" a="1"/>
  <c r="CX221" i="3" s="1"/>
  <c r="AE221" i="3"/>
  <c r="AC221" i="3"/>
  <c r="Z221" i="3"/>
  <c r="X221" i="3"/>
  <c r="U221" i="3"/>
  <c r="T221" i="3"/>
  <c r="A221" i="3"/>
  <c r="DH220" i="3"/>
  <c r="CN220" i="3"/>
  <c r="CL220" i="3"/>
  <c r="CJ220" i="3"/>
  <c r="CH220" i="3"/>
  <c r="CF220" i="3"/>
  <c r="CD220" i="3"/>
  <c r="CB220" i="3"/>
  <c r="BZ220" i="3"/>
  <c r="BX220" i="3"/>
  <c r="BV220" i="3"/>
  <c r="BT220" i="3"/>
  <c r="BR220" i="3"/>
  <c r="BP220" i="3"/>
  <c r="BN220" i="3"/>
  <c r="BL220" i="3"/>
  <c r="BJ220" i="3"/>
  <c r="BH220" i="3"/>
  <c r="BF220" i="3"/>
  <c r="BD220" i="3"/>
  <c r="BB220" i="3"/>
  <c r="DX220" i="3" s="1"/>
  <c r="AZ220" i="3"/>
  <c r="DW220" i="3" s="1"/>
  <c r="AX220" i="3"/>
  <c r="DV220" i="3" s="1"/>
  <c r="AV220" i="3"/>
  <c r="DU220" i="3" s="1"/>
  <c r="AT220" i="3"/>
  <c r="DT220" i="3" s="1"/>
  <c r="AR220" i="3"/>
  <c r="DS220" i="3" s="1"/>
  <c r="AP220" i="3"/>
  <c r="DR220" i="3" s="1"/>
  <c r="AN220" i="3"/>
  <c r="DQ220" i="3" s="1"/>
  <c r="AL220" i="3"/>
  <c r="DP220" i="3" s="1"/>
  <c r="AG220" i="3"/>
  <c r="CX220" i="3" s="1" a="1"/>
  <c r="CX220" i="3" s="1"/>
  <c r="AE220" i="3"/>
  <c r="AD220" i="3"/>
  <c r="AC220" i="3"/>
  <c r="AA220" i="3"/>
  <c r="Z220" i="3"/>
  <c r="X220" i="3"/>
  <c r="U220" i="3"/>
  <c r="T220" i="3"/>
  <c r="A220" i="3"/>
  <c r="AA219" i="3"/>
  <c r="DH219" i="3"/>
  <c r="CT219" i="3"/>
  <c r="CN219" i="3"/>
  <c r="CL219" i="3"/>
  <c r="CJ219" i="3"/>
  <c r="CH219" i="3"/>
  <c r="CF219" i="3"/>
  <c r="CD219" i="3"/>
  <c r="CB219" i="3"/>
  <c r="BZ219" i="3"/>
  <c r="BX219" i="3"/>
  <c r="BV219" i="3"/>
  <c r="BT219" i="3"/>
  <c r="BR219" i="3"/>
  <c r="BP219" i="3"/>
  <c r="BN219" i="3"/>
  <c r="BL219" i="3"/>
  <c r="BJ219" i="3"/>
  <c r="BH219" i="3"/>
  <c r="BF219" i="3"/>
  <c r="BD219" i="3"/>
  <c r="BB219" i="3"/>
  <c r="DX219" i="3" s="1"/>
  <c r="AZ219" i="3"/>
  <c r="DW219" i="3" s="1"/>
  <c r="AX219" i="3"/>
  <c r="DV219" i="3" s="1"/>
  <c r="AV219" i="3"/>
  <c r="DU219" i="3" s="1"/>
  <c r="AT219" i="3"/>
  <c r="DT219" i="3" s="1"/>
  <c r="AR219" i="3"/>
  <c r="DS219" i="3" s="1"/>
  <c r="AP219" i="3"/>
  <c r="DR219" i="3" s="1"/>
  <c r="AN219" i="3"/>
  <c r="DQ219" i="3" s="1"/>
  <c r="AL219" i="3"/>
  <c r="DP219" i="3" s="1"/>
  <c r="AJ219" i="3"/>
  <c r="DO219" i="3" s="1"/>
  <c r="AG219" i="3"/>
  <c r="CX219" i="3" s="1" a="1"/>
  <c r="CX219" i="3" s="1"/>
  <c r="AE219" i="3"/>
  <c r="AC219" i="3"/>
  <c r="Z219" i="3"/>
  <c r="X219" i="3"/>
  <c r="U219" i="3"/>
  <c r="T219" i="3"/>
  <c r="A219" i="3"/>
  <c r="DB218" i="3"/>
  <c r="AD217" i="3"/>
  <c r="CN217" i="3"/>
  <c r="CL217" i="3"/>
  <c r="CJ217" i="3"/>
  <c r="CH217" i="3"/>
  <c r="CF217" i="3"/>
  <c r="CD217" i="3"/>
  <c r="CB217" i="3"/>
  <c r="BZ217" i="3"/>
  <c r="BX217" i="3"/>
  <c r="BV217" i="3"/>
  <c r="BT217" i="3"/>
  <c r="BR217" i="3"/>
  <c r="BP217" i="3"/>
  <c r="BN217" i="3"/>
  <c r="BL217" i="3"/>
  <c r="BJ217" i="3"/>
  <c r="BH217" i="3"/>
  <c r="BF217" i="3"/>
  <c r="BD217" i="3"/>
  <c r="BB217" i="3"/>
  <c r="CO217" i="3" s="1"/>
  <c r="AZ217" i="3"/>
  <c r="AX217" i="3"/>
  <c r="AV217" i="3"/>
  <c r="AT217" i="3"/>
  <c r="AR217" i="3"/>
  <c r="AP217" i="3"/>
  <c r="AN217" i="3"/>
  <c r="AL217" i="3"/>
  <c r="AG217" i="3"/>
  <c r="CX217" i="3" s="1" a="1"/>
  <c r="CX217" i="3" s="1"/>
  <c r="AE217" i="3"/>
  <c r="AC217" i="3"/>
  <c r="AA217" i="3"/>
  <c r="CU217" i="3" s="1" a="1"/>
  <c r="CU217" i="3" s="1"/>
  <c r="Z217" i="3"/>
  <c r="X217" i="3"/>
  <c r="AF217" i="3" s="1"/>
  <c r="U217" i="3"/>
  <c r="T217" i="3"/>
  <c r="A217" i="3"/>
  <c r="DH216" i="3"/>
  <c r="CN216" i="3"/>
  <c r="CL216" i="3"/>
  <c r="CJ216" i="3"/>
  <c r="CH216" i="3"/>
  <c r="CF216" i="3"/>
  <c r="CD216" i="3"/>
  <c r="CB216" i="3"/>
  <c r="BZ216" i="3"/>
  <c r="BX216" i="3"/>
  <c r="BV216" i="3"/>
  <c r="BT216" i="3"/>
  <c r="BR216" i="3"/>
  <c r="BP216" i="3"/>
  <c r="BN216" i="3"/>
  <c r="BL216" i="3"/>
  <c r="BJ216" i="3"/>
  <c r="BH216" i="3"/>
  <c r="BF216" i="3"/>
  <c r="BD216" i="3"/>
  <c r="BB216" i="3"/>
  <c r="DX216" i="3" s="1"/>
  <c r="AZ216" i="3"/>
  <c r="DW216" i="3" s="1"/>
  <c r="AX216" i="3"/>
  <c r="DV216" i="3" s="1"/>
  <c r="AV216" i="3"/>
  <c r="DU216" i="3" s="1"/>
  <c r="AT216" i="3"/>
  <c r="DT216" i="3" s="1"/>
  <c r="AR216" i="3"/>
  <c r="DS216" i="3" s="1"/>
  <c r="AP216" i="3"/>
  <c r="DR216" i="3" s="1"/>
  <c r="AN216" i="3"/>
  <c r="DQ216" i="3" s="1"/>
  <c r="AL216" i="3"/>
  <c r="DP216" i="3" s="1"/>
  <c r="AG216" i="3"/>
  <c r="CX216" i="3" s="1"/>
  <c r="AE216" i="3"/>
  <c r="AD216" i="3"/>
  <c r="AC216" i="3"/>
  <c r="AA216" i="3"/>
  <c r="Z216" i="3"/>
  <c r="X216" i="3"/>
  <c r="AF216" i="3" s="1"/>
  <c r="DN216" i="3" s="1"/>
  <c r="U216" i="3"/>
  <c r="T216" i="3"/>
  <c r="DH215" i="3"/>
  <c r="CN215" i="3"/>
  <c r="CL215" i="3"/>
  <c r="CJ215" i="3"/>
  <c r="CH215" i="3"/>
  <c r="CF215" i="3"/>
  <c r="CD215" i="3"/>
  <c r="CB215" i="3"/>
  <c r="BZ215" i="3"/>
  <c r="BX215" i="3"/>
  <c r="BV215" i="3"/>
  <c r="BT215" i="3"/>
  <c r="BR215" i="3"/>
  <c r="BP215" i="3"/>
  <c r="BN215" i="3"/>
  <c r="BL215" i="3"/>
  <c r="BJ215" i="3"/>
  <c r="BH215" i="3"/>
  <c r="BF215" i="3"/>
  <c r="BD215" i="3"/>
  <c r="BB215" i="3"/>
  <c r="DX215" i="3" s="1"/>
  <c r="AZ215" i="3"/>
  <c r="DW215" i="3" s="1"/>
  <c r="AX215" i="3"/>
  <c r="DV215" i="3" s="1"/>
  <c r="AV215" i="3"/>
  <c r="DU215" i="3" s="1"/>
  <c r="AT215" i="3"/>
  <c r="DT215" i="3" s="1"/>
  <c r="AR215" i="3"/>
  <c r="DS215" i="3" s="1"/>
  <c r="AP215" i="3"/>
  <c r="DR215" i="3" s="1"/>
  <c r="AN215" i="3"/>
  <c r="DQ215" i="3" s="1"/>
  <c r="AL215" i="3"/>
  <c r="DP215" i="3" s="1"/>
  <c r="AG215" i="3"/>
  <c r="CX215" i="3" s="1"/>
  <c r="AE215" i="3"/>
  <c r="AD215" i="3"/>
  <c r="AC215" i="3"/>
  <c r="AA215" i="3"/>
  <c r="Z215" i="3"/>
  <c r="X215" i="3"/>
  <c r="U215" i="3"/>
  <c r="T215" i="3"/>
  <c r="CN214" i="3"/>
  <c r="CL214" i="3"/>
  <c r="CJ214" i="3"/>
  <c r="CH214" i="3"/>
  <c r="CF214" i="3"/>
  <c r="CD214" i="3"/>
  <c r="CB214" i="3"/>
  <c r="BZ214" i="3"/>
  <c r="BX214" i="3"/>
  <c r="BV214" i="3"/>
  <c r="BT214" i="3"/>
  <c r="BR214" i="3"/>
  <c r="BP214" i="3"/>
  <c r="BN214" i="3"/>
  <c r="BL214" i="3"/>
  <c r="BJ214" i="3"/>
  <c r="BH214" i="3"/>
  <c r="BF214" i="3"/>
  <c r="BD214" i="3"/>
  <c r="BB214" i="3"/>
  <c r="AZ214" i="3"/>
  <c r="AX214" i="3"/>
  <c r="AV214" i="3"/>
  <c r="AT214" i="3"/>
  <c r="AR214" i="3"/>
  <c r="AP214" i="3"/>
  <c r="AN214" i="3"/>
  <c r="AL214" i="3"/>
  <c r="AG214" i="3"/>
  <c r="CX214" i="3" s="1" a="1"/>
  <c r="CX214" i="3" s="1"/>
  <c r="AE214" i="3"/>
  <c r="AD214" i="3"/>
  <c r="AC214" i="3"/>
  <c r="AA214" i="3"/>
  <c r="Z214" i="3"/>
  <c r="X214" i="3"/>
  <c r="A214" i="3"/>
  <c r="AD212" i="3"/>
  <c r="DH212" i="3"/>
  <c r="CN212" i="3"/>
  <c r="CL212" i="3"/>
  <c r="CJ212" i="3"/>
  <c r="CH212" i="3"/>
  <c r="CF212" i="3"/>
  <c r="CD212" i="3"/>
  <c r="CB212" i="3"/>
  <c r="BZ212" i="3"/>
  <c r="BX212" i="3"/>
  <c r="BV212" i="3"/>
  <c r="BT212" i="3"/>
  <c r="BR212" i="3"/>
  <c r="BP212" i="3"/>
  <c r="BN212" i="3"/>
  <c r="BL212" i="3"/>
  <c r="BJ212" i="3"/>
  <c r="BH212" i="3"/>
  <c r="BF212" i="3"/>
  <c r="BD212" i="3"/>
  <c r="BB212" i="3"/>
  <c r="AZ212" i="3"/>
  <c r="AX212" i="3"/>
  <c r="AV212" i="3"/>
  <c r="AT212" i="3"/>
  <c r="AR212" i="3"/>
  <c r="AP212" i="3"/>
  <c r="AN212" i="3"/>
  <c r="AL212" i="3"/>
  <c r="AG212" i="3"/>
  <c r="CX212" i="3" s="1"/>
  <c r="AE212" i="3"/>
  <c r="AC212" i="3"/>
  <c r="Z212" i="3"/>
  <c r="X212" i="3"/>
  <c r="U212" i="3"/>
  <c r="T212" i="3"/>
  <c r="AA211" i="3"/>
  <c r="DH211" i="3"/>
  <c r="CN211" i="3"/>
  <c r="CL211" i="3"/>
  <c r="CJ211" i="3"/>
  <c r="CH211" i="3"/>
  <c r="CF211" i="3"/>
  <c r="CD211" i="3"/>
  <c r="CB211" i="3"/>
  <c r="BZ211" i="3"/>
  <c r="BX211" i="3"/>
  <c r="BV211" i="3"/>
  <c r="BT211" i="3"/>
  <c r="BR211" i="3"/>
  <c r="BP211" i="3"/>
  <c r="BN211" i="3"/>
  <c r="BL211" i="3"/>
  <c r="BJ211" i="3"/>
  <c r="BH211" i="3"/>
  <c r="BF211" i="3"/>
  <c r="BD211" i="3"/>
  <c r="BB211" i="3"/>
  <c r="DX211" i="3" s="1"/>
  <c r="AZ211" i="3"/>
  <c r="DW211" i="3" s="1"/>
  <c r="AX211" i="3"/>
  <c r="DV211" i="3" s="1"/>
  <c r="AV211" i="3"/>
  <c r="DU211" i="3" s="1"/>
  <c r="AT211" i="3"/>
  <c r="DT211" i="3" s="1"/>
  <c r="AR211" i="3"/>
  <c r="DS211" i="3" s="1"/>
  <c r="AP211" i="3"/>
  <c r="DR211" i="3" s="1"/>
  <c r="AN211" i="3"/>
  <c r="DQ211" i="3" s="1"/>
  <c r="AL211" i="3"/>
  <c r="DP211" i="3" s="1"/>
  <c r="AG211" i="3"/>
  <c r="CX211" i="3" s="1"/>
  <c r="AE211" i="3"/>
  <c r="AD211" i="3"/>
  <c r="AC211" i="3"/>
  <c r="Z211" i="3"/>
  <c r="X211" i="3"/>
  <c r="AF211" i="3" s="1"/>
  <c r="DN211" i="3" s="1"/>
  <c r="U211" i="3"/>
  <c r="T211" i="3"/>
  <c r="AD210" i="3"/>
  <c r="DH210" i="3"/>
  <c r="CN210" i="3"/>
  <c r="CL210" i="3"/>
  <c r="CJ210" i="3"/>
  <c r="CH210" i="3"/>
  <c r="CF210" i="3"/>
  <c r="CD210" i="3"/>
  <c r="CB210" i="3"/>
  <c r="BZ210" i="3"/>
  <c r="BX210" i="3"/>
  <c r="BV210" i="3"/>
  <c r="BT210" i="3"/>
  <c r="BR210" i="3"/>
  <c r="BP210" i="3"/>
  <c r="BN210" i="3"/>
  <c r="BL210" i="3"/>
  <c r="BJ210" i="3"/>
  <c r="BH210" i="3"/>
  <c r="BF210" i="3"/>
  <c r="BD210" i="3"/>
  <c r="BB210" i="3"/>
  <c r="DX210" i="3" s="1"/>
  <c r="AZ210" i="3"/>
  <c r="DW210" i="3" s="1"/>
  <c r="AX210" i="3"/>
  <c r="DV210" i="3" s="1"/>
  <c r="AV210" i="3"/>
  <c r="DU210" i="3" s="1"/>
  <c r="AT210" i="3"/>
  <c r="DT210" i="3" s="1"/>
  <c r="AR210" i="3"/>
  <c r="DS210" i="3" s="1"/>
  <c r="AP210" i="3"/>
  <c r="DR210" i="3" s="1"/>
  <c r="AN210" i="3"/>
  <c r="DQ210" i="3" s="1"/>
  <c r="AL210" i="3"/>
  <c r="DP210" i="3" s="1"/>
  <c r="AG210" i="3"/>
  <c r="CX210" i="3" s="1"/>
  <c r="AE210" i="3"/>
  <c r="AC210" i="3"/>
  <c r="AA210" i="3"/>
  <c r="Z210" i="3"/>
  <c r="X210" i="3"/>
  <c r="AF210" i="3" s="1"/>
  <c r="DN210" i="3" s="1"/>
  <c r="U210" i="3"/>
  <c r="T210" i="3"/>
  <c r="DB209" i="3"/>
  <c r="DH208" i="3"/>
  <c r="CN208" i="3"/>
  <c r="CL208" i="3"/>
  <c r="CJ208" i="3"/>
  <c r="CH208" i="3"/>
  <c r="CF208" i="3"/>
  <c r="CD208" i="3"/>
  <c r="CB208" i="3"/>
  <c r="BZ208" i="3"/>
  <c r="BX208" i="3"/>
  <c r="BV208" i="3"/>
  <c r="BT208" i="3"/>
  <c r="BR208" i="3"/>
  <c r="BP208" i="3"/>
  <c r="BN208" i="3"/>
  <c r="BL208" i="3"/>
  <c r="BJ208" i="3"/>
  <c r="BH208" i="3"/>
  <c r="BF208" i="3"/>
  <c r="BD208" i="3"/>
  <c r="BB208" i="3"/>
  <c r="DX208" i="3" s="1"/>
  <c r="AZ208" i="3"/>
  <c r="DW208" i="3" s="1"/>
  <c r="AX208" i="3"/>
  <c r="DV208" i="3" s="1"/>
  <c r="AV208" i="3"/>
  <c r="DU208" i="3" s="1"/>
  <c r="AT208" i="3"/>
  <c r="DT208" i="3" s="1"/>
  <c r="AR208" i="3"/>
  <c r="DS208" i="3" s="1"/>
  <c r="AP208" i="3"/>
  <c r="DR208" i="3" s="1"/>
  <c r="AN208" i="3"/>
  <c r="DQ208" i="3" s="1"/>
  <c r="AL208" i="3"/>
  <c r="DP208" i="3" s="1"/>
  <c r="AG208" i="3"/>
  <c r="CX208" i="3" s="1" a="1"/>
  <c r="CX208" i="3" s="1"/>
  <c r="AE208" i="3"/>
  <c r="AD208" i="3"/>
  <c r="AC208" i="3"/>
  <c r="AA208" i="3"/>
  <c r="Z208" i="3"/>
  <c r="X208" i="3"/>
  <c r="U208" i="3"/>
  <c r="T208" i="3"/>
  <c r="A208" i="3"/>
  <c r="DH207" i="3"/>
  <c r="CN207" i="3"/>
  <c r="CL207" i="3"/>
  <c r="CJ207" i="3"/>
  <c r="CH207" i="3"/>
  <c r="CF207" i="3"/>
  <c r="CD207" i="3"/>
  <c r="CB207" i="3"/>
  <c r="BZ207" i="3"/>
  <c r="BX207" i="3"/>
  <c r="BV207" i="3"/>
  <c r="BT207" i="3"/>
  <c r="BR207" i="3"/>
  <c r="BP207" i="3"/>
  <c r="BN207" i="3"/>
  <c r="BL207" i="3"/>
  <c r="BJ207" i="3"/>
  <c r="BH207" i="3"/>
  <c r="BF207" i="3"/>
  <c r="BD207" i="3"/>
  <c r="BB207" i="3"/>
  <c r="DX207" i="3" s="1"/>
  <c r="AZ207" i="3"/>
  <c r="DW207" i="3" s="1"/>
  <c r="AX207" i="3"/>
  <c r="DV207" i="3" s="1"/>
  <c r="AV207" i="3"/>
  <c r="DU207" i="3" s="1"/>
  <c r="AT207" i="3"/>
  <c r="DT207" i="3" s="1"/>
  <c r="AR207" i="3"/>
  <c r="DS207" i="3" s="1"/>
  <c r="AP207" i="3"/>
  <c r="DR207" i="3" s="1"/>
  <c r="AN207" i="3"/>
  <c r="DQ207" i="3" s="1"/>
  <c r="AL207" i="3"/>
  <c r="DP207" i="3" s="1"/>
  <c r="AG207" i="3"/>
  <c r="CX207" i="3" s="1" a="1"/>
  <c r="CX207" i="3" s="1"/>
  <c r="AE207" i="3"/>
  <c r="AD207" i="3"/>
  <c r="AC207" i="3"/>
  <c r="AA207" i="3"/>
  <c r="Z207" i="3"/>
  <c r="X207" i="3"/>
  <c r="U207" i="3"/>
  <c r="T207" i="3"/>
  <c r="A207" i="3"/>
  <c r="AA206" i="3"/>
  <c r="DH206" i="3"/>
  <c r="CN206" i="3"/>
  <c r="CL206" i="3"/>
  <c r="CJ206" i="3"/>
  <c r="CH206" i="3"/>
  <c r="CF206" i="3"/>
  <c r="CD206" i="3"/>
  <c r="CB206" i="3"/>
  <c r="BZ206" i="3"/>
  <c r="BX206" i="3"/>
  <c r="BV206" i="3"/>
  <c r="BT206" i="3"/>
  <c r="BR206" i="3"/>
  <c r="BP206" i="3"/>
  <c r="BN206" i="3"/>
  <c r="BL206" i="3"/>
  <c r="BJ206" i="3"/>
  <c r="BH206" i="3"/>
  <c r="BF206" i="3"/>
  <c r="BD206" i="3"/>
  <c r="BB206" i="3"/>
  <c r="DX206" i="3" s="1"/>
  <c r="AZ206" i="3"/>
  <c r="DW206" i="3" s="1"/>
  <c r="AX206" i="3"/>
  <c r="DV206" i="3" s="1"/>
  <c r="AV206" i="3"/>
  <c r="DU206" i="3" s="1"/>
  <c r="AT206" i="3"/>
  <c r="DT206" i="3" s="1"/>
  <c r="AR206" i="3"/>
  <c r="DS206" i="3" s="1"/>
  <c r="AP206" i="3"/>
  <c r="DR206" i="3" s="1"/>
  <c r="AN206" i="3"/>
  <c r="DQ206" i="3" s="1"/>
  <c r="AL206" i="3"/>
  <c r="DP206" i="3" s="1"/>
  <c r="AH206" i="3"/>
  <c r="AG206" i="3"/>
  <c r="CX206" i="3" s="1" a="1"/>
  <c r="CX206" i="3" s="1"/>
  <c r="AE206" i="3"/>
  <c r="AD206" i="3"/>
  <c r="AC206" i="3"/>
  <c r="AB206" i="3"/>
  <c r="Z206" i="3"/>
  <c r="X206" i="3"/>
  <c r="U206" i="3"/>
  <c r="T206" i="3"/>
  <c r="A206" i="3"/>
  <c r="AD205" i="3"/>
  <c r="DH205" i="3"/>
  <c r="CN205" i="3"/>
  <c r="CL205" i="3"/>
  <c r="CJ205" i="3"/>
  <c r="CH205" i="3"/>
  <c r="CF205" i="3"/>
  <c r="CD205" i="3"/>
  <c r="CB205" i="3"/>
  <c r="BZ205" i="3"/>
  <c r="BX205" i="3"/>
  <c r="BV205" i="3"/>
  <c r="BT205" i="3"/>
  <c r="BR205" i="3"/>
  <c r="BP205" i="3"/>
  <c r="BN205" i="3"/>
  <c r="BL205" i="3"/>
  <c r="BJ205" i="3"/>
  <c r="BH205" i="3"/>
  <c r="BF205" i="3"/>
  <c r="BD205" i="3"/>
  <c r="BB205" i="3"/>
  <c r="DX205" i="3" s="1"/>
  <c r="AZ205" i="3"/>
  <c r="DW205" i="3" s="1"/>
  <c r="AX205" i="3"/>
  <c r="DV205" i="3" s="1"/>
  <c r="AV205" i="3"/>
  <c r="DU205" i="3" s="1"/>
  <c r="AT205" i="3"/>
  <c r="DT205" i="3" s="1"/>
  <c r="AR205" i="3"/>
  <c r="DS205" i="3" s="1"/>
  <c r="AP205" i="3"/>
  <c r="DR205" i="3" s="1"/>
  <c r="AN205" i="3"/>
  <c r="DQ205" i="3" s="1"/>
  <c r="AL205" i="3"/>
  <c r="DP205" i="3" s="1"/>
  <c r="AJ205" i="3"/>
  <c r="DO205" i="3" s="1"/>
  <c r="AH205" i="3"/>
  <c r="AG205" i="3"/>
  <c r="CX205" i="3" s="1" a="1"/>
  <c r="CX205" i="3" s="1"/>
  <c r="AE205" i="3"/>
  <c r="AC205" i="3"/>
  <c r="AA205" i="3"/>
  <c r="Z205" i="3"/>
  <c r="CT205" i="3" s="1" a="1"/>
  <c r="CT205" i="3" s="1"/>
  <c r="X205" i="3"/>
  <c r="AF205" i="3" s="1"/>
  <c r="DN205" i="3" s="1"/>
  <c r="U205" i="3"/>
  <c r="T205" i="3"/>
  <c r="A205" i="3"/>
  <c r="DH204" i="3"/>
  <c r="CN204" i="3"/>
  <c r="CL204" i="3"/>
  <c r="CJ204" i="3"/>
  <c r="CH204" i="3"/>
  <c r="CF204" i="3"/>
  <c r="CD204" i="3"/>
  <c r="CB204" i="3"/>
  <c r="BZ204" i="3"/>
  <c r="BX204" i="3"/>
  <c r="BV204" i="3"/>
  <c r="BT204" i="3"/>
  <c r="BR204" i="3"/>
  <c r="BP204" i="3"/>
  <c r="BN204" i="3"/>
  <c r="BL204" i="3"/>
  <c r="BJ204" i="3"/>
  <c r="BH204" i="3"/>
  <c r="BF204" i="3"/>
  <c r="BD204" i="3"/>
  <c r="BB204" i="3"/>
  <c r="CO204" i="3" s="1"/>
  <c r="AZ204" i="3"/>
  <c r="DW204" i="3" s="1"/>
  <c r="AX204" i="3"/>
  <c r="DV204" i="3" s="1"/>
  <c r="AV204" i="3"/>
  <c r="DU204" i="3" s="1"/>
  <c r="AT204" i="3"/>
  <c r="DT204" i="3" s="1"/>
  <c r="AR204" i="3"/>
  <c r="DS204" i="3" s="1"/>
  <c r="AP204" i="3"/>
  <c r="DR204" i="3" s="1"/>
  <c r="AN204" i="3"/>
  <c r="DQ204" i="3" s="1"/>
  <c r="AL204" i="3"/>
  <c r="DP204" i="3" s="1"/>
  <c r="AG204" i="3"/>
  <c r="CX204" i="3" s="1" a="1"/>
  <c r="CX204" i="3" s="1"/>
  <c r="AE204" i="3"/>
  <c r="AD204" i="3"/>
  <c r="AC204" i="3"/>
  <c r="AA204" i="3"/>
  <c r="CU204" i="3" s="1" a="1"/>
  <c r="CU204" i="3" s="1"/>
  <c r="Z204" i="3"/>
  <c r="X204" i="3"/>
  <c r="U204" i="3"/>
  <c r="T204" i="3"/>
  <c r="A204" i="3"/>
  <c r="DH203" i="3"/>
  <c r="CN203" i="3"/>
  <c r="CL203" i="3"/>
  <c r="CJ203" i="3"/>
  <c r="CH203" i="3"/>
  <c r="CF203" i="3"/>
  <c r="CD203" i="3"/>
  <c r="CB203" i="3"/>
  <c r="BZ203" i="3"/>
  <c r="BX203" i="3"/>
  <c r="BV203" i="3"/>
  <c r="BT203" i="3"/>
  <c r="BR203" i="3"/>
  <c r="BP203" i="3"/>
  <c r="BN203" i="3"/>
  <c r="BL203" i="3"/>
  <c r="BJ203" i="3"/>
  <c r="BH203" i="3"/>
  <c r="BF203" i="3"/>
  <c r="BD203" i="3"/>
  <c r="BB203" i="3"/>
  <c r="CO203" i="3" s="1"/>
  <c r="AZ203" i="3"/>
  <c r="DW203" i="3" s="1"/>
  <c r="AX203" i="3"/>
  <c r="DV203" i="3" s="1"/>
  <c r="AV203" i="3"/>
  <c r="DU203" i="3" s="1"/>
  <c r="AT203" i="3"/>
  <c r="DT203" i="3" s="1"/>
  <c r="AR203" i="3"/>
  <c r="DS203" i="3" s="1"/>
  <c r="AP203" i="3"/>
  <c r="DR203" i="3" s="1"/>
  <c r="AN203" i="3"/>
  <c r="DQ203" i="3" s="1"/>
  <c r="AL203" i="3"/>
  <c r="DP203" i="3" s="1"/>
  <c r="AG203" i="3"/>
  <c r="CX203" i="3" s="1" a="1"/>
  <c r="CX203" i="3" s="1"/>
  <c r="AE203" i="3"/>
  <c r="AD203" i="3"/>
  <c r="AC203" i="3"/>
  <c r="AA203" i="3"/>
  <c r="Z203" i="3"/>
  <c r="X203" i="3"/>
  <c r="U203" i="3"/>
  <c r="T203" i="3"/>
  <c r="A203" i="3"/>
  <c r="AD202" i="3"/>
  <c r="DH202" i="3"/>
  <c r="CN202" i="3"/>
  <c r="CL202" i="3"/>
  <c r="CJ202" i="3"/>
  <c r="CH202" i="3"/>
  <c r="CF202" i="3"/>
  <c r="CD202" i="3"/>
  <c r="CB202" i="3"/>
  <c r="BZ202" i="3"/>
  <c r="BX202" i="3"/>
  <c r="BV202" i="3"/>
  <c r="BT202" i="3"/>
  <c r="BR202" i="3"/>
  <c r="BP202" i="3"/>
  <c r="BN202" i="3"/>
  <c r="BL202" i="3"/>
  <c r="BJ202" i="3"/>
  <c r="BH202" i="3"/>
  <c r="BF202" i="3"/>
  <c r="BD202" i="3"/>
  <c r="BB202" i="3"/>
  <c r="DX202" i="3" s="1"/>
  <c r="AZ202" i="3"/>
  <c r="DW202" i="3" s="1"/>
  <c r="AX202" i="3"/>
  <c r="DV202" i="3" s="1"/>
  <c r="AV202" i="3"/>
  <c r="DU202" i="3" s="1"/>
  <c r="AT202" i="3"/>
  <c r="DT202" i="3" s="1"/>
  <c r="AR202" i="3"/>
  <c r="DS202" i="3" s="1"/>
  <c r="AP202" i="3"/>
  <c r="DR202" i="3" s="1"/>
  <c r="AN202" i="3"/>
  <c r="DQ202" i="3" s="1"/>
  <c r="AL202" i="3"/>
  <c r="DP202" i="3" s="1"/>
  <c r="AG202" i="3"/>
  <c r="CX202" i="3" s="1" a="1"/>
  <c r="CX202" i="3" s="1"/>
  <c r="AE202" i="3"/>
  <c r="AC202" i="3"/>
  <c r="Z202" i="3"/>
  <c r="X202" i="3"/>
  <c r="U202" i="3"/>
  <c r="T202" i="3"/>
  <c r="A202" i="3"/>
  <c r="AA201" i="3"/>
  <c r="DH201" i="3"/>
  <c r="CN201" i="3"/>
  <c r="CL201" i="3"/>
  <c r="CJ201" i="3"/>
  <c r="CH201" i="3"/>
  <c r="CF201" i="3"/>
  <c r="CD201" i="3"/>
  <c r="CB201" i="3"/>
  <c r="BZ201" i="3"/>
  <c r="BX201" i="3"/>
  <c r="BV201" i="3"/>
  <c r="BT201" i="3"/>
  <c r="BR201" i="3"/>
  <c r="BP201" i="3"/>
  <c r="BN201" i="3"/>
  <c r="BL201" i="3"/>
  <c r="BJ201" i="3"/>
  <c r="BH201" i="3"/>
  <c r="BF201" i="3"/>
  <c r="BD201" i="3"/>
  <c r="BB201" i="3"/>
  <c r="CO201" i="3" s="1"/>
  <c r="AZ201" i="3"/>
  <c r="DW201" i="3" s="1"/>
  <c r="AX201" i="3"/>
  <c r="DV201" i="3" s="1"/>
  <c r="AV201" i="3"/>
  <c r="DU201" i="3" s="1"/>
  <c r="AT201" i="3"/>
  <c r="DT201" i="3" s="1"/>
  <c r="AR201" i="3"/>
  <c r="DS201" i="3" s="1"/>
  <c r="AP201" i="3"/>
  <c r="DR201" i="3" s="1"/>
  <c r="AN201" i="3"/>
  <c r="DQ201" i="3" s="1"/>
  <c r="AL201" i="3"/>
  <c r="DP201" i="3" s="1"/>
  <c r="AG201" i="3"/>
  <c r="CX201" i="3" s="1" a="1"/>
  <c r="CX201" i="3" s="1"/>
  <c r="AE201" i="3"/>
  <c r="CW201" i="3" s="1" a="1"/>
  <c r="CW201" i="3" s="1"/>
  <c r="AD201" i="3"/>
  <c r="AC201" i="3"/>
  <c r="Z201" i="3"/>
  <c r="X201" i="3"/>
  <c r="U201" i="3"/>
  <c r="T201" i="3"/>
  <c r="A201" i="3"/>
  <c r="CR200" i="3"/>
  <c r="CP200" i="3" a="1"/>
  <c r="CP200" i="3" s="1"/>
  <c r="CN200" i="3"/>
  <c r="CL200" i="3"/>
  <c r="CJ200" i="3"/>
  <c r="CH200" i="3"/>
  <c r="CF200" i="3"/>
  <c r="CD200" i="3"/>
  <c r="CB200" i="3"/>
  <c r="BZ200" i="3"/>
  <c r="BX200" i="3"/>
  <c r="BV200" i="3"/>
  <c r="BT200" i="3"/>
  <c r="BR200" i="3"/>
  <c r="BP200" i="3"/>
  <c r="BN200" i="3"/>
  <c r="BL200" i="3"/>
  <c r="BJ200" i="3"/>
  <c r="BH200" i="3"/>
  <c r="BF200" i="3"/>
  <c r="BD200" i="3"/>
  <c r="X200" i="3"/>
  <c r="A200" i="3"/>
  <c r="AA199" i="3"/>
  <c r="DH199" i="3"/>
  <c r="DF199" i="3"/>
  <c r="CN199" i="3"/>
  <c r="CL199" i="3"/>
  <c r="CJ199" i="3"/>
  <c r="CH199" i="3"/>
  <c r="CF199" i="3"/>
  <c r="CD199" i="3"/>
  <c r="CB199" i="3"/>
  <c r="BZ199" i="3"/>
  <c r="BX199" i="3"/>
  <c r="BV199" i="3"/>
  <c r="BT199" i="3"/>
  <c r="BR199" i="3"/>
  <c r="BP199" i="3"/>
  <c r="BN199" i="3"/>
  <c r="BL199" i="3"/>
  <c r="BJ199" i="3"/>
  <c r="BH199" i="3"/>
  <c r="BF199" i="3"/>
  <c r="BD199" i="3"/>
  <c r="BB199" i="3"/>
  <c r="CO199" i="3" s="1"/>
  <c r="AZ199" i="3"/>
  <c r="DW199" i="3" s="1"/>
  <c r="AX199" i="3"/>
  <c r="DV199" i="3" s="1"/>
  <c r="AV199" i="3"/>
  <c r="DU199" i="3" s="1"/>
  <c r="AT199" i="3"/>
  <c r="DT199" i="3" s="1"/>
  <c r="AR199" i="3"/>
  <c r="DS199" i="3" s="1"/>
  <c r="AP199" i="3"/>
  <c r="DR199" i="3" s="1"/>
  <c r="AN199" i="3"/>
  <c r="DQ199" i="3" s="1"/>
  <c r="AL199" i="3"/>
  <c r="DP199" i="3" s="1"/>
  <c r="AJ199" i="3"/>
  <c r="DO199" i="3" s="1"/>
  <c r="AG199" i="3"/>
  <c r="CX199" i="3" s="1" a="1"/>
  <c r="CX199" i="3" s="1"/>
  <c r="AE199" i="3"/>
  <c r="AD199" i="3"/>
  <c r="AC199" i="3"/>
  <c r="Z199" i="3"/>
  <c r="X199" i="3"/>
  <c r="AF199" i="3" s="1"/>
  <c r="DN199" i="3" s="1"/>
  <c r="S199" i="3"/>
  <c r="T199" i="3" s="1"/>
  <c r="A199" i="3"/>
  <c r="CR198" i="3"/>
  <c r="CP198" i="3" a="1"/>
  <c r="CP198" i="3" s="1"/>
  <c r="CN198" i="3"/>
  <c r="CL198" i="3"/>
  <c r="CJ198" i="3"/>
  <c r="CH198" i="3"/>
  <c r="CF198" i="3"/>
  <c r="CD198" i="3"/>
  <c r="CB198" i="3"/>
  <c r="BZ198" i="3"/>
  <c r="BX198" i="3"/>
  <c r="BV198" i="3"/>
  <c r="BT198" i="3"/>
  <c r="BR198" i="3"/>
  <c r="BP198" i="3"/>
  <c r="BN198" i="3"/>
  <c r="BL198" i="3"/>
  <c r="BJ198" i="3"/>
  <c r="BH198" i="3"/>
  <c r="BF198" i="3"/>
  <c r="BD198" i="3"/>
  <c r="X198" i="3"/>
  <c r="A198" i="3"/>
  <c r="CR197" i="3"/>
  <c r="CP197" i="3" a="1"/>
  <c r="CP197" i="3" s="1"/>
  <c r="CN197" i="3"/>
  <c r="CL197" i="3"/>
  <c r="CJ197" i="3"/>
  <c r="CH197" i="3"/>
  <c r="CF197" i="3"/>
  <c r="CD197" i="3"/>
  <c r="CB197" i="3"/>
  <c r="BZ197" i="3"/>
  <c r="BX197" i="3"/>
  <c r="BV197" i="3"/>
  <c r="BT197" i="3"/>
  <c r="BR197" i="3"/>
  <c r="BP197" i="3"/>
  <c r="BN197" i="3"/>
  <c r="BL197" i="3"/>
  <c r="BJ197" i="3"/>
  <c r="BH197" i="3"/>
  <c r="BF197" i="3"/>
  <c r="BD197" i="3"/>
  <c r="X197" i="3"/>
  <c r="U197" i="3"/>
  <c r="T197" i="3"/>
  <c r="A197" i="3"/>
  <c r="AA196" i="3"/>
  <c r="DH196" i="3"/>
  <c r="DF196" i="3"/>
  <c r="CN196" i="3"/>
  <c r="CL196" i="3"/>
  <c r="CJ196" i="3"/>
  <c r="CH196" i="3"/>
  <c r="CF196" i="3"/>
  <c r="CD196" i="3"/>
  <c r="CB196" i="3"/>
  <c r="BZ196" i="3"/>
  <c r="BX196" i="3"/>
  <c r="BV196" i="3"/>
  <c r="BT196" i="3"/>
  <c r="BR196" i="3"/>
  <c r="BP196" i="3"/>
  <c r="BN196" i="3"/>
  <c r="BL196" i="3"/>
  <c r="BJ196" i="3"/>
  <c r="BH196" i="3"/>
  <c r="BF196" i="3"/>
  <c r="BD196" i="3"/>
  <c r="BB196" i="3"/>
  <c r="DX196" i="3" s="1"/>
  <c r="AZ196" i="3"/>
  <c r="DW196" i="3" s="1"/>
  <c r="AX196" i="3"/>
  <c r="DV196" i="3" s="1"/>
  <c r="AV196" i="3"/>
  <c r="DU196" i="3" s="1"/>
  <c r="AT196" i="3"/>
  <c r="DT196" i="3" s="1"/>
  <c r="AR196" i="3"/>
  <c r="DS196" i="3" s="1"/>
  <c r="AP196" i="3"/>
  <c r="DR196" i="3" s="1"/>
  <c r="AN196" i="3"/>
  <c r="DQ196" i="3" s="1"/>
  <c r="AL196" i="3"/>
  <c r="DP196" i="3" s="1"/>
  <c r="AJ196" i="3"/>
  <c r="DO196" i="3" s="1"/>
  <c r="AG196" i="3"/>
  <c r="CX196" i="3" s="1" a="1"/>
  <c r="CX196" i="3" s="1"/>
  <c r="AE196" i="3"/>
  <c r="AC196" i="3"/>
  <c r="Z196" i="3"/>
  <c r="X196" i="3"/>
  <c r="AF196" i="3" s="1"/>
  <c r="DN196" i="3" s="1"/>
  <c r="U196" i="3"/>
  <c r="T196" i="3"/>
  <c r="A196" i="3"/>
  <c r="AA195" i="3"/>
  <c r="DH195" i="3"/>
  <c r="CN195" i="3"/>
  <c r="CL195" i="3"/>
  <c r="CJ195" i="3"/>
  <c r="CH195" i="3"/>
  <c r="CF195" i="3"/>
  <c r="CD195" i="3"/>
  <c r="CB195" i="3"/>
  <c r="BZ195" i="3"/>
  <c r="BX195" i="3"/>
  <c r="BV195" i="3"/>
  <c r="BT195" i="3"/>
  <c r="BR195" i="3"/>
  <c r="BP195" i="3"/>
  <c r="BN195" i="3"/>
  <c r="BL195" i="3"/>
  <c r="BJ195" i="3"/>
  <c r="BH195" i="3"/>
  <c r="BF195" i="3"/>
  <c r="BD195" i="3"/>
  <c r="BB195" i="3"/>
  <c r="DX195" i="3" s="1"/>
  <c r="AZ195" i="3"/>
  <c r="DW195" i="3" s="1"/>
  <c r="AX195" i="3"/>
  <c r="DV195" i="3" s="1"/>
  <c r="AV195" i="3"/>
  <c r="DU195" i="3" s="1"/>
  <c r="AT195" i="3"/>
  <c r="DT195" i="3" s="1"/>
  <c r="AR195" i="3"/>
  <c r="DS195" i="3" s="1"/>
  <c r="AP195" i="3"/>
  <c r="DR195" i="3" s="1"/>
  <c r="AN195" i="3"/>
  <c r="DQ195" i="3" s="1"/>
  <c r="AL195" i="3"/>
  <c r="DP195" i="3" s="1"/>
  <c r="AG195" i="3"/>
  <c r="CX195" i="3" s="1"/>
  <c r="AE195" i="3"/>
  <c r="AD195" i="3"/>
  <c r="AC195" i="3"/>
  <c r="Z195" i="3"/>
  <c r="X195" i="3"/>
  <c r="AF195" i="3" s="1"/>
  <c r="DN195" i="3" s="1"/>
  <c r="U195" i="3"/>
  <c r="T195" i="3"/>
  <c r="AA194" i="3"/>
  <c r="DH194" i="3"/>
  <c r="CN194" i="3"/>
  <c r="CL194" i="3"/>
  <c r="CJ194" i="3"/>
  <c r="CH194" i="3"/>
  <c r="CF194" i="3"/>
  <c r="CD194" i="3"/>
  <c r="CB194" i="3"/>
  <c r="BZ194" i="3"/>
  <c r="BX194" i="3"/>
  <c r="BV194" i="3"/>
  <c r="BT194" i="3"/>
  <c r="BR194" i="3"/>
  <c r="BP194" i="3"/>
  <c r="BN194" i="3"/>
  <c r="BL194" i="3"/>
  <c r="BJ194" i="3"/>
  <c r="BH194" i="3"/>
  <c r="BF194" i="3"/>
  <c r="BD194" i="3"/>
  <c r="BB194" i="3"/>
  <c r="DX194" i="3" s="1"/>
  <c r="AZ194" i="3"/>
  <c r="DW194" i="3" s="1"/>
  <c r="AX194" i="3"/>
  <c r="DV194" i="3" s="1"/>
  <c r="AV194" i="3"/>
  <c r="DU194" i="3" s="1"/>
  <c r="AT194" i="3"/>
  <c r="DT194" i="3" s="1"/>
  <c r="AR194" i="3"/>
  <c r="DS194" i="3" s="1"/>
  <c r="AP194" i="3"/>
  <c r="DR194" i="3" s="1"/>
  <c r="AN194" i="3"/>
  <c r="DQ194" i="3" s="1"/>
  <c r="AL194" i="3"/>
  <c r="DP194" i="3" s="1"/>
  <c r="AG194" i="3"/>
  <c r="CX194" i="3" s="1"/>
  <c r="AE194" i="3"/>
  <c r="AD194" i="3"/>
  <c r="AC194" i="3"/>
  <c r="Z194" i="3"/>
  <c r="CT194" i="3" s="1"/>
  <c r="X194" i="3"/>
  <c r="AF194" i="3" s="1"/>
  <c r="DN194" i="3" s="1"/>
  <c r="U194" i="3"/>
  <c r="T194" i="3"/>
  <c r="DH193" i="3"/>
  <c r="CN193" i="3"/>
  <c r="CL193" i="3"/>
  <c r="CJ193" i="3"/>
  <c r="CH193" i="3"/>
  <c r="CF193" i="3"/>
  <c r="CD193" i="3"/>
  <c r="CB193" i="3"/>
  <c r="BZ193" i="3"/>
  <c r="BX193" i="3"/>
  <c r="BV193" i="3"/>
  <c r="BT193" i="3"/>
  <c r="BR193" i="3"/>
  <c r="BP193" i="3"/>
  <c r="BN193" i="3"/>
  <c r="BL193" i="3"/>
  <c r="BJ193" i="3"/>
  <c r="BH193" i="3"/>
  <c r="BF193" i="3"/>
  <c r="BD193" i="3"/>
  <c r="BB193" i="3"/>
  <c r="DX193" i="3" s="1"/>
  <c r="AZ193" i="3"/>
  <c r="DW193" i="3" s="1"/>
  <c r="AX193" i="3"/>
  <c r="DV193" i="3" s="1"/>
  <c r="AV193" i="3"/>
  <c r="DU193" i="3" s="1"/>
  <c r="AT193" i="3"/>
  <c r="DT193" i="3" s="1"/>
  <c r="AR193" i="3"/>
  <c r="DS193" i="3" s="1"/>
  <c r="AP193" i="3"/>
  <c r="DR193" i="3" s="1"/>
  <c r="AN193" i="3"/>
  <c r="DQ193" i="3" s="1"/>
  <c r="AL193" i="3"/>
  <c r="DP193" i="3" s="1"/>
  <c r="AG193" i="3"/>
  <c r="CX193" i="3" s="1" a="1"/>
  <c r="CX193" i="3" s="1"/>
  <c r="AE193" i="3"/>
  <c r="AD193" i="3"/>
  <c r="AC193" i="3"/>
  <c r="AA193" i="3"/>
  <c r="Z193" i="3"/>
  <c r="X193" i="3"/>
  <c r="AF193" i="3" s="1"/>
  <c r="DN193" i="3" s="1"/>
  <c r="U193" i="3"/>
  <c r="T193" i="3"/>
  <c r="A193" i="3"/>
  <c r="AA192" i="3"/>
  <c r="DH192" i="3"/>
  <c r="CN192" i="3"/>
  <c r="CL192" i="3"/>
  <c r="CJ192" i="3"/>
  <c r="CH192" i="3"/>
  <c r="CF192" i="3"/>
  <c r="CD192" i="3"/>
  <c r="CB192" i="3"/>
  <c r="BZ192" i="3"/>
  <c r="BX192" i="3"/>
  <c r="BV192" i="3"/>
  <c r="BT192" i="3"/>
  <c r="BR192" i="3"/>
  <c r="BP192" i="3"/>
  <c r="BN192" i="3"/>
  <c r="BL192" i="3"/>
  <c r="BJ192" i="3"/>
  <c r="BH192" i="3"/>
  <c r="BF192" i="3"/>
  <c r="BD192" i="3"/>
  <c r="BB192" i="3"/>
  <c r="DX192" i="3" s="1"/>
  <c r="AZ192" i="3"/>
  <c r="DW192" i="3" s="1"/>
  <c r="AX192" i="3"/>
  <c r="DV192" i="3" s="1"/>
  <c r="AV192" i="3"/>
  <c r="DU192" i="3" s="1"/>
  <c r="AT192" i="3"/>
  <c r="DT192" i="3" s="1"/>
  <c r="AR192" i="3"/>
  <c r="DS192" i="3" s="1"/>
  <c r="AP192" i="3"/>
  <c r="DR192" i="3" s="1"/>
  <c r="AN192" i="3"/>
  <c r="DQ192" i="3" s="1"/>
  <c r="AL192" i="3"/>
  <c r="DP192" i="3" s="1"/>
  <c r="AG192" i="3"/>
  <c r="CX192" i="3" s="1" a="1"/>
  <c r="CX192" i="3" s="1"/>
  <c r="AE192" i="3"/>
  <c r="CW192" i="3" s="1" a="1"/>
  <c r="CW192" i="3" s="1"/>
  <c r="AD192" i="3"/>
  <c r="AC192" i="3"/>
  <c r="Z192" i="3"/>
  <c r="X192" i="3"/>
  <c r="U192" i="3"/>
  <c r="T192" i="3"/>
  <c r="A192" i="3"/>
  <c r="DH191" i="3"/>
  <c r="CN191" i="3"/>
  <c r="CL191" i="3"/>
  <c r="CJ191" i="3"/>
  <c r="CH191" i="3"/>
  <c r="CF191" i="3"/>
  <c r="CD191" i="3"/>
  <c r="CB191" i="3"/>
  <c r="BZ191" i="3"/>
  <c r="BX191" i="3"/>
  <c r="BV191" i="3"/>
  <c r="BT191" i="3"/>
  <c r="BR191" i="3"/>
  <c r="BP191" i="3"/>
  <c r="BN191" i="3"/>
  <c r="BL191" i="3"/>
  <c r="BJ191" i="3"/>
  <c r="BH191" i="3"/>
  <c r="BF191" i="3"/>
  <c r="BD191" i="3"/>
  <c r="BB191" i="3"/>
  <c r="DX191" i="3" s="1"/>
  <c r="AZ191" i="3"/>
  <c r="DW191" i="3" s="1"/>
  <c r="AX191" i="3"/>
  <c r="DV191" i="3" s="1"/>
  <c r="AV191" i="3"/>
  <c r="DU191" i="3" s="1"/>
  <c r="AT191" i="3"/>
  <c r="DT191" i="3" s="1"/>
  <c r="AR191" i="3"/>
  <c r="DS191" i="3" s="1"/>
  <c r="AP191" i="3"/>
  <c r="DR191" i="3" s="1"/>
  <c r="AN191" i="3"/>
  <c r="DQ191" i="3" s="1"/>
  <c r="AL191" i="3"/>
  <c r="DP191" i="3" s="1"/>
  <c r="AG191" i="3"/>
  <c r="CX191" i="3" s="1"/>
  <c r="AE191" i="3"/>
  <c r="AD191" i="3"/>
  <c r="AC191" i="3"/>
  <c r="AA191" i="3"/>
  <c r="Z191" i="3"/>
  <c r="X191" i="3"/>
  <c r="U191" i="3"/>
  <c r="T191" i="3"/>
  <c r="AA190" i="3"/>
  <c r="DH190" i="3"/>
  <c r="CN190" i="3"/>
  <c r="CL190" i="3"/>
  <c r="CJ190" i="3"/>
  <c r="CH190" i="3"/>
  <c r="CF190" i="3"/>
  <c r="CD190" i="3"/>
  <c r="CB190" i="3"/>
  <c r="BZ190" i="3"/>
  <c r="BX190" i="3"/>
  <c r="BV190" i="3"/>
  <c r="BT190" i="3"/>
  <c r="BR190" i="3"/>
  <c r="BP190" i="3"/>
  <c r="BN190" i="3"/>
  <c r="BL190" i="3"/>
  <c r="BJ190" i="3"/>
  <c r="BH190" i="3"/>
  <c r="BF190" i="3"/>
  <c r="BD190" i="3"/>
  <c r="BB190" i="3"/>
  <c r="DX190" i="3" s="1"/>
  <c r="AZ190" i="3"/>
  <c r="DW190" i="3" s="1"/>
  <c r="AX190" i="3"/>
  <c r="DV190" i="3" s="1"/>
  <c r="AV190" i="3"/>
  <c r="DU190" i="3" s="1"/>
  <c r="AT190" i="3"/>
  <c r="DT190" i="3" s="1"/>
  <c r="AR190" i="3"/>
  <c r="DS190" i="3" s="1"/>
  <c r="AP190" i="3"/>
  <c r="DR190" i="3" s="1"/>
  <c r="AN190" i="3"/>
  <c r="DQ190" i="3" s="1"/>
  <c r="AL190" i="3"/>
  <c r="DP190" i="3" s="1"/>
  <c r="AG190" i="3"/>
  <c r="CX190" i="3" s="1" a="1"/>
  <c r="CX190" i="3" s="1"/>
  <c r="AE190" i="3"/>
  <c r="AC190" i="3"/>
  <c r="Z190" i="3"/>
  <c r="X190" i="3"/>
  <c r="U190" i="3"/>
  <c r="T190" i="3"/>
  <c r="A190" i="3"/>
  <c r="DH189" i="3"/>
  <c r="CN189" i="3"/>
  <c r="CL189" i="3"/>
  <c r="CJ189" i="3"/>
  <c r="CH189" i="3"/>
  <c r="CF189" i="3"/>
  <c r="CD189" i="3"/>
  <c r="CB189" i="3"/>
  <c r="BZ189" i="3"/>
  <c r="BX189" i="3"/>
  <c r="BV189" i="3"/>
  <c r="BT189" i="3"/>
  <c r="BR189" i="3"/>
  <c r="BP189" i="3"/>
  <c r="BN189" i="3"/>
  <c r="BL189" i="3"/>
  <c r="BJ189" i="3"/>
  <c r="BH189" i="3"/>
  <c r="BF189" i="3"/>
  <c r="BD189" i="3"/>
  <c r="BB189" i="3"/>
  <c r="CO189" i="3" s="1"/>
  <c r="AZ189" i="3"/>
  <c r="DW189" i="3" s="1"/>
  <c r="AX189" i="3"/>
  <c r="DV189" i="3" s="1"/>
  <c r="AV189" i="3"/>
  <c r="DU189" i="3" s="1"/>
  <c r="AT189" i="3"/>
  <c r="DT189" i="3" s="1"/>
  <c r="AR189" i="3"/>
  <c r="DS189" i="3" s="1"/>
  <c r="AP189" i="3"/>
  <c r="DR189" i="3" s="1"/>
  <c r="AN189" i="3"/>
  <c r="DQ189" i="3" s="1"/>
  <c r="AL189" i="3"/>
  <c r="DP189" i="3" s="1"/>
  <c r="AG189" i="3"/>
  <c r="CX189" i="3" s="1" a="1"/>
  <c r="CX189" i="3" s="1"/>
  <c r="AE189" i="3"/>
  <c r="AD189" i="3"/>
  <c r="AC189" i="3"/>
  <c r="AA189" i="3"/>
  <c r="Z189" i="3"/>
  <c r="X189" i="3"/>
  <c r="U189" i="3"/>
  <c r="T189" i="3"/>
  <c r="A189" i="3"/>
  <c r="AA188" i="3"/>
  <c r="DH188" i="3"/>
  <c r="CN188" i="3"/>
  <c r="CL188" i="3"/>
  <c r="CJ188" i="3"/>
  <c r="CH188" i="3"/>
  <c r="CF188" i="3"/>
  <c r="CD188" i="3"/>
  <c r="CB188" i="3"/>
  <c r="BZ188" i="3"/>
  <c r="BX188" i="3"/>
  <c r="BV188" i="3"/>
  <c r="BT188" i="3"/>
  <c r="BR188" i="3"/>
  <c r="BP188" i="3"/>
  <c r="BN188" i="3"/>
  <c r="BL188" i="3"/>
  <c r="BJ188" i="3"/>
  <c r="BH188" i="3"/>
  <c r="BF188" i="3"/>
  <c r="BD188" i="3"/>
  <c r="BB188" i="3"/>
  <c r="DX188" i="3" s="1"/>
  <c r="AZ188" i="3"/>
  <c r="DW188" i="3" s="1"/>
  <c r="AX188" i="3"/>
  <c r="DV188" i="3" s="1"/>
  <c r="AV188" i="3"/>
  <c r="DU188" i="3" s="1"/>
  <c r="AT188" i="3"/>
  <c r="DT188" i="3" s="1"/>
  <c r="AR188" i="3"/>
  <c r="DS188" i="3" s="1"/>
  <c r="AP188" i="3"/>
  <c r="DR188" i="3" s="1"/>
  <c r="AN188" i="3"/>
  <c r="DQ188" i="3" s="1"/>
  <c r="AL188" i="3"/>
  <c r="DP188" i="3" s="1"/>
  <c r="AG188" i="3"/>
  <c r="CX188" i="3" s="1" a="1"/>
  <c r="CX188" i="3" s="1"/>
  <c r="AE188" i="3"/>
  <c r="AD188" i="3"/>
  <c r="AC188" i="3"/>
  <c r="Z188" i="3"/>
  <c r="CT188" i="3" s="1" a="1"/>
  <c r="CT188" i="3" s="1"/>
  <c r="X188" i="3"/>
  <c r="AF188" i="3" s="1"/>
  <c r="DN188" i="3" s="1"/>
  <c r="U188" i="3"/>
  <c r="T188" i="3"/>
  <c r="A188" i="3"/>
  <c r="AD187" i="3"/>
  <c r="DH187" i="3"/>
  <c r="CN187" i="3"/>
  <c r="CL187" i="3"/>
  <c r="CJ187" i="3"/>
  <c r="CH187" i="3"/>
  <c r="CF187" i="3"/>
  <c r="CD187" i="3"/>
  <c r="CB187" i="3"/>
  <c r="BZ187" i="3"/>
  <c r="BX187" i="3"/>
  <c r="BV187" i="3"/>
  <c r="BT187" i="3"/>
  <c r="BR187" i="3"/>
  <c r="BP187" i="3"/>
  <c r="BN187" i="3"/>
  <c r="BL187" i="3"/>
  <c r="BJ187" i="3"/>
  <c r="BH187" i="3"/>
  <c r="BF187" i="3"/>
  <c r="BD187" i="3"/>
  <c r="BB187" i="3"/>
  <c r="DX187" i="3" s="1"/>
  <c r="AZ187" i="3"/>
  <c r="DW187" i="3" s="1"/>
  <c r="AX187" i="3"/>
  <c r="DV187" i="3" s="1"/>
  <c r="AV187" i="3"/>
  <c r="DU187" i="3" s="1"/>
  <c r="AT187" i="3"/>
  <c r="DT187" i="3" s="1"/>
  <c r="AR187" i="3"/>
  <c r="DS187" i="3" s="1"/>
  <c r="AP187" i="3"/>
  <c r="DR187" i="3" s="1"/>
  <c r="AN187" i="3"/>
  <c r="DQ187" i="3" s="1"/>
  <c r="AL187" i="3"/>
  <c r="DP187" i="3" s="1"/>
  <c r="AG187" i="3"/>
  <c r="CX187" i="3" s="1" a="1"/>
  <c r="CX187" i="3" s="1"/>
  <c r="AE187" i="3"/>
  <c r="AC187" i="3"/>
  <c r="Z187" i="3"/>
  <c r="CT187" i="3" s="1" a="1"/>
  <c r="CT187" i="3" s="1"/>
  <c r="X187" i="3"/>
  <c r="U187" i="3"/>
  <c r="T187" i="3"/>
  <c r="A187" i="3"/>
  <c r="AD186" i="3"/>
  <c r="DH186" i="3"/>
  <c r="CN186" i="3"/>
  <c r="CL186" i="3"/>
  <c r="CJ186" i="3"/>
  <c r="CH186" i="3"/>
  <c r="CF186" i="3"/>
  <c r="CD186" i="3"/>
  <c r="CB186" i="3"/>
  <c r="BZ186" i="3"/>
  <c r="BX186" i="3"/>
  <c r="BV186" i="3"/>
  <c r="BT186" i="3"/>
  <c r="BR186" i="3"/>
  <c r="BP186" i="3"/>
  <c r="BN186" i="3"/>
  <c r="BL186" i="3"/>
  <c r="BJ186" i="3"/>
  <c r="BH186" i="3"/>
  <c r="BF186" i="3"/>
  <c r="BD186" i="3"/>
  <c r="BB186" i="3"/>
  <c r="DX186" i="3" s="1"/>
  <c r="AZ186" i="3"/>
  <c r="DW186" i="3" s="1"/>
  <c r="AX186" i="3"/>
  <c r="DV186" i="3" s="1"/>
  <c r="AV186" i="3"/>
  <c r="DU186" i="3" s="1"/>
  <c r="AT186" i="3"/>
  <c r="DT186" i="3" s="1"/>
  <c r="AR186" i="3"/>
  <c r="DS186" i="3" s="1"/>
  <c r="AP186" i="3"/>
  <c r="DR186" i="3" s="1"/>
  <c r="AN186" i="3"/>
  <c r="DQ186" i="3" s="1"/>
  <c r="AL186" i="3"/>
  <c r="DP186" i="3" s="1"/>
  <c r="AG186" i="3"/>
  <c r="CX186" i="3" s="1"/>
  <c r="AE186" i="3"/>
  <c r="AC186" i="3"/>
  <c r="Z186" i="3"/>
  <c r="X186" i="3"/>
  <c r="AF186" i="3" s="1"/>
  <c r="DN186" i="3" s="1"/>
  <c r="U186" i="3"/>
  <c r="T186" i="3"/>
  <c r="DH185" i="3"/>
  <c r="CN185" i="3"/>
  <c r="CL185" i="3"/>
  <c r="CJ185" i="3"/>
  <c r="CH185" i="3"/>
  <c r="CF185" i="3"/>
  <c r="CD185" i="3"/>
  <c r="CB185" i="3"/>
  <c r="BZ185" i="3"/>
  <c r="BX185" i="3"/>
  <c r="BV185" i="3"/>
  <c r="BT185" i="3"/>
  <c r="BR185" i="3"/>
  <c r="BP185" i="3"/>
  <c r="BN185" i="3"/>
  <c r="BL185" i="3"/>
  <c r="BJ185" i="3"/>
  <c r="BH185" i="3"/>
  <c r="BF185" i="3"/>
  <c r="BD185" i="3"/>
  <c r="BB185" i="3"/>
  <c r="AZ185" i="3"/>
  <c r="DW185" i="3" s="1"/>
  <c r="AX185" i="3"/>
  <c r="DV185" i="3" s="1"/>
  <c r="AV185" i="3"/>
  <c r="DU185" i="3" s="1"/>
  <c r="AT185" i="3"/>
  <c r="DT185" i="3" s="1"/>
  <c r="AR185" i="3"/>
  <c r="DS185" i="3" s="1"/>
  <c r="AP185" i="3"/>
  <c r="DR185" i="3" s="1"/>
  <c r="AN185" i="3"/>
  <c r="DQ185" i="3" s="1"/>
  <c r="AL185" i="3"/>
  <c r="AG185" i="3"/>
  <c r="CX185" i="3" s="1" a="1"/>
  <c r="CX185" i="3" s="1"/>
  <c r="AE185" i="3"/>
  <c r="AD185" i="3"/>
  <c r="AC185" i="3"/>
  <c r="AA185" i="3"/>
  <c r="Z185" i="3"/>
  <c r="X185" i="3"/>
  <c r="AF185" i="3" s="1"/>
  <c r="DN185" i="3" s="1"/>
  <c r="U185" i="3"/>
  <c r="T185" i="3"/>
  <c r="A185" i="3"/>
  <c r="DH184" i="3"/>
  <c r="CN184" i="3"/>
  <c r="CL184" i="3"/>
  <c r="CJ184" i="3"/>
  <c r="CH184" i="3"/>
  <c r="CF184" i="3"/>
  <c r="CD184" i="3"/>
  <c r="CB184" i="3"/>
  <c r="BZ184" i="3"/>
  <c r="BX184" i="3"/>
  <c r="BV184" i="3"/>
  <c r="BT184" i="3"/>
  <c r="BR184" i="3"/>
  <c r="BP184" i="3"/>
  <c r="BN184" i="3"/>
  <c r="BL184" i="3"/>
  <c r="BJ184" i="3"/>
  <c r="BH184" i="3"/>
  <c r="BF184" i="3"/>
  <c r="BD184" i="3"/>
  <c r="BB184" i="3"/>
  <c r="DX184" i="3" s="1"/>
  <c r="AZ184" i="3"/>
  <c r="DW184" i="3" s="1"/>
  <c r="AX184" i="3"/>
  <c r="DV184" i="3" s="1"/>
  <c r="AV184" i="3"/>
  <c r="DU184" i="3" s="1"/>
  <c r="AT184" i="3"/>
  <c r="DT184" i="3" s="1"/>
  <c r="AR184" i="3"/>
  <c r="DS184" i="3" s="1"/>
  <c r="AP184" i="3"/>
  <c r="DR184" i="3" s="1"/>
  <c r="AN184" i="3"/>
  <c r="DQ184" i="3" s="1"/>
  <c r="AL184" i="3"/>
  <c r="DP184" i="3" s="1"/>
  <c r="AG184" i="3"/>
  <c r="CX184" i="3" s="1" a="1"/>
  <c r="CX184" i="3" s="1"/>
  <c r="AE184" i="3"/>
  <c r="AD184" i="3"/>
  <c r="AC184" i="3"/>
  <c r="AB184" i="3"/>
  <c r="AA184" i="3"/>
  <c r="Z184" i="3"/>
  <c r="X184" i="3"/>
  <c r="AF184" i="3" s="1"/>
  <c r="DN184" i="3" s="1"/>
  <c r="U184" i="3"/>
  <c r="T184" i="3"/>
  <c r="A184" i="3"/>
  <c r="AD183" i="3"/>
  <c r="DH183" i="3"/>
  <c r="CN183" i="3"/>
  <c r="CL183" i="3"/>
  <c r="CJ183" i="3"/>
  <c r="CH183" i="3"/>
  <c r="CF183" i="3"/>
  <c r="CD183" i="3"/>
  <c r="CB183" i="3"/>
  <c r="BZ183" i="3"/>
  <c r="BX183" i="3"/>
  <c r="BV183" i="3"/>
  <c r="BT183" i="3"/>
  <c r="BR183" i="3"/>
  <c r="BP183" i="3"/>
  <c r="BN183" i="3"/>
  <c r="BL183" i="3"/>
  <c r="BJ183" i="3"/>
  <c r="BH183" i="3"/>
  <c r="BF183" i="3"/>
  <c r="BD183" i="3"/>
  <c r="BB183" i="3"/>
  <c r="DX183" i="3" s="1"/>
  <c r="AZ183" i="3"/>
  <c r="DW183" i="3" s="1"/>
  <c r="AX183" i="3"/>
  <c r="DV183" i="3" s="1"/>
  <c r="AV183" i="3"/>
  <c r="DU183" i="3" s="1"/>
  <c r="AT183" i="3"/>
  <c r="DT183" i="3" s="1"/>
  <c r="AR183" i="3"/>
  <c r="DS183" i="3" s="1"/>
  <c r="AP183" i="3"/>
  <c r="DR183" i="3" s="1"/>
  <c r="AN183" i="3"/>
  <c r="DQ183" i="3" s="1"/>
  <c r="AL183" i="3"/>
  <c r="DP183" i="3" s="1"/>
  <c r="AG183" i="3"/>
  <c r="CX183" i="3" s="1"/>
  <c r="AE183" i="3"/>
  <c r="CW183" i="3" s="1"/>
  <c r="AC183" i="3"/>
  <c r="Z183" i="3"/>
  <c r="X183" i="3"/>
  <c r="U183" i="3"/>
  <c r="T183" i="3"/>
  <c r="AA182" i="3"/>
  <c r="DH182" i="3"/>
  <c r="CN182" i="3"/>
  <c r="CL182" i="3"/>
  <c r="CJ182" i="3"/>
  <c r="CH182" i="3"/>
  <c r="CF182" i="3"/>
  <c r="CD182" i="3"/>
  <c r="CB182" i="3"/>
  <c r="BZ182" i="3"/>
  <c r="BX182" i="3"/>
  <c r="BV182" i="3"/>
  <c r="BT182" i="3"/>
  <c r="BR182" i="3"/>
  <c r="BP182" i="3"/>
  <c r="BN182" i="3"/>
  <c r="BL182" i="3"/>
  <c r="BJ182" i="3"/>
  <c r="BH182" i="3"/>
  <c r="BF182" i="3"/>
  <c r="BD182" i="3"/>
  <c r="BB182" i="3"/>
  <c r="DX182" i="3" s="1"/>
  <c r="AZ182" i="3"/>
  <c r="DW182" i="3" s="1"/>
  <c r="AX182" i="3"/>
  <c r="DV182" i="3" s="1"/>
  <c r="AV182" i="3"/>
  <c r="DU182" i="3" s="1"/>
  <c r="AT182" i="3"/>
  <c r="DT182" i="3" s="1"/>
  <c r="AR182" i="3"/>
  <c r="DS182" i="3" s="1"/>
  <c r="AP182" i="3"/>
  <c r="DR182" i="3" s="1"/>
  <c r="AN182" i="3"/>
  <c r="DQ182" i="3" s="1"/>
  <c r="AL182" i="3"/>
  <c r="DP182" i="3" s="1"/>
  <c r="AG182" i="3"/>
  <c r="CX182" i="3" s="1"/>
  <c r="AE182" i="3"/>
  <c r="AD182" i="3"/>
  <c r="AC182" i="3"/>
  <c r="Z182" i="3"/>
  <c r="X182" i="3"/>
  <c r="AF182" i="3" s="1"/>
  <c r="DN182" i="3" s="1"/>
  <c r="U182" i="3"/>
  <c r="T182" i="3"/>
  <c r="AD181" i="3"/>
  <c r="DH181" i="3"/>
  <c r="CN181" i="3"/>
  <c r="CL181" i="3"/>
  <c r="CJ181" i="3"/>
  <c r="CH181" i="3"/>
  <c r="CF181" i="3"/>
  <c r="CD181" i="3"/>
  <c r="CB181" i="3"/>
  <c r="BZ181" i="3"/>
  <c r="BX181" i="3"/>
  <c r="BV181" i="3"/>
  <c r="BT181" i="3"/>
  <c r="BR181" i="3"/>
  <c r="BP181" i="3"/>
  <c r="BN181" i="3"/>
  <c r="BL181" i="3"/>
  <c r="BJ181" i="3"/>
  <c r="BH181" i="3"/>
  <c r="BF181" i="3"/>
  <c r="BD181" i="3"/>
  <c r="BB181" i="3"/>
  <c r="AZ181" i="3"/>
  <c r="DW181" i="3" s="1"/>
  <c r="AX181" i="3"/>
  <c r="DV181" i="3" s="1"/>
  <c r="AV181" i="3"/>
  <c r="DU181" i="3" s="1"/>
  <c r="AT181" i="3"/>
  <c r="DT181" i="3" s="1"/>
  <c r="AR181" i="3"/>
  <c r="DS181" i="3" s="1"/>
  <c r="AP181" i="3"/>
  <c r="DR181" i="3" s="1"/>
  <c r="AN181" i="3"/>
  <c r="DQ181" i="3" s="1"/>
  <c r="AL181" i="3"/>
  <c r="DP181" i="3" s="1"/>
  <c r="AG181" i="3"/>
  <c r="CX181" i="3" s="1" a="1"/>
  <c r="CX181" i="3" s="1"/>
  <c r="AE181" i="3"/>
  <c r="CW181" i="3" s="1" a="1"/>
  <c r="CW181" i="3" s="1"/>
  <c r="AC181" i="3"/>
  <c r="AA181" i="3"/>
  <c r="Z181" i="3"/>
  <c r="X181" i="3"/>
  <c r="U181" i="3"/>
  <c r="T181" i="3"/>
  <c r="A181" i="3"/>
  <c r="AA180" i="3"/>
  <c r="DH180" i="3"/>
  <c r="CN180" i="3"/>
  <c r="CL180" i="3"/>
  <c r="CJ180" i="3"/>
  <c r="CH180" i="3"/>
  <c r="CF180" i="3"/>
  <c r="CD180" i="3"/>
  <c r="CB180" i="3"/>
  <c r="BZ180" i="3"/>
  <c r="BX180" i="3"/>
  <c r="BV180" i="3"/>
  <c r="BT180" i="3"/>
  <c r="BR180" i="3"/>
  <c r="BP180" i="3"/>
  <c r="BN180" i="3"/>
  <c r="BL180" i="3"/>
  <c r="BJ180" i="3"/>
  <c r="BH180" i="3"/>
  <c r="BF180" i="3"/>
  <c r="BD180" i="3"/>
  <c r="BB180" i="3"/>
  <c r="DX180" i="3" s="1"/>
  <c r="AZ180" i="3"/>
  <c r="DW180" i="3" s="1"/>
  <c r="AX180" i="3"/>
  <c r="DV180" i="3" s="1"/>
  <c r="AV180" i="3"/>
  <c r="DU180" i="3" s="1"/>
  <c r="AT180" i="3"/>
  <c r="DT180" i="3" s="1"/>
  <c r="AR180" i="3"/>
  <c r="DS180" i="3" s="1"/>
  <c r="AP180" i="3"/>
  <c r="DR180" i="3" s="1"/>
  <c r="AN180" i="3"/>
  <c r="DQ180" i="3" s="1"/>
  <c r="AL180" i="3"/>
  <c r="DP180" i="3" s="1"/>
  <c r="AG180" i="3"/>
  <c r="CX180" i="3" s="1"/>
  <c r="AE180" i="3"/>
  <c r="AC180" i="3"/>
  <c r="Z180" i="3"/>
  <c r="X180" i="3"/>
  <c r="U180" i="3"/>
  <c r="T180" i="3"/>
  <c r="AD179" i="3"/>
  <c r="DH179" i="3"/>
  <c r="CN179" i="3"/>
  <c r="CL179" i="3"/>
  <c r="CJ179" i="3"/>
  <c r="CH179" i="3"/>
  <c r="CF179" i="3"/>
  <c r="CD179" i="3"/>
  <c r="CB179" i="3"/>
  <c r="BZ179" i="3"/>
  <c r="BX179" i="3"/>
  <c r="BV179" i="3"/>
  <c r="BT179" i="3"/>
  <c r="BR179" i="3"/>
  <c r="BP179" i="3"/>
  <c r="BN179" i="3"/>
  <c r="BL179" i="3"/>
  <c r="BJ179" i="3"/>
  <c r="BH179" i="3"/>
  <c r="BF179" i="3"/>
  <c r="BD179" i="3"/>
  <c r="BB179" i="3"/>
  <c r="DX179" i="3" s="1"/>
  <c r="AZ179" i="3"/>
  <c r="DW179" i="3" s="1"/>
  <c r="AX179" i="3"/>
  <c r="DV179" i="3" s="1"/>
  <c r="AV179" i="3"/>
  <c r="DU179" i="3" s="1"/>
  <c r="AT179" i="3"/>
  <c r="DT179" i="3" s="1"/>
  <c r="AR179" i="3"/>
  <c r="DS179" i="3" s="1"/>
  <c r="AP179" i="3"/>
  <c r="DR179" i="3" s="1"/>
  <c r="AN179" i="3"/>
  <c r="DQ179" i="3" s="1"/>
  <c r="AL179" i="3"/>
  <c r="DP179" i="3" s="1"/>
  <c r="AG179" i="3"/>
  <c r="CX179" i="3" s="1"/>
  <c r="AE179" i="3"/>
  <c r="AC179" i="3"/>
  <c r="AA179" i="3"/>
  <c r="Z179" i="3"/>
  <c r="X179" i="3"/>
  <c r="AF179" i="3" s="1"/>
  <c r="DN179" i="3" s="1"/>
  <c r="U179" i="3"/>
  <c r="T179" i="3"/>
  <c r="AD178" i="3"/>
  <c r="DH178" i="3"/>
  <c r="CN178" i="3"/>
  <c r="CL178" i="3"/>
  <c r="CJ178" i="3"/>
  <c r="CH178" i="3"/>
  <c r="CF178" i="3"/>
  <c r="CD178" i="3"/>
  <c r="CB178" i="3"/>
  <c r="BZ178" i="3"/>
  <c r="BX178" i="3"/>
  <c r="BV178" i="3"/>
  <c r="BT178" i="3"/>
  <c r="BR178" i="3"/>
  <c r="BP178" i="3"/>
  <c r="BN178" i="3"/>
  <c r="BL178" i="3"/>
  <c r="BJ178" i="3"/>
  <c r="BH178" i="3"/>
  <c r="BF178" i="3"/>
  <c r="BD178" i="3"/>
  <c r="BB178" i="3"/>
  <c r="DX178" i="3" s="1"/>
  <c r="AZ178" i="3"/>
  <c r="DW178" i="3" s="1"/>
  <c r="AX178" i="3"/>
  <c r="DV178" i="3" s="1"/>
  <c r="AV178" i="3"/>
  <c r="DU178" i="3" s="1"/>
  <c r="AT178" i="3"/>
  <c r="DT178" i="3" s="1"/>
  <c r="AR178" i="3"/>
  <c r="DS178" i="3" s="1"/>
  <c r="AP178" i="3"/>
  <c r="DR178" i="3" s="1"/>
  <c r="AN178" i="3"/>
  <c r="DQ178" i="3" s="1"/>
  <c r="AL178" i="3"/>
  <c r="DP178" i="3" s="1"/>
  <c r="AG178" i="3"/>
  <c r="CX178" i="3" s="1"/>
  <c r="AE178" i="3"/>
  <c r="CW178" i="3" s="1"/>
  <c r="AC178" i="3"/>
  <c r="AA178" i="3"/>
  <c r="Z178" i="3"/>
  <c r="X178" i="3"/>
  <c r="U178" i="3"/>
  <c r="T178" i="3"/>
  <c r="AA177" i="3"/>
  <c r="DH177" i="3"/>
  <c r="CN177" i="3"/>
  <c r="CL177" i="3"/>
  <c r="CJ177" i="3"/>
  <c r="CH177" i="3"/>
  <c r="CF177" i="3"/>
  <c r="CD177" i="3"/>
  <c r="CB177" i="3"/>
  <c r="BZ177" i="3"/>
  <c r="BX177" i="3"/>
  <c r="BV177" i="3"/>
  <c r="BT177" i="3"/>
  <c r="BR177" i="3"/>
  <c r="BP177" i="3"/>
  <c r="BN177" i="3"/>
  <c r="BL177" i="3"/>
  <c r="BJ177" i="3"/>
  <c r="BH177" i="3"/>
  <c r="BF177" i="3"/>
  <c r="BD177" i="3"/>
  <c r="BB177" i="3"/>
  <c r="DX177" i="3" s="1"/>
  <c r="AZ177" i="3"/>
  <c r="DW177" i="3" s="1"/>
  <c r="AX177" i="3"/>
  <c r="DV177" i="3" s="1"/>
  <c r="AV177" i="3"/>
  <c r="DU177" i="3" s="1"/>
  <c r="AT177" i="3"/>
  <c r="DT177" i="3" s="1"/>
  <c r="AR177" i="3"/>
  <c r="DS177" i="3" s="1"/>
  <c r="AP177" i="3"/>
  <c r="DR177" i="3" s="1"/>
  <c r="AN177" i="3"/>
  <c r="DQ177" i="3" s="1"/>
  <c r="AL177" i="3"/>
  <c r="DP177" i="3" s="1"/>
  <c r="AG177" i="3"/>
  <c r="CX177" i="3" s="1"/>
  <c r="AE177" i="3"/>
  <c r="AD177" i="3"/>
  <c r="AC177" i="3"/>
  <c r="Z177" i="3"/>
  <c r="X177" i="3"/>
  <c r="AF177" i="3" s="1"/>
  <c r="DN177" i="3" s="1"/>
  <c r="U177" i="3"/>
  <c r="T177" i="3"/>
  <c r="CP176" i="3" a="1"/>
  <c r="CP176" i="3" s="1"/>
  <c r="AA175" i="3"/>
  <c r="DH175" i="3"/>
  <c r="CN175" i="3"/>
  <c r="CL175" i="3"/>
  <c r="CJ175" i="3"/>
  <c r="CH175" i="3"/>
  <c r="CF175" i="3"/>
  <c r="CD175" i="3"/>
  <c r="CB175" i="3"/>
  <c r="BZ175" i="3"/>
  <c r="BX175" i="3"/>
  <c r="BV175" i="3"/>
  <c r="BT175" i="3"/>
  <c r="BR175" i="3"/>
  <c r="BP175" i="3"/>
  <c r="BN175" i="3"/>
  <c r="BL175" i="3"/>
  <c r="BJ175" i="3"/>
  <c r="BH175" i="3"/>
  <c r="BF175" i="3"/>
  <c r="BD175" i="3"/>
  <c r="BB175" i="3"/>
  <c r="DX175" i="3" s="1"/>
  <c r="AZ175" i="3"/>
  <c r="DW175" i="3" s="1"/>
  <c r="AX175" i="3"/>
  <c r="DV175" i="3" s="1"/>
  <c r="AV175" i="3"/>
  <c r="DU175" i="3" s="1"/>
  <c r="AT175" i="3"/>
  <c r="DT175" i="3" s="1"/>
  <c r="AR175" i="3"/>
  <c r="DS175" i="3" s="1"/>
  <c r="AP175" i="3"/>
  <c r="DR175" i="3" s="1"/>
  <c r="AN175" i="3"/>
  <c r="DQ175" i="3" s="1"/>
  <c r="AL175" i="3"/>
  <c r="DP175" i="3" s="1"/>
  <c r="AG175" i="3"/>
  <c r="CX175" i="3" s="1"/>
  <c r="AE175" i="3"/>
  <c r="AD175" i="3"/>
  <c r="AC175" i="3"/>
  <c r="Z175" i="3"/>
  <c r="CT175" i="3" s="1"/>
  <c r="X175" i="3"/>
  <c r="AF175" i="3" s="1"/>
  <c r="DN175" i="3" s="1"/>
  <c r="U175" i="3"/>
  <c r="T175" i="3"/>
  <c r="AA174" i="3"/>
  <c r="DH174" i="3"/>
  <c r="CN174" i="3"/>
  <c r="CL174" i="3"/>
  <c r="CJ174" i="3"/>
  <c r="CH174" i="3"/>
  <c r="CF174" i="3"/>
  <c r="CD174" i="3"/>
  <c r="CB174" i="3"/>
  <c r="BZ174" i="3"/>
  <c r="BX174" i="3"/>
  <c r="BV174" i="3"/>
  <c r="BT174" i="3"/>
  <c r="BR174" i="3"/>
  <c r="BP174" i="3"/>
  <c r="BN174" i="3"/>
  <c r="BL174" i="3"/>
  <c r="BJ174" i="3"/>
  <c r="BH174" i="3"/>
  <c r="BF174" i="3"/>
  <c r="BD174" i="3"/>
  <c r="BB174" i="3"/>
  <c r="DX174" i="3" s="1"/>
  <c r="AZ174" i="3"/>
  <c r="DW174" i="3" s="1"/>
  <c r="AX174" i="3"/>
  <c r="DV174" i="3" s="1"/>
  <c r="AV174" i="3"/>
  <c r="DU174" i="3" s="1"/>
  <c r="AT174" i="3"/>
  <c r="DT174" i="3" s="1"/>
  <c r="AR174" i="3"/>
  <c r="DS174" i="3" s="1"/>
  <c r="AP174" i="3"/>
  <c r="DR174" i="3" s="1"/>
  <c r="AN174" i="3"/>
  <c r="DQ174" i="3" s="1"/>
  <c r="AL174" i="3"/>
  <c r="DP174" i="3" s="1"/>
  <c r="AG174" i="3"/>
  <c r="CX174" i="3" s="1"/>
  <c r="AE174" i="3"/>
  <c r="AC174" i="3"/>
  <c r="Z174" i="3"/>
  <c r="X174" i="3"/>
  <c r="U174" i="3"/>
  <c r="T174" i="3"/>
  <c r="DB173" i="3"/>
  <c r="AA172" i="3"/>
  <c r="DH172" i="3"/>
  <c r="CN172" i="3"/>
  <c r="CL172" i="3"/>
  <c r="CJ172" i="3"/>
  <c r="CH172" i="3"/>
  <c r="CF172" i="3"/>
  <c r="CD172" i="3"/>
  <c r="CB172" i="3"/>
  <c r="BZ172" i="3"/>
  <c r="BX172" i="3"/>
  <c r="BV172" i="3"/>
  <c r="BT172" i="3"/>
  <c r="BR172" i="3"/>
  <c r="BP172" i="3"/>
  <c r="BN172" i="3"/>
  <c r="BL172" i="3"/>
  <c r="BJ172" i="3"/>
  <c r="BH172" i="3"/>
  <c r="BF172" i="3"/>
  <c r="BD172" i="3"/>
  <c r="BB172" i="3"/>
  <c r="AZ172" i="3"/>
  <c r="AX172" i="3"/>
  <c r="AV172" i="3"/>
  <c r="AT172" i="3"/>
  <c r="AR172" i="3"/>
  <c r="AP172" i="3"/>
  <c r="AN172" i="3"/>
  <c r="AL172" i="3"/>
  <c r="AG172" i="3"/>
  <c r="CX172" i="3" s="1" a="1"/>
  <c r="CX172" i="3" s="1"/>
  <c r="AE172" i="3"/>
  <c r="CW172" i="3" s="1" a="1"/>
  <c r="CW172" i="3" s="1"/>
  <c r="AC172" i="3"/>
  <c r="AB172" i="3"/>
  <c r="Z172" i="3"/>
  <c r="X172" i="3"/>
  <c r="A172" i="3"/>
  <c r="AD171" i="3"/>
  <c r="DH171" i="3"/>
  <c r="CN171" i="3"/>
  <c r="CL171" i="3"/>
  <c r="CJ171" i="3"/>
  <c r="CH171" i="3"/>
  <c r="CF171" i="3"/>
  <c r="CD171" i="3"/>
  <c r="CB171" i="3"/>
  <c r="BZ171" i="3"/>
  <c r="BX171" i="3"/>
  <c r="BV171" i="3"/>
  <c r="BT171" i="3"/>
  <c r="BR171" i="3"/>
  <c r="BP171" i="3"/>
  <c r="BN171" i="3"/>
  <c r="BL171" i="3"/>
  <c r="BJ171" i="3"/>
  <c r="BH171" i="3"/>
  <c r="BF171" i="3"/>
  <c r="BD171" i="3"/>
  <c r="BB171" i="3"/>
  <c r="DX171" i="3" s="1"/>
  <c r="AZ171" i="3"/>
  <c r="DW171" i="3" s="1"/>
  <c r="AX171" i="3"/>
  <c r="DV171" i="3" s="1"/>
  <c r="AV171" i="3"/>
  <c r="DU171" i="3" s="1"/>
  <c r="AT171" i="3"/>
  <c r="DT171" i="3" s="1"/>
  <c r="AR171" i="3"/>
  <c r="DS171" i="3" s="1"/>
  <c r="AP171" i="3"/>
  <c r="DR171" i="3" s="1"/>
  <c r="AN171" i="3"/>
  <c r="DQ171" i="3" s="1"/>
  <c r="AL171" i="3"/>
  <c r="DP171" i="3" s="1"/>
  <c r="AG171" i="3"/>
  <c r="CX171" i="3" s="1" a="1"/>
  <c r="CX171" i="3" s="1"/>
  <c r="AE171" i="3"/>
  <c r="CW171" i="3" s="1" a="1"/>
  <c r="CW171" i="3" s="1"/>
  <c r="AC171" i="3"/>
  <c r="AB171" i="3"/>
  <c r="AA171" i="3"/>
  <c r="Z171" i="3"/>
  <c r="X171" i="3"/>
  <c r="U171" i="3"/>
  <c r="T171" i="3"/>
  <c r="A171" i="3"/>
  <c r="AD170" i="3"/>
  <c r="DH170" i="3"/>
  <c r="CN170" i="3"/>
  <c r="CL170" i="3"/>
  <c r="CJ170" i="3"/>
  <c r="CH170" i="3"/>
  <c r="CF170" i="3"/>
  <c r="CD170" i="3"/>
  <c r="CB170" i="3"/>
  <c r="BZ170" i="3"/>
  <c r="BX170" i="3"/>
  <c r="BV170" i="3"/>
  <c r="BT170" i="3"/>
  <c r="BR170" i="3"/>
  <c r="BP170" i="3"/>
  <c r="BN170" i="3"/>
  <c r="BL170" i="3"/>
  <c r="BJ170" i="3"/>
  <c r="BH170" i="3"/>
  <c r="BF170" i="3"/>
  <c r="BD170" i="3"/>
  <c r="BB170" i="3"/>
  <c r="DX170" i="3" s="1"/>
  <c r="AZ170" i="3"/>
  <c r="DW170" i="3" s="1"/>
  <c r="AX170" i="3"/>
  <c r="DV170" i="3" s="1"/>
  <c r="AV170" i="3"/>
  <c r="DU170" i="3" s="1"/>
  <c r="AT170" i="3"/>
  <c r="DT170" i="3" s="1"/>
  <c r="AR170" i="3"/>
  <c r="DS170" i="3" s="1"/>
  <c r="AP170" i="3"/>
  <c r="DR170" i="3" s="1"/>
  <c r="AN170" i="3"/>
  <c r="DQ170" i="3" s="1"/>
  <c r="AL170" i="3"/>
  <c r="DP170" i="3" s="1"/>
  <c r="AG170" i="3"/>
  <c r="CX170" i="3" s="1"/>
  <c r="AE170" i="3"/>
  <c r="AC170" i="3"/>
  <c r="AA170" i="3"/>
  <c r="Z170" i="3"/>
  <c r="X170" i="3"/>
  <c r="AF170" i="3" s="1"/>
  <c r="U170" i="3"/>
  <c r="T170" i="3"/>
  <c r="AD169" i="3"/>
  <c r="DH169" i="3"/>
  <c r="CN169" i="3"/>
  <c r="CL169" i="3"/>
  <c r="CJ169" i="3"/>
  <c r="CH169" i="3"/>
  <c r="CF169" i="3"/>
  <c r="CD169" i="3"/>
  <c r="CB169" i="3"/>
  <c r="BZ169" i="3"/>
  <c r="BX169" i="3"/>
  <c r="BV169" i="3"/>
  <c r="BT169" i="3"/>
  <c r="BR169" i="3"/>
  <c r="BP169" i="3"/>
  <c r="BN169" i="3"/>
  <c r="BL169" i="3"/>
  <c r="BJ169" i="3"/>
  <c r="BH169" i="3"/>
  <c r="BF169" i="3"/>
  <c r="BD169" i="3"/>
  <c r="BB169" i="3"/>
  <c r="DX169" i="3" s="1"/>
  <c r="AZ169" i="3"/>
  <c r="DW169" i="3" s="1"/>
  <c r="AX169" i="3"/>
  <c r="DV169" i="3" s="1"/>
  <c r="AV169" i="3"/>
  <c r="DU169" i="3" s="1"/>
  <c r="AT169" i="3"/>
  <c r="DT169" i="3" s="1"/>
  <c r="AR169" i="3"/>
  <c r="DS169" i="3" s="1"/>
  <c r="AP169" i="3"/>
  <c r="DR169" i="3" s="1"/>
  <c r="AN169" i="3"/>
  <c r="DQ169" i="3" s="1"/>
  <c r="AL169" i="3"/>
  <c r="DP169" i="3" s="1"/>
  <c r="AG169" i="3"/>
  <c r="CX169" i="3" s="1" a="1"/>
  <c r="CX169" i="3" s="1"/>
  <c r="AE169" i="3"/>
  <c r="AC169" i="3"/>
  <c r="AB169" i="3"/>
  <c r="AA169" i="3"/>
  <c r="Z169" i="3"/>
  <c r="X169" i="3"/>
  <c r="U169" i="3"/>
  <c r="T169" i="3"/>
  <c r="A169" i="3"/>
  <c r="AA168" i="3"/>
  <c r="DH168" i="3"/>
  <c r="CN168" i="3"/>
  <c r="CL168" i="3"/>
  <c r="CJ168" i="3"/>
  <c r="CH168" i="3"/>
  <c r="CF168" i="3"/>
  <c r="CD168" i="3"/>
  <c r="CB168" i="3"/>
  <c r="BZ168" i="3"/>
  <c r="BX168" i="3"/>
  <c r="BV168" i="3"/>
  <c r="BT168" i="3"/>
  <c r="BR168" i="3"/>
  <c r="BP168" i="3"/>
  <c r="BN168" i="3"/>
  <c r="BL168" i="3"/>
  <c r="BJ168" i="3"/>
  <c r="BH168" i="3"/>
  <c r="BF168" i="3"/>
  <c r="BD168" i="3"/>
  <c r="BB168" i="3"/>
  <c r="DX168" i="3" s="1"/>
  <c r="AZ168" i="3"/>
  <c r="DW168" i="3" s="1"/>
  <c r="AX168" i="3"/>
  <c r="DV168" i="3" s="1"/>
  <c r="AV168" i="3"/>
  <c r="DU168" i="3" s="1"/>
  <c r="AT168" i="3"/>
  <c r="DT168" i="3" s="1"/>
  <c r="AR168" i="3"/>
  <c r="DS168" i="3" s="1"/>
  <c r="AP168" i="3"/>
  <c r="DR168" i="3" s="1"/>
  <c r="AN168" i="3"/>
  <c r="DQ168" i="3" s="1"/>
  <c r="AL168" i="3"/>
  <c r="DP168" i="3" s="1"/>
  <c r="AG168" i="3"/>
  <c r="CX168" i="3" s="1" a="1"/>
  <c r="CX168" i="3" s="1"/>
  <c r="AE168" i="3"/>
  <c r="AD168" i="3"/>
  <c r="AC168" i="3"/>
  <c r="Z168" i="3"/>
  <c r="X168" i="3"/>
  <c r="AF168" i="3" s="1"/>
  <c r="DN168" i="3" s="1"/>
  <c r="U168" i="3"/>
  <c r="T168" i="3"/>
  <c r="A168" i="3"/>
  <c r="DB167" i="3"/>
  <c r="AD166" i="3"/>
  <c r="DH166" i="3"/>
  <c r="CN166" i="3"/>
  <c r="CL166" i="3"/>
  <c r="CJ166" i="3"/>
  <c r="CH166" i="3"/>
  <c r="CF166" i="3"/>
  <c r="CD166" i="3"/>
  <c r="CB166" i="3"/>
  <c r="BZ166" i="3"/>
  <c r="BX166" i="3"/>
  <c r="BV166" i="3"/>
  <c r="BT166" i="3"/>
  <c r="BR166" i="3"/>
  <c r="BP166" i="3"/>
  <c r="BN166" i="3"/>
  <c r="BL166" i="3"/>
  <c r="BJ166" i="3"/>
  <c r="BH166" i="3"/>
  <c r="BF166" i="3"/>
  <c r="BD166" i="3"/>
  <c r="BB166" i="3"/>
  <c r="DX166" i="3" s="1"/>
  <c r="AZ166" i="3"/>
  <c r="DW166" i="3" s="1"/>
  <c r="AX166" i="3"/>
  <c r="DV166" i="3" s="1"/>
  <c r="AV166" i="3"/>
  <c r="DU166" i="3" s="1"/>
  <c r="AT166" i="3"/>
  <c r="DT166" i="3" s="1"/>
  <c r="AR166" i="3"/>
  <c r="DS166" i="3" s="1"/>
  <c r="AP166" i="3"/>
  <c r="DR166" i="3" s="1"/>
  <c r="AN166" i="3"/>
  <c r="DQ166" i="3" s="1"/>
  <c r="AL166" i="3"/>
  <c r="DP166" i="3" s="1"/>
  <c r="AG166" i="3"/>
  <c r="CX166" i="3" s="1"/>
  <c r="AE166" i="3"/>
  <c r="AC166" i="3"/>
  <c r="AA166" i="3"/>
  <c r="Z166" i="3"/>
  <c r="X166" i="3"/>
  <c r="AF166" i="3" s="1"/>
  <c r="U166" i="3"/>
  <c r="T166" i="3"/>
  <c r="AA165" i="3"/>
  <c r="DH165" i="3"/>
  <c r="CN165" i="3"/>
  <c r="CL165" i="3"/>
  <c r="CJ165" i="3"/>
  <c r="CH165" i="3"/>
  <c r="CF165" i="3"/>
  <c r="CD165" i="3"/>
  <c r="CB165" i="3"/>
  <c r="BZ165" i="3"/>
  <c r="BX165" i="3"/>
  <c r="BV165" i="3"/>
  <c r="BT165" i="3"/>
  <c r="BR165" i="3"/>
  <c r="BP165" i="3"/>
  <c r="BN165" i="3"/>
  <c r="BL165" i="3"/>
  <c r="BJ165" i="3"/>
  <c r="BH165" i="3"/>
  <c r="BF165" i="3"/>
  <c r="BD165" i="3"/>
  <c r="BB165" i="3"/>
  <c r="DX165" i="3" s="1"/>
  <c r="AZ165" i="3"/>
  <c r="DW165" i="3" s="1"/>
  <c r="AX165" i="3"/>
  <c r="DV165" i="3" s="1"/>
  <c r="AV165" i="3"/>
  <c r="DU165" i="3" s="1"/>
  <c r="AT165" i="3"/>
  <c r="DT165" i="3" s="1"/>
  <c r="AR165" i="3"/>
  <c r="DS165" i="3" s="1"/>
  <c r="AP165" i="3"/>
  <c r="DR165" i="3" s="1"/>
  <c r="AN165" i="3"/>
  <c r="DQ165" i="3" s="1"/>
  <c r="AL165" i="3"/>
  <c r="DP165" i="3" s="1"/>
  <c r="AG165" i="3"/>
  <c r="CX165" i="3" s="1" a="1"/>
  <c r="CX165" i="3" s="1"/>
  <c r="AE165" i="3"/>
  <c r="CW165" i="3" s="1" a="1"/>
  <c r="CW165" i="3" s="1"/>
  <c r="AD165" i="3"/>
  <c r="AC165" i="3"/>
  <c r="Z165" i="3"/>
  <c r="X165" i="3"/>
  <c r="U165" i="3"/>
  <c r="T165" i="3"/>
  <c r="A165" i="3"/>
  <c r="CP164" i="3" a="1"/>
  <c r="CP164" i="3" s="1"/>
  <c r="DH163" i="3"/>
  <c r="CN163" i="3"/>
  <c r="CL163" i="3"/>
  <c r="CJ163" i="3"/>
  <c r="CH163" i="3"/>
  <c r="CF163" i="3"/>
  <c r="CD163" i="3"/>
  <c r="CB163" i="3"/>
  <c r="BZ163" i="3"/>
  <c r="BX163" i="3"/>
  <c r="BV163" i="3"/>
  <c r="BT163" i="3"/>
  <c r="BR163" i="3"/>
  <c r="BP163" i="3"/>
  <c r="BN163" i="3"/>
  <c r="BL163" i="3"/>
  <c r="BJ163" i="3"/>
  <c r="BH163" i="3"/>
  <c r="BF163" i="3"/>
  <c r="BD163" i="3"/>
  <c r="BB163" i="3"/>
  <c r="DX163" i="3" s="1"/>
  <c r="AZ163" i="3"/>
  <c r="DW163" i="3" s="1"/>
  <c r="AX163" i="3"/>
  <c r="DV163" i="3" s="1"/>
  <c r="AV163" i="3"/>
  <c r="DU163" i="3" s="1"/>
  <c r="AT163" i="3"/>
  <c r="DT163" i="3" s="1"/>
  <c r="AR163" i="3"/>
  <c r="DS163" i="3" s="1"/>
  <c r="AP163" i="3"/>
  <c r="DR163" i="3" s="1"/>
  <c r="AN163" i="3"/>
  <c r="DQ163" i="3" s="1"/>
  <c r="AL163" i="3"/>
  <c r="DP163" i="3" s="1"/>
  <c r="AG163" i="3"/>
  <c r="CX163" i="3" s="1" a="1"/>
  <c r="CX163" i="3" s="1"/>
  <c r="AE163" i="3"/>
  <c r="AD163" i="3"/>
  <c r="AC163" i="3"/>
  <c r="AB163" i="3"/>
  <c r="AA163" i="3"/>
  <c r="Z163" i="3"/>
  <c r="X163" i="3"/>
  <c r="U163" i="3"/>
  <c r="T163" i="3"/>
  <c r="A163" i="3"/>
  <c r="AA162" i="3"/>
  <c r="DH162" i="3"/>
  <c r="CN162" i="3"/>
  <c r="CL162" i="3"/>
  <c r="CJ162" i="3"/>
  <c r="CH162" i="3"/>
  <c r="CF162" i="3"/>
  <c r="CD162" i="3"/>
  <c r="CB162" i="3"/>
  <c r="BZ162" i="3"/>
  <c r="BX162" i="3"/>
  <c r="BV162" i="3"/>
  <c r="BT162" i="3"/>
  <c r="BR162" i="3"/>
  <c r="BP162" i="3"/>
  <c r="BN162" i="3"/>
  <c r="BL162" i="3"/>
  <c r="BJ162" i="3"/>
  <c r="BH162" i="3"/>
  <c r="BF162" i="3"/>
  <c r="BD162" i="3"/>
  <c r="BB162" i="3"/>
  <c r="DX162" i="3" s="1"/>
  <c r="AZ162" i="3"/>
  <c r="DW162" i="3" s="1"/>
  <c r="AX162" i="3"/>
  <c r="DV162" i="3" s="1"/>
  <c r="AV162" i="3"/>
  <c r="DU162" i="3" s="1"/>
  <c r="AT162" i="3"/>
  <c r="DT162" i="3" s="1"/>
  <c r="AR162" i="3"/>
  <c r="DS162" i="3" s="1"/>
  <c r="AP162" i="3"/>
  <c r="DR162" i="3" s="1"/>
  <c r="AN162" i="3"/>
  <c r="DQ162" i="3" s="1"/>
  <c r="AL162" i="3"/>
  <c r="DP162" i="3" s="1"/>
  <c r="AG162" i="3"/>
  <c r="CX162" i="3" s="1"/>
  <c r="AE162" i="3"/>
  <c r="AD162" i="3"/>
  <c r="AC162" i="3"/>
  <c r="AB162" i="3"/>
  <c r="Z162" i="3"/>
  <c r="X162" i="3"/>
  <c r="U162" i="3"/>
  <c r="T162" i="3"/>
  <c r="DH161" i="3"/>
  <c r="CN161" i="3"/>
  <c r="CL161" i="3"/>
  <c r="CJ161" i="3"/>
  <c r="CH161" i="3"/>
  <c r="CF161" i="3"/>
  <c r="CD161" i="3"/>
  <c r="CB161" i="3"/>
  <c r="BZ161" i="3"/>
  <c r="BX161" i="3"/>
  <c r="BV161" i="3"/>
  <c r="BT161" i="3"/>
  <c r="BR161" i="3"/>
  <c r="BP161" i="3"/>
  <c r="BN161" i="3"/>
  <c r="BL161" i="3"/>
  <c r="BJ161" i="3"/>
  <c r="BH161" i="3"/>
  <c r="BF161" i="3"/>
  <c r="BD161" i="3"/>
  <c r="BB161" i="3"/>
  <c r="DX161" i="3" s="1"/>
  <c r="AZ161" i="3"/>
  <c r="DW161" i="3" s="1"/>
  <c r="AX161" i="3"/>
  <c r="DV161" i="3" s="1"/>
  <c r="AV161" i="3"/>
  <c r="DU161" i="3" s="1"/>
  <c r="AT161" i="3"/>
  <c r="DT161" i="3" s="1"/>
  <c r="AR161" i="3"/>
  <c r="DS161" i="3" s="1"/>
  <c r="AP161" i="3"/>
  <c r="DR161" i="3" s="1"/>
  <c r="AN161" i="3"/>
  <c r="DQ161" i="3" s="1"/>
  <c r="AL161" i="3"/>
  <c r="DP161" i="3" s="1"/>
  <c r="AG161" i="3"/>
  <c r="CX161" i="3" s="1"/>
  <c r="AE161" i="3"/>
  <c r="AD161" i="3"/>
  <c r="AC161" i="3"/>
  <c r="AA161" i="3"/>
  <c r="Z161" i="3"/>
  <c r="CT161" i="3" s="1"/>
  <c r="X161" i="3"/>
  <c r="U161" i="3"/>
  <c r="T161" i="3"/>
  <c r="AA160" i="3"/>
  <c r="CN160" i="3"/>
  <c r="CL160" i="3"/>
  <c r="CJ160" i="3"/>
  <c r="CH160" i="3"/>
  <c r="CF160" i="3"/>
  <c r="CD160" i="3"/>
  <c r="CB160" i="3"/>
  <c r="BZ160" i="3"/>
  <c r="BX160" i="3"/>
  <c r="BV160" i="3"/>
  <c r="BT160" i="3"/>
  <c r="BR160" i="3"/>
  <c r="BP160" i="3"/>
  <c r="BN160" i="3"/>
  <c r="BL160" i="3"/>
  <c r="BJ160" i="3"/>
  <c r="BH160" i="3"/>
  <c r="BF160" i="3"/>
  <c r="BD160" i="3"/>
  <c r="BB160" i="3"/>
  <c r="DX160" i="3" s="1"/>
  <c r="AZ160" i="3"/>
  <c r="DW160" i="3" s="1"/>
  <c r="AX160" i="3"/>
  <c r="DV160" i="3" s="1"/>
  <c r="AV160" i="3"/>
  <c r="DU160" i="3" s="1"/>
  <c r="AT160" i="3"/>
  <c r="DT160" i="3" s="1"/>
  <c r="AR160" i="3"/>
  <c r="DS160" i="3" s="1"/>
  <c r="AP160" i="3"/>
  <c r="DR160" i="3" s="1"/>
  <c r="AN160" i="3"/>
  <c r="DQ160" i="3" s="1"/>
  <c r="AL160" i="3"/>
  <c r="DP160" i="3" s="1"/>
  <c r="AG160" i="3"/>
  <c r="CX160" i="3" s="1" a="1"/>
  <c r="CX160" i="3" s="1"/>
  <c r="AE160" i="3"/>
  <c r="AD160" i="3"/>
  <c r="AC160" i="3"/>
  <c r="Z160" i="3"/>
  <c r="CT160" i="3" s="1" a="1"/>
  <c r="CT160" i="3" s="1"/>
  <c r="X160" i="3"/>
  <c r="AF160" i="3" s="1"/>
  <c r="DN160" i="3" s="1"/>
  <c r="U160" i="3"/>
  <c r="T160" i="3"/>
  <c r="A160" i="3"/>
  <c r="DH159" i="3"/>
  <c r="CN159" i="3"/>
  <c r="CL159" i="3"/>
  <c r="CJ159" i="3"/>
  <c r="CH159" i="3"/>
  <c r="CF159" i="3"/>
  <c r="CD159" i="3"/>
  <c r="CB159" i="3"/>
  <c r="BZ159" i="3"/>
  <c r="BX159" i="3"/>
  <c r="BV159" i="3"/>
  <c r="BT159" i="3"/>
  <c r="BR159" i="3"/>
  <c r="BP159" i="3"/>
  <c r="BN159" i="3"/>
  <c r="BL159" i="3"/>
  <c r="BJ159" i="3"/>
  <c r="BH159" i="3"/>
  <c r="BF159" i="3"/>
  <c r="BD159" i="3"/>
  <c r="BB159" i="3"/>
  <c r="DX159" i="3" s="1"/>
  <c r="AZ159" i="3"/>
  <c r="DW159" i="3" s="1"/>
  <c r="AX159" i="3"/>
  <c r="DV159" i="3" s="1"/>
  <c r="AV159" i="3"/>
  <c r="DU159" i="3" s="1"/>
  <c r="AT159" i="3"/>
  <c r="DT159" i="3" s="1"/>
  <c r="AR159" i="3"/>
  <c r="DS159" i="3" s="1"/>
  <c r="AP159" i="3"/>
  <c r="DR159" i="3" s="1"/>
  <c r="AN159" i="3"/>
  <c r="DQ159" i="3" s="1"/>
  <c r="AL159" i="3"/>
  <c r="DP159" i="3" s="1"/>
  <c r="AG159" i="3"/>
  <c r="CX159" i="3" s="1" a="1"/>
  <c r="CX159" i="3" s="1"/>
  <c r="AE159" i="3"/>
  <c r="AD159" i="3"/>
  <c r="AC159" i="3"/>
  <c r="AA159" i="3"/>
  <c r="Z159" i="3"/>
  <c r="X159" i="3"/>
  <c r="U159" i="3"/>
  <c r="T159" i="3"/>
  <c r="A159" i="3"/>
  <c r="AA158" i="3"/>
  <c r="DH158" i="3"/>
  <c r="CN158" i="3"/>
  <c r="CL158" i="3"/>
  <c r="CJ158" i="3"/>
  <c r="CH158" i="3"/>
  <c r="CF158" i="3"/>
  <c r="CD158" i="3"/>
  <c r="CB158" i="3"/>
  <c r="BZ158" i="3"/>
  <c r="BX158" i="3"/>
  <c r="BV158" i="3"/>
  <c r="BT158" i="3"/>
  <c r="BR158" i="3"/>
  <c r="BP158" i="3"/>
  <c r="BN158" i="3"/>
  <c r="BL158" i="3"/>
  <c r="BJ158" i="3"/>
  <c r="BH158" i="3"/>
  <c r="BF158" i="3"/>
  <c r="BD158" i="3"/>
  <c r="BB158" i="3"/>
  <c r="DX158" i="3" s="1"/>
  <c r="AZ158" i="3"/>
  <c r="DW158" i="3" s="1"/>
  <c r="AX158" i="3"/>
  <c r="DV158" i="3" s="1"/>
  <c r="AV158" i="3"/>
  <c r="DU158" i="3" s="1"/>
  <c r="AT158" i="3"/>
  <c r="DT158" i="3" s="1"/>
  <c r="AR158" i="3"/>
  <c r="DS158" i="3" s="1"/>
  <c r="AP158" i="3"/>
  <c r="DR158" i="3" s="1"/>
  <c r="AN158" i="3"/>
  <c r="DQ158" i="3" s="1"/>
  <c r="AL158" i="3"/>
  <c r="DP158" i="3" s="1"/>
  <c r="AG158" i="3"/>
  <c r="CX158" i="3" s="1"/>
  <c r="AE158" i="3"/>
  <c r="AC158" i="3"/>
  <c r="Z158" i="3"/>
  <c r="X158" i="3"/>
  <c r="U158" i="3"/>
  <c r="T158" i="3"/>
  <c r="CN157" i="3"/>
  <c r="CL157" i="3"/>
  <c r="CJ157" i="3"/>
  <c r="CH157" i="3"/>
  <c r="CF157" i="3"/>
  <c r="CD157" i="3"/>
  <c r="CB157" i="3"/>
  <c r="BZ157" i="3"/>
  <c r="BX157" i="3"/>
  <c r="BV157" i="3"/>
  <c r="BT157" i="3"/>
  <c r="BR157" i="3"/>
  <c r="BP157" i="3"/>
  <c r="BN157" i="3"/>
  <c r="BL157" i="3"/>
  <c r="BJ157" i="3"/>
  <c r="BH157" i="3"/>
  <c r="BF157" i="3"/>
  <c r="BD157" i="3"/>
  <c r="BB157" i="3"/>
  <c r="DX157" i="3" s="1"/>
  <c r="AZ157" i="3"/>
  <c r="DW157" i="3" s="1"/>
  <c r="AX157" i="3"/>
  <c r="DV157" i="3" s="1"/>
  <c r="AV157" i="3"/>
  <c r="DU157" i="3" s="1"/>
  <c r="AT157" i="3"/>
  <c r="DT157" i="3" s="1"/>
  <c r="AR157" i="3"/>
  <c r="DS157" i="3" s="1"/>
  <c r="AP157" i="3"/>
  <c r="DR157" i="3" s="1"/>
  <c r="AN157" i="3"/>
  <c r="DQ157" i="3" s="1"/>
  <c r="AL157" i="3"/>
  <c r="DP157" i="3" s="1"/>
  <c r="AG157" i="3"/>
  <c r="CX157" i="3" s="1" a="1"/>
  <c r="CX157" i="3" s="1"/>
  <c r="AE157" i="3"/>
  <c r="AD157" i="3"/>
  <c r="AC157" i="3"/>
  <c r="AA157" i="3"/>
  <c r="Z157" i="3"/>
  <c r="X157" i="3"/>
  <c r="U157" i="3"/>
  <c r="T157" i="3"/>
  <c r="A157" i="3"/>
  <c r="AA156" i="3"/>
  <c r="DH156" i="3"/>
  <c r="CN156" i="3"/>
  <c r="CL156" i="3"/>
  <c r="CJ156" i="3"/>
  <c r="CH156" i="3"/>
  <c r="CF156" i="3"/>
  <c r="CD156" i="3"/>
  <c r="CB156" i="3"/>
  <c r="BZ156" i="3"/>
  <c r="BX156" i="3"/>
  <c r="BV156" i="3"/>
  <c r="BT156" i="3"/>
  <c r="BR156" i="3"/>
  <c r="BP156" i="3"/>
  <c r="BN156" i="3"/>
  <c r="BL156" i="3"/>
  <c r="BJ156" i="3"/>
  <c r="BH156" i="3"/>
  <c r="BF156" i="3"/>
  <c r="BD156" i="3"/>
  <c r="BB156" i="3"/>
  <c r="DX156" i="3" s="1"/>
  <c r="AZ156" i="3"/>
  <c r="DW156" i="3" s="1"/>
  <c r="AX156" i="3"/>
  <c r="DV156" i="3" s="1"/>
  <c r="AV156" i="3"/>
  <c r="DU156" i="3" s="1"/>
  <c r="AT156" i="3"/>
  <c r="DT156" i="3" s="1"/>
  <c r="AR156" i="3"/>
  <c r="DS156" i="3" s="1"/>
  <c r="AP156" i="3"/>
  <c r="DR156" i="3" s="1"/>
  <c r="AN156" i="3"/>
  <c r="DQ156" i="3" s="1"/>
  <c r="AL156" i="3"/>
  <c r="DP156" i="3" s="1"/>
  <c r="AG156" i="3"/>
  <c r="CX156" i="3" s="1"/>
  <c r="AE156" i="3"/>
  <c r="AC156" i="3"/>
  <c r="Z156" i="3"/>
  <c r="X156" i="3"/>
  <c r="U156" i="3"/>
  <c r="T156" i="3"/>
  <c r="AA155" i="3"/>
  <c r="DH155" i="3"/>
  <c r="CN155" i="3"/>
  <c r="CL155" i="3"/>
  <c r="CJ155" i="3"/>
  <c r="CH155" i="3"/>
  <c r="CF155" i="3"/>
  <c r="CD155" i="3"/>
  <c r="CB155" i="3"/>
  <c r="BZ155" i="3"/>
  <c r="BX155" i="3"/>
  <c r="BV155" i="3"/>
  <c r="BT155" i="3"/>
  <c r="BR155" i="3"/>
  <c r="BP155" i="3"/>
  <c r="BN155" i="3"/>
  <c r="BL155" i="3"/>
  <c r="BJ155" i="3"/>
  <c r="BH155" i="3"/>
  <c r="BF155" i="3"/>
  <c r="BD155" i="3"/>
  <c r="BB155" i="3"/>
  <c r="DX155" i="3" s="1"/>
  <c r="AZ155" i="3"/>
  <c r="DW155" i="3" s="1"/>
  <c r="AX155" i="3"/>
  <c r="DV155" i="3" s="1"/>
  <c r="AV155" i="3"/>
  <c r="DU155" i="3" s="1"/>
  <c r="AT155" i="3"/>
  <c r="DT155" i="3" s="1"/>
  <c r="AR155" i="3"/>
  <c r="DS155" i="3" s="1"/>
  <c r="AP155" i="3"/>
  <c r="DR155" i="3" s="1"/>
  <c r="AN155" i="3"/>
  <c r="DQ155" i="3" s="1"/>
  <c r="AL155" i="3"/>
  <c r="DP155" i="3" s="1"/>
  <c r="AG155" i="3"/>
  <c r="CX155" i="3" s="1" a="1"/>
  <c r="CX155" i="3" s="1"/>
  <c r="AE155" i="3"/>
  <c r="AC155" i="3"/>
  <c r="Z155" i="3"/>
  <c r="X155" i="3"/>
  <c r="U155" i="3"/>
  <c r="T155" i="3"/>
  <c r="A155" i="3"/>
  <c r="AD154" i="3"/>
  <c r="DH154" i="3"/>
  <c r="CN154" i="3"/>
  <c r="CL154" i="3"/>
  <c r="CJ154" i="3"/>
  <c r="CH154" i="3"/>
  <c r="CF154" i="3"/>
  <c r="CD154" i="3"/>
  <c r="CB154" i="3"/>
  <c r="BZ154" i="3"/>
  <c r="BX154" i="3"/>
  <c r="BV154" i="3"/>
  <c r="BT154" i="3"/>
  <c r="BR154" i="3"/>
  <c r="BP154" i="3"/>
  <c r="BN154" i="3"/>
  <c r="BL154" i="3"/>
  <c r="BJ154" i="3"/>
  <c r="BH154" i="3"/>
  <c r="BF154" i="3"/>
  <c r="BD154" i="3"/>
  <c r="BB154" i="3"/>
  <c r="DX154" i="3" s="1"/>
  <c r="AZ154" i="3"/>
  <c r="DW154" i="3" s="1"/>
  <c r="AX154" i="3"/>
  <c r="DV154" i="3" s="1"/>
  <c r="AV154" i="3"/>
  <c r="DU154" i="3" s="1"/>
  <c r="AT154" i="3"/>
  <c r="DT154" i="3" s="1"/>
  <c r="AR154" i="3"/>
  <c r="DS154" i="3" s="1"/>
  <c r="AP154" i="3"/>
  <c r="DR154" i="3" s="1"/>
  <c r="AN154" i="3"/>
  <c r="DQ154" i="3" s="1"/>
  <c r="AL154" i="3"/>
  <c r="DP154" i="3" s="1"/>
  <c r="AG154" i="3"/>
  <c r="CX154" i="3" s="1" a="1"/>
  <c r="CX154" i="3" s="1"/>
  <c r="AE154" i="3"/>
  <c r="AC154" i="3"/>
  <c r="AB154" i="3"/>
  <c r="AA154" i="3"/>
  <c r="Z154" i="3"/>
  <c r="X154" i="3"/>
  <c r="U154" i="3"/>
  <c r="T154" i="3"/>
  <c r="A154" i="3"/>
  <c r="AA153" i="3"/>
  <c r="DH153" i="3"/>
  <c r="CN153" i="3"/>
  <c r="CL153" i="3"/>
  <c r="CJ153" i="3"/>
  <c r="CH153" i="3"/>
  <c r="CF153" i="3"/>
  <c r="CD153" i="3"/>
  <c r="CB153" i="3"/>
  <c r="BZ153" i="3"/>
  <c r="BX153" i="3"/>
  <c r="BV153" i="3"/>
  <c r="BT153" i="3"/>
  <c r="BR153" i="3"/>
  <c r="BP153" i="3"/>
  <c r="BN153" i="3"/>
  <c r="BL153" i="3"/>
  <c r="BJ153" i="3"/>
  <c r="BH153" i="3"/>
  <c r="BF153" i="3"/>
  <c r="BD153" i="3"/>
  <c r="BB153" i="3"/>
  <c r="DX153" i="3" s="1"/>
  <c r="AZ153" i="3"/>
  <c r="DW153" i="3" s="1"/>
  <c r="AX153" i="3"/>
  <c r="DV153" i="3" s="1"/>
  <c r="AV153" i="3"/>
  <c r="DU153" i="3" s="1"/>
  <c r="AT153" i="3"/>
  <c r="DT153" i="3" s="1"/>
  <c r="AR153" i="3"/>
  <c r="DS153" i="3" s="1"/>
  <c r="AP153" i="3"/>
  <c r="DR153" i="3" s="1"/>
  <c r="AN153" i="3"/>
  <c r="DQ153" i="3" s="1"/>
  <c r="AL153" i="3"/>
  <c r="DP153" i="3" s="1"/>
  <c r="AG153" i="3"/>
  <c r="CX153" i="3" s="1" a="1"/>
  <c r="CX153" i="3" s="1"/>
  <c r="AE153" i="3"/>
  <c r="AD153" i="3"/>
  <c r="AC153" i="3"/>
  <c r="Z153" i="3"/>
  <c r="X153" i="3"/>
  <c r="AF153" i="3" s="1"/>
  <c r="DN153" i="3" s="1"/>
  <c r="U153" i="3"/>
  <c r="T153" i="3"/>
  <c r="A153" i="3"/>
  <c r="CP152" i="3" a="1"/>
  <c r="CP152" i="3" s="1"/>
  <c r="AA151" i="3"/>
  <c r="DH151" i="3"/>
  <c r="CN151" i="3"/>
  <c r="CL151" i="3"/>
  <c r="CJ151" i="3"/>
  <c r="CH151" i="3"/>
  <c r="CF151" i="3"/>
  <c r="CD151" i="3"/>
  <c r="CB151" i="3"/>
  <c r="BZ151" i="3"/>
  <c r="BX151" i="3"/>
  <c r="BV151" i="3"/>
  <c r="BT151" i="3"/>
  <c r="BR151" i="3"/>
  <c r="BP151" i="3"/>
  <c r="BN151" i="3"/>
  <c r="BL151" i="3"/>
  <c r="BJ151" i="3"/>
  <c r="BH151" i="3"/>
  <c r="BF151" i="3"/>
  <c r="BD151" i="3"/>
  <c r="BB151" i="3"/>
  <c r="DX151" i="3" s="1"/>
  <c r="AZ151" i="3"/>
  <c r="DW151" i="3" s="1"/>
  <c r="AX151" i="3"/>
  <c r="DV151" i="3" s="1"/>
  <c r="AV151" i="3"/>
  <c r="DU151" i="3" s="1"/>
  <c r="AT151" i="3"/>
  <c r="DT151" i="3" s="1"/>
  <c r="AR151" i="3"/>
  <c r="DS151" i="3" s="1"/>
  <c r="AP151" i="3"/>
  <c r="DR151" i="3" s="1"/>
  <c r="AN151" i="3"/>
  <c r="DQ151" i="3" s="1"/>
  <c r="AL151" i="3"/>
  <c r="DP151" i="3" s="1"/>
  <c r="AG151" i="3"/>
  <c r="CX151" i="3" s="1"/>
  <c r="AE151" i="3"/>
  <c r="AC151" i="3"/>
  <c r="Z151" i="3"/>
  <c r="X151" i="3"/>
  <c r="U151" i="3"/>
  <c r="T151" i="3"/>
  <c r="AD150" i="3"/>
  <c r="DH150" i="3"/>
  <c r="CN150" i="3"/>
  <c r="CL150" i="3"/>
  <c r="CJ150" i="3"/>
  <c r="CH150" i="3"/>
  <c r="CF150" i="3"/>
  <c r="CD150" i="3"/>
  <c r="CB150" i="3"/>
  <c r="BZ150" i="3"/>
  <c r="BX150" i="3"/>
  <c r="BV150" i="3"/>
  <c r="BT150" i="3"/>
  <c r="BR150" i="3"/>
  <c r="BP150" i="3"/>
  <c r="BN150" i="3"/>
  <c r="BL150" i="3"/>
  <c r="BJ150" i="3"/>
  <c r="BH150" i="3"/>
  <c r="BF150" i="3"/>
  <c r="BD150" i="3"/>
  <c r="BB150" i="3"/>
  <c r="DX150" i="3" s="1"/>
  <c r="AZ150" i="3"/>
  <c r="DW150" i="3" s="1"/>
  <c r="AX150" i="3"/>
  <c r="DV150" i="3" s="1"/>
  <c r="AV150" i="3"/>
  <c r="DU150" i="3" s="1"/>
  <c r="AT150" i="3"/>
  <c r="DT150" i="3" s="1"/>
  <c r="AR150" i="3"/>
  <c r="DS150" i="3" s="1"/>
  <c r="AP150" i="3"/>
  <c r="DR150" i="3" s="1"/>
  <c r="AN150" i="3"/>
  <c r="DQ150" i="3" s="1"/>
  <c r="AL150" i="3"/>
  <c r="DP150" i="3" s="1"/>
  <c r="AG150" i="3"/>
  <c r="CX150" i="3" s="1"/>
  <c r="AE150" i="3"/>
  <c r="AC150" i="3"/>
  <c r="AA150" i="3"/>
  <c r="Z150" i="3"/>
  <c r="X150" i="3"/>
  <c r="AF150" i="3" s="1"/>
  <c r="DN150" i="3" s="1"/>
  <c r="U150" i="3"/>
  <c r="T150" i="3"/>
  <c r="AD149" i="3"/>
  <c r="DH149" i="3"/>
  <c r="CN149" i="3"/>
  <c r="CL149" i="3"/>
  <c r="CJ149" i="3"/>
  <c r="CH149" i="3"/>
  <c r="CF149" i="3"/>
  <c r="CD149" i="3"/>
  <c r="CB149" i="3"/>
  <c r="BZ149" i="3"/>
  <c r="BX149" i="3"/>
  <c r="BV149" i="3"/>
  <c r="BT149" i="3"/>
  <c r="BR149" i="3"/>
  <c r="BP149" i="3"/>
  <c r="BN149" i="3"/>
  <c r="BL149" i="3"/>
  <c r="BJ149" i="3"/>
  <c r="BH149" i="3"/>
  <c r="BF149" i="3"/>
  <c r="BD149" i="3"/>
  <c r="BB149" i="3"/>
  <c r="DX149" i="3" s="1"/>
  <c r="AZ149" i="3"/>
  <c r="DW149" i="3" s="1"/>
  <c r="AX149" i="3"/>
  <c r="DV149" i="3" s="1"/>
  <c r="AV149" i="3"/>
  <c r="DU149" i="3" s="1"/>
  <c r="AT149" i="3"/>
  <c r="DT149" i="3" s="1"/>
  <c r="AR149" i="3"/>
  <c r="DS149" i="3" s="1"/>
  <c r="AP149" i="3"/>
  <c r="DR149" i="3" s="1"/>
  <c r="AN149" i="3"/>
  <c r="DQ149" i="3" s="1"/>
  <c r="AL149" i="3"/>
  <c r="DP149" i="3" s="1"/>
  <c r="AG149" i="3"/>
  <c r="CX149" i="3" s="1"/>
  <c r="AE149" i="3"/>
  <c r="AC149" i="3"/>
  <c r="AA149" i="3"/>
  <c r="Z149" i="3"/>
  <c r="X149" i="3"/>
  <c r="U149" i="3"/>
  <c r="T149" i="3"/>
  <c r="DB148" i="3"/>
  <c r="CP148" i="3" a="1"/>
  <c r="CP148" i="3" s="1"/>
  <c r="AD147" i="3"/>
  <c r="DH147" i="3"/>
  <c r="CN147" i="3"/>
  <c r="CL147" i="3"/>
  <c r="CJ147" i="3"/>
  <c r="CH147" i="3"/>
  <c r="CF147" i="3"/>
  <c r="CD147" i="3"/>
  <c r="CB147" i="3"/>
  <c r="BZ147" i="3"/>
  <c r="BX147" i="3"/>
  <c r="BV147" i="3"/>
  <c r="BT147" i="3"/>
  <c r="BR147" i="3"/>
  <c r="BP147" i="3"/>
  <c r="BN147" i="3"/>
  <c r="BL147" i="3"/>
  <c r="BJ147" i="3"/>
  <c r="BH147" i="3"/>
  <c r="BF147" i="3"/>
  <c r="BD147" i="3"/>
  <c r="BB147" i="3"/>
  <c r="DX147" i="3" s="1"/>
  <c r="AZ147" i="3"/>
  <c r="DW147" i="3" s="1"/>
  <c r="AX147" i="3"/>
  <c r="DV147" i="3" s="1"/>
  <c r="AV147" i="3"/>
  <c r="DU147" i="3" s="1"/>
  <c r="AT147" i="3"/>
  <c r="DT147" i="3" s="1"/>
  <c r="AR147" i="3"/>
  <c r="DS147" i="3" s="1"/>
  <c r="AP147" i="3"/>
  <c r="DR147" i="3" s="1"/>
  <c r="AN147" i="3"/>
  <c r="DQ147" i="3" s="1"/>
  <c r="AL147" i="3"/>
  <c r="DP147" i="3" s="1"/>
  <c r="AG147" i="3"/>
  <c r="CX147" i="3" s="1" a="1"/>
  <c r="CX147" i="3" s="1"/>
  <c r="AE147" i="3"/>
  <c r="CW147" i="3" s="1" a="1"/>
  <c r="CW147" i="3" s="1"/>
  <c r="CW148" i="3" s="1"/>
  <c r="AC147" i="3"/>
  <c r="AA147" i="3"/>
  <c r="CU147" i="3" s="1" a="1"/>
  <c r="CU147" i="3" s="1"/>
  <c r="CU148" i="3" s="1"/>
  <c r="Z147" i="3"/>
  <c r="X147" i="3"/>
  <c r="U147" i="3"/>
  <c r="T147" i="3"/>
  <c r="A147" i="3"/>
  <c r="DB146" i="3"/>
  <c r="AA145" i="3"/>
  <c r="DH145" i="3"/>
  <c r="CN145" i="3"/>
  <c r="CL145" i="3"/>
  <c r="CJ145" i="3"/>
  <c r="CH145" i="3"/>
  <c r="CF145" i="3"/>
  <c r="CD145" i="3"/>
  <c r="CB145" i="3"/>
  <c r="BZ145" i="3"/>
  <c r="BX145" i="3"/>
  <c r="BV145" i="3"/>
  <c r="BT145" i="3"/>
  <c r="BR145" i="3"/>
  <c r="BP145" i="3"/>
  <c r="BN145" i="3"/>
  <c r="BL145" i="3"/>
  <c r="BJ145" i="3"/>
  <c r="BH145" i="3"/>
  <c r="BF145" i="3"/>
  <c r="BD145" i="3"/>
  <c r="BB145" i="3"/>
  <c r="DX145" i="3" s="1"/>
  <c r="AZ145" i="3"/>
  <c r="DW145" i="3" s="1"/>
  <c r="AX145" i="3"/>
  <c r="DV145" i="3" s="1"/>
  <c r="AV145" i="3"/>
  <c r="DU145" i="3" s="1"/>
  <c r="AT145" i="3"/>
  <c r="DT145" i="3" s="1"/>
  <c r="AR145" i="3"/>
  <c r="DS145" i="3" s="1"/>
  <c r="AP145" i="3"/>
  <c r="DR145" i="3" s="1"/>
  <c r="AN145" i="3"/>
  <c r="DQ145" i="3" s="1"/>
  <c r="AL145" i="3"/>
  <c r="DP145" i="3" s="1"/>
  <c r="AG145" i="3"/>
  <c r="CX145" i="3" s="1" a="1"/>
  <c r="CX145" i="3" s="1"/>
  <c r="AE145" i="3"/>
  <c r="CW145" i="3" s="1" a="1"/>
  <c r="CW145" i="3" s="1"/>
  <c r="AC145" i="3"/>
  <c r="Z145" i="3"/>
  <c r="X145" i="3"/>
  <c r="U145" i="3"/>
  <c r="T145" i="3"/>
  <c r="A145" i="3"/>
  <c r="DH144" i="3"/>
  <c r="CN144" i="3"/>
  <c r="CL144" i="3"/>
  <c r="CJ144" i="3"/>
  <c r="CH144" i="3"/>
  <c r="CF144" i="3"/>
  <c r="CD144" i="3"/>
  <c r="CB144" i="3"/>
  <c r="BZ144" i="3"/>
  <c r="BX144" i="3"/>
  <c r="BV144" i="3"/>
  <c r="BT144" i="3"/>
  <c r="BR144" i="3"/>
  <c r="BP144" i="3"/>
  <c r="BN144" i="3"/>
  <c r="BL144" i="3"/>
  <c r="BJ144" i="3"/>
  <c r="BH144" i="3"/>
  <c r="BF144" i="3"/>
  <c r="BD144" i="3"/>
  <c r="BB144" i="3"/>
  <c r="DX144" i="3" s="1"/>
  <c r="AZ144" i="3"/>
  <c r="DW144" i="3" s="1"/>
  <c r="AX144" i="3"/>
  <c r="DV144" i="3" s="1"/>
  <c r="AV144" i="3"/>
  <c r="DU144" i="3" s="1"/>
  <c r="AT144" i="3"/>
  <c r="DT144" i="3" s="1"/>
  <c r="AR144" i="3"/>
  <c r="DS144" i="3" s="1"/>
  <c r="AP144" i="3"/>
  <c r="DR144" i="3" s="1"/>
  <c r="AN144" i="3"/>
  <c r="DQ144" i="3" s="1"/>
  <c r="AL144" i="3"/>
  <c r="DP144" i="3" s="1"/>
  <c r="AG144" i="3"/>
  <c r="CX144" i="3" s="1" a="1"/>
  <c r="CX144" i="3" s="1"/>
  <c r="AE144" i="3"/>
  <c r="AD144" i="3"/>
  <c r="AC144" i="3"/>
  <c r="AA144" i="3"/>
  <c r="Z144" i="3"/>
  <c r="X144" i="3"/>
  <c r="AF144" i="3" s="1"/>
  <c r="DN144" i="3" s="1"/>
  <c r="U144" i="3"/>
  <c r="T144" i="3"/>
  <c r="A144" i="3"/>
  <c r="DH143" i="3"/>
  <c r="CN143" i="3"/>
  <c r="CL143" i="3"/>
  <c r="CJ143" i="3"/>
  <c r="CH143" i="3"/>
  <c r="CF143" i="3"/>
  <c r="CD143" i="3"/>
  <c r="CB143" i="3"/>
  <c r="BZ143" i="3"/>
  <c r="BX143" i="3"/>
  <c r="BV143" i="3"/>
  <c r="BT143" i="3"/>
  <c r="BR143" i="3"/>
  <c r="BP143" i="3"/>
  <c r="BN143" i="3"/>
  <c r="BL143" i="3"/>
  <c r="BJ143" i="3"/>
  <c r="BH143" i="3"/>
  <c r="BF143" i="3"/>
  <c r="BD143" i="3"/>
  <c r="BB143" i="3"/>
  <c r="DX143" i="3" s="1"/>
  <c r="AZ143" i="3"/>
  <c r="DW143" i="3" s="1"/>
  <c r="AX143" i="3"/>
  <c r="DV143" i="3" s="1"/>
  <c r="AV143" i="3"/>
  <c r="DU143" i="3" s="1"/>
  <c r="AT143" i="3"/>
  <c r="DT143" i="3" s="1"/>
  <c r="AR143" i="3"/>
  <c r="DS143" i="3" s="1"/>
  <c r="AP143" i="3"/>
  <c r="DR143" i="3" s="1"/>
  <c r="AN143" i="3"/>
  <c r="DQ143" i="3" s="1"/>
  <c r="AL143" i="3"/>
  <c r="DP143" i="3" s="1"/>
  <c r="AG143" i="3"/>
  <c r="CX143" i="3" s="1" a="1"/>
  <c r="CX143" i="3" s="1"/>
  <c r="AE143" i="3"/>
  <c r="AD143" i="3"/>
  <c r="AC143" i="3"/>
  <c r="AB143" i="3"/>
  <c r="AA143" i="3"/>
  <c r="Z143" i="3"/>
  <c r="X143" i="3"/>
  <c r="U143" i="3"/>
  <c r="T143" i="3"/>
  <c r="A143" i="3"/>
  <c r="AD142" i="3"/>
  <c r="DH142" i="3"/>
  <c r="CN142" i="3"/>
  <c r="CL142" i="3"/>
  <c r="CJ142" i="3"/>
  <c r="CH142" i="3"/>
  <c r="CF142" i="3"/>
  <c r="CD142" i="3"/>
  <c r="CB142" i="3"/>
  <c r="BZ142" i="3"/>
  <c r="BX142" i="3"/>
  <c r="BV142" i="3"/>
  <c r="BT142" i="3"/>
  <c r="BR142" i="3"/>
  <c r="BP142" i="3"/>
  <c r="BN142" i="3"/>
  <c r="BL142" i="3"/>
  <c r="BJ142" i="3"/>
  <c r="BH142" i="3"/>
  <c r="BF142" i="3"/>
  <c r="BD142" i="3"/>
  <c r="BB142" i="3"/>
  <c r="DX142" i="3" s="1"/>
  <c r="AZ142" i="3"/>
  <c r="DW142" i="3" s="1"/>
  <c r="AX142" i="3"/>
  <c r="DV142" i="3" s="1"/>
  <c r="AV142" i="3"/>
  <c r="DU142" i="3" s="1"/>
  <c r="AT142" i="3"/>
  <c r="DT142" i="3" s="1"/>
  <c r="AR142" i="3"/>
  <c r="DS142" i="3" s="1"/>
  <c r="AP142" i="3"/>
  <c r="DR142" i="3" s="1"/>
  <c r="AN142" i="3"/>
  <c r="DQ142" i="3" s="1"/>
  <c r="AL142" i="3"/>
  <c r="DP142" i="3" s="1"/>
  <c r="AG142" i="3"/>
  <c r="CX142" i="3" s="1" a="1"/>
  <c r="CX142" i="3" s="1"/>
  <c r="AE142" i="3"/>
  <c r="AC142" i="3"/>
  <c r="AA142" i="3"/>
  <c r="Z142" i="3"/>
  <c r="X142" i="3"/>
  <c r="U142" i="3"/>
  <c r="T142" i="3"/>
  <c r="A142" i="3"/>
  <c r="DH141" i="3"/>
  <c r="CN141" i="3"/>
  <c r="CL141" i="3"/>
  <c r="CJ141" i="3"/>
  <c r="CH141" i="3"/>
  <c r="CF141" i="3"/>
  <c r="CD141" i="3"/>
  <c r="CB141" i="3"/>
  <c r="BZ141" i="3"/>
  <c r="BX141" i="3"/>
  <c r="BV141" i="3"/>
  <c r="BT141" i="3"/>
  <c r="BR141" i="3"/>
  <c r="BP141" i="3"/>
  <c r="BN141" i="3"/>
  <c r="BL141" i="3"/>
  <c r="BH141" i="3"/>
  <c r="BF141" i="3"/>
  <c r="BD141" i="3"/>
  <c r="BB141" i="3"/>
  <c r="DX141" i="3" s="1"/>
  <c r="AZ141" i="3"/>
  <c r="DW141" i="3" s="1"/>
  <c r="AX141" i="3"/>
  <c r="DV141" i="3" s="1"/>
  <c r="AV141" i="3"/>
  <c r="DU141" i="3" s="1"/>
  <c r="AT141" i="3"/>
  <c r="DT141" i="3" s="1"/>
  <c r="AR141" i="3"/>
  <c r="DS141" i="3" s="1"/>
  <c r="AP141" i="3"/>
  <c r="DR141" i="3" s="1"/>
  <c r="AN141" i="3"/>
  <c r="DQ141" i="3" s="1"/>
  <c r="AL141" i="3"/>
  <c r="DP141" i="3" s="1"/>
  <c r="AG141" i="3"/>
  <c r="CX141" i="3" s="1"/>
  <c r="AE141" i="3"/>
  <c r="AD141" i="3"/>
  <c r="AC141" i="3"/>
  <c r="AA141" i="3"/>
  <c r="Z141" i="3"/>
  <c r="X141" i="3"/>
  <c r="U141" i="3"/>
  <c r="T141" i="3"/>
  <c r="AD140" i="3"/>
  <c r="DH140" i="3"/>
  <c r="CN140" i="3"/>
  <c r="CL140" i="3"/>
  <c r="CJ140" i="3"/>
  <c r="CH140" i="3"/>
  <c r="CF140" i="3"/>
  <c r="CD140" i="3"/>
  <c r="CB140" i="3"/>
  <c r="BZ140" i="3"/>
  <c r="BX140" i="3"/>
  <c r="BV140" i="3"/>
  <c r="BT140" i="3"/>
  <c r="BR140" i="3"/>
  <c r="BP140" i="3"/>
  <c r="BN140" i="3"/>
  <c r="BL140" i="3"/>
  <c r="BJ140" i="3"/>
  <c r="BH140" i="3"/>
  <c r="BF140" i="3"/>
  <c r="BD140" i="3"/>
  <c r="BB140" i="3"/>
  <c r="DX140" i="3" s="1"/>
  <c r="AZ140" i="3"/>
  <c r="DW140" i="3" s="1"/>
  <c r="AX140" i="3"/>
  <c r="DV140" i="3" s="1"/>
  <c r="AV140" i="3"/>
  <c r="DU140" i="3" s="1"/>
  <c r="AT140" i="3"/>
  <c r="DT140" i="3" s="1"/>
  <c r="AR140" i="3"/>
  <c r="DS140" i="3" s="1"/>
  <c r="AP140" i="3"/>
  <c r="DR140" i="3" s="1"/>
  <c r="AN140" i="3"/>
  <c r="DQ140" i="3" s="1"/>
  <c r="AL140" i="3"/>
  <c r="DP140" i="3" s="1"/>
  <c r="AG140" i="3"/>
  <c r="CX140" i="3" s="1"/>
  <c r="AE140" i="3"/>
  <c r="AC140" i="3"/>
  <c r="AA140" i="3"/>
  <c r="Z140" i="3"/>
  <c r="X140" i="3"/>
  <c r="AF140" i="3" s="1"/>
  <c r="DN140" i="3" s="1"/>
  <c r="U140" i="3"/>
  <c r="T140" i="3"/>
  <c r="DH139" i="3"/>
  <c r="CN139" i="3"/>
  <c r="CL139" i="3"/>
  <c r="CJ139" i="3"/>
  <c r="CH139" i="3"/>
  <c r="CF139" i="3"/>
  <c r="CD139" i="3"/>
  <c r="CB139" i="3"/>
  <c r="BZ139" i="3"/>
  <c r="BX139" i="3"/>
  <c r="BV139" i="3"/>
  <c r="BT139" i="3"/>
  <c r="BR139" i="3"/>
  <c r="BP139" i="3"/>
  <c r="BN139" i="3"/>
  <c r="BL139" i="3"/>
  <c r="BJ139" i="3"/>
  <c r="BH139" i="3"/>
  <c r="BF139" i="3"/>
  <c r="BD139" i="3"/>
  <c r="BB139" i="3"/>
  <c r="DX139" i="3" s="1"/>
  <c r="AZ139" i="3"/>
  <c r="DW139" i="3" s="1"/>
  <c r="AX139" i="3"/>
  <c r="DV139" i="3" s="1"/>
  <c r="AV139" i="3"/>
  <c r="DU139" i="3" s="1"/>
  <c r="AT139" i="3"/>
  <c r="DT139" i="3" s="1"/>
  <c r="AR139" i="3"/>
  <c r="DS139" i="3" s="1"/>
  <c r="AP139" i="3"/>
  <c r="DR139" i="3" s="1"/>
  <c r="AN139" i="3"/>
  <c r="DQ139" i="3" s="1"/>
  <c r="AL139" i="3"/>
  <c r="DP139" i="3" s="1"/>
  <c r="AG139" i="3"/>
  <c r="CX139" i="3" s="1"/>
  <c r="AE139" i="3"/>
  <c r="AD139" i="3"/>
  <c r="AC139" i="3"/>
  <c r="AA139" i="3"/>
  <c r="Z139" i="3"/>
  <c r="X139" i="3"/>
  <c r="U139" i="3"/>
  <c r="T139" i="3"/>
  <c r="AA138" i="3"/>
  <c r="DH138" i="3"/>
  <c r="CN138" i="3"/>
  <c r="CL138" i="3"/>
  <c r="CJ138" i="3"/>
  <c r="CH138" i="3"/>
  <c r="CF138" i="3"/>
  <c r="CD138" i="3"/>
  <c r="CB138" i="3"/>
  <c r="BZ138" i="3"/>
  <c r="BX138" i="3"/>
  <c r="BV138" i="3"/>
  <c r="BT138" i="3"/>
  <c r="BR138" i="3"/>
  <c r="BP138" i="3"/>
  <c r="BN138" i="3"/>
  <c r="BL138" i="3"/>
  <c r="BJ138" i="3"/>
  <c r="BH138" i="3"/>
  <c r="BF138" i="3"/>
  <c r="BD138" i="3"/>
  <c r="BB138" i="3"/>
  <c r="DX138" i="3" s="1"/>
  <c r="AZ138" i="3"/>
  <c r="DW138" i="3" s="1"/>
  <c r="AX138" i="3"/>
  <c r="DV138" i="3" s="1"/>
  <c r="AV138" i="3"/>
  <c r="DU138" i="3" s="1"/>
  <c r="AT138" i="3"/>
  <c r="DT138" i="3" s="1"/>
  <c r="AR138" i="3"/>
  <c r="DS138" i="3" s="1"/>
  <c r="AP138" i="3"/>
  <c r="DR138" i="3" s="1"/>
  <c r="AN138" i="3"/>
  <c r="DQ138" i="3" s="1"/>
  <c r="AL138" i="3"/>
  <c r="DP138" i="3" s="1"/>
  <c r="AG138" i="3"/>
  <c r="CX138" i="3" s="1"/>
  <c r="AE138" i="3"/>
  <c r="AD138" i="3"/>
  <c r="AC138" i="3"/>
  <c r="Z138" i="3"/>
  <c r="X138" i="3"/>
  <c r="AF138" i="3" s="1"/>
  <c r="DN138" i="3" s="1"/>
  <c r="U138" i="3"/>
  <c r="T138" i="3"/>
  <c r="AD137" i="3"/>
  <c r="DH137" i="3"/>
  <c r="CN137" i="3"/>
  <c r="CL137" i="3"/>
  <c r="CJ137" i="3"/>
  <c r="CH137" i="3"/>
  <c r="CF137" i="3"/>
  <c r="CD137" i="3"/>
  <c r="CB137" i="3"/>
  <c r="BZ137" i="3"/>
  <c r="BX137" i="3"/>
  <c r="BV137" i="3"/>
  <c r="BT137" i="3"/>
  <c r="BR137" i="3"/>
  <c r="BP137" i="3"/>
  <c r="BN137" i="3"/>
  <c r="BL137" i="3"/>
  <c r="BJ137" i="3"/>
  <c r="BH137" i="3"/>
  <c r="BF137" i="3"/>
  <c r="BD137" i="3"/>
  <c r="BB137" i="3"/>
  <c r="DX137" i="3" s="1"/>
  <c r="AZ137" i="3"/>
  <c r="DW137" i="3" s="1"/>
  <c r="AX137" i="3"/>
  <c r="DV137" i="3" s="1"/>
  <c r="AV137" i="3"/>
  <c r="DU137" i="3" s="1"/>
  <c r="AT137" i="3"/>
  <c r="DT137" i="3" s="1"/>
  <c r="AR137" i="3"/>
  <c r="DS137" i="3" s="1"/>
  <c r="AP137" i="3"/>
  <c r="DR137" i="3" s="1"/>
  <c r="AN137" i="3"/>
  <c r="DQ137" i="3" s="1"/>
  <c r="AL137" i="3"/>
  <c r="DP137" i="3" s="1"/>
  <c r="AG137" i="3"/>
  <c r="CX137" i="3" s="1"/>
  <c r="AE137" i="3"/>
  <c r="AC137" i="3"/>
  <c r="AA137" i="3"/>
  <c r="Z137" i="3"/>
  <c r="X137" i="3"/>
  <c r="AF137" i="3" s="1"/>
  <c r="U137" i="3"/>
  <c r="T137" i="3"/>
  <c r="AD136" i="3"/>
  <c r="DH136" i="3"/>
  <c r="CN136" i="3"/>
  <c r="CL136" i="3"/>
  <c r="CJ136" i="3"/>
  <c r="CH136" i="3"/>
  <c r="CF136" i="3"/>
  <c r="CD136" i="3"/>
  <c r="CB136" i="3"/>
  <c r="BZ136" i="3"/>
  <c r="BX136" i="3"/>
  <c r="BV136" i="3"/>
  <c r="BT136" i="3"/>
  <c r="BR136" i="3"/>
  <c r="BP136" i="3"/>
  <c r="BN136" i="3"/>
  <c r="BL136" i="3"/>
  <c r="BJ136" i="3"/>
  <c r="BH136" i="3"/>
  <c r="BF136" i="3"/>
  <c r="BD136" i="3"/>
  <c r="BB136" i="3"/>
  <c r="DX136" i="3" s="1"/>
  <c r="AZ136" i="3"/>
  <c r="DW136" i="3" s="1"/>
  <c r="AX136" i="3"/>
  <c r="DV136" i="3" s="1"/>
  <c r="AV136" i="3"/>
  <c r="DU136" i="3" s="1"/>
  <c r="AT136" i="3"/>
  <c r="DT136" i="3" s="1"/>
  <c r="AR136" i="3"/>
  <c r="DS136" i="3" s="1"/>
  <c r="AP136" i="3"/>
  <c r="DR136" i="3" s="1"/>
  <c r="AN136" i="3"/>
  <c r="DQ136" i="3" s="1"/>
  <c r="AL136" i="3"/>
  <c r="DP136" i="3" s="1"/>
  <c r="AG136" i="3"/>
  <c r="CX136" i="3" s="1"/>
  <c r="AE136" i="3"/>
  <c r="AC136" i="3"/>
  <c r="Z136" i="3"/>
  <c r="X136" i="3"/>
  <c r="U136" i="3"/>
  <c r="T136" i="3"/>
  <c r="AD135" i="3"/>
  <c r="DH135" i="3"/>
  <c r="CN135" i="3"/>
  <c r="CL135" i="3"/>
  <c r="CJ135" i="3"/>
  <c r="CH135" i="3"/>
  <c r="CF135" i="3"/>
  <c r="CD135" i="3"/>
  <c r="CB135" i="3"/>
  <c r="BZ135" i="3"/>
  <c r="BX135" i="3"/>
  <c r="BV135" i="3"/>
  <c r="BT135" i="3"/>
  <c r="BR135" i="3"/>
  <c r="BP135" i="3"/>
  <c r="BN135" i="3"/>
  <c r="BL135" i="3"/>
  <c r="BJ135" i="3"/>
  <c r="BH135" i="3"/>
  <c r="BF135" i="3"/>
  <c r="BD135" i="3"/>
  <c r="BB135" i="3"/>
  <c r="DX135" i="3" s="1"/>
  <c r="AZ135" i="3"/>
  <c r="DW135" i="3" s="1"/>
  <c r="AX135" i="3"/>
  <c r="DV135" i="3" s="1"/>
  <c r="AV135" i="3"/>
  <c r="DU135" i="3" s="1"/>
  <c r="AT135" i="3"/>
  <c r="DT135" i="3" s="1"/>
  <c r="AR135" i="3"/>
  <c r="DS135" i="3" s="1"/>
  <c r="AP135" i="3"/>
  <c r="DR135" i="3" s="1"/>
  <c r="AN135" i="3"/>
  <c r="DQ135" i="3" s="1"/>
  <c r="AL135" i="3"/>
  <c r="DP135" i="3" s="1"/>
  <c r="AG135" i="3"/>
  <c r="CX135" i="3" s="1"/>
  <c r="AE135" i="3"/>
  <c r="AC135" i="3"/>
  <c r="AA135" i="3"/>
  <c r="Z135" i="3"/>
  <c r="X135" i="3"/>
  <c r="AF135" i="3" s="1"/>
  <c r="DN135" i="3" s="1"/>
  <c r="U135" i="3"/>
  <c r="T135" i="3"/>
  <c r="AD134" i="3"/>
  <c r="DH134" i="3"/>
  <c r="CN134" i="3"/>
  <c r="CL134" i="3"/>
  <c r="CJ134" i="3"/>
  <c r="CH134" i="3"/>
  <c r="CF134" i="3"/>
  <c r="CD134" i="3"/>
  <c r="CB134" i="3"/>
  <c r="BZ134" i="3"/>
  <c r="BX134" i="3"/>
  <c r="BV134" i="3"/>
  <c r="BT134" i="3"/>
  <c r="BR134" i="3"/>
  <c r="BP134" i="3"/>
  <c r="BN134" i="3"/>
  <c r="BL134" i="3"/>
  <c r="BJ134" i="3"/>
  <c r="BH134" i="3"/>
  <c r="BF134" i="3"/>
  <c r="BD134" i="3"/>
  <c r="BB134" i="3"/>
  <c r="DX134" i="3" s="1"/>
  <c r="AZ134" i="3"/>
  <c r="DW134" i="3" s="1"/>
  <c r="AX134" i="3"/>
  <c r="DV134" i="3" s="1"/>
  <c r="AV134" i="3"/>
  <c r="DU134" i="3" s="1"/>
  <c r="AT134" i="3"/>
  <c r="DT134" i="3" s="1"/>
  <c r="AR134" i="3"/>
  <c r="DS134" i="3" s="1"/>
  <c r="AP134" i="3"/>
  <c r="DR134" i="3" s="1"/>
  <c r="AN134" i="3"/>
  <c r="DQ134" i="3" s="1"/>
  <c r="AL134" i="3"/>
  <c r="DP134" i="3" s="1"/>
  <c r="AG134" i="3"/>
  <c r="CX134" i="3" s="1"/>
  <c r="AE134" i="3"/>
  <c r="AC134" i="3"/>
  <c r="AA134" i="3"/>
  <c r="Z134" i="3"/>
  <c r="X134" i="3"/>
  <c r="AF134" i="3" s="1"/>
  <c r="DN134" i="3" s="1"/>
  <c r="U134" i="3"/>
  <c r="T134" i="3"/>
  <c r="AD133" i="3"/>
  <c r="DH133" i="3"/>
  <c r="CN133" i="3"/>
  <c r="CL133" i="3"/>
  <c r="CJ133" i="3"/>
  <c r="CH133" i="3"/>
  <c r="CF133" i="3"/>
  <c r="CD133" i="3"/>
  <c r="CB133" i="3"/>
  <c r="BZ133" i="3"/>
  <c r="BX133" i="3"/>
  <c r="BV133" i="3"/>
  <c r="BT133" i="3"/>
  <c r="BR133" i="3"/>
  <c r="BP133" i="3"/>
  <c r="BN133" i="3"/>
  <c r="BL133" i="3"/>
  <c r="BJ133" i="3"/>
  <c r="BH133" i="3"/>
  <c r="BF133" i="3"/>
  <c r="BD133" i="3"/>
  <c r="BB133" i="3"/>
  <c r="DX133" i="3" s="1"/>
  <c r="AZ133" i="3"/>
  <c r="DW133" i="3" s="1"/>
  <c r="AX133" i="3"/>
  <c r="DV133" i="3" s="1"/>
  <c r="AV133" i="3"/>
  <c r="DU133" i="3" s="1"/>
  <c r="AT133" i="3"/>
  <c r="DT133" i="3" s="1"/>
  <c r="AR133" i="3"/>
  <c r="DS133" i="3" s="1"/>
  <c r="AP133" i="3"/>
  <c r="DR133" i="3" s="1"/>
  <c r="AN133" i="3"/>
  <c r="DQ133" i="3" s="1"/>
  <c r="AL133" i="3"/>
  <c r="DP133" i="3" s="1"/>
  <c r="AG133" i="3"/>
  <c r="CX133" i="3" s="1"/>
  <c r="AE133" i="3"/>
  <c r="AC133" i="3"/>
  <c r="AA133" i="3"/>
  <c r="Z133" i="3"/>
  <c r="X133" i="3"/>
  <c r="AF133" i="3" s="1"/>
  <c r="U133" i="3"/>
  <c r="T133" i="3"/>
  <c r="AA132" i="3"/>
  <c r="DH132" i="3"/>
  <c r="CN132" i="3"/>
  <c r="CL132" i="3"/>
  <c r="CJ132" i="3"/>
  <c r="CH132" i="3"/>
  <c r="CF132" i="3"/>
  <c r="CD132" i="3"/>
  <c r="CB132" i="3"/>
  <c r="BZ132" i="3"/>
  <c r="BX132" i="3"/>
  <c r="BV132" i="3"/>
  <c r="BT132" i="3"/>
  <c r="BR132" i="3"/>
  <c r="BP132" i="3"/>
  <c r="BN132" i="3"/>
  <c r="BL132" i="3"/>
  <c r="BJ132" i="3"/>
  <c r="BH132" i="3"/>
  <c r="BF132" i="3"/>
  <c r="BD132" i="3"/>
  <c r="BB132" i="3"/>
  <c r="DX132" i="3" s="1"/>
  <c r="AZ132" i="3"/>
  <c r="DW132" i="3" s="1"/>
  <c r="AX132" i="3"/>
  <c r="DV132" i="3" s="1"/>
  <c r="AV132" i="3"/>
  <c r="DU132" i="3" s="1"/>
  <c r="AT132" i="3"/>
  <c r="DT132" i="3" s="1"/>
  <c r="AR132" i="3"/>
  <c r="DS132" i="3" s="1"/>
  <c r="AP132" i="3"/>
  <c r="DR132" i="3" s="1"/>
  <c r="AN132" i="3"/>
  <c r="DQ132" i="3" s="1"/>
  <c r="AL132" i="3"/>
  <c r="DP132" i="3" s="1"/>
  <c r="AG132" i="3"/>
  <c r="CX132" i="3" s="1"/>
  <c r="AE132" i="3"/>
  <c r="AC132" i="3"/>
  <c r="Z132" i="3"/>
  <c r="X132" i="3"/>
  <c r="U132" i="3"/>
  <c r="T132" i="3"/>
  <c r="DH131" i="3"/>
  <c r="CN131" i="3"/>
  <c r="CL131" i="3"/>
  <c r="CJ131" i="3"/>
  <c r="CH131" i="3"/>
  <c r="CF131" i="3"/>
  <c r="CD131" i="3"/>
  <c r="CB131" i="3"/>
  <c r="BZ131" i="3"/>
  <c r="BX131" i="3"/>
  <c r="BV131" i="3"/>
  <c r="BT131" i="3"/>
  <c r="BR131" i="3"/>
  <c r="BP131" i="3"/>
  <c r="BN131" i="3"/>
  <c r="BL131" i="3"/>
  <c r="BJ131" i="3"/>
  <c r="BH131" i="3"/>
  <c r="BF131" i="3"/>
  <c r="BD131" i="3"/>
  <c r="BB131" i="3"/>
  <c r="DX131" i="3" s="1"/>
  <c r="AZ131" i="3"/>
  <c r="DW131" i="3" s="1"/>
  <c r="AX131" i="3"/>
  <c r="DV131" i="3" s="1"/>
  <c r="AV131" i="3"/>
  <c r="DU131" i="3" s="1"/>
  <c r="AT131" i="3"/>
  <c r="DT131" i="3" s="1"/>
  <c r="AR131" i="3"/>
  <c r="DS131" i="3" s="1"/>
  <c r="AP131" i="3"/>
  <c r="DR131" i="3" s="1"/>
  <c r="AN131" i="3"/>
  <c r="DQ131" i="3" s="1"/>
  <c r="AL131" i="3"/>
  <c r="DP131" i="3" s="1"/>
  <c r="AG131" i="3"/>
  <c r="CX131" i="3" s="1"/>
  <c r="AE131" i="3"/>
  <c r="AD131" i="3"/>
  <c r="AC131" i="3"/>
  <c r="AA131" i="3"/>
  <c r="Z131" i="3"/>
  <c r="X131" i="3"/>
  <c r="AF131" i="3" s="1"/>
  <c r="DN131" i="3" s="1"/>
  <c r="U131" i="3"/>
  <c r="T131" i="3"/>
  <c r="AD130" i="3"/>
  <c r="DH130" i="3"/>
  <c r="CN130" i="3"/>
  <c r="CL130" i="3"/>
  <c r="CJ130" i="3"/>
  <c r="CH130" i="3"/>
  <c r="CF130" i="3"/>
  <c r="CD130" i="3"/>
  <c r="CB130" i="3"/>
  <c r="BZ130" i="3"/>
  <c r="BX130" i="3"/>
  <c r="BV130" i="3"/>
  <c r="BT130" i="3"/>
  <c r="BR130" i="3"/>
  <c r="BP130" i="3"/>
  <c r="BN130" i="3"/>
  <c r="BL130" i="3"/>
  <c r="BJ130" i="3"/>
  <c r="BH130" i="3"/>
  <c r="BF130" i="3"/>
  <c r="BD130" i="3"/>
  <c r="BB130" i="3"/>
  <c r="AZ130" i="3"/>
  <c r="DW130" i="3" s="1"/>
  <c r="AX130" i="3"/>
  <c r="DV130" i="3" s="1"/>
  <c r="AV130" i="3"/>
  <c r="DU130" i="3" s="1"/>
  <c r="AT130" i="3"/>
  <c r="DT130" i="3" s="1"/>
  <c r="AR130" i="3"/>
  <c r="DS130" i="3" s="1"/>
  <c r="AP130" i="3"/>
  <c r="DR130" i="3" s="1"/>
  <c r="AN130" i="3"/>
  <c r="DQ130" i="3" s="1"/>
  <c r="AL130" i="3"/>
  <c r="DP130" i="3" s="1"/>
  <c r="AG130" i="3"/>
  <c r="CX130" i="3" s="1" a="1"/>
  <c r="CX130" i="3" s="1"/>
  <c r="AE130" i="3"/>
  <c r="CW130" i="3" s="1" a="1"/>
  <c r="CW130" i="3" s="1"/>
  <c r="AC130" i="3"/>
  <c r="AA130" i="3"/>
  <c r="Z130" i="3"/>
  <c r="X130" i="3"/>
  <c r="U130" i="3"/>
  <c r="T130" i="3"/>
  <c r="A130" i="3"/>
  <c r="AA129" i="3"/>
  <c r="DH129" i="3"/>
  <c r="CN129" i="3"/>
  <c r="CL129" i="3"/>
  <c r="CJ129" i="3"/>
  <c r="CH129" i="3"/>
  <c r="CF129" i="3"/>
  <c r="CD129" i="3"/>
  <c r="CB129" i="3"/>
  <c r="BZ129" i="3"/>
  <c r="BX129" i="3"/>
  <c r="BV129" i="3"/>
  <c r="BT129" i="3"/>
  <c r="BR129" i="3"/>
  <c r="BP129" i="3"/>
  <c r="BN129" i="3"/>
  <c r="BL129" i="3"/>
  <c r="BJ129" i="3"/>
  <c r="BH129" i="3"/>
  <c r="BF129" i="3"/>
  <c r="BD129" i="3"/>
  <c r="BB129" i="3"/>
  <c r="AZ129" i="3"/>
  <c r="DW129" i="3" s="1"/>
  <c r="AX129" i="3"/>
  <c r="DV129" i="3" s="1"/>
  <c r="AV129" i="3"/>
  <c r="DU129" i="3" s="1"/>
  <c r="AT129" i="3"/>
  <c r="DT129" i="3" s="1"/>
  <c r="AR129" i="3"/>
  <c r="DS129" i="3" s="1"/>
  <c r="AP129" i="3"/>
  <c r="DR129" i="3" s="1"/>
  <c r="AN129" i="3"/>
  <c r="DQ129" i="3" s="1"/>
  <c r="AL129" i="3"/>
  <c r="DP129" i="3" s="1"/>
  <c r="AG129" i="3"/>
  <c r="CX129" i="3" s="1"/>
  <c r="AE129" i="3"/>
  <c r="AD129" i="3"/>
  <c r="AC129" i="3"/>
  <c r="Z129" i="3"/>
  <c r="X129" i="3"/>
  <c r="AF129" i="3" s="1"/>
  <c r="DN129" i="3" s="1"/>
  <c r="U129" i="3"/>
  <c r="T129" i="3"/>
  <c r="A129" i="3"/>
  <c r="DH128" i="3"/>
  <c r="CN128" i="3"/>
  <c r="CL128" i="3"/>
  <c r="CJ128" i="3"/>
  <c r="CH128" i="3"/>
  <c r="CF128" i="3"/>
  <c r="CD128" i="3"/>
  <c r="CB128" i="3"/>
  <c r="BZ128" i="3"/>
  <c r="BX128" i="3"/>
  <c r="BV128" i="3"/>
  <c r="BT128" i="3"/>
  <c r="BR128" i="3"/>
  <c r="BP128" i="3"/>
  <c r="BN128" i="3"/>
  <c r="BL128" i="3"/>
  <c r="BJ128" i="3"/>
  <c r="BH128" i="3"/>
  <c r="BF128" i="3"/>
  <c r="BD128" i="3"/>
  <c r="BB128" i="3"/>
  <c r="DX128" i="3" s="1"/>
  <c r="AZ128" i="3"/>
  <c r="DW128" i="3" s="1"/>
  <c r="AX128" i="3"/>
  <c r="DV128" i="3" s="1"/>
  <c r="AV128" i="3"/>
  <c r="DU128" i="3" s="1"/>
  <c r="AT128" i="3"/>
  <c r="DT128" i="3" s="1"/>
  <c r="AR128" i="3"/>
  <c r="DS128" i="3" s="1"/>
  <c r="AP128" i="3"/>
  <c r="DR128" i="3" s="1"/>
  <c r="AN128" i="3"/>
  <c r="DQ128" i="3" s="1"/>
  <c r="AL128" i="3"/>
  <c r="DP128" i="3" s="1"/>
  <c r="AG128" i="3"/>
  <c r="CX128" i="3" s="1"/>
  <c r="AE128" i="3"/>
  <c r="AD128" i="3"/>
  <c r="AC128" i="3"/>
  <c r="AA128" i="3"/>
  <c r="Z128" i="3"/>
  <c r="X128" i="3"/>
  <c r="AF128" i="3" s="1"/>
  <c r="DN128" i="3" s="1"/>
  <c r="U128" i="3"/>
  <c r="T128" i="3"/>
  <c r="AD127" i="3"/>
  <c r="DH127" i="3"/>
  <c r="CN127" i="3"/>
  <c r="CL127" i="3"/>
  <c r="CJ127" i="3"/>
  <c r="CH127" i="3"/>
  <c r="CF127" i="3"/>
  <c r="CD127" i="3"/>
  <c r="CB127" i="3"/>
  <c r="BZ127" i="3"/>
  <c r="BX127" i="3"/>
  <c r="BV127" i="3"/>
  <c r="BT127" i="3"/>
  <c r="BR127" i="3"/>
  <c r="BP127" i="3"/>
  <c r="BN127" i="3"/>
  <c r="BL127" i="3"/>
  <c r="BJ127" i="3"/>
  <c r="BH127" i="3"/>
  <c r="BF127" i="3"/>
  <c r="BD127" i="3"/>
  <c r="BB127" i="3"/>
  <c r="DX127" i="3" s="1"/>
  <c r="AZ127" i="3"/>
  <c r="DW127" i="3" s="1"/>
  <c r="AX127" i="3"/>
  <c r="DV127" i="3" s="1"/>
  <c r="AV127" i="3"/>
  <c r="DU127" i="3" s="1"/>
  <c r="AT127" i="3"/>
  <c r="DT127" i="3" s="1"/>
  <c r="AR127" i="3"/>
  <c r="DS127" i="3" s="1"/>
  <c r="AP127" i="3"/>
  <c r="DR127" i="3" s="1"/>
  <c r="AN127" i="3"/>
  <c r="DQ127" i="3" s="1"/>
  <c r="AL127" i="3"/>
  <c r="DP127" i="3" s="1"/>
  <c r="AG127" i="3"/>
  <c r="CX127" i="3" s="1"/>
  <c r="AE127" i="3"/>
  <c r="AC127" i="3"/>
  <c r="AA127" i="3"/>
  <c r="Z127" i="3"/>
  <c r="X127" i="3"/>
  <c r="AF127" i="3" s="1"/>
  <c r="DN127" i="3" s="1"/>
  <c r="U127" i="3"/>
  <c r="T127" i="3"/>
  <c r="AD126" i="3"/>
  <c r="DH126" i="3"/>
  <c r="CN126" i="3"/>
  <c r="CL126" i="3"/>
  <c r="CJ126" i="3"/>
  <c r="CH126" i="3"/>
  <c r="CF126" i="3"/>
  <c r="CD126" i="3"/>
  <c r="CB126" i="3"/>
  <c r="BZ126" i="3"/>
  <c r="BX126" i="3"/>
  <c r="BV126" i="3"/>
  <c r="BT126" i="3"/>
  <c r="BR126" i="3"/>
  <c r="BP126" i="3"/>
  <c r="BN126" i="3"/>
  <c r="BL126" i="3"/>
  <c r="BJ126" i="3"/>
  <c r="BH126" i="3"/>
  <c r="BF126" i="3"/>
  <c r="BD126" i="3"/>
  <c r="BB126" i="3"/>
  <c r="AZ126" i="3"/>
  <c r="DW126" i="3" s="1"/>
  <c r="AX126" i="3"/>
  <c r="DV126" i="3" s="1"/>
  <c r="AV126" i="3"/>
  <c r="DU126" i="3" s="1"/>
  <c r="AT126" i="3"/>
  <c r="DT126" i="3" s="1"/>
  <c r="AR126" i="3"/>
  <c r="DS126" i="3" s="1"/>
  <c r="AP126" i="3"/>
  <c r="DR126" i="3" s="1"/>
  <c r="AN126" i="3"/>
  <c r="DQ126" i="3" s="1"/>
  <c r="AL126" i="3"/>
  <c r="DP126" i="3" s="1"/>
  <c r="AG126" i="3"/>
  <c r="CX126" i="3" s="1" a="1"/>
  <c r="CX126" i="3" s="1"/>
  <c r="AE126" i="3"/>
  <c r="AC126" i="3"/>
  <c r="AA126" i="3"/>
  <c r="Z126" i="3"/>
  <c r="X126" i="3"/>
  <c r="AF126" i="3" s="1"/>
  <c r="DN126" i="3" s="1"/>
  <c r="U126" i="3"/>
  <c r="T126" i="3"/>
  <c r="A126" i="3"/>
  <c r="AD125" i="3"/>
  <c r="DH125" i="3"/>
  <c r="CN125" i="3"/>
  <c r="CL125" i="3"/>
  <c r="CJ125" i="3"/>
  <c r="CH125" i="3"/>
  <c r="CF125" i="3"/>
  <c r="CD125" i="3"/>
  <c r="CB125" i="3"/>
  <c r="BZ125" i="3"/>
  <c r="BX125" i="3"/>
  <c r="BV125" i="3"/>
  <c r="BT125" i="3"/>
  <c r="BR125" i="3"/>
  <c r="BP125" i="3"/>
  <c r="BN125" i="3"/>
  <c r="BL125" i="3"/>
  <c r="BJ125" i="3"/>
  <c r="BH125" i="3"/>
  <c r="BF125" i="3"/>
  <c r="BD125" i="3"/>
  <c r="BB125" i="3"/>
  <c r="DX125" i="3" s="1"/>
  <c r="AZ125" i="3"/>
  <c r="DW125" i="3" s="1"/>
  <c r="AX125" i="3"/>
  <c r="DV125" i="3" s="1"/>
  <c r="AV125" i="3"/>
  <c r="DU125" i="3" s="1"/>
  <c r="AT125" i="3"/>
  <c r="DT125" i="3" s="1"/>
  <c r="AR125" i="3"/>
  <c r="DS125" i="3" s="1"/>
  <c r="AP125" i="3"/>
  <c r="DR125" i="3" s="1"/>
  <c r="AN125" i="3"/>
  <c r="DQ125" i="3" s="1"/>
  <c r="AL125" i="3"/>
  <c r="DP125" i="3" s="1"/>
  <c r="AG125" i="3"/>
  <c r="CX125" i="3" s="1"/>
  <c r="AE125" i="3"/>
  <c r="AC125" i="3"/>
  <c r="Z125" i="3"/>
  <c r="X125" i="3"/>
  <c r="U125" i="3"/>
  <c r="T125" i="3"/>
  <c r="DH124" i="3"/>
  <c r="CN124" i="3"/>
  <c r="CL124" i="3"/>
  <c r="CJ124" i="3"/>
  <c r="CH124" i="3"/>
  <c r="CF124" i="3"/>
  <c r="CD124" i="3"/>
  <c r="CB124" i="3"/>
  <c r="BZ124" i="3"/>
  <c r="BX124" i="3"/>
  <c r="BV124" i="3"/>
  <c r="BT124" i="3"/>
  <c r="BR124" i="3"/>
  <c r="BP124" i="3"/>
  <c r="BN124" i="3"/>
  <c r="BL124" i="3"/>
  <c r="BJ124" i="3"/>
  <c r="BH124" i="3"/>
  <c r="BF124" i="3"/>
  <c r="BD124" i="3"/>
  <c r="BB124" i="3"/>
  <c r="DX124" i="3" s="1"/>
  <c r="AZ124" i="3"/>
  <c r="DW124" i="3" s="1"/>
  <c r="AX124" i="3"/>
  <c r="DV124" i="3" s="1"/>
  <c r="AV124" i="3"/>
  <c r="DU124" i="3" s="1"/>
  <c r="AT124" i="3"/>
  <c r="DT124" i="3" s="1"/>
  <c r="AR124" i="3"/>
  <c r="DS124" i="3" s="1"/>
  <c r="AP124" i="3"/>
  <c r="DR124" i="3" s="1"/>
  <c r="AN124" i="3"/>
  <c r="DQ124" i="3" s="1"/>
  <c r="AL124" i="3"/>
  <c r="DP124" i="3" s="1"/>
  <c r="AG124" i="3"/>
  <c r="CX124" i="3" s="1"/>
  <c r="AE124" i="3"/>
  <c r="AD124" i="3"/>
  <c r="AC124" i="3"/>
  <c r="AA124" i="3"/>
  <c r="Z124" i="3"/>
  <c r="X124" i="3"/>
  <c r="AF124" i="3" s="1"/>
  <c r="DN124" i="3" s="1"/>
  <c r="U124" i="3"/>
  <c r="T124" i="3"/>
  <c r="AD123" i="3"/>
  <c r="DH123" i="3"/>
  <c r="CN123" i="3"/>
  <c r="CL123" i="3"/>
  <c r="CJ123" i="3"/>
  <c r="CH123" i="3"/>
  <c r="CF123" i="3"/>
  <c r="CD123" i="3"/>
  <c r="CB123" i="3"/>
  <c r="BZ123" i="3"/>
  <c r="BX123" i="3"/>
  <c r="BV123" i="3"/>
  <c r="BT123" i="3"/>
  <c r="BR123" i="3"/>
  <c r="BP123" i="3"/>
  <c r="BN123" i="3"/>
  <c r="BL123" i="3"/>
  <c r="BJ123" i="3"/>
  <c r="BH123" i="3"/>
  <c r="BF123" i="3"/>
  <c r="BD123" i="3"/>
  <c r="BB123" i="3"/>
  <c r="DX123" i="3" s="1"/>
  <c r="AZ123" i="3"/>
  <c r="DW123" i="3" s="1"/>
  <c r="AX123" i="3"/>
  <c r="DV123" i="3" s="1"/>
  <c r="AV123" i="3"/>
  <c r="DU123" i="3" s="1"/>
  <c r="AT123" i="3"/>
  <c r="DT123" i="3" s="1"/>
  <c r="AR123" i="3"/>
  <c r="DS123" i="3" s="1"/>
  <c r="AP123" i="3"/>
  <c r="AN123" i="3"/>
  <c r="DQ123" i="3" s="1"/>
  <c r="AL123" i="3"/>
  <c r="DP123" i="3" s="1"/>
  <c r="AG123" i="3"/>
  <c r="CX123" i="3" s="1"/>
  <c r="AE123" i="3"/>
  <c r="AC123" i="3"/>
  <c r="Z123" i="3"/>
  <c r="X123" i="3"/>
  <c r="U123" i="3"/>
  <c r="T123" i="3"/>
  <c r="AA122" i="3"/>
  <c r="DH122" i="3"/>
  <c r="CN122" i="3"/>
  <c r="CL122" i="3"/>
  <c r="CJ122" i="3"/>
  <c r="CH122" i="3"/>
  <c r="CF122" i="3"/>
  <c r="CD122" i="3"/>
  <c r="CB122" i="3"/>
  <c r="BZ122" i="3"/>
  <c r="BX122" i="3"/>
  <c r="BV122" i="3"/>
  <c r="BT122" i="3"/>
  <c r="BR122" i="3"/>
  <c r="BP122" i="3"/>
  <c r="BN122" i="3"/>
  <c r="BL122" i="3"/>
  <c r="BJ122" i="3"/>
  <c r="BH122" i="3"/>
  <c r="BF122" i="3"/>
  <c r="BD122" i="3"/>
  <c r="BB122" i="3"/>
  <c r="DX122" i="3" s="1"/>
  <c r="AZ122" i="3"/>
  <c r="DW122" i="3" s="1"/>
  <c r="AX122" i="3"/>
  <c r="DV122" i="3" s="1"/>
  <c r="AV122" i="3"/>
  <c r="DU122" i="3" s="1"/>
  <c r="AT122" i="3"/>
  <c r="DT122" i="3" s="1"/>
  <c r="AR122" i="3"/>
  <c r="DS122" i="3" s="1"/>
  <c r="AP122" i="3"/>
  <c r="DR122" i="3" s="1"/>
  <c r="AN122" i="3"/>
  <c r="DQ122" i="3" s="1"/>
  <c r="AL122" i="3"/>
  <c r="DP122" i="3" s="1"/>
  <c r="AG122" i="3"/>
  <c r="CX122" i="3" s="1"/>
  <c r="AE122" i="3"/>
  <c r="AD122" i="3"/>
  <c r="AC122" i="3"/>
  <c r="Z122" i="3"/>
  <c r="X122" i="3"/>
  <c r="AF122" i="3" s="1"/>
  <c r="DN122" i="3" s="1"/>
  <c r="U122" i="3"/>
  <c r="T122" i="3"/>
  <c r="DB121" i="3"/>
  <c r="DH120" i="3"/>
  <c r="CN120" i="3"/>
  <c r="CL120" i="3"/>
  <c r="CJ120" i="3"/>
  <c r="CH120" i="3"/>
  <c r="CF120" i="3"/>
  <c r="CD120" i="3"/>
  <c r="CB120" i="3"/>
  <c r="BZ120" i="3"/>
  <c r="BX120" i="3"/>
  <c r="BV120" i="3"/>
  <c r="BT120" i="3"/>
  <c r="BR120" i="3"/>
  <c r="BP120" i="3"/>
  <c r="BN120" i="3"/>
  <c r="BL120" i="3"/>
  <c r="BJ120" i="3"/>
  <c r="BH120" i="3"/>
  <c r="BF120" i="3"/>
  <c r="BD120" i="3"/>
  <c r="BB120" i="3"/>
  <c r="DX120" i="3" s="1"/>
  <c r="AZ120" i="3"/>
  <c r="DW120" i="3" s="1"/>
  <c r="AX120" i="3"/>
  <c r="DV120" i="3" s="1"/>
  <c r="AV120" i="3"/>
  <c r="DU120" i="3" s="1"/>
  <c r="AT120" i="3"/>
  <c r="DT120" i="3" s="1"/>
  <c r="AR120" i="3"/>
  <c r="DS120" i="3" s="1"/>
  <c r="AP120" i="3"/>
  <c r="DR120" i="3" s="1"/>
  <c r="AN120" i="3"/>
  <c r="DQ120" i="3" s="1"/>
  <c r="AL120" i="3"/>
  <c r="DP120" i="3" s="1"/>
  <c r="AG120" i="3"/>
  <c r="CX120" i="3" s="1"/>
  <c r="AE120" i="3"/>
  <c r="AD120" i="3"/>
  <c r="AC120" i="3"/>
  <c r="AA120" i="3"/>
  <c r="Z120" i="3"/>
  <c r="X120" i="3"/>
  <c r="U120" i="3"/>
  <c r="T120" i="3"/>
  <c r="DH119" i="3"/>
  <c r="CN119" i="3"/>
  <c r="CL119" i="3"/>
  <c r="CJ119" i="3"/>
  <c r="CH119" i="3"/>
  <c r="CF119" i="3"/>
  <c r="CD119" i="3"/>
  <c r="CB119" i="3"/>
  <c r="BZ119" i="3"/>
  <c r="BX119" i="3"/>
  <c r="BV119" i="3"/>
  <c r="BT119" i="3"/>
  <c r="BR119" i="3"/>
  <c r="BP119" i="3"/>
  <c r="BN119" i="3"/>
  <c r="BL119" i="3"/>
  <c r="BJ119" i="3"/>
  <c r="BH119" i="3"/>
  <c r="BF119" i="3"/>
  <c r="BD119" i="3"/>
  <c r="BB119" i="3"/>
  <c r="DX119" i="3" s="1"/>
  <c r="AZ119" i="3"/>
  <c r="DW119" i="3" s="1"/>
  <c r="AX119" i="3"/>
  <c r="DV119" i="3" s="1"/>
  <c r="AV119" i="3"/>
  <c r="DU119" i="3" s="1"/>
  <c r="AT119" i="3"/>
  <c r="DT119" i="3" s="1"/>
  <c r="AR119" i="3"/>
  <c r="DS119" i="3" s="1"/>
  <c r="AP119" i="3"/>
  <c r="DR119" i="3" s="1"/>
  <c r="AN119" i="3"/>
  <c r="DQ119" i="3" s="1"/>
  <c r="AL119" i="3"/>
  <c r="DP119" i="3" s="1"/>
  <c r="AG119" i="3"/>
  <c r="CX119" i="3" s="1"/>
  <c r="AE119" i="3"/>
  <c r="AD119" i="3"/>
  <c r="AC119" i="3"/>
  <c r="AA119" i="3"/>
  <c r="Z119" i="3"/>
  <c r="CT119" i="3" s="1"/>
  <c r="X119" i="3"/>
  <c r="AF119" i="3" s="1"/>
  <c r="U119" i="3"/>
  <c r="T119" i="3"/>
  <c r="AA118" i="3"/>
  <c r="DH118" i="3"/>
  <c r="CN118" i="3"/>
  <c r="CL118" i="3"/>
  <c r="CJ118" i="3"/>
  <c r="CH118" i="3"/>
  <c r="CF118" i="3"/>
  <c r="CD118" i="3"/>
  <c r="CB118" i="3"/>
  <c r="BZ118" i="3"/>
  <c r="BX118" i="3"/>
  <c r="BV118" i="3"/>
  <c r="BT118" i="3"/>
  <c r="BR118" i="3"/>
  <c r="BP118" i="3"/>
  <c r="BN118" i="3"/>
  <c r="BL118" i="3"/>
  <c r="BJ118" i="3"/>
  <c r="BH118" i="3"/>
  <c r="BF118" i="3"/>
  <c r="BD118" i="3"/>
  <c r="BB118" i="3"/>
  <c r="DX118" i="3" s="1"/>
  <c r="AZ118" i="3"/>
  <c r="DW118" i="3" s="1"/>
  <c r="AX118" i="3"/>
  <c r="DV118" i="3" s="1"/>
  <c r="AV118" i="3"/>
  <c r="DU118" i="3" s="1"/>
  <c r="AT118" i="3"/>
  <c r="DT118" i="3" s="1"/>
  <c r="AR118" i="3"/>
  <c r="DS118" i="3" s="1"/>
  <c r="AP118" i="3"/>
  <c r="DR118" i="3" s="1"/>
  <c r="AN118" i="3"/>
  <c r="DQ118" i="3" s="1"/>
  <c r="AL118" i="3"/>
  <c r="DP118" i="3" s="1"/>
  <c r="AG118" i="3"/>
  <c r="CX118" i="3" s="1" a="1"/>
  <c r="CX118" i="3" s="1"/>
  <c r="AE118" i="3"/>
  <c r="AD118" i="3"/>
  <c r="AC118" i="3"/>
  <c r="Z118" i="3"/>
  <c r="X118" i="3"/>
  <c r="AF118" i="3" s="1"/>
  <c r="DN118" i="3" s="1"/>
  <c r="U118" i="3"/>
  <c r="T118" i="3"/>
  <c r="A118" i="3"/>
  <c r="DH117" i="3"/>
  <c r="CN117" i="3"/>
  <c r="CL117" i="3"/>
  <c r="CJ117" i="3"/>
  <c r="CH117" i="3"/>
  <c r="CF117" i="3"/>
  <c r="CD117" i="3"/>
  <c r="CB117" i="3"/>
  <c r="BZ117" i="3"/>
  <c r="BX117" i="3"/>
  <c r="BV117" i="3"/>
  <c r="BT117" i="3"/>
  <c r="BR117" i="3"/>
  <c r="BP117" i="3"/>
  <c r="BN117" i="3"/>
  <c r="BL117" i="3"/>
  <c r="BJ117" i="3"/>
  <c r="BH117" i="3"/>
  <c r="BF117" i="3"/>
  <c r="BD117" i="3"/>
  <c r="BB117" i="3"/>
  <c r="DX117" i="3" s="1"/>
  <c r="AZ117" i="3"/>
  <c r="DW117" i="3" s="1"/>
  <c r="AX117" i="3"/>
  <c r="DV117" i="3" s="1"/>
  <c r="AV117" i="3"/>
  <c r="DU117" i="3" s="1"/>
  <c r="AT117" i="3"/>
  <c r="DT117" i="3" s="1"/>
  <c r="AR117" i="3"/>
  <c r="DS117" i="3" s="1"/>
  <c r="AP117" i="3"/>
  <c r="DR117" i="3" s="1"/>
  <c r="AN117" i="3"/>
  <c r="DQ117" i="3" s="1"/>
  <c r="AL117" i="3"/>
  <c r="DP117" i="3" s="1"/>
  <c r="AG117" i="3"/>
  <c r="CX117" i="3" s="1" a="1"/>
  <c r="CX117" i="3" s="1"/>
  <c r="AE117" i="3"/>
  <c r="CW117" i="3" s="1" a="1"/>
  <c r="CW117" i="3" s="1"/>
  <c r="AD117" i="3"/>
  <c r="AC117" i="3"/>
  <c r="AA117" i="3"/>
  <c r="Z117" i="3"/>
  <c r="X117" i="3"/>
  <c r="U117" i="3"/>
  <c r="T117" i="3"/>
  <c r="A117" i="3"/>
  <c r="DB116" i="3"/>
  <c r="AA115" i="3"/>
  <c r="DH115" i="3"/>
  <c r="CN115" i="3"/>
  <c r="CL115" i="3"/>
  <c r="CJ115" i="3"/>
  <c r="CH115" i="3"/>
  <c r="CF115" i="3"/>
  <c r="CD115" i="3"/>
  <c r="CB115" i="3"/>
  <c r="BZ115" i="3"/>
  <c r="BX115" i="3"/>
  <c r="BV115" i="3"/>
  <c r="BT115" i="3"/>
  <c r="BR115" i="3"/>
  <c r="BP115" i="3"/>
  <c r="BN115" i="3"/>
  <c r="BL115" i="3"/>
  <c r="BJ115" i="3"/>
  <c r="BH115" i="3"/>
  <c r="BF115" i="3"/>
  <c r="BD115" i="3"/>
  <c r="BB115" i="3"/>
  <c r="DX115" i="3" s="1"/>
  <c r="AZ115" i="3"/>
  <c r="DW115" i="3" s="1"/>
  <c r="AX115" i="3"/>
  <c r="DV115" i="3" s="1"/>
  <c r="AV115" i="3"/>
  <c r="DU115" i="3" s="1"/>
  <c r="AT115" i="3"/>
  <c r="DT115" i="3" s="1"/>
  <c r="AR115" i="3"/>
  <c r="DS115" i="3" s="1"/>
  <c r="AP115" i="3"/>
  <c r="DR115" i="3" s="1"/>
  <c r="AN115" i="3"/>
  <c r="DQ115" i="3" s="1"/>
  <c r="AL115" i="3"/>
  <c r="DP115" i="3" s="1"/>
  <c r="AG115" i="3"/>
  <c r="CX115" i="3" s="1"/>
  <c r="AE115" i="3"/>
  <c r="AD115" i="3"/>
  <c r="AC115" i="3"/>
  <c r="Z115" i="3"/>
  <c r="X115" i="3"/>
  <c r="AF115" i="3" s="1"/>
  <c r="DN115" i="3" s="1"/>
  <c r="U115" i="3"/>
  <c r="T115" i="3"/>
  <c r="DH114" i="3"/>
  <c r="CN114" i="3"/>
  <c r="CL114" i="3"/>
  <c r="CJ114" i="3"/>
  <c r="CH114" i="3"/>
  <c r="CF114" i="3"/>
  <c r="CD114" i="3"/>
  <c r="CB114" i="3"/>
  <c r="BZ114" i="3"/>
  <c r="BX114" i="3"/>
  <c r="BV114" i="3"/>
  <c r="BT114" i="3"/>
  <c r="BR114" i="3"/>
  <c r="BP114" i="3"/>
  <c r="BN114" i="3"/>
  <c r="BL114" i="3"/>
  <c r="BJ114" i="3"/>
  <c r="BH114" i="3"/>
  <c r="BF114" i="3"/>
  <c r="BD114" i="3"/>
  <c r="BB114" i="3"/>
  <c r="DX114" i="3" s="1"/>
  <c r="AZ114" i="3"/>
  <c r="DW114" i="3" s="1"/>
  <c r="AX114" i="3"/>
  <c r="DV114" i="3" s="1"/>
  <c r="AV114" i="3"/>
  <c r="DU114" i="3" s="1"/>
  <c r="AT114" i="3"/>
  <c r="DT114" i="3" s="1"/>
  <c r="AR114" i="3"/>
  <c r="DS114" i="3" s="1"/>
  <c r="AP114" i="3"/>
  <c r="DR114" i="3" s="1"/>
  <c r="AN114" i="3"/>
  <c r="DQ114" i="3" s="1"/>
  <c r="AL114" i="3"/>
  <c r="DP114" i="3" s="1"/>
  <c r="AG114" i="3"/>
  <c r="CX114" i="3" s="1" a="1"/>
  <c r="CX114" i="3" s="1"/>
  <c r="AE114" i="3"/>
  <c r="AD114" i="3"/>
  <c r="AC114" i="3"/>
  <c r="AA114" i="3"/>
  <c r="Z114" i="3"/>
  <c r="X114" i="3"/>
  <c r="U114" i="3"/>
  <c r="T114" i="3"/>
  <c r="A114" i="3"/>
  <c r="AD113" i="3"/>
  <c r="DH113" i="3"/>
  <c r="CN113" i="3"/>
  <c r="CL113" i="3"/>
  <c r="CJ113" i="3"/>
  <c r="CH113" i="3"/>
  <c r="CF113" i="3"/>
  <c r="CD113" i="3"/>
  <c r="CB113" i="3"/>
  <c r="BZ113" i="3"/>
  <c r="BX113" i="3"/>
  <c r="BV113" i="3"/>
  <c r="BT113" i="3"/>
  <c r="BR113" i="3"/>
  <c r="BP113" i="3"/>
  <c r="BN113" i="3"/>
  <c r="BL113" i="3"/>
  <c r="BJ113" i="3"/>
  <c r="BH113" i="3"/>
  <c r="BF113" i="3"/>
  <c r="BD113" i="3"/>
  <c r="BB113" i="3"/>
  <c r="DX113" i="3" s="1"/>
  <c r="AZ113" i="3"/>
  <c r="DW113" i="3" s="1"/>
  <c r="AX113" i="3"/>
  <c r="DV113" i="3" s="1"/>
  <c r="AV113" i="3"/>
  <c r="DU113" i="3" s="1"/>
  <c r="AT113" i="3"/>
  <c r="DT113" i="3" s="1"/>
  <c r="AR113" i="3"/>
  <c r="DS113" i="3" s="1"/>
  <c r="AP113" i="3"/>
  <c r="DR113" i="3" s="1"/>
  <c r="AN113" i="3"/>
  <c r="DQ113" i="3" s="1"/>
  <c r="AL113" i="3"/>
  <c r="DP113" i="3" s="1"/>
  <c r="AG113" i="3"/>
  <c r="CX113" i="3" s="1" a="1"/>
  <c r="CX113" i="3" s="1"/>
  <c r="AE113" i="3"/>
  <c r="AC113" i="3"/>
  <c r="AA113" i="3"/>
  <c r="Z113" i="3"/>
  <c r="X113" i="3"/>
  <c r="AF113" i="3" s="1"/>
  <c r="DN113" i="3" s="1"/>
  <c r="U113" i="3"/>
  <c r="T113" i="3"/>
  <c r="A113" i="3"/>
  <c r="AD112" i="3"/>
  <c r="DH112" i="3"/>
  <c r="CN112" i="3"/>
  <c r="CL112" i="3"/>
  <c r="CJ112" i="3"/>
  <c r="CH112" i="3"/>
  <c r="CF112" i="3"/>
  <c r="CD112" i="3"/>
  <c r="CB112" i="3"/>
  <c r="BZ112" i="3"/>
  <c r="BX112" i="3"/>
  <c r="BV112" i="3"/>
  <c r="BT112" i="3"/>
  <c r="BR112" i="3"/>
  <c r="BP112" i="3"/>
  <c r="BN112" i="3"/>
  <c r="BL112" i="3"/>
  <c r="BJ112" i="3"/>
  <c r="BH112" i="3"/>
  <c r="BF112" i="3"/>
  <c r="BD112" i="3"/>
  <c r="BB112" i="3"/>
  <c r="DX112" i="3" s="1"/>
  <c r="AZ112" i="3"/>
  <c r="DW112" i="3" s="1"/>
  <c r="AX112" i="3"/>
  <c r="DV112" i="3" s="1"/>
  <c r="AV112" i="3"/>
  <c r="DU112" i="3" s="1"/>
  <c r="AT112" i="3"/>
  <c r="DT112" i="3" s="1"/>
  <c r="AR112" i="3"/>
  <c r="DS112" i="3" s="1"/>
  <c r="AP112" i="3"/>
  <c r="DR112" i="3" s="1"/>
  <c r="AN112" i="3"/>
  <c r="DQ112" i="3" s="1"/>
  <c r="AL112" i="3"/>
  <c r="DP112" i="3" s="1"/>
  <c r="AG112" i="3"/>
  <c r="CX112" i="3" s="1" a="1"/>
  <c r="CX112" i="3" s="1"/>
  <c r="AE112" i="3"/>
  <c r="AC112" i="3"/>
  <c r="AB112" i="3"/>
  <c r="Z112" i="3"/>
  <c r="X112" i="3"/>
  <c r="U112" i="3"/>
  <c r="T112" i="3"/>
  <c r="A112" i="3"/>
  <c r="AA111" i="3"/>
  <c r="DH111" i="3"/>
  <c r="CN111" i="3"/>
  <c r="CL111" i="3"/>
  <c r="CJ111" i="3"/>
  <c r="CH111" i="3"/>
  <c r="CF111" i="3"/>
  <c r="CD111" i="3"/>
  <c r="CB111" i="3"/>
  <c r="BZ111" i="3"/>
  <c r="BX111" i="3"/>
  <c r="BV111" i="3"/>
  <c r="BT111" i="3"/>
  <c r="BR111" i="3"/>
  <c r="BP111" i="3"/>
  <c r="BN111" i="3"/>
  <c r="BL111" i="3"/>
  <c r="BJ111" i="3"/>
  <c r="BH111" i="3"/>
  <c r="BF111" i="3"/>
  <c r="BD111" i="3"/>
  <c r="BB111" i="3"/>
  <c r="DX111" i="3" s="1"/>
  <c r="AZ111" i="3"/>
  <c r="DW111" i="3" s="1"/>
  <c r="AX111" i="3"/>
  <c r="DV111" i="3" s="1"/>
  <c r="AV111" i="3"/>
  <c r="DU111" i="3" s="1"/>
  <c r="AT111" i="3"/>
  <c r="DT111" i="3" s="1"/>
  <c r="AR111" i="3"/>
  <c r="DS111" i="3" s="1"/>
  <c r="AP111" i="3"/>
  <c r="DR111" i="3" s="1"/>
  <c r="AN111" i="3"/>
  <c r="DQ111" i="3" s="1"/>
  <c r="AL111" i="3"/>
  <c r="DP111" i="3" s="1"/>
  <c r="AG111" i="3"/>
  <c r="CX111" i="3" s="1" a="1"/>
  <c r="CX111" i="3" s="1"/>
  <c r="AE111" i="3"/>
  <c r="AC111" i="3"/>
  <c r="Z111" i="3"/>
  <c r="X111" i="3"/>
  <c r="U111" i="3"/>
  <c r="T111" i="3"/>
  <c r="A111" i="3"/>
  <c r="DB110" i="3"/>
  <c r="CP110" i="3" a="1"/>
  <c r="CP110" i="3" s="1"/>
  <c r="DH109" i="3"/>
  <c r="CN109" i="3"/>
  <c r="CL109" i="3"/>
  <c r="CJ109" i="3"/>
  <c r="CH109" i="3"/>
  <c r="CF109" i="3"/>
  <c r="CD109" i="3"/>
  <c r="CB109" i="3"/>
  <c r="BZ109" i="3"/>
  <c r="BX109" i="3"/>
  <c r="BV109" i="3"/>
  <c r="BT109" i="3"/>
  <c r="BR109" i="3"/>
  <c r="BP109" i="3"/>
  <c r="BN109" i="3"/>
  <c r="BL109" i="3"/>
  <c r="BJ109" i="3"/>
  <c r="BH109" i="3"/>
  <c r="BF109" i="3"/>
  <c r="BD109" i="3"/>
  <c r="BB109" i="3"/>
  <c r="DX109" i="3" s="1"/>
  <c r="AZ109" i="3"/>
  <c r="DW109" i="3" s="1"/>
  <c r="AX109" i="3"/>
  <c r="DV109" i="3" s="1"/>
  <c r="AV109" i="3"/>
  <c r="DU109" i="3" s="1"/>
  <c r="AT109" i="3"/>
  <c r="DT109" i="3" s="1"/>
  <c r="AR109" i="3"/>
  <c r="DS109" i="3" s="1"/>
  <c r="AP109" i="3"/>
  <c r="DR109" i="3" s="1"/>
  <c r="AN109" i="3"/>
  <c r="DQ109" i="3" s="1"/>
  <c r="AL109" i="3"/>
  <c r="DP109" i="3" s="1"/>
  <c r="AG109" i="3"/>
  <c r="CX109" i="3" s="1"/>
  <c r="AE109" i="3"/>
  <c r="AD109" i="3"/>
  <c r="AC109" i="3"/>
  <c r="AA109" i="3"/>
  <c r="Z109" i="3"/>
  <c r="CT109" i="3" s="1"/>
  <c r="X109" i="3"/>
  <c r="U109" i="3"/>
  <c r="T109" i="3"/>
  <c r="DH108" i="3"/>
  <c r="CN108" i="3"/>
  <c r="CL108" i="3"/>
  <c r="CJ108" i="3"/>
  <c r="CH108" i="3"/>
  <c r="CF108" i="3"/>
  <c r="CD108" i="3"/>
  <c r="CB108" i="3"/>
  <c r="BZ108" i="3"/>
  <c r="BX108" i="3"/>
  <c r="BV108" i="3"/>
  <c r="BT108" i="3"/>
  <c r="BR108" i="3"/>
  <c r="BP108" i="3"/>
  <c r="BN108" i="3"/>
  <c r="BL108" i="3"/>
  <c r="BJ108" i="3"/>
  <c r="BH108" i="3"/>
  <c r="BF108" i="3"/>
  <c r="BD108" i="3"/>
  <c r="BB108" i="3"/>
  <c r="DX108" i="3" s="1"/>
  <c r="AZ108" i="3"/>
  <c r="DW108" i="3" s="1"/>
  <c r="AX108" i="3"/>
  <c r="DV108" i="3" s="1"/>
  <c r="AV108" i="3"/>
  <c r="DU108" i="3" s="1"/>
  <c r="AT108" i="3"/>
  <c r="DT108" i="3" s="1"/>
  <c r="AR108" i="3"/>
  <c r="DS108" i="3" s="1"/>
  <c r="AP108" i="3"/>
  <c r="DR108" i="3" s="1"/>
  <c r="AN108" i="3"/>
  <c r="DQ108" i="3" s="1"/>
  <c r="AL108" i="3"/>
  <c r="DP108" i="3" s="1"/>
  <c r="AG108" i="3"/>
  <c r="CX108" i="3" s="1" a="1"/>
  <c r="CX108" i="3" s="1"/>
  <c r="AE108" i="3"/>
  <c r="AD108" i="3"/>
  <c r="AC108" i="3"/>
  <c r="AA108" i="3"/>
  <c r="Z108" i="3"/>
  <c r="CT108" i="3" s="1" a="1"/>
  <c r="CT108" i="3" s="1"/>
  <c r="X108" i="3"/>
  <c r="U108" i="3"/>
  <c r="T108" i="3"/>
  <c r="A108" i="3"/>
  <c r="DH107" i="3"/>
  <c r="CN107" i="3"/>
  <c r="CL107" i="3"/>
  <c r="CJ107" i="3"/>
  <c r="CH107" i="3"/>
  <c r="CF107" i="3"/>
  <c r="CD107" i="3"/>
  <c r="CB107" i="3"/>
  <c r="BZ107" i="3"/>
  <c r="BX107" i="3"/>
  <c r="BV107" i="3"/>
  <c r="BT107" i="3"/>
  <c r="BR107" i="3"/>
  <c r="BP107" i="3"/>
  <c r="BN107" i="3"/>
  <c r="BL107" i="3"/>
  <c r="BJ107" i="3"/>
  <c r="BH107" i="3"/>
  <c r="BF107" i="3"/>
  <c r="BD107" i="3"/>
  <c r="BB107" i="3"/>
  <c r="DX107" i="3" s="1"/>
  <c r="AZ107" i="3"/>
  <c r="DW107" i="3" s="1"/>
  <c r="AX107" i="3"/>
  <c r="DV107" i="3" s="1"/>
  <c r="AV107" i="3"/>
  <c r="DU107" i="3" s="1"/>
  <c r="AT107" i="3"/>
  <c r="DT107" i="3" s="1"/>
  <c r="AR107" i="3"/>
  <c r="DS107" i="3" s="1"/>
  <c r="AP107" i="3"/>
  <c r="DR107" i="3" s="1"/>
  <c r="AN107" i="3"/>
  <c r="DQ107" i="3" s="1"/>
  <c r="AL107" i="3"/>
  <c r="DP107" i="3" s="1"/>
  <c r="AG107" i="3"/>
  <c r="CX107" i="3" s="1"/>
  <c r="AE107" i="3"/>
  <c r="AD107" i="3"/>
  <c r="AC107" i="3"/>
  <c r="AA107" i="3"/>
  <c r="Z107" i="3"/>
  <c r="CT107" i="3" s="1"/>
  <c r="X107" i="3"/>
  <c r="AF107" i="3" s="1"/>
  <c r="DN107" i="3" s="1"/>
  <c r="U107" i="3"/>
  <c r="T107" i="3"/>
  <c r="AA106" i="3"/>
  <c r="DH106" i="3"/>
  <c r="CN106" i="3"/>
  <c r="CL106" i="3"/>
  <c r="CJ106" i="3"/>
  <c r="CH106" i="3"/>
  <c r="CF106" i="3"/>
  <c r="CD106" i="3"/>
  <c r="CB106" i="3"/>
  <c r="BZ106" i="3"/>
  <c r="BX106" i="3"/>
  <c r="BV106" i="3"/>
  <c r="BT106" i="3"/>
  <c r="BR106" i="3"/>
  <c r="BP106" i="3"/>
  <c r="BN106" i="3"/>
  <c r="BL106" i="3"/>
  <c r="BJ106" i="3"/>
  <c r="BH106" i="3"/>
  <c r="BF106" i="3"/>
  <c r="BD106" i="3"/>
  <c r="BB106" i="3"/>
  <c r="DX106" i="3" s="1"/>
  <c r="AZ106" i="3"/>
  <c r="DW106" i="3" s="1"/>
  <c r="AX106" i="3"/>
  <c r="DV106" i="3" s="1"/>
  <c r="AV106" i="3"/>
  <c r="DU106" i="3" s="1"/>
  <c r="AT106" i="3"/>
  <c r="DT106" i="3" s="1"/>
  <c r="AR106" i="3"/>
  <c r="DS106" i="3" s="1"/>
  <c r="AP106" i="3"/>
  <c r="DR106" i="3" s="1"/>
  <c r="AN106" i="3"/>
  <c r="DQ106" i="3" s="1"/>
  <c r="AL106" i="3"/>
  <c r="DP106" i="3" s="1"/>
  <c r="AG106" i="3"/>
  <c r="CX106" i="3" s="1"/>
  <c r="AE106" i="3"/>
  <c r="AD106" i="3"/>
  <c r="AC106" i="3"/>
  <c r="Z106" i="3"/>
  <c r="X106" i="3"/>
  <c r="AF106" i="3" s="1"/>
  <c r="DN106" i="3" s="1"/>
  <c r="U106" i="3"/>
  <c r="T106" i="3"/>
  <c r="AA105" i="3"/>
  <c r="DH105" i="3"/>
  <c r="CN105" i="3"/>
  <c r="CL105" i="3"/>
  <c r="CJ105" i="3"/>
  <c r="CH105" i="3"/>
  <c r="CF105" i="3"/>
  <c r="CD105" i="3"/>
  <c r="CB105" i="3"/>
  <c r="BZ105" i="3"/>
  <c r="BX105" i="3"/>
  <c r="BV105" i="3"/>
  <c r="BT105" i="3"/>
  <c r="BR105" i="3"/>
  <c r="BP105" i="3"/>
  <c r="BN105" i="3"/>
  <c r="BL105" i="3"/>
  <c r="BJ105" i="3"/>
  <c r="BH105" i="3"/>
  <c r="BF105" i="3"/>
  <c r="BD105" i="3"/>
  <c r="BB105" i="3"/>
  <c r="DX105" i="3" s="1"/>
  <c r="AZ105" i="3"/>
  <c r="DW105" i="3" s="1"/>
  <c r="AX105" i="3"/>
  <c r="DV105" i="3" s="1"/>
  <c r="AV105" i="3"/>
  <c r="DU105" i="3" s="1"/>
  <c r="AT105" i="3"/>
  <c r="DT105" i="3" s="1"/>
  <c r="AR105" i="3"/>
  <c r="DS105" i="3" s="1"/>
  <c r="AP105" i="3"/>
  <c r="DR105" i="3" s="1"/>
  <c r="AN105" i="3"/>
  <c r="DQ105" i="3" s="1"/>
  <c r="AL105" i="3"/>
  <c r="DP105" i="3" s="1"/>
  <c r="AG105" i="3"/>
  <c r="CX105" i="3" s="1"/>
  <c r="AE105" i="3"/>
  <c r="AC105" i="3"/>
  <c r="AB105" i="3"/>
  <c r="Z105" i="3"/>
  <c r="CT105" i="3" s="1"/>
  <c r="X105" i="3"/>
  <c r="AF105" i="3" s="1"/>
  <c r="DN105" i="3" s="1"/>
  <c r="U105" i="3"/>
  <c r="T105" i="3"/>
  <c r="AA104" i="3"/>
  <c r="DH104" i="3"/>
  <c r="CN104" i="3"/>
  <c r="CL104" i="3"/>
  <c r="CJ104" i="3"/>
  <c r="CH104" i="3"/>
  <c r="CF104" i="3"/>
  <c r="CD104" i="3"/>
  <c r="CB104" i="3"/>
  <c r="BZ104" i="3"/>
  <c r="BX104" i="3"/>
  <c r="BV104" i="3"/>
  <c r="BT104" i="3"/>
  <c r="BR104" i="3"/>
  <c r="BP104" i="3"/>
  <c r="BN104" i="3"/>
  <c r="BL104" i="3"/>
  <c r="BJ104" i="3"/>
  <c r="BH104" i="3"/>
  <c r="BF104" i="3"/>
  <c r="BD104" i="3"/>
  <c r="BB104" i="3"/>
  <c r="DX104" i="3" s="1"/>
  <c r="AZ104" i="3"/>
  <c r="DW104" i="3" s="1"/>
  <c r="AX104" i="3"/>
  <c r="DV104" i="3" s="1"/>
  <c r="AV104" i="3"/>
  <c r="DU104" i="3" s="1"/>
  <c r="AT104" i="3"/>
  <c r="DT104" i="3" s="1"/>
  <c r="AR104" i="3"/>
  <c r="DS104" i="3" s="1"/>
  <c r="AP104" i="3"/>
  <c r="DR104" i="3" s="1"/>
  <c r="AN104" i="3"/>
  <c r="DQ104" i="3" s="1"/>
  <c r="AL104" i="3"/>
  <c r="DP104" i="3" s="1"/>
  <c r="AG104" i="3"/>
  <c r="CX104" i="3" s="1" a="1"/>
  <c r="CX104" i="3" s="1"/>
  <c r="AE104" i="3"/>
  <c r="AC104" i="3"/>
  <c r="Z104" i="3"/>
  <c r="X104" i="3"/>
  <c r="AF104" i="3" s="1"/>
  <c r="DN104" i="3" s="1"/>
  <c r="U104" i="3"/>
  <c r="T104" i="3"/>
  <c r="A104" i="3"/>
  <c r="AD103" i="3"/>
  <c r="DH103" i="3"/>
  <c r="CN103" i="3"/>
  <c r="CL103" i="3"/>
  <c r="CJ103" i="3"/>
  <c r="CH103" i="3"/>
  <c r="CF103" i="3"/>
  <c r="CD103" i="3"/>
  <c r="CB103" i="3"/>
  <c r="BZ103" i="3"/>
  <c r="BX103" i="3"/>
  <c r="BV103" i="3"/>
  <c r="BT103" i="3"/>
  <c r="BR103" i="3"/>
  <c r="BP103" i="3"/>
  <c r="BN103" i="3"/>
  <c r="BL103" i="3"/>
  <c r="BJ103" i="3"/>
  <c r="BH103" i="3"/>
  <c r="BF103" i="3"/>
  <c r="BD103" i="3"/>
  <c r="BB103" i="3"/>
  <c r="DX103" i="3" s="1"/>
  <c r="AZ103" i="3"/>
  <c r="DW103" i="3" s="1"/>
  <c r="AX103" i="3"/>
  <c r="DV103" i="3" s="1"/>
  <c r="AV103" i="3"/>
  <c r="DU103" i="3" s="1"/>
  <c r="AT103" i="3"/>
  <c r="DT103" i="3" s="1"/>
  <c r="AR103" i="3"/>
  <c r="DS103" i="3" s="1"/>
  <c r="AP103" i="3"/>
  <c r="DR103" i="3" s="1"/>
  <c r="AN103" i="3"/>
  <c r="DQ103" i="3" s="1"/>
  <c r="AL103" i="3"/>
  <c r="DP103" i="3" s="1"/>
  <c r="AG103" i="3"/>
  <c r="CX103" i="3" s="1"/>
  <c r="AE103" i="3"/>
  <c r="AC103" i="3"/>
  <c r="AA103" i="3"/>
  <c r="CU103" i="3" s="1"/>
  <c r="Z103" i="3"/>
  <c r="X103" i="3"/>
  <c r="AA102" i="3"/>
  <c r="DH102" i="3"/>
  <c r="CN102" i="3"/>
  <c r="CL102" i="3"/>
  <c r="CJ102" i="3"/>
  <c r="CH102" i="3"/>
  <c r="CF102" i="3"/>
  <c r="CD102" i="3"/>
  <c r="CB102" i="3"/>
  <c r="BZ102" i="3"/>
  <c r="BX102" i="3"/>
  <c r="BV102" i="3"/>
  <c r="BT102" i="3"/>
  <c r="BR102" i="3"/>
  <c r="BP102" i="3"/>
  <c r="BN102" i="3"/>
  <c r="BL102" i="3"/>
  <c r="BJ102" i="3"/>
  <c r="BH102" i="3"/>
  <c r="BF102" i="3"/>
  <c r="BD102" i="3"/>
  <c r="BB102" i="3"/>
  <c r="DX102" i="3" s="1"/>
  <c r="AZ102" i="3"/>
  <c r="DW102" i="3" s="1"/>
  <c r="AX102" i="3"/>
  <c r="DV102" i="3" s="1"/>
  <c r="AV102" i="3"/>
  <c r="DU102" i="3" s="1"/>
  <c r="AT102" i="3"/>
  <c r="DT102" i="3" s="1"/>
  <c r="AR102" i="3"/>
  <c r="DS102" i="3" s="1"/>
  <c r="AP102" i="3"/>
  <c r="DR102" i="3" s="1"/>
  <c r="AN102" i="3"/>
  <c r="DQ102" i="3" s="1"/>
  <c r="AL102" i="3"/>
  <c r="DP102" i="3" s="1"/>
  <c r="AG102" i="3"/>
  <c r="CX102" i="3" s="1"/>
  <c r="AE102" i="3"/>
  <c r="AD102" i="3"/>
  <c r="AC102" i="3"/>
  <c r="Z102" i="3"/>
  <c r="X102" i="3"/>
  <c r="AF102" i="3" s="1"/>
  <c r="DN102" i="3" s="1"/>
  <c r="U102" i="3"/>
  <c r="T102" i="3"/>
  <c r="AD101" i="3"/>
  <c r="DH101" i="3"/>
  <c r="CN101" i="3"/>
  <c r="CL101" i="3"/>
  <c r="CJ101" i="3"/>
  <c r="CH101" i="3"/>
  <c r="CF101" i="3"/>
  <c r="CD101" i="3"/>
  <c r="CB101" i="3"/>
  <c r="BZ101" i="3"/>
  <c r="BX101" i="3"/>
  <c r="BV101" i="3"/>
  <c r="BT101" i="3"/>
  <c r="BR101" i="3"/>
  <c r="BP101" i="3"/>
  <c r="BN101" i="3"/>
  <c r="BL101" i="3"/>
  <c r="BJ101" i="3"/>
  <c r="BH101" i="3"/>
  <c r="BF101" i="3"/>
  <c r="BD101" i="3"/>
  <c r="BB101" i="3"/>
  <c r="DX101" i="3" s="1"/>
  <c r="AZ101" i="3"/>
  <c r="DW101" i="3" s="1"/>
  <c r="AX101" i="3"/>
  <c r="DV101" i="3" s="1"/>
  <c r="AV101" i="3"/>
  <c r="DU101" i="3" s="1"/>
  <c r="AT101" i="3"/>
  <c r="DT101" i="3" s="1"/>
  <c r="AR101" i="3"/>
  <c r="DS101" i="3" s="1"/>
  <c r="AP101" i="3"/>
  <c r="DR101" i="3" s="1"/>
  <c r="AN101" i="3"/>
  <c r="DQ101" i="3" s="1"/>
  <c r="AL101" i="3"/>
  <c r="DP101" i="3" s="1"/>
  <c r="AG101" i="3"/>
  <c r="CX101" i="3" s="1" a="1"/>
  <c r="CX101" i="3" s="1"/>
  <c r="AE101" i="3"/>
  <c r="CW101" i="3" s="1" a="1"/>
  <c r="CW101" i="3" s="1"/>
  <c r="AC101" i="3"/>
  <c r="AA101" i="3"/>
  <c r="CU101" i="3" s="1" a="1"/>
  <c r="CU101" i="3" s="1"/>
  <c r="Z101" i="3"/>
  <c r="X101" i="3"/>
  <c r="U101" i="3"/>
  <c r="T101" i="3"/>
  <c r="A101" i="3"/>
  <c r="DH100" i="3"/>
  <c r="CN100" i="3"/>
  <c r="CL100" i="3"/>
  <c r="CJ100" i="3"/>
  <c r="CH100" i="3"/>
  <c r="CF100" i="3"/>
  <c r="CD100" i="3"/>
  <c r="CB100" i="3"/>
  <c r="BZ100" i="3"/>
  <c r="BX100" i="3"/>
  <c r="BV100" i="3"/>
  <c r="BT100" i="3"/>
  <c r="BR100" i="3"/>
  <c r="BP100" i="3"/>
  <c r="BN100" i="3"/>
  <c r="BL100" i="3"/>
  <c r="BJ100" i="3"/>
  <c r="BH100" i="3"/>
  <c r="BF100" i="3"/>
  <c r="BD100" i="3"/>
  <c r="BB100" i="3"/>
  <c r="DX100" i="3" s="1"/>
  <c r="AZ100" i="3"/>
  <c r="DW100" i="3" s="1"/>
  <c r="AX100" i="3"/>
  <c r="DV100" i="3" s="1"/>
  <c r="AV100" i="3"/>
  <c r="DU100" i="3" s="1"/>
  <c r="AT100" i="3"/>
  <c r="DT100" i="3" s="1"/>
  <c r="AR100" i="3"/>
  <c r="DS100" i="3" s="1"/>
  <c r="AP100" i="3"/>
  <c r="DR100" i="3" s="1"/>
  <c r="AN100" i="3"/>
  <c r="DQ100" i="3" s="1"/>
  <c r="AL100" i="3"/>
  <c r="DP100" i="3" s="1"/>
  <c r="AG100" i="3"/>
  <c r="CX100" i="3" s="1"/>
  <c r="AE100" i="3"/>
  <c r="AD100" i="3"/>
  <c r="AC100" i="3"/>
  <c r="AA100" i="3"/>
  <c r="CU100" i="3" s="1"/>
  <c r="Z100" i="3"/>
  <c r="X100" i="3"/>
  <c r="AA99" i="3"/>
  <c r="DH99" i="3"/>
  <c r="CN99" i="3"/>
  <c r="CL99" i="3"/>
  <c r="CJ99" i="3"/>
  <c r="CH99" i="3"/>
  <c r="CF99" i="3"/>
  <c r="CD99" i="3"/>
  <c r="CB99" i="3"/>
  <c r="BZ99" i="3"/>
  <c r="BX99" i="3"/>
  <c r="BV99" i="3"/>
  <c r="BT99" i="3"/>
  <c r="BR99" i="3"/>
  <c r="BP99" i="3"/>
  <c r="BN99" i="3"/>
  <c r="BL99" i="3"/>
  <c r="BJ99" i="3"/>
  <c r="BH99" i="3"/>
  <c r="BF99" i="3"/>
  <c r="BD99" i="3"/>
  <c r="BB99" i="3"/>
  <c r="DX99" i="3" s="1"/>
  <c r="AZ99" i="3"/>
  <c r="DW99" i="3" s="1"/>
  <c r="AX99" i="3"/>
  <c r="DV99" i="3" s="1"/>
  <c r="AV99" i="3"/>
  <c r="DU99" i="3" s="1"/>
  <c r="AT99" i="3"/>
  <c r="DT99" i="3" s="1"/>
  <c r="AR99" i="3"/>
  <c r="DS99" i="3" s="1"/>
  <c r="AP99" i="3"/>
  <c r="DR99" i="3" s="1"/>
  <c r="AN99" i="3"/>
  <c r="DQ99" i="3" s="1"/>
  <c r="AL99" i="3"/>
  <c r="DP99" i="3" s="1"/>
  <c r="AG99" i="3"/>
  <c r="CX99" i="3" s="1" a="1"/>
  <c r="CX99" i="3" s="1"/>
  <c r="AE99" i="3"/>
  <c r="AC99" i="3"/>
  <c r="Z99" i="3"/>
  <c r="X99" i="3"/>
  <c r="U99" i="3"/>
  <c r="T99" i="3"/>
  <c r="A99" i="3"/>
  <c r="AD98" i="3"/>
  <c r="DH98" i="3"/>
  <c r="CN98" i="3"/>
  <c r="CL98" i="3"/>
  <c r="CJ98" i="3"/>
  <c r="CH98" i="3"/>
  <c r="CF98" i="3"/>
  <c r="CD98" i="3"/>
  <c r="CB98" i="3"/>
  <c r="BZ98" i="3"/>
  <c r="BX98" i="3"/>
  <c r="BV98" i="3"/>
  <c r="BT98" i="3"/>
  <c r="BR98" i="3"/>
  <c r="BP98" i="3"/>
  <c r="BN98" i="3"/>
  <c r="BL98" i="3"/>
  <c r="BJ98" i="3"/>
  <c r="BH98" i="3"/>
  <c r="BF98" i="3"/>
  <c r="BD98" i="3"/>
  <c r="BB98" i="3"/>
  <c r="DX98" i="3" s="1"/>
  <c r="AZ98" i="3"/>
  <c r="DW98" i="3" s="1"/>
  <c r="AX98" i="3"/>
  <c r="DV98" i="3" s="1"/>
  <c r="AV98" i="3"/>
  <c r="DU98" i="3" s="1"/>
  <c r="AT98" i="3"/>
  <c r="DT98" i="3" s="1"/>
  <c r="AR98" i="3"/>
  <c r="DS98" i="3" s="1"/>
  <c r="AP98" i="3"/>
  <c r="DR98" i="3" s="1"/>
  <c r="AN98" i="3"/>
  <c r="DQ98" i="3" s="1"/>
  <c r="AL98" i="3"/>
  <c r="DP98" i="3" s="1"/>
  <c r="AG98" i="3"/>
  <c r="CX98" i="3" s="1" a="1"/>
  <c r="CX98" i="3" s="1"/>
  <c r="AE98" i="3"/>
  <c r="AC98" i="3"/>
  <c r="AA98" i="3"/>
  <c r="Z98" i="3"/>
  <c r="CT98" i="3" s="1" a="1"/>
  <c r="CT98" i="3" s="1"/>
  <c r="X98" i="3"/>
  <c r="AF98" i="3" s="1"/>
  <c r="DN98" i="3" s="1"/>
  <c r="U98" i="3"/>
  <c r="T98" i="3"/>
  <c r="A98" i="3"/>
  <c r="DH97" i="3"/>
  <c r="CN97" i="3"/>
  <c r="CL97" i="3"/>
  <c r="CJ97" i="3"/>
  <c r="CH97" i="3"/>
  <c r="CF97" i="3"/>
  <c r="CD97" i="3"/>
  <c r="CB97" i="3"/>
  <c r="BZ97" i="3"/>
  <c r="BX97" i="3"/>
  <c r="BV97" i="3"/>
  <c r="BT97" i="3"/>
  <c r="BR97" i="3"/>
  <c r="BP97" i="3"/>
  <c r="BN97" i="3"/>
  <c r="BL97" i="3"/>
  <c r="BJ97" i="3"/>
  <c r="BH97" i="3"/>
  <c r="BF97" i="3"/>
  <c r="BD97" i="3"/>
  <c r="BB97" i="3"/>
  <c r="DX97" i="3" s="1"/>
  <c r="AZ97" i="3"/>
  <c r="DW97" i="3" s="1"/>
  <c r="AX97" i="3"/>
  <c r="DV97" i="3" s="1"/>
  <c r="AV97" i="3"/>
  <c r="DU97" i="3" s="1"/>
  <c r="AT97" i="3"/>
  <c r="DT97" i="3" s="1"/>
  <c r="AR97" i="3"/>
  <c r="DS97" i="3" s="1"/>
  <c r="AP97" i="3"/>
  <c r="DR97" i="3" s="1"/>
  <c r="AN97" i="3"/>
  <c r="DQ97" i="3" s="1"/>
  <c r="AL97" i="3"/>
  <c r="DP97" i="3" s="1"/>
  <c r="AG97" i="3"/>
  <c r="CX97" i="3" s="1"/>
  <c r="AE97" i="3"/>
  <c r="AC97" i="3"/>
  <c r="Z97" i="3"/>
  <c r="X97" i="3"/>
  <c r="AF97" i="3" s="1"/>
  <c r="DN97" i="3" s="1"/>
  <c r="DH96" i="3"/>
  <c r="CN96" i="3"/>
  <c r="CL96" i="3"/>
  <c r="CJ96" i="3"/>
  <c r="CH96" i="3"/>
  <c r="CF96" i="3"/>
  <c r="CD96" i="3"/>
  <c r="CB96" i="3"/>
  <c r="BZ96" i="3"/>
  <c r="BX96" i="3"/>
  <c r="BV96" i="3"/>
  <c r="BT96" i="3"/>
  <c r="BR96" i="3"/>
  <c r="BP96" i="3"/>
  <c r="BN96" i="3"/>
  <c r="BL96" i="3"/>
  <c r="BJ96" i="3"/>
  <c r="BH96" i="3"/>
  <c r="BF96" i="3"/>
  <c r="BD96" i="3"/>
  <c r="BB96" i="3"/>
  <c r="DX96" i="3" s="1"/>
  <c r="AZ96" i="3"/>
  <c r="DW96" i="3" s="1"/>
  <c r="AX96" i="3"/>
  <c r="DV96" i="3" s="1"/>
  <c r="AV96" i="3"/>
  <c r="DU96" i="3" s="1"/>
  <c r="AT96" i="3"/>
  <c r="DT96" i="3" s="1"/>
  <c r="AR96" i="3"/>
  <c r="DS96" i="3" s="1"/>
  <c r="AP96" i="3"/>
  <c r="DR96" i="3" s="1"/>
  <c r="AN96" i="3"/>
  <c r="DQ96" i="3" s="1"/>
  <c r="AL96" i="3"/>
  <c r="DP96" i="3" s="1"/>
  <c r="AG96" i="3"/>
  <c r="CX96" i="3" s="1"/>
  <c r="AE96" i="3"/>
  <c r="AD96" i="3"/>
  <c r="AC96" i="3"/>
  <c r="AA96" i="3"/>
  <c r="Z96" i="3"/>
  <c r="CT96" i="3" s="1"/>
  <c r="X96" i="3"/>
  <c r="AF96" i="3" s="1"/>
  <c r="DN96" i="3" s="1"/>
  <c r="U96" i="3"/>
  <c r="T96" i="3"/>
  <c r="DH95" i="3"/>
  <c r="DE95" i="3"/>
  <c r="CN95" i="3"/>
  <c r="CL95" i="3"/>
  <c r="CJ95" i="3"/>
  <c r="CH95" i="3"/>
  <c r="CF95" i="3"/>
  <c r="CD95" i="3"/>
  <c r="CB95" i="3"/>
  <c r="BZ95" i="3"/>
  <c r="BX95" i="3"/>
  <c r="BV95" i="3"/>
  <c r="BT95" i="3"/>
  <c r="BR95" i="3"/>
  <c r="BP95" i="3"/>
  <c r="BN95" i="3"/>
  <c r="BL95" i="3"/>
  <c r="BJ95" i="3"/>
  <c r="BH95" i="3"/>
  <c r="BF95" i="3"/>
  <c r="BD95" i="3"/>
  <c r="BB95" i="3"/>
  <c r="DX95" i="3" s="1"/>
  <c r="AZ95" i="3"/>
  <c r="DW95" i="3" s="1"/>
  <c r="AX95" i="3"/>
  <c r="DV95" i="3" s="1"/>
  <c r="AV95" i="3"/>
  <c r="DU95" i="3" s="1"/>
  <c r="AT95" i="3"/>
  <c r="DT95" i="3" s="1"/>
  <c r="AR95" i="3"/>
  <c r="DS95" i="3" s="1"/>
  <c r="AP95" i="3"/>
  <c r="DR95" i="3" s="1"/>
  <c r="AN95" i="3"/>
  <c r="DQ95" i="3" s="1"/>
  <c r="AL95" i="3"/>
  <c r="DP95" i="3" s="1"/>
  <c r="AJ95" i="3"/>
  <c r="DO95" i="3" s="1"/>
  <c r="AG95" i="3"/>
  <c r="CX95" i="3" s="1" a="1"/>
  <c r="CX95" i="3" s="1"/>
  <c r="AE95" i="3"/>
  <c r="AD95" i="3"/>
  <c r="AC95" i="3"/>
  <c r="AA95" i="3"/>
  <c r="Z95" i="3"/>
  <c r="X95" i="3"/>
  <c r="AF95" i="3" s="1"/>
  <c r="U95" i="3"/>
  <c r="T95" i="3"/>
  <c r="A95" i="3"/>
  <c r="DH93" i="3"/>
  <c r="CN93" i="3"/>
  <c r="CL93" i="3"/>
  <c r="CJ93" i="3"/>
  <c r="CH93" i="3"/>
  <c r="CF93" i="3"/>
  <c r="CD93" i="3"/>
  <c r="CB93" i="3"/>
  <c r="BZ93" i="3"/>
  <c r="BX93" i="3"/>
  <c r="BV93" i="3"/>
  <c r="BT93" i="3"/>
  <c r="BR93" i="3"/>
  <c r="BP93" i="3"/>
  <c r="BN93" i="3"/>
  <c r="BL93" i="3"/>
  <c r="BJ93" i="3"/>
  <c r="BH93" i="3"/>
  <c r="BF93" i="3"/>
  <c r="BD93" i="3"/>
  <c r="BB93" i="3"/>
  <c r="DX93" i="3" s="1"/>
  <c r="AZ93" i="3"/>
  <c r="DW93" i="3" s="1"/>
  <c r="AX93" i="3"/>
  <c r="DV93" i="3" s="1"/>
  <c r="AV93" i="3"/>
  <c r="DU93" i="3" s="1"/>
  <c r="AT93" i="3"/>
  <c r="DT93" i="3" s="1"/>
  <c r="AR93" i="3"/>
  <c r="DS93" i="3" s="1"/>
  <c r="AP93" i="3"/>
  <c r="DR93" i="3" s="1"/>
  <c r="AN93" i="3"/>
  <c r="DQ93" i="3" s="1"/>
  <c r="AL93" i="3"/>
  <c r="DP93" i="3" s="1"/>
  <c r="AG93" i="3"/>
  <c r="CX93" i="3" s="1"/>
  <c r="AE93" i="3"/>
  <c r="AD93" i="3"/>
  <c r="AC93" i="3"/>
  <c r="AA93" i="3"/>
  <c r="Z93" i="3"/>
  <c r="X93" i="3"/>
  <c r="U93" i="3"/>
  <c r="T93" i="3"/>
  <c r="AA92" i="3"/>
  <c r="DH92" i="3"/>
  <c r="CN92" i="3"/>
  <c r="CL92" i="3"/>
  <c r="CJ92" i="3"/>
  <c r="CH92" i="3"/>
  <c r="CF92" i="3"/>
  <c r="CD92" i="3"/>
  <c r="CB92" i="3"/>
  <c r="BZ92" i="3"/>
  <c r="BX92" i="3"/>
  <c r="BV92" i="3"/>
  <c r="BT92" i="3"/>
  <c r="BR92" i="3"/>
  <c r="BP92" i="3"/>
  <c r="BN92" i="3"/>
  <c r="BL92" i="3"/>
  <c r="BJ92" i="3"/>
  <c r="BH92" i="3"/>
  <c r="BF92" i="3"/>
  <c r="BD92" i="3"/>
  <c r="BB92" i="3"/>
  <c r="DX92" i="3" s="1"/>
  <c r="AZ92" i="3"/>
  <c r="DW92" i="3" s="1"/>
  <c r="AX92" i="3"/>
  <c r="DV92" i="3" s="1"/>
  <c r="AV92" i="3"/>
  <c r="DU92" i="3" s="1"/>
  <c r="AT92" i="3"/>
  <c r="DT92" i="3" s="1"/>
  <c r="AR92" i="3"/>
  <c r="DS92" i="3" s="1"/>
  <c r="AP92" i="3"/>
  <c r="DR92" i="3" s="1"/>
  <c r="AN92" i="3"/>
  <c r="DQ92" i="3" s="1"/>
  <c r="AL92" i="3"/>
  <c r="DP92" i="3" s="1"/>
  <c r="AG92" i="3"/>
  <c r="CX92" i="3" s="1"/>
  <c r="AE92" i="3"/>
  <c r="AD92" i="3"/>
  <c r="AC92" i="3"/>
  <c r="Z92" i="3"/>
  <c r="X92" i="3"/>
  <c r="AF92" i="3" s="1"/>
  <c r="DN92" i="3" s="1"/>
  <c r="U92" i="3"/>
  <c r="T92" i="3"/>
  <c r="AA91" i="3"/>
  <c r="DH91" i="3"/>
  <c r="CN91" i="3"/>
  <c r="CL91" i="3"/>
  <c r="CJ91" i="3"/>
  <c r="CH91" i="3"/>
  <c r="CF91" i="3"/>
  <c r="CD91" i="3"/>
  <c r="CB91" i="3"/>
  <c r="BZ91" i="3"/>
  <c r="BX91" i="3"/>
  <c r="BV91" i="3"/>
  <c r="BT91" i="3"/>
  <c r="BR91" i="3"/>
  <c r="BP91" i="3"/>
  <c r="BN91" i="3"/>
  <c r="BL91" i="3"/>
  <c r="BJ91" i="3"/>
  <c r="BH91" i="3"/>
  <c r="BF91" i="3"/>
  <c r="BD91" i="3"/>
  <c r="BB91" i="3"/>
  <c r="DX91" i="3" s="1"/>
  <c r="AZ91" i="3"/>
  <c r="DW91" i="3" s="1"/>
  <c r="AX91" i="3"/>
  <c r="DV91" i="3" s="1"/>
  <c r="AV91" i="3"/>
  <c r="DU91" i="3" s="1"/>
  <c r="AT91" i="3"/>
  <c r="DT91" i="3" s="1"/>
  <c r="AR91" i="3"/>
  <c r="DS91" i="3" s="1"/>
  <c r="AP91" i="3"/>
  <c r="DR91" i="3" s="1"/>
  <c r="AN91" i="3"/>
  <c r="DQ91" i="3" s="1"/>
  <c r="AL91" i="3"/>
  <c r="DP91" i="3" s="1"/>
  <c r="AG91" i="3"/>
  <c r="CX91" i="3" s="1"/>
  <c r="AE91" i="3"/>
  <c r="AC91" i="3"/>
  <c r="Z91" i="3"/>
  <c r="X91" i="3"/>
  <c r="U91" i="3"/>
  <c r="T91" i="3"/>
  <c r="DB90" i="3"/>
  <c r="CP90" i="3" a="1"/>
  <c r="CP90" i="3" s="1"/>
  <c r="AA89" i="3"/>
  <c r="DH89" i="3"/>
  <c r="CN89" i="3"/>
  <c r="CL89" i="3"/>
  <c r="CJ89" i="3"/>
  <c r="CH89" i="3"/>
  <c r="CF89" i="3"/>
  <c r="CD89" i="3"/>
  <c r="CB89" i="3"/>
  <c r="BZ89" i="3"/>
  <c r="BX89" i="3"/>
  <c r="BV89" i="3"/>
  <c r="BT89" i="3"/>
  <c r="BR89" i="3"/>
  <c r="BP89" i="3"/>
  <c r="BN89" i="3"/>
  <c r="BL89" i="3"/>
  <c r="BJ89" i="3"/>
  <c r="BH89" i="3"/>
  <c r="BF89" i="3"/>
  <c r="BD89" i="3"/>
  <c r="BB89" i="3"/>
  <c r="DX89" i="3" s="1"/>
  <c r="AZ89" i="3"/>
  <c r="DW89" i="3" s="1"/>
  <c r="AX89" i="3"/>
  <c r="DV89" i="3" s="1"/>
  <c r="AV89" i="3"/>
  <c r="DU89" i="3" s="1"/>
  <c r="AT89" i="3"/>
  <c r="DT89" i="3" s="1"/>
  <c r="AR89" i="3"/>
  <c r="DS89" i="3" s="1"/>
  <c r="AP89" i="3"/>
  <c r="DR89" i="3" s="1"/>
  <c r="AN89" i="3"/>
  <c r="DQ89" i="3" s="1"/>
  <c r="AL89" i="3"/>
  <c r="DP89" i="3" s="1"/>
  <c r="AG89" i="3"/>
  <c r="CX89" i="3" s="1"/>
  <c r="AE89" i="3"/>
  <c r="AD89" i="3"/>
  <c r="AC89" i="3"/>
  <c r="Z89" i="3"/>
  <c r="X89" i="3"/>
  <c r="AF89" i="3" s="1"/>
  <c r="DN89" i="3" s="1"/>
  <c r="U89" i="3"/>
  <c r="T89" i="3"/>
  <c r="AA88" i="3"/>
  <c r="DH88" i="3"/>
  <c r="CN88" i="3"/>
  <c r="CL88" i="3"/>
  <c r="CJ88" i="3"/>
  <c r="CH88" i="3"/>
  <c r="CF88" i="3"/>
  <c r="CD88" i="3"/>
  <c r="CB88" i="3"/>
  <c r="BZ88" i="3"/>
  <c r="BX88" i="3"/>
  <c r="BV88" i="3"/>
  <c r="BT88" i="3"/>
  <c r="BR88" i="3"/>
  <c r="BP88" i="3"/>
  <c r="BN88" i="3"/>
  <c r="BL88" i="3"/>
  <c r="BJ88" i="3"/>
  <c r="BH88" i="3"/>
  <c r="BF88" i="3"/>
  <c r="BD88" i="3"/>
  <c r="BB88" i="3"/>
  <c r="DX88" i="3" s="1"/>
  <c r="AZ88" i="3"/>
  <c r="DW88" i="3" s="1"/>
  <c r="AX88" i="3"/>
  <c r="DV88" i="3" s="1"/>
  <c r="AV88" i="3"/>
  <c r="DU88" i="3" s="1"/>
  <c r="AT88" i="3"/>
  <c r="DT88" i="3" s="1"/>
  <c r="AR88" i="3"/>
  <c r="DS88" i="3" s="1"/>
  <c r="AP88" i="3"/>
  <c r="DR88" i="3" s="1"/>
  <c r="AN88" i="3"/>
  <c r="DQ88" i="3" s="1"/>
  <c r="AL88" i="3"/>
  <c r="DP88" i="3" s="1"/>
  <c r="AG88" i="3"/>
  <c r="CX88" i="3" s="1" a="1"/>
  <c r="CX88" i="3" s="1"/>
  <c r="AE88" i="3"/>
  <c r="CW88" i="3" s="1" a="1"/>
  <c r="CW88" i="3" s="1"/>
  <c r="AD88" i="3"/>
  <c r="AC88" i="3"/>
  <c r="Z88" i="3"/>
  <c r="X88" i="3"/>
  <c r="U88" i="3"/>
  <c r="T88" i="3"/>
  <c r="A88" i="3"/>
  <c r="DB87" i="3"/>
  <c r="CP87" i="3" a="1"/>
  <c r="CP87" i="3" s="1"/>
  <c r="AA86" i="3"/>
  <c r="DH86" i="3"/>
  <c r="DA86" i="3"/>
  <c r="CZ86" i="3"/>
  <c r="CV86" i="3"/>
  <c r="CN86" i="3"/>
  <c r="CL86" i="3"/>
  <c r="CJ86" i="3"/>
  <c r="CH86" i="3"/>
  <c r="CF86" i="3"/>
  <c r="CD86" i="3"/>
  <c r="CB86" i="3"/>
  <c r="BZ86" i="3"/>
  <c r="BX86" i="3"/>
  <c r="BV86" i="3"/>
  <c r="BT86" i="3"/>
  <c r="BR86" i="3"/>
  <c r="BP86" i="3"/>
  <c r="BN86" i="3"/>
  <c r="BL86" i="3"/>
  <c r="BJ86" i="3"/>
  <c r="BH86" i="3"/>
  <c r="BF86" i="3"/>
  <c r="BD86" i="3"/>
  <c r="BB86" i="3"/>
  <c r="DX86" i="3" s="1"/>
  <c r="AZ86" i="3"/>
  <c r="DW86" i="3" s="1"/>
  <c r="AX86" i="3"/>
  <c r="DV86" i="3" s="1"/>
  <c r="AV86" i="3"/>
  <c r="DU86" i="3" s="1"/>
  <c r="AT86" i="3"/>
  <c r="DT86" i="3" s="1"/>
  <c r="AR86" i="3"/>
  <c r="DS86" i="3" s="1"/>
  <c r="AP86" i="3"/>
  <c r="DR86" i="3" s="1"/>
  <c r="AN86" i="3"/>
  <c r="DQ86" i="3" s="1"/>
  <c r="AL86" i="3"/>
  <c r="DP86" i="3" s="1"/>
  <c r="AG86" i="3"/>
  <c r="AE86" i="3"/>
  <c r="AD86" i="3"/>
  <c r="AC86" i="3"/>
  <c r="Z86" i="3"/>
  <c r="X86" i="3"/>
  <c r="AF86" i="3" s="1"/>
  <c r="DN86" i="3" s="1"/>
  <c r="S86" i="3"/>
  <c r="T86" i="3" s="1"/>
  <c r="A86" i="3"/>
  <c r="DH85" i="3"/>
  <c r="DA85" i="3"/>
  <c r="CZ85" i="3"/>
  <c r="CV85" i="3"/>
  <c r="CN85" i="3"/>
  <c r="CL85" i="3"/>
  <c r="CJ85" i="3"/>
  <c r="CH85" i="3"/>
  <c r="CF85" i="3"/>
  <c r="CD85" i="3"/>
  <c r="CB85" i="3"/>
  <c r="BZ85" i="3"/>
  <c r="BX85" i="3"/>
  <c r="BV85" i="3"/>
  <c r="BT85" i="3"/>
  <c r="BR85" i="3"/>
  <c r="BP85" i="3"/>
  <c r="BN85" i="3"/>
  <c r="BL85" i="3"/>
  <c r="BJ85" i="3"/>
  <c r="BH85" i="3"/>
  <c r="BF85" i="3"/>
  <c r="BD85" i="3"/>
  <c r="BB85" i="3"/>
  <c r="DX85" i="3" s="1"/>
  <c r="AZ85" i="3"/>
  <c r="DW85" i="3" s="1"/>
  <c r="AX85" i="3"/>
  <c r="DV85" i="3" s="1"/>
  <c r="AV85" i="3"/>
  <c r="DU85" i="3" s="1"/>
  <c r="AT85" i="3"/>
  <c r="DT85" i="3" s="1"/>
  <c r="AR85" i="3"/>
  <c r="DS85" i="3" s="1"/>
  <c r="AP85" i="3"/>
  <c r="DR85" i="3" s="1"/>
  <c r="AN85" i="3"/>
  <c r="DQ85" i="3" s="1"/>
  <c r="AL85" i="3"/>
  <c r="DP85" i="3" s="1"/>
  <c r="AG85" i="3"/>
  <c r="AE85" i="3"/>
  <c r="AD85" i="3"/>
  <c r="AC85" i="3"/>
  <c r="AA85" i="3"/>
  <c r="Z85" i="3"/>
  <c r="X85" i="3"/>
  <c r="S85" i="3"/>
  <c r="U85" i="3" s="1"/>
  <c r="A85" i="3"/>
  <c r="CN84" i="3"/>
  <c r="CL84" i="3"/>
  <c r="CJ84" i="3"/>
  <c r="CH84" i="3"/>
  <c r="CF84" i="3"/>
  <c r="CD84" i="3"/>
  <c r="CB84" i="3"/>
  <c r="BZ84" i="3"/>
  <c r="BX84" i="3"/>
  <c r="BV84" i="3"/>
  <c r="BT84" i="3"/>
  <c r="BR84" i="3"/>
  <c r="BP84" i="3"/>
  <c r="BN84" i="3"/>
  <c r="BL84" i="3"/>
  <c r="BJ84" i="3"/>
  <c r="BH84" i="3"/>
  <c r="BF84" i="3"/>
  <c r="BD84" i="3"/>
  <c r="BB84" i="3"/>
  <c r="AZ84" i="3"/>
  <c r="AX84" i="3"/>
  <c r="AV84" i="3"/>
  <c r="AT84" i="3"/>
  <c r="AR84" i="3"/>
  <c r="AP84" i="3"/>
  <c r="AN84" i="3"/>
  <c r="AL84" i="3"/>
  <c r="AG84" i="3"/>
  <c r="CX84" i="3" s="1"/>
  <c r="AE84" i="3"/>
  <c r="AD84" i="3"/>
  <c r="AC84" i="3"/>
  <c r="AA84" i="3"/>
  <c r="Z84" i="3"/>
  <c r="X84" i="3"/>
  <c r="AF84" i="3" s="1"/>
  <c r="CW84" i="3" s="1"/>
  <c r="DH83" i="3"/>
  <c r="CN83" i="3"/>
  <c r="CL83" i="3"/>
  <c r="CJ83" i="3"/>
  <c r="CH83" i="3"/>
  <c r="CF83" i="3"/>
  <c r="CD83" i="3"/>
  <c r="CB83" i="3"/>
  <c r="BZ83" i="3"/>
  <c r="BX83" i="3"/>
  <c r="BV83" i="3"/>
  <c r="BT83" i="3"/>
  <c r="BR83" i="3"/>
  <c r="BP83" i="3"/>
  <c r="BN83" i="3"/>
  <c r="BL83" i="3"/>
  <c r="BJ83" i="3"/>
  <c r="BH83" i="3"/>
  <c r="BF83" i="3"/>
  <c r="BD83" i="3"/>
  <c r="BB83" i="3"/>
  <c r="DX83" i="3" s="1"/>
  <c r="AZ83" i="3"/>
  <c r="DW83" i="3" s="1"/>
  <c r="AX83" i="3"/>
  <c r="DV83" i="3" s="1"/>
  <c r="AV83" i="3"/>
  <c r="DU83" i="3" s="1"/>
  <c r="AT83" i="3"/>
  <c r="DT83" i="3" s="1"/>
  <c r="AR83" i="3"/>
  <c r="DS83" i="3" s="1"/>
  <c r="AP83" i="3"/>
  <c r="DR83" i="3" s="1"/>
  <c r="AN83" i="3"/>
  <c r="DQ83" i="3" s="1"/>
  <c r="AL83" i="3"/>
  <c r="DP83" i="3" s="1"/>
  <c r="AG83" i="3"/>
  <c r="CX83" i="3" s="1" a="1"/>
  <c r="CX83" i="3" s="1"/>
  <c r="AE83" i="3"/>
  <c r="AD83" i="3"/>
  <c r="AC83" i="3"/>
  <c r="AA83" i="3"/>
  <c r="Z83" i="3"/>
  <c r="X83" i="3"/>
  <c r="S83" i="3"/>
  <c r="T83" i="3" s="1"/>
  <c r="A83" i="3"/>
  <c r="AA82" i="3"/>
  <c r="DH82" i="3"/>
  <c r="CN82" i="3"/>
  <c r="CL82" i="3"/>
  <c r="CJ82" i="3"/>
  <c r="CH82" i="3"/>
  <c r="CF82" i="3"/>
  <c r="CD82" i="3"/>
  <c r="CB82" i="3"/>
  <c r="BZ82" i="3"/>
  <c r="BX82" i="3"/>
  <c r="BV82" i="3"/>
  <c r="BT82" i="3"/>
  <c r="BR82" i="3"/>
  <c r="BP82" i="3"/>
  <c r="BN82" i="3"/>
  <c r="BL82" i="3"/>
  <c r="BJ82" i="3"/>
  <c r="BH82" i="3"/>
  <c r="BF82" i="3"/>
  <c r="BD82" i="3"/>
  <c r="BB82" i="3"/>
  <c r="DX82" i="3" s="1"/>
  <c r="AZ82" i="3"/>
  <c r="DW82" i="3" s="1"/>
  <c r="AX82" i="3"/>
  <c r="DV82" i="3" s="1"/>
  <c r="AV82" i="3"/>
  <c r="DU82" i="3" s="1"/>
  <c r="AT82" i="3"/>
  <c r="DT82" i="3" s="1"/>
  <c r="AR82" i="3"/>
  <c r="DS82" i="3" s="1"/>
  <c r="AP82" i="3"/>
  <c r="DR82" i="3" s="1"/>
  <c r="AN82" i="3"/>
  <c r="DQ82" i="3" s="1"/>
  <c r="AL82" i="3"/>
  <c r="DP82" i="3" s="1"/>
  <c r="AG82" i="3"/>
  <c r="CX82" i="3" s="1" a="1"/>
  <c r="CX82" i="3" s="1"/>
  <c r="AE82" i="3"/>
  <c r="CW82" i="3" s="1" a="1"/>
  <c r="CW82" i="3" s="1"/>
  <c r="AD82" i="3"/>
  <c r="AC82" i="3"/>
  <c r="Z82" i="3"/>
  <c r="X82" i="3"/>
  <c r="U82" i="3"/>
  <c r="T82" i="3"/>
  <c r="A82" i="3"/>
  <c r="DH81" i="3"/>
  <c r="CN81" i="3"/>
  <c r="CL81" i="3"/>
  <c r="CJ81" i="3"/>
  <c r="CH81" i="3"/>
  <c r="CF81" i="3"/>
  <c r="CD81" i="3"/>
  <c r="CB81" i="3"/>
  <c r="BZ81" i="3"/>
  <c r="BX81" i="3"/>
  <c r="BV81" i="3"/>
  <c r="BT81" i="3"/>
  <c r="BR81" i="3"/>
  <c r="BP81" i="3"/>
  <c r="BN81" i="3"/>
  <c r="BL81" i="3"/>
  <c r="BJ81" i="3"/>
  <c r="BH81" i="3"/>
  <c r="BF81" i="3"/>
  <c r="BD81" i="3"/>
  <c r="BB81" i="3"/>
  <c r="DX81" i="3" s="1"/>
  <c r="AZ81" i="3"/>
  <c r="DW81" i="3" s="1"/>
  <c r="AX81" i="3"/>
  <c r="DV81" i="3" s="1"/>
  <c r="AV81" i="3"/>
  <c r="DU81" i="3" s="1"/>
  <c r="AT81" i="3"/>
  <c r="DT81" i="3" s="1"/>
  <c r="AR81" i="3"/>
  <c r="DS81" i="3" s="1"/>
  <c r="AP81" i="3"/>
  <c r="DR81" i="3" s="1"/>
  <c r="AN81" i="3"/>
  <c r="DQ81" i="3" s="1"/>
  <c r="AL81" i="3"/>
  <c r="DP81" i="3" s="1"/>
  <c r="AG81" i="3"/>
  <c r="CX81" i="3" s="1" a="1"/>
  <c r="CX81" i="3" s="1"/>
  <c r="AE81" i="3"/>
  <c r="CW81" i="3" s="1" a="1"/>
  <c r="CW81" i="3" s="1"/>
  <c r="AD81" i="3"/>
  <c r="AC81" i="3"/>
  <c r="AB81" i="3"/>
  <c r="AA81" i="3"/>
  <c r="Z81" i="3"/>
  <c r="X81" i="3"/>
  <c r="U81" i="3"/>
  <c r="T81" i="3"/>
  <c r="A81" i="3"/>
  <c r="CP80" i="3" a="1"/>
  <c r="CP80" i="3" s="1"/>
  <c r="DH79" i="3"/>
  <c r="CN79" i="3"/>
  <c r="CL79" i="3"/>
  <c r="CJ79" i="3"/>
  <c r="CH79" i="3"/>
  <c r="CF79" i="3"/>
  <c r="CD79" i="3"/>
  <c r="CB79" i="3"/>
  <c r="BZ79" i="3"/>
  <c r="BX79" i="3"/>
  <c r="BV79" i="3"/>
  <c r="BT79" i="3"/>
  <c r="BR79" i="3"/>
  <c r="BP79" i="3"/>
  <c r="BN79" i="3"/>
  <c r="BL79" i="3"/>
  <c r="BJ79" i="3"/>
  <c r="BH79" i="3"/>
  <c r="BF79" i="3"/>
  <c r="BD79" i="3"/>
  <c r="BB79" i="3"/>
  <c r="DX79" i="3" s="1"/>
  <c r="AZ79" i="3"/>
  <c r="DW79" i="3" s="1"/>
  <c r="AX79" i="3"/>
  <c r="DV79" i="3" s="1"/>
  <c r="AV79" i="3"/>
  <c r="DU79" i="3" s="1"/>
  <c r="AT79" i="3"/>
  <c r="DT79" i="3" s="1"/>
  <c r="AR79" i="3"/>
  <c r="DS79" i="3" s="1"/>
  <c r="AP79" i="3"/>
  <c r="DR79" i="3" s="1"/>
  <c r="AN79" i="3"/>
  <c r="DQ79" i="3" s="1"/>
  <c r="AL79" i="3"/>
  <c r="DP79" i="3" s="1"/>
  <c r="AG79" i="3"/>
  <c r="CX79" i="3" s="1"/>
  <c r="AE79" i="3"/>
  <c r="AD79" i="3"/>
  <c r="AC79" i="3"/>
  <c r="AA79" i="3"/>
  <c r="Z79" i="3"/>
  <c r="X79" i="3"/>
  <c r="U79" i="3"/>
  <c r="T79" i="3"/>
  <c r="DB78" i="3"/>
  <c r="CP78" i="3" a="1"/>
  <c r="CP78" i="3" s="1"/>
  <c r="DH77" i="3"/>
  <c r="CN77" i="3"/>
  <c r="CL77" i="3"/>
  <c r="CJ77" i="3"/>
  <c r="CH77" i="3"/>
  <c r="CF77" i="3"/>
  <c r="CD77" i="3"/>
  <c r="CB77" i="3"/>
  <c r="BZ77" i="3"/>
  <c r="BX77" i="3"/>
  <c r="BV77" i="3"/>
  <c r="BT77" i="3"/>
  <c r="BR77" i="3"/>
  <c r="BP77" i="3"/>
  <c r="BN77" i="3"/>
  <c r="BL77" i="3"/>
  <c r="BJ77" i="3"/>
  <c r="BH77" i="3"/>
  <c r="BF77" i="3"/>
  <c r="BD77" i="3"/>
  <c r="BB77" i="3"/>
  <c r="DX77" i="3" s="1"/>
  <c r="AZ77" i="3"/>
  <c r="DW77" i="3" s="1"/>
  <c r="AX77" i="3"/>
  <c r="DV77" i="3" s="1"/>
  <c r="AV77" i="3"/>
  <c r="DU77" i="3" s="1"/>
  <c r="AT77" i="3"/>
  <c r="DT77" i="3" s="1"/>
  <c r="AR77" i="3"/>
  <c r="DS77" i="3" s="1"/>
  <c r="AP77" i="3"/>
  <c r="DR77" i="3" s="1"/>
  <c r="AN77" i="3"/>
  <c r="DQ77" i="3" s="1"/>
  <c r="AL77" i="3"/>
  <c r="DP77" i="3" s="1"/>
  <c r="AG77" i="3"/>
  <c r="CX77" i="3" s="1" a="1"/>
  <c r="CX77" i="3" s="1"/>
  <c r="AE77" i="3"/>
  <c r="AC77" i="3"/>
  <c r="Z77" i="3"/>
  <c r="X77" i="3"/>
  <c r="U77" i="3"/>
  <c r="T77" i="3"/>
  <c r="A77" i="3"/>
  <c r="AD76" i="3"/>
  <c r="DH76" i="3"/>
  <c r="CN76" i="3"/>
  <c r="CL76" i="3"/>
  <c r="CJ76" i="3"/>
  <c r="CH76" i="3"/>
  <c r="CF76" i="3"/>
  <c r="CD76" i="3"/>
  <c r="CB76" i="3"/>
  <c r="BZ76" i="3"/>
  <c r="BX76" i="3"/>
  <c r="BV76" i="3"/>
  <c r="BT76" i="3"/>
  <c r="BR76" i="3"/>
  <c r="BP76" i="3"/>
  <c r="BN76" i="3"/>
  <c r="BL76" i="3"/>
  <c r="BJ76" i="3"/>
  <c r="BH76" i="3"/>
  <c r="BF76" i="3"/>
  <c r="BD76" i="3"/>
  <c r="BB76" i="3"/>
  <c r="AZ76" i="3"/>
  <c r="DW76" i="3" s="1"/>
  <c r="AX76" i="3"/>
  <c r="DV76" i="3" s="1"/>
  <c r="AV76" i="3"/>
  <c r="DU76" i="3" s="1"/>
  <c r="AT76" i="3"/>
  <c r="DT76" i="3" s="1"/>
  <c r="AR76" i="3"/>
  <c r="DS76" i="3" s="1"/>
  <c r="AP76" i="3"/>
  <c r="DR76" i="3" s="1"/>
  <c r="AN76" i="3"/>
  <c r="DQ76" i="3" s="1"/>
  <c r="AL76" i="3"/>
  <c r="DP76" i="3" s="1"/>
  <c r="AG76" i="3"/>
  <c r="CX76" i="3" s="1"/>
  <c r="AE76" i="3"/>
  <c r="AC76" i="3"/>
  <c r="AA76" i="3"/>
  <c r="Z76" i="3"/>
  <c r="X76" i="3"/>
  <c r="U76" i="3"/>
  <c r="T76" i="3"/>
  <c r="AD75" i="3"/>
  <c r="DH75" i="3"/>
  <c r="CN75" i="3"/>
  <c r="CL75" i="3"/>
  <c r="CJ75" i="3"/>
  <c r="CH75" i="3"/>
  <c r="CF75" i="3"/>
  <c r="CD75" i="3"/>
  <c r="CB75" i="3"/>
  <c r="BZ75" i="3"/>
  <c r="BX75" i="3"/>
  <c r="BV75" i="3"/>
  <c r="BT75" i="3"/>
  <c r="BR75" i="3"/>
  <c r="BP75" i="3"/>
  <c r="BN75" i="3"/>
  <c r="BL75" i="3"/>
  <c r="BJ75" i="3"/>
  <c r="BH75" i="3"/>
  <c r="BF75" i="3"/>
  <c r="BD75" i="3"/>
  <c r="BB75" i="3"/>
  <c r="DX75" i="3" s="1"/>
  <c r="AZ75" i="3"/>
  <c r="DW75" i="3" s="1"/>
  <c r="AX75" i="3"/>
  <c r="DV75" i="3" s="1"/>
  <c r="AV75" i="3"/>
  <c r="DU75" i="3" s="1"/>
  <c r="AT75" i="3"/>
  <c r="DT75" i="3" s="1"/>
  <c r="AR75" i="3"/>
  <c r="DS75" i="3" s="1"/>
  <c r="AP75" i="3"/>
  <c r="DR75" i="3" s="1"/>
  <c r="AN75" i="3"/>
  <c r="DQ75" i="3" s="1"/>
  <c r="AL75" i="3"/>
  <c r="DP75" i="3" s="1"/>
  <c r="AG75" i="3"/>
  <c r="CX75" i="3" s="1"/>
  <c r="AE75" i="3"/>
  <c r="AC75" i="3"/>
  <c r="AA75" i="3"/>
  <c r="Z75" i="3"/>
  <c r="X75" i="3"/>
  <c r="U75" i="3"/>
  <c r="T75" i="3"/>
  <c r="AD74" i="3"/>
  <c r="DH74" i="3"/>
  <c r="CN74" i="3"/>
  <c r="CL74" i="3"/>
  <c r="CJ74" i="3"/>
  <c r="CH74" i="3"/>
  <c r="CF74" i="3"/>
  <c r="CD74" i="3"/>
  <c r="CB74" i="3"/>
  <c r="BZ74" i="3"/>
  <c r="BX74" i="3"/>
  <c r="BV74" i="3"/>
  <c r="BT74" i="3"/>
  <c r="BR74" i="3"/>
  <c r="BP74" i="3"/>
  <c r="BN74" i="3"/>
  <c r="BL74" i="3"/>
  <c r="BJ74" i="3"/>
  <c r="BH74" i="3"/>
  <c r="BF74" i="3"/>
  <c r="BD74" i="3"/>
  <c r="BB74" i="3"/>
  <c r="DX74" i="3" s="1"/>
  <c r="AZ74" i="3"/>
  <c r="DW74" i="3" s="1"/>
  <c r="AX74" i="3"/>
  <c r="DV74" i="3" s="1"/>
  <c r="AV74" i="3"/>
  <c r="DU74" i="3" s="1"/>
  <c r="AT74" i="3"/>
  <c r="DT74" i="3" s="1"/>
  <c r="AR74" i="3"/>
  <c r="DS74" i="3" s="1"/>
  <c r="AP74" i="3"/>
  <c r="DR74" i="3" s="1"/>
  <c r="AN74" i="3"/>
  <c r="DQ74" i="3" s="1"/>
  <c r="AL74" i="3"/>
  <c r="DP74" i="3" s="1"/>
  <c r="AG74" i="3"/>
  <c r="CX74" i="3" s="1"/>
  <c r="AE74" i="3"/>
  <c r="AC74" i="3"/>
  <c r="AA74" i="3"/>
  <c r="CU74" i="3" s="1"/>
  <c r="Z74" i="3"/>
  <c r="X74" i="3"/>
  <c r="U74" i="3"/>
  <c r="T74" i="3"/>
  <c r="DH73" i="3"/>
  <c r="CN73" i="3"/>
  <c r="CL73" i="3"/>
  <c r="CJ73" i="3"/>
  <c r="CH73" i="3"/>
  <c r="CF73" i="3"/>
  <c r="CD73" i="3"/>
  <c r="CB73" i="3"/>
  <c r="BZ73" i="3"/>
  <c r="BX73" i="3"/>
  <c r="BV73" i="3"/>
  <c r="BT73" i="3"/>
  <c r="BR73" i="3"/>
  <c r="BP73" i="3"/>
  <c r="BN73" i="3"/>
  <c r="BL73" i="3"/>
  <c r="BJ73" i="3"/>
  <c r="BH73" i="3"/>
  <c r="BF73" i="3"/>
  <c r="BD73" i="3"/>
  <c r="BB73" i="3"/>
  <c r="DX73" i="3" s="1"/>
  <c r="AZ73" i="3"/>
  <c r="DW73" i="3" s="1"/>
  <c r="AX73" i="3"/>
  <c r="DV73" i="3" s="1"/>
  <c r="AV73" i="3"/>
  <c r="DU73" i="3" s="1"/>
  <c r="AT73" i="3"/>
  <c r="DT73" i="3" s="1"/>
  <c r="AR73" i="3"/>
  <c r="DS73" i="3" s="1"/>
  <c r="AP73" i="3"/>
  <c r="DR73" i="3" s="1"/>
  <c r="AN73" i="3"/>
  <c r="DQ73" i="3" s="1"/>
  <c r="AL73" i="3"/>
  <c r="DP73" i="3" s="1"/>
  <c r="AG73" i="3"/>
  <c r="CX73" i="3" s="1" a="1"/>
  <c r="CX73" i="3" s="1"/>
  <c r="AE73" i="3"/>
  <c r="AC73" i="3"/>
  <c r="Z73" i="3"/>
  <c r="X73" i="3"/>
  <c r="U73" i="3"/>
  <c r="T73" i="3"/>
  <c r="A73" i="3"/>
  <c r="AA72" i="3"/>
  <c r="DH72" i="3"/>
  <c r="CN72" i="3"/>
  <c r="CL72" i="3"/>
  <c r="CJ72" i="3"/>
  <c r="CH72" i="3"/>
  <c r="CF72" i="3"/>
  <c r="CD72" i="3"/>
  <c r="CB72" i="3"/>
  <c r="BZ72" i="3"/>
  <c r="BX72" i="3"/>
  <c r="BV72" i="3"/>
  <c r="BT72" i="3"/>
  <c r="BR72" i="3"/>
  <c r="BP72" i="3"/>
  <c r="BN72" i="3"/>
  <c r="BL72" i="3"/>
  <c r="BJ72" i="3"/>
  <c r="BH72" i="3"/>
  <c r="BF72" i="3"/>
  <c r="BD72" i="3"/>
  <c r="BB72" i="3"/>
  <c r="DX72" i="3" s="1"/>
  <c r="AZ72" i="3"/>
  <c r="DW72" i="3" s="1"/>
  <c r="AX72" i="3"/>
  <c r="DV72" i="3" s="1"/>
  <c r="AV72" i="3"/>
  <c r="DU72" i="3" s="1"/>
  <c r="AT72" i="3"/>
  <c r="DT72" i="3" s="1"/>
  <c r="AR72" i="3"/>
  <c r="DS72" i="3" s="1"/>
  <c r="AP72" i="3"/>
  <c r="DR72" i="3" s="1"/>
  <c r="AN72" i="3"/>
  <c r="DQ72" i="3" s="1"/>
  <c r="AL72" i="3"/>
  <c r="DP72" i="3" s="1"/>
  <c r="AG72" i="3"/>
  <c r="CX72" i="3" s="1"/>
  <c r="AE72" i="3"/>
  <c r="AC72" i="3"/>
  <c r="Z72" i="3"/>
  <c r="X72" i="3"/>
  <c r="U72" i="3"/>
  <c r="T72" i="3"/>
  <c r="AA71" i="3"/>
  <c r="DH71" i="3"/>
  <c r="CN71" i="3"/>
  <c r="CL71" i="3"/>
  <c r="CJ71" i="3"/>
  <c r="CH71" i="3"/>
  <c r="CF71" i="3"/>
  <c r="CD71" i="3"/>
  <c r="CB71" i="3"/>
  <c r="BZ71" i="3"/>
  <c r="BX71" i="3"/>
  <c r="BV71" i="3"/>
  <c r="BT71" i="3"/>
  <c r="BR71" i="3"/>
  <c r="BP71" i="3"/>
  <c r="BN71" i="3"/>
  <c r="BL71" i="3"/>
  <c r="BJ71" i="3"/>
  <c r="BH71" i="3"/>
  <c r="BF71" i="3"/>
  <c r="BD71" i="3"/>
  <c r="BB71" i="3"/>
  <c r="DX71" i="3" s="1"/>
  <c r="AZ71" i="3"/>
  <c r="DW71" i="3" s="1"/>
  <c r="AX71" i="3"/>
  <c r="DV71" i="3" s="1"/>
  <c r="AV71" i="3"/>
  <c r="DU71" i="3" s="1"/>
  <c r="AT71" i="3"/>
  <c r="DT71" i="3" s="1"/>
  <c r="AR71" i="3"/>
  <c r="DS71" i="3" s="1"/>
  <c r="AP71" i="3"/>
  <c r="DR71" i="3" s="1"/>
  <c r="AN71" i="3"/>
  <c r="DQ71" i="3" s="1"/>
  <c r="AL71" i="3"/>
  <c r="DP71" i="3" s="1"/>
  <c r="AG71" i="3"/>
  <c r="CX71" i="3" s="1"/>
  <c r="AE71" i="3"/>
  <c r="AC71" i="3"/>
  <c r="Z71" i="3"/>
  <c r="CT71" i="3" s="1"/>
  <c r="X71" i="3"/>
  <c r="U71" i="3"/>
  <c r="T71" i="3"/>
  <c r="DH70" i="3"/>
  <c r="CN70" i="3"/>
  <c r="CL70" i="3"/>
  <c r="CJ70" i="3"/>
  <c r="CH70" i="3"/>
  <c r="CF70" i="3"/>
  <c r="CD70" i="3"/>
  <c r="CB70" i="3"/>
  <c r="BZ70" i="3"/>
  <c r="BX70" i="3"/>
  <c r="BV70" i="3"/>
  <c r="BT70" i="3"/>
  <c r="BR70" i="3"/>
  <c r="BP70" i="3"/>
  <c r="BN70" i="3"/>
  <c r="BL70" i="3"/>
  <c r="BJ70" i="3"/>
  <c r="BH70" i="3"/>
  <c r="BF70" i="3"/>
  <c r="BD70" i="3"/>
  <c r="BB70" i="3"/>
  <c r="DX70" i="3" s="1"/>
  <c r="AZ70" i="3"/>
  <c r="DW70" i="3" s="1"/>
  <c r="AX70" i="3"/>
  <c r="DV70" i="3" s="1"/>
  <c r="AV70" i="3"/>
  <c r="DU70" i="3" s="1"/>
  <c r="AT70" i="3"/>
  <c r="DT70" i="3" s="1"/>
  <c r="AR70" i="3"/>
  <c r="DS70" i="3" s="1"/>
  <c r="AP70" i="3"/>
  <c r="DR70" i="3" s="1"/>
  <c r="AN70" i="3"/>
  <c r="DQ70" i="3" s="1"/>
  <c r="AL70" i="3"/>
  <c r="DP70" i="3" s="1"/>
  <c r="AJ70" i="3"/>
  <c r="DO70" i="3" s="1"/>
  <c r="AG70" i="3"/>
  <c r="CX70" i="3" s="1" a="1"/>
  <c r="CX70" i="3" s="1"/>
  <c r="AE70" i="3"/>
  <c r="AD70" i="3"/>
  <c r="AC70" i="3"/>
  <c r="AA70" i="3"/>
  <c r="CU70" i="3" s="1" a="1"/>
  <c r="CU70" i="3" s="1"/>
  <c r="Z70" i="3"/>
  <c r="X70" i="3"/>
  <c r="S70" i="3"/>
  <c r="U70" i="3" s="1"/>
  <c r="A70" i="3"/>
  <c r="DH69" i="3"/>
  <c r="CN69" i="3"/>
  <c r="CL69" i="3"/>
  <c r="CJ69" i="3"/>
  <c r="CH69" i="3"/>
  <c r="CF69" i="3"/>
  <c r="CD69" i="3"/>
  <c r="CB69" i="3"/>
  <c r="BZ69" i="3"/>
  <c r="BX69" i="3"/>
  <c r="BV69" i="3"/>
  <c r="BT69" i="3"/>
  <c r="BR69" i="3"/>
  <c r="BP69" i="3"/>
  <c r="BN69" i="3"/>
  <c r="BL69" i="3"/>
  <c r="BJ69" i="3"/>
  <c r="BH69" i="3"/>
  <c r="BF69" i="3"/>
  <c r="BD69" i="3"/>
  <c r="BB69" i="3"/>
  <c r="DX69" i="3" s="1"/>
  <c r="AZ69" i="3"/>
  <c r="DW69" i="3" s="1"/>
  <c r="AX69" i="3"/>
  <c r="DV69" i="3" s="1"/>
  <c r="AV69" i="3"/>
  <c r="DU69" i="3" s="1"/>
  <c r="AT69" i="3"/>
  <c r="DT69" i="3" s="1"/>
  <c r="AR69" i="3"/>
  <c r="DS69" i="3" s="1"/>
  <c r="AP69" i="3"/>
  <c r="DR69" i="3" s="1"/>
  <c r="AN69" i="3"/>
  <c r="DQ69" i="3" s="1"/>
  <c r="AL69" i="3"/>
  <c r="DP69" i="3" s="1"/>
  <c r="AG69" i="3"/>
  <c r="CX69" i="3" s="1" a="1"/>
  <c r="CX69" i="3" s="1"/>
  <c r="AE69" i="3"/>
  <c r="AD69" i="3"/>
  <c r="AC69" i="3"/>
  <c r="AA69" i="3"/>
  <c r="Z69" i="3"/>
  <c r="X69" i="3"/>
  <c r="U69" i="3"/>
  <c r="T69" i="3"/>
  <c r="A69" i="3"/>
  <c r="DB68" i="3"/>
  <c r="CS68" i="3"/>
  <c r="AD67" i="3"/>
  <c r="DH67" i="3"/>
  <c r="CQ67" i="3"/>
  <c r="CN67" i="3"/>
  <c r="CL67" i="3"/>
  <c r="CJ67" i="3"/>
  <c r="CH67" i="3"/>
  <c r="CF67" i="3"/>
  <c r="CD67" i="3"/>
  <c r="CB67" i="3"/>
  <c r="BZ67" i="3"/>
  <c r="BX67" i="3"/>
  <c r="BV67" i="3"/>
  <c r="BT67" i="3"/>
  <c r="BR67" i="3"/>
  <c r="BP67" i="3"/>
  <c r="BN67" i="3"/>
  <c r="BL67" i="3"/>
  <c r="BJ67" i="3"/>
  <c r="BH67" i="3"/>
  <c r="BF67" i="3"/>
  <c r="BD67" i="3"/>
  <c r="BB67" i="3"/>
  <c r="DX67" i="3" s="1"/>
  <c r="AZ67" i="3"/>
  <c r="DW67" i="3" s="1"/>
  <c r="AX67" i="3"/>
  <c r="DV67" i="3" s="1"/>
  <c r="AV67" i="3"/>
  <c r="DU67" i="3" s="1"/>
  <c r="AT67" i="3"/>
  <c r="DT67" i="3" s="1"/>
  <c r="AR67" i="3"/>
  <c r="DS67" i="3" s="1"/>
  <c r="AP67" i="3"/>
  <c r="DR67" i="3" s="1"/>
  <c r="AN67" i="3"/>
  <c r="DQ67" i="3" s="1"/>
  <c r="AL67" i="3"/>
  <c r="DP67" i="3" s="1"/>
  <c r="AG67" i="3"/>
  <c r="CX67" i="3" s="1"/>
  <c r="AE67" i="3"/>
  <c r="AC67" i="3"/>
  <c r="AA67" i="3"/>
  <c r="Z67" i="3"/>
  <c r="X67" i="3"/>
  <c r="U67" i="3"/>
  <c r="T67" i="3"/>
  <c r="AA66" i="3"/>
  <c r="DH66" i="3"/>
  <c r="CQ66" i="3"/>
  <c r="CN66" i="3"/>
  <c r="CL66" i="3"/>
  <c r="CJ66" i="3"/>
  <c r="CH66" i="3"/>
  <c r="CF66" i="3"/>
  <c r="CD66" i="3"/>
  <c r="CB66" i="3"/>
  <c r="BZ66" i="3"/>
  <c r="BX66" i="3"/>
  <c r="BV66" i="3"/>
  <c r="BT66" i="3"/>
  <c r="BR66" i="3"/>
  <c r="BP66" i="3"/>
  <c r="BN66" i="3"/>
  <c r="BL66" i="3"/>
  <c r="BJ66" i="3"/>
  <c r="BH66" i="3"/>
  <c r="BF66" i="3"/>
  <c r="BD66" i="3"/>
  <c r="BB66" i="3"/>
  <c r="DX66" i="3" s="1"/>
  <c r="AZ66" i="3"/>
  <c r="DW66" i="3" s="1"/>
  <c r="AX66" i="3"/>
  <c r="DV66" i="3" s="1"/>
  <c r="AV66" i="3"/>
  <c r="DU66" i="3" s="1"/>
  <c r="AT66" i="3"/>
  <c r="DT66" i="3" s="1"/>
  <c r="AR66" i="3"/>
  <c r="DS66" i="3" s="1"/>
  <c r="AP66" i="3"/>
  <c r="DR66" i="3" s="1"/>
  <c r="AN66" i="3"/>
  <c r="DQ66" i="3" s="1"/>
  <c r="AL66" i="3"/>
  <c r="DP66" i="3" s="1"/>
  <c r="AG66" i="3"/>
  <c r="CX66" i="3" s="1"/>
  <c r="AE66" i="3"/>
  <c r="AD66" i="3"/>
  <c r="AC66" i="3"/>
  <c r="Z66" i="3"/>
  <c r="CT66" i="3" s="1"/>
  <c r="X66" i="3"/>
  <c r="AF66" i="3" s="1"/>
  <c r="DN66" i="3" s="1"/>
  <c r="U66" i="3"/>
  <c r="T66" i="3"/>
  <c r="AD65" i="3"/>
  <c r="CQ65" i="3"/>
  <c r="CN65" i="3"/>
  <c r="CL65" i="3"/>
  <c r="CJ65" i="3"/>
  <c r="CH65" i="3"/>
  <c r="CF65" i="3"/>
  <c r="CD65" i="3"/>
  <c r="CB65" i="3"/>
  <c r="BZ65" i="3"/>
  <c r="BX65" i="3"/>
  <c r="BV65" i="3"/>
  <c r="BT65" i="3"/>
  <c r="BR65" i="3"/>
  <c r="BP65" i="3"/>
  <c r="BN65" i="3"/>
  <c r="BL65" i="3"/>
  <c r="BJ65" i="3"/>
  <c r="BH65" i="3"/>
  <c r="BF65" i="3"/>
  <c r="BD65" i="3"/>
  <c r="BB65" i="3"/>
  <c r="AZ65" i="3"/>
  <c r="AX65" i="3"/>
  <c r="AV65" i="3"/>
  <c r="AT65" i="3"/>
  <c r="AR65" i="3"/>
  <c r="AP65" i="3"/>
  <c r="AN65" i="3"/>
  <c r="AL65" i="3"/>
  <c r="AG65" i="3"/>
  <c r="CX65" i="3" s="1" a="1"/>
  <c r="CX65" i="3" s="1"/>
  <c r="AE65" i="3"/>
  <c r="AC65" i="3"/>
  <c r="AA65" i="3"/>
  <c r="Z65" i="3"/>
  <c r="X65" i="3"/>
  <c r="A65" i="3"/>
  <c r="AA64" i="3"/>
  <c r="DH64" i="3"/>
  <c r="CQ64" i="3"/>
  <c r="CQ122" i="3" s="1"/>
  <c r="CN64" i="3"/>
  <c r="CL64" i="3"/>
  <c r="CJ64" i="3"/>
  <c r="CH64" i="3"/>
  <c r="CF64" i="3"/>
  <c r="CD64" i="3"/>
  <c r="CB64" i="3"/>
  <c r="BZ64" i="3"/>
  <c r="BX64" i="3"/>
  <c r="BV64" i="3"/>
  <c r="BT64" i="3"/>
  <c r="BR64" i="3"/>
  <c r="BP64" i="3"/>
  <c r="BN64" i="3"/>
  <c r="BL64" i="3"/>
  <c r="BJ64" i="3"/>
  <c r="BH64" i="3"/>
  <c r="BF64" i="3"/>
  <c r="BD64" i="3"/>
  <c r="BB64" i="3"/>
  <c r="DX64" i="3" s="1"/>
  <c r="AZ64" i="3"/>
  <c r="DW64" i="3" s="1"/>
  <c r="AX64" i="3"/>
  <c r="DV64" i="3" s="1"/>
  <c r="AV64" i="3"/>
  <c r="DU64" i="3" s="1"/>
  <c r="AT64" i="3"/>
  <c r="DT64" i="3" s="1"/>
  <c r="AR64" i="3"/>
  <c r="DS64" i="3" s="1"/>
  <c r="AP64" i="3"/>
  <c r="DR64" i="3" s="1"/>
  <c r="AN64" i="3"/>
  <c r="DQ64" i="3" s="1"/>
  <c r="AL64" i="3"/>
  <c r="DP64" i="3" s="1"/>
  <c r="AJ64" i="3"/>
  <c r="DO64" i="3" s="1"/>
  <c r="AH64" i="3"/>
  <c r="AG64" i="3"/>
  <c r="CX64" i="3" s="1" a="1"/>
  <c r="CX64" i="3" s="1"/>
  <c r="AE64" i="3"/>
  <c r="AD64" i="3"/>
  <c r="AC64" i="3"/>
  <c r="Z64" i="3"/>
  <c r="X64" i="3"/>
  <c r="AF64" i="3" s="1"/>
  <c r="DN64" i="3" s="1"/>
  <c r="U64" i="3"/>
  <c r="T64" i="3"/>
  <c r="A64" i="3"/>
  <c r="AD63" i="3"/>
  <c r="DH63" i="3"/>
  <c r="CN63" i="3"/>
  <c r="CL63" i="3"/>
  <c r="CJ63" i="3"/>
  <c r="CH63" i="3"/>
  <c r="CF63" i="3"/>
  <c r="CD63" i="3"/>
  <c r="CB63" i="3"/>
  <c r="BZ63" i="3"/>
  <c r="BX63" i="3"/>
  <c r="BV63" i="3"/>
  <c r="BT63" i="3"/>
  <c r="BR63" i="3"/>
  <c r="BP63" i="3"/>
  <c r="BN63" i="3"/>
  <c r="BL63" i="3"/>
  <c r="BJ63" i="3"/>
  <c r="BH63" i="3"/>
  <c r="BF63" i="3"/>
  <c r="BD63" i="3"/>
  <c r="BB63" i="3"/>
  <c r="DX63" i="3" s="1"/>
  <c r="AZ63" i="3"/>
  <c r="DW63" i="3" s="1"/>
  <c r="AX63" i="3"/>
  <c r="DV63" i="3" s="1"/>
  <c r="AV63" i="3"/>
  <c r="DU63" i="3" s="1"/>
  <c r="AT63" i="3"/>
  <c r="DT63" i="3" s="1"/>
  <c r="AR63" i="3"/>
  <c r="DS63" i="3" s="1"/>
  <c r="AP63" i="3"/>
  <c r="DR63" i="3" s="1"/>
  <c r="AN63" i="3"/>
  <c r="DQ63" i="3" s="1"/>
  <c r="AL63" i="3"/>
  <c r="DP63" i="3" s="1"/>
  <c r="AH63" i="3"/>
  <c r="AG63" i="3"/>
  <c r="CX63" i="3" s="1" a="1"/>
  <c r="CX63" i="3" s="1"/>
  <c r="AE63" i="3"/>
  <c r="CW63" i="3" s="1" a="1"/>
  <c r="CW63" i="3" s="1"/>
  <c r="AC63" i="3"/>
  <c r="AA63" i="3"/>
  <c r="Z63" i="3"/>
  <c r="X63" i="3"/>
  <c r="U63" i="3"/>
  <c r="T63" i="3"/>
  <c r="A63" i="3"/>
  <c r="AD62" i="3"/>
  <c r="DH62" i="3"/>
  <c r="CQ62" i="3"/>
  <c r="CN62" i="3"/>
  <c r="CL62" i="3"/>
  <c r="CJ62" i="3"/>
  <c r="CH62" i="3"/>
  <c r="CF62" i="3"/>
  <c r="CD62" i="3"/>
  <c r="CB62" i="3"/>
  <c r="BZ62" i="3"/>
  <c r="BX62" i="3"/>
  <c r="BV62" i="3"/>
  <c r="BT62" i="3"/>
  <c r="BR62" i="3"/>
  <c r="BP62" i="3"/>
  <c r="BN62" i="3"/>
  <c r="BL62" i="3"/>
  <c r="BJ62" i="3"/>
  <c r="BH62" i="3"/>
  <c r="BF62" i="3"/>
  <c r="BD62" i="3"/>
  <c r="BB62" i="3"/>
  <c r="DX62" i="3" s="1"/>
  <c r="AZ62" i="3"/>
  <c r="DW62" i="3" s="1"/>
  <c r="AX62" i="3"/>
  <c r="DV62" i="3" s="1"/>
  <c r="AV62" i="3"/>
  <c r="DU62" i="3" s="1"/>
  <c r="AT62" i="3"/>
  <c r="DT62" i="3" s="1"/>
  <c r="AR62" i="3"/>
  <c r="DS62" i="3" s="1"/>
  <c r="AP62" i="3"/>
  <c r="DR62" i="3" s="1"/>
  <c r="AN62" i="3"/>
  <c r="DQ62" i="3" s="1"/>
  <c r="AL62" i="3"/>
  <c r="DP62" i="3" s="1"/>
  <c r="AG62" i="3"/>
  <c r="CX62" i="3" s="1" a="1"/>
  <c r="CX62" i="3" s="1"/>
  <c r="AE62" i="3"/>
  <c r="AC62" i="3"/>
  <c r="AB62" i="3"/>
  <c r="AA62" i="3"/>
  <c r="Z62" i="3"/>
  <c r="X62" i="3"/>
  <c r="A62" i="3"/>
  <c r="AA61" i="3"/>
  <c r="DH61" i="3"/>
  <c r="CN61" i="3"/>
  <c r="CL61" i="3"/>
  <c r="CJ61" i="3"/>
  <c r="CH61" i="3"/>
  <c r="CF61" i="3"/>
  <c r="CD61" i="3"/>
  <c r="CB61" i="3"/>
  <c r="BZ61" i="3"/>
  <c r="BX61" i="3"/>
  <c r="BV61" i="3"/>
  <c r="BT61" i="3"/>
  <c r="BR61" i="3"/>
  <c r="BP61" i="3"/>
  <c r="BN61" i="3"/>
  <c r="BL61" i="3"/>
  <c r="BJ61" i="3"/>
  <c r="BH61" i="3"/>
  <c r="BF61" i="3"/>
  <c r="BD61" i="3"/>
  <c r="BB61" i="3"/>
  <c r="DX61" i="3" s="1"/>
  <c r="AZ61" i="3"/>
  <c r="DW61" i="3" s="1"/>
  <c r="AX61" i="3"/>
  <c r="DV61" i="3" s="1"/>
  <c r="AV61" i="3"/>
  <c r="DU61" i="3" s="1"/>
  <c r="AT61" i="3"/>
  <c r="DT61" i="3" s="1"/>
  <c r="AR61" i="3"/>
  <c r="DS61" i="3" s="1"/>
  <c r="AP61" i="3"/>
  <c r="DR61" i="3" s="1"/>
  <c r="AN61" i="3"/>
  <c r="DQ61" i="3" s="1"/>
  <c r="AL61" i="3"/>
  <c r="DP61" i="3" s="1"/>
  <c r="AG61" i="3"/>
  <c r="CX61" i="3" s="1"/>
  <c r="AE61" i="3"/>
  <c r="AD61" i="3"/>
  <c r="AC61" i="3"/>
  <c r="Z61" i="3"/>
  <c r="X61" i="3"/>
  <c r="AF61" i="3" s="1"/>
  <c r="DN61" i="3" s="1"/>
  <c r="U61" i="3"/>
  <c r="T61" i="3"/>
  <c r="AD60" i="3"/>
  <c r="DH60" i="3"/>
  <c r="CQ60" i="3"/>
  <c r="CN60" i="3"/>
  <c r="CL60" i="3"/>
  <c r="CJ60" i="3"/>
  <c r="CH60" i="3"/>
  <c r="CF60" i="3"/>
  <c r="CD60" i="3"/>
  <c r="CB60" i="3"/>
  <c r="BZ60" i="3"/>
  <c r="BX60" i="3"/>
  <c r="BV60" i="3"/>
  <c r="BT60" i="3"/>
  <c r="BR60" i="3"/>
  <c r="BP60" i="3"/>
  <c r="BN60" i="3"/>
  <c r="BL60" i="3"/>
  <c r="BJ60" i="3"/>
  <c r="BH60" i="3"/>
  <c r="BF60" i="3"/>
  <c r="BD60" i="3"/>
  <c r="BB60" i="3"/>
  <c r="DX60" i="3" s="1"/>
  <c r="AZ60" i="3"/>
  <c r="DW60" i="3" s="1"/>
  <c r="AX60" i="3"/>
  <c r="DV60" i="3" s="1"/>
  <c r="AV60" i="3"/>
  <c r="DU60" i="3" s="1"/>
  <c r="AT60" i="3"/>
  <c r="DT60" i="3" s="1"/>
  <c r="AR60" i="3"/>
  <c r="DS60" i="3" s="1"/>
  <c r="AP60" i="3"/>
  <c r="DR60" i="3" s="1"/>
  <c r="AN60" i="3"/>
  <c r="DQ60" i="3" s="1"/>
  <c r="AL60" i="3"/>
  <c r="DP60" i="3" s="1"/>
  <c r="AG60" i="3"/>
  <c r="CX60" i="3" s="1" a="1"/>
  <c r="CX60" i="3" s="1"/>
  <c r="AE60" i="3"/>
  <c r="CW60" i="3" s="1" a="1"/>
  <c r="CW60" i="3" s="1"/>
  <c r="AC60" i="3"/>
  <c r="Z60" i="3"/>
  <c r="X60" i="3"/>
  <c r="U60" i="3"/>
  <c r="T60" i="3"/>
  <c r="A60" i="3"/>
  <c r="AD59" i="3"/>
  <c r="DH59" i="3"/>
  <c r="CQ59" i="3"/>
  <c r="CN59" i="3"/>
  <c r="CL59" i="3"/>
  <c r="CJ59" i="3"/>
  <c r="CH59" i="3"/>
  <c r="CF59" i="3"/>
  <c r="CD59" i="3"/>
  <c r="CB59" i="3"/>
  <c r="BZ59" i="3"/>
  <c r="BX59" i="3"/>
  <c r="BV59" i="3"/>
  <c r="BT59" i="3"/>
  <c r="BR59" i="3"/>
  <c r="BP59" i="3"/>
  <c r="BN59" i="3"/>
  <c r="BL59" i="3"/>
  <c r="BJ59" i="3"/>
  <c r="BH59" i="3"/>
  <c r="BF59" i="3"/>
  <c r="BD59" i="3"/>
  <c r="BB59" i="3"/>
  <c r="DX59" i="3" s="1"/>
  <c r="AZ59" i="3"/>
  <c r="DW59" i="3" s="1"/>
  <c r="AX59" i="3"/>
  <c r="DV59" i="3" s="1"/>
  <c r="AV59" i="3"/>
  <c r="DU59" i="3" s="1"/>
  <c r="AT59" i="3"/>
  <c r="DT59" i="3" s="1"/>
  <c r="AR59" i="3"/>
  <c r="DS59" i="3" s="1"/>
  <c r="AP59" i="3"/>
  <c r="DR59" i="3" s="1"/>
  <c r="AN59" i="3"/>
  <c r="DQ59" i="3" s="1"/>
  <c r="AL59" i="3"/>
  <c r="DP59" i="3" s="1"/>
  <c r="AG59" i="3"/>
  <c r="CX59" i="3" s="1"/>
  <c r="AE59" i="3"/>
  <c r="AC59" i="3"/>
  <c r="AA59" i="3"/>
  <c r="Z59" i="3"/>
  <c r="X59" i="3"/>
  <c r="AF59" i="3" s="1"/>
  <c r="DN59" i="3" s="1"/>
  <c r="U59" i="3"/>
  <c r="T59" i="3"/>
  <c r="DH58" i="3"/>
  <c r="CQ58" i="3"/>
  <c r="CN58" i="3"/>
  <c r="CL58" i="3"/>
  <c r="CJ58" i="3"/>
  <c r="CH58" i="3"/>
  <c r="CF58" i="3"/>
  <c r="CD58" i="3"/>
  <c r="CB58" i="3"/>
  <c r="BZ58" i="3"/>
  <c r="BX58" i="3"/>
  <c r="BV58" i="3"/>
  <c r="BT58" i="3"/>
  <c r="BR58" i="3"/>
  <c r="BP58" i="3"/>
  <c r="BN58" i="3"/>
  <c r="BL58" i="3"/>
  <c r="BJ58" i="3"/>
  <c r="BH58" i="3"/>
  <c r="BF58" i="3"/>
  <c r="BD58" i="3"/>
  <c r="BB58" i="3"/>
  <c r="DX58" i="3" s="1"/>
  <c r="AZ58" i="3"/>
  <c r="DW58" i="3" s="1"/>
  <c r="AX58" i="3"/>
  <c r="DV58" i="3" s="1"/>
  <c r="AV58" i="3"/>
  <c r="DU58" i="3" s="1"/>
  <c r="AT58" i="3"/>
  <c r="DT58" i="3" s="1"/>
  <c r="AR58" i="3"/>
  <c r="DS58" i="3" s="1"/>
  <c r="AP58" i="3"/>
  <c r="DR58" i="3" s="1"/>
  <c r="AN58" i="3"/>
  <c r="DQ58" i="3" s="1"/>
  <c r="AL58" i="3"/>
  <c r="DP58" i="3" s="1"/>
  <c r="AG58" i="3"/>
  <c r="CX58" i="3" s="1"/>
  <c r="AE58" i="3"/>
  <c r="AD58" i="3"/>
  <c r="AC58" i="3"/>
  <c r="AA58" i="3"/>
  <c r="Z58" i="3"/>
  <c r="X58" i="3"/>
  <c r="AF58" i="3" s="1"/>
  <c r="DN58" i="3" s="1"/>
  <c r="U58" i="3"/>
  <c r="T58" i="3"/>
  <c r="AD57" i="3"/>
  <c r="DH57" i="3"/>
  <c r="CQ57" i="3"/>
  <c r="CN57" i="3"/>
  <c r="CL57" i="3"/>
  <c r="CJ57" i="3"/>
  <c r="CH57" i="3"/>
  <c r="CF57" i="3"/>
  <c r="CD57" i="3"/>
  <c r="CB57" i="3"/>
  <c r="BZ57" i="3"/>
  <c r="BX57" i="3"/>
  <c r="BV57" i="3"/>
  <c r="BT57" i="3"/>
  <c r="BR57" i="3"/>
  <c r="BP57" i="3"/>
  <c r="BN57" i="3"/>
  <c r="BL57" i="3"/>
  <c r="BJ57" i="3"/>
  <c r="BH57" i="3"/>
  <c r="BF57" i="3"/>
  <c r="BD57" i="3"/>
  <c r="BB57" i="3"/>
  <c r="DX57" i="3" s="1"/>
  <c r="AZ57" i="3"/>
  <c r="DW57" i="3" s="1"/>
  <c r="AX57" i="3"/>
  <c r="DV57" i="3" s="1"/>
  <c r="AV57" i="3"/>
  <c r="DU57" i="3" s="1"/>
  <c r="AT57" i="3"/>
  <c r="DT57" i="3" s="1"/>
  <c r="AR57" i="3"/>
  <c r="DS57" i="3" s="1"/>
  <c r="AP57" i="3"/>
  <c r="DR57" i="3" s="1"/>
  <c r="AN57" i="3"/>
  <c r="DQ57" i="3" s="1"/>
  <c r="AL57" i="3"/>
  <c r="DP57" i="3" s="1"/>
  <c r="AG57" i="3"/>
  <c r="CX57" i="3" s="1" a="1"/>
  <c r="CX57" i="3" s="1"/>
  <c r="AE57" i="3"/>
  <c r="AC57" i="3"/>
  <c r="Z57" i="3"/>
  <c r="X57" i="3"/>
  <c r="AF57" i="3" s="1"/>
  <c r="DN57" i="3" s="1"/>
  <c r="U57" i="3"/>
  <c r="T57" i="3"/>
  <c r="A57" i="3"/>
  <c r="AD56" i="3"/>
  <c r="DH56" i="3"/>
  <c r="CQ56" i="3"/>
  <c r="CN56" i="3"/>
  <c r="CL56" i="3"/>
  <c r="CJ56" i="3"/>
  <c r="CH56" i="3"/>
  <c r="CF56" i="3"/>
  <c r="CD56" i="3"/>
  <c r="CB56" i="3"/>
  <c r="BZ56" i="3"/>
  <c r="BX56" i="3"/>
  <c r="BV56" i="3"/>
  <c r="BT56" i="3"/>
  <c r="BR56" i="3"/>
  <c r="BP56" i="3"/>
  <c r="BN56" i="3"/>
  <c r="BL56" i="3"/>
  <c r="BJ56" i="3"/>
  <c r="BH56" i="3"/>
  <c r="BF56" i="3"/>
  <c r="BD56" i="3"/>
  <c r="BB56" i="3"/>
  <c r="DX56" i="3" s="1"/>
  <c r="AZ56" i="3"/>
  <c r="DW56" i="3" s="1"/>
  <c r="AX56" i="3"/>
  <c r="DV56" i="3" s="1"/>
  <c r="AV56" i="3"/>
  <c r="DU56" i="3" s="1"/>
  <c r="AT56" i="3"/>
  <c r="DT56" i="3" s="1"/>
  <c r="AR56" i="3"/>
  <c r="DS56" i="3" s="1"/>
  <c r="AP56" i="3"/>
  <c r="DR56" i="3" s="1"/>
  <c r="AN56" i="3"/>
  <c r="DQ56" i="3" s="1"/>
  <c r="AL56" i="3"/>
  <c r="DP56" i="3" s="1"/>
  <c r="AG56" i="3"/>
  <c r="CX56" i="3" s="1" a="1"/>
  <c r="CX56" i="3" s="1"/>
  <c r="AE56" i="3"/>
  <c r="AC56" i="3"/>
  <c r="AA56" i="3"/>
  <c r="Z56" i="3"/>
  <c r="X56" i="3"/>
  <c r="U56" i="3"/>
  <c r="T56" i="3"/>
  <c r="A56" i="3"/>
  <c r="DH55" i="3"/>
  <c r="CQ55" i="3"/>
  <c r="CN55" i="3"/>
  <c r="CL55" i="3"/>
  <c r="CJ55" i="3"/>
  <c r="CH55" i="3"/>
  <c r="CF55" i="3"/>
  <c r="CD55" i="3"/>
  <c r="CB55" i="3"/>
  <c r="BZ55" i="3"/>
  <c r="BX55" i="3"/>
  <c r="BV55" i="3"/>
  <c r="BT55" i="3"/>
  <c r="BR55" i="3"/>
  <c r="BP55" i="3"/>
  <c r="BN55" i="3"/>
  <c r="BL55" i="3"/>
  <c r="BJ55" i="3"/>
  <c r="BH55" i="3"/>
  <c r="BF55" i="3"/>
  <c r="BD55" i="3"/>
  <c r="BB55" i="3"/>
  <c r="DX55" i="3" s="1"/>
  <c r="AZ55" i="3"/>
  <c r="DW55" i="3" s="1"/>
  <c r="AX55" i="3"/>
  <c r="DV55" i="3" s="1"/>
  <c r="AV55" i="3"/>
  <c r="DU55" i="3" s="1"/>
  <c r="AT55" i="3"/>
  <c r="DT55" i="3" s="1"/>
  <c r="AR55" i="3"/>
  <c r="DS55" i="3" s="1"/>
  <c r="AP55" i="3"/>
  <c r="DR55" i="3" s="1"/>
  <c r="AN55" i="3"/>
  <c r="DQ55" i="3" s="1"/>
  <c r="AL55" i="3"/>
  <c r="DP55" i="3" s="1"/>
  <c r="AG55" i="3"/>
  <c r="CX55" i="3" s="1" a="1"/>
  <c r="CX55" i="3" s="1"/>
  <c r="AE55" i="3"/>
  <c r="AD55" i="3"/>
  <c r="AC55" i="3"/>
  <c r="AA55" i="3"/>
  <c r="Z55" i="3"/>
  <c r="X55" i="3"/>
  <c r="U55" i="3"/>
  <c r="T55" i="3"/>
  <c r="A55" i="3"/>
  <c r="AD54" i="3"/>
  <c r="DH54" i="3"/>
  <c r="CN54" i="3"/>
  <c r="CL54" i="3"/>
  <c r="CJ54" i="3"/>
  <c r="CH54" i="3"/>
  <c r="CF54" i="3"/>
  <c r="CD54" i="3"/>
  <c r="CB54" i="3"/>
  <c r="BZ54" i="3"/>
  <c r="BX54" i="3"/>
  <c r="BV54" i="3"/>
  <c r="BT54" i="3"/>
  <c r="BR54" i="3"/>
  <c r="BP54" i="3"/>
  <c r="BN54" i="3"/>
  <c r="BL54" i="3"/>
  <c r="BJ54" i="3"/>
  <c r="BH54" i="3"/>
  <c r="BF54" i="3"/>
  <c r="BD54" i="3"/>
  <c r="BB54" i="3"/>
  <c r="DX54" i="3" s="1"/>
  <c r="AZ54" i="3"/>
  <c r="DW54" i="3" s="1"/>
  <c r="AX54" i="3"/>
  <c r="DV54" i="3" s="1"/>
  <c r="AV54" i="3"/>
  <c r="DU54" i="3" s="1"/>
  <c r="AT54" i="3"/>
  <c r="DT54" i="3" s="1"/>
  <c r="AR54" i="3"/>
  <c r="DS54" i="3" s="1"/>
  <c r="AP54" i="3"/>
  <c r="DR54" i="3" s="1"/>
  <c r="AN54" i="3"/>
  <c r="DQ54" i="3" s="1"/>
  <c r="AL54" i="3"/>
  <c r="DP54" i="3" s="1"/>
  <c r="AH54" i="3"/>
  <c r="AG54" i="3"/>
  <c r="CX54" i="3" s="1" a="1"/>
  <c r="CX54" i="3" s="1"/>
  <c r="AE54" i="3"/>
  <c r="CW54" i="3" s="1" a="1"/>
  <c r="CW54" i="3" s="1"/>
  <c r="AC54" i="3"/>
  <c r="Z54" i="3"/>
  <c r="X54" i="3"/>
  <c r="U54" i="3"/>
  <c r="T54" i="3"/>
  <c r="A54" i="3"/>
  <c r="AA53" i="3"/>
  <c r="DH53" i="3"/>
  <c r="CN53" i="3"/>
  <c r="CL53" i="3"/>
  <c r="CJ53" i="3"/>
  <c r="CH53" i="3"/>
  <c r="CF53" i="3"/>
  <c r="CD53" i="3"/>
  <c r="CB53" i="3"/>
  <c r="BZ53" i="3"/>
  <c r="BX53" i="3"/>
  <c r="BV53" i="3"/>
  <c r="BT53" i="3"/>
  <c r="BR53" i="3"/>
  <c r="BP53" i="3"/>
  <c r="BN53" i="3"/>
  <c r="BL53" i="3"/>
  <c r="BJ53" i="3"/>
  <c r="BH53" i="3"/>
  <c r="BF53" i="3"/>
  <c r="BD53" i="3"/>
  <c r="BB53" i="3"/>
  <c r="DX53" i="3" s="1"/>
  <c r="AZ53" i="3"/>
  <c r="DW53" i="3" s="1"/>
  <c r="AX53" i="3"/>
  <c r="DV53" i="3" s="1"/>
  <c r="AV53" i="3"/>
  <c r="DU53" i="3" s="1"/>
  <c r="AT53" i="3"/>
  <c r="DT53" i="3" s="1"/>
  <c r="AR53" i="3"/>
  <c r="DS53" i="3" s="1"/>
  <c r="AP53" i="3"/>
  <c r="DR53" i="3" s="1"/>
  <c r="AN53" i="3"/>
  <c r="DQ53" i="3" s="1"/>
  <c r="AL53" i="3"/>
  <c r="DP53" i="3" s="1"/>
  <c r="AG53" i="3"/>
  <c r="CX53" i="3" s="1" a="1"/>
  <c r="CX53" i="3" s="1"/>
  <c r="AE53" i="3"/>
  <c r="CW53" i="3" s="1" a="1"/>
  <c r="CW53" i="3" s="1"/>
  <c r="AD53" i="3"/>
  <c r="AC53" i="3"/>
  <c r="Z53" i="3"/>
  <c r="X53" i="3"/>
  <c r="U53" i="3"/>
  <c r="T53" i="3"/>
  <c r="A53" i="3"/>
  <c r="AD52" i="3"/>
  <c r="DH52" i="3"/>
  <c r="CQ52" i="3"/>
  <c r="CN52" i="3"/>
  <c r="CL52" i="3"/>
  <c r="CJ52" i="3"/>
  <c r="CH52" i="3"/>
  <c r="CF52" i="3"/>
  <c r="CD52" i="3"/>
  <c r="CB52" i="3"/>
  <c r="BZ52" i="3"/>
  <c r="BX52" i="3"/>
  <c r="BV52" i="3"/>
  <c r="BT52" i="3"/>
  <c r="BR52" i="3"/>
  <c r="BP52" i="3"/>
  <c r="BN52" i="3"/>
  <c r="BL52" i="3"/>
  <c r="BJ52" i="3"/>
  <c r="BH52" i="3"/>
  <c r="BF52" i="3"/>
  <c r="BD52" i="3"/>
  <c r="BB52" i="3"/>
  <c r="DX52" i="3" s="1"/>
  <c r="AZ52" i="3"/>
  <c r="DW52" i="3" s="1"/>
  <c r="AX52" i="3"/>
  <c r="DV52" i="3" s="1"/>
  <c r="AV52" i="3"/>
  <c r="DU52" i="3" s="1"/>
  <c r="AT52" i="3"/>
  <c r="DT52" i="3" s="1"/>
  <c r="AR52" i="3"/>
  <c r="DS52" i="3" s="1"/>
  <c r="AP52" i="3"/>
  <c r="DR52" i="3" s="1"/>
  <c r="AN52" i="3"/>
  <c r="DQ52" i="3" s="1"/>
  <c r="AL52" i="3"/>
  <c r="DP52" i="3" s="1"/>
  <c r="AG52" i="3"/>
  <c r="CX52" i="3" s="1"/>
  <c r="AE52" i="3"/>
  <c r="AC52" i="3"/>
  <c r="AA52" i="3"/>
  <c r="Z52" i="3"/>
  <c r="X52" i="3"/>
  <c r="AD51" i="3"/>
  <c r="DH51" i="3"/>
  <c r="CQ51" i="3"/>
  <c r="CN51" i="3"/>
  <c r="CL51" i="3"/>
  <c r="CJ51" i="3"/>
  <c r="CH51" i="3"/>
  <c r="CF51" i="3"/>
  <c r="CD51" i="3"/>
  <c r="CB51" i="3"/>
  <c r="BZ51" i="3"/>
  <c r="BX51" i="3"/>
  <c r="BV51" i="3"/>
  <c r="BT51" i="3"/>
  <c r="BR51" i="3"/>
  <c r="BP51" i="3"/>
  <c r="BN51" i="3"/>
  <c r="BL51" i="3"/>
  <c r="BJ51" i="3"/>
  <c r="BH51" i="3"/>
  <c r="BF51" i="3"/>
  <c r="BD51" i="3"/>
  <c r="BB51" i="3"/>
  <c r="DX51" i="3" s="1"/>
  <c r="AZ51" i="3"/>
  <c r="DW51" i="3" s="1"/>
  <c r="AX51" i="3"/>
  <c r="DV51" i="3" s="1"/>
  <c r="AV51" i="3"/>
  <c r="DU51" i="3" s="1"/>
  <c r="AT51" i="3"/>
  <c r="DT51" i="3" s="1"/>
  <c r="AR51" i="3"/>
  <c r="DS51" i="3" s="1"/>
  <c r="AP51" i="3"/>
  <c r="DR51" i="3" s="1"/>
  <c r="AN51" i="3"/>
  <c r="DQ51" i="3" s="1"/>
  <c r="AL51" i="3"/>
  <c r="DP51" i="3" s="1"/>
  <c r="AG51" i="3"/>
  <c r="CX51" i="3" s="1" a="1"/>
  <c r="CX51" i="3" s="1"/>
  <c r="AE51" i="3"/>
  <c r="CW51" i="3" s="1" a="1"/>
  <c r="CW51" i="3" s="1"/>
  <c r="AC51" i="3"/>
  <c r="AB51" i="3"/>
  <c r="Z51" i="3"/>
  <c r="X51" i="3"/>
  <c r="U51" i="3"/>
  <c r="T51" i="3"/>
  <c r="A51" i="3"/>
  <c r="AD50" i="3"/>
  <c r="DH50" i="3"/>
  <c r="CN50" i="3"/>
  <c r="CL50" i="3"/>
  <c r="CJ50" i="3"/>
  <c r="CH50" i="3"/>
  <c r="CF50" i="3"/>
  <c r="CD50" i="3"/>
  <c r="CB50" i="3"/>
  <c r="BZ50" i="3"/>
  <c r="BX50" i="3"/>
  <c r="BV50" i="3"/>
  <c r="BT50" i="3"/>
  <c r="BR50" i="3"/>
  <c r="BP50" i="3"/>
  <c r="BN50" i="3"/>
  <c r="BL50" i="3"/>
  <c r="BJ50" i="3"/>
  <c r="BH50" i="3"/>
  <c r="BF50" i="3"/>
  <c r="BD50" i="3"/>
  <c r="BB50" i="3"/>
  <c r="DX50" i="3" s="1"/>
  <c r="AZ50" i="3"/>
  <c r="DW50" i="3" s="1"/>
  <c r="AX50" i="3"/>
  <c r="DV50" i="3" s="1"/>
  <c r="AV50" i="3"/>
  <c r="DU50" i="3" s="1"/>
  <c r="AT50" i="3"/>
  <c r="DT50" i="3" s="1"/>
  <c r="AR50" i="3"/>
  <c r="DS50" i="3" s="1"/>
  <c r="AP50" i="3"/>
  <c r="DR50" i="3" s="1"/>
  <c r="AN50" i="3"/>
  <c r="DQ50" i="3" s="1"/>
  <c r="AL50" i="3"/>
  <c r="DP50" i="3" s="1"/>
  <c r="AG50" i="3"/>
  <c r="CX50" i="3" s="1"/>
  <c r="AE50" i="3"/>
  <c r="AC50" i="3"/>
  <c r="AA50" i="3"/>
  <c r="Z50" i="3"/>
  <c r="X50" i="3"/>
  <c r="U50" i="3"/>
  <c r="T50" i="3"/>
  <c r="DH49" i="3"/>
  <c r="CQ49" i="3"/>
  <c r="CN49" i="3"/>
  <c r="CL49" i="3"/>
  <c r="CJ49" i="3"/>
  <c r="CH49" i="3"/>
  <c r="CF49" i="3"/>
  <c r="CD49" i="3"/>
  <c r="CB49" i="3"/>
  <c r="BZ49" i="3"/>
  <c r="BX49" i="3"/>
  <c r="BV49" i="3"/>
  <c r="BT49" i="3"/>
  <c r="BR49" i="3"/>
  <c r="BP49" i="3"/>
  <c r="BN49" i="3"/>
  <c r="BL49" i="3"/>
  <c r="BJ49" i="3"/>
  <c r="BH49" i="3"/>
  <c r="BF49" i="3"/>
  <c r="BD49" i="3"/>
  <c r="BB49" i="3"/>
  <c r="DX49" i="3" s="1"/>
  <c r="AZ49" i="3"/>
  <c r="DW49" i="3" s="1"/>
  <c r="AX49" i="3"/>
  <c r="DV49" i="3" s="1"/>
  <c r="AV49" i="3"/>
  <c r="DU49" i="3" s="1"/>
  <c r="AT49" i="3"/>
  <c r="DT49" i="3" s="1"/>
  <c r="AR49" i="3"/>
  <c r="DS49" i="3" s="1"/>
  <c r="AP49" i="3"/>
  <c r="DR49" i="3" s="1"/>
  <c r="AN49" i="3"/>
  <c r="DQ49" i="3" s="1"/>
  <c r="AL49" i="3"/>
  <c r="DP49" i="3" s="1"/>
  <c r="AJ49" i="3"/>
  <c r="DO49" i="3" s="1"/>
  <c r="AG49" i="3"/>
  <c r="CX49" i="3" s="1" a="1"/>
  <c r="CX49" i="3" s="1"/>
  <c r="AE49" i="3"/>
  <c r="AD49" i="3"/>
  <c r="AC49" i="3"/>
  <c r="AA49" i="3"/>
  <c r="CU49" i="3" s="1" a="1"/>
  <c r="CU49" i="3" s="1"/>
  <c r="Z49" i="3"/>
  <c r="X49" i="3"/>
  <c r="U49" i="3"/>
  <c r="T49" i="3"/>
  <c r="A49" i="3"/>
  <c r="AD48" i="3"/>
  <c r="DH48" i="3"/>
  <c r="CN48" i="3"/>
  <c r="CL48" i="3"/>
  <c r="CJ48" i="3"/>
  <c r="CH48" i="3"/>
  <c r="CF48" i="3"/>
  <c r="CD48" i="3"/>
  <c r="CB48" i="3"/>
  <c r="BZ48" i="3"/>
  <c r="BX48" i="3"/>
  <c r="BV48" i="3"/>
  <c r="BT48" i="3"/>
  <c r="BR48" i="3"/>
  <c r="BP48" i="3"/>
  <c r="BN48" i="3"/>
  <c r="BL48" i="3"/>
  <c r="BJ48" i="3"/>
  <c r="BH48" i="3"/>
  <c r="BF48" i="3"/>
  <c r="BD48" i="3"/>
  <c r="BB48" i="3"/>
  <c r="DX48" i="3" s="1"/>
  <c r="AZ48" i="3"/>
  <c r="DW48" i="3" s="1"/>
  <c r="AX48" i="3"/>
  <c r="DV48" i="3" s="1"/>
  <c r="AV48" i="3"/>
  <c r="DU48" i="3" s="1"/>
  <c r="AT48" i="3"/>
  <c r="DT48" i="3" s="1"/>
  <c r="AR48" i="3"/>
  <c r="DS48" i="3" s="1"/>
  <c r="AP48" i="3"/>
  <c r="DR48" i="3" s="1"/>
  <c r="AN48" i="3"/>
  <c r="DQ48" i="3" s="1"/>
  <c r="AL48" i="3"/>
  <c r="DP48" i="3" s="1"/>
  <c r="AG48" i="3"/>
  <c r="CX48" i="3" s="1"/>
  <c r="AE48" i="3"/>
  <c r="AC48" i="3"/>
  <c r="AA48" i="3"/>
  <c r="Z48" i="3"/>
  <c r="X48" i="3"/>
  <c r="U48" i="3"/>
  <c r="T48" i="3"/>
  <c r="AD47" i="3"/>
  <c r="DH47" i="3"/>
  <c r="CQ47" i="3"/>
  <c r="CN47" i="3"/>
  <c r="CL47" i="3"/>
  <c r="CJ47" i="3"/>
  <c r="CH47" i="3"/>
  <c r="CF47" i="3"/>
  <c r="CD47" i="3"/>
  <c r="CB47" i="3"/>
  <c r="BZ47" i="3"/>
  <c r="BX47" i="3"/>
  <c r="BV47" i="3"/>
  <c r="BT47" i="3"/>
  <c r="BR47" i="3"/>
  <c r="BP47" i="3"/>
  <c r="BN47" i="3"/>
  <c r="BL47" i="3"/>
  <c r="BJ47" i="3"/>
  <c r="BH47" i="3"/>
  <c r="BF47" i="3"/>
  <c r="BD47" i="3"/>
  <c r="BB47" i="3"/>
  <c r="DX47" i="3" s="1"/>
  <c r="AZ47" i="3"/>
  <c r="DW47" i="3" s="1"/>
  <c r="AX47" i="3"/>
  <c r="DV47" i="3" s="1"/>
  <c r="AV47" i="3"/>
  <c r="DU47" i="3" s="1"/>
  <c r="AT47" i="3"/>
  <c r="DT47" i="3" s="1"/>
  <c r="AR47" i="3"/>
  <c r="DS47" i="3" s="1"/>
  <c r="AP47" i="3"/>
  <c r="DR47" i="3" s="1"/>
  <c r="AN47" i="3"/>
  <c r="DQ47" i="3" s="1"/>
  <c r="AL47" i="3"/>
  <c r="DP47" i="3" s="1"/>
  <c r="AG47" i="3"/>
  <c r="CX47" i="3" s="1" a="1"/>
  <c r="CX47" i="3" s="1"/>
  <c r="AF47" i="3"/>
  <c r="DN47" i="3" s="1"/>
  <c r="AE47" i="3"/>
  <c r="AC47" i="3"/>
  <c r="AA47" i="3"/>
  <c r="Z47" i="3"/>
  <c r="X47" i="3"/>
  <c r="U47" i="3"/>
  <c r="T47" i="3"/>
  <c r="A47" i="3"/>
  <c r="AD45" i="3"/>
  <c r="DH45" i="3"/>
  <c r="CN45" i="3"/>
  <c r="CL45" i="3"/>
  <c r="CJ45" i="3"/>
  <c r="CH45" i="3"/>
  <c r="CF45" i="3"/>
  <c r="CD45" i="3"/>
  <c r="CB45" i="3"/>
  <c r="BZ45" i="3"/>
  <c r="BX45" i="3"/>
  <c r="BV45" i="3"/>
  <c r="BT45" i="3"/>
  <c r="BR45" i="3"/>
  <c r="BP45" i="3"/>
  <c r="BN45" i="3"/>
  <c r="BL45" i="3"/>
  <c r="BJ45" i="3"/>
  <c r="BH45" i="3"/>
  <c r="BF45" i="3"/>
  <c r="BD45" i="3"/>
  <c r="BB45" i="3"/>
  <c r="DX45" i="3" s="1"/>
  <c r="AZ45" i="3"/>
  <c r="DW45" i="3" s="1"/>
  <c r="AX45" i="3"/>
  <c r="DV45" i="3" s="1"/>
  <c r="AV45" i="3"/>
  <c r="DU45" i="3" s="1"/>
  <c r="AT45" i="3"/>
  <c r="DT45" i="3" s="1"/>
  <c r="AR45" i="3"/>
  <c r="DS45" i="3" s="1"/>
  <c r="AP45" i="3"/>
  <c r="DR45" i="3" s="1"/>
  <c r="AN45" i="3"/>
  <c r="DQ45" i="3" s="1"/>
  <c r="AL45" i="3"/>
  <c r="DP45" i="3" s="1"/>
  <c r="AG45" i="3"/>
  <c r="CX45" i="3" s="1" a="1"/>
  <c r="CX45" i="3" s="1"/>
  <c r="AE45" i="3"/>
  <c r="AC45" i="3"/>
  <c r="AB45" i="3"/>
  <c r="AA45" i="3"/>
  <c r="Z45" i="3"/>
  <c r="X45" i="3"/>
  <c r="U45" i="3"/>
  <c r="T45" i="3"/>
  <c r="A45" i="3"/>
  <c r="DH44" i="3"/>
  <c r="CX44" i="3" a="1"/>
  <c r="CX44" i="3" s="1"/>
  <c r="CN44" i="3"/>
  <c r="CL44" i="3"/>
  <c r="CJ44" i="3"/>
  <c r="CH44" i="3"/>
  <c r="CF44" i="3"/>
  <c r="CD44" i="3"/>
  <c r="CB44" i="3"/>
  <c r="BZ44" i="3"/>
  <c r="BX44" i="3"/>
  <c r="BV44" i="3"/>
  <c r="BT44" i="3"/>
  <c r="BR44" i="3"/>
  <c r="BP44" i="3"/>
  <c r="BN44" i="3"/>
  <c r="BL44" i="3"/>
  <c r="BJ44" i="3"/>
  <c r="BH44" i="3"/>
  <c r="BF44" i="3"/>
  <c r="BD44" i="3"/>
  <c r="BB44" i="3"/>
  <c r="AZ44" i="3"/>
  <c r="DW44" i="3" s="1"/>
  <c r="AX44" i="3"/>
  <c r="DV44" i="3" s="1"/>
  <c r="AV44" i="3"/>
  <c r="DU44" i="3" s="1"/>
  <c r="AT44" i="3"/>
  <c r="DT44" i="3" s="1"/>
  <c r="AR44" i="3"/>
  <c r="DS44" i="3" s="1"/>
  <c r="AP44" i="3"/>
  <c r="DR44" i="3" s="1"/>
  <c r="AN44" i="3"/>
  <c r="DQ44" i="3" s="1"/>
  <c r="AL44" i="3"/>
  <c r="DP44" i="3" s="1"/>
  <c r="AE44" i="3"/>
  <c r="AD44" i="3"/>
  <c r="AC44" i="3"/>
  <c r="AA44" i="3"/>
  <c r="Z44" i="3"/>
  <c r="CQ44" i="3" s="1" a="1"/>
  <c r="CQ44" i="3" s="1"/>
  <c r="X44" i="3"/>
  <c r="U44" i="3"/>
  <c r="T44" i="3"/>
  <c r="A44" i="3"/>
  <c r="AA43" i="3"/>
  <c r="DH43" i="3"/>
  <c r="CN43" i="3"/>
  <c r="CL43" i="3"/>
  <c r="CJ43" i="3"/>
  <c r="CH43" i="3"/>
  <c r="CF43" i="3"/>
  <c r="CD43" i="3"/>
  <c r="CB43" i="3"/>
  <c r="BZ43" i="3"/>
  <c r="BX43" i="3"/>
  <c r="BV43" i="3"/>
  <c r="BT43" i="3"/>
  <c r="BR43" i="3"/>
  <c r="BP43" i="3"/>
  <c r="BN43" i="3"/>
  <c r="BL43" i="3"/>
  <c r="BJ43" i="3"/>
  <c r="BH43" i="3"/>
  <c r="BF43" i="3"/>
  <c r="BD43" i="3"/>
  <c r="BB43" i="3"/>
  <c r="AZ43" i="3"/>
  <c r="DW43" i="3" s="1"/>
  <c r="AX43" i="3"/>
  <c r="DV43" i="3" s="1"/>
  <c r="AV43" i="3"/>
  <c r="DU43" i="3" s="1"/>
  <c r="AT43" i="3"/>
  <c r="DT43" i="3" s="1"/>
  <c r="AR43" i="3"/>
  <c r="DS43" i="3" s="1"/>
  <c r="AP43" i="3"/>
  <c r="DR43" i="3" s="1"/>
  <c r="AN43" i="3"/>
  <c r="DQ43" i="3" s="1"/>
  <c r="AL43" i="3"/>
  <c r="DP43" i="3" s="1"/>
  <c r="AG43" i="3"/>
  <c r="CX43" i="3" s="1" a="1"/>
  <c r="CX43" i="3" s="1"/>
  <c r="AE43" i="3"/>
  <c r="AD43" i="3"/>
  <c r="AC43" i="3"/>
  <c r="Z43" i="3"/>
  <c r="CQ43" i="3" s="1" a="1"/>
  <c r="CQ43" i="3" s="1"/>
  <c r="X43" i="3"/>
  <c r="U43" i="3"/>
  <c r="T43" i="3"/>
  <c r="A43" i="3"/>
  <c r="AD42" i="3"/>
  <c r="DH42" i="3"/>
  <c r="CN42" i="3"/>
  <c r="CL42" i="3"/>
  <c r="CJ42" i="3"/>
  <c r="CH42" i="3"/>
  <c r="CF42" i="3"/>
  <c r="CD42" i="3"/>
  <c r="CB42" i="3"/>
  <c r="BZ42" i="3"/>
  <c r="BX42" i="3"/>
  <c r="BV42" i="3"/>
  <c r="BT42" i="3"/>
  <c r="BR42" i="3"/>
  <c r="BP42" i="3"/>
  <c r="BN42" i="3"/>
  <c r="BL42" i="3"/>
  <c r="BJ42" i="3"/>
  <c r="BH42" i="3"/>
  <c r="BF42" i="3"/>
  <c r="BD42" i="3"/>
  <c r="BB42" i="3"/>
  <c r="DX42" i="3" s="1"/>
  <c r="AZ42" i="3"/>
  <c r="DW42" i="3" s="1"/>
  <c r="AX42" i="3"/>
  <c r="DV42" i="3" s="1"/>
  <c r="AV42" i="3"/>
  <c r="DU42" i="3" s="1"/>
  <c r="AT42" i="3"/>
  <c r="DT42" i="3" s="1"/>
  <c r="AR42" i="3"/>
  <c r="DS42" i="3" s="1"/>
  <c r="AP42" i="3"/>
  <c r="DR42" i="3" s="1"/>
  <c r="AN42" i="3"/>
  <c r="DQ42" i="3" s="1"/>
  <c r="AL42" i="3"/>
  <c r="DP42" i="3" s="1"/>
  <c r="AG42" i="3"/>
  <c r="CX42" i="3" s="1" a="1"/>
  <c r="CX42" i="3" s="1"/>
  <c r="AE42" i="3"/>
  <c r="AC42" i="3"/>
  <c r="Z42" i="3"/>
  <c r="X42" i="3"/>
  <c r="U42" i="3"/>
  <c r="T42" i="3"/>
  <c r="A42" i="3"/>
  <c r="AD41" i="3"/>
  <c r="DH41" i="3"/>
  <c r="CN41" i="3"/>
  <c r="CL41" i="3"/>
  <c r="CJ41" i="3"/>
  <c r="CH41" i="3"/>
  <c r="CF41" i="3"/>
  <c r="CD41" i="3"/>
  <c r="CB41" i="3"/>
  <c r="BZ41" i="3"/>
  <c r="BX41" i="3"/>
  <c r="BV41" i="3"/>
  <c r="BT41" i="3"/>
  <c r="BR41" i="3"/>
  <c r="BP41" i="3"/>
  <c r="BN41" i="3"/>
  <c r="BL41" i="3"/>
  <c r="BJ41" i="3"/>
  <c r="BH41" i="3"/>
  <c r="BF41" i="3"/>
  <c r="BD41" i="3"/>
  <c r="BB41" i="3"/>
  <c r="DX41" i="3" s="1"/>
  <c r="AZ41" i="3"/>
  <c r="DW41" i="3" s="1"/>
  <c r="AX41" i="3"/>
  <c r="DV41" i="3" s="1"/>
  <c r="AV41" i="3"/>
  <c r="DU41" i="3" s="1"/>
  <c r="AT41" i="3"/>
  <c r="DT41" i="3" s="1"/>
  <c r="AR41" i="3"/>
  <c r="DS41" i="3" s="1"/>
  <c r="AP41" i="3"/>
  <c r="DR41" i="3" s="1"/>
  <c r="AN41" i="3"/>
  <c r="DQ41" i="3" s="1"/>
  <c r="AL41" i="3"/>
  <c r="DP41" i="3" s="1"/>
  <c r="AG41" i="3"/>
  <c r="CX41" i="3" s="1" a="1"/>
  <c r="CX41" i="3" s="1"/>
  <c r="AE41" i="3"/>
  <c r="AC41" i="3"/>
  <c r="Z41" i="3"/>
  <c r="X41" i="3"/>
  <c r="U41" i="3"/>
  <c r="T41" i="3"/>
  <c r="A41" i="3"/>
  <c r="AD40" i="3"/>
  <c r="DH40" i="3"/>
  <c r="CN40" i="3"/>
  <c r="CL40" i="3"/>
  <c r="CJ40" i="3"/>
  <c r="CH40" i="3"/>
  <c r="CF40" i="3"/>
  <c r="CD40" i="3"/>
  <c r="CB40" i="3"/>
  <c r="BZ40" i="3"/>
  <c r="BX40" i="3"/>
  <c r="BV40" i="3"/>
  <c r="BT40" i="3"/>
  <c r="BR40" i="3"/>
  <c r="BP40" i="3"/>
  <c r="BN40" i="3"/>
  <c r="BL40" i="3"/>
  <c r="BJ40" i="3"/>
  <c r="BH40" i="3"/>
  <c r="BF40" i="3"/>
  <c r="BD40" i="3"/>
  <c r="BB40" i="3"/>
  <c r="AZ40" i="3"/>
  <c r="DW40" i="3" s="1"/>
  <c r="AX40" i="3"/>
  <c r="DV40" i="3" s="1"/>
  <c r="AV40" i="3"/>
  <c r="DU40" i="3" s="1"/>
  <c r="AT40" i="3"/>
  <c r="DT40" i="3" s="1"/>
  <c r="AR40" i="3"/>
  <c r="DS40" i="3" s="1"/>
  <c r="AP40" i="3"/>
  <c r="DR40" i="3" s="1"/>
  <c r="AN40" i="3"/>
  <c r="DQ40" i="3" s="1"/>
  <c r="AL40" i="3"/>
  <c r="DP40" i="3" s="1"/>
  <c r="AG40" i="3"/>
  <c r="CX40" i="3" s="1" a="1"/>
  <c r="CX40" i="3" s="1"/>
  <c r="AE40" i="3"/>
  <c r="AC40" i="3"/>
  <c r="AB40" i="3"/>
  <c r="AA40" i="3"/>
  <c r="Z40" i="3"/>
  <c r="X40" i="3"/>
  <c r="U40" i="3"/>
  <c r="T40" i="3"/>
  <c r="A40" i="3"/>
  <c r="DH39" i="3"/>
  <c r="CN39" i="3"/>
  <c r="CL39" i="3"/>
  <c r="CJ39" i="3"/>
  <c r="CH39" i="3"/>
  <c r="CF39" i="3"/>
  <c r="CD39" i="3"/>
  <c r="CB39" i="3"/>
  <c r="BZ39" i="3"/>
  <c r="BX39" i="3"/>
  <c r="BV39" i="3"/>
  <c r="BT39" i="3"/>
  <c r="BR39" i="3"/>
  <c r="BP39" i="3"/>
  <c r="BN39" i="3"/>
  <c r="BL39" i="3"/>
  <c r="BJ39" i="3"/>
  <c r="BH39" i="3"/>
  <c r="BF39" i="3"/>
  <c r="BD39" i="3"/>
  <c r="BB39" i="3"/>
  <c r="DX39" i="3" s="1"/>
  <c r="AZ39" i="3"/>
  <c r="DW39" i="3" s="1"/>
  <c r="AX39" i="3"/>
  <c r="DV39" i="3" s="1"/>
  <c r="AV39" i="3"/>
  <c r="DU39" i="3" s="1"/>
  <c r="AT39" i="3"/>
  <c r="DT39" i="3" s="1"/>
  <c r="AR39" i="3"/>
  <c r="DS39" i="3" s="1"/>
  <c r="AP39" i="3"/>
  <c r="DR39" i="3" s="1"/>
  <c r="AN39" i="3"/>
  <c r="DQ39" i="3" s="1"/>
  <c r="AL39" i="3"/>
  <c r="DP39" i="3" s="1"/>
  <c r="AG39" i="3"/>
  <c r="CX39" i="3" s="1" a="1"/>
  <c r="CX39" i="3" s="1"/>
  <c r="AE39" i="3"/>
  <c r="AD39" i="3"/>
  <c r="AC39" i="3"/>
  <c r="AA39" i="3"/>
  <c r="Z39" i="3"/>
  <c r="X39" i="3"/>
  <c r="U39" i="3"/>
  <c r="T39" i="3"/>
  <c r="A39" i="3"/>
  <c r="DH38" i="3"/>
  <c r="CN38" i="3"/>
  <c r="CL38" i="3"/>
  <c r="CJ38" i="3"/>
  <c r="CH38" i="3"/>
  <c r="CF38" i="3"/>
  <c r="CD38" i="3"/>
  <c r="CB38" i="3"/>
  <c r="BZ38" i="3"/>
  <c r="BX38" i="3"/>
  <c r="BV38" i="3"/>
  <c r="BT38" i="3"/>
  <c r="BR38" i="3"/>
  <c r="BP38" i="3"/>
  <c r="BN38" i="3"/>
  <c r="BL38" i="3"/>
  <c r="BJ38" i="3"/>
  <c r="BH38" i="3"/>
  <c r="BF38" i="3"/>
  <c r="BD38" i="3"/>
  <c r="BB38" i="3"/>
  <c r="DX38" i="3" s="1"/>
  <c r="AZ38" i="3"/>
  <c r="DW38" i="3" s="1"/>
  <c r="AX38" i="3"/>
  <c r="DV38" i="3" s="1"/>
  <c r="AV38" i="3"/>
  <c r="DU38" i="3" s="1"/>
  <c r="AT38" i="3"/>
  <c r="DT38" i="3" s="1"/>
  <c r="AR38" i="3"/>
  <c r="DS38" i="3" s="1"/>
  <c r="AP38" i="3"/>
  <c r="DR38" i="3" s="1"/>
  <c r="AN38" i="3"/>
  <c r="DQ38" i="3" s="1"/>
  <c r="AL38" i="3"/>
  <c r="DP38" i="3" s="1"/>
  <c r="AG38" i="3"/>
  <c r="CX38" i="3" s="1" a="1"/>
  <c r="CX38" i="3" s="1"/>
  <c r="AE38" i="3"/>
  <c r="AD38" i="3"/>
  <c r="AC38" i="3"/>
  <c r="AA38" i="3"/>
  <c r="Z38" i="3"/>
  <c r="X38" i="3"/>
  <c r="U38" i="3"/>
  <c r="T38" i="3"/>
  <c r="A38" i="3"/>
  <c r="AA37" i="3"/>
  <c r="CN37" i="3"/>
  <c r="CL37" i="3"/>
  <c r="CJ37" i="3"/>
  <c r="CH37" i="3"/>
  <c r="CF37" i="3"/>
  <c r="CD37" i="3"/>
  <c r="CB37" i="3"/>
  <c r="BZ37" i="3"/>
  <c r="BX37" i="3"/>
  <c r="BV37" i="3"/>
  <c r="BT37" i="3"/>
  <c r="BR37" i="3"/>
  <c r="BP37" i="3"/>
  <c r="BN37" i="3"/>
  <c r="BL37" i="3"/>
  <c r="BJ37" i="3"/>
  <c r="BH37" i="3"/>
  <c r="BF37" i="3"/>
  <c r="BD37" i="3"/>
  <c r="BB37" i="3"/>
  <c r="AZ37" i="3"/>
  <c r="AX37" i="3"/>
  <c r="AV37" i="3"/>
  <c r="AT37" i="3"/>
  <c r="AR37" i="3"/>
  <c r="AP37" i="3"/>
  <c r="AN37" i="3"/>
  <c r="AL37" i="3"/>
  <c r="AG37" i="3"/>
  <c r="CX37" i="3" s="1" a="1"/>
  <c r="CX37" i="3" s="1"/>
  <c r="AE37" i="3"/>
  <c r="AD37" i="3"/>
  <c r="AC37" i="3"/>
  <c r="Z37" i="3"/>
  <c r="X37" i="3"/>
  <c r="AF37" i="3" s="1"/>
  <c r="A37" i="3"/>
  <c r="DH36" i="3"/>
  <c r="CN36" i="3"/>
  <c r="CL36" i="3"/>
  <c r="CJ36" i="3"/>
  <c r="CH36" i="3"/>
  <c r="CF36" i="3"/>
  <c r="CD36" i="3"/>
  <c r="CB36" i="3"/>
  <c r="BZ36" i="3"/>
  <c r="BX36" i="3"/>
  <c r="BV36" i="3"/>
  <c r="BT36" i="3"/>
  <c r="BR36" i="3"/>
  <c r="BP36" i="3"/>
  <c r="BN36" i="3"/>
  <c r="BL36" i="3"/>
  <c r="BJ36" i="3"/>
  <c r="BH36" i="3"/>
  <c r="BF36" i="3"/>
  <c r="BD36" i="3"/>
  <c r="BB36" i="3"/>
  <c r="AZ36" i="3"/>
  <c r="DW36" i="3" s="1"/>
  <c r="AX36" i="3"/>
  <c r="DV36" i="3" s="1"/>
  <c r="AV36" i="3"/>
  <c r="DU36" i="3" s="1"/>
  <c r="AT36" i="3"/>
  <c r="DT36" i="3" s="1"/>
  <c r="AR36" i="3"/>
  <c r="DS36" i="3" s="1"/>
  <c r="AP36" i="3"/>
  <c r="DR36" i="3" s="1"/>
  <c r="AN36" i="3"/>
  <c r="DQ36" i="3" s="1"/>
  <c r="AL36" i="3"/>
  <c r="DP36" i="3" s="1"/>
  <c r="AG36" i="3"/>
  <c r="CX36" i="3" s="1" a="1"/>
  <c r="CX36" i="3" s="1"/>
  <c r="AE36" i="3"/>
  <c r="CW36" i="3" s="1" a="1"/>
  <c r="CW36" i="3" s="1"/>
  <c r="AD36" i="3"/>
  <c r="AC36" i="3"/>
  <c r="AA36" i="3"/>
  <c r="Z36" i="3"/>
  <c r="X36" i="3"/>
  <c r="U36" i="3"/>
  <c r="T36" i="3"/>
  <c r="A36" i="3"/>
  <c r="DH35" i="3"/>
  <c r="CN35" i="3"/>
  <c r="CL35" i="3"/>
  <c r="CJ35" i="3"/>
  <c r="CH35" i="3"/>
  <c r="CF35" i="3"/>
  <c r="CD35" i="3"/>
  <c r="CB35" i="3"/>
  <c r="BZ35" i="3"/>
  <c r="BX35" i="3"/>
  <c r="BV35" i="3"/>
  <c r="BT35" i="3"/>
  <c r="BR35" i="3"/>
  <c r="BP35" i="3"/>
  <c r="BN35" i="3"/>
  <c r="BL35" i="3"/>
  <c r="BJ35" i="3"/>
  <c r="BH35" i="3"/>
  <c r="BF35" i="3"/>
  <c r="BD35" i="3"/>
  <c r="BB35" i="3"/>
  <c r="AZ35" i="3"/>
  <c r="DW35" i="3" s="1"/>
  <c r="AX35" i="3"/>
  <c r="DV35" i="3" s="1"/>
  <c r="AV35" i="3"/>
  <c r="DU35" i="3" s="1"/>
  <c r="AT35" i="3"/>
  <c r="DT35" i="3" s="1"/>
  <c r="AR35" i="3"/>
  <c r="DS35" i="3" s="1"/>
  <c r="AP35" i="3"/>
  <c r="DR35" i="3" s="1"/>
  <c r="AN35" i="3"/>
  <c r="DQ35" i="3" s="1"/>
  <c r="AL35" i="3"/>
  <c r="DP35" i="3" s="1"/>
  <c r="AG35" i="3"/>
  <c r="CX35" i="3" s="1" a="1"/>
  <c r="CX35" i="3" s="1"/>
  <c r="AE35" i="3"/>
  <c r="CW35" i="3" s="1" a="1"/>
  <c r="CW35" i="3" s="1"/>
  <c r="AD35" i="3"/>
  <c r="AC35" i="3"/>
  <c r="AA35" i="3"/>
  <c r="Z35" i="3"/>
  <c r="X35" i="3"/>
  <c r="U35" i="3"/>
  <c r="T35" i="3"/>
  <c r="A35" i="3"/>
  <c r="AA34" i="3"/>
  <c r="DH34" i="3"/>
  <c r="CN34" i="3"/>
  <c r="CL34" i="3"/>
  <c r="CJ34" i="3"/>
  <c r="CH34" i="3"/>
  <c r="CF34" i="3"/>
  <c r="CD34" i="3"/>
  <c r="CB34" i="3"/>
  <c r="BZ34" i="3"/>
  <c r="BX34" i="3"/>
  <c r="BV34" i="3"/>
  <c r="BT34" i="3"/>
  <c r="BR34" i="3"/>
  <c r="BP34" i="3"/>
  <c r="BN34" i="3"/>
  <c r="BL34" i="3"/>
  <c r="BJ34" i="3"/>
  <c r="BH34" i="3"/>
  <c r="BF34" i="3"/>
  <c r="BD34" i="3"/>
  <c r="BB34" i="3"/>
  <c r="AZ34" i="3"/>
  <c r="DW34" i="3" s="1"/>
  <c r="AX34" i="3"/>
  <c r="DV34" i="3" s="1"/>
  <c r="AV34" i="3"/>
  <c r="DU34" i="3" s="1"/>
  <c r="AT34" i="3"/>
  <c r="DT34" i="3" s="1"/>
  <c r="AR34" i="3"/>
  <c r="DS34" i="3" s="1"/>
  <c r="AP34" i="3"/>
  <c r="DR34" i="3" s="1"/>
  <c r="AN34" i="3"/>
  <c r="DQ34" i="3" s="1"/>
  <c r="AL34" i="3"/>
  <c r="DP34" i="3" s="1"/>
  <c r="AG34" i="3"/>
  <c r="CX34" i="3" s="1" a="1"/>
  <c r="CX34" i="3" s="1"/>
  <c r="AE34" i="3"/>
  <c r="CW34" i="3" s="1" a="1"/>
  <c r="CW34" i="3" s="1"/>
  <c r="AC34" i="3"/>
  <c r="Z34" i="3"/>
  <c r="X34" i="3"/>
  <c r="U34" i="3"/>
  <c r="T34" i="3"/>
  <c r="A34" i="3"/>
  <c r="AD33" i="3"/>
  <c r="DH33" i="3"/>
  <c r="CN33" i="3"/>
  <c r="CL33" i="3"/>
  <c r="CJ33" i="3"/>
  <c r="CH33" i="3"/>
  <c r="CF33" i="3"/>
  <c r="CD33" i="3"/>
  <c r="CB33" i="3"/>
  <c r="BZ33" i="3"/>
  <c r="BX33" i="3"/>
  <c r="BV33" i="3"/>
  <c r="BT33" i="3"/>
  <c r="BR33" i="3"/>
  <c r="BP33" i="3"/>
  <c r="BN33" i="3"/>
  <c r="BL33" i="3"/>
  <c r="BJ33" i="3"/>
  <c r="BH33" i="3"/>
  <c r="BF33" i="3"/>
  <c r="BD33" i="3"/>
  <c r="BB33" i="3"/>
  <c r="AZ33" i="3"/>
  <c r="DW33" i="3" s="1"/>
  <c r="AX33" i="3"/>
  <c r="DV33" i="3" s="1"/>
  <c r="AV33" i="3"/>
  <c r="DU33" i="3" s="1"/>
  <c r="AT33" i="3"/>
  <c r="DT33" i="3" s="1"/>
  <c r="AR33" i="3"/>
  <c r="DS33" i="3" s="1"/>
  <c r="AP33" i="3"/>
  <c r="DR33" i="3" s="1"/>
  <c r="AN33" i="3"/>
  <c r="DQ33" i="3" s="1"/>
  <c r="AL33" i="3"/>
  <c r="DP33" i="3" s="1"/>
  <c r="AG33" i="3"/>
  <c r="CX33" i="3" s="1" a="1"/>
  <c r="CX33" i="3" s="1"/>
  <c r="AE33" i="3"/>
  <c r="CW33" i="3" s="1" a="1"/>
  <c r="CW33" i="3" s="1"/>
  <c r="AC33" i="3"/>
  <c r="AB33" i="3"/>
  <c r="AA33" i="3"/>
  <c r="Z33" i="3"/>
  <c r="X33" i="3"/>
  <c r="U33" i="3"/>
  <c r="T33" i="3"/>
  <c r="A33" i="3"/>
  <c r="DH32" i="3"/>
  <c r="CN32" i="3"/>
  <c r="CL32" i="3"/>
  <c r="CJ32" i="3"/>
  <c r="CH32" i="3"/>
  <c r="CF32" i="3"/>
  <c r="CD32" i="3"/>
  <c r="CB32" i="3"/>
  <c r="BZ32" i="3"/>
  <c r="BX32" i="3"/>
  <c r="BV32" i="3"/>
  <c r="BT32" i="3"/>
  <c r="BR32" i="3"/>
  <c r="BP32" i="3"/>
  <c r="BN32" i="3"/>
  <c r="BL32" i="3"/>
  <c r="BJ32" i="3"/>
  <c r="BH32" i="3"/>
  <c r="BF32" i="3"/>
  <c r="BD32" i="3"/>
  <c r="BB32" i="3"/>
  <c r="DX32" i="3" s="1"/>
  <c r="AZ32" i="3"/>
  <c r="DW32" i="3" s="1"/>
  <c r="AX32" i="3"/>
  <c r="DV32" i="3" s="1"/>
  <c r="AV32" i="3"/>
  <c r="DU32" i="3" s="1"/>
  <c r="AT32" i="3"/>
  <c r="DT32" i="3" s="1"/>
  <c r="AR32" i="3"/>
  <c r="DS32" i="3" s="1"/>
  <c r="AP32" i="3"/>
  <c r="DR32" i="3" s="1"/>
  <c r="AN32" i="3"/>
  <c r="DQ32" i="3" s="1"/>
  <c r="AL32" i="3"/>
  <c r="DP32" i="3" s="1"/>
  <c r="AG32" i="3"/>
  <c r="CX32" i="3" s="1" a="1"/>
  <c r="CX32" i="3" s="1"/>
  <c r="AE32" i="3"/>
  <c r="CW32" i="3" s="1" a="1"/>
  <c r="CW32" i="3" s="1"/>
  <c r="AD32" i="3"/>
  <c r="AC32" i="3"/>
  <c r="AA32" i="3"/>
  <c r="Z32" i="3"/>
  <c r="X32" i="3"/>
  <c r="U32" i="3"/>
  <c r="T32" i="3"/>
  <c r="A32" i="3"/>
  <c r="AA31" i="3"/>
  <c r="DH31" i="3"/>
  <c r="CN31" i="3"/>
  <c r="CL31" i="3"/>
  <c r="CJ31" i="3"/>
  <c r="CH31" i="3"/>
  <c r="CF31" i="3"/>
  <c r="CD31" i="3"/>
  <c r="CB31" i="3"/>
  <c r="BZ31" i="3"/>
  <c r="BX31" i="3"/>
  <c r="BV31" i="3"/>
  <c r="BT31" i="3"/>
  <c r="BR31" i="3"/>
  <c r="BP31" i="3"/>
  <c r="BN31" i="3"/>
  <c r="BL31" i="3"/>
  <c r="BJ31" i="3"/>
  <c r="BH31" i="3"/>
  <c r="BF31" i="3"/>
  <c r="BD31" i="3"/>
  <c r="BB31" i="3"/>
  <c r="DX31" i="3" s="1"/>
  <c r="AZ31" i="3"/>
  <c r="DW31" i="3" s="1"/>
  <c r="AX31" i="3"/>
  <c r="DV31" i="3" s="1"/>
  <c r="AV31" i="3"/>
  <c r="DU31" i="3" s="1"/>
  <c r="AT31" i="3"/>
  <c r="DT31" i="3" s="1"/>
  <c r="AR31" i="3"/>
  <c r="DS31" i="3" s="1"/>
  <c r="AP31" i="3"/>
  <c r="DR31" i="3" s="1"/>
  <c r="AN31" i="3"/>
  <c r="DQ31" i="3" s="1"/>
  <c r="AL31" i="3"/>
  <c r="DP31" i="3" s="1"/>
  <c r="AG31" i="3"/>
  <c r="CX31" i="3" s="1" a="1"/>
  <c r="CX31" i="3" s="1"/>
  <c r="AE31" i="3"/>
  <c r="CW31" i="3" s="1" a="1"/>
  <c r="CW31" i="3" s="1"/>
  <c r="AC31" i="3"/>
  <c r="Z31" i="3"/>
  <c r="X31" i="3"/>
  <c r="U31" i="3"/>
  <c r="T31" i="3"/>
  <c r="A31" i="3"/>
  <c r="AD30" i="3"/>
  <c r="DH30" i="3"/>
  <c r="CN30" i="3"/>
  <c r="CL30" i="3"/>
  <c r="CJ30" i="3"/>
  <c r="CH30" i="3"/>
  <c r="CF30" i="3"/>
  <c r="CD30" i="3"/>
  <c r="CB30" i="3"/>
  <c r="BZ30" i="3"/>
  <c r="BX30" i="3"/>
  <c r="BV30" i="3"/>
  <c r="BT30" i="3"/>
  <c r="BR30" i="3"/>
  <c r="BP30" i="3"/>
  <c r="BN30" i="3"/>
  <c r="BL30" i="3"/>
  <c r="BJ30" i="3"/>
  <c r="BH30" i="3"/>
  <c r="BF30" i="3"/>
  <c r="BD30" i="3"/>
  <c r="BB30" i="3"/>
  <c r="DX30" i="3" s="1"/>
  <c r="AZ30" i="3"/>
  <c r="DW30" i="3" s="1"/>
  <c r="AX30" i="3"/>
  <c r="DV30" i="3" s="1"/>
  <c r="AV30" i="3"/>
  <c r="DU30" i="3" s="1"/>
  <c r="AT30" i="3"/>
  <c r="DT30" i="3" s="1"/>
  <c r="AR30" i="3"/>
  <c r="DS30" i="3" s="1"/>
  <c r="AP30" i="3"/>
  <c r="DR30" i="3" s="1"/>
  <c r="AN30" i="3"/>
  <c r="DQ30" i="3" s="1"/>
  <c r="AL30" i="3"/>
  <c r="DP30" i="3" s="1"/>
  <c r="AG30" i="3"/>
  <c r="CX30" i="3" s="1" a="1"/>
  <c r="CX30" i="3" s="1"/>
  <c r="AE30" i="3"/>
  <c r="CW30" i="3" s="1" a="1"/>
  <c r="CW30" i="3" s="1"/>
  <c r="AC30" i="3"/>
  <c r="AB30" i="3"/>
  <c r="AA30" i="3"/>
  <c r="Z30" i="3"/>
  <c r="X30" i="3"/>
  <c r="U30" i="3"/>
  <c r="T30" i="3"/>
  <c r="A30" i="3"/>
  <c r="AA29" i="3"/>
  <c r="CN29" i="3"/>
  <c r="CL29" i="3"/>
  <c r="CJ29" i="3"/>
  <c r="CH29" i="3"/>
  <c r="CF29" i="3"/>
  <c r="CD29" i="3"/>
  <c r="CB29" i="3"/>
  <c r="BZ29" i="3"/>
  <c r="BX29" i="3"/>
  <c r="BV29" i="3"/>
  <c r="BT29" i="3"/>
  <c r="BR29" i="3"/>
  <c r="BP29" i="3"/>
  <c r="BN29" i="3"/>
  <c r="BL29" i="3"/>
  <c r="BJ29" i="3"/>
  <c r="BH29" i="3"/>
  <c r="BF29" i="3"/>
  <c r="BD29" i="3"/>
  <c r="BB29" i="3"/>
  <c r="CO29" i="3" s="1"/>
  <c r="AZ29" i="3"/>
  <c r="AX29" i="3"/>
  <c r="DV29" i="3" s="1"/>
  <c r="AV29" i="3"/>
  <c r="AT29" i="3"/>
  <c r="AR29" i="3"/>
  <c r="DS29" i="3" s="1"/>
  <c r="AP29" i="3"/>
  <c r="AN29" i="3"/>
  <c r="AL29" i="3"/>
  <c r="AG29" i="3"/>
  <c r="CX29" i="3" s="1" a="1"/>
  <c r="CX29" i="3" s="1"/>
  <c r="AE29" i="3"/>
  <c r="CW29" i="3" s="1" a="1"/>
  <c r="CW29" i="3" s="1"/>
  <c r="AD29" i="3"/>
  <c r="AC29" i="3"/>
  <c r="Z29" i="3"/>
  <c r="X29" i="3"/>
  <c r="A29" i="3"/>
  <c r="CN28" i="3"/>
  <c r="CL28" i="3"/>
  <c r="CJ28" i="3"/>
  <c r="CH28" i="3"/>
  <c r="CF28" i="3"/>
  <c r="CD28" i="3"/>
  <c r="CB28" i="3"/>
  <c r="BZ28" i="3"/>
  <c r="BX28" i="3"/>
  <c r="BV28" i="3"/>
  <c r="BT28" i="3"/>
  <c r="BR28" i="3"/>
  <c r="BP28" i="3"/>
  <c r="BN28" i="3"/>
  <c r="BL28" i="3"/>
  <c r="BJ28" i="3"/>
  <c r="BH28" i="3"/>
  <c r="BF28" i="3"/>
  <c r="BD28" i="3"/>
  <c r="BB28" i="3"/>
  <c r="AZ28" i="3"/>
  <c r="DW28" i="3" s="1"/>
  <c r="AX28" i="3"/>
  <c r="DV28" i="3" s="1"/>
  <c r="AV28" i="3"/>
  <c r="DU28" i="3" s="1"/>
  <c r="AT28" i="3"/>
  <c r="DT28" i="3" s="1"/>
  <c r="AR28" i="3"/>
  <c r="DS28" i="3" s="1"/>
  <c r="AP28" i="3"/>
  <c r="DR28" i="3" s="1"/>
  <c r="AN28" i="3"/>
  <c r="DQ28" i="3" s="1"/>
  <c r="AL28" i="3"/>
  <c r="DP28" i="3" s="1"/>
  <c r="AG28" i="3"/>
  <c r="CX28" i="3" s="1" a="1"/>
  <c r="CX28" i="3" s="1"/>
  <c r="AE28" i="3"/>
  <c r="CW28" i="3" s="1" a="1"/>
  <c r="CW28" i="3" s="1"/>
  <c r="AD28" i="3"/>
  <c r="AC28" i="3"/>
  <c r="AA28" i="3"/>
  <c r="Z28" i="3"/>
  <c r="X28" i="3"/>
  <c r="L28" i="3"/>
  <c r="J28" i="3"/>
  <c r="U28" i="3" s="1"/>
  <c r="A28" i="3"/>
  <c r="AD27" i="3"/>
  <c r="CN27" i="3"/>
  <c r="CL27" i="3"/>
  <c r="CJ27" i="3"/>
  <c r="CH27" i="3"/>
  <c r="CF27" i="3"/>
  <c r="CD27" i="3"/>
  <c r="CB27" i="3"/>
  <c r="BZ27" i="3"/>
  <c r="BX27" i="3"/>
  <c r="BV27" i="3"/>
  <c r="BT27" i="3"/>
  <c r="BR27" i="3"/>
  <c r="BP27" i="3"/>
  <c r="BN27" i="3"/>
  <c r="BL27" i="3"/>
  <c r="BJ27" i="3"/>
  <c r="BH27" i="3"/>
  <c r="BF27" i="3"/>
  <c r="BD27" i="3"/>
  <c r="BB27" i="3"/>
  <c r="DX27" i="3" s="1"/>
  <c r="AZ27" i="3"/>
  <c r="DW27" i="3" s="1"/>
  <c r="AX27" i="3"/>
  <c r="DV27" i="3" s="1"/>
  <c r="AV27" i="3"/>
  <c r="DU27" i="3" s="1"/>
  <c r="AT27" i="3"/>
  <c r="DT27" i="3" s="1"/>
  <c r="AR27" i="3"/>
  <c r="DS27" i="3" s="1"/>
  <c r="AP27" i="3"/>
  <c r="DR27" i="3" s="1"/>
  <c r="AN27" i="3"/>
  <c r="DQ27" i="3" s="1"/>
  <c r="AL27" i="3"/>
  <c r="DP27" i="3" s="1"/>
  <c r="AG27" i="3"/>
  <c r="CX27" i="3" s="1" a="1"/>
  <c r="CX27" i="3" s="1"/>
  <c r="AE27" i="3"/>
  <c r="CW27" i="3" s="1" a="1"/>
  <c r="CW27" i="3" s="1"/>
  <c r="AC27" i="3"/>
  <c r="Z27" i="3"/>
  <c r="X27" i="3"/>
  <c r="L27" i="3"/>
  <c r="J27" i="3"/>
  <c r="A27" i="3"/>
  <c r="AD26" i="3"/>
  <c r="DH26" i="3"/>
  <c r="CN26" i="3"/>
  <c r="CL26" i="3"/>
  <c r="CJ26" i="3"/>
  <c r="CH26" i="3"/>
  <c r="CF26" i="3"/>
  <c r="CD26" i="3"/>
  <c r="CB26" i="3"/>
  <c r="BZ26" i="3"/>
  <c r="BX26" i="3"/>
  <c r="BV26" i="3"/>
  <c r="BT26" i="3"/>
  <c r="BR26" i="3"/>
  <c r="BP26" i="3"/>
  <c r="BN26" i="3"/>
  <c r="BL26" i="3"/>
  <c r="BJ26" i="3"/>
  <c r="BH26" i="3"/>
  <c r="BF26" i="3"/>
  <c r="BD26" i="3"/>
  <c r="BB26" i="3"/>
  <c r="DX26" i="3" s="1"/>
  <c r="AZ26" i="3"/>
  <c r="DW26" i="3" s="1"/>
  <c r="AX26" i="3"/>
  <c r="DV26" i="3" s="1"/>
  <c r="AV26" i="3"/>
  <c r="DU26" i="3" s="1"/>
  <c r="AT26" i="3"/>
  <c r="DT26" i="3" s="1"/>
  <c r="AR26" i="3"/>
  <c r="DS26" i="3" s="1"/>
  <c r="AP26" i="3"/>
  <c r="DR26" i="3" s="1"/>
  <c r="AN26" i="3"/>
  <c r="DQ26" i="3" s="1"/>
  <c r="AL26" i="3"/>
  <c r="DP26" i="3" s="1"/>
  <c r="AG26" i="3"/>
  <c r="CX26" i="3" s="1" a="1"/>
  <c r="CX26" i="3" s="1"/>
  <c r="AE26" i="3"/>
  <c r="CW26" i="3" s="1" a="1"/>
  <c r="CW26" i="3" s="1"/>
  <c r="AC26" i="3"/>
  <c r="AB26" i="3"/>
  <c r="AA26" i="3"/>
  <c r="Z26" i="3"/>
  <c r="X26" i="3"/>
  <c r="U26" i="3"/>
  <c r="T26" i="3"/>
  <c r="A26" i="3"/>
  <c r="CN25" i="3"/>
  <c r="CL25" i="3"/>
  <c r="CJ25" i="3"/>
  <c r="CH25" i="3"/>
  <c r="CF25" i="3"/>
  <c r="CD25" i="3"/>
  <c r="CB25" i="3"/>
  <c r="BZ25" i="3"/>
  <c r="BX25" i="3"/>
  <c r="BV25" i="3"/>
  <c r="BT25" i="3"/>
  <c r="BR25" i="3"/>
  <c r="BP25" i="3"/>
  <c r="BN25" i="3"/>
  <c r="BL25" i="3"/>
  <c r="BJ25" i="3"/>
  <c r="BH25" i="3"/>
  <c r="BF25" i="3"/>
  <c r="BD25" i="3"/>
  <c r="BB25" i="3"/>
  <c r="DX25" i="3" s="1"/>
  <c r="AZ25" i="3"/>
  <c r="DW25" i="3" s="1"/>
  <c r="AX25" i="3"/>
  <c r="DV25" i="3" s="1"/>
  <c r="AV25" i="3"/>
  <c r="DU25" i="3" s="1"/>
  <c r="AT25" i="3"/>
  <c r="DT25" i="3" s="1"/>
  <c r="AR25" i="3"/>
  <c r="DS25" i="3" s="1"/>
  <c r="AP25" i="3"/>
  <c r="DR25" i="3" s="1"/>
  <c r="AN25" i="3"/>
  <c r="DQ25" i="3" s="1"/>
  <c r="AL25" i="3"/>
  <c r="DP25" i="3" s="1"/>
  <c r="AG25" i="3"/>
  <c r="CX25" i="3" s="1" a="1"/>
  <c r="CX25" i="3" s="1"/>
  <c r="AE25" i="3"/>
  <c r="CW25" i="3" s="1" a="1"/>
  <c r="CW25" i="3" s="1"/>
  <c r="AD25" i="3"/>
  <c r="AC25" i="3"/>
  <c r="AA25" i="3"/>
  <c r="Z25" i="3"/>
  <c r="X25" i="3"/>
  <c r="L25" i="3"/>
  <c r="J25" i="3"/>
  <c r="T25" i="3" s="1"/>
  <c r="A25" i="3"/>
  <c r="DH24" i="3"/>
  <c r="CN24" i="3"/>
  <c r="CL24" i="3"/>
  <c r="CJ24" i="3"/>
  <c r="CH24" i="3"/>
  <c r="CF24" i="3"/>
  <c r="CD24" i="3"/>
  <c r="CB24" i="3"/>
  <c r="BZ24" i="3"/>
  <c r="BX24" i="3"/>
  <c r="BV24" i="3"/>
  <c r="BT24" i="3"/>
  <c r="BR24" i="3"/>
  <c r="BP24" i="3"/>
  <c r="BN24" i="3"/>
  <c r="BL24" i="3"/>
  <c r="BJ24" i="3"/>
  <c r="BH24" i="3"/>
  <c r="BF24" i="3"/>
  <c r="BD24" i="3"/>
  <c r="BB24" i="3"/>
  <c r="AZ24" i="3"/>
  <c r="DW24" i="3" s="1"/>
  <c r="AX24" i="3"/>
  <c r="DV24" i="3" s="1"/>
  <c r="AV24" i="3"/>
  <c r="DU24" i="3" s="1"/>
  <c r="AT24" i="3"/>
  <c r="DT24" i="3" s="1"/>
  <c r="AR24" i="3"/>
  <c r="DS24" i="3" s="1"/>
  <c r="AP24" i="3"/>
  <c r="DR24" i="3" s="1"/>
  <c r="AN24" i="3"/>
  <c r="DQ24" i="3" s="1"/>
  <c r="AL24" i="3"/>
  <c r="DP24" i="3" s="1"/>
  <c r="AG24" i="3"/>
  <c r="CX24" i="3" s="1" a="1"/>
  <c r="CX24" i="3" s="1"/>
  <c r="AE24" i="3"/>
  <c r="CW24" i="3" s="1" a="1"/>
  <c r="CW24" i="3" s="1"/>
  <c r="AD24" i="3"/>
  <c r="AC24" i="3"/>
  <c r="AA24" i="3"/>
  <c r="Z24" i="3"/>
  <c r="X24" i="3"/>
  <c r="U24" i="3"/>
  <c r="T24" i="3"/>
  <c r="A24" i="3"/>
  <c r="AA23" i="3"/>
  <c r="CN23" i="3"/>
  <c r="CL23" i="3"/>
  <c r="CJ23" i="3"/>
  <c r="CH23" i="3"/>
  <c r="CF23" i="3"/>
  <c r="CD23" i="3"/>
  <c r="CB23" i="3"/>
  <c r="BZ23" i="3"/>
  <c r="BX23" i="3"/>
  <c r="BV23" i="3"/>
  <c r="BT23" i="3"/>
  <c r="BR23" i="3"/>
  <c r="BP23" i="3"/>
  <c r="BN23" i="3"/>
  <c r="BL23" i="3"/>
  <c r="BJ23" i="3"/>
  <c r="BH23" i="3"/>
  <c r="BF23" i="3"/>
  <c r="BD23" i="3"/>
  <c r="BB23" i="3"/>
  <c r="AZ23" i="3"/>
  <c r="DW23" i="3" s="1"/>
  <c r="AX23" i="3"/>
  <c r="DV23" i="3" s="1"/>
  <c r="AV23" i="3"/>
  <c r="DU23" i="3" s="1"/>
  <c r="AT23" i="3"/>
  <c r="DT23" i="3" s="1"/>
  <c r="AR23" i="3"/>
  <c r="DS23" i="3" s="1"/>
  <c r="AP23" i="3"/>
  <c r="DR23" i="3" s="1"/>
  <c r="AN23" i="3"/>
  <c r="DQ23" i="3" s="1"/>
  <c r="AL23" i="3"/>
  <c r="DP23" i="3" s="1"/>
  <c r="AG23" i="3"/>
  <c r="CX23" i="3" s="1" a="1"/>
  <c r="CX23" i="3" s="1"/>
  <c r="AE23" i="3"/>
  <c r="CW23" i="3" s="1" a="1"/>
  <c r="CW23" i="3" s="1"/>
  <c r="AD23" i="3"/>
  <c r="AC23" i="3"/>
  <c r="Z23" i="3"/>
  <c r="X23" i="3"/>
  <c r="L23" i="3"/>
  <c r="J23" i="3"/>
  <c r="A23" i="3"/>
  <c r="AD22" i="3"/>
  <c r="DH22" i="3"/>
  <c r="CN22" i="3"/>
  <c r="CL22" i="3"/>
  <c r="CJ22" i="3"/>
  <c r="CH22" i="3"/>
  <c r="CF22" i="3"/>
  <c r="CD22" i="3"/>
  <c r="CB22" i="3"/>
  <c r="BZ22" i="3"/>
  <c r="BX22" i="3"/>
  <c r="BV22" i="3"/>
  <c r="BT22" i="3"/>
  <c r="BR22" i="3"/>
  <c r="BP22" i="3"/>
  <c r="BN22" i="3"/>
  <c r="BL22" i="3"/>
  <c r="BJ22" i="3"/>
  <c r="BH22" i="3"/>
  <c r="BF22" i="3"/>
  <c r="BD22" i="3"/>
  <c r="BB22" i="3"/>
  <c r="DX22" i="3" s="1"/>
  <c r="AZ22" i="3"/>
  <c r="DW22" i="3" s="1"/>
  <c r="AX22" i="3"/>
  <c r="DV22" i="3" s="1"/>
  <c r="AV22" i="3"/>
  <c r="DU22" i="3" s="1"/>
  <c r="AT22" i="3"/>
  <c r="DT22" i="3" s="1"/>
  <c r="AR22" i="3"/>
  <c r="DS22" i="3" s="1"/>
  <c r="AP22" i="3"/>
  <c r="DR22" i="3" s="1"/>
  <c r="AN22" i="3"/>
  <c r="DQ22" i="3" s="1"/>
  <c r="AL22" i="3"/>
  <c r="DP22" i="3" s="1"/>
  <c r="AG22" i="3"/>
  <c r="CX22" i="3" s="1" a="1"/>
  <c r="CX22" i="3" s="1"/>
  <c r="AE22" i="3"/>
  <c r="CW22" i="3" s="1" a="1"/>
  <c r="CW22" i="3" s="1"/>
  <c r="AC22" i="3"/>
  <c r="Z22" i="3"/>
  <c r="X22" i="3"/>
  <c r="L22" i="3"/>
  <c r="J22" i="3"/>
  <c r="A22" i="3"/>
  <c r="AA21" i="3"/>
  <c r="DH21" i="3"/>
  <c r="CN21" i="3"/>
  <c r="CL21" i="3"/>
  <c r="CJ21" i="3"/>
  <c r="CH21" i="3"/>
  <c r="CF21" i="3"/>
  <c r="CD21" i="3"/>
  <c r="CB21" i="3"/>
  <c r="BZ21" i="3"/>
  <c r="BX21" i="3"/>
  <c r="BV21" i="3"/>
  <c r="BT21" i="3"/>
  <c r="BR21" i="3"/>
  <c r="BP21" i="3"/>
  <c r="BN21" i="3"/>
  <c r="BL21" i="3"/>
  <c r="BJ21" i="3"/>
  <c r="BH21" i="3"/>
  <c r="BF21" i="3"/>
  <c r="BD21" i="3"/>
  <c r="BB21" i="3"/>
  <c r="AZ21" i="3"/>
  <c r="DW21" i="3" s="1"/>
  <c r="AX21" i="3"/>
  <c r="DV21" i="3" s="1"/>
  <c r="AV21" i="3"/>
  <c r="DU21" i="3" s="1"/>
  <c r="AT21" i="3"/>
  <c r="DT21" i="3" s="1"/>
  <c r="AR21" i="3"/>
  <c r="DS21" i="3" s="1"/>
  <c r="AP21" i="3"/>
  <c r="DR21" i="3" s="1"/>
  <c r="AN21" i="3"/>
  <c r="DQ21" i="3" s="1"/>
  <c r="AL21" i="3"/>
  <c r="DP21" i="3" s="1"/>
  <c r="AG21" i="3"/>
  <c r="CX21" i="3" s="1" a="1"/>
  <c r="CX21" i="3" s="1"/>
  <c r="AE21" i="3"/>
  <c r="CW21" i="3" s="1" a="1"/>
  <c r="CW21" i="3" s="1"/>
  <c r="AC21" i="3"/>
  <c r="Z21" i="3"/>
  <c r="X21" i="3"/>
  <c r="L21" i="3"/>
  <c r="J21" i="3"/>
  <c r="U21" i="3" s="1"/>
  <c r="A21" i="3"/>
  <c r="AD20" i="3"/>
  <c r="DH20" i="3"/>
  <c r="CN20" i="3"/>
  <c r="CL20" i="3"/>
  <c r="CJ20" i="3"/>
  <c r="CH20" i="3"/>
  <c r="CF20" i="3"/>
  <c r="CD20" i="3"/>
  <c r="CB20" i="3"/>
  <c r="BZ20" i="3"/>
  <c r="BX20" i="3"/>
  <c r="BV20" i="3"/>
  <c r="BT20" i="3"/>
  <c r="BR20" i="3"/>
  <c r="BP20" i="3"/>
  <c r="BN20" i="3"/>
  <c r="BL20" i="3"/>
  <c r="BJ20" i="3"/>
  <c r="BH20" i="3"/>
  <c r="BF20" i="3"/>
  <c r="BD20" i="3"/>
  <c r="BB20" i="3"/>
  <c r="DX20" i="3" s="1"/>
  <c r="AZ20" i="3"/>
  <c r="DW20" i="3" s="1"/>
  <c r="AX20" i="3"/>
  <c r="DV20" i="3" s="1"/>
  <c r="AV20" i="3"/>
  <c r="DU20" i="3" s="1"/>
  <c r="AT20" i="3"/>
  <c r="DT20" i="3" s="1"/>
  <c r="AR20" i="3"/>
  <c r="DS20" i="3" s="1"/>
  <c r="AP20" i="3"/>
  <c r="DR20" i="3" s="1"/>
  <c r="AN20" i="3"/>
  <c r="DQ20" i="3" s="1"/>
  <c r="AL20" i="3"/>
  <c r="DP20" i="3" s="1"/>
  <c r="AG20" i="3"/>
  <c r="CX20" i="3" s="1" a="1"/>
  <c r="CX20" i="3" s="1"/>
  <c r="AE20" i="3"/>
  <c r="CW20" i="3" s="1" a="1"/>
  <c r="CW20" i="3" s="1"/>
  <c r="AC20" i="3"/>
  <c r="Z20" i="3"/>
  <c r="X20" i="3"/>
  <c r="U20" i="3"/>
  <c r="T20" i="3"/>
  <c r="A20" i="3"/>
  <c r="AA19" i="3"/>
  <c r="DH19" i="3"/>
  <c r="CN19" i="3"/>
  <c r="CL19" i="3"/>
  <c r="CJ19" i="3"/>
  <c r="CH19" i="3"/>
  <c r="CF19" i="3"/>
  <c r="CD19" i="3"/>
  <c r="CB19" i="3"/>
  <c r="BZ19" i="3"/>
  <c r="BX19" i="3"/>
  <c r="BV19" i="3"/>
  <c r="BT19" i="3"/>
  <c r="BR19" i="3"/>
  <c r="BP19" i="3"/>
  <c r="BN19" i="3"/>
  <c r="BL19" i="3"/>
  <c r="BJ19" i="3"/>
  <c r="BH19" i="3"/>
  <c r="BF19" i="3"/>
  <c r="BD19" i="3"/>
  <c r="BB19" i="3"/>
  <c r="DX19" i="3" s="1"/>
  <c r="AZ19" i="3"/>
  <c r="DW19" i="3" s="1"/>
  <c r="AX19" i="3"/>
  <c r="DV19" i="3" s="1"/>
  <c r="AV19" i="3"/>
  <c r="DU19" i="3" s="1"/>
  <c r="AT19" i="3"/>
  <c r="DT19" i="3" s="1"/>
  <c r="AR19" i="3"/>
  <c r="DS19" i="3" s="1"/>
  <c r="AP19" i="3"/>
  <c r="DR19" i="3" s="1"/>
  <c r="AN19" i="3"/>
  <c r="DQ19" i="3" s="1"/>
  <c r="AL19" i="3"/>
  <c r="DP19" i="3" s="1"/>
  <c r="AG19" i="3"/>
  <c r="CX19" i="3" s="1" a="1"/>
  <c r="CX19" i="3" s="1"/>
  <c r="AE19" i="3"/>
  <c r="CW19" i="3" s="1" a="1"/>
  <c r="CW19" i="3" s="1"/>
  <c r="AC19" i="3"/>
  <c r="Z19" i="3"/>
  <c r="X19" i="3"/>
  <c r="L19" i="3"/>
  <c r="J19" i="3"/>
  <c r="A19" i="3"/>
  <c r="AD18" i="3"/>
  <c r="DH18" i="3"/>
  <c r="CN18" i="3"/>
  <c r="CL18" i="3"/>
  <c r="CJ18" i="3"/>
  <c r="CH18" i="3"/>
  <c r="CF18" i="3"/>
  <c r="CD18" i="3"/>
  <c r="CB18" i="3"/>
  <c r="BZ18" i="3"/>
  <c r="BX18" i="3"/>
  <c r="BV18" i="3"/>
  <c r="BT18" i="3"/>
  <c r="BR18" i="3"/>
  <c r="BP18" i="3"/>
  <c r="BN18" i="3"/>
  <c r="BL18" i="3"/>
  <c r="BJ18" i="3"/>
  <c r="BH18" i="3"/>
  <c r="BF18" i="3"/>
  <c r="BD18" i="3"/>
  <c r="BB18" i="3"/>
  <c r="AZ18" i="3"/>
  <c r="DW18" i="3" s="1"/>
  <c r="AX18" i="3"/>
  <c r="DV18" i="3" s="1"/>
  <c r="AV18" i="3"/>
  <c r="DU18" i="3" s="1"/>
  <c r="AT18" i="3"/>
  <c r="DT18" i="3" s="1"/>
  <c r="AR18" i="3"/>
  <c r="DS18" i="3" s="1"/>
  <c r="AP18" i="3"/>
  <c r="DR18" i="3" s="1"/>
  <c r="AN18" i="3"/>
  <c r="DQ18" i="3" s="1"/>
  <c r="AL18" i="3"/>
  <c r="DP18" i="3" s="1"/>
  <c r="AG18" i="3"/>
  <c r="CX18" i="3" s="1" a="1"/>
  <c r="CX18" i="3" s="1"/>
  <c r="AE18" i="3"/>
  <c r="CW18" i="3" s="1" a="1"/>
  <c r="CW18" i="3" s="1"/>
  <c r="AC18" i="3"/>
  <c r="Z18" i="3"/>
  <c r="X18" i="3"/>
  <c r="U18" i="3"/>
  <c r="T18" i="3"/>
  <c r="A18" i="3"/>
  <c r="AD17" i="3"/>
  <c r="DH17" i="3"/>
  <c r="CN17" i="3"/>
  <c r="CL17" i="3"/>
  <c r="CJ17" i="3"/>
  <c r="CH17" i="3"/>
  <c r="CF17" i="3"/>
  <c r="CD17" i="3"/>
  <c r="CB17" i="3"/>
  <c r="BZ17" i="3"/>
  <c r="BX17" i="3"/>
  <c r="BV17" i="3"/>
  <c r="BT17" i="3"/>
  <c r="BR17" i="3"/>
  <c r="BP17" i="3"/>
  <c r="BN17" i="3"/>
  <c r="BL17" i="3"/>
  <c r="BJ17" i="3"/>
  <c r="BH17" i="3"/>
  <c r="BF17" i="3"/>
  <c r="BD17" i="3"/>
  <c r="BB17" i="3"/>
  <c r="AZ17" i="3"/>
  <c r="DW17" i="3" s="1"/>
  <c r="AX17" i="3"/>
  <c r="DV17" i="3" s="1"/>
  <c r="AV17" i="3"/>
  <c r="DU17" i="3" s="1"/>
  <c r="AT17" i="3"/>
  <c r="DT17" i="3" s="1"/>
  <c r="AR17" i="3"/>
  <c r="DS17" i="3" s="1"/>
  <c r="AP17" i="3"/>
  <c r="DR17" i="3" s="1"/>
  <c r="AN17" i="3"/>
  <c r="DQ17" i="3" s="1"/>
  <c r="AL17" i="3"/>
  <c r="DP17" i="3" s="1"/>
  <c r="AG17" i="3"/>
  <c r="CX17" i="3" s="1" a="1"/>
  <c r="CX17" i="3" s="1"/>
  <c r="AE17" i="3"/>
  <c r="CW17" i="3" s="1" a="1"/>
  <c r="CW17" i="3" s="1"/>
  <c r="AC17" i="3"/>
  <c r="Z17" i="3"/>
  <c r="X17" i="3"/>
  <c r="U17" i="3"/>
  <c r="T17" i="3"/>
  <c r="A17" i="3"/>
  <c r="AA16" i="3"/>
  <c r="CN16" i="3"/>
  <c r="CL16" i="3"/>
  <c r="CJ16" i="3"/>
  <c r="CH16" i="3"/>
  <c r="CF16" i="3"/>
  <c r="CD16" i="3"/>
  <c r="CB16" i="3"/>
  <c r="BZ16" i="3"/>
  <c r="BX16" i="3"/>
  <c r="BV16" i="3"/>
  <c r="BT16" i="3"/>
  <c r="BR16" i="3"/>
  <c r="BP16" i="3"/>
  <c r="BN16" i="3"/>
  <c r="BL16" i="3"/>
  <c r="BJ16" i="3"/>
  <c r="BH16" i="3"/>
  <c r="BF16" i="3"/>
  <c r="BD16" i="3"/>
  <c r="BB16" i="3"/>
  <c r="AZ16" i="3"/>
  <c r="DW16" i="3" s="1"/>
  <c r="AX16" i="3"/>
  <c r="DV16" i="3" s="1"/>
  <c r="AV16" i="3"/>
  <c r="DU16" i="3" s="1"/>
  <c r="AT16" i="3"/>
  <c r="DT16" i="3" s="1"/>
  <c r="AR16" i="3"/>
  <c r="DS16" i="3" s="1"/>
  <c r="AP16" i="3"/>
  <c r="DR16" i="3" s="1"/>
  <c r="AN16" i="3"/>
  <c r="DQ16" i="3" s="1"/>
  <c r="AL16" i="3"/>
  <c r="DP16" i="3" s="1"/>
  <c r="AG16" i="3"/>
  <c r="CX16" i="3" s="1" a="1"/>
  <c r="CX16" i="3" s="1"/>
  <c r="AE16" i="3"/>
  <c r="CW16" i="3" s="1" a="1"/>
  <c r="CW16" i="3" s="1"/>
  <c r="AC16" i="3"/>
  <c r="Z16" i="3"/>
  <c r="X16" i="3"/>
  <c r="L16" i="3"/>
  <c r="J16" i="3"/>
  <c r="A16" i="3"/>
  <c r="AD15" i="3"/>
  <c r="DH15" i="3"/>
  <c r="CN15" i="3"/>
  <c r="CL15" i="3"/>
  <c r="CJ15" i="3"/>
  <c r="CH15" i="3"/>
  <c r="CF15" i="3"/>
  <c r="CD15" i="3"/>
  <c r="CB15" i="3"/>
  <c r="BZ15" i="3"/>
  <c r="BX15" i="3"/>
  <c r="BV15" i="3"/>
  <c r="BT15" i="3"/>
  <c r="BR15" i="3"/>
  <c r="BP15" i="3"/>
  <c r="BN15" i="3"/>
  <c r="BL15" i="3"/>
  <c r="BJ15" i="3"/>
  <c r="BH15" i="3"/>
  <c r="BF15" i="3"/>
  <c r="BD15" i="3"/>
  <c r="BB15" i="3"/>
  <c r="AZ15" i="3"/>
  <c r="DW15" i="3" s="1"/>
  <c r="AX15" i="3"/>
  <c r="DV15" i="3" s="1"/>
  <c r="AV15" i="3"/>
  <c r="DU15" i="3" s="1"/>
  <c r="AT15" i="3"/>
  <c r="DT15" i="3" s="1"/>
  <c r="AR15" i="3"/>
  <c r="DS15" i="3" s="1"/>
  <c r="AP15" i="3"/>
  <c r="DR15" i="3" s="1"/>
  <c r="AN15" i="3"/>
  <c r="DQ15" i="3" s="1"/>
  <c r="AL15" i="3"/>
  <c r="DP15" i="3" s="1"/>
  <c r="AG15" i="3"/>
  <c r="CX15" i="3" s="1" a="1"/>
  <c r="CX15" i="3" s="1"/>
  <c r="AE15" i="3"/>
  <c r="CW15" i="3" s="1" a="1"/>
  <c r="CW15" i="3" s="1"/>
  <c r="AC15" i="3"/>
  <c r="AA15" i="3"/>
  <c r="Z15" i="3"/>
  <c r="CR15" i="3" s="1" a="1"/>
  <c r="CR15" i="3" s="1"/>
  <c r="X15" i="3"/>
  <c r="U15" i="3"/>
  <c r="T15" i="3"/>
  <c r="A15" i="3"/>
  <c r="AD14" i="3"/>
  <c r="CN14" i="3"/>
  <c r="CL14" i="3"/>
  <c r="CJ14" i="3"/>
  <c r="CH14" i="3"/>
  <c r="CF14" i="3"/>
  <c r="CD14" i="3"/>
  <c r="CB14" i="3"/>
  <c r="BZ14" i="3"/>
  <c r="BX14" i="3"/>
  <c r="BV14" i="3"/>
  <c r="BT14" i="3"/>
  <c r="BR14" i="3"/>
  <c r="BP14" i="3"/>
  <c r="BN14" i="3"/>
  <c r="BL14" i="3"/>
  <c r="BJ14" i="3"/>
  <c r="BH14" i="3"/>
  <c r="BF14" i="3"/>
  <c r="BD14" i="3"/>
  <c r="BB14" i="3"/>
  <c r="AZ14" i="3"/>
  <c r="DW14" i="3" s="1"/>
  <c r="AX14" i="3"/>
  <c r="DV14" i="3" s="1"/>
  <c r="AV14" i="3"/>
  <c r="DU14" i="3" s="1"/>
  <c r="AT14" i="3"/>
  <c r="DT14" i="3" s="1"/>
  <c r="AR14" i="3"/>
  <c r="DS14" i="3" s="1"/>
  <c r="AP14" i="3"/>
  <c r="DR14" i="3" s="1"/>
  <c r="AN14" i="3"/>
  <c r="DQ14" i="3" s="1"/>
  <c r="AL14" i="3"/>
  <c r="DP14" i="3" s="1"/>
  <c r="AG14" i="3"/>
  <c r="CX14" i="3" s="1" a="1"/>
  <c r="CX14" i="3" s="1"/>
  <c r="AE14" i="3"/>
  <c r="CW14" i="3" s="1" a="1"/>
  <c r="CW14" i="3" s="1"/>
  <c r="AC14" i="3"/>
  <c r="Z14" i="3"/>
  <c r="X14" i="3"/>
  <c r="L14" i="3"/>
  <c r="J14" i="3"/>
  <c r="U14" i="3" s="1"/>
  <c r="A14" i="3"/>
  <c r="AD13" i="3"/>
  <c r="DH13" i="3"/>
  <c r="CN13" i="3"/>
  <c r="CL13" i="3"/>
  <c r="CJ13" i="3"/>
  <c r="CH13" i="3"/>
  <c r="CF13" i="3"/>
  <c r="CD13" i="3"/>
  <c r="CB13" i="3"/>
  <c r="BZ13" i="3"/>
  <c r="BX13" i="3"/>
  <c r="BV13" i="3"/>
  <c r="BT13" i="3"/>
  <c r="BR13" i="3"/>
  <c r="BP13" i="3"/>
  <c r="BN13" i="3"/>
  <c r="BL13" i="3"/>
  <c r="BJ13" i="3"/>
  <c r="BH13" i="3"/>
  <c r="BF13" i="3"/>
  <c r="BD13" i="3"/>
  <c r="BB13" i="3"/>
  <c r="DX13" i="3" s="1"/>
  <c r="AZ13" i="3"/>
  <c r="DW13" i="3" s="1"/>
  <c r="AX13" i="3"/>
  <c r="DV13" i="3" s="1"/>
  <c r="AV13" i="3"/>
  <c r="DU13" i="3" s="1"/>
  <c r="AT13" i="3"/>
  <c r="DT13" i="3" s="1"/>
  <c r="AR13" i="3"/>
  <c r="DS13" i="3" s="1"/>
  <c r="AP13" i="3"/>
  <c r="DR13" i="3" s="1"/>
  <c r="AN13" i="3"/>
  <c r="DQ13" i="3" s="1"/>
  <c r="AL13" i="3"/>
  <c r="DP13" i="3" s="1"/>
  <c r="AG13" i="3"/>
  <c r="CX13" i="3" s="1" a="1"/>
  <c r="CX13" i="3" s="1"/>
  <c r="AE13" i="3"/>
  <c r="CW13" i="3" s="1" a="1"/>
  <c r="CW13" i="3" s="1"/>
  <c r="AC13" i="3"/>
  <c r="AB13" i="3"/>
  <c r="AA13" i="3"/>
  <c r="Z13" i="3"/>
  <c r="X13" i="3"/>
  <c r="U13" i="3"/>
  <c r="T13" i="3"/>
  <c r="A13" i="3"/>
  <c r="AA12" i="3"/>
  <c r="CN12" i="3"/>
  <c r="CL12" i="3"/>
  <c r="CJ12" i="3"/>
  <c r="CH12" i="3"/>
  <c r="CF12" i="3"/>
  <c r="CD12" i="3"/>
  <c r="CB12" i="3"/>
  <c r="BZ12" i="3"/>
  <c r="BX12" i="3"/>
  <c r="BV12" i="3"/>
  <c r="BT12" i="3"/>
  <c r="BR12" i="3"/>
  <c r="BP12" i="3"/>
  <c r="BN12" i="3"/>
  <c r="BL12" i="3"/>
  <c r="BJ12" i="3"/>
  <c r="BH12" i="3"/>
  <c r="BF12" i="3"/>
  <c r="BD12" i="3"/>
  <c r="BB12" i="3"/>
  <c r="AZ12" i="3"/>
  <c r="DW12" i="3" s="1"/>
  <c r="AX12" i="3"/>
  <c r="DV12" i="3" s="1"/>
  <c r="AV12" i="3"/>
  <c r="DU12" i="3" s="1"/>
  <c r="AT12" i="3"/>
  <c r="DT12" i="3" s="1"/>
  <c r="AR12" i="3"/>
  <c r="DS12" i="3" s="1"/>
  <c r="AP12" i="3"/>
  <c r="DR12" i="3" s="1"/>
  <c r="AN12" i="3"/>
  <c r="DQ12" i="3" s="1"/>
  <c r="AL12" i="3"/>
  <c r="DP12" i="3" s="1"/>
  <c r="AG12" i="3"/>
  <c r="CX12" i="3" s="1" a="1"/>
  <c r="CX12" i="3" s="1"/>
  <c r="AE12" i="3"/>
  <c r="CW12" i="3" s="1" a="1"/>
  <c r="CW12" i="3" s="1"/>
  <c r="AD12" i="3"/>
  <c r="AC12" i="3"/>
  <c r="Z12" i="3"/>
  <c r="X12" i="3"/>
  <c r="L12" i="3"/>
  <c r="J12" i="3"/>
  <c r="A12" i="3"/>
  <c r="AA11" i="3"/>
  <c r="DH11" i="3"/>
  <c r="CN11" i="3"/>
  <c r="CL11" i="3"/>
  <c r="CJ11" i="3"/>
  <c r="CH11" i="3"/>
  <c r="CF11" i="3"/>
  <c r="CD11" i="3"/>
  <c r="CB11" i="3"/>
  <c r="BZ11" i="3"/>
  <c r="BX11" i="3"/>
  <c r="BV11" i="3"/>
  <c r="BT11" i="3"/>
  <c r="BR11" i="3"/>
  <c r="BP11" i="3"/>
  <c r="BN11" i="3"/>
  <c r="BL11" i="3"/>
  <c r="BJ11" i="3"/>
  <c r="BH11" i="3"/>
  <c r="BF11" i="3"/>
  <c r="BD11" i="3"/>
  <c r="BB11" i="3"/>
  <c r="AZ11" i="3"/>
  <c r="DW11" i="3" s="1"/>
  <c r="AX11" i="3"/>
  <c r="DV11" i="3" s="1"/>
  <c r="AV11" i="3"/>
  <c r="DU11" i="3" s="1"/>
  <c r="AT11" i="3"/>
  <c r="DT11" i="3" s="1"/>
  <c r="AR11" i="3"/>
  <c r="DS11" i="3" s="1"/>
  <c r="AP11" i="3"/>
  <c r="DR11" i="3" s="1"/>
  <c r="AN11" i="3"/>
  <c r="DQ11" i="3" s="1"/>
  <c r="AL11" i="3"/>
  <c r="DP11" i="3" s="1"/>
  <c r="AG11" i="3"/>
  <c r="CX11" i="3" s="1" a="1"/>
  <c r="CX11" i="3" s="1"/>
  <c r="AE11" i="3"/>
  <c r="CW11" i="3" s="1" a="1"/>
  <c r="CW11" i="3" s="1"/>
  <c r="AC11" i="3"/>
  <c r="AB11" i="3"/>
  <c r="Z11" i="3"/>
  <c r="X11" i="3"/>
  <c r="U11" i="3"/>
  <c r="T11" i="3"/>
  <c r="A11" i="3"/>
  <c r="AD10" i="3"/>
  <c r="DH10" i="3"/>
  <c r="CN10" i="3"/>
  <c r="CL10" i="3"/>
  <c r="CJ10" i="3"/>
  <c r="CH10" i="3"/>
  <c r="CF10" i="3"/>
  <c r="CD10" i="3"/>
  <c r="CB10" i="3"/>
  <c r="BZ10" i="3"/>
  <c r="BX10" i="3"/>
  <c r="BV10" i="3"/>
  <c r="BT10" i="3"/>
  <c r="BR10" i="3"/>
  <c r="BP10" i="3"/>
  <c r="BN10" i="3"/>
  <c r="BL10" i="3"/>
  <c r="BJ10" i="3"/>
  <c r="BH10" i="3"/>
  <c r="BF10" i="3"/>
  <c r="BD10" i="3"/>
  <c r="BB10" i="3"/>
  <c r="AZ10" i="3"/>
  <c r="DW10" i="3" s="1"/>
  <c r="AX10" i="3"/>
  <c r="DV10" i="3" s="1"/>
  <c r="AV10" i="3"/>
  <c r="DU10" i="3" s="1"/>
  <c r="AT10" i="3"/>
  <c r="DT10" i="3" s="1"/>
  <c r="AR10" i="3"/>
  <c r="DS10" i="3" s="1"/>
  <c r="AP10" i="3"/>
  <c r="DR10" i="3" s="1"/>
  <c r="AN10" i="3"/>
  <c r="DQ10" i="3" s="1"/>
  <c r="AL10" i="3"/>
  <c r="DP10" i="3" s="1"/>
  <c r="AG10" i="3"/>
  <c r="CX10" i="3" s="1" a="1"/>
  <c r="CX10" i="3" s="1"/>
  <c r="AE10" i="3"/>
  <c r="CW10" i="3" s="1" a="1"/>
  <c r="CW10" i="3" s="1"/>
  <c r="AC10" i="3"/>
  <c r="AB10" i="3"/>
  <c r="Z10" i="3"/>
  <c r="X10" i="3"/>
  <c r="L10" i="3"/>
  <c r="J10" i="3"/>
  <c r="A10" i="3"/>
  <c r="AA9" i="3"/>
  <c r="CN9" i="3"/>
  <c r="CL9" i="3"/>
  <c r="CJ9" i="3"/>
  <c r="CH9" i="3"/>
  <c r="CF9" i="3"/>
  <c r="CD9" i="3"/>
  <c r="CB9" i="3"/>
  <c r="BZ9" i="3"/>
  <c r="BX9" i="3"/>
  <c r="BV9" i="3"/>
  <c r="BT9" i="3"/>
  <c r="BR9" i="3"/>
  <c r="BP9" i="3"/>
  <c r="BN9" i="3"/>
  <c r="BL9" i="3"/>
  <c r="BJ9" i="3"/>
  <c r="BH9" i="3"/>
  <c r="BF9" i="3"/>
  <c r="BD9" i="3"/>
  <c r="BB9" i="3"/>
  <c r="DX9" i="3" s="1"/>
  <c r="AZ9" i="3"/>
  <c r="DW9" i="3" s="1"/>
  <c r="AX9" i="3"/>
  <c r="DV9" i="3" s="1"/>
  <c r="AV9" i="3"/>
  <c r="DU9" i="3" s="1"/>
  <c r="AT9" i="3"/>
  <c r="DT9" i="3" s="1"/>
  <c r="AR9" i="3"/>
  <c r="DS9" i="3" s="1"/>
  <c r="AP9" i="3"/>
  <c r="DR9" i="3" s="1"/>
  <c r="AN9" i="3"/>
  <c r="DQ9" i="3" s="1"/>
  <c r="AL9" i="3"/>
  <c r="DP9" i="3" s="1"/>
  <c r="AG9" i="3"/>
  <c r="CX9" i="3" s="1" a="1"/>
  <c r="CX9" i="3" s="1"/>
  <c r="AE9" i="3"/>
  <c r="CW9" i="3" s="1" a="1"/>
  <c r="CW9" i="3" s="1"/>
  <c r="AC9" i="3"/>
  <c r="Z9" i="3"/>
  <c r="X9" i="3"/>
  <c r="L9" i="3"/>
  <c r="J9" i="3"/>
  <c r="A9" i="3"/>
  <c r="AD8" i="3"/>
  <c r="DH8" i="3"/>
  <c r="CN8" i="3"/>
  <c r="CL8" i="3"/>
  <c r="CJ8" i="3"/>
  <c r="CH8" i="3"/>
  <c r="CF8" i="3"/>
  <c r="CD8" i="3"/>
  <c r="CB8" i="3"/>
  <c r="BZ8" i="3"/>
  <c r="BX8" i="3"/>
  <c r="BV8" i="3"/>
  <c r="BT8" i="3"/>
  <c r="BR8" i="3"/>
  <c r="BP8" i="3"/>
  <c r="BN8" i="3"/>
  <c r="BL8" i="3"/>
  <c r="BJ8" i="3"/>
  <c r="BH8" i="3"/>
  <c r="BF8" i="3"/>
  <c r="BD8" i="3"/>
  <c r="BB8" i="3"/>
  <c r="AZ8" i="3"/>
  <c r="DW8" i="3" s="1"/>
  <c r="AX8" i="3"/>
  <c r="DV8" i="3" s="1"/>
  <c r="AV8" i="3"/>
  <c r="DU8" i="3" s="1"/>
  <c r="AT8" i="3"/>
  <c r="DT8" i="3" s="1"/>
  <c r="AR8" i="3"/>
  <c r="DS8" i="3" s="1"/>
  <c r="AP8" i="3"/>
  <c r="DR8" i="3" s="1"/>
  <c r="AN8" i="3"/>
  <c r="DQ8" i="3" s="1"/>
  <c r="AL8" i="3"/>
  <c r="DP8" i="3" s="1"/>
  <c r="AG8" i="3"/>
  <c r="CX8" i="3" s="1" a="1"/>
  <c r="CX8" i="3" s="1"/>
  <c r="AE8" i="3"/>
  <c r="CW8" i="3" s="1" a="1"/>
  <c r="CW8" i="3" s="1"/>
  <c r="AC8" i="3"/>
  <c r="Z8" i="3"/>
  <c r="X8" i="3"/>
  <c r="U8" i="3"/>
  <c r="T8" i="3"/>
  <c r="A8" i="3"/>
  <c r="AD7" i="3"/>
  <c r="DH7" i="3"/>
  <c r="CN7" i="3"/>
  <c r="CL7" i="3"/>
  <c r="CJ7" i="3"/>
  <c r="CH7" i="3"/>
  <c r="CF7" i="3"/>
  <c r="CD7" i="3"/>
  <c r="CB7" i="3"/>
  <c r="BZ7" i="3"/>
  <c r="BX7" i="3"/>
  <c r="BV7" i="3"/>
  <c r="BT7" i="3"/>
  <c r="BR7" i="3"/>
  <c r="BP7" i="3"/>
  <c r="BN7" i="3"/>
  <c r="BL7" i="3"/>
  <c r="BJ7" i="3"/>
  <c r="BH7" i="3"/>
  <c r="BF7" i="3"/>
  <c r="BD7" i="3"/>
  <c r="BB7" i="3"/>
  <c r="AZ7" i="3"/>
  <c r="DW7" i="3" s="1"/>
  <c r="AX7" i="3"/>
  <c r="DV7" i="3" s="1"/>
  <c r="AV7" i="3"/>
  <c r="DU7" i="3" s="1"/>
  <c r="AT7" i="3"/>
  <c r="DT7" i="3" s="1"/>
  <c r="AR7" i="3"/>
  <c r="DS7" i="3" s="1"/>
  <c r="AP7" i="3"/>
  <c r="DR7" i="3" s="1"/>
  <c r="AN7" i="3"/>
  <c r="DQ7" i="3" s="1"/>
  <c r="AL7" i="3"/>
  <c r="DP7" i="3" s="1"/>
  <c r="AG7" i="3"/>
  <c r="CX7" i="3" s="1" a="1"/>
  <c r="CX7" i="3" s="1"/>
  <c r="AE7" i="3"/>
  <c r="CW7" i="3" s="1" a="1"/>
  <c r="CW7" i="3" s="1"/>
  <c r="AC7" i="3"/>
  <c r="Z7" i="3"/>
  <c r="X7" i="3"/>
  <c r="L7" i="3"/>
  <c r="J7" i="3"/>
  <c r="A7" i="3"/>
  <c r="DH6" i="3"/>
  <c r="CN6" i="3"/>
  <c r="CL6" i="3"/>
  <c r="CJ6" i="3"/>
  <c r="CH6" i="3"/>
  <c r="CF6" i="3"/>
  <c r="CD6" i="3"/>
  <c r="CB6" i="3"/>
  <c r="BZ6" i="3"/>
  <c r="BX6" i="3"/>
  <c r="BV6" i="3"/>
  <c r="BT6" i="3"/>
  <c r="BR6" i="3"/>
  <c r="BP6" i="3"/>
  <c r="BN6" i="3"/>
  <c r="BL6" i="3"/>
  <c r="BJ6" i="3"/>
  <c r="BH6" i="3"/>
  <c r="BF6" i="3"/>
  <c r="BD6" i="3"/>
  <c r="BB6" i="3"/>
  <c r="AZ6" i="3"/>
  <c r="DW6" i="3" s="1"/>
  <c r="AX6" i="3"/>
  <c r="DV6" i="3" s="1"/>
  <c r="AV6" i="3"/>
  <c r="DU6" i="3" s="1"/>
  <c r="AT6" i="3"/>
  <c r="DT6" i="3" s="1"/>
  <c r="AR6" i="3"/>
  <c r="DS6" i="3" s="1"/>
  <c r="AP6" i="3"/>
  <c r="DR6" i="3" s="1"/>
  <c r="AN6" i="3"/>
  <c r="DQ6" i="3" s="1"/>
  <c r="AL6" i="3"/>
  <c r="DP6" i="3" s="1"/>
  <c r="AG6" i="3"/>
  <c r="CX6" i="3" s="1" a="1"/>
  <c r="CX6" i="3" s="1"/>
  <c r="AE6" i="3"/>
  <c r="CW6" i="3" s="1" a="1"/>
  <c r="CW6" i="3" s="1"/>
  <c r="AD6" i="3"/>
  <c r="AC6" i="3"/>
  <c r="AA6" i="3"/>
  <c r="Z6" i="3"/>
  <c r="X6" i="3"/>
  <c r="L6" i="3"/>
  <c r="J6" i="3"/>
  <c r="A6" i="3"/>
  <c r="AA5" i="3"/>
  <c r="DH5" i="3"/>
  <c r="CN5" i="3"/>
  <c r="CL5" i="3"/>
  <c r="CJ5" i="3"/>
  <c r="CH5" i="3"/>
  <c r="CF5" i="3"/>
  <c r="CD5" i="3"/>
  <c r="CB5" i="3"/>
  <c r="BZ5" i="3"/>
  <c r="BX5" i="3"/>
  <c r="BV5" i="3"/>
  <c r="BT5" i="3"/>
  <c r="BR5" i="3"/>
  <c r="BP5" i="3"/>
  <c r="BN5" i="3"/>
  <c r="BL5" i="3"/>
  <c r="BJ5" i="3"/>
  <c r="BH5" i="3"/>
  <c r="BF5" i="3"/>
  <c r="BD5" i="3"/>
  <c r="BB5" i="3"/>
  <c r="AZ5" i="3"/>
  <c r="DW5" i="3" s="1"/>
  <c r="AX5" i="3"/>
  <c r="DV5" i="3" s="1"/>
  <c r="AV5" i="3"/>
  <c r="DU5" i="3" s="1"/>
  <c r="AT5" i="3"/>
  <c r="DT5" i="3" s="1"/>
  <c r="AR5" i="3"/>
  <c r="DS5" i="3" s="1"/>
  <c r="AP5" i="3"/>
  <c r="DR5" i="3" s="1"/>
  <c r="AN5" i="3"/>
  <c r="DQ5" i="3" s="1"/>
  <c r="AL5" i="3"/>
  <c r="DP5" i="3" s="1"/>
  <c r="AG5" i="3"/>
  <c r="CX5" i="3" s="1" a="1"/>
  <c r="CX5" i="3" s="1"/>
  <c r="AE5" i="3"/>
  <c r="CW5" i="3" s="1" a="1"/>
  <c r="CW5" i="3" s="1"/>
  <c r="AC5" i="3"/>
  <c r="Z5" i="3"/>
  <c r="X5" i="3"/>
  <c r="U5" i="3"/>
  <c r="T5" i="3"/>
  <c r="A5" i="3"/>
  <c r="AA4" i="3"/>
  <c r="DH4" i="3"/>
  <c r="CN4" i="3"/>
  <c r="CL4" i="3"/>
  <c r="CJ4" i="3"/>
  <c r="CH4" i="3"/>
  <c r="CF4" i="3"/>
  <c r="CD4" i="3"/>
  <c r="CB4" i="3"/>
  <c r="BZ4" i="3"/>
  <c r="BX4" i="3"/>
  <c r="BV4" i="3"/>
  <c r="BT4" i="3"/>
  <c r="BR4" i="3"/>
  <c r="BN4" i="3"/>
  <c r="BL4" i="3"/>
  <c r="BJ4" i="3"/>
  <c r="BH4" i="3"/>
  <c r="BF4" i="3"/>
  <c r="BD4" i="3"/>
  <c r="BB4" i="3"/>
  <c r="DX4" i="3" s="1"/>
  <c r="AZ4" i="3"/>
  <c r="DW4" i="3" s="1"/>
  <c r="AX4" i="3"/>
  <c r="DV4" i="3" s="1"/>
  <c r="AV4" i="3"/>
  <c r="DU4" i="3" s="1"/>
  <c r="AT4" i="3"/>
  <c r="DT4" i="3" s="1"/>
  <c r="AR4" i="3"/>
  <c r="DS4" i="3" s="1"/>
  <c r="AP4" i="3"/>
  <c r="DR4" i="3" s="1"/>
  <c r="AN4" i="3"/>
  <c r="DQ4" i="3" s="1"/>
  <c r="AL4" i="3"/>
  <c r="DP4" i="3" s="1"/>
  <c r="AG4" i="3"/>
  <c r="CX4" i="3" s="1" a="1"/>
  <c r="CX4" i="3" s="1"/>
  <c r="AE4" i="3"/>
  <c r="CW4" i="3" s="1" a="1"/>
  <c r="CW4" i="3" s="1"/>
  <c r="AD4" i="3"/>
  <c r="AC4" i="3"/>
  <c r="Z4" i="3"/>
  <c r="X4" i="3"/>
  <c r="U4" i="3"/>
  <c r="T4" i="3"/>
  <c r="A4" i="3"/>
  <c r="AA3" i="3"/>
  <c r="CN3" i="3"/>
  <c r="CL3" i="3"/>
  <c r="CJ3" i="3"/>
  <c r="CH3" i="3"/>
  <c r="CF3" i="3"/>
  <c r="CD3" i="3"/>
  <c r="CB3" i="3"/>
  <c r="BZ3" i="3"/>
  <c r="BX3" i="3"/>
  <c r="BV3" i="3"/>
  <c r="BT3" i="3"/>
  <c r="BR3" i="3"/>
  <c r="BN3" i="3"/>
  <c r="BL3" i="3"/>
  <c r="BJ3" i="3"/>
  <c r="BH3" i="3"/>
  <c r="BF3" i="3"/>
  <c r="BD3" i="3"/>
  <c r="BB3" i="3"/>
  <c r="DX3" i="3" s="1"/>
  <c r="AZ3" i="3"/>
  <c r="DW3" i="3" s="1"/>
  <c r="AX3" i="3"/>
  <c r="DV3" i="3" s="1"/>
  <c r="AV3" i="3"/>
  <c r="DU3" i="3" s="1"/>
  <c r="AT3" i="3"/>
  <c r="DT3" i="3" s="1"/>
  <c r="AR3" i="3"/>
  <c r="DS3" i="3" s="1"/>
  <c r="AP3" i="3"/>
  <c r="DR3" i="3" s="1"/>
  <c r="AN3" i="3"/>
  <c r="DQ3" i="3" s="1"/>
  <c r="AL3" i="3"/>
  <c r="DP3" i="3" s="1"/>
  <c r="AG3" i="3"/>
  <c r="CX3" i="3" s="1" a="1"/>
  <c r="CX3" i="3" s="1"/>
  <c r="AE3" i="3"/>
  <c r="CW3" i="3" s="1" a="1"/>
  <c r="CW3" i="3" s="1"/>
  <c r="AD3" i="3"/>
  <c r="AC3" i="3"/>
  <c r="Z3" i="3"/>
  <c r="X3" i="3"/>
  <c r="L3" i="3"/>
  <c r="J3" i="3"/>
  <c r="A3" i="3"/>
  <c r="AD2" i="3"/>
  <c r="DH2" i="3"/>
  <c r="CN2" i="3"/>
  <c r="CL2" i="3"/>
  <c r="CJ2" i="3"/>
  <c r="CH2" i="3"/>
  <c r="CF2" i="3"/>
  <c r="CD2" i="3"/>
  <c r="CB2" i="3"/>
  <c r="BZ2" i="3"/>
  <c r="BX2" i="3"/>
  <c r="BV2" i="3"/>
  <c r="BT2" i="3"/>
  <c r="BR2" i="3"/>
  <c r="BP2" i="3"/>
  <c r="BN2" i="3"/>
  <c r="BL2" i="3"/>
  <c r="BJ2" i="3"/>
  <c r="BH2" i="3"/>
  <c r="BF2" i="3"/>
  <c r="BD2" i="3"/>
  <c r="BB2" i="3"/>
  <c r="AZ2" i="3"/>
  <c r="DW2" i="3" s="1"/>
  <c r="AX2" i="3"/>
  <c r="DV2" i="3" s="1"/>
  <c r="AV2" i="3"/>
  <c r="DU2" i="3" s="1"/>
  <c r="AT2" i="3"/>
  <c r="DT2" i="3" s="1"/>
  <c r="AR2" i="3"/>
  <c r="DS2" i="3" s="1"/>
  <c r="AP2" i="3"/>
  <c r="DR2" i="3" s="1"/>
  <c r="AN2" i="3"/>
  <c r="DQ2" i="3" s="1"/>
  <c r="AL2" i="3"/>
  <c r="DP2" i="3" s="1"/>
  <c r="AG2" i="3"/>
  <c r="CX2" i="3" s="1" a="1"/>
  <c r="CX2" i="3" s="1"/>
  <c r="AE2" i="3"/>
  <c r="CW2" i="3" s="1" a="1"/>
  <c r="CW2" i="3" s="1"/>
  <c r="AC2" i="3"/>
  <c r="Z2" i="3"/>
  <c r="X2" i="3"/>
  <c r="L2" i="3"/>
  <c r="J2" i="3"/>
  <c r="A2" i="3"/>
  <c r="DP76" i="2"/>
  <c r="DN76" i="2"/>
  <c r="DA76" i="2"/>
  <c r="CZ76" i="2"/>
  <c r="CY76" i="2"/>
  <c r="CX76" i="2"/>
  <c r="CS76" i="2"/>
  <c r="BG76" i="2"/>
  <c r="DJ76" i="2" s="1"/>
  <c r="BE76" i="2"/>
  <c r="DI76" i="2" s="1"/>
  <c r="BC76" i="2"/>
  <c r="DH76" i="2" s="1"/>
  <c r="BA76" i="2"/>
  <c r="DG76" i="2" s="1"/>
  <c r="AY76" i="2"/>
  <c r="DF76" i="2" s="1"/>
  <c r="AW76" i="2"/>
  <c r="DE76" i="2" s="1"/>
  <c r="AU76" i="2"/>
  <c r="DD76" i="2" s="1"/>
  <c r="AS76" i="2"/>
  <c r="DC76" i="2" s="1"/>
  <c r="AQ76" i="2"/>
  <c r="DB76" i="2" s="1"/>
  <c r="AL76" i="2"/>
  <c r="CI76" i="2" s="1"/>
  <c r="AJ76" i="2"/>
  <c r="CH76" i="2" s="1"/>
  <c r="AI76" i="2"/>
  <c r="AH76" i="2"/>
  <c r="AF76" i="2"/>
  <c r="AE76" i="2"/>
  <c r="CR76" i="2" s="1"/>
  <c r="DO76" i="2" s="1"/>
  <c r="AC76" i="2"/>
  <c r="Z76" i="2"/>
  <c r="Y76" i="2"/>
  <c r="CJ75" i="2"/>
  <c r="DP74" i="2"/>
  <c r="DN74" i="2"/>
  <c r="DA74" i="2"/>
  <c r="CY74" i="2"/>
  <c r="CX74" i="2"/>
  <c r="CS74" i="2"/>
  <c r="BG74" i="2"/>
  <c r="DJ74" i="2" s="1"/>
  <c r="BE74" i="2"/>
  <c r="DI74" i="2" s="1"/>
  <c r="BC74" i="2"/>
  <c r="DH74" i="2" s="1"/>
  <c r="BA74" i="2"/>
  <c r="DG74" i="2" s="1"/>
  <c r="AY74" i="2"/>
  <c r="DF74" i="2" s="1"/>
  <c r="AW74" i="2"/>
  <c r="DE74" i="2" s="1"/>
  <c r="AU74" i="2"/>
  <c r="DD74" i="2" s="1"/>
  <c r="AS74" i="2"/>
  <c r="DC74" i="2" s="1"/>
  <c r="AQ74" i="2"/>
  <c r="DB74" i="2" s="1"/>
  <c r="AL74" i="2"/>
  <c r="CI74" i="2" s="1"/>
  <c r="AJ74" i="2"/>
  <c r="AI74" i="2"/>
  <c r="AH74" i="2"/>
  <c r="AF74" i="2"/>
  <c r="CF74" i="2" s="1"/>
  <c r="AE74" i="2"/>
  <c r="AC74" i="2"/>
  <c r="AK74" i="2" s="1"/>
  <c r="CZ74" i="2" s="1"/>
  <c r="Z74" i="2"/>
  <c r="Y74" i="2"/>
  <c r="CJ73" i="2"/>
  <c r="DP72" i="2"/>
  <c r="DN72" i="2"/>
  <c r="CY72" i="2"/>
  <c r="CX72" i="2"/>
  <c r="BK72" i="2"/>
  <c r="BG72" i="2"/>
  <c r="BE72" i="2"/>
  <c r="BC72" i="2"/>
  <c r="BA72" i="2"/>
  <c r="AY72" i="2"/>
  <c r="AW72" i="2"/>
  <c r="AU72" i="2"/>
  <c r="AS72" i="2"/>
  <c r="AQ72" i="2"/>
  <c r="CJ72" i="2" s="1"/>
  <c r="AL72" i="2"/>
  <c r="CI72" i="2" s="1"/>
  <c r="AJ72" i="2"/>
  <c r="AI72" i="2"/>
  <c r="AH72" i="2"/>
  <c r="AF72" i="2"/>
  <c r="CF72" i="2" s="1"/>
  <c r="AE72" i="2"/>
  <c r="AC72" i="2"/>
  <c r="AK72" i="2" s="1"/>
  <c r="CN72" i="2" s="1"/>
  <c r="CY71" i="2"/>
  <c r="AF71" i="2" s="1"/>
  <c r="CF71" i="2" s="1"/>
  <c r="CX71" i="2"/>
  <c r="BG71" i="2"/>
  <c r="BE71" i="2"/>
  <c r="BC71" i="2"/>
  <c r="BA71" i="2"/>
  <c r="AY71" i="2"/>
  <c r="AW71" i="2"/>
  <c r="AU71" i="2"/>
  <c r="AS71" i="2"/>
  <c r="AQ71" i="2"/>
  <c r="AL71" i="2"/>
  <c r="CI71" i="2" s="1"/>
  <c r="AJ71" i="2"/>
  <c r="AI71" i="2"/>
  <c r="AH71" i="2"/>
  <c r="AE71" i="2"/>
  <c r="AC71" i="2"/>
  <c r="AK71" i="2" s="1"/>
  <c r="DP70" i="2"/>
  <c r="DN70" i="2"/>
  <c r="DI70" i="2"/>
  <c r="DA70" i="2"/>
  <c r="CY70" i="2"/>
  <c r="AF70" i="2" s="1"/>
  <c r="CF70" i="2" s="1"/>
  <c r="CX70" i="2"/>
  <c r="CS70" i="2"/>
  <c r="BK70" i="2"/>
  <c r="BG70" i="2"/>
  <c r="DJ70" i="2" s="1"/>
  <c r="BE70" i="2"/>
  <c r="BC70" i="2"/>
  <c r="DH70" i="2" s="1"/>
  <c r="BA70" i="2"/>
  <c r="DG70" i="2" s="1"/>
  <c r="AY70" i="2"/>
  <c r="DF70" i="2" s="1"/>
  <c r="AW70" i="2"/>
  <c r="DE70" i="2" s="1"/>
  <c r="AU70" i="2"/>
  <c r="DD70" i="2" s="1"/>
  <c r="AS70" i="2"/>
  <c r="DC70" i="2" s="1"/>
  <c r="AQ70" i="2"/>
  <c r="DB70" i="2" s="1"/>
  <c r="AL70" i="2"/>
  <c r="CI70" i="2" s="1"/>
  <c r="AJ70" i="2"/>
  <c r="AI70" i="2"/>
  <c r="AH70" i="2"/>
  <c r="AE70" i="2"/>
  <c r="AC70" i="2"/>
  <c r="AK70" i="2" s="1"/>
  <c r="CZ70" i="2" s="1"/>
  <c r="DP69" i="2"/>
  <c r="DN69" i="2"/>
  <c r="CY69" i="2"/>
  <c r="AI69" i="2" s="1"/>
  <c r="CX69" i="2"/>
  <c r="BI69" i="2"/>
  <c r="BG69" i="2"/>
  <c r="BE69" i="2"/>
  <c r="BC69" i="2"/>
  <c r="BA69" i="2"/>
  <c r="AY69" i="2"/>
  <c r="AW69" i="2"/>
  <c r="AU69" i="2"/>
  <c r="AS69" i="2"/>
  <c r="AQ69" i="2"/>
  <c r="CJ69" i="2" s="1"/>
  <c r="AL69" i="2"/>
  <c r="CI69" i="2" s="1"/>
  <c r="AJ69" i="2"/>
  <c r="AH69" i="2"/>
  <c r="AF69" i="2"/>
  <c r="AE69" i="2"/>
  <c r="AC69" i="2"/>
  <c r="AK69" i="2" s="1"/>
  <c r="DP68" i="2"/>
  <c r="DN68" i="2"/>
  <c r="DA68" i="2"/>
  <c r="CY68" i="2"/>
  <c r="CX68" i="2"/>
  <c r="CS68" i="2"/>
  <c r="BO68" i="2"/>
  <c r="BI68" i="2"/>
  <c r="BG68" i="2"/>
  <c r="DJ68" i="2" s="1"/>
  <c r="BE68" i="2"/>
  <c r="DI68" i="2" s="1"/>
  <c r="BC68" i="2"/>
  <c r="DH68" i="2" s="1"/>
  <c r="BA68" i="2"/>
  <c r="DG68" i="2" s="1"/>
  <c r="AY68" i="2"/>
  <c r="DF68" i="2" s="1"/>
  <c r="AW68" i="2"/>
  <c r="DE68" i="2" s="1"/>
  <c r="AU68" i="2"/>
  <c r="DD68" i="2" s="1"/>
  <c r="AS68" i="2"/>
  <c r="DC68" i="2" s="1"/>
  <c r="AQ68" i="2"/>
  <c r="DB68" i="2" s="1"/>
  <c r="AL68" i="2"/>
  <c r="CI68" i="2" s="1"/>
  <c r="AJ68" i="2"/>
  <c r="AI68" i="2"/>
  <c r="AH68" i="2"/>
  <c r="AF68" i="2"/>
  <c r="AE68" i="2"/>
  <c r="AC68" i="2"/>
  <c r="AK68" i="2" s="1"/>
  <c r="CZ68" i="2" s="1"/>
  <c r="DN67" i="2"/>
  <c r="CY67" i="2"/>
  <c r="CX67" i="2"/>
  <c r="BI67" i="2"/>
  <c r="BG67" i="2"/>
  <c r="BE67" i="2"/>
  <c r="BC67" i="2"/>
  <c r="BA67" i="2"/>
  <c r="AY67" i="2"/>
  <c r="AW67" i="2"/>
  <c r="AU67" i="2"/>
  <c r="AS67" i="2"/>
  <c r="AQ67" i="2"/>
  <c r="AL67" i="2"/>
  <c r="CI67" i="2" s="1"/>
  <c r="AJ67" i="2"/>
  <c r="AI67" i="2"/>
  <c r="AH67" i="2"/>
  <c r="AF67" i="2"/>
  <c r="CF67" i="2" s="1"/>
  <c r="AE67" i="2"/>
  <c r="AC67" i="2"/>
  <c r="DN66" i="2"/>
  <c r="CY66" i="2"/>
  <c r="AI66" i="2" s="1"/>
  <c r="BW66" i="2"/>
  <c r="BK66" i="2"/>
  <c r="BI66" i="2"/>
  <c r="BG66" i="2"/>
  <c r="BE66" i="2"/>
  <c r="BC66" i="2"/>
  <c r="BA66" i="2"/>
  <c r="AY66" i="2"/>
  <c r="AW66" i="2"/>
  <c r="AU66" i="2"/>
  <c r="AS66" i="2"/>
  <c r="AQ66" i="2"/>
  <c r="AL66" i="2"/>
  <c r="CI66" i="2" s="1"/>
  <c r="AJ66" i="2"/>
  <c r="AH66" i="2"/>
  <c r="AF66" i="2"/>
  <c r="AE66" i="2"/>
  <c r="AC66" i="2"/>
  <c r="AK66" i="2" s="1"/>
  <c r="DP65" i="2"/>
  <c r="DN65" i="2"/>
  <c r="DA65" i="2"/>
  <c r="CY65" i="2"/>
  <c r="CX65" i="2"/>
  <c r="CS65" i="2"/>
  <c r="BM65" i="2"/>
  <c r="BI65" i="2"/>
  <c r="BG65" i="2"/>
  <c r="DJ65" i="2" s="1"/>
  <c r="BE65" i="2"/>
  <c r="DI65" i="2" s="1"/>
  <c r="BC65" i="2"/>
  <c r="DH65" i="2" s="1"/>
  <c r="BA65" i="2"/>
  <c r="DG65" i="2" s="1"/>
  <c r="AY65" i="2"/>
  <c r="DF65" i="2" s="1"/>
  <c r="AW65" i="2"/>
  <c r="DE65" i="2" s="1"/>
  <c r="AU65" i="2"/>
  <c r="DD65" i="2" s="1"/>
  <c r="AS65" i="2"/>
  <c r="DC65" i="2" s="1"/>
  <c r="AQ65" i="2"/>
  <c r="DB65" i="2" s="1"/>
  <c r="AL65" i="2"/>
  <c r="CI65" i="2" s="1"/>
  <c r="AJ65" i="2"/>
  <c r="AI65" i="2"/>
  <c r="AH65" i="2"/>
  <c r="AF65" i="2"/>
  <c r="AE65" i="2"/>
  <c r="AC65" i="2"/>
  <c r="AK65" i="2" s="1"/>
  <c r="CZ65" i="2" s="1"/>
  <c r="CY64" i="2"/>
  <c r="BM64" i="2"/>
  <c r="BI64" i="2"/>
  <c r="BG64" i="2"/>
  <c r="BE64" i="2"/>
  <c r="BC64" i="2"/>
  <c r="BA64" i="2"/>
  <c r="AY64" i="2"/>
  <c r="AW64" i="2"/>
  <c r="AU64" i="2"/>
  <c r="AS64" i="2"/>
  <c r="AQ64" i="2"/>
  <c r="AL64" i="2"/>
  <c r="CI64" i="2" s="1"/>
  <c r="AJ64" i="2"/>
  <c r="AI64" i="2"/>
  <c r="AH64" i="2"/>
  <c r="AF64" i="2"/>
  <c r="CF64" i="2" s="1"/>
  <c r="AE64" i="2"/>
  <c r="AC64" i="2"/>
  <c r="AK64" i="2" s="1"/>
  <c r="CR64" i="2" s="1"/>
  <c r="DP63" i="2"/>
  <c r="DN63" i="2"/>
  <c r="CY63" i="2"/>
  <c r="CX63" i="2"/>
  <c r="BK63" i="2"/>
  <c r="BI63" i="2"/>
  <c r="BG63" i="2"/>
  <c r="BE63" i="2"/>
  <c r="BC63" i="2"/>
  <c r="BA63" i="2"/>
  <c r="AY63" i="2"/>
  <c r="AW63" i="2"/>
  <c r="AU63" i="2"/>
  <c r="AS63" i="2"/>
  <c r="AQ63" i="2"/>
  <c r="CJ63" i="2" s="1"/>
  <c r="AL63" i="2"/>
  <c r="CI63" i="2" s="1"/>
  <c r="AJ63" i="2"/>
  <c r="AI63" i="2"/>
  <c r="AH63" i="2"/>
  <c r="AF63" i="2"/>
  <c r="CF63" i="2" s="1"/>
  <c r="AE63" i="2"/>
  <c r="AC63" i="2"/>
  <c r="AK63" i="2" s="1"/>
  <c r="DN62" i="2"/>
  <c r="CY62" i="2"/>
  <c r="CX62" i="2"/>
  <c r="BI62" i="2"/>
  <c r="BG62" i="2"/>
  <c r="BE62" i="2"/>
  <c r="BC62" i="2"/>
  <c r="BA62" i="2"/>
  <c r="AY62" i="2"/>
  <c r="AW62" i="2"/>
  <c r="AU62" i="2"/>
  <c r="AS62" i="2"/>
  <c r="AQ62" i="2"/>
  <c r="AL62" i="2"/>
  <c r="CI62" i="2" s="1"/>
  <c r="AJ62" i="2"/>
  <c r="AI62" i="2"/>
  <c r="AH62" i="2"/>
  <c r="AF62" i="2"/>
  <c r="CF62" i="2" s="1"/>
  <c r="AE62" i="2"/>
  <c r="AC62" i="2"/>
  <c r="AK62" i="2" s="1"/>
  <c r="DP61" i="2"/>
  <c r="DN61" i="2"/>
  <c r="DA61" i="2"/>
  <c r="CY61" i="2"/>
  <c r="CX61" i="2"/>
  <c r="CS61" i="2"/>
  <c r="BY61" i="2"/>
  <c r="BI61" i="2"/>
  <c r="BG61" i="2"/>
  <c r="DJ61" i="2" s="1"/>
  <c r="BE61" i="2"/>
  <c r="DI61" i="2" s="1"/>
  <c r="BC61" i="2"/>
  <c r="DH61" i="2" s="1"/>
  <c r="BA61" i="2"/>
  <c r="DG61" i="2" s="1"/>
  <c r="AY61" i="2"/>
  <c r="DF61" i="2" s="1"/>
  <c r="AW61" i="2"/>
  <c r="DE61" i="2" s="1"/>
  <c r="AU61" i="2"/>
  <c r="DD61" i="2" s="1"/>
  <c r="AS61" i="2"/>
  <c r="DC61" i="2" s="1"/>
  <c r="AQ61" i="2"/>
  <c r="DB61" i="2" s="1"/>
  <c r="AL61" i="2"/>
  <c r="CI61" i="2" s="1"/>
  <c r="AJ61" i="2"/>
  <c r="AI61" i="2"/>
  <c r="AH61" i="2"/>
  <c r="AF61" i="2"/>
  <c r="AE61" i="2"/>
  <c r="AC61" i="2"/>
  <c r="AK61" i="2" s="1"/>
  <c r="CZ61" i="2" s="1"/>
  <c r="Z61" i="2"/>
  <c r="Y61" i="2"/>
  <c r="CY60" i="2"/>
  <c r="CX60" i="2"/>
  <c r="BW60" i="2"/>
  <c r="BI60" i="2"/>
  <c r="BG60" i="2"/>
  <c r="BE60" i="2"/>
  <c r="BC60" i="2"/>
  <c r="BA60" i="2"/>
  <c r="AY60" i="2"/>
  <c r="AW60" i="2"/>
  <c r="AU60" i="2"/>
  <c r="AS60" i="2"/>
  <c r="AQ60" i="2"/>
  <c r="CJ60" i="2" s="1"/>
  <c r="AL60" i="2"/>
  <c r="CI60" i="2" s="1"/>
  <c r="AJ60" i="2"/>
  <c r="AI60" i="2"/>
  <c r="AH60" i="2"/>
  <c r="AF60" i="2"/>
  <c r="AE60" i="2"/>
  <c r="AC60" i="2"/>
  <c r="AK60" i="2" s="1"/>
  <c r="CH60" i="2" s="1"/>
  <c r="CY59" i="2"/>
  <c r="CX59" i="2"/>
  <c r="BW59" i="2"/>
  <c r="BK59" i="2"/>
  <c r="BI59" i="2"/>
  <c r="BG59" i="2"/>
  <c r="BE59" i="2"/>
  <c r="BC59" i="2"/>
  <c r="BA59" i="2"/>
  <c r="AY59" i="2"/>
  <c r="AW59" i="2"/>
  <c r="AU59" i="2"/>
  <c r="AS59" i="2"/>
  <c r="AQ59" i="2"/>
  <c r="CJ59" i="2" s="1"/>
  <c r="AL59" i="2"/>
  <c r="CI59" i="2" s="1"/>
  <c r="AJ59" i="2"/>
  <c r="AI59" i="2"/>
  <c r="AH59" i="2"/>
  <c r="AF59" i="2"/>
  <c r="AE59" i="2"/>
  <c r="AC59" i="2"/>
  <c r="AK59" i="2" s="1"/>
  <c r="CH59" i="2" s="1"/>
  <c r="DP58" i="2"/>
  <c r="DN58" i="2"/>
  <c r="DA58" i="2"/>
  <c r="CY58" i="2"/>
  <c r="CX58" i="2"/>
  <c r="CS58" i="2"/>
  <c r="BW58" i="2"/>
  <c r="BO58" i="2"/>
  <c r="BI58" i="2"/>
  <c r="BG58" i="2"/>
  <c r="DJ58" i="2" s="1"/>
  <c r="BE58" i="2"/>
  <c r="DI58" i="2" s="1"/>
  <c r="BC58" i="2"/>
  <c r="DH58" i="2" s="1"/>
  <c r="BA58" i="2"/>
  <c r="DG58" i="2" s="1"/>
  <c r="AY58" i="2"/>
  <c r="DF58" i="2" s="1"/>
  <c r="AW58" i="2"/>
  <c r="DE58" i="2" s="1"/>
  <c r="AU58" i="2"/>
  <c r="DD58" i="2" s="1"/>
  <c r="AS58" i="2"/>
  <c r="DC58" i="2" s="1"/>
  <c r="AQ58" i="2"/>
  <c r="AL58" i="2"/>
  <c r="CI58" i="2" s="1"/>
  <c r="AJ58" i="2"/>
  <c r="AI58" i="2"/>
  <c r="AH58" i="2"/>
  <c r="AF58" i="2"/>
  <c r="AE58" i="2"/>
  <c r="AC58" i="2"/>
  <c r="AK58" i="2" s="1"/>
  <c r="CY57" i="2"/>
  <c r="CX57" i="2"/>
  <c r="BK57" i="2"/>
  <c r="BI57" i="2"/>
  <c r="BG57" i="2"/>
  <c r="BE57" i="2"/>
  <c r="BC57" i="2"/>
  <c r="BA57" i="2"/>
  <c r="AY57" i="2"/>
  <c r="AW57" i="2"/>
  <c r="AU57" i="2"/>
  <c r="AS57" i="2"/>
  <c r="AQ57" i="2"/>
  <c r="CJ57" i="2" s="1"/>
  <c r="AL57" i="2"/>
  <c r="CI57" i="2" s="1"/>
  <c r="AJ57" i="2"/>
  <c r="AI57" i="2"/>
  <c r="AH57" i="2"/>
  <c r="AF57" i="2"/>
  <c r="CF57" i="2" s="1"/>
  <c r="AE57" i="2"/>
  <c r="AC57" i="2"/>
  <c r="AK57" i="2" s="1"/>
  <c r="CR57" i="2" s="1"/>
  <c r="CY56" i="2"/>
  <c r="BU56" i="2"/>
  <c r="BO56" i="2"/>
  <c r="BI56" i="2"/>
  <c r="BG56" i="2"/>
  <c r="BE56" i="2"/>
  <c r="BC56" i="2"/>
  <c r="BA56" i="2"/>
  <c r="AY56" i="2"/>
  <c r="AW56" i="2"/>
  <c r="AU56" i="2"/>
  <c r="AS56" i="2"/>
  <c r="AQ56" i="2"/>
  <c r="CJ56" i="2" s="1"/>
  <c r="AL56" i="2"/>
  <c r="CI56" i="2" s="1"/>
  <c r="AJ56" i="2"/>
  <c r="AI56" i="2"/>
  <c r="AH56" i="2"/>
  <c r="AF56" i="2"/>
  <c r="CF56" i="2" s="1"/>
  <c r="AE56" i="2"/>
  <c r="AC56" i="2"/>
  <c r="AK56" i="2" s="1"/>
  <c r="CR56" i="2" s="1"/>
  <c r="CY55" i="2"/>
  <c r="CX55" i="2"/>
  <c r="BY55" i="2"/>
  <c r="BK55" i="2"/>
  <c r="BI55" i="2"/>
  <c r="BG55" i="2"/>
  <c r="BE55" i="2"/>
  <c r="BC55" i="2"/>
  <c r="BA55" i="2"/>
  <c r="AY55" i="2"/>
  <c r="AW55" i="2"/>
  <c r="AU55" i="2"/>
  <c r="AS55" i="2"/>
  <c r="AQ55" i="2"/>
  <c r="CJ55" i="2" s="1"/>
  <c r="AL55" i="2"/>
  <c r="CI55" i="2" s="1"/>
  <c r="AJ55" i="2"/>
  <c r="AI55" i="2"/>
  <c r="AH55" i="2"/>
  <c r="AF55" i="2"/>
  <c r="AE55" i="2"/>
  <c r="AC55" i="2"/>
  <c r="AK55" i="2" s="1"/>
  <c r="CR55" i="2" s="1"/>
  <c r="DP54" i="2"/>
  <c r="DN54" i="2"/>
  <c r="DA54" i="2"/>
  <c r="CY54" i="2"/>
  <c r="CX54" i="2"/>
  <c r="CS54" i="2"/>
  <c r="BW54" i="2"/>
  <c r="BO54" i="2"/>
  <c r="BI54" i="2"/>
  <c r="BG54" i="2"/>
  <c r="DJ54" i="2" s="1"/>
  <c r="BE54" i="2"/>
  <c r="DI54" i="2" s="1"/>
  <c r="BC54" i="2"/>
  <c r="DH54" i="2" s="1"/>
  <c r="BA54" i="2"/>
  <c r="DG54" i="2" s="1"/>
  <c r="AY54" i="2"/>
  <c r="DF54" i="2" s="1"/>
  <c r="AW54" i="2"/>
  <c r="DE54" i="2" s="1"/>
  <c r="AU54" i="2"/>
  <c r="DD54" i="2" s="1"/>
  <c r="AS54" i="2"/>
  <c r="DC54" i="2" s="1"/>
  <c r="AQ54" i="2"/>
  <c r="DB54" i="2" s="1"/>
  <c r="AL54" i="2"/>
  <c r="CI54" i="2" s="1"/>
  <c r="AJ54" i="2"/>
  <c r="AI54" i="2"/>
  <c r="CF54" i="2" s="1"/>
  <c r="AH54" i="2"/>
  <c r="AF54" i="2"/>
  <c r="AE54" i="2"/>
  <c r="AC54" i="2"/>
  <c r="AK54" i="2" s="1"/>
  <c r="CZ54" i="2" s="1"/>
  <c r="CY53" i="2"/>
  <c r="CX53" i="2"/>
  <c r="BI53" i="2"/>
  <c r="BG53" i="2"/>
  <c r="BE53" i="2"/>
  <c r="BC53" i="2"/>
  <c r="BA53" i="2"/>
  <c r="AY53" i="2"/>
  <c r="AW53" i="2"/>
  <c r="AU53" i="2"/>
  <c r="AS53" i="2"/>
  <c r="AQ53" i="2"/>
  <c r="CJ53" i="2" s="1"/>
  <c r="AL53" i="2"/>
  <c r="CI53" i="2" s="1"/>
  <c r="AJ53" i="2"/>
  <c r="AI53" i="2"/>
  <c r="AH53" i="2"/>
  <c r="AF53" i="2"/>
  <c r="CF53" i="2" s="1"/>
  <c r="AE53" i="2"/>
  <c r="AC53" i="2"/>
  <c r="AK53" i="2" s="1"/>
  <c r="CY52" i="2"/>
  <c r="BK52" i="2"/>
  <c r="BG52" i="2"/>
  <c r="BE52" i="2"/>
  <c r="BC52" i="2"/>
  <c r="BA52" i="2"/>
  <c r="AY52" i="2"/>
  <c r="AW52" i="2"/>
  <c r="AU52" i="2"/>
  <c r="AS52" i="2"/>
  <c r="AQ52" i="2"/>
  <c r="CJ52" i="2" s="1"/>
  <c r="AL52" i="2"/>
  <c r="CI52" i="2" s="1"/>
  <c r="AJ52" i="2"/>
  <c r="AI52" i="2"/>
  <c r="AH52" i="2"/>
  <c r="AF52" i="2"/>
  <c r="CF52" i="2" s="1"/>
  <c r="AE52" i="2"/>
  <c r="CD52" i="2" s="1"/>
  <c r="AC52" i="2"/>
  <c r="AK52" i="2" s="1"/>
  <c r="DP51" i="2"/>
  <c r="DN51" i="2"/>
  <c r="DA51" i="2"/>
  <c r="CY51" i="2"/>
  <c r="CX51" i="2"/>
  <c r="CS51" i="2"/>
  <c r="BI51" i="2"/>
  <c r="BG51" i="2"/>
  <c r="DJ51" i="2" s="1"/>
  <c r="BE51" i="2"/>
  <c r="DI51" i="2" s="1"/>
  <c r="BC51" i="2"/>
  <c r="DH51" i="2" s="1"/>
  <c r="BA51" i="2"/>
  <c r="DG51" i="2" s="1"/>
  <c r="AY51" i="2"/>
  <c r="DF51" i="2" s="1"/>
  <c r="AW51" i="2"/>
  <c r="DE51" i="2" s="1"/>
  <c r="AU51" i="2"/>
  <c r="DD51" i="2" s="1"/>
  <c r="AS51" i="2"/>
  <c r="DC51" i="2" s="1"/>
  <c r="AQ51" i="2"/>
  <c r="DB51" i="2" s="1"/>
  <c r="AL51" i="2"/>
  <c r="CI51" i="2" s="1"/>
  <c r="AJ51" i="2"/>
  <c r="AI51" i="2"/>
  <c r="AH51" i="2"/>
  <c r="AF51" i="2"/>
  <c r="AE51" i="2"/>
  <c r="AC51" i="2"/>
  <c r="AK51" i="2" s="1"/>
  <c r="DP50" i="2"/>
  <c r="DN50" i="2"/>
  <c r="CY50" i="2"/>
  <c r="BK50" i="2"/>
  <c r="BG50" i="2"/>
  <c r="BE50" i="2"/>
  <c r="BC50" i="2"/>
  <c r="BA50" i="2"/>
  <c r="AY50" i="2"/>
  <c r="AW50" i="2"/>
  <c r="AU50" i="2"/>
  <c r="AS50" i="2"/>
  <c r="AQ50" i="2"/>
  <c r="AL50" i="2"/>
  <c r="CI50" i="2" s="1"/>
  <c r="AJ50" i="2"/>
  <c r="AI50" i="2"/>
  <c r="AH50" i="2"/>
  <c r="AF50" i="2"/>
  <c r="AE50" i="2"/>
  <c r="AC50" i="2"/>
  <c r="AK50" i="2" s="1"/>
  <c r="DP49" i="2"/>
  <c r="DN49" i="2"/>
  <c r="DA49" i="2"/>
  <c r="CY49" i="2"/>
  <c r="AI49" i="2" s="1"/>
  <c r="CX49" i="2"/>
  <c r="CS49" i="2"/>
  <c r="BW49" i="2"/>
  <c r="BK49" i="2"/>
  <c r="BG49" i="2"/>
  <c r="DJ49" i="2" s="1"/>
  <c r="BE49" i="2"/>
  <c r="DI49" i="2" s="1"/>
  <c r="BC49" i="2"/>
  <c r="DH49" i="2" s="1"/>
  <c r="BA49" i="2"/>
  <c r="DG49" i="2" s="1"/>
  <c r="AY49" i="2"/>
  <c r="DF49" i="2" s="1"/>
  <c r="AW49" i="2"/>
  <c r="DE49" i="2" s="1"/>
  <c r="AU49" i="2"/>
  <c r="DD49" i="2" s="1"/>
  <c r="AS49" i="2"/>
  <c r="DC49" i="2" s="1"/>
  <c r="AQ49" i="2"/>
  <c r="AL49" i="2"/>
  <c r="CI49" i="2" s="1"/>
  <c r="AJ49" i="2"/>
  <c r="AH49" i="2"/>
  <c r="AF49" i="2"/>
  <c r="AE49" i="2"/>
  <c r="AC49" i="2"/>
  <c r="CJ48" i="2"/>
  <c r="CY47" i="2"/>
  <c r="AI47" i="2" s="1"/>
  <c r="CX47" i="2"/>
  <c r="BG47" i="2"/>
  <c r="BE47" i="2"/>
  <c r="BC47" i="2"/>
  <c r="BA47" i="2"/>
  <c r="AY47" i="2"/>
  <c r="AW47" i="2"/>
  <c r="AU47" i="2"/>
  <c r="AS47" i="2"/>
  <c r="AQ47" i="2"/>
  <c r="AL47" i="2"/>
  <c r="CI47" i="2" s="1"/>
  <c r="AJ47" i="2"/>
  <c r="AH47" i="2"/>
  <c r="AF47" i="2"/>
  <c r="AE47" i="2"/>
  <c r="AC47" i="2"/>
  <c r="AK47" i="2" s="1"/>
  <c r="CH47" i="2" s="1"/>
  <c r="CY46" i="2"/>
  <c r="AI46" i="2" s="1"/>
  <c r="CX46" i="2"/>
  <c r="BG46" i="2"/>
  <c r="BE46" i="2"/>
  <c r="BC46" i="2"/>
  <c r="BA46" i="2"/>
  <c r="AY46" i="2"/>
  <c r="AW46" i="2"/>
  <c r="AU46" i="2"/>
  <c r="AS46" i="2"/>
  <c r="AQ46" i="2"/>
  <c r="AL46" i="2"/>
  <c r="CI46" i="2" s="1"/>
  <c r="AJ46" i="2"/>
  <c r="AH46" i="2"/>
  <c r="AF46" i="2"/>
  <c r="AE46" i="2"/>
  <c r="AC46" i="2"/>
  <c r="DP45" i="2"/>
  <c r="DN45" i="2"/>
  <c r="DA45" i="2"/>
  <c r="CY45" i="2"/>
  <c r="AI45" i="2" s="1"/>
  <c r="CS45" i="2"/>
  <c r="BG45" i="2"/>
  <c r="DJ45" i="2" s="1"/>
  <c r="BE45" i="2"/>
  <c r="DI45" i="2" s="1"/>
  <c r="BC45" i="2"/>
  <c r="DH45" i="2" s="1"/>
  <c r="BA45" i="2"/>
  <c r="DG45" i="2" s="1"/>
  <c r="AY45" i="2"/>
  <c r="DF45" i="2" s="1"/>
  <c r="AW45" i="2"/>
  <c r="DE45" i="2" s="1"/>
  <c r="AU45" i="2"/>
  <c r="DD45" i="2" s="1"/>
  <c r="AS45" i="2"/>
  <c r="DC45" i="2" s="1"/>
  <c r="AQ45" i="2"/>
  <c r="DB45" i="2" s="1"/>
  <c r="AL45" i="2"/>
  <c r="CI45" i="2" s="1"/>
  <c r="AK45" i="2"/>
  <c r="CZ45" i="2" s="1"/>
  <c r="AJ45" i="2"/>
  <c r="AH45" i="2"/>
  <c r="AF45" i="2"/>
  <c r="CF45" i="2" s="1"/>
  <c r="AE45" i="2"/>
  <c r="CR45" i="2" s="1"/>
  <c r="DO45" i="2" s="1"/>
  <c r="AC45" i="2"/>
  <c r="DP44" i="2"/>
  <c r="DN44" i="2"/>
  <c r="DA44" i="2"/>
  <c r="CY44" i="2"/>
  <c r="AF44" i="2" s="1"/>
  <c r="CX44" i="2"/>
  <c r="CS44" i="2"/>
  <c r="BG44" i="2"/>
  <c r="DJ44" i="2" s="1"/>
  <c r="BE44" i="2"/>
  <c r="DI44" i="2" s="1"/>
  <c r="BC44" i="2"/>
  <c r="DH44" i="2" s="1"/>
  <c r="BA44" i="2"/>
  <c r="DG44" i="2" s="1"/>
  <c r="AY44" i="2"/>
  <c r="DF44" i="2" s="1"/>
  <c r="AW44" i="2"/>
  <c r="DE44" i="2" s="1"/>
  <c r="AU44" i="2"/>
  <c r="DD44" i="2" s="1"/>
  <c r="AS44" i="2"/>
  <c r="DC44" i="2" s="1"/>
  <c r="AQ44" i="2"/>
  <c r="DB44" i="2" s="1"/>
  <c r="AL44" i="2"/>
  <c r="CI44" i="2" s="1"/>
  <c r="AJ44" i="2"/>
  <c r="AH44" i="2"/>
  <c r="AE44" i="2"/>
  <c r="AC44" i="2"/>
  <c r="AK44" i="2" s="1"/>
  <c r="CZ44" i="2" s="1"/>
  <c r="DP43" i="2"/>
  <c r="DN43" i="2"/>
  <c r="DA43" i="2"/>
  <c r="CY43" i="2"/>
  <c r="AI43" i="2" s="1"/>
  <c r="CS43" i="2"/>
  <c r="BG43" i="2"/>
  <c r="DJ43" i="2" s="1"/>
  <c r="BE43" i="2"/>
  <c r="DI43" i="2" s="1"/>
  <c r="BC43" i="2"/>
  <c r="DH43" i="2" s="1"/>
  <c r="BA43" i="2"/>
  <c r="DG43" i="2" s="1"/>
  <c r="AY43" i="2"/>
  <c r="DF43" i="2" s="1"/>
  <c r="AW43" i="2"/>
  <c r="DE43" i="2" s="1"/>
  <c r="AU43" i="2"/>
  <c r="DD43" i="2" s="1"/>
  <c r="AS43" i="2"/>
  <c r="DC43" i="2" s="1"/>
  <c r="AQ43" i="2"/>
  <c r="DB43" i="2" s="1"/>
  <c r="AL43" i="2"/>
  <c r="CI43" i="2" s="1"/>
  <c r="AJ43" i="2"/>
  <c r="AH43" i="2"/>
  <c r="AF43" i="2"/>
  <c r="AE43" i="2"/>
  <c r="AC43" i="2"/>
  <c r="DP42" i="2"/>
  <c r="DN42" i="2"/>
  <c r="DA42" i="2"/>
  <c r="CY42" i="2"/>
  <c r="AI42" i="2" s="1"/>
  <c r="CS42" i="2"/>
  <c r="BG42" i="2"/>
  <c r="DJ42" i="2" s="1"/>
  <c r="BE42" i="2"/>
  <c r="DI42" i="2" s="1"/>
  <c r="BC42" i="2"/>
  <c r="DH42" i="2" s="1"/>
  <c r="BA42" i="2"/>
  <c r="DG42" i="2" s="1"/>
  <c r="AY42" i="2"/>
  <c r="DF42" i="2" s="1"/>
  <c r="AW42" i="2"/>
  <c r="DE42" i="2" s="1"/>
  <c r="AU42" i="2"/>
  <c r="DD42" i="2" s="1"/>
  <c r="AS42" i="2"/>
  <c r="AQ42" i="2"/>
  <c r="DB42" i="2" s="1"/>
  <c r="AL42" i="2"/>
  <c r="CI42" i="2" s="1"/>
  <c r="AK42" i="2"/>
  <c r="CZ42" i="2" s="1"/>
  <c r="AJ42" i="2"/>
  <c r="AH42" i="2"/>
  <c r="AF42" i="2"/>
  <c r="CF42" i="2" s="1"/>
  <c r="AE42" i="2"/>
  <c r="AC42" i="2"/>
  <c r="CY41" i="2"/>
  <c r="AF41" i="2" s="1"/>
  <c r="BY41" i="2"/>
  <c r="BG41" i="2"/>
  <c r="BE41" i="2"/>
  <c r="BC41" i="2"/>
  <c r="BA41" i="2"/>
  <c r="AY41" i="2"/>
  <c r="AW41" i="2"/>
  <c r="AU41" i="2"/>
  <c r="AS41" i="2"/>
  <c r="AQ41" i="2"/>
  <c r="AL41" i="2"/>
  <c r="CI41" i="2" s="1"/>
  <c r="AJ41" i="2"/>
  <c r="AI41" i="2"/>
  <c r="AH41" i="2"/>
  <c r="AE41" i="2"/>
  <c r="CA41" i="2" s="1"/>
  <c r="AC41" i="2"/>
  <c r="AK41" i="2" s="1"/>
  <c r="CH41" i="2" s="1"/>
  <c r="CY40" i="2"/>
  <c r="CX40" i="2"/>
  <c r="BU40" i="2"/>
  <c r="BG40" i="2"/>
  <c r="BE40" i="2"/>
  <c r="BC40" i="2"/>
  <c r="BA40" i="2"/>
  <c r="AY40" i="2"/>
  <c r="AW40" i="2"/>
  <c r="AU40" i="2"/>
  <c r="AS40" i="2"/>
  <c r="AQ40" i="2"/>
  <c r="AL40" i="2"/>
  <c r="CI40" i="2" s="1"/>
  <c r="AJ40" i="2"/>
  <c r="AI40" i="2"/>
  <c r="AH40" i="2"/>
  <c r="CA40" i="2" s="1"/>
  <c r="AF40" i="2"/>
  <c r="CF40" i="2" s="1"/>
  <c r="AE40" i="2"/>
  <c r="AC40" i="2"/>
  <c r="AK40" i="2" s="1"/>
  <c r="CH40" i="2" s="1"/>
  <c r="DP39" i="2"/>
  <c r="DN39" i="2"/>
  <c r="DA39" i="2"/>
  <c r="CY39" i="2"/>
  <c r="AF39" i="2" s="1"/>
  <c r="CF39" i="2" s="1"/>
  <c r="CX39" i="2"/>
  <c r="CS39" i="2"/>
  <c r="BU39" i="2"/>
  <c r="BG39" i="2"/>
  <c r="DJ39" i="2" s="1"/>
  <c r="BE39" i="2"/>
  <c r="DI39" i="2" s="1"/>
  <c r="BC39" i="2"/>
  <c r="DH39" i="2" s="1"/>
  <c r="BA39" i="2"/>
  <c r="DG39" i="2" s="1"/>
  <c r="AY39" i="2"/>
  <c r="DF39" i="2" s="1"/>
  <c r="AW39" i="2"/>
  <c r="DE39" i="2" s="1"/>
  <c r="AU39" i="2"/>
  <c r="AS39" i="2"/>
  <c r="DC39" i="2" s="1"/>
  <c r="AQ39" i="2"/>
  <c r="DB39" i="2" s="1"/>
  <c r="AL39" i="2"/>
  <c r="CI39" i="2" s="1"/>
  <c r="AJ39" i="2"/>
  <c r="AI39" i="2"/>
  <c r="AH39" i="2"/>
  <c r="CA39" i="2" s="1"/>
  <c r="AE39" i="2"/>
  <c r="AC39" i="2"/>
  <c r="AK39" i="2" s="1"/>
  <c r="CZ39" i="2" s="1"/>
  <c r="DP38" i="2"/>
  <c r="DN38" i="2"/>
  <c r="DA38" i="2"/>
  <c r="CY38" i="2"/>
  <c r="CX38" i="2"/>
  <c r="CS38" i="2"/>
  <c r="BW38" i="2"/>
  <c r="BG38" i="2"/>
  <c r="DJ38" i="2" s="1"/>
  <c r="BE38" i="2"/>
  <c r="DI38" i="2" s="1"/>
  <c r="BC38" i="2"/>
  <c r="DH38" i="2" s="1"/>
  <c r="BA38" i="2"/>
  <c r="DG38" i="2" s="1"/>
  <c r="AY38" i="2"/>
  <c r="DF38" i="2" s="1"/>
  <c r="AW38" i="2"/>
  <c r="DE38" i="2" s="1"/>
  <c r="AU38" i="2"/>
  <c r="DD38" i="2" s="1"/>
  <c r="AS38" i="2"/>
  <c r="AQ38" i="2"/>
  <c r="DB38" i="2" s="1"/>
  <c r="AL38" i="2"/>
  <c r="CI38" i="2" s="1"/>
  <c r="AJ38" i="2"/>
  <c r="AK38" i="2" s="1"/>
  <c r="CZ38" i="2" s="1"/>
  <c r="AI38" i="2"/>
  <c r="AH38" i="2"/>
  <c r="AF38" i="2"/>
  <c r="CF38" i="2" s="1"/>
  <c r="AE38" i="2"/>
  <c r="CA38" i="2" s="1"/>
  <c r="AC38" i="2"/>
  <c r="CY37" i="2"/>
  <c r="CX37" i="2"/>
  <c r="BY37" i="2"/>
  <c r="BG37" i="2"/>
  <c r="BE37" i="2"/>
  <c r="BC37" i="2"/>
  <c r="BA37" i="2"/>
  <c r="AY37" i="2"/>
  <c r="AW37" i="2"/>
  <c r="AU37" i="2"/>
  <c r="AS37" i="2"/>
  <c r="AQ37" i="2"/>
  <c r="AL37" i="2"/>
  <c r="CI37" i="2" s="1"/>
  <c r="AJ37" i="2"/>
  <c r="AI37" i="2"/>
  <c r="AH37" i="2"/>
  <c r="AF37" i="2"/>
  <c r="AE37" i="2"/>
  <c r="CA37" i="2" s="1"/>
  <c r="AC37" i="2"/>
  <c r="AK37" i="2" s="1"/>
  <c r="DP36" i="2"/>
  <c r="DN36" i="2"/>
  <c r="DA36" i="2"/>
  <c r="CY36" i="2"/>
  <c r="AF36" i="2" s="1"/>
  <c r="CX36" i="2"/>
  <c r="CS36" i="2"/>
  <c r="BW36" i="2"/>
  <c r="BG36" i="2"/>
  <c r="DJ36" i="2" s="1"/>
  <c r="BE36" i="2"/>
  <c r="DI36" i="2" s="1"/>
  <c r="BC36" i="2"/>
  <c r="DH36" i="2" s="1"/>
  <c r="BA36" i="2"/>
  <c r="DG36" i="2" s="1"/>
  <c r="AY36" i="2"/>
  <c r="DF36" i="2" s="1"/>
  <c r="AW36" i="2"/>
  <c r="DE36" i="2" s="1"/>
  <c r="AU36" i="2"/>
  <c r="DD36" i="2" s="1"/>
  <c r="AS36" i="2"/>
  <c r="DC36" i="2" s="1"/>
  <c r="AQ36" i="2"/>
  <c r="AL36" i="2"/>
  <c r="CI36" i="2" s="1"/>
  <c r="AJ36" i="2"/>
  <c r="AH36" i="2"/>
  <c r="AE36" i="2"/>
  <c r="AC36" i="2"/>
  <c r="AK36" i="2" s="1"/>
  <c r="CZ36" i="2" s="1"/>
  <c r="DP35" i="2"/>
  <c r="DN35" i="2"/>
  <c r="DA35" i="2"/>
  <c r="CY35" i="2"/>
  <c r="AI35" i="2" s="1"/>
  <c r="CX35" i="2"/>
  <c r="CS35" i="2"/>
  <c r="BU35" i="2"/>
  <c r="BG35" i="2"/>
  <c r="DJ35" i="2" s="1"/>
  <c r="BE35" i="2"/>
  <c r="DI35" i="2" s="1"/>
  <c r="BC35" i="2"/>
  <c r="DH35" i="2" s="1"/>
  <c r="BA35" i="2"/>
  <c r="DG35" i="2" s="1"/>
  <c r="AY35" i="2"/>
  <c r="DF35" i="2" s="1"/>
  <c r="AW35" i="2"/>
  <c r="DE35" i="2" s="1"/>
  <c r="AU35" i="2"/>
  <c r="DD35" i="2" s="1"/>
  <c r="AS35" i="2"/>
  <c r="DC35" i="2" s="1"/>
  <c r="AQ35" i="2"/>
  <c r="DB35" i="2" s="1"/>
  <c r="AL35" i="2"/>
  <c r="CI35" i="2" s="1"/>
  <c r="AJ35" i="2"/>
  <c r="AH35" i="2"/>
  <c r="AE35" i="2"/>
  <c r="AC35" i="2"/>
  <c r="AK35" i="2" s="1"/>
  <c r="CZ35" i="2" s="1"/>
  <c r="Z35" i="2"/>
  <c r="Y35" i="2"/>
  <c r="DP34" i="2"/>
  <c r="DN34" i="2"/>
  <c r="DA34" i="2"/>
  <c r="CY34" i="2"/>
  <c r="AF34" i="2" s="1"/>
  <c r="CF34" i="2" s="1"/>
  <c r="CX34" i="2"/>
  <c r="CS34" i="2"/>
  <c r="BY34" i="2"/>
  <c r="BG34" i="2"/>
  <c r="DJ34" i="2" s="1"/>
  <c r="BE34" i="2"/>
  <c r="DI34" i="2" s="1"/>
  <c r="BC34" i="2"/>
  <c r="DH34" i="2" s="1"/>
  <c r="BA34" i="2"/>
  <c r="DG34" i="2" s="1"/>
  <c r="AY34" i="2"/>
  <c r="DF34" i="2" s="1"/>
  <c r="AW34" i="2"/>
  <c r="DE34" i="2" s="1"/>
  <c r="AU34" i="2"/>
  <c r="AS34" i="2"/>
  <c r="DC34" i="2" s="1"/>
  <c r="AQ34" i="2"/>
  <c r="DB34" i="2" s="1"/>
  <c r="AL34" i="2"/>
  <c r="CI34" i="2" s="1"/>
  <c r="AJ34" i="2"/>
  <c r="AI34" i="2"/>
  <c r="AH34" i="2"/>
  <c r="CA34" i="2" s="1"/>
  <c r="AE34" i="2"/>
  <c r="AC34" i="2"/>
  <c r="AK34" i="2" s="1"/>
  <c r="CZ34" i="2" s="1"/>
  <c r="DP33" i="2"/>
  <c r="DN33" i="2"/>
  <c r="DA33" i="2"/>
  <c r="CY33" i="2"/>
  <c r="AI33" i="2" s="1"/>
  <c r="CX33" i="2"/>
  <c r="CS33" i="2"/>
  <c r="BW33" i="2"/>
  <c r="BG33" i="2"/>
  <c r="DJ33" i="2" s="1"/>
  <c r="BE33" i="2"/>
  <c r="DI33" i="2" s="1"/>
  <c r="BC33" i="2"/>
  <c r="DH33" i="2" s="1"/>
  <c r="BA33" i="2"/>
  <c r="DG33" i="2" s="1"/>
  <c r="AY33" i="2"/>
  <c r="DF33" i="2" s="1"/>
  <c r="AW33" i="2"/>
  <c r="DE33" i="2" s="1"/>
  <c r="AU33" i="2"/>
  <c r="AS33" i="2"/>
  <c r="DC33" i="2" s="1"/>
  <c r="AQ33" i="2"/>
  <c r="DB33" i="2" s="1"/>
  <c r="AL33" i="2"/>
  <c r="CI33" i="2" s="1"/>
  <c r="AJ33" i="2"/>
  <c r="AH33" i="2"/>
  <c r="CA33" i="2" s="1"/>
  <c r="AF33" i="2"/>
  <c r="AE33" i="2"/>
  <c r="AC33" i="2"/>
  <c r="AK33" i="2" s="1"/>
  <c r="CZ33" i="2" s="1"/>
  <c r="DP32" i="2"/>
  <c r="DN32" i="2"/>
  <c r="DA32" i="2"/>
  <c r="CY32" i="2"/>
  <c r="AI32" i="2" s="1"/>
  <c r="CX32" i="2"/>
  <c r="CS32" i="2"/>
  <c r="BY32" i="2"/>
  <c r="BG32" i="2"/>
  <c r="DJ32" i="2" s="1"/>
  <c r="BE32" i="2"/>
  <c r="DI32" i="2" s="1"/>
  <c r="BC32" i="2"/>
  <c r="DH32" i="2" s="1"/>
  <c r="BA32" i="2"/>
  <c r="DG32" i="2" s="1"/>
  <c r="AY32" i="2"/>
  <c r="DF32" i="2" s="1"/>
  <c r="AW32" i="2"/>
  <c r="DE32" i="2" s="1"/>
  <c r="AU32" i="2"/>
  <c r="DD32" i="2" s="1"/>
  <c r="AS32" i="2"/>
  <c r="DC32" i="2" s="1"/>
  <c r="AQ32" i="2"/>
  <c r="DB32" i="2" s="1"/>
  <c r="AL32" i="2"/>
  <c r="CI32" i="2" s="1"/>
  <c r="AJ32" i="2"/>
  <c r="AH32" i="2"/>
  <c r="AF32" i="2"/>
  <c r="CF32" i="2" s="1"/>
  <c r="AE32" i="2"/>
  <c r="AC32" i="2"/>
  <c r="AK32" i="2" s="1"/>
  <c r="CZ32" i="2" s="1"/>
  <c r="Z32" i="2"/>
  <c r="Y32" i="2"/>
  <c r="DP31" i="2"/>
  <c r="DN31" i="2"/>
  <c r="DA31" i="2"/>
  <c r="CY31" i="2"/>
  <c r="AI31" i="2" s="1"/>
  <c r="CX31" i="2"/>
  <c r="CS31" i="2"/>
  <c r="BS31" i="2"/>
  <c r="BG31" i="2"/>
  <c r="DJ31" i="2" s="1"/>
  <c r="BE31" i="2"/>
  <c r="DI31" i="2" s="1"/>
  <c r="BC31" i="2"/>
  <c r="DH31" i="2" s="1"/>
  <c r="BA31" i="2"/>
  <c r="DG31" i="2" s="1"/>
  <c r="AY31" i="2"/>
  <c r="DF31" i="2" s="1"/>
  <c r="AW31" i="2"/>
  <c r="DE31" i="2" s="1"/>
  <c r="AU31" i="2"/>
  <c r="AS31" i="2"/>
  <c r="DC31" i="2" s="1"/>
  <c r="AQ31" i="2"/>
  <c r="DB31" i="2" s="1"/>
  <c r="AL31" i="2"/>
  <c r="CI31" i="2" s="1"/>
  <c r="AJ31" i="2"/>
  <c r="AH31" i="2"/>
  <c r="AF31" i="2"/>
  <c r="CF31" i="2" s="1"/>
  <c r="AE31" i="2"/>
  <c r="AC31" i="2"/>
  <c r="CY30" i="2"/>
  <c r="AI30" i="2" s="1"/>
  <c r="CX30" i="2"/>
  <c r="BY30" i="2"/>
  <c r="BG30" i="2"/>
  <c r="BE30" i="2"/>
  <c r="BC30" i="2"/>
  <c r="BA30" i="2"/>
  <c r="AY30" i="2"/>
  <c r="AW30" i="2"/>
  <c r="AU30" i="2"/>
  <c r="CJ30" i="2" s="1"/>
  <c r="AS30" i="2"/>
  <c r="AQ30" i="2"/>
  <c r="AL30" i="2"/>
  <c r="CI30" i="2" s="1"/>
  <c r="AJ30" i="2"/>
  <c r="AH30" i="2"/>
  <c r="AE30" i="2"/>
  <c r="AC30" i="2"/>
  <c r="DP29" i="2"/>
  <c r="DN29" i="2"/>
  <c r="DA29" i="2"/>
  <c r="CY29" i="2"/>
  <c r="AF29" i="2" s="1"/>
  <c r="CX29" i="2"/>
  <c r="CS29" i="2"/>
  <c r="BW29" i="2"/>
  <c r="BG29" i="2"/>
  <c r="DJ29" i="2" s="1"/>
  <c r="BE29" i="2"/>
  <c r="DI29" i="2" s="1"/>
  <c r="BC29" i="2"/>
  <c r="DH29" i="2" s="1"/>
  <c r="BA29" i="2"/>
  <c r="DG29" i="2" s="1"/>
  <c r="AY29" i="2"/>
  <c r="DF29" i="2" s="1"/>
  <c r="AW29" i="2"/>
  <c r="DE29" i="2" s="1"/>
  <c r="AU29" i="2"/>
  <c r="AS29" i="2"/>
  <c r="DC29" i="2" s="1"/>
  <c r="AQ29" i="2"/>
  <c r="DB29" i="2" s="1"/>
  <c r="AL29" i="2"/>
  <c r="CI29" i="2" s="1"/>
  <c r="AJ29" i="2"/>
  <c r="AH29" i="2"/>
  <c r="AE29" i="2"/>
  <c r="AC29" i="2"/>
  <c r="AK29" i="2" s="1"/>
  <c r="CZ29" i="2" s="1"/>
  <c r="DP28" i="2"/>
  <c r="DN28" i="2"/>
  <c r="DA28" i="2"/>
  <c r="CY28" i="2"/>
  <c r="AF28" i="2" s="1"/>
  <c r="CX28" i="2"/>
  <c r="CS28" i="2"/>
  <c r="BU28" i="2"/>
  <c r="BG28" i="2"/>
  <c r="DJ28" i="2" s="1"/>
  <c r="BE28" i="2"/>
  <c r="DI28" i="2" s="1"/>
  <c r="BC28" i="2"/>
  <c r="DH28" i="2" s="1"/>
  <c r="BA28" i="2"/>
  <c r="DG28" i="2" s="1"/>
  <c r="AY28" i="2"/>
  <c r="DF28" i="2" s="1"/>
  <c r="AW28" i="2"/>
  <c r="DE28" i="2" s="1"/>
  <c r="AU28" i="2"/>
  <c r="DD28" i="2" s="1"/>
  <c r="AS28" i="2"/>
  <c r="DC28" i="2" s="1"/>
  <c r="AQ28" i="2"/>
  <c r="AL28" i="2"/>
  <c r="CI28" i="2" s="1"/>
  <c r="AJ28" i="2"/>
  <c r="AI28" i="2"/>
  <c r="AH28" i="2"/>
  <c r="AE28" i="2"/>
  <c r="AC28" i="2"/>
  <c r="AK28" i="2" s="1"/>
  <c r="CZ28" i="2" s="1"/>
  <c r="DP27" i="2"/>
  <c r="DN27" i="2"/>
  <c r="DA27" i="2"/>
  <c r="CY27" i="2"/>
  <c r="AF27" i="2" s="1"/>
  <c r="CX27" i="2"/>
  <c r="CS27" i="2"/>
  <c r="BU27" i="2"/>
  <c r="BG27" i="2"/>
  <c r="DJ27" i="2" s="1"/>
  <c r="BE27" i="2"/>
  <c r="DI27" i="2" s="1"/>
  <c r="BC27" i="2"/>
  <c r="DH27" i="2" s="1"/>
  <c r="BA27" i="2"/>
  <c r="DG27" i="2" s="1"/>
  <c r="AY27" i="2"/>
  <c r="DF27" i="2" s="1"/>
  <c r="AW27" i="2"/>
  <c r="DE27" i="2" s="1"/>
  <c r="AU27" i="2"/>
  <c r="DD27" i="2" s="1"/>
  <c r="AS27" i="2"/>
  <c r="DC27" i="2" s="1"/>
  <c r="AQ27" i="2"/>
  <c r="DB27" i="2" s="1"/>
  <c r="AL27" i="2"/>
  <c r="CI27" i="2" s="1"/>
  <c r="AJ27" i="2"/>
  <c r="AH27" i="2"/>
  <c r="CA27" i="2" s="1"/>
  <c r="AE27" i="2"/>
  <c r="AC27" i="2"/>
  <c r="AK27" i="2" s="1"/>
  <c r="DP26" i="2"/>
  <c r="DN26" i="2"/>
  <c r="DJ26" i="2"/>
  <c r="DA26" i="2"/>
  <c r="CY26" i="2"/>
  <c r="AI26" i="2" s="1"/>
  <c r="CX26" i="2"/>
  <c r="CS26" i="2"/>
  <c r="BY26" i="2"/>
  <c r="BG26" i="2"/>
  <c r="BE26" i="2"/>
  <c r="DI26" i="2" s="1"/>
  <c r="BC26" i="2"/>
  <c r="DH26" i="2" s="1"/>
  <c r="BA26" i="2"/>
  <c r="DG26" i="2" s="1"/>
  <c r="AY26" i="2"/>
  <c r="DF26" i="2" s="1"/>
  <c r="AW26" i="2"/>
  <c r="DE26" i="2" s="1"/>
  <c r="AU26" i="2"/>
  <c r="AS26" i="2"/>
  <c r="DC26" i="2" s="1"/>
  <c r="AQ26" i="2"/>
  <c r="DB26" i="2" s="1"/>
  <c r="AL26" i="2"/>
  <c r="CI26" i="2" s="1"/>
  <c r="AK26" i="2"/>
  <c r="CZ26" i="2" s="1"/>
  <c r="AJ26" i="2"/>
  <c r="AH26" i="2"/>
  <c r="AF26" i="2"/>
  <c r="CF26" i="2" s="1"/>
  <c r="AE26" i="2"/>
  <c r="AC26" i="2"/>
  <c r="DP25" i="2"/>
  <c r="DN25" i="2"/>
  <c r="DI25" i="2"/>
  <c r="DA25" i="2"/>
  <c r="CY25" i="2"/>
  <c r="AI25" i="2" s="1"/>
  <c r="CX25" i="2"/>
  <c r="CS25" i="2"/>
  <c r="BU25" i="2"/>
  <c r="BG25" i="2"/>
  <c r="DJ25" i="2" s="1"/>
  <c r="BE25" i="2"/>
  <c r="BC25" i="2"/>
  <c r="DH25" i="2" s="1"/>
  <c r="BA25" i="2"/>
  <c r="DG25" i="2" s="1"/>
  <c r="AY25" i="2"/>
  <c r="DF25" i="2" s="1"/>
  <c r="AW25" i="2"/>
  <c r="DE25" i="2" s="1"/>
  <c r="AU25" i="2"/>
  <c r="AS25" i="2"/>
  <c r="DC25" i="2" s="1"/>
  <c r="AQ25" i="2"/>
  <c r="DB25" i="2" s="1"/>
  <c r="AL25" i="2"/>
  <c r="CI25" i="2" s="1"/>
  <c r="AJ25" i="2"/>
  <c r="AH25" i="2"/>
  <c r="AE25" i="2"/>
  <c r="CA25" i="2" s="1"/>
  <c r="AC25" i="2"/>
  <c r="AK25" i="2" s="1"/>
  <c r="CZ25" i="2" s="1"/>
  <c r="DP24" i="2"/>
  <c r="DN24" i="2"/>
  <c r="DA24" i="2"/>
  <c r="CY24" i="2"/>
  <c r="AF24" i="2" s="1"/>
  <c r="CS24" i="2"/>
  <c r="BY24" i="2"/>
  <c r="BG24" i="2"/>
  <c r="DJ24" i="2" s="1"/>
  <c r="BE24" i="2"/>
  <c r="DI24" i="2" s="1"/>
  <c r="BC24" i="2"/>
  <c r="DH24" i="2" s="1"/>
  <c r="BA24" i="2"/>
  <c r="DG24" i="2" s="1"/>
  <c r="AY24" i="2"/>
  <c r="DF24" i="2" s="1"/>
  <c r="AW24" i="2"/>
  <c r="DE24" i="2" s="1"/>
  <c r="AU24" i="2"/>
  <c r="DD24" i="2" s="1"/>
  <c r="AS24" i="2"/>
  <c r="DC24" i="2" s="1"/>
  <c r="AQ24" i="2"/>
  <c r="DB24" i="2" s="1"/>
  <c r="AL24" i="2"/>
  <c r="CI24" i="2" s="1"/>
  <c r="AJ24" i="2"/>
  <c r="AH24" i="2"/>
  <c r="CA24" i="2" s="1"/>
  <c r="AE24" i="2"/>
  <c r="AC24" i="2"/>
  <c r="AK24" i="2" s="1"/>
  <c r="DP23" i="2"/>
  <c r="DN23" i="2"/>
  <c r="DA23" i="2"/>
  <c r="CY23" i="2"/>
  <c r="AI23" i="2" s="1"/>
  <c r="CX23" i="2"/>
  <c r="CS23" i="2"/>
  <c r="BY23" i="2"/>
  <c r="BG23" i="2"/>
  <c r="DJ23" i="2" s="1"/>
  <c r="BE23" i="2"/>
  <c r="DI23" i="2" s="1"/>
  <c r="BC23" i="2"/>
  <c r="DH23" i="2" s="1"/>
  <c r="BA23" i="2"/>
  <c r="DG23" i="2" s="1"/>
  <c r="AY23" i="2"/>
  <c r="DF23" i="2" s="1"/>
  <c r="AW23" i="2"/>
  <c r="DE23" i="2" s="1"/>
  <c r="AU23" i="2"/>
  <c r="AS23" i="2"/>
  <c r="DC23" i="2" s="1"/>
  <c r="AQ23" i="2"/>
  <c r="DB23" i="2" s="1"/>
  <c r="AL23" i="2"/>
  <c r="CI23" i="2" s="1"/>
  <c r="AJ23" i="2"/>
  <c r="AH23" i="2"/>
  <c r="CA23" i="2" s="1"/>
  <c r="AF23" i="2"/>
  <c r="AE23" i="2"/>
  <c r="AC23" i="2"/>
  <c r="AK23" i="2" s="1"/>
  <c r="CZ23" i="2" s="1"/>
  <c r="DP22" i="2"/>
  <c r="DN22" i="2"/>
  <c r="DA22" i="2"/>
  <c r="CY22" i="2"/>
  <c r="AI22" i="2" s="1"/>
  <c r="CX22" i="2"/>
  <c r="CS22" i="2"/>
  <c r="BS22" i="2"/>
  <c r="BG22" i="2"/>
  <c r="DJ22" i="2" s="1"/>
  <c r="BE22" i="2"/>
  <c r="DI22" i="2" s="1"/>
  <c r="BC22" i="2"/>
  <c r="DH22" i="2" s="1"/>
  <c r="BA22" i="2"/>
  <c r="DG22" i="2" s="1"/>
  <c r="AY22" i="2"/>
  <c r="DF22" i="2" s="1"/>
  <c r="AW22" i="2"/>
  <c r="DE22" i="2" s="1"/>
  <c r="AU22" i="2"/>
  <c r="AS22" i="2"/>
  <c r="DC22" i="2" s="1"/>
  <c r="AQ22" i="2"/>
  <c r="DB22" i="2" s="1"/>
  <c r="AL22" i="2"/>
  <c r="CI22" i="2" s="1"/>
  <c r="AJ22" i="2"/>
  <c r="AH22" i="2"/>
  <c r="AF22" i="2"/>
  <c r="AE22" i="2"/>
  <c r="AC22" i="2"/>
  <c r="DP21" i="2"/>
  <c r="DN21" i="2"/>
  <c r="DA21" i="2"/>
  <c r="CY21" i="2"/>
  <c r="AF21" i="2" s="1"/>
  <c r="CX21" i="2"/>
  <c r="CS21" i="2"/>
  <c r="CI21" i="2"/>
  <c r="BU21" i="2"/>
  <c r="BG21" i="2"/>
  <c r="DJ21" i="2" s="1"/>
  <c r="BE21" i="2"/>
  <c r="DI21" i="2" s="1"/>
  <c r="BC21" i="2"/>
  <c r="DH21" i="2" s="1"/>
  <c r="BA21" i="2"/>
  <c r="DG21" i="2" s="1"/>
  <c r="AY21" i="2"/>
  <c r="DF21" i="2" s="1"/>
  <c r="AW21" i="2"/>
  <c r="DE21" i="2" s="1"/>
  <c r="AU21" i="2"/>
  <c r="DD21" i="2" s="1"/>
  <c r="AS21" i="2"/>
  <c r="DC21" i="2" s="1"/>
  <c r="AQ21" i="2"/>
  <c r="AL21" i="2"/>
  <c r="AJ21" i="2"/>
  <c r="AI21" i="2"/>
  <c r="AH21" i="2"/>
  <c r="AE21" i="2"/>
  <c r="AC21" i="2"/>
  <c r="AK21" i="2" s="1"/>
  <c r="CZ21" i="2" s="1"/>
  <c r="DP20" i="2"/>
  <c r="DN20" i="2"/>
  <c r="DA20" i="2"/>
  <c r="CY20" i="2"/>
  <c r="AF20" i="2" s="1"/>
  <c r="CX20" i="2"/>
  <c r="CS20" i="2"/>
  <c r="BS20" i="2"/>
  <c r="BG20" i="2"/>
  <c r="DJ20" i="2" s="1"/>
  <c r="BE20" i="2"/>
  <c r="DI20" i="2" s="1"/>
  <c r="BC20" i="2"/>
  <c r="DH20" i="2" s="1"/>
  <c r="BA20" i="2"/>
  <c r="DG20" i="2" s="1"/>
  <c r="AY20" i="2"/>
  <c r="DF20" i="2" s="1"/>
  <c r="AW20" i="2"/>
  <c r="DE20" i="2" s="1"/>
  <c r="AU20" i="2"/>
  <c r="DD20" i="2" s="1"/>
  <c r="AS20" i="2"/>
  <c r="DC20" i="2" s="1"/>
  <c r="AQ20" i="2"/>
  <c r="DB20" i="2" s="1"/>
  <c r="AL20" i="2"/>
  <c r="CI20" i="2" s="1"/>
  <c r="AJ20" i="2"/>
  <c r="AI20" i="2"/>
  <c r="AH20" i="2"/>
  <c r="AE20" i="2"/>
  <c r="AC20" i="2"/>
  <c r="AK20" i="2" s="1"/>
  <c r="CY19" i="2"/>
  <c r="AF19" i="2" s="1"/>
  <c r="CX19" i="2"/>
  <c r="BY19" i="2"/>
  <c r="BG19" i="2"/>
  <c r="BE19" i="2"/>
  <c r="BC19" i="2"/>
  <c r="BA19" i="2"/>
  <c r="AY19" i="2"/>
  <c r="AW19" i="2"/>
  <c r="AU19" i="2"/>
  <c r="AS19" i="2"/>
  <c r="AQ19" i="2"/>
  <c r="AL19" i="2"/>
  <c r="CI19" i="2" s="1"/>
  <c r="AJ19" i="2"/>
  <c r="AH19" i="2"/>
  <c r="AE19" i="2"/>
  <c r="AC19" i="2"/>
  <c r="AK19" i="2" s="1"/>
  <c r="CH19" i="2" s="1"/>
  <c r="DP18" i="2"/>
  <c r="DN18" i="2"/>
  <c r="DA18" i="2"/>
  <c r="CY18" i="2"/>
  <c r="AF18" i="2" s="1"/>
  <c r="CF18" i="2" s="1"/>
  <c r="CX18" i="2"/>
  <c r="CS18" i="2"/>
  <c r="BU18" i="2"/>
  <c r="BG18" i="2"/>
  <c r="DJ18" i="2" s="1"/>
  <c r="BE18" i="2"/>
  <c r="DI18" i="2" s="1"/>
  <c r="BC18" i="2"/>
  <c r="DH18" i="2" s="1"/>
  <c r="BA18" i="2"/>
  <c r="DG18" i="2" s="1"/>
  <c r="AY18" i="2"/>
  <c r="DF18" i="2" s="1"/>
  <c r="AW18" i="2"/>
  <c r="DE18" i="2" s="1"/>
  <c r="AU18" i="2"/>
  <c r="AS18" i="2"/>
  <c r="DC18" i="2" s="1"/>
  <c r="AQ18" i="2"/>
  <c r="DB18" i="2" s="1"/>
  <c r="AL18" i="2"/>
  <c r="CI18" i="2" s="1"/>
  <c r="AJ18" i="2"/>
  <c r="AI18" i="2"/>
  <c r="AH18" i="2"/>
  <c r="AE18" i="2"/>
  <c r="AC18" i="2"/>
  <c r="AK18" i="2" s="1"/>
  <c r="CZ18" i="2" s="1"/>
  <c r="DP17" i="2"/>
  <c r="DN17" i="2"/>
  <c r="DA17" i="2"/>
  <c r="CY17" i="2"/>
  <c r="AF17" i="2" s="1"/>
  <c r="CX17" i="2"/>
  <c r="CS17" i="2"/>
  <c r="BW17" i="2"/>
  <c r="BG17" i="2"/>
  <c r="DJ17" i="2" s="1"/>
  <c r="BE17" i="2"/>
  <c r="DI17" i="2" s="1"/>
  <c r="BC17" i="2"/>
  <c r="DH17" i="2" s="1"/>
  <c r="BA17" i="2"/>
  <c r="DG17" i="2" s="1"/>
  <c r="AY17" i="2"/>
  <c r="DF17" i="2" s="1"/>
  <c r="AW17" i="2"/>
  <c r="DE17" i="2" s="1"/>
  <c r="AU17" i="2"/>
  <c r="DD17" i="2" s="1"/>
  <c r="AS17" i="2"/>
  <c r="DC17" i="2" s="1"/>
  <c r="AQ17" i="2"/>
  <c r="DB17" i="2" s="1"/>
  <c r="AL17" i="2"/>
  <c r="CI17" i="2" s="1"/>
  <c r="AJ17" i="2"/>
  <c r="AH17" i="2"/>
  <c r="AE17" i="2"/>
  <c r="AC17" i="2"/>
  <c r="AK17" i="2" s="1"/>
  <c r="CZ17" i="2" s="1"/>
  <c r="CJ16" i="2"/>
  <c r="DP15" i="2"/>
  <c r="DN15" i="2"/>
  <c r="DA15" i="2"/>
  <c r="CY15" i="2"/>
  <c r="AF15" i="2" s="1"/>
  <c r="CX15" i="2"/>
  <c r="CS15" i="2"/>
  <c r="BG15" i="2"/>
  <c r="DJ15" i="2" s="1"/>
  <c r="BE15" i="2"/>
  <c r="DI15" i="2" s="1"/>
  <c r="BC15" i="2"/>
  <c r="DH15" i="2" s="1"/>
  <c r="BA15" i="2"/>
  <c r="DG15" i="2" s="1"/>
  <c r="AY15" i="2"/>
  <c r="DF15" i="2" s="1"/>
  <c r="AW15" i="2"/>
  <c r="DE15" i="2" s="1"/>
  <c r="AU15" i="2"/>
  <c r="DD15" i="2" s="1"/>
  <c r="AS15" i="2"/>
  <c r="DC15" i="2" s="1"/>
  <c r="AQ15" i="2"/>
  <c r="DB15" i="2" s="1"/>
  <c r="AL15" i="2"/>
  <c r="CI15" i="2" s="1"/>
  <c r="AJ15" i="2"/>
  <c r="AH15" i="2"/>
  <c r="AG15" i="2"/>
  <c r="AE15" i="2"/>
  <c r="AC15" i="2"/>
  <c r="AK15" i="2" s="1"/>
  <c r="Z15" i="2"/>
  <c r="Y15" i="2"/>
  <c r="CY14" i="2"/>
  <c r="AI14" i="2" s="1"/>
  <c r="CX14" i="2"/>
  <c r="BG14" i="2"/>
  <c r="BE14" i="2"/>
  <c r="BC14" i="2"/>
  <c r="BA14" i="2"/>
  <c r="AY14" i="2"/>
  <c r="AW14" i="2"/>
  <c r="AU14" i="2"/>
  <c r="AS14" i="2"/>
  <c r="AQ14" i="2"/>
  <c r="AL14" i="2"/>
  <c r="CI14" i="2" s="1"/>
  <c r="AJ14" i="2"/>
  <c r="CH14" i="2" s="1"/>
  <c r="AH14" i="2"/>
  <c r="AG14" i="2"/>
  <c r="AF14" i="2"/>
  <c r="AE14" i="2"/>
  <c r="AC14" i="2"/>
  <c r="DP13" i="2"/>
  <c r="DN13" i="2"/>
  <c r="DA13" i="2"/>
  <c r="CY13" i="2"/>
  <c r="AF13" i="2" s="1"/>
  <c r="CX13" i="2"/>
  <c r="CS13" i="2"/>
  <c r="BG13" i="2"/>
  <c r="DJ13" i="2" s="1"/>
  <c r="BE13" i="2"/>
  <c r="DI13" i="2" s="1"/>
  <c r="BC13" i="2"/>
  <c r="DH13" i="2" s="1"/>
  <c r="BA13" i="2"/>
  <c r="DG13" i="2" s="1"/>
  <c r="AY13" i="2"/>
  <c r="DF13" i="2" s="1"/>
  <c r="AW13" i="2"/>
  <c r="DE13" i="2" s="1"/>
  <c r="AU13" i="2"/>
  <c r="DD13" i="2" s="1"/>
  <c r="AS13" i="2"/>
  <c r="DC13" i="2" s="1"/>
  <c r="AQ13" i="2"/>
  <c r="DB13" i="2" s="1"/>
  <c r="AL13" i="2"/>
  <c r="CI13" i="2" s="1"/>
  <c r="AJ13" i="2"/>
  <c r="AH13" i="2"/>
  <c r="AG13" i="2"/>
  <c r="AE13" i="2"/>
  <c r="CD13" i="2" s="1"/>
  <c r="AC13" i="2"/>
  <c r="Z13" i="2"/>
  <c r="Y13" i="2"/>
  <c r="CJ12" i="2"/>
  <c r="CY11" i="2"/>
  <c r="CX11" i="2"/>
  <c r="CS11" i="2"/>
  <c r="CR11" i="2"/>
  <c r="CN11" i="2"/>
  <c r="CO11" i="2" s="1"/>
  <c r="CJ11" i="2"/>
  <c r="CI11" i="2"/>
  <c r="CH11" i="2"/>
  <c r="CF11" i="2"/>
  <c r="CE11" i="2"/>
  <c r="CJ10" i="2"/>
  <c r="DT9" i="2"/>
  <c r="DP9" i="2"/>
  <c r="DO9" i="2"/>
  <c r="DN9" i="2"/>
  <c r="DM9" i="2"/>
  <c r="DL9" i="2"/>
  <c r="DK9" i="2"/>
  <c r="DJ9" i="2"/>
  <c r="DI9" i="2"/>
  <c r="DH9" i="2"/>
  <c r="DG9" i="2"/>
  <c r="CY9" i="2"/>
  <c r="CX9" i="2"/>
  <c r="CS9" i="2"/>
  <c r="CJ9" i="2"/>
  <c r="CI9" i="2"/>
  <c r="CF9" i="2"/>
  <c r="CA9" i="2"/>
  <c r="AK9" i="2"/>
  <c r="CR9" i="2" s="1"/>
  <c r="Z9" i="2"/>
  <c r="Y9" i="2"/>
  <c r="DT8" i="2"/>
  <c r="DP8" i="2"/>
  <c r="DO8" i="2"/>
  <c r="DN8" i="2"/>
  <c r="DM8" i="2"/>
  <c r="DL8" i="2"/>
  <c r="DK8" i="2"/>
  <c r="DJ8" i="2"/>
  <c r="DI8" i="2"/>
  <c r="DH8" i="2"/>
  <c r="DG8" i="2"/>
  <c r="CY8" i="2"/>
  <c r="CX8" i="2"/>
  <c r="CS8" i="2"/>
  <c r="CJ8" i="2"/>
  <c r="CI8" i="2"/>
  <c r="CF8" i="2"/>
  <c r="CA8" i="2"/>
  <c r="AK8" i="2"/>
  <c r="CN8" i="2" s="1"/>
  <c r="CO8" i="2" s="1"/>
  <c r="Z8" i="2"/>
  <c r="Y8" i="2"/>
  <c r="DT7" i="2"/>
  <c r="DP7" i="2"/>
  <c r="DO7" i="2"/>
  <c r="DN7" i="2"/>
  <c r="DM7" i="2"/>
  <c r="DL7" i="2"/>
  <c r="DK7" i="2"/>
  <c r="DJ7" i="2"/>
  <c r="DI7" i="2"/>
  <c r="DH7" i="2"/>
  <c r="DG7" i="2"/>
  <c r="CY7" i="2"/>
  <c r="CX7" i="2"/>
  <c r="CS7" i="2"/>
  <c r="CJ7" i="2"/>
  <c r="CI7" i="2"/>
  <c r="CF7" i="2"/>
  <c r="CA7" i="2"/>
  <c r="AK7" i="2"/>
  <c r="DF7" i="2" s="1"/>
  <c r="Z7" i="2"/>
  <c r="Y7" i="2"/>
  <c r="CJ6" i="2"/>
  <c r="DP5" i="2"/>
  <c r="DN5" i="2"/>
  <c r="DA5" i="2"/>
  <c r="CY5" i="2"/>
  <c r="AF5" i="2" s="1"/>
  <c r="CX5" i="2"/>
  <c r="CS5" i="2"/>
  <c r="BQ5" i="2"/>
  <c r="BO5" i="2"/>
  <c r="BG5" i="2"/>
  <c r="DJ5" i="2" s="1"/>
  <c r="BE5" i="2"/>
  <c r="DI5" i="2" s="1"/>
  <c r="BC5" i="2"/>
  <c r="DH5" i="2" s="1"/>
  <c r="BA5" i="2"/>
  <c r="DG5" i="2" s="1"/>
  <c r="AY5" i="2"/>
  <c r="DF5" i="2" s="1"/>
  <c r="AW5" i="2"/>
  <c r="DE5" i="2" s="1"/>
  <c r="AU5" i="2"/>
  <c r="DD5" i="2" s="1"/>
  <c r="AS5" i="2"/>
  <c r="DC5" i="2" s="1"/>
  <c r="AQ5" i="2"/>
  <c r="DB5" i="2" s="1"/>
  <c r="AL5" i="2"/>
  <c r="CI5" i="2" s="1"/>
  <c r="AJ5" i="2"/>
  <c r="AI5" i="2"/>
  <c r="AH5" i="2"/>
  <c r="AE5" i="2"/>
  <c r="AC5" i="2"/>
  <c r="AK5" i="2" s="1"/>
  <c r="CZ5" i="2" s="1"/>
  <c r="Z5" i="2"/>
  <c r="Y5" i="2"/>
  <c r="DP4" i="2"/>
  <c r="DN4" i="2"/>
  <c r="DA4" i="2"/>
  <c r="CY4" i="2"/>
  <c r="AF4" i="2" s="1"/>
  <c r="CX4" i="2"/>
  <c r="CS4" i="2"/>
  <c r="BQ4" i="2"/>
  <c r="BO4" i="2"/>
  <c r="BG4" i="2"/>
  <c r="DJ4" i="2" s="1"/>
  <c r="BE4" i="2"/>
  <c r="DI4" i="2" s="1"/>
  <c r="BC4" i="2"/>
  <c r="DH4" i="2" s="1"/>
  <c r="BA4" i="2"/>
  <c r="DG4" i="2" s="1"/>
  <c r="AY4" i="2"/>
  <c r="DF4" i="2" s="1"/>
  <c r="AW4" i="2"/>
  <c r="DE4" i="2" s="1"/>
  <c r="AU4" i="2"/>
  <c r="DD4" i="2" s="1"/>
  <c r="AS4" i="2"/>
  <c r="DC4" i="2" s="1"/>
  <c r="AQ4" i="2"/>
  <c r="DB4" i="2" s="1"/>
  <c r="AL4" i="2"/>
  <c r="CI4" i="2" s="1"/>
  <c r="AJ4" i="2"/>
  <c r="AI4" i="2"/>
  <c r="AH4" i="2"/>
  <c r="AE4" i="2"/>
  <c r="CE4" i="2" s="1"/>
  <c r="AC4" i="2"/>
  <c r="AK4" i="2" s="1"/>
  <c r="Z4" i="2"/>
  <c r="Y4" i="2"/>
  <c r="DP3" i="2"/>
  <c r="DN3" i="2"/>
  <c r="DA3" i="2"/>
  <c r="CY3" i="2"/>
  <c r="AI3" i="2" s="1"/>
  <c r="CX3" i="2"/>
  <c r="CS3" i="2"/>
  <c r="BQ3" i="2"/>
  <c r="BO3" i="2"/>
  <c r="BG3" i="2"/>
  <c r="DJ3" i="2" s="1"/>
  <c r="BE3" i="2"/>
  <c r="DI3" i="2" s="1"/>
  <c r="BC3" i="2"/>
  <c r="DH3" i="2" s="1"/>
  <c r="BA3" i="2"/>
  <c r="DG3" i="2" s="1"/>
  <c r="AY3" i="2"/>
  <c r="DF3" i="2" s="1"/>
  <c r="AW3" i="2"/>
  <c r="DE3" i="2" s="1"/>
  <c r="AU3" i="2"/>
  <c r="DD3" i="2" s="1"/>
  <c r="AS3" i="2"/>
  <c r="DC3" i="2" s="1"/>
  <c r="AQ3" i="2"/>
  <c r="DB3" i="2" s="1"/>
  <c r="AL3" i="2"/>
  <c r="CI3" i="2" s="1"/>
  <c r="AJ3" i="2"/>
  <c r="AH3" i="2"/>
  <c r="AE3" i="2"/>
  <c r="AC3" i="2"/>
  <c r="AK3" i="2" s="1"/>
  <c r="CZ3" i="2" s="1"/>
  <c r="Z3" i="2"/>
  <c r="Y3" i="2"/>
  <c r="DP2" i="2"/>
  <c r="DN2" i="2"/>
  <c r="DA2" i="2"/>
  <c r="CY2" i="2"/>
  <c r="AI2" i="2" s="1"/>
  <c r="CX2" i="2"/>
  <c r="CS2" i="2"/>
  <c r="BQ2" i="2"/>
  <c r="BO2" i="2"/>
  <c r="BG2" i="2"/>
  <c r="DJ2" i="2" s="1"/>
  <c r="BE2" i="2"/>
  <c r="DI2" i="2" s="1"/>
  <c r="BC2" i="2"/>
  <c r="DH2" i="2" s="1"/>
  <c r="BA2" i="2"/>
  <c r="DG2" i="2" s="1"/>
  <c r="AY2" i="2"/>
  <c r="DF2" i="2" s="1"/>
  <c r="AW2" i="2"/>
  <c r="DE2" i="2" s="1"/>
  <c r="AU2" i="2"/>
  <c r="DD2" i="2" s="1"/>
  <c r="AS2" i="2"/>
  <c r="DC2" i="2" s="1"/>
  <c r="AQ2" i="2"/>
  <c r="AL2" i="2"/>
  <c r="CI2" i="2" s="1"/>
  <c r="AJ2" i="2"/>
  <c r="AH2" i="2"/>
  <c r="AF2" i="2"/>
  <c r="CF2" i="2" s="1"/>
  <c r="AE2" i="2"/>
  <c r="AC2" i="2"/>
  <c r="Z2" i="2"/>
  <c r="Y2" i="2"/>
  <c r="DJ1" i="2"/>
  <c r="DI1" i="2"/>
  <c r="DH1" i="2"/>
  <c r="DG1" i="2"/>
  <c r="DF1" i="2"/>
  <c r="DE1" i="2"/>
  <c r="DD1" i="2"/>
  <c r="DC1" i="2"/>
  <c r="DB1" i="2"/>
  <c r="DA1" i="2"/>
  <c r="CZ1" i="2"/>
  <c r="H7" i="1" a="1"/>
  <c r="H7" i="1" s="1"/>
  <c r="CZ9" i="2"/>
  <c r="CZ8" i="2"/>
  <c r="CZ7" i="2"/>
  <c r="CF69" i="2" l="1"/>
  <c r="CJ2" i="2"/>
  <c r="CJ19" i="2"/>
  <c r="AI24" i="2"/>
  <c r="CJ25" i="2"/>
  <c r="AI29" i="2"/>
  <c r="AK30" i="2"/>
  <c r="CH52" i="2"/>
  <c r="CF58" i="2"/>
  <c r="CD59" i="2"/>
  <c r="CF61" i="2"/>
  <c r="CJ62" i="2"/>
  <c r="CD63" i="2"/>
  <c r="CF66" i="2"/>
  <c r="CJ66" i="2"/>
  <c r="CR67" i="2"/>
  <c r="CH67" i="2"/>
  <c r="AF3" i="2"/>
  <c r="CF3" i="2" s="1"/>
  <c r="AF25" i="2"/>
  <c r="CJ33" i="2"/>
  <c r="CJ47" i="2"/>
  <c r="CJ58" i="2"/>
  <c r="CD60" i="2"/>
  <c r="CR70" i="2"/>
  <c r="DO70" i="2" s="1"/>
  <c r="CH70" i="2"/>
  <c r="CJ71" i="2"/>
  <c r="CF4" i="2"/>
  <c r="CJ26" i="2"/>
  <c r="CJ28" i="2"/>
  <c r="CR53" i="2"/>
  <c r="CH53" i="2"/>
  <c r="CD55" i="2"/>
  <c r="CN64" i="2"/>
  <c r="CH64" i="2"/>
  <c r="CF65" i="2"/>
  <c r="CR66" i="2"/>
  <c r="CJ67" i="2"/>
  <c r="CF68" i="2"/>
  <c r="CN69" i="2"/>
  <c r="CD70" i="2"/>
  <c r="CD72" i="2"/>
  <c r="CL72" i="2" s="1"/>
  <c r="CH72" i="2"/>
  <c r="CR8" i="2"/>
  <c r="DF8" i="2"/>
  <c r="CH36" i="2"/>
  <c r="CF55" i="2"/>
  <c r="CD56" i="2"/>
  <c r="CD57" i="2"/>
  <c r="CR62" i="2"/>
  <c r="CH62" i="2"/>
  <c r="CR63" i="2"/>
  <c r="CJ64" i="2"/>
  <c r="CD66" i="2"/>
  <c r="AK67" i="2"/>
  <c r="CD69" i="2"/>
  <c r="CF76" i="2"/>
  <c r="CF23" i="2"/>
  <c r="DB2" i="2"/>
  <c r="CR29" i="2"/>
  <c r="DO29" i="2" s="1"/>
  <c r="CE3" i="2"/>
  <c r="AI13" i="2"/>
  <c r="AI15" i="2"/>
  <c r="AI17" i="2"/>
  <c r="CF17" i="2" s="1"/>
  <c r="CJ17" i="2"/>
  <c r="CA18" i="2"/>
  <c r="AI19" i="2"/>
  <c r="CA21" i="2"/>
  <c r="CA26" i="2"/>
  <c r="AI27" i="2"/>
  <c r="CF28" i="2"/>
  <c r="CF29" i="2"/>
  <c r="CJ29" i="2"/>
  <c r="CA29" i="2"/>
  <c r="AK31" i="2"/>
  <c r="CZ31" i="2" s="1"/>
  <c r="CL52" i="2"/>
  <c r="CR54" i="2"/>
  <c r="DO54" i="2" s="1"/>
  <c r="CH54" i="2"/>
  <c r="CN65" i="2"/>
  <c r="CO65" i="2" s="1"/>
  <c r="CH65" i="2"/>
  <c r="CN68" i="2"/>
  <c r="CO68" i="2" s="1"/>
  <c r="CH68" i="2"/>
  <c r="CH29" i="2"/>
  <c r="CR71" i="2"/>
  <c r="AK2" i="2"/>
  <c r="CZ2" i="2" s="1"/>
  <c r="CF5" i="2"/>
  <c r="CR7" i="2"/>
  <c r="CH8" i="2"/>
  <c r="CL8" i="2" s="1"/>
  <c r="CK11" i="2"/>
  <c r="CR17" i="2"/>
  <c r="DO17" i="2" s="1"/>
  <c r="CH17" i="2"/>
  <c r="CJ21" i="2"/>
  <c r="CN23" i="2"/>
  <c r="CH23" i="2"/>
  <c r="CH30" i="2"/>
  <c r="CN31" i="2"/>
  <c r="CN58" i="2"/>
  <c r="CO58" i="2" s="1"/>
  <c r="DR58" i="2" s="1"/>
  <c r="CZ58" i="2"/>
  <c r="CF25" i="2"/>
  <c r="CH3" i="2"/>
  <c r="CN5" i="2"/>
  <c r="CO5" i="2" s="1"/>
  <c r="CH5" i="2"/>
  <c r="CH7" i="2"/>
  <c r="CL7" i="2" s="1"/>
  <c r="CL11" i="2"/>
  <c r="CL12" i="2" s="1"/>
  <c r="CF14" i="2"/>
  <c r="CF15" i="2"/>
  <c r="CA17" i="2"/>
  <c r="CH18" i="2"/>
  <c r="CR19" i="2"/>
  <c r="CF21" i="2"/>
  <c r="CF22" i="2"/>
  <c r="AK22" i="2"/>
  <c r="CZ22" i="2" s="1"/>
  <c r="CJ22" i="2"/>
  <c r="CA22" i="2"/>
  <c r="CJ23" i="2"/>
  <c r="CR25" i="2"/>
  <c r="DO25" i="2" s="1"/>
  <c r="CH25" i="2"/>
  <c r="CN26" i="2"/>
  <c r="CH26" i="2"/>
  <c r="CA28" i="2"/>
  <c r="CR58" i="2"/>
  <c r="DO58" i="2" s="1"/>
  <c r="DQ58" i="2" s="1"/>
  <c r="CN61" i="2"/>
  <c r="CO61" i="2" s="1"/>
  <c r="CH61" i="2"/>
  <c r="CH69" i="2"/>
  <c r="CL69" i="2" s="1"/>
  <c r="CH71" i="2"/>
  <c r="CN74" i="2"/>
  <c r="CO74" i="2" s="1"/>
  <c r="CH74" i="2"/>
  <c r="CA30" i="2"/>
  <c r="CR33" i="2"/>
  <c r="DO33" i="2" s="1"/>
  <c r="CH33" i="2"/>
  <c r="CN34" i="2"/>
  <c r="CH34" i="2"/>
  <c r="CJ37" i="2"/>
  <c r="CN39" i="2"/>
  <c r="CH39" i="2"/>
  <c r="CF41" i="2"/>
  <c r="AI44" i="2"/>
  <c r="AK49" i="2"/>
  <c r="CZ49" i="2" s="1"/>
  <c r="CD50" i="2"/>
  <c r="CH50" i="2"/>
  <c r="CF51" i="2"/>
  <c r="CR52" i="2"/>
  <c r="CD53" i="2"/>
  <c r="CL53" i="2" s="1"/>
  <c r="CD54" i="2"/>
  <c r="CN54" i="2"/>
  <c r="CO54" i="2" s="1"/>
  <c r="DB58" i="2"/>
  <c r="CD62" i="2"/>
  <c r="CL62" i="2" s="1"/>
  <c r="CD64" i="2"/>
  <c r="CL64" i="2" s="1"/>
  <c r="CR65" i="2"/>
  <c r="DO65" i="2" s="1"/>
  <c r="CR68" i="2"/>
  <c r="CJ70" i="2"/>
  <c r="CL70" i="2" s="1"/>
  <c r="CR74" i="2"/>
  <c r="DO74" i="2" s="1"/>
  <c r="CC76" i="2"/>
  <c r="CN76" i="2"/>
  <c r="CO76" i="2" s="1"/>
  <c r="CF33" i="2"/>
  <c r="CJ34" i="2"/>
  <c r="CH35" i="2"/>
  <c r="CF37" i="2"/>
  <c r="CJ38" i="2"/>
  <c r="CJ39" i="2"/>
  <c r="CJ41" i="2"/>
  <c r="CJ42" i="2"/>
  <c r="DC42" i="2"/>
  <c r="CH45" i="2"/>
  <c r="CJ45" i="2"/>
  <c r="CF50" i="2"/>
  <c r="CF59" i="2"/>
  <c r="CL59" i="2" s="1"/>
  <c r="CD61" i="2"/>
  <c r="CJ61" i="2"/>
  <c r="CN62" i="2"/>
  <c r="CD67" i="2"/>
  <c r="CR69" i="2"/>
  <c r="CN70" i="2"/>
  <c r="CO70" i="2" s="1"/>
  <c r="CD71" i="2"/>
  <c r="CL71" i="2" s="1"/>
  <c r="CR72" i="2"/>
  <c r="CJ31" i="2"/>
  <c r="CH32" i="2"/>
  <c r="CA35" i="2"/>
  <c r="CA36" i="2"/>
  <c r="CJ40" i="2"/>
  <c r="CR42" i="2"/>
  <c r="DO42" i="2" s="1"/>
  <c r="CA44" i="2"/>
  <c r="CR47" i="2"/>
  <c r="CJ49" i="2"/>
  <c r="DB49" i="2"/>
  <c r="CJ50" i="2"/>
  <c r="CD58" i="2"/>
  <c r="CF60" i="2"/>
  <c r="CL60" i="2" s="1"/>
  <c r="CD65" i="2"/>
  <c r="CJ65" i="2"/>
  <c r="CN67" i="2"/>
  <c r="CD68" i="2"/>
  <c r="CJ68" i="2"/>
  <c r="CA74" i="2"/>
  <c r="CL74" i="2" s="1"/>
  <c r="CL75" i="2" s="1"/>
  <c r="CJ74" i="2"/>
  <c r="CA31" i="2"/>
  <c r="CN32" i="2"/>
  <c r="CO32" i="2" s="1"/>
  <c r="CA32" i="2"/>
  <c r="AF35" i="2"/>
  <c r="CF35" i="2" s="1"/>
  <c r="CF44" i="2"/>
  <c r="CJ46" i="2"/>
  <c r="CN47" i="2"/>
  <c r="CJ54" i="2"/>
  <c r="CJ76" i="2"/>
  <c r="CO10" i="3"/>
  <c r="DX10" i="3"/>
  <c r="CO21" i="3"/>
  <c r="DX21" i="3"/>
  <c r="CW95" i="3" a="1"/>
  <c r="CW95" i="3" s="1"/>
  <c r="DN95" i="3"/>
  <c r="CW133" i="3"/>
  <c r="DN133" i="3"/>
  <c r="AF189" i="3"/>
  <c r="DN189" i="3" s="1"/>
  <c r="AF215" i="3"/>
  <c r="DN215" i="3" s="1"/>
  <c r="AF219" i="3"/>
  <c r="DN219" i="3" s="1"/>
  <c r="AF220" i="3"/>
  <c r="DN220" i="3" s="1"/>
  <c r="DX189" i="3"/>
  <c r="CO17" i="3"/>
  <c r="DX17" i="3"/>
  <c r="CO5" i="3"/>
  <c r="DX5" i="3"/>
  <c r="CO6" i="3"/>
  <c r="DX6" i="3"/>
  <c r="CO15" i="3"/>
  <c r="DX15" i="3"/>
  <c r="CO23" i="3"/>
  <c r="DX23" i="3"/>
  <c r="CO33" i="3"/>
  <c r="DX33" i="3"/>
  <c r="CO44" i="3"/>
  <c r="DX44" i="3"/>
  <c r="CU69" i="3" a="1"/>
  <c r="CU69" i="3" s="1"/>
  <c r="AF72" i="3"/>
  <c r="DN72" i="3" s="1"/>
  <c r="CO76" i="3"/>
  <c r="DX76" i="3"/>
  <c r="AF93" i="3"/>
  <c r="CW119" i="3"/>
  <c r="DN119" i="3"/>
  <c r="CO130" i="3"/>
  <c r="DX130" i="3"/>
  <c r="CW170" i="3"/>
  <c r="DN170" i="3"/>
  <c r="AF174" i="3"/>
  <c r="DN174" i="3" s="1"/>
  <c r="CU185" i="3" a="1"/>
  <c r="CU185" i="3" s="1"/>
  <c r="CU214" i="3" a="1"/>
  <c r="CU214" i="3" s="1"/>
  <c r="CO2" i="3"/>
  <c r="DX2" i="3"/>
  <c r="CO8" i="3"/>
  <c r="DX8" i="3"/>
  <c r="CO7" i="3"/>
  <c r="DX7" i="3"/>
  <c r="CO12" i="3"/>
  <c r="DX12" i="3"/>
  <c r="CO18" i="3"/>
  <c r="DX18" i="3"/>
  <c r="CU25" i="3" a="1"/>
  <c r="CU25" i="3" s="1"/>
  <c r="CO28" i="3"/>
  <c r="DX28" i="3"/>
  <c r="CO36" i="3"/>
  <c r="DX36" i="3"/>
  <c r="AF42" i="3"/>
  <c r="DN42" i="3" s="1"/>
  <c r="CO43" i="3"/>
  <c r="DX43" i="3"/>
  <c r="CT124" i="3"/>
  <c r="CO129" i="3"/>
  <c r="DX129" i="3"/>
  <c r="CY185" i="3"/>
  <c r="DP185" i="3"/>
  <c r="CO185" i="3"/>
  <c r="DX185" i="3"/>
  <c r="CO24" i="3"/>
  <c r="DX24" i="3"/>
  <c r="CO11" i="3"/>
  <c r="DX11" i="3"/>
  <c r="CO14" i="3"/>
  <c r="DX14" i="3"/>
  <c r="CO16" i="3"/>
  <c r="DX16" i="3"/>
  <c r="CU24" i="3" a="1"/>
  <c r="CU24" i="3" s="1"/>
  <c r="CU30" i="3" a="1"/>
  <c r="CU30" i="3" s="1"/>
  <c r="CR33" i="3" a="1"/>
  <c r="CR33" i="3" s="1"/>
  <c r="CO34" i="3"/>
  <c r="DX34" i="3"/>
  <c r="CO35" i="3"/>
  <c r="DX35" i="3"/>
  <c r="CO40" i="3"/>
  <c r="DX40" i="3"/>
  <c r="AF55" i="3"/>
  <c r="DN55" i="3" s="1"/>
  <c r="AF100" i="3"/>
  <c r="DN100" i="3" s="1"/>
  <c r="AF108" i="3"/>
  <c r="DN108" i="3" s="1"/>
  <c r="CY123" i="3"/>
  <c r="DR123" i="3"/>
  <c r="CO126" i="3"/>
  <c r="DX126" i="3"/>
  <c r="CW137" i="3"/>
  <c r="DN137" i="3"/>
  <c r="AF139" i="3"/>
  <c r="DN139" i="3" s="1"/>
  <c r="CU140" i="3"/>
  <c r="AF141" i="3"/>
  <c r="AF155" i="3"/>
  <c r="DN155" i="3" s="1"/>
  <c r="CW166" i="3"/>
  <c r="DN166" i="3"/>
  <c r="CO181" i="3"/>
  <c r="DX181" i="3"/>
  <c r="DX231" i="3"/>
  <c r="DX230" i="3"/>
  <c r="DX204" i="3"/>
  <c r="DX203" i="3"/>
  <c r="DX201" i="3"/>
  <c r="DX199" i="3"/>
  <c r="CU82" i="3" a="1"/>
  <c r="CU82" i="3" s="1"/>
  <c r="CU79" i="3"/>
  <c r="CU80" i="3" s="1"/>
  <c r="CY119" i="3"/>
  <c r="AF180" i="3"/>
  <c r="DN180" i="3" s="1"/>
  <c r="AF190" i="3"/>
  <c r="DN190" i="3" s="1"/>
  <c r="AF202" i="3"/>
  <c r="DN202" i="3" s="1"/>
  <c r="CY220" i="3"/>
  <c r="DG115" i="3"/>
  <c r="EC115" i="3" s="1"/>
  <c r="DG117" i="3"/>
  <c r="EC117" i="3" s="1"/>
  <c r="CU157" i="3" a="1"/>
  <c r="CU157" i="3" s="1"/>
  <c r="CW167" i="3"/>
  <c r="CO178" i="3"/>
  <c r="CR228" i="3"/>
  <c r="CU135" i="3"/>
  <c r="CY139" i="3"/>
  <c r="CU150" i="3"/>
  <c r="AF161" i="3"/>
  <c r="CY205" i="3"/>
  <c r="AF207" i="3"/>
  <c r="CY219" i="3"/>
  <c r="CY235" i="3"/>
  <c r="U7" i="3"/>
  <c r="CR10" i="3" a="1"/>
  <c r="CR10" i="3" s="1"/>
  <c r="CU43" i="3" a="1"/>
  <c r="CU43" i="3" s="1"/>
  <c r="DG82" i="3"/>
  <c r="EC82" i="3" s="1"/>
  <c r="AF136" i="3"/>
  <c r="DN136" i="3" s="1"/>
  <c r="CU169" i="3" a="1"/>
  <c r="CU169" i="3" s="1"/>
  <c r="AF212" i="3"/>
  <c r="AF235" i="3"/>
  <c r="AF71" i="3"/>
  <c r="DN71" i="3" s="1"/>
  <c r="DC129" i="3"/>
  <c r="DD129" i="3" s="1"/>
  <c r="AF132" i="3"/>
  <c r="DN132" i="3" s="1"/>
  <c r="DC184" i="3"/>
  <c r="DD184" i="3" s="1"/>
  <c r="AA187" i="3"/>
  <c r="AD196" i="3"/>
  <c r="CU196" i="3" s="1" a="1"/>
  <c r="CU196" i="3" s="1"/>
  <c r="DG19" i="3"/>
  <c r="EC19" i="3" s="1"/>
  <c r="CU28" i="3" a="1"/>
  <c r="CU28" i="3" s="1"/>
  <c r="CR34" i="3" a="1"/>
  <c r="CR34" i="3" s="1"/>
  <c r="CS76" i="3" a="1"/>
  <c r="CS76" i="3" s="1"/>
  <c r="CU120" i="3"/>
  <c r="DC137" i="3"/>
  <c r="DD137" i="3" s="1"/>
  <c r="DG140" i="3"/>
  <c r="EC140" i="3" s="1"/>
  <c r="CS177" i="3" a="1"/>
  <c r="CS177" i="3" s="1"/>
  <c r="AA183" i="3"/>
  <c r="AA186" i="3"/>
  <c r="AA202" i="3"/>
  <c r="U2" i="3"/>
  <c r="CR7" i="3" a="1"/>
  <c r="CR7" i="3" s="1"/>
  <c r="CU36" i="3" a="1"/>
  <c r="CU36" i="3" s="1"/>
  <c r="AF38" i="3"/>
  <c r="DN38" i="3" s="1"/>
  <c r="AF39" i="3"/>
  <c r="AF83" i="3"/>
  <c r="DN83" i="3" s="1"/>
  <c r="AD174" i="3"/>
  <c r="CU174" i="3" s="1"/>
  <c r="AD180" i="3"/>
  <c r="CY181" i="3"/>
  <c r="CP182" i="3" a="1"/>
  <c r="CP182" i="3" s="1"/>
  <c r="AF187" i="3"/>
  <c r="DN187" i="3" s="1"/>
  <c r="AF191" i="3"/>
  <c r="DN191" i="3" s="1"/>
  <c r="AF203" i="3"/>
  <c r="AF204" i="3"/>
  <c r="DN204" i="3" s="1"/>
  <c r="CO207" i="3"/>
  <c r="CY207" i="3"/>
  <c r="DG4" i="3"/>
  <c r="EC4" i="3" s="1"/>
  <c r="AD5" i="3"/>
  <c r="T9" i="3"/>
  <c r="AD21" i="3"/>
  <c r="DC25" i="3"/>
  <c r="DG28" i="3"/>
  <c r="EC28" i="3" s="1"/>
  <c r="DC30" i="3"/>
  <c r="DD30" i="3" s="1"/>
  <c r="AD31" i="3"/>
  <c r="CU31" i="3" s="1" a="1"/>
  <c r="CU31" i="3" s="1"/>
  <c r="CU33" i="3" a="1"/>
  <c r="CU33" i="3" s="1"/>
  <c r="CV33" i="3" s="1"/>
  <c r="AD34" i="3"/>
  <c r="CU34" i="3" s="1" a="1"/>
  <c r="CU34" i="3" s="1"/>
  <c r="CY37" i="3"/>
  <c r="AA51" i="3"/>
  <c r="DC51" i="3" s="1"/>
  <c r="DD51" i="3" s="1"/>
  <c r="DG63" i="3"/>
  <c r="EC63" i="3" s="1"/>
  <c r="CY66" i="3"/>
  <c r="T85" i="3"/>
  <c r="DC93" i="3"/>
  <c r="DD93" i="3" s="1"/>
  <c r="AF109" i="3"/>
  <c r="DG130" i="3"/>
  <c r="EC130" i="3" s="1"/>
  <c r="CY130" i="3"/>
  <c r="CU143" i="3" a="1"/>
  <c r="CU143" i="3" s="1"/>
  <c r="AF149" i="3"/>
  <c r="DN149" i="3" s="1"/>
  <c r="AF159" i="3"/>
  <c r="DN159" i="3" s="1"/>
  <c r="DG165" i="3"/>
  <c r="EC165" i="3" s="1"/>
  <c r="DG166" i="3"/>
  <c r="EC166" i="3" s="1"/>
  <c r="DG168" i="3"/>
  <c r="EC168" i="3" s="1"/>
  <c r="DC181" i="3"/>
  <c r="DD181" i="3" s="1"/>
  <c r="CY182" i="3"/>
  <c r="CU189" i="3" a="1"/>
  <c r="CU189" i="3" s="1"/>
  <c r="DC195" i="3"/>
  <c r="DD195" i="3" s="1"/>
  <c r="CU223" i="3"/>
  <c r="AF231" i="3"/>
  <c r="DN231" i="3" s="1"/>
  <c r="CY233" i="3"/>
  <c r="DG21" i="3"/>
  <c r="EC21" i="3" s="1"/>
  <c r="DC31" i="3"/>
  <c r="DD31" i="3" s="1"/>
  <c r="CY61" i="3"/>
  <c r="CY72" i="3"/>
  <c r="DG88" i="3"/>
  <c r="EC88" i="3" s="1"/>
  <c r="CY122" i="3"/>
  <c r="AF123" i="3"/>
  <c r="DN123" i="3" s="1"/>
  <c r="CU128" i="3"/>
  <c r="DG132" i="3"/>
  <c r="EC132" i="3" s="1"/>
  <c r="CO147" i="3"/>
  <c r="CS153" i="3" a="1"/>
  <c r="CS153" i="3" s="1"/>
  <c r="CY165" i="3"/>
  <c r="DG180" i="3"/>
  <c r="EC180" i="3" s="1"/>
  <c r="CY188" i="3"/>
  <c r="CY189" i="3"/>
  <c r="CZ189" i="3" s="1"/>
  <c r="CY195" i="3"/>
  <c r="AD229" i="3"/>
  <c r="CU229" i="3" s="1" a="1"/>
  <c r="CU229" i="3" s="1"/>
  <c r="AF233" i="3"/>
  <c r="DN233" i="3" s="1"/>
  <c r="AA2" i="3"/>
  <c r="DG2" i="3" s="1"/>
  <c r="EC2" i="3" s="1"/>
  <c r="AA7" i="3"/>
  <c r="U10" i="3"/>
  <c r="AA10" i="3"/>
  <c r="CU10" i="3" s="1" a="1"/>
  <c r="CU10" i="3" s="1"/>
  <c r="DC12" i="3"/>
  <c r="DC13" i="3"/>
  <c r="DD13" i="3" s="1"/>
  <c r="AA14" i="3"/>
  <c r="DG14" i="3" s="1"/>
  <c r="EC14" i="3" s="1"/>
  <c r="AA18" i="3"/>
  <c r="U19" i="3"/>
  <c r="AA20" i="3"/>
  <c r="CU20" i="3" s="1" a="1"/>
  <c r="CU20" i="3" s="1"/>
  <c r="DG29" i="3"/>
  <c r="DC32" i="3"/>
  <c r="DD32" i="3" s="1"/>
  <c r="CR35" i="3" a="1"/>
  <c r="CR35" i="3" s="1"/>
  <c r="AA42" i="3"/>
  <c r="CU53" i="3" a="1"/>
  <c r="CU53" i="3" s="1"/>
  <c r="DG81" i="3"/>
  <c r="EC81" i="3" s="1"/>
  <c r="CU83" i="3" a="1"/>
  <c r="CU83" i="3" s="1"/>
  <c r="AF85" i="3"/>
  <c r="DN85" i="3" s="1"/>
  <c r="DC106" i="3"/>
  <c r="DC113" i="3"/>
  <c r="DD113" i="3" s="1"/>
  <c r="DC141" i="3"/>
  <c r="DD141" i="3" s="1"/>
  <c r="AF158" i="3"/>
  <c r="DN158" i="3" s="1"/>
  <c r="CY172" i="3"/>
  <c r="DC183" i="3"/>
  <c r="CU184" i="3" a="1"/>
  <c r="CU184" i="3" s="1"/>
  <c r="AF206" i="3"/>
  <c r="DN206" i="3" s="1"/>
  <c r="AF214" i="3"/>
  <c r="AF230" i="3"/>
  <c r="DN230" i="3" s="1"/>
  <c r="T7" i="3"/>
  <c r="CR8" i="3" a="1"/>
  <c r="CR8" i="3" s="1"/>
  <c r="U12" i="3"/>
  <c r="T14" i="3"/>
  <c r="AD19" i="3"/>
  <c r="AA22" i="3"/>
  <c r="CU22" i="3" s="1" a="1"/>
  <c r="CU22" i="3" s="1"/>
  <c r="U23" i="3"/>
  <c r="U27" i="3"/>
  <c r="CU38" i="3" a="1"/>
  <c r="CU38" i="3" s="1"/>
  <c r="CU39" i="3" a="1"/>
  <c r="CU39" i="3" s="1"/>
  <c r="AA41" i="3"/>
  <c r="AF45" i="3"/>
  <c r="CY54" i="3"/>
  <c r="CZ54" i="3" s="1"/>
  <c r="DC64" i="3"/>
  <c r="DD64" i="3" s="1"/>
  <c r="DE64" i="3" s="1"/>
  <c r="U83" i="3"/>
  <c r="CR83" i="3" a="1"/>
  <c r="CR83" i="3" s="1"/>
  <c r="CV83" i="3" s="1"/>
  <c r="CP117" i="3" a="1"/>
  <c r="CP117" i="3" s="1"/>
  <c r="CY117" i="3"/>
  <c r="DG133" i="3"/>
  <c r="EC133" i="3" s="1"/>
  <c r="CT141" i="3"/>
  <c r="AF151" i="3"/>
  <c r="DN151" i="3" s="1"/>
  <c r="AF156" i="3"/>
  <c r="DN156" i="3" s="1"/>
  <c r="DC161" i="3"/>
  <c r="DD161" i="3" s="1"/>
  <c r="CU171" i="3" a="1"/>
  <c r="CU171" i="3" s="1"/>
  <c r="CZ185" i="3"/>
  <c r="CY198" i="3"/>
  <c r="CZ198" i="3" s="1"/>
  <c r="CP215" i="3" a="1"/>
  <c r="CP215" i="3" s="1"/>
  <c r="AF221" i="3"/>
  <c r="DN221" i="3" s="1"/>
  <c r="CU224" i="3" a="1"/>
  <c r="CU224" i="3" s="1"/>
  <c r="DG3" i="3"/>
  <c r="EC3" i="3" s="1"/>
  <c r="T2" i="3"/>
  <c r="CR3" i="3" a="1"/>
  <c r="CR3" i="3" s="1"/>
  <c r="U3" i="3"/>
  <c r="CU3" i="3" a="1"/>
  <c r="CU3" i="3" s="1"/>
  <c r="CO3" i="3"/>
  <c r="CU4" i="3" a="1"/>
  <c r="CU4" i="3" s="1"/>
  <c r="CO4" i="3"/>
  <c r="CU5" i="3" a="1"/>
  <c r="CU5" i="3" s="1"/>
  <c r="T6" i="3"/>
  <c r="CU6" i="3" a="1"/>
  <c r="CU6" i="3" s="1"/>
  <c r="CY12" i="3"/>
  <c r="CZ12" i="3" s="1"/>
  <c r="CR12" i="3" a="1"/>
  <c r="CR12" i="3" s="1"/>
  <c r="T16" i="3"/>
  <c r="CU23" i="3" a="1"/>
  <c r="CU23" i="3" s="1"/>
  <c r="U25" i="3"/>
  <c r="CY25" i="3"/>
  <c r="CZ25" i="3" s="1"/>
  <c r="CY28" i="3"/>
  <c r="CY29" i="3"/>
  <c r="CU32" i="3" a="1"/>
  <c r="CU32" i="3" s="1"/>
  <c r="CU35" i="3" a="1"/>
  <c r="CU35" i="3" s="1"/>
  <c r="CR36" i="3" a="1"/>
  <c r="CR36" i="3" s="1"/>
  <c r="CU37" i="3" a="1"/>
  <c r="CU37" i="3" s="1"/>
  <c r="AF41" i="3"/>
  <c r="DN41" i="3" s="1"/>
  <c r="CU45" i="3" a="1"/>
  <c r="CU45" i="3" s="1"/>
  <c r="DC47" i="3"/>
  <c r="DD47" i="3" s="1"/>
  <c r="CW47" i="3" a="1"/>
  <c r="CW47" i="3" s="1"/>
  <c r="AF48" i="3"/>
  <c r="DN48" i="3" s="1"/>
  <c r="AF49" i="3"/>
  <c r="DN49" i="3" s="1"/>
  <c r="AF50" i="3"/>
  <c r="DN50" i="3" s="1"/>
  <c r="CY51" i="3"/>
  <c r="CZ51" i="3" s="1"/>
  <c r="AF52" i="3"/>
  <c r="DN52" i="3" s="1"/>
  <c r="AA54" i="3"/>
  <c r="CU54" i="3" s="1" a="1"/>
  <c r="CU54" i="3" s="1"/>
  <c r="CY55" i="3"/>
  <c r="AA57" i="3"/>
  <c r="DG57" i="3" s="1"/>
  <c r="EC57" i="3" s="1"/>
  <c r="DC61" i="3"/>
  <c r="DD61" i="3" s="1"/>
  <c r="CZ61" i="3"/>
  <c r="AF62" i="3"/>
  <c r="DN62" i="3" s="1"/>
  <c r="CR62" i="3" a="1"/>
  <c r="CR62" i="3" s="1"/>
  <c r="CR64" i="3" a="1"/>
  <c r="CR64" i="3" s="1"/>
  <c r="CY64" i="3"/>
  <c r="AF65" i="3"/>
  <c r="DC65" i="3" s="1"/>
  <c r="CZ66" i="3"/>
  <c r="CU66" i="3"/>
  <c r="AF69" i="3"/>
  <c r="DN69" i="3" s="1"/>
  <c r="AF70" i="3"/>
  <c r="DG72" i="3"/>
  <c r="EC72" i="3" s="1"/>
  <c r="AF73" i="3"/>
  <c r="DN73" i="3" s="1"/>
  <c r="AF74" i="3"/>
  <c r="DN74" i="3" s="1"/>
  <c r="AF77" i="3"/>
  <c r="DN77" i="3" s="1"/>
  <c r="DG5" i="3"/>
  <c r="EC5" i="3" s="1"/>
  <c r="DC9" i="3"/>
  <c r="CU19" i="3" a="1"/>
  <c r="CU19" i="3" s="1"/>
  <c r="U22" i="3"/>
  <c r="CY23" i="3"/>
  <c r="CR24" i="3" a="1"/>
  <c r="CR24" i="3" s="1"/>
  <c r="DC26" i="3"/>
  <c r="DD26" i="3" s="1"/>
  <c r="CZ37" i="3"/>
  <c r="CU40" i="3" a="1"/>
  <c r="CU40" i="3" s="1"/>
  <c r="DC41" i="3"/>
  <c r="DD41" i="3" s="1"/>
  <c r="CW41" i="3" a="1"/>
  <c r="CW41" i="3" s="1"/>
  <c r="DC42" i="3"/>
  <c r="DD42" i="3" s="1"/>
  <c r="CW42" i="3" a="1"/>
  <c r="CW42" i="3" s="1"/>
  <c r="AF43" i="3"/>
  <c r="DN43" i="3" s="1"/>
  <c r="AF44" i="3"/>
  <c r="DN44" i="3" s="1"/>
  <c r="CU47" i="3" a="1"/>
  <c r="CU47" i="3" s="1"/>
  <c r="CU59" i="3"/>
  <c r="CY79" i="3"/>
  <c r="CZ79" i="3" s="1"/>
  <c r="CZ80" i="3" s="1"/>
  <c r="CS81" i="3" a="1"/>
  <c r="CS81" i="3" s="1"/>
  <c r="CY81" i="3"/>
  <c r="CZ81" i="3" s="1"/>
  <c r="DC81" i="3"/>
  <c r="DD81" i="3" s="1"/>
  <c r="DG7" i="3"/>
  <c r="EC7" i="3" s="1"/>
  <c r="CY14" i="3"/>
  <c r="CR19" i="3" a="1"/>
  <c r="CR19" i="3" s="1"/>
  <c r="CU26" i="3" a="1"/>
  <c r="CU26" i="3" s="1"/>
  <c r="CR27" i="3" a="1"/>
  <c r="CR27" i="3" s="1"/>
  <c r="CU41" i="3" a="1"/>
  <c r="CU41" i="3" s="1"/>
  <c r="CU42" i="3" a="1"/>
  <c r="CU42" i="3" s="1"/>
  <c r="CW43" i="3" a="1"/>
  <c r="CW43" i="3" s="1"/>
  <c r="CU48" i="3"/>
  <c r="CU50" i="3"/>
  <c r="CU51" i="3" a="1"/>
  <c r="CU51" i="3" s="1"/>
  <c r="CU52" i="3"/>
  <c r="DC53" i="3"/>
  <c r="DD53" i="3" s="1"/>
  <c r="DG55" i="3"/>
  <c r="EC55" i="3" s="1"/>
  <c r="CW55" i="3" a="1"/>
  <c r="CW55" i="3" s="1"/>
  <c r="AF56" i="3"/>
  <c r="CY57" i="3"/>
  <c r="DC58" i="3"/>
  <c r="DD58" i="3" s="1"/>
  <c r="CW58" i="3"/>
  <c r="CY59" i="3"/>
  <c r="CZ59" i="3" s="1"/>
  <c r="CY63" i="3"/>
  <c r="CZ63" i="3" s="1"/>
  <c r="AD71" i="3"/>
  <c r="CY71" i="3"/>
  <c r="AD72" i="3"/>
  <c r="CU72" i="3" s="1"/>
  <c r="DC72" i="3"/>
  <c r="CY73" i="3"/>
  <c r="CZ73" i="3" s="1"/>
  <c r="CR4" i="3" a="1"/>
  <c r="CR4" i="3" s="1"/>
  <c r="CR5" i="3" a="1"/>
  <c r="CR5" i="3" s="1"/>
  <c r="CV5" i="3" s="1"/>
  <c r="DC6" i="3"/>
  <c r="CY6" i="3"/>
  <c r="AA8" i="3"/>
  <c r="DG8" i="3" s="1"/>
  <c r="EC8" i="3" s="1"/>
  <c r="DG10" i="3"/>
  <c r="EC10" i="3" s="1"/>
  <c r="CU12" i="3" a="1"/>
  <c r="CU12" i="3" s="1"/>
  <c r="CU13" i="3" a="1"/>
  <c r="CU13" i="3" s="1"/>
  <c r="DG15" i="3"/>
  <c r="EC15" i="3" s="1"/>
  <c r="AA17" i="3"/>
  <c r="DG17" i="3" s="1"/>
  <c r="EC17" i="3" s="1"/>
  <c r="DG18" i="3"/>
  <c r="EC18" i="3" s="1"/>
  <c r="CY19" i="3"/>
  <c r="CZ19" i="3" s="1"/>
  <c r="CU21" i="3" a="1"/>
  <c r="CU21" i="3" s="1"/>
  <c r="T22" i="3"/>
  <c r="DG23" i="3"/>
  <c r="EC23" i="3" s="1"/>
  <c r="CZ28" i="3"/>
  <c r="CU29" i="3" a="1"/>
  <c r="CU29" i="3" s="1"/>
  <c r="DG37" i="3"/>
  <c r="CW37" i="3" a="1"/>
  <c r="CW37" i="3" s="1"/>
  <c r="AF40" i="3"/>
  <c r="DN40" i="3" s="1"/>
  <c r="CU44" i="3" a="1"/>
  <c r="CU44" i="3" s="1"/>
  <c r="DC45" i="3"/>
  <c r="DD45" i="3" s="1"/>
  <c r="CY47" i="3"/>
  <c r="CY48" i="3"/>
  <c r="CY49" i="3"/>
  <c r="CY50" i="3"/>
  <c r="CZ50" i="3" s="1"/>
  <c r="CY52" i="3"/>
  <c r="CU55" i="3" a="1"/>
  <c r="CU55" i="3" s="1"/>
  <c r="CZ55" i="3"/>
  <c r="CU58" i="3"/>
  <c r="AA60" i="3"/>
  <c r="CU60" i="3" s="1" a="1"/>
  <c r="CU60" i="3" s="1"/>
  <c r="CY60" i="3"/>
  <c r="CU61" i="3"/>
  <c r="CY65" i="3"/>
  <c r="CY69" i="3"/>
  <c r="CZ69" i="3" s="1"/>
  <c r="CS69" i="3" a="1"/>
  <c r="CS69" i="3" s="1"/>
  <c r="CV69" i="3" s="1"/>
  <c r="T70" i="3"/>
  <c r="AF75" i="3"/>
  <c r="DN75" i="3" s="1"/>
  <c r="CU81" i="3" a="1"/>
  <c r="CU81" i="3" s="1"/>
  <c r="DA81" i="3" s="1"/>
  <c r="DG84" i="3"/>
  <c r="U86" i="3"/>
  <c r="DC86" i="3"/>
  <c r="CY89" i="3"/>
  <c r="CZ89" i="3" s="1"/>
  <c r="DG93" i="3"/>
  <c r="EC93" i="3" s="1"/>
  <c r="DC98" i="3"/>
  <c r="DD98" i="3" s="1"/>
  <c r="AF99" i="3"/>
  <c r="DN99" i="3" s="1"/>
  <c r="CY102" i="3"/>
  <c r="CZ102" i="3" s="1"/>
  <c r="CU106" i="3"/>
  <c r="CY108" i="3"/>
  <c r="AF112" i="3"/>
  <c r="DN112" i="3" s="1"/>
  <c r="CW113" i="3" a="1"/>
  <c r="CW113" i="3" s="1"/>
  <c r="CU115" i="3"/>
  <c r="CU117" i="3" a="1"/>
  <c r="CU117" i="3" s="1"/>
  <c r="CR126" i="3" a="1"/>
  <c r="CR126" i="3" s="1"/>
  <c r="DC130" i="3"/>
  <c r="DD130" i="3" s="1"/>
  <c r="DC131" i="3"/>
  <c r="DD131" i="3" s="1"/>
  <c r="DC133" i="3"/>
  <c r="DD133" i="3" s="1"/>
  <c r="CW136" i="3"/>
  <c r="CU139" i="3"/>
  <c r="CW140" i="3"/>
  <c r="DG141" i="3"/>
  <c r="EC141" i="3" s="1"/>
  <c r="AF142" i="3"/>
  <c r="AF143" i="3"/>
  <c r="DC144" i="3"/>
  <c r="DD144" i="3" s="1"/>
  <c r="CW144" i="3" a="1"/>
  <c r="CW144" i="3" s="1"/>
  <c r="AD145" i="3"/>
  <c r="AD156" i="3"/>
  <c r="AF157" i="3"/>
  <c r="DN157" i="3" s="1"/>
  <c r="AD158" i="3"/>
  <c r="CU158" i="3" s="1"/>
  <c r="DC84" i="3"/>
  <c r="DC108" i="3"/>
  <c r="DD108" i="3" s="1"/>
  <c r="CW127" i="3"/>
  <c r="CU134" i="3"/>
  <c r="CW135" i="3"/>
  <c r="CU138" i="3"/>
  <c r="CY153" i="3"/>
  <c r="CU154" i="3" a="1"/>
  <c r="CU154" i="3" s="1"/>
  <c r="DG155" i="3"/>
  <c r="EC155" i="3" s="1"/>
  <c r="CW83" i="3" a="1"/>
  <c r="CW83" i="3" s="1"/>
  <c r="CS84" i="3" a="1"/>
  <c r="CS84" i="3" s="1"/>
  <c r="DG85" i="3"/>
  <c r="EC85" i="3" s="1"/>
  <c r="DG86" i="3"/>
  <c r="EC86" i="3" s="1"/>
  <c r="CY92" i="3"/>
  <c r="CO93" i="3"/>
  <c r="DG95" i="3"/>
  <c r="EC95" i="3" s="1"/>
  <c r="CW97" i="3"/>
  <c r="DC102" i="3"/>
  <c r="DD102" i="3" s="1"/>
  <c r="AD105" i="3"/>
  <c r="CU105" i="3" s="1"/>
  <c r="CY109" i="3"/>
  <c r="AF111" i="3"/>
  <c r="AA112" i="3"/>
  <c r="DG113" i="3"/>
  <c r="EC113" i="3" s="1"/>
  <c r="AF114" i="3"/>
  <c r="DN114" i="3" s="1"/>
  <c r="CY115" i="3"/>
  <c r="CZ115" i="3" s="1"/>
  <c r="AF120" i="3"/>
  <c r="DN120" i="3" s="1"/>
  <c r="DG126" i="3"/>
  <c r="EC126" i="3" s="1"/>
  <c r="DC127" i="3"/>
  <c r="DD127" i="3" s="1"/>
  <c r="CY132" i="3"/>
  <c r="CY134" i="3"/>
  <c r="DG135" i="3"/>
  <c r="EC135" i="3" s="1"/>
  <c r="AA136" i="3"/>
  <c r="DG136" i="3" s="1"/>
  <c r="EC136" i="3" s="1"/>
  <c r="DG137" i="3"/>
  <c r="EC137" i="3" s="1"/>
  <c r="CU142" i="3" a="1"/>
  <c r="CU142" i="3" s="1"/>
  <c r="CU145" i="3" a="1"/>
  <c r="CU145" i="3" s="1"/>
  <c r="CU149" i="3"/>
  <c r="CT151" i="3"/>
  <c r="CT152" i="3" s="1"/>
  <c r="DG158" i="3"/>
  <c r="EC158" i="3" s="1"/>
  <c r="CT158" i="3"/>
  <c r="DC83" i="3"/>
  <c r="DD83" i="3" s="1"/>
  <c r="DC85" i="3"/>
  <c r="DD85" i="3" s="1"/>
  <c r="CU88" i="3" a="1"/>
  <c r="CU88" i="3" s="1"/>
  <c r="CY93" i="3"/>
  <c r="CZ93" i="3" s="1"/>
  <c r="CT102" i="3"/>
  <c r="CW105" i="3"/>
  <c r="CU108" i="3" a="1"/>
  <c r="CU108" i="3" s="1"/>
  <c r="CZ108" i="3"/>
  <c r="DG109" i="3"/>
  <c r="EC109" i="3" s="1"/>
  <c r="CU118" i="3" a="1"/>
  <c r="CU118" i="3" s="1"/>
  <c r="DC119" i="3"/>
  <c r="DD119" i="3" s="1"/>
  <c r="CU122" i="3"/>
  <c r="CU124" i="3"/>
  <c r="DG127" i="3"/>
  <c r="EC127" i="3" s="1"/>
  <c r="CU131" i="3"/>
  <c r="AD132" i="3"/>
  <c r="CU132" i="3" s="1"/>
  <c r="CP136" i="3" a="1"/>
  <c r="CP136" i="3" s="1"/>
  <c r="CY141" i="3"/>
  <c r="CZ141" i="3" s="1"/>
  <c r="CY142" i="3"/>
  <c r="CZ142" i="3" s="1"/>
  <c r="CU144" i="3" a="1"/>
  <c r="CU144" i="3" s="1"/>
  <c r="CY150" i="3"/>
  <c r="CZ150" i="3" s="1"/>
  <c r="AD151" i="3"/>
  <c r="AF154" i="3"/>
  <c r="DN154" i="3" s="1"/>
  <c r="CY154" i="3"/>
  <c r="CZ154" i="3" s="1"/>
  <c r="CY156" i="3"/>
  <c r="CZ156" i="3" s="1"/>
  <c r="CT156" i="3"/>
  <c r="CY157" i="3"/>
  <c r="CZ157" i="3" s="1"/>
  <c r="CY158" i="3"/>
  <c r="CZ158" i="3" s="1"/>
  <c r="CY160" i="3"/>
  <c r="CZ160" i="3" s="1"/>
  <c r="AF162" i="3"/>
  <c r="DN162" i="3" s="1"/>
  <c r="CY163" i="3"/>
  <c r="CO183" i="3"/>
  <c r="CY184" i="3"/>
  <c r="DC186" i="3"/>
  <c r="DD186" i="3" s="1"/>
  <c r="CW187" i="3" a="1"/>
  <c r="CW187" i="3" s="1"/>
  <c r="DC191" i="3"/>
  <c r="DD191" i="3" s="1"/>
  <c r="CW193" i="3" a="1"/>
  <c r="CW193" i="3" s="1"/>
  <c r="CU194" i="3"/>
  <c r="CU195" i="3"/>
  <c r="CY197" i="3"/>
  <c r="CZ197" i="3" s="1"/>
  <c r="CU199" i="3" a="1"/>
  <c r="CU199" i="3" s="1"/>
  <c r="CU208" i="3" a="1"/>
  <c r="CU208" i="3" s="1"/>
  <c r="CU211" i="3"/>
  <c r="AA212" i="3"/>
  <c r="CY214" i="3"/>
  <c r="CZ214" i="3" s="1"/>
  <c r="CW217" i="3" a="1"/>
  <c r="CW217" i="3" s="1"/>
  <c r="CY217" i="3"/>
  <c r="AD219" i="3"/>
  <c r="DG220" i="3"/>
  <c r="EC220" i="3" s="1"/>
  <c r="CW220" i="3" a="1"/>
  <c r="CW220" i="3" s="1"/>
  <c r="CU222" i="3" a="1"/>
  <c r="CU222" i="3" s="1"/>
  <c r="CU225" i="3" a="1"/>
  <c r="CU225" i="3" s="1"/>
  <c r="DG226" i="3"/>
  <c r="EC226" i="3" s="1"/>
  <c r="CY228" i="3"/>
  <c r="CY231" i="3"/>
  <c r="AA235" i="3"/>
  <c r="DC235" i="3" s="1"/>
  <c r="DD235" i="3" s="1"/>
  <c r="DG162" i="3"/>
  <c r="EC162" i="3" s="1"/>
  <c r="CW162" i="3"/>
  <c r="CU162" i="3"/>
  <c r="DC166" i="3"/>
  <c r="DD166" i="3" s="1"/>
  <c r="AF169" i="3"/>
  <c r="CY169" i="3"/>
  <c r="CP171" i="3" a="1"/>
  <c r="CP171" i="3" s="1"/>
  <c r="CW179" i="3"/>
  <c r="CZ181" i="3"/>
  <c r="DD183" i="3"/>
  <c r="CY183" i="3"/>
  <c r="DG186" i="3"/>
  <c r="EC186" i="3" s="1"/>
  <c r="DC187" i="3"/>
  <c r="DD187" i="3" s="1"/>
  <c r="DG190" i="3"/>
  <c r="EC190" i="3" s="1"/>
  <c r="CY190" i="3"/>
  <c r="DG191" i="3"/>
  <c r="EC191" i="3" s="1"/>
  <c r="DC193" i="3"/>
  <c r="DD193" i="3" s="1"/>
  <c r="CY194" i="3"/>
  <c r="U199" i="3"/>
  <c r="CW202" i="3" a="1"/>
  <c r="CW202" i="3" s="1"/>
  <c r="CY203" i="3"/>
  <c r="CU206" i="3" a="1"/>
  <c r="CU206" i="3" s="1"/>
  <c r="CY208" i="3"/>
  <c r="CW210" i="3"/>
  <c r="DC211" i="3"/>
  <c r="DD211" i="3" s="1"/>
  <c r="CU216" i="3"/>
  <c r="CR217" i="3" a="1"/>
  <c r="CR217" i="3" s="1"/>
  <c r="DC220" i="3"/>
  <c r="DD220" i="3" s="1"/>
  <c r="CY221" i="3"/>
  <c r="CY224" i="3"/>
  <c r="CU226" i="3" a="1"/>
  <c r="CU226" i="3" s="1"/>
  <c r="AF228" i="3"/>
  <c r="AF229" i="3"/>
  <c r="DN229" i="3" s="1"/>
  <c r="CY229" i="3"/>
  <c r="CU230" i="3" a="1"/>
  <c r="CU230" i="3" s="1"/>
  <c r="CY234" i="3"/>
  <c r="CR235" i="3" a="1"/>
  <c r="CR235" i="3" s="1"/>
  <c r="DC159" i="3"/>
  <c r="DD159" i="3" s="1"/>
  <c r="CP165" i="3" a="1"/>
  <c r="CP165" i="3" s="1"/>
  <c r="DG169" i="3"/>
  <c r="EC169" i="3" s="1"/>
  <c r="DC170" i="3"/>
  <c r="DD170" i="3" s="1"/>
  <c r="DC171" i="3"/>
  <c r="DD171" i="3" s="1"/>
  <c r="CP172" i="3" a="1"/>
  <c r="CP172" i="3" s="1"/>
  <c r="CY174" i="3"/>
  <c r="CZ174" i="3" s="1"/>
  <c r="CY175" i="3"/>
  <c r="DC179" i="3"/>
  <c r="DD179" i="3" s="1"/>
  <c r="CY180" i="3"/>
  <c r="CZ180" i="3" s="1"/>
  <c r="CT180" i="3"/>
  <c r="DG181" i="3"/>
  <c r="EC181" i="3" s="1"/>
  <c r="CW184" i="3" a="1"/>
  <c r="CW184" i="3" s="1"/>
  <c r="CZ188" i="3"/>
  <c r="CR193" i="3" a="1"/>
  <c r="CR193" i="3" s="1"/>
  <c r="CU201" i="3" a="1"/>
  <c r="CU201" i="3" s="1"/>
  <c r="DG202" i="3"/>
  <c r="EC202" i="3" s="1"/>
  <c r="DC203" i="3"/>
  <c r="DD203" i="3" s="1"/>
  <c r="CY204" i="3"/>
  <c r="CZ205" i="3"/>
  <c r="CY206" i="3"/>
  <c r="DC207" i="3"/>
  <c r="DD207" i="3" s="1"/>
  <c r="CZ207" i="3"/>
  <c r="AF208" i="3"/>
  <c r="DN208" i="3" s="1"/>
  <c r="DG210" i="3"/>
  <c r="EC210" i="3" s="1"/>
  <c r="CY211" i="3"/>
  <c r="CW212" i="3"/>
  <c r="CY212" i="3"/>
  <c r="DG214" i="3"/>
  <c r="DC215" i="3"/>
  <c r="DD215" i="3" s="1"/>
  <c r="CY216" i="3"/>
  <c r="CZ216" i="3" s="1"/>
  <c r="CZ217" i="3"/>
  <c r="DG219" i="3"/>
  <c r="EC219" i="3" s="1"/>
  <c r="AD221" i="3"/>
  <c r="CU221" i="3" s="1" a="1"/>
  <c r="CU221" i="3" s="1"/>
  <c r="AF222" i="3"/>
  <c r="DN222" i="3" s="1"/>
  <c r="AF223" i="3"/>
  <c r="DN223" i="3" s="1"/>
  <c r="AF224" i="3"/>
  <c r="DN224" i="3" s="1"/>
  <c r="AF225" i="3"/>
  <c r="DN225" i="3" s="1"/>
  <c r="DC229" i="3"/>
  <c r="DD229" i="3" s="1"/>
  <c r="CY230" i="3"/>
  <c r="CU231" i="3" a="1"/>
  <c r="CU231" i="3" s="1"/>
  <c r="CU233" i="3" a="1"/>
  <c r="CU233" i="3" s="1"/>
  <c r="AF234" i="3"/>
  <c r="CW234" i="3" s="1" a="1"/>
  <c r="CW234" i="3" s="1"/>
  <c r="CU234" i="3" a="1"/>
  <c r="CU234" i="3" s="1"/>
  <c r="DG159" i="3"/>
  <c r="EC159" i="3" s="1"/>
  <c r="CY161" i="3"/>
  <c r="CZ161" i="3" s="1"/>
  <c r="CY162" i="3"/>
  <c r="CZ162" i="3" s="1"/>
  <c r="CY168" i="3"/>
  <c r="CZ168" i="3" s="1"/>
  <c r="CR168" i="3" a="1"/>
  <c r="CR168" i="3" s="1"/>
  <c r="DG170" i="3"/>
  <c r="EC170" i="3" s="1"/>
  <c r="CY177" i="3"/>
  <c r="CZ177" i="3" s="1"/>
  <c r="DC178" i="3"/>
  <c r="DD178" i="3" s="1"/>
  <c r="CY178" i="3"/>
  <c r="CZ178" i="3" s="1"/>
  <c r="DG179" i="3"/>
  <c r="EC179" i="3" s="1"/>
  <c r="CW186" i="3"/>
  <c r="CU191" i="3"/>
  <c r="CY200" i="3"/>
  <c r="CZ200" i="3" s="1"/>
  <c r="DG212" i="3"/>
  <c r="CU219" i="3" a="1"/>
  <c r="CU219" i="3" s="1"/>
  <c r="CU228" i="3"/>
  <c r="CZ228" i="3"/>
  <c r="CW229" i="3" a="1"/>
  <c r="CW229" i="3" s="1"/>
  <c r="CZ231" i="3"/>
  <c r="DG235" i="3"/>
  <c r="EC235" i="3" s="1"/>
  <c r="CU7" i="3" a="1"/>
  <c r="CU7" i="3" s="1"/>
  <c r="CV7" i="3" s="1"/>
  <c r="DC11" i="3"/>
  <c r="DD11" i="3" s="1"/>
  <c r="CU8" i="3" a="1"/>
  <c r="CU8" i="3" s="1"/>
  <c r="CV10" i="3"/>
  <c r="DG11" i="3"/>
  <c r="EC11" i="3" s="1"/>
  <c r="CZ14" i="3"/>
  <c r="CU15" i="3" a="1"/>
  <c r="CU15" i="3" s="1"/>
  <c r="CV15" i="3" s="1"/>
  <c r="DC16" i="3"/>
  <c r="CZ6" i="3"/>
  <c r="CV12" i="3"/>
  <c r="DA12" i="3" a="1"/>
  <c r="DA12" i="3" s="1"/>
  <c r="CU14" i="3" a="1"/>
  <c r="CU14" i="3" s="1"/>
  <c r="CU18" i="3" a="1"/>
  <c r="CU18" i="3" s="1"/>
  <c r="CR2" i="3" a="1"/>
  <c r="CR2" i="3" s="1"/>
  <c r="T3" i="3"/>
  <c r="BO3" i="3"/>
  <c r="BP3" i="3" s="1"/>
  <c r="CY3" i="3" s="1"/>
  <c r="CZ3" i="3" s="1"/>
  <c r="DC3" i="3"/>
  <c r="DD3" i="3" s="1"/>
  <c r="BO4" i="3"/>
  <c r="BP4" i="3" s="1"/>
  <c r="CY4" i="3" s="1"/>
  <c r="DC4" i="3"/>
  <c r="DD4" i="3" s="1"/>
  <c r="CY5" i="3"/>
  <c r="DC5" i="3"/>
  <c r="DD5" i="3" s="1"/>
  <c r="U6" i="3"/>
  <c r="DG6" i="3"/>
  <c r="EC6" i="3" s="1"/>
  <c r="CY7" i="3"/>
  <c r="DC7" i="3"/>
  <c r="DD7" i="3" s="1"/>
  <c r="CY8" i="3"/>
  <c r="DC8" i="3"/>
  <c r="DD8" i="3" s="1"/>
  <c r="U9" i="3"/>
  <c r="CO9" i="3"/>
  <c r="DG9" i="3"/>
  <c r="EC9" i="3" s="1"/>
  <c r="T10" i="3"/>
  <c r="CY10" i="3"/>
  <c r="CZ10" i="3" s="1"/>
  <c r="DC10" i="3"/>
  <c r="AD11" i="3"/>
  <c r="CU11" i="3" s="1" a="1"/>
  <c r="CU11" i="3" s="1"/>
  <c r="CR11" i="3" a="1"/>
  <c r="CR11" i="3" s="1"/>
  <c r="T12" i="3"/>
  <c r="CR14" i="3" a="1"/>
  <c r="CR14" i="3" s="1"/>
  <c r="CY15" i="3"/>
  <c r="CZ15" i="3" s="1"/>
  <c r="DC15" i="3"/>
  <c r="DD15" i="3" s="1"/>
  <c r="U16" i="3"/>
  <c r="DG16" i="3"/>
  <c r="EC16" i="3" s="1"/>
  <c r="CR17" i="3" a="1"/>
  <c r="CR17" i="3" s="1"/>
  <c r="CR18" i="3" a="1"/>
  <c r="CR18" i="3" s="1"/>
  <c r="CV18" i="3" s="1"/>
  <c r="T19" i="3"/>
  <c r="CW40" i="3" a="1"/>
  <c r="CW40" i="3" s="1"/>
  <c r="DG48" i="3"/>
  <c r="EC48" i="3" s="1"/>
  <c r="CW48" i="3"/>
  <c r="DG50" i="3"/>
  <c r="EC50" i="3" s="1"/>
  <c r="CW50" i="3"/>
  <c r="DG52" i="3"/>
  <c r="EC52" i="3" s="1"/>
  <c r="CW52" i="3"/>
  <c r="CZ57" i="3"/>
  <c r="CW62" i="3" a="1"/>
  <c r="CW62" i="3" s="1"/>
  <c r="CW64" i="3" a="1"/>
  <c r="CW64" i="3" s="1"/>
  <c r="DG65" i="3"/>
  <c r="CZ65" i="3"/>
  <c r="CY2" i="3"/>
  <c r="CZ2" i="3" s="1"/>
  <c r="CR6" i="3" a="1"/>
  <c r="CR6" i="3" s="1"/>
  <c r="AD9" i="3"/>
  <c r="CU9" i="3" s="1" a="1"/>
  <c r="CU9" i="3" s="1"/>
  <c r="CR9" i="3" a="1"/>
  <c r="CR9" i="3" s="1"/>
  <c r="CY11" i="3"/>
  <c r="CZ11" i="3" s="1"/>
  <c r="DG12" i="3"/>
  <c r="EC12" i="3" s="1"/>
  <c r="CO13" i="3"/>
  <c r="DG13" i="3"/>
  <c r="EC13" i="3" s="1"/>
  <c r="AD16" i="3"/>
  <c r="CU16" i="3" s="1" a="1"/>
  <c r="CU16" i="3" s="1"/>
  <c r="CR16" i="3" a="1"/>
  <c r="CR16" i="3" s="1"/>
  <c r="CY17" i="3"/>
  <c r="CZ17" i="3" s="1"/>
  <c r="CY18" i="3"/>
  <c r="CZ18" i="3" s="1"/>
  <c r="DC18" i="3"/>
  <c r="DD18" i="3" s="1"/>
  <c r="CO19" i="3"/>
  <c r="DC19" i="3"/>
  <c r="CV36" i="3"/>
  <c r="CZ47" i="3"/>
  <c r="CZ48" i="3"/>
  <c r="CZ49" i="3"/>
  <c r="CZ52" i="3"/>
  <c r="CZ60" i="3"/>
  <c r="DG62" i="3"/>
  <c r="EC62" i="3" s="1"/>
  <c r="CU63" i="3" a="1"/>
  <c r="CU63" i="3" s="1"/>
  <c r="CU65" i="3" a="1"/>
  <c r="CU65" i="3" s="1"/>
  <c r="CY9" i="3"/>
  <c r="CZ9" i="3" s="1"/>
  <c r="CR13" i="3" a="1"/>
  <c r="CR13" i="3" s="1"/>
  <c r="CY16" i="3"/>
  <c r="CZ16" i="3" s="1"/>
  <c r="CV24" i="3"/>
  <c r="CV44" i="3"/>
  <c r="CW61" i="3"/>
  <c r="CZ64" i="3"/>
  <c r="CW66" i="3"/>
  <c r="CY13" i="3"/>
  <c r="CZ13" i="3" s="1"/>
  <c r="CZ23" i="3"/>
  <c r="CZ29" i="3"/>
  <c r="DC38" i="3"/>
  <c r="DD38" i="3" s="1"/>
  <c r="CW38" i="3" a="1"/>
  <c r="CW38" i="3" s="1"/>
  <c r="CW39" i="3" a="1"/>
  <c r="CW39" i="3" s="1"/>
  <c r="DG40" i="3"/>
  <c r="EC40" i="3" s="1"/>
  <c r="CV43" i="3"/>
  <c r="CU56" i="3" a="1"/>
  <c r="CU56" i="3" s="1"/>
  <c r="DG59" i="3"/>
  <c r="EC59" i="3" s="1"/>
  <c r="CW59" i="3"/>
  <c r="CU67" i="3"/>
  <c r="CR21" i="3" a="1"/>
  <c r="CR21" i="3" s="1"/>
  <c r="CR23" i="3" a="1"/>
  <c r="CR23" i="3" s="1"/>
  <c r="CY24" i="3"/>
  <c r="CZ24" i="3" s="1"/>
  <c r="DC24" i="3"/>
  <c r="DD24" i="3" s="1"/>
  <c r="CO25" i="3"/>
  <c r="DG25" i="3"/>
  <c r="EC25" i="3" s="1"/>
  <c r="CO26" i="3"/>
  <c r="DG26" i="3"/>
  <c r="EC26" i="3" s="1"/>
  <c r="CY27" i="3"/>
  <c r="CZ27" i="3" s="1"/>
  <c r="CR28" i="3" a="1"/>
  <c r="CR28" i="3" s="1"/>
  <c r="DA28" i="3" s="1" a="1"/>
  <c r="DA28" i="3" s="1"/>
  <c r="CY33" i="3"/>
  <c r="DC33" i="3"/>
  <c r="DD33" i="3" s="1"/>
  <c r="CY34" i="3"/>
  <c r="DC34" i="3"/>
  <c r="DD34" i="3" s="1"/>
  <c r="CY35" i="3"/>
  <c r="DC35" i="3"/>
  <c r="DD35" i="3" s="1"/>
  <c r="CY36" i="3"/>
  <c r="DA36" i="3" s="1" a="1"/>
  <c r="DA36" i="3" s="1"/>
  <c r="DC36" i="3"/>
  <c r="DD36" i="3" s="1"/>
  <c r="CO38" i="3"/>
  <c r="DG38" i="3"/>
  <c r="EC38" i="3" s="1"/>
  <c r="CQ40" i="3" a="1"/>
  <c r="CQ40" i="3" s="1"/>
  <c r="CV40" i="3" s="1"/>
  <c r="CO41" i="3"/>
  <c r="DG41" i="3"/>
  <c r="EC41" i="3" s="1"/>
  <c r="CY43" i="3"/>
  <c r="CZ43" i="3" s="1"/>
  <c r="DC43" i="3"/>
  <c r="DD43" i="3" s="1"/>
  <c r="CY44" i="3"/>
  <c r="CZ44" i="3" s="1"/>
  <c r="DC44" i="3"/>
  <c r="DD44" i="3" s="1"/>
  <c r="CO45" i="3"/>
  <c r="DG45" i="3"/>
  <c r="EC45" i="3" s="1"/>
  <c r="DG47" i="3"/>
  <c r="EC47" i="3" s="1"/>
  <c r="CP48" i="3" a="1"/>
  <c r="CP48" i="3" s="1"/>
  <c r="CY53" i="3"/>
  <c r="CZ53" i="3" s="1"/>
  <c r="CO56" i="3"/>
  <c r="CR57" i="3" a="1"/>
  <c r="CR57" i="3" s="1"/>
  <c r="CY58" i="3"/>
  <c r="CZ58" i="3" s="1"/>
  <c r="CR60" i="3" a="1"/>
  <c r="CR60" i="3" s="1"/>
  <c r="DA60" i="3" s="1"/>
  <c r="DG61" i="3"/>
  <c r="EC61" i="3" s="1"/>
  <c r="CP63" i="3" a="1"/>
  <c r="CP63" i="3" s="1"/>
  <c r="DC63" i="3"/>
  <c r="DD63" i="3" s="1"/>
  <c r="CU64" i="3" a="1"/>
  <c r="CU64" i="3" s="1"/>
  <c r="CO65" i="3"/>
  <c r="DG66" i="3"/>
  <c r="EC66" i="3" s="1"/>
  <c r="DG71" i="3"/>
  <c r="EC71" i="3" s="1"/>
  <c r="CZ71" i="3"/>
  <c r="CW72" i="3"/>
  <c r="CW73" i="3" a="1"/>
  <c r="CW73" i="3" s="1"/>
  <c r="DC75" i="3"/>
  <c r="DD75" i="3" s="1"/>
  <c r="AF76" i="3"/>
  <c r="DN76" i="3" s="1"/>
  <c r="CY77" i="3"/>
  <c r="AA77" i="3"/>
  <c r="DC77" i="3" s="1"/>
  <c r="DD77" i="3" s="1"/>
  <c r="AD77" i="3"/>
  <c r="CW92" i="3"/>
  <c r="CU92" i="3"/>
  <c r="DC92" i="3"/>
  <c r="DD92" i="3" s="1"/>
  <c r="CO20" i="3"/>
  <c r="DG20" i="3"/>
  <c r="EC20" i="3" s="1"/>
  <c r="CY21" i="3"/>
  <c r="CZ21" i="3" s="1"/>
  <c r="DC21" i="3"/>
  <c r="DD21" i="3" s="1"/>
  <c r="CO22" i="3"/>
  <c r="DC23" i="3"/>
  <c r="DD23" i="3" s="1"/>
  <c r="CR25" i="3" a="1"/>
  <c r="CR25" i="3" s="1"/>
  <c r="CR26" i="3" a="1"/>
  <c r="CR26" i="3" s="1"/>
  <c r="T27" i="3"/>
  <c r="AA27" i="3"/>
  <c r="CU27" i="3" s="1" a="1"/>
  <c r="CU27" i="3" s="1"/>
  <c r="DC28" i="3"/>
  <c r="DD28" i="3" s="1"/>
  <c r="CR29" i="3" a="1"/>
  <c r="CR29" i="3" s="1"/>
  <c r="DA29" i="3" s="1" a="1"/>
  <c r="DA29" i="3" s="1"/>
  <c r="CO30" i="3"/>
  <c r="DG30" i="3"/>
  <c r="EC30" i="3" s="1"/>
  <c r="CO31" i="3"/>
  <c r="DG31" i="3"/>
  <c r="EC31" i="3" s="1"/>
  <c r="CO32" i="3"/>
  <c r="DG32" i="3"/>
  <c r="EC32" i="3" s="1"/>
  <c r="CO37" i="3"/>
  <c r="DC37" i="3"/>
  <c r="CP38" i="3" a="1"/>
  <c r="CP38" i="3" s="1"/>
  <c r="CP46" i="3" s="1"/>
  <c r="CO39" i="3"/>
  <c r="DG39" i="3"/>
  <c r="EC39" i="3" s="1"/>
  <c r="CY40" i="3"/>
  <c r="CZ40" i="3" s="1"/>
  <c r="DC40" i="3"/>
  <c r="DD40" i="3" s="1"/>
  <c r="CQ41" i="3" a="1"/>
  <c r="CQ41" i="3" s="1"/>
  <c r="CO42" i="3"/>
  <c r="DG42" i="3"/>
  <c r="EC42" i="3" s="1"/>
  <c r="CQ45" i="3" a="1"/>
  <c r="CQ45" i="3" s="1"/>
  <c r="DC48" i="3"/>
  <c r="DD48" i="3" s="1"/>
  <c r="DG49" i="3"/>
  <c r="EC49" i="3" s="1"/>
  <c r="CP50" i="3" a="1"/>
  <c r="CP50" i="3" s="1"/>
  <c r="DC50" i="3"/>
  <c r="DD50" i="3" s="1"/>
  <c r="CR51" i="3" a="1"/>
  <c r="CR51" i="3" s="1"/>
  <c r="DC52" i="3"/>
  <c r="DD52" i="3" s="1"/>
  <c r="DG53" i="3"/>
  <c r="EC53" i="3" s="1"/>
  <c r="CO55" i="3"/>
  <c r="DC55" i="3"/>
  <c r="DD55" i="3" s="1"/>
  <c r="CY56" i="3"/>
  <c r="CZ56" i="3" s="1"/>
  <c r="CW57" i="3" a="1"/>
  <c r="CW57" i="3" s="1"/>
  <c r="DG58" i="3"/>
  <c r="EC58" i="3" s="1"/>
  <c r="DC59" i="3"/>
  <c r="DD59" i="3" s="1"/>
  <c r="DC62" i="3"/>
  <c r="DD62" i="3" s="1"/>
  <c r="DG64" i="3"/>
  <c r="EC64" i="3" s="1"/>
  <c r="CQ123" i="3"/>
  <c r="CT67" i="3"/>
  <c r="CY67" i="3"/>
  <c r="CZ67" i="3" s="1"/>
  <c r="AA73" i="3"/>
  <c r="DG73" i="3" s="1"/>
  <c r="EC73" i="3" s="1"/>
  <c r="AD73" i="3"/>
  <c r="CU75" i="3"/>
  <c r="CZ77" i="3"/>
  <c r="CT79" i="3"/>
  <c r="AF79" i="3"/>
  <c r="DN79" i="3" s="1"/>
  <c r="CY84" i="3"/>
  <c r="CZ84" i="3" s="1"/>
  <c r="CU84" i="3"/>
  <c r="DG92" i="3"/>
  <c r="EC92" i="3" s="1"/>
  <c r="CZ92" i="3"/>
  <c r="CW96" i="3"/>
  <c r="CR20" i="3" a="1"/>
  <c r="CR20" i="3" s="1"/>
  <c r="T21" i="3"/>
  <c r="CR22" i="3" a="1"/>
  <c r="CR22" i="3" s="1"/>
  <c r="T23" i="3"/>
  <c r="DG24" i="3"/>
  <c r="EC24" i="3" s="1"/>
  <c r="CY26" i="3"/>
  <c r="CZ26" i="3" s="1"/>
  <c r="CO27" i="3"/>
  <c r="DG27" i="3"/>
  <c r="EC27" i="3" s="1"/>
  <c r="T28" i="3"/>
  <c r="DC29" i="3"/>
  <c r="CR30" i="3" a="1"/>
  <c r="CR30" i="3" s="1"/>
  <c r="CR31" i="3" a="1"/>
  <c r="CR31" i="3" s="1"/>
  <c r="CR32" i="3" a="1"/>
  <c r="CR32" i="3" s="1"/>
  <c r="DG33" i="3"/>
  <c r="EC33" i="3" s="1"/>
  <c r="DG34" i="3"/>
  <c r="EC34" i="3" s="1"/>
  <c r="DG35" i="3"/>
  <c r="EC35" i="3" s="1"/>
  <c r="DG36" i="3"/>
  <c r="EC36" i="3" s="1"/>
  <c r="CY38" i="3"/>
  <c r="CZ38" i="3" s="1"/>
  <c r="CQ39" i="3" a="1"/>
  <c r="CQ39" i="3" s="1"/>
  <c r="CY41" i="3"/>
  <c r="CZ41" i="3" s="1"/>
  <c r="CR42" i="3" a="1"/>
  <c r="CR42" i="3" s="1"/>
  <c r="DG43" i="3"/>
  <c r="EC43" i="3" s="1"/>
  <c r="DG44" i="3"/>
  <c r="EC44" i="3" s="1"/>
  <c r="CY45" i="3"/>
  <c r="CZ45" i="3" s="1"/>
  <c r="CR47" i="3" a="1"/>
  <c r="CR47" i="3" s="1"/>
  <c r="CT49" i="3" a="1"/>
  <c r="CT49" i="3" s="1"/>
  <c r="CR52" i="3"/>
  <c r="DA52" i="3" s="1"/>
  <c r="CP54" i="3" a="1"/>
  <c r="CP54" i="3" s="1"/>
  <c r="CO58" i="3"/>
  <c r="CT59" i="3"/>
  <c r="DA59" i="3" s="1"/>
  <c r="CP61" i="3" a="1"/>
  <c r="CP61" i="3" s="1"/>
  <c r="DA61" i="3" s="1"/>
  <c r="CY62" i="3"/>
  <c r="CZ62" i="3" s="1"/>
  <c r="CQ124" i="3"/>
  <c r="DC66" i="3"/>
  <c r="DD66" i="3" s="1"/>
  <c r="AF67" i="3"/>
  <c r="DN67" i="3" s="1"/>
  <c r="CU71" i="3"/>
  <c r="CZ72" i="3"/>
  <c r="DC74" i="3"/>
  <c r="DD74" i="3" s="1"/>
  <c r="DG74" i="3"/>
  <c r="EC74" i="3" s="1"/>
  <c r="CY75" i="3"/>
  <c r="CZ75" i="3" s="1"/>
  <c r="CO75" i="3"/>
  <c r="CU76" i="3"/>
  <c r="CS77" i="3" a="1"/>
  <c r="CS77" i="3" s="1"/>
  <c r="CR87" i="3"/>
  <c r="CW89" i="3"/>
  <c r="CW90" i="3" s="1"/>
  <c r="CU89" i="3"/>
  <c r="CU90" i="3" s="1"/>
  <c r="DC89" i="3"/>
  <c r="DD89" i="3" s="1"/>
  <c r="CY20" i="3"/>
  <c r="CZ20" i="3" s="1"/>
  <c r="CY22" i="3"/>
  <c r="CZ22" i="3" s="1"/>
  <c r="CY30" i="3"/>
  <c r="CZ30" i="3" s="1"/>
  <c r="CY31" i="3"/>
  <c r="CZ31" i="3" s="1"/>
  <c r="CY32" i="3"/>
  <c r="CZ32" i="3" s="1"/>
  <c r="CY39" i="3"/>
  <c r="CZ39" i="3" s="1"/>
  <c r="CY42" i="3"/>
  <c r="CZ42" i="3" s="1"/>
  <c r="CP53" i="3" a="1"/>
  <c r="CP53" i="3" s="1"/>
  <c r="CU62" i="3" a="1"/>
  <c r="CU62" i="3" s="1"/>
  <c r="CY70" i="3"/>
  <c r="CZ70" i="3" s="1"/>
  <c r="CW71" i="3"/>
  <c r="DA71" i="3" s="1"/>
  <c r="DD72" i="3"/>
  <c r="DC73" i="3"/>
  <c r="DD73" i="3" s="1"/>
  <c r="CS73" i="3" a="1"/>
  <c r="CS73" i="3" s="1"/>
  <c r="CW75" i="3"/>
  <c r="CY76" i="3"/>
  <c r="CZ76" i="3" s="1"/>
  <c r="CW87" i="3"/>
  <c r="DC82" i="3"/>
  <c r="DD82" i="3" s="1"/>
  <c r="CS82" i="3" a="1"/>
  <c r="CS82" i="3" s="1"/>
  <c r="DG89" i="3"/>
  <c r="EC89" i="3" s="1"/>
  <c r="DC71" i="3"/>
  <c r="DD71" i="3" s="1"/>
  <c r="CY74" i="3"/>
  <c r="CZ74" i="3" s="1"/>
  <c r="DG75" i="3"/>
  <c r="EC75" i="3" s="1"/>
  <c r="CY82" i="3"/>
  <c r="CZ82" i="3" s="1"/>
  <c r="CY83" i="3"/>
  <c r="CZ83" i="3" s="1"/>
  <c r="CR88" i="3" a="1"/>
  <c r="CR88" i="3" s="1"/>
  <c r="DC88" i="3"/>
  <c r="DD88" i="3" s="1"/>
  <c r="AD91" i="3"/>
  <c r="CU91" i="3" s="1"/>
  <c r="CP91" i="3" a="1"/>
  <c r="CP91" i="3" s="1"/>
  <c r="CU93" i="3"/>
  <c r="DC95" i="3"/>
  <c r="DD95" i="3" s="1"/>
  <c r="CT95" i="3" a="1"/>
  <c r="CT95" i="3" s="1"/>
  <c r="CW98" i="3" a="1"/>
  <c r="CW98" i="3" s="1"/>
  <c r="CU98" i="3" a="1"/>
  <c r="CU98" i="3" s="1"/>
  <c r="CW99" i="3" a="1"/>
  <c r="CW99" i="3" s="1"/>
  <c r="CY100" i="3"/>
  <c r="CY101" i="3"/>
  <c r="CZ101" i="3" s="1"/>
  <c r="CW102" i="3"/>
  <c r="CT103" i="3"/>
  <c r="AF103" i="3"/>
  <c r="DN103" i="3" s="1"/>
  <c r="CW104" i="3" a="1"/>
  <c r="CW104" i="3" s="1"/>
  <c r="DC105" i="3"/>
  <c r="DD105" i="3" s="1"/>
  <c r="DG105" i="3"/>
  <c r="EC105" i="3" s="1"/>
  <c r="CY105" i="3"/>
  <c r="CZ105" i="3" s="1"/>
  <c r="CY106" i="3"/>
  <c r="CZ106" i="3" s="1"/>
  <c r="DG107" i="3"/>
  <c r="EC107" i="3" s="1"/>
  <c r="CW107" i="3"/>
  <c r="DG108" i="3"/>
  <c r="EC108" i="3" s="1"/>
  <c r="CW108" i="3" a="1"/>
  <c r="CW108" i="3" s="1"/>
  <c r="CZ109" i="3"/>
  <c r="CW115" i="3"/>
  <c r="CZ117" i="3"/>
  <c r="DG118" i="3"/>
  <c r="EC118" i="3" s="1"/>
  <c r="CZ119" i="3"/>
  <c r="CZ122" i="3"/>
  <c r="CY88" i="3"/>
  <c r="CZ88" i="3" s="1"/>
  <c r="CY91" i="3"/>
  <c r="CZ91" i="3" s="1"/>
  <c r="CU95" i="3" a="1"/>
  <c r="CU95" i="3" s="1"/>
  <c r="CY96" i="3"/>
  <c r="CZ96" i="3" s="1"/>
  <c r="CZ100" i="3"/>
  <c r="DD106" i="3"/>
  <c r="CU107" i="3"/>
  <c r="DC107" i="3"/>
  <c r="DD107" i="3" s="1"/>
  <c r="CV117" i="3"/>
  <c r="CR70" i="3" a="1"/>
  <c r="CR70" i="3" s="1"/>
  <c r="CT72" i="3"/>
  <c r="CO74" i="3"/>
  <c r="CS75" i="3" a="1"/>
  <c r="CS75" i="3" s="1"/>
  <c r="CT89" i="3"/>
  <c r="AF91" i="3"/>
  <c r="DN91" i="3" s="1"/>
  <c r="CO92" i="3"/>
  <c r="CY95" i="3"/>
  <c r="CZ95" i="3" s="1"/>
  <c r="DG96" i="3"/>
  <c r="EC96" i="3" s="1"/>
  <c r="AA97" i="3"/>
  <c r="DG97" i="3" s="1"/>
  <c r="EC97" i="3" s="1"/>
  <c r="AD97" i="3"/>
  <c r="DG99" i="3"/>
  <c r="EC99" i="3" s="1"/>
  <c r="DG100" i="3"/>
  <c r="EC100" i="3" s="1"/>
  <c r="CW100" i="3"/>
  <c r="DC100" i="3"/>
  <c r="DD100" i="3" s="1"/>
  <c r="DC101" i="3"/>
  <c r="DD101" i="3" s="1"/>
  <c r="CS101" i="3" a="1"/>
  <c r="CS101" i="3" s="1"/>
  <c r="CY103" i="3"/>
  <c r="CZ103" i="3" s="1"/>
  <c r="DG104" i="3"/>
  <c r="EC104" i="3" s="1"/>
  <c r="CW106" i="3"/>
  <c r="CU112" i="3" a="1"/>
  <c r="CU112" i="3" s="1"/>
  <c r="CZ123" i="3"/>
  <c r="CS74" i="3" a="1"/>
  <c r="CS74" i="3" s="1"/>
  <c r="CU96" i="3"/>
  <c r="CY98" i="3"/>
  <c r="CZ98" i="3" s="1"/>
  <c r="CV98" i="3"/>
  <c r="DG98" i="3"/>
  <c r="EC98" i="3" s="1"/>
  <c r="DG101" i="3"/>
  <c r="EC101" i="3" s="1"/>
  <c r="CU102" i="3"/>
  <c r="DA102" i="3" s="1"/>
  <c r="DG106" i="3"/>
  <c r="EC106" i="3" s="1"/>
  <c r="CY107" i="3"/>
  <c r="CZ107" i="3" s="1"/>
  <c r="CV108" i="3"/>
  <c r="CU109" i="3"/>
  <c r="DC109" i="3"/>
  <c r="DD109" i="3" s="1"/>
  <c r="CW118" i="3" a="1"/>
  <c r="CW118" i="3" s="1"/>
  <c r="CS113" i="3" a="1"/>
  <c r="CS113" i="3" s="1"/>
  <c r="CY114" i="3"/>
  <c r="CZ114" i="3" s="1"/>
  <c r="DC115" i="3"/>
  <c r="DD115" i="3" s="1"/>
  <c r="CU119" i="3"/>
  <c r="CU121" i="3" s="1"/>
  <c r="DG119" i="3"/>
  <c r="EC119" i="3" s="1"/>
  <c r="CT120" i="3"/>
  <c r="CY120" i="3"/>
  <c r="CZ120" i="3" s="1"/>
  <c r="CW124" i="3"/>
  <c r="CT125" i="3"/>
  <c r="CW129" i="3" a="1"/>
  <c r="CW129" i="3" s="1"/>
  <c r="DG129" i="3"/>
  <c r="EC129" i="3" s="1"/>
  <c r="CU129" i="3" a="1"/>
  <c r="CU129" i="3" s="1"/>
  <c r="CZ130" i="3"/>
  <c r="CW132" i="3"/>
  <c r="DC134" i="3"/>
  <c r="DD134" i="3" s="1"/>
  <c r="CW134" i="3"/>
  <c r="DC96" i="3"/>
  <c r="DD96" i="3" s="1"/>
  <c r="CT97" i="3"/>
  <c r="CY97" i="3"/>
  <c r="CZ97" i="3" s="1"/>
  <c r="AD99" i="3"/>
  <c r="CU99" i="3" s="1" a="1"/>
  <c r="CU99" i="3" s="1"/>
  <c r="CT99" i="3" a="1"/>
  <c r="CT99" i="3" s="1"/>
  <c r="DC99" i="3"/>
  <c r="DD99" i="3" s="1"/>
  <c r="CT100" i="3"/>
  <c r="DA100" i="3" s="1"/>
  <c r="DG102" i="3"/>
  <c r="EC102" i="3" s="1"/>
  <c r="AD104" i="3"/>
  <c r="CU104" i="3" s="1" a="1"/>
  <c r="CU104" i="3" s="1"/>
  <c r="CT104" i="3" a="1"/>
  <c r="CT104" i="3" s="1"/>
  <c r="DC104" i="3"/>
  <c r="DD104" i="3" s="1"/>
  <c r="CT106" i="3"/>
  <c r="AD111" i="3"/>
  <c r="CU111" i="3" s="1" a="1"/>
  <c r="CU111" i="3" s="1"/>
  <c r="CP111" i="3" a="1"/>
  <c r="CP111" i="3" s="1"/>
  <c r="CS112" i="3" a="1"/>
  <c r="CS112" i="3" s="1"/>
  <c r="DC112" i="3"/>
  <c r="DD112" i="3" s="1"/>
  <c r="CY113" i="3"/>
  <c r="CZ113" i="3" s="1"/>
  <c r="CU114" i="3" a="1"/>
  <c r="CU114" i="3" s="1"/>
  <c r="CT115" i="3"/>
  <c r="CS118" i="3" a="1"/>
  <c r="CS118" i="3" s="1"/>
  <c r="DC118" i="3"/>
  <c r="DD118" i="3" s="1"/>
  <c r="DG120" i="3"/>
  <c r="EC120" i="3" s="1"/>
  <c r="CW123" i="3"/>
  <c r="CW138" i="3"/>
  <c r="DG138" i="3"/>
  <c r="EC138" i="3" s="1"/>
  <c r="CZ139" i="3"/>
  <c r="CY99" i="3"/>
  <c r="CZ99" i="3" s="1"/>
  <c r="CY104" i="3"/>
  <c r="CZ104" i="3" s="1"/>
  <c r="CY111" i="3"/>
  <c r="CZ111" i="3" s="1"/>
  <c r="CY112" i="3"/>
  <c r="CZ112" i="3" s="1"/>
  <c r="CU113" i="3" a="1"/>
  <c r="CU113" i="3" s="1"/>
  <c r="DC117" i="3"/>
  <c r="DD117" i="3" s="1"/>
  <c r="CY118" i="3"/>
  <c r="CZ118" i="3" s="1"/>
  <c r="DG122" i="3"/>
  <c r="EC122" i="3" s="1"/>
  <c r="CW122" i="3"/>
  <c r="CS122" i="3" a="1"/>
  <c r="CS122" i="3" s="1"/>
  <c r="DC122" i="3"/>
  <c r="DD122" i="3" s="1"/>
  <c r="AF125" i="3"/>
  <c r="DN125" i="3" s="1"/>
  <c r="CY125" i="3"/>
  <c r="CZ125" i="3" s="1"/>
  <c r="CW126" i="3" a="1"/>
  <c r="CW126" i="3" s="1"/>
  <c r="CY126" i="3"/>
  <c r="CZ126" i="3" s="1"/>
  <c r="CW128" i="3"/>
  <c r="DG128" i="3"/>
  <c r="EC128" i="3" s="1"/>
  <c r="CZ132" i="3"/>
  <c r="CZ134" i="3"/>
  <c r="DC138" i="3"/>
  <c r="DD138" i="3" s="1"/>
  <c r="CV147" i="3"/>
  <c r="CO148" i="3"/>
  <c r="CS114" i="3" a="1"/>
  <c r="CS114" i="3" s="1"/>
  <c r="AA123" i="3"/>
  <c r="CY124" i="3"/>
  <c r="CZ124" i="3" s="1"/>
  <c r="DC124" i="3"/>
  <c r="DD124" i="3" s="1"/>
  <c r="AA125" i="3"/>
  <c r="CU125" i="3" s="1"/>
  <c r="CU126" i="3" a="1"/>
  <c r="CU126" i="3" s="1"/>
  <c r="DC126" i="3"/>
  <c r="DD126" i="3" s="1"/>
  <c r="DC128" i="3"/>
  <c r="DD128" i="3" s="1"/>
  <c r="DE129" i="3"/>
  <c r="CW131" i="3"/>
  <c r="DG131" i="3"/>
  <c r="EC131" i="3" s="1"/>
  <c r="DC139" i="3"/>
  <c r="DD139" i="3" s="1"/>
  <c r="CW139" i="3"/>
  <c r="DG144" i="3"/>
  <c r="EC144" i="3" s="1"/>
  <c r="CS123" i="3" a="1"/>
  <c r="CS123" i="3" s="1"/>
  <c r="DG124" i="3"/>
  <c r="EC124" i="3" s="1"/>
  <c r="CS127" i="3" a="1"/>
  <c r="CS127" i="3" s="1"/>
  <c r="CY128" i="3"/>
  <c r="CZ128" i="3" s="1"/>
  <c r="CY129" i="3"/>
  <c r="CZ129" i="3" s="1"/>
  <c r="CR130" i="3" a="1"/>
  <c r="CR130" i="3" s="1"/>
  <c r="CY131" i="3"/>
  <c r="CZ131" i="3" s="1"/>
  <c r="CT133" i="3"/>
  <c r="CY133" i="3"/>
  <c r="CZ133" i="3" s="1"/>
  <c r="DG134" i="3"/>
  <c r="EC134" i="3" s="1"/>
  <c r="CS137" i="3" a="1"/>
  <c r="CS137" i="3" s="1"/>
  <c r="CY138" i="3"/>
  <c r="CZ138" i="3" s="1"/>
  <c r="DG139" i="3"/>
  <c r="EC139" i="3" s="1"/>
  <c r="CU141" i="3"/>
  <c r="DG142" i="3"/>
  <c r="EC142" i="3" s="1"/>
  <c r="CY143" i="3"/>
  <c r="CZ143" i="3" s="1"/>
  <c r="CY144" i="3"/>
  <c r="CZ144" i="3" s="1"/>
  <c r="CY145" i="3"/>
  <c r="CZ145" i="3" s="1"/>
  <c r="DG147" i="3"/>
  <c r="EC147" i="3" s="1"/>
  <c r="CR149" i="3"/>
  <c r="CW150" i="3"/>
  <c r="CW151" i="3"/>
  <c r="DG153" i="3"/>
  <c r="EC153" i="3" s="1"/>
  <c r="CZ153" i="3"/>
  <c r="CU153" i="3" a="1"/>
  <c r="CU153" i="3" s="1"/>
  <c r="CV153" i="3" s="1"/>
  <c r="DC153" i="3"/>
  <c r="DD153" i="3" s="1"/>
  <c r="CZ163" i="3"/>
  <c r="CZ169" i="3"/>
  <c r="CY127" i="3"/>
  <c r="CZ127" i="3" s="1"/>
  <c r="DC132" i="3"/>
  <c r="DD132" i="3" s="1"/>
  <c r="CU133" i="3"/>
  <c r="CS135" i="3" a="1"/>
  <c r="CS135" i="3" s="1"/>
  <c r="DC135" i="3"/>
  <c r="DD135" i="3" s="1"/>
  <c r="DC136" i="3"/>
  <c r="DD136" i="3" s="1"/>
  <c r="CY137" i="3"/>
  <c r="CZ137" i="3" s="1"/>
  <c r="CS140" i="3" a="1"/>
  <c r="CS140" i="3" s="1"/>
  <c r="DC140" i="3"/>
  <c r="DD140" i="3" s="1"/>
  <c r="DG143" i="3"/>
  <c r="EC143" i="3" s="1"/>
  <c r="CO145" i="3"/>
  <c r="CY147" i="3"/>
  <c r="CZ147" i="3" s="1"/>
  <c r="CZ148" i="3" s="1"/>
  <c r="DG150" i="3"/>
  <c r="EC150" i="3" s="1"/>
  <c r="DC150" i="3"/>
  <c r="DD150" i="3" s="1"/>
  <c r="CS150" i="3" a="1"/>
  <c r="CS150" i="3" s="1"/>
  <c r="CU151" i="3"/>
  <c r="CU152" i="3" s="1"/>
  <c r="DC151" i="3"/>
  <c r="DD151" i="3" s="1"/>
  <c r="CW156" i="3"/>
  <c r="CW158" i="3"/>
  <c r="CZ165" i="3"/>
  <c r="CU165" i="3" a="1"/>
  <c r="CU165" i="3" s="1"/>
  <c r="DA165" i="3" s="1"/>
  <c r="DC165" i="3"/>
  <c r="DD165" i="3" s="1"/>
  <c r="CW168" i="3" a="1"/>
  <c r="CW168" i="3" s="1"/>
  <c r="CP173" i="3"/>
  <c r="CV171" i="3"/>
  <c r="CU127" i="3"/>
  <c r="CU130" i="3" a="1"/>
  <c r="CU130" i="3" s="1"/>
  <c r="CT132" i="3"/>
  <c r="CS134" i="3" a="1"/>
  <c r="CS134" i="3" s="1"/>
  <c r="DA134" i="3" s="1"/>
  <c r="CY135" i="3"/>
  <c r="CZ135" i="3" s="1"/>
  <c r="CU136" i="3"/>
  <c r="CY136" i="3"/>
  <c r="CZ136" i="3" s="1"/>
  <c r="CU137" i="3"/>
  <c r="CS139" i="3" a="1"/>
  <c r="CS139" i="3" s="1"/>
  <c r="DA139" i="3" s="1"/>
  <c r="CY140" i="3"/>
  <c r="CZ140" i="3" s="1"/>
  <c r="CT142" i="3" a="1"/>
  <c r="CT142" i="3" s="1"/>
  <c r="DC147" i="3"/>
  <c r="DD147" i="3" s="1"/>
  <c r="DC149" i="3"/>
  <c r="DD149" i="3" s="1"/>
  <c r="CY151" i="3"/>
  <c r="CZ151" i="3" s="1"/>
  <c r="CU156" i="3"/>
  <c r="DC156" i="3"/>
  <c r="DD156" i="3" s="1"/>
  <c r="CW160" i="3" a="1"/>
  <c r="CW160" i="3" s="1"/>
  <c r="DC160" i="3"/>
  <c r="DD160" i="3" s="1"/>
  <c r="CU160" i="3" a="1"/>
  <c r="CU160" i="3" s="1"/>
  <c r="CP167" i="3"/>
  <c r="CU168" i="3" a="1"/>
  <c r="CU168" i="3" s="1"/>
  <c r="CV168" i="3" s="1"/>
  <c r="DC168" i="3"/>
  <c r="DD168" i="3" s="1"/>
  <c r="CS128" i="3" a="1"/>
  <c r="CS128" i="3" s="1"/>
  <c r="CP129" i="3" a="1"/>
  <c r="CP129" i="3" s="1"/>
  <c r="CP146" i="3" s="1"/>
  <c r="CS131" i="3" a="1"/>
  <c r="CS131" i="3" s="1"/>
  <c r="DA131" i="3" s="1"/>
  <c r="CS138" i="3" a="1"/>
  <c r="CS138" i="3" s="1"/>
  <c r="CT143" i="3" a="1"/>
  <c r="CT143" i="3" s="1"/>
  <c r="CT144" i="3" a="1"/>
  <c r="CT144" i="3" s="1"/>
  <c r="DG145" i="3"/>
  <c r="EC145" i="3" s="1"/>
  <c r="CR145" i="3" a="1"/>
  <c r="CR145" i="3" s="1"/>
  <c r="DC145" i="3"/>
  <c r="DD145" i="3" s="1"/>
  <c r="CY149" i="3"/>
  <c r="CZ149" i="3" s="1"/>
  <c r="CW149" i="3"/>
  <c r="CW153" i="3" a="1"/>
  <c r="CW153" i="3" s="1"/>
  <c r="DG160" i="3"/>
  <c r="EC160" i="3" s="1"/>
  <c r="DG149" i="3"/>
  <c r="EC149" i="3" s="1"/>
  <c r="AD155" i="3"/>
  <c r="CU155" i="3" s="1" a="1"/>
  <c r="CU155" i="3" s="1"/>
  <c r="CS155" i="3" a="1"/>
  <c r="CS155" i="3" s="1"/>
  <c r="DC155" i="3"/>
  <c r="DD155" i="3" s="1"/>
  <c r="DA156" i="3"/>
  <c r="CT157" i="3" a="1"/>
  <c r="CT157" i="3" s="1"/>
  <c r="DC157" i="3"/>
  <c r="DD157" i="3" s="1"/>
  <c r="DC158" i="3"/>
  <c r="DD158" i="3" s="1"/>
  <c r="CY159" i="3"/>
  <c r="CZ159" i="3" s="1"/>
  <c r="CU161" i="3"/>
  <c r="DG161" i="3"/>
  <c r="EC161" i="3" s="1"/>
  <c r="DC162" i="3"/>
  <c r="DD162" i="3" s="1"/>
  <c r="CS163" i="3" a="1"/>
  <c r="CS163" i="3" s="1"/>
  <c r="CY166" i="3"/>
  <c r="CZ166" i="3" s="1"/>
  <c r="CY170" i="3"/>
  <c r="CZ170" i="3" s="1"/>
  <c r="DG172" i="3"/>
  <c r="DC172" i="3"/>
  <c r="DD172" i="3" s="1"/>
  <c r="CT174" i="3"/>
  <c r="DC174" i="3"/>
  <c r="DD174" i="3" s="1"/>
  <c r="CW180" i="3"/>
  <c r="DG182" i="3"/>
  <c r="EC182" i="3" s="1"/>
  <c r="CZ183" i="3"/>
  <c r="CS154" i="3" a="1"/>
  <c r="CS154" i="3" s="1"/>
  <c r="DC154" i="3"/>
  <c r="DD154" i="3" s="1"/>
  <c r="CW155" i="3" a="1"/>
  <c r="CW155" i="3" s="1"/>
  <c r="CY155" i="3"/>
  <c r="CZ155" i="3" s="1"/>
  <c r="CW157" i="3" a="1"/>
  <c r="CW157" i="3" s="1"/>
  <c r="CU159" i="3" a="1"/>
  <c r="CU159" i="3" s="1"/>
  <c r="CT162" i="3"/>
  <c r="CU166" i="3"/>
  <c r="CR169" i="3" a="1"/>
  <c r="CR169" i="3" s="1"/>
  <c r="CR173" i="3" s="1"/>
  <c r="DC169" i="3"/>
  <c r="DD169" i="3" s="1"/>
  <c r="CU170" i="3"/>
  <c r="CY171" i="3"/>
  <c r="DA171" i="3" s="1"/>
  <c r="DG171" i="3"/>
  <c r="EC171" i="3" s="1"/>
  <c r="CZ172" i="3"/>
  <c r="CU175" i="3"/>
  <c r="DC175" i="3"/>
  <c r="DD175" i="3" s="1"/>
  <c r="CW177" i="3"/>
  <c r="CU180" i="3"/>
  <c r="DC180" i="3"/>
  <c r="DD180" i="3" s="1"/>
  <c r="CP209" i="3"/>
  <c r="DC182" i="3"/>
  <c r="DD182" i="3" s="1"/>
  <c r="CU182" i="3"/>
  <c r="CW188" i="3" a="1"/>
  <c r="CW188" i="3" s="1"/>
  <c r="CZ190" i="3"/>
  <c r="AF163" i="3"/>
  <c r="DN163" i="3" s="1"/>
  <c r="CW175" i="3"/>
  <c r="DG177" i="3"/>
  <c r="EC177" i="3" s="1"/>
  <c r="CZ182" i="3"/>
  <c r="DC185" i="3"/>
  <c r="DD185" i="3" s="1"/>
  <c r="CW185" i="3" a="1"/>
  <c r="CW185" i="3" s="1"/>
  <c r="DG188" i="3"/>
  <c r="EC188" i="3" s="1"/>
  <c r="DC188" i="3"/>
  <c r="DD188" i="3" s="1"/>
  <c r="CU188" i="3" a="1"/>
  <c r="CU188" i="3" s="1"/>
  <c r="CV188" i="3" s="1"/>
  <c r="DC189" i="3"/>
  <c r="DD189" i="3" s="1"/>
  <c r="CW189" i="3" a="1"/>
  <c r="CW189" i="3" s="1"/>
  <c r="CT159" i="3" a="1"/>
  <c r="CT159" i="3" s="1"/>
  <c r="CS166" i="3" a="1"/>
  <c r="CS166" i="3" s="1"/>
  <c r="CS170" i="3" a="1"/>
  <c r="CS170" i="3" s="1"/>
  <c r="AD172" i="3"/>
  <c r="CU172" i="3" s="1" a="1"/>
  <c r="CU172" i="3" s="1"/>
  <c r="CW174" i="3"/>
  <c r="CW176" i="3" s="1"/>
  <c r="DG174" i="3"/>
  <c r="EC174" i="3" s="1"/>
  <c r="DG175" i="3"/>
  <c r="EC175" i="3" s="1"/>
  <c r="CZ175" i="3"/>
  <c r="CZ176" i="3" s="1"/>
  <c r="DC177" i="3"/>
  <c r="DD177" i="3" s="1"/>
  <c r="CU177" i="3"/>
  <c r="CW182" i="3"/>
  <c r="CZ184" i="3"/>
  <c r="CW190" i="3" a="1"/>
  <c r="CW190" i="3" s="1"/>
  <c r="CU178" i="3"/>
  <c r="DA178" i="3" s="1"/>
  <c r="DG178" i="3"/>
  <c r="EC178" i="3" s="1"/>
  <c r="CS179" i="3" a="1"/>
  <c r="CS179" i="3" s="1"/>
  <c r="CR181" i="3" a="1"/>
  <c r="CR181" i="3" s="1"/>
  <c r="CU183" i="3"/>
  <c r="DA183" i="3" s="1"/>
  <c r="DG183" i="3"/>
  <c r="EC183" i="3" s="1"/>
  <c r="DG184" i="3"/>
  <c r="EC184" i="3" s="1"/>
  <c r="DG185" i="3"/>
  <c r="EC185" i="3" s="1"/>
  <c r="CS186" i="3" a="1"/>
  <c r="CS186" i="3" s="1"/>
  <c r="CY187" i="3"/>
  <c r="CZ187" i="3" s="1"/>
  <c r="DG189" i="3"/>
  <c r="EC189" i="3" s="1"/>
  <c r="DG194" i="3"/>
  <c r="EC194" i="3" s="1"/>
  <c r="CZ194" i="3"/>
  <c r="CW195" i="3"/>
  <c r="DG196" i="3"/>
  <c r="EC196" i="3" s="1"/>
  <c r="CZ203" i="3"/>
  <c r="DC204" i="3"/>
  <c r="DD204" i="3" s="1"/>
  <c r="DG205" i="3"/>
  <c r="EC205" i="3" s="1"/>
  <c r="CW205" i="3" a="1"/>
  <c r="CW205" i="3" s="1"/>
  <c r="CY179" i="3"/>
  <c r="CZ179" i="3" s="1"/>
  <c r="CY186" i="3"/>
  <c r="CZ186" i="3" s="1"/>
  <c r="CU187" i="3" a="1"/>
  <c r="CU187" i="3" s="1"/>
  <c r="CV187" i="3" s="1"/>
  <c r="DG187" i="3"/>
  <c r="EC187" i="3" s="1"/>
  <c r="AD190" i="3"/>
  <c r="CU190" i="3" s="1" a="1"/>
  <c r="CU190" i="3" s="1"/>
  <c r="CO190" i="3"/>
  <c r="DC190" i="3"/>
  <c r="DD190" i="3" s="1"/>
  <c r="CY192" i="3"/>
  <c r="CZ192" i="3" s="1"/>
  <c r="CZ195" i="3"/>
  <c r="CV198" i="3"/>
  <c r="DA198" i="3"/>
  <c r="CV200" i="3"/>
  <c r="DA200" i="3"/>
  <c r="CZ204" i="3"/>
  <c r="CU179" i="3"/>
  <c r="CU181" i="3" a="1"/>
  <c r="CU181" i="3" s="1"/>
  <c r="CR184" i="3" a="1"/>
  <c r="CR184" i="3" s="1"/>
  <c r="CR185" i="3" a="1"/>
  <c r="CR185" i="3" s="1"/>
  <c r="CV185" i="3" s="1"/>
  <c r="CU186" i="3"/>
  <c r="CR189" i="3" a="1"/>
  <c r="CR189" i="3" s="1"/>
  <c r="CV189" i="3" s="1"/>
  <c r="CV197" i="3"/>
  <c r="DA197" i="3"/>
  <c r="CW199" i="3" a="1"/>
  <c r="CW199" i="3" s="1"/>
  <c r="CW191" i="3"/>
  <c r="DG192" i="3"/>
  <c r="EC192" i="3" s="1"/>
  <c r="CU192" i="3" a="1"/>
  <c r="CU192" i="3" s="1"/>
  <c r="CW194" i="3"/>
  <c r="DA194" i="3" s="1"/>
  <c r="CW196" i="3" a="1"/>
  <c r="CW196" i="3" s="1"/>
  <c r="DG199" i="3"/>
  <c r="EC199" i="3" s="1"/>
  <c r="DG201" i="3"/>
  <c r="EC201" i="3" s="1"/>
  <c r="CU202" i="3" a="1"/>
  <c r="CU202" i="3" s="1"/>
  <c r="DG204" i="3"/>
  <c r="EC204" i="3" s="1"/>
  <c r="CW204" i="3" a="1"/>
  <c r="CW204" i="3" s="1"/>
  <c r="CY191" i="3"/>
  <c r="CZ191" i="3" s="1"/>
  <c r="CR192" i="3" a="1"/>
  <c r="CR192" i="3" s="1"/>
  <c r="DC192" i="3"/>
  <c r="DD192" i="3" s="1"/>
  <c r="CY193" i="3"/>
  <c r="CZ193" i="3" s="1"/>
  <c r="DC194" i="3"/>
  <c r="DD194" i="3" s="1"/>
  <c r="DG195" i="3"/>
  <c r="EC195" i="3" s="1"/>
  <c r="CR199" i="3" a="1"/>
  <c r="CR199" i="3" s="1"/>
  <c r="DC199" i="3"/>
  <c r="DD199" i="3" s="1"/>
  <c r="DE199" i="3" s="1"/>
  <c r="CS202" i="3" a="1"/>
  <c r="CS202" i="3" s="1"/>
  <c r="DC202" i="3"/>
  <c r="DD202" i="3" s="1"/>
  <c r="CS203" i="3" a="1"/>
  <c r="CS203" i="3" s="1"/>
  <c r="CS204" i="3" a="1"/>
  <c r="CS204" i="3" s="1"/>
  <c r="DC205" i="3"/>
  <c r="DD205" i="3" s="1"/>
  <c r="DE205" i="3" s="1"/>
  <c r="CW207" i="3" a="1"/>
  <c r="CW207" i="3" s="1"/>
  <c r="CW211" i="3"/>
  <c r="CW213" i="3" s="1"/>
  <c r="CU212" i="3"/>
  <c r="CZ212" i="3"/>
  <c r="CW215" i="3"/>
  <c r="DG216" i="3"/>
  <c r="EC216" i="3" s="1"/>
  <c r="CW216" i="3"/>
  <c r="DC221" i="3"/>
  <c r="DD221" i="3" s="1"/>
  <c r="CZ221" i="3"/>
  <c r="CU193" i="3" a="1"/>
  <c r="CU193" i="3" s="1"/>
  <c r="DG193" i="3"/>
  <c r="EC193" i="3" s="1"/>
  <c r="CY199" i="3"/>
  <c r="CZ199" i="3" s="1"/>
  <c r="CR201" i="3" a="1"/>
  <c r="CR201" i="3" s="1"/>
  <c r="CV201" i="3" s="1"/>
  <c r="DC201" i="3"/>
  <c r="DD201" i="3" s="1"/>
  <c r="CY202" i="3"/>
  <c r="CZ202" i="3" s="1"/>
  <c r="CU205" i="3" a="1"/>
  <c r="CU205" i="3" s="1"/>
  <c r="CV205" i="3" s="1"/>
  <c r="CZ206" i="3"/>
  <c r="CZ208" i="3"/>
  <c r="CZ211" i="3"/>
  <c r="CR218" i="3"/>
  <c r="DA217" i="3"/>
  <c r="CW219" i="3" a="1"/>
  <c r="CW219" i="3" s="1"/>
  <c r="CS195" i="3" a="1"/>
  <c r="CS195" i="3" s="1"/>
  <c r="CR196" i="3" a="1"/>
  <c r="CR196" i="3" s="1"/>
  <c r="DC196" i="3"/>
  <c r="DD196" i="3" s="1"/>
  <c r="DE196" i="3" s="1"/>
  <c r="CY201" i="3"/>
  <c r="CZ201" i="3" s="1"/>
  <c r="CU203" i="3" a="1"/>
  <c r="CU203" i="3" s="1"/>
  <c r="CZ219" i="3"/>
  <c r="CZ220" i="3"/>
  <c r="CS191" i="3" a="1"/>
  <c r="CS191" i="3" s="1"/>
  <c r="CY196" i="3"/>
  <c r="CZ196" i="3" s="1"/>
  <c r="DG206" i="3"/>
  <c r="EC206" i="3" s="1"/>
  <c r="DC206" i="3"/>
  <c r="DD206" i="3" s="1"/>
  <c r="CT206" i="3" a="1"/>
  <c r="CT206" i="3" s="1"/>
  <c r="DG208" i="3"/>
  <c r="EC208" i="3" s="1"/>
  <c r="CW208" i="3" a="1"/>
  <c r="CW208" i="3" s="1"/>
  <c r="CU210" i="3"/>
  <c r="CP217" i="3"/>
  <c r="CV217" i="3" s="1"/>
  <c r="CW221" i="3" a="1"/>
  <c r="CW221" i="3" s="1"/>
  <c r="CV222" i="3"/>
  <c r="CW222" i="3" a="1"/>
  <c r="CW222" i="3" s="1"/>
  <c r="CU207" i="3" a="1"/>
  <c r="CU207" i="3" s="1"/>
  <c r="CV207" i="3" s="1"/>
  <c r="DC208" i="3"/>
  <c r="DD208" i="3" s="1"/>
  <c r="CS210" i="3" a="1"/>
  <c r="CS210" i="3" s="1"/>
  <c r="DC210" i="3"/>
  <c r="DD210" i="3" s="1"/>
  <c r="DG211" i="3"/>
  <c r="EC211" i="3" s="1"/>
  <c r="CS212" i="3" a="1"/>
  <c r="CS212" i="3" s="1"/>
  <c r="DC212" i="3"/>
  <c r="DD212" i="3" s="1"/>
  <c r="CY215" i="3"/>
  <c r="CZ215" i="3" s="1"/>
  <c r="DC219" i="3"/>
  <c r="DD219" i="3" s="1"/>
  <c r="DE219" i="3" s="1"/>
  <c r="CO220" i="3"/>
  <c r="DG221" i="3"/>
  <c r="EC221" i="3" s="1"/>
  <c r="DC222" i="3"/>
  <c r="DD222" i="3" s="1"/>
  <c r="CZ224" i="3"/>
  <c r="CZ229" i="3"/>
  <c r="DG230" i="3"/>
  <c r="EC230" i="3" s="1"/>
  <c r="CW230" i="3" a="1"/>
  <c r="CW230" i="3" s="1"/>
  <c r="DG233" i="3"/>
  <c r="EC233" i="3" s="1"/>
  <c r="CZ234" i="3"/>
  <c r="CZ235" i="3"/>
  <c r="CW206" i="3" a="1"/>
  <c r="CW206" i="3" s="1"/>
  <c r="CO208" i="3"/>
  <c r="CY210" i="3"/>
  <c r="CZ210" i="3" s="1"/>
  <c r="CP214" i="3" a="1"/>
  <c r="CP214" i="3" s="1"/>
  <c r="DC214" i="3"/>
  <c r="CU215" i="3"/>
  <c r="DG215" i="3"/>
  <c r="EC215" i="3" s="1"/>
  <c r="CP216" i="3" a="1"/>
  <c r="CP216" i="3" s="1"/>
  <c r="DA216" i="3" s="1"/>
  <c r="DC216" i="3"/>
  <c r="DD216" i="3" s="1"/>
  <c r="CU220" i="3" a="1"/>
  <c r="CU220" i="3" s="1"/>
  <c r="CZ230" i="3"/>
  <c r="DG231" i="3"/>
  <c r="EC231" i="3" s="1"/>
  <c r="CP231" i="3"/>
  <c r="CZ233" i="3"/>
  <c r="CP211" i="3" a="1"/>
  <c r="CP211" i="3" s="1"/>
  <c r="CW214" i="3" a="1"/>
  <c r="CW214" i="3" s="1"/>
  <c r="CR221" i="3" a="1"/>
  <c r="CR221" i="3" s="1"/>
  <c r="DG222" i="3"/>
  <c r="EC222" i="3" s="1"/>
  <c r="CR219" i="3" a="1"/>
  <c r="CR219" i="3" s="1"/>
  <c r="CY222" i="3"/>
  <c r="DA222" i="3" s="1"/>
  <c r="DC223" i="3"/>
  <c r="DD223" i="3" s="1"/>
  <c r="CW223" i="3"/>
  <c r="DC224" i="3"/>
  <c r="DD224" i="3" s="1"/>
  <c r="CW224" i="3" a="1"/>
  <c r="CW224" i="3" s="1"/>
  <c r="DC225" i="3"/>
  <c r="DD225" i="3" s="1"/>
  <c r="DE225" i="3" s="1"/>
  <c r="CW225" i="3" a="1"/>
  <c r="CW225" i="3" s="1"/>
  <c r="CP230" i="3"/>
  <c r="CW233" i="3" a="1"/>
  <c r="CW233" i="3" s="1"/>
  <c r="CY223" i="3"/>
  <c r="CZ223" i="3" s="1"/>
  <c r="DG224" i="3"/>
  <c r="EC224" i="3" s="1"/>
  <c r="DG228" i="3"/>
  <c r="EC228" i="3" s="1"/>
  <c r="CR231" i="3" a="1"/>
  <c r="CR231" i="3" s="1"/>
  <c r="CV231" i="3" s="1"/>
  <c r="DC231" i="3"/>
  <c r="DD231" i="3" s="1"/>
  <c r="CR233" i="3" a="1"/>
  <c r="CR233" i="3" s="1"/>
  <c r="DC233" i="3"/>
  <c r="DD233" i="3" s="1"/>
  <c r="CO235" i="3"/>
  <c r="CU235" i="3" a="1"/>
  <c r="CU235" i="3" s="1"/>
  <c r="CU236" i="3" s="1"/>
  <c r="DG223" i="3"/>
  <c r="EC223" i="3" s="1"/>
  <c r="CR225" i="3" a="1"/>
  <c r="CR225" i="3" s="1"/>
  <c r="DG225" i="3"/>
  <c r="EC225" i="3" s="1"/>
  <c r="CO226" i="3"/>
  <c r="DC226" i="3"/>
  <c r="DD226" i="3" s="1"/>
  <c r="DG229" i="3"/>
  <c r="EC229" i="3" s="1"/>
  <c r="CR230" i="3" a="1"/>
  <c r="CR230" i="3" s="1"/>
  <c r="CR232" i="3" s="1"/>
  <c r="DC230" i="3"/>
  <c r="DD230" i="3" s="1"/>
  <c r="CW231" i="3" a="1"/>
  <c r="CW231" i="3" s="1"/>
  <c r="DC234" i="3"/>
  <c r="CR224" i="3" a="1"/>
  <c r="CR224" i="3" s="1"/>
  <c r="CY226" i="3"/>
  <c r="CZ226" i="3" s="1"/>
  <c r="DC228" i="3"/>
  <c r="DD228" i="3" s="1"/>
  <c r="CO234" i="3"/>
  <c r="CS223" i="3" a="1"/>
  <c r="CS223" i="3" s="1"/>
  <c r="CY225" i="3"/>
  <c r="CZ225" i="3" s="1"/>
  <c r="CT229" i="3" a="1"/>
  <c r="CT229" i="3" s="1"/>
  <c r="CZ4" i="2"/>
  <c r="CR4" i="2"/>
  <c r="DO4" i="2" s="1"/>
  <c r="CZ15" i="2"/>
  <c r="CH15" i="2"/>
  <c r="CN4" i="2"/>
  <c r="CO4" i="2" s="1"/>
  <c r="CH4" i="2"/>
  <c r="CE5" i="2"/>
  <c r="CJ5" i="2"/>
  <c r="CR5" i="2"/>
  <c r="DO5" i="2" s="1"/>
  <c r="CK7" i="2"/>
  <c r="CP7" i="2"/>
  <c r="CH9" i="2"/>
  <c r="CK9" i="2" s="1"/>
  <c r="DF9" i="2"/>
  <c r="CJ13" i="2"/>
  <c r="CD14" i="2"/>
  <c r="CN15" i="2"/>
  <c r="CO15" i="2" s="1"/>
  <c r="CJ18" i="2"/>
  <c r="CL18" i="2" s="1"/>
  <c r="CN19" i="2"/>
  <c r="CF19" i="2"/>
  <c r="CR27" i="2"/>
  <c r="DO27" i="2" s="1"/>
  <c r="CL34" i="2"/>
  <c r="CH2" i="2"/>
  <c r="CN2" i="2"/>
  <c r="CO2" i="2" s="1"/>
  <c r="CJ4" i="2"/>
  <c r="CN9" i="2"/>
  <c r="CO9" i="2" s="1"/>
  <c r="CZ20" i="2"/>
  <c r="CH20" i="2"/>
  <c r="CH21" i="2"/>
  <c r="CL25" i="2"/>
  <c r="CN27" i="2"/>
  <c r="CF27" i="2"/>
  <c r="CJ3" i="2"/>
  <c r="CL3" i="2" s="1"/>
  <c r="CR3" i="2"/>
  <c r="DO3" i="2" s="1"/>
  <c r="CN7" i="2"/>
  <c r="CO7" i="2" s="1"/>
  <c r="AK13" i="2"/>
  <c r="CZ13" i="2" s="1"/>
  <c r="CF13" i="2"/>
  <c r="CJ14" i="2"/>
  <c r="CJ15" i="2"/>
  <c r="CR20" i="2"/>
  <c r="DO20" i="2" s="1"/>
  <c r="CL21" i="2"/>
  <c r="CZ24" i="2"/>
  <c r="CH24" i="2"/>
  <c r="CL26" i="2"/>
  <c r="CL29" i="2"/>
  <c r="CE2" i="2"/>
  <c r="CL2" i="2" s="1"/>
  <c r="CR15" i="2"/>
  <c r="DO15" i="2" s="1"/>
  <c r="CN18" i="2"/>
  <c r="CN20" i="2"/>
  <c r="CF20" i="2"/>
  <c r="CR24" i="2"/>
  <c r="DO24" i="2" s="1"/>
  <c r="CN24" i="2"/>
  <c r="CF24" i="2"/>
  <c r="CZ27" i="2"/>
  <c r="CH27" i="2"/>
  <c r="CH28" i="2"/>
  <c r="CL28" i="2" s="1"/>
  <c r="CL33" i="2"/>
  <c r="CD15" i="2"/>
  <c r="CN17" i="2"/>
  <c r="CR18" i="2"/>
  <c r="DO18" i="2" s="1"/>
  <c r="DD18" i="2"/>
  <c r="CA19" i="2"/>
  <c r="CA20" i="2"/>
  <c r="CJ20" i="2"/>
  <c r="DB21" i="2"/>
  <c r="CN22" i="2"/>
  <c r="CR23" i="2"/>
  <c r="DO23" i="2" s="1"/>
  <c r="DD23" i="2"/>
  <c r="CJ24" i="2"/>
  <c r="CN25" i="2"/>
  <c r="CR26" i="2"/>
  <c r="DO26" i="2" s="1"/>
  <c r="DD26" i="2"/>
  <c r="CJ27" i="2"/>
  <c r="CL27" i="2" s="1"/>
  <c r="DB28" i="2"/>
  <c r="CN29" i="2"/>
  <c r="CR31" i="2"/>
  <c r="DO31" i="2" s="1"/>
  <c r="DD31" i="2"/>
  <c r="CN33" i="2"/>
  <c r="CR34" i="2"/>
  <c r="DO34" i="2" s="1"/>
  <c r="DD34" i="2"/>
  <c r="AI36" i="2"/>
  <c r="CF36" i="2" s="1"/>
  <c r="CL36" i="2" s="1"/>
  <c r="CN37" i="2"/>
  <c r="CH37" i="2"/>
  <c r="CR37" i="2"/>
  <c r="CL39" i="2"/>
  <c r="CL40" i="2"/>
  <c r="CF46" i="2"/>
  <c r="CF49" i="2"/>
  <c r="CN21" i="2"/>
  <c r="DD22" i="2"/>
  <c r="DD25" i="2"/>
  <c r="CN28" i="2"/>
  <c r="DD29" i="2"/>
  <c r="AF30" i="2"/>
  <c r="CF30" i="2" s="1"/>
  <c r="CL30" i="2" s="1"/>
  <c r="DD33" i="2"/>
  <c r="CN36" i="2"/>
  <c r="CL37" i="2"/>
  <c r="CR21" i="2"/>
  <c r="DO21" i="2" s="1"/>
  <c r="CR28" i="2"/>
  <c r="DO28" i="2" s="1"/>
  <c r="CJ32" i="2"/>
  <c r="CL32" i="2" s="1"/>
  <c r="CR32" i="2"/>
  <c r="DO32" i="2" s="1"/>
  <c r="CJ35" i="2"/>
  <c r="CL35" i="2" s="1"/>
  <c r="CR35" i="2"/>
  <c r="DO35" i="2" s="1"/>
  <c r="CR36" i="2"/>
  <c r="DO36" i="2" s="1"/>
  <c r="CN51" i="2"/>
  <c r="CO51" i="2" s="1"/>
  <c r="CH51" i="2"/>
  <c r="CZ51" i="2"/>
  <c r="CL54" i="2"/>
  <c r="CL76" i="2"/>
  <c r="CL77" i="2" s="1"/>
  <c r="CJ36" i="2"/>
  <c r="DB36" i="2"/>
  <c r="CR40" i="2"/>
  <c r="CF43" i="2"/>
  <c r="CH44" i="2"/>
  <c r="CR49" i="2"/>
  <c r="DO49" i="2" s="1"/>
  <c r="CR51" i="2"/>
  <c r="DO51" i="2" s="1"/>
  <c r="CH38" i="2"/>
  <c r="CL38" i="2" s="1"/>
  <c r="CN38" i="2"/>
  <c r="DC38" i="2"/>
  <c r="CR39" i="2"/>
  <c r="DO39" i="2" s="1"/>
  <c r="DD39" i="2"/>
  <c r="CA42" i="2"/>
  <c r="CN44" i="2"/>
  <c r="CA45" i="2"/>
  <c r="CL45" i="2" s="1"/>
  <c r="CA47" i="2"/>
  <c r="CD51" i="2"/>
  <c r="CJ51" i="2"/>
  <c r="CH56" i="2"/>
  <c r="CL56" i="2" s="1"/>
  <c r="CH58" i="2"/>
  <c r="CL58" i="2" s="1"/>
  <c r="CR59" i="2"/>
  <c r="CR60" i="2"/>
  <c r="CR61" i="2"/>
  <c r="DO61" i="2" s="1"/>
  <c r="CH63" i="2"/>
  <c r="CL63" i="2" s="1"/>
  <c r="CN63" i="2"/>
  <c r="CR38" i="2"/>
  <c r="DO38" i="2" s="1"/>
  <c r="CR41" i="2"/>
  <c r="CA43" i="2"/>
  <c r="CJ43" i="2"/>
  <c r="CR44" i="2"/>
  <c r="DO44" i="2" s="1"/>
  <c r="CA46" i="2"/>
  <c r="CF47" i="2"/>
  <c r="CH49" i="2"/>
  <c r="CN49" i="2"/>
  <c r="CO49" i="2" s="1"/>
  <c r="CN50" i="2"/>
  <c r="CH66" i="2"/>
  <c r="CL66" i="2" s="1"/>
  <c r="CN66" i="2"/>
  <c r="CH42" i="2"/>
  <c r="CN42" i="2"/>
  <c r="AK43" i="2"/>
  <c r="CZ43" i="2" s="1"/>
  <c r="CJ44" i="2"/>
  <c r="CL44" i="2" s="1"/>
  <c r="CN45" i="2"/>
  <c r="AK46" i="2"/>
  <c r="CR46" i="2" s="1"/>
  <c r="CR50" i="2"/>
  <c r="CD49" i="2"/>
  <c r="CH55" i="2"/>
  <c r="CL55" i="2" s="1"/>
  <c r="CH57" i="2"/>
  <c r="CL57" i="2" s="1"/>
  <c r="CL49" i="2" l="1"/>
  <c r="CL51" i="2"/>
  <c r="CL68" i="2"/>
  <c r="CL61" i="2"/>
  <c r="CL17" i="2"/>
  <c r="CL67" i="2"/>
  <c r="CH31" i="2"/>
  <c r="CL31" i="2" s="1"/>
  <c r="CN3" i="2"/>
  <c r="CO3" i="2" s="1"/>
  <c r="CL23" i="2"/>
  <c r="CL41" i="2"/>
  <c r="CR2" i="2"/>
  <c r="DO2" i="2" s="1"/>
  <c r="CL65" i="2"/>
  <c r="CN35" i="2"/>
  <c r="CO35" i="2" s="1"/>
  <c r="CR22" i="2"/>
  <c r="DO22" i="2" s="1"/>
  <c r="CK8" i="2"/>
  <c r="CL50" i="2"/>
  <c r="CL24" i="2"/>
  <c r="CL14" i="2"/>
  <c r="CL5" i="2"/>
  <c r="CL9" i="2"/>
  <c r="CL10" i="2" s="1"/>
  <c r="CN46" i="2"/>
  <c r="CL4" i="2"/>
  <c r="CH22" i="2"/>
  <c r="CL22" i="2" s="1"/>
  <c r="CW74" i="3"/>
  <c r="DA96" i="3"/>
  <c r="DG111" i="3"/>
  <c r="EC111" i="3" s="1"/>
  <c r="DN111" i="3"/>
  <c r="CW142" i="3" a="1"/>
  <c r="CW142" i="3" s="1"/>
  <c r="DA142" i="3" s="1"/>
  <c r="DN142" i="3"/>
  <c r="CW56" i="3" a="1"/>
  <c r="CW56" i="3" s="1"/>
  <c r="DN56" i="3"/>
  <c r="CW93" i="3"/>
  <c r="DA93" i="3" s="1"/>
  <c r="DN93" i="3"/>
  <c r="CZ213" i="3"/>
  <c r="CW169" i="3" a="1"/>
  <c r="CW169" i="3" s="1"/>
  <c r="DN169" i="3"/>
  <c r="DG69" i="3"/>
  <c r="EC69" i="3" s="1"/>
  <c r="CW235" i="3" a="1"/>
  <c r="CW235" i="3" s="1"/>
  <c r="CW236" i="3" s="1"/>
  <c r="DN235" i="3"/>
  <c r="CW161" i="3"/>
  <c r="DA161" i="3" s="1"/>
  <c r="DN161" i="3"/>
  <c r="CW141" i="3"/>
  <c r="DA141" i="3" s="1"/>
  <c r="DN141" i="3"/>
  <c r="CZ236" i="3"/>
  <c r="DA188" i="3"/>
  <c r="CW228" i="3"/>
  <c r="DA228" i="3" s="1"/>
  <c r="DN228" i="3"/>
  <c r="CV4" i="3"/>
  <c r="CW45" i="3" a="1"/>
  <c r="CW45" i="3" s="1"/>
  <c r="DN45" i="3"/>
  <c r="CU213" i="3"/>
  <c r="CW143" i="3" a="1"/>
  <c r="CW143" i="3" s="1"/>
  <c r="DA143" i="3" s="1"/>
  <c r="DN143" i="3"/>
  <c r="DC70" i="3"/>
  <c r="DD70" i="3" s="1"/>
  <c r="DE70" i="3" s="1"/>
  <c r="DN70" i="3"/>
  <c r="CW109" i="3"/>
  <c r="DA109" i="3" s="1"/>
  <c r="DN109" i="3"/>
  <c r="DD25" i="3"/>
  <c r="CW203" i="3" a="1"/>
  <c r="CW203" i="3" s="1"/>
  <c r="DN203" i="3"/>
  <c r="DC39" i="3"/>
  <c r="DD39" i="3" s="1"/>
  <c r="DN39" i="3"/>
  <c r="DG207" i="3"/>
  <c r="EC207" i="3" s="1"/>
  <c r="DN207" i="3"/>
  <c r="CW232" i="3"/>
  <c r="CV203" i="3"/>
  <c r="DA62" i="3"/>
  <c r="DC60" i="3"/>
  <c r="DD60" i="3" s="1"/>
  <c r="DC56" i="3"/>
  <c r="DD56" i="3" s="1"/>
  <c r="DA23" i="3" a="1"/>
  <c r="DA23" i="3" s="1"/>
  <c r="DC2" i="3"/>
  <c r="DD2" i="3" s="1"/>
  <c r="DA7" i="3" a="1"/>
  <c r="DA7" i="3" s="1"/>
  <c r="DA5" i="3" a="1"/>
  <c r="DA5" i="3" s="1"/>
  <c r="DG234" i="3"/>
  <c r="DG56" i="3"/>
  <c r="EC56" i="3" s="1"/>
  <c r="DG203" i="3"/>
  <c r="EC203" i="3" s="1"/>
  <c r="CV34" i="3"/>
  <c r="CZ218" i="3"/>
  <c r="DA180" i="3"/>
  <c r="CW152" i="3"/>
  <c r="CZ90" i="3"/>
  <c r="DG70" i="3"/>
  <c r="EC70" i="3" s="1"/>
  <c r="CW65" i="3" a="1"/>
  <c r="CW65" i="3" s="1"/>
  <c r="DD19" i="3"/>
  <c r="CV81" i="3"/>
  <c r="CU176" i="3"/>
  <c r="DA168" i="3"/>
  <c r="DA144" i="3"/>
  <c r="DC111" i="3"/>
  <c r="DD111" i="3" s="1"/>
  <c r="DG77" i="3"/>
  <c r="EC77" i="3" s="1"/>
  <c r="CU57" i="3" a="1"/>
  <c r="CU57" i="3" s="1"/>
  <c r="DA84" i="3"/>
  <c r="DA33" i="3" a="1"/>
  <c r="DA33" i="3" s="1"/>
  <c r="CU2" i="3" a="1"/>
  <c r="CU2" i="3" s="1"/>
  <c r="DA2" i="3" s="1" a="1"/>
  <c r="DA2" i="3" s="1"/>
  <c r="DC57" i="3"/>
  <c r="DD57" i="3" s="1"/>
  <c r="CV35" i="3"/>
  <c r="DA108" i="3"/>
  <c r="DA105" i="3"/>
  <c r="CV3" i="3"/>
  <c r="DA117" i="3"/>
  <c r="DA151" i="3"/>
  <c r="DC103" i="3"/>
  <c r="DD103" i="3" s="1"/>
  <c r="DA98" i="3"/>
  <c r="DA158" i="3"/>
  <c r="CW44" i="3" a="1"/>
  <c r="CW44" i="3" s="1"/>
  <c r="DC20" i="3"/>
  <c r="DD20" i="3" s="1"/>
  <c r="DG83" i="3"/>
  <c r="EC83" i="3" s="1"/>
  <c r="CZ4" i="3"/>
  <c r="DA4" i="3" a="1"/>
  <c r="DA4" i="3" s="1"/>
  <c r="CU232" i="3"/>
  <c r="CV230" i="3"/>
  <c r="DA195" i="3"/>
  <c r="DA204" i="3"/>
  <c r="DA175" i="3"/>
  <c r="DA182" i="3"/>
  <c r="CZ152" i="3"/>
  <c r="DG154" i="3"/>
  <c r="EC154" i="3" s="1"/>
  <c r="CP121" i="3"/>
  <c r="DG22" i="3"/>
  <c r="EC22" i="3" s="1"/>
  <c r="CV64" i="3"/>
  <c r="DG54" i="3"/>
  <c r="EC54" i="3" s="1"/>
  <c r="DA3" i="3" a="1"/>
  <c r="DA3" i="3" s="1"/>
  <c r="CV6" i="3"/>
  <c r="DD10" i="3"/>
  <c r="DD6" i="3"/>
  <c r="CU17" i="3" a="1"/>
  <c r="CU17" i="3" s="1"/>
  <c r="DA17" i="3" s="1" a="1"/>
  <c r="DA17" i="3" s="1"/>
  <c r="DG112" i="3"/>
  <c r="EC112" i="3" s="1"/>
  <c r="DC54" i="3"/>
  <c r="DD54" i="3" s="1"/>
  <c r="CW69" i="3" a="1"/>
  <c r="CW69" i="3" s="1"/>
  <c r="DA69" i="3" s="1"/>
  <c r="DC22" i="3"/>
  <c r="DD22" i="3" s="1"/>
  <c r="DG51" i="3"/>
  <c r="EC51" i="3" s="1"/>
  <c r="DG156" i="3"/>
  <c r="EC156" i="3" s="1"/>
  <c r="CW218" i="3"/>
  <c r="CU227" i="3"/>
  <c r="DA193" i="3"/>
  <c r="DA177" i="3"/>
  <c r="DA162" i="3"/>
  <c r="DA128" i="3"/>
  <c r="DA160" i="3"/>
  <c r="DA34" i="3" a="1"/>
  <c r="DA34" i="3" s="1"/>
  <c r="DA66" i="3"/>
  <c r="DC17" i="3"/>
  <c r="DD17" i="3" s="1"/>
  <c r="DC14" i="3"/>
  <c r="DD14" i="3" s="1"/>
  <c r="CW49" i="3" a="1"/>
  <c r="CW49" i="3" s="1"/>
  <c r="DD9" i="3"/>
  <c r="DA8" i="3" a="1"/>
  <c r="DA8" i="3" s="1"/>
  <c r="DD12" i="3"/>
  <c r="DG151" i="3"/>
  <c r="EC151" i="3" s="1"/>
  <c r="DA212" i="3"/>
  <c r="DA138" i="3"/>
  <c r="DA106" i="3"/>
  <c r="CQ46" i="3"/>
  <c r="DG76" i="3"/>
  <c r="EC76" i="3" s="1"/>
  <c r="DA50" i="3"/>
  <c r="DA35" i="3" a="1"/>
  <c r="DA35" i="3" s="1"/>
  <c r="DC49" i="3"/>
  <c r="DD49" i="3" s="1"/>
  <c r="DE49" i="3" s="1"/>
  <c r="CV14" i="3"/>
  <c r="CV8" i="3"/>
  <c r="CW159" i="3" a="1"/>
  <c r="CW159" i="3" s="1"/>
  <c r="DC143" i="3"/>
  <c r="DD143" i="3" s="1"/>
  <c r="DA181" i="3"/>
  <c r="DA135" i="3"/>
  <c r="CR146" i="3"/>
  <c r="CZ94" i="3"/>
  <c r="CW103" i="3"/>
  <c r="CW110" i="3" s="1"/>
  <c r="CU73" i="3" a="1"/>
  <c r="CU73" i="3" s="1"/>
  <c r="DC142" i="3"/>
  <c r="DD142" i="3" s="1"/>
  <c r="CW112" i="3" a="1"/>
  <c r="CW112" i="3" s="1"/>
  <c r="DA112" i="3" s="1"/>
  <c r="DD86" i="3"/>
  <c r="CW77" i="3" a="1"/>
  <c r="CW77" i="3" s="1"/>
  <c r="CW70" i="3" a="1"/>
  <c r="CW70" i="3" s="1"/>
  <c r="DA70" i="3" s="1"/>
  <c r="CZ222" i="3"/>
  <c r="CV193" i="3"/>
  <c r="CS209" i="3"/>
  <c r="CZ116" i="3"/>
  <c r="DA43" i="3" a="1"/>
  <c r="DA43" i="3" s="1"/>
  <c r="DA11" i="3" a="1"/>
  <c r="DA11" i="3" s="1"/>
  <c r="DA230" i="3"/>
  <c r="CZ232" i="3"/>
  <c r="DA203" i="3"/>
  <c r="DA199" i="3"/>
  <c r="CV165" i="3"/>
  <c r="DA136" i="3"/>
  <c r="DA132" i="3"/>
  <c r="DA153" i="3"/>
  <c r="CU116" i="3"/>
  <c r="DG103" i="3"/>
  <c r="EC103" i="3" s="1"/>
  <c r="CW79" i="3"/>
  <c r="CW80" i="3" s="1"/>
  <c r="DG114" i="3"/>
  <c r="EC114" i="3" s="1"/>
  <c r="CW120" i="3"/>
  <c r="DA120" i="3" s="1"/>
  <c r="CW114" i="3" a="1"/>
  <c r="CW114" i="3" s="1"/>
  <c r="CW111" i="3" a="1"/>
  <c r="CW111" i="3" s="1"/>
  <c r="DA231" i="3"/>
  <c r="DA215" i="3"/>
  <c r="CV199" i="3"/>
  <c r="CS164" i="3"/>
  <c r="DA126" i="3"/>
  <c r="DA124" i="3"/>
  <c r="DA72" i="3"/>
  <c r="CU94" i="3"/>
  <c r="CZ87" i="3"/>
  <c r="DA21" i="3" a="1"/>
  <c r="DA21" i="3" s="1"/>
  <c r="CU68" i="3"/>
  <c r="CW154" i="3" a="1"/>
  <c r="CW154" i="3" s="1"/>
  <c r="DC120" i="3"/>
  <c r="DD120" i="3" s="1"/>
  <c r="DC114" i="3"/>
  <c r="DD114" i="3" s="1"/>
  <c r="DG157" i="3"/>
  <c r="EC157" i="3" s="1"/>
  <c r="DG60" i="3"/>
  <c r="EC60" i="3" s="1"/>
  <c r="DC69" i="3"/>
  <c r="DD69" i="3" s="1"/>
  <c r="CZ209" i="3"/>
  <c r="CZ110" i="3"/>
  <c r="CZ78" i="3"/>
  <c r="CV16" i="3"/>
  <c r="DA172" i="3"/>
  <c r="CV172" i="3"/>
  <c r="CP213" i="3"/>
  <c r="DA211" i="3"/>
  <c r="CO227" i="3"/>
  <c r="CV220" i="3"/>
  <c r="DA220" i="3"/>
  <c r="CS213" i="3"/>
  <c r="DA210" i="3"/>
  <c r="DA206" i="3"/>
  <c r="CV206" i="3"/>
  <c r="DA191" i="3"/>
  <c r="CV196" i="3"/>
  <c r="DA196" i="3"/>
  <c r="DA205" i="3"/>
  <c r="CV184" i="3"/>
  <c r="DA184" i="3"/>
  <c r="DA166" i="3"/>
  <c r="DA167" i="3" s="1"/>
  <c r="CS167" i="3"/>
  <c r="DA185" i="3"/>
  <c r="DA155" i="3"/>
  <c r="CV155" i="3"/>
  <c r="DC163" i="3"/>
  <c r="DD163" i="3" s="1"/>
  <c r="CZ167" i="3"/>
  <c r="CV160" i="3"/>
  <c r="DA137" i="3"/>
  <c r="DC125" i="3"/>
  <c r="DD125" i="3" s="1"/>
  <c r="CS146" i="3"/>
  <c r="DA122" i="3"/>
  <c r="DA130" i="3"/>
  <c r="DA115" i="3"/>
  <c r="CT116" i="3"/>
  <c r="CS116" i="3"/>
  <c r="CV112" i="3"/>
  <c r="CV104" i="3"/>
  <c r="DA104" i="3"/>
  <c r="DA119" i="3"/>
  <c r="CT90" i="3"/>
  <c r="DA89" i="3"/>
  <c r="CR78" i="3"/>
  <c r="CV70" i="3"/>
  <c r="DG125" i="3"/>
  <c r="EC125" i="3" s="1"/>
  <c r="CV95" i="3"/>
  <c r="CT110" i="3"/>
  <c r="DA95" i="3"/>
  <c r="DC91" i="3"/>
  <c r="DD91" i="3" s="1"/>
  <c r="CR90" i="3"/>
  <c r="DA88" i="3"/>
  <c r="CV88" i="3"/>
  <c r="CV82" i="3"/>
  <c r="DA82" i="3"/>
  <c r="CU87" i="3"/>
  <c r="CT68" i="3"/>
  <c r="DA49" i="3"/>
  <c r="CV27" i="3"/>
  <c r="DA27" i="3" a="1"/>
  <c r="DA27" i="3" s="1"/>
  <c r="DG79" i="3"/>
  <c r="EC79" i="3" s="1"/>
  <c r="DC79" i="3"/>
  <c r="DD79" i="3" s="1"/>
  <c r="CV51" i="3"/>
  <c r="DA51" i="3"/>
  <c r="CV32" i="3"/>
  <c r="DA32" i="3" a="1"/>
  <c r="DA32" i="3" s="1"/>
  <c r="CV30" i="3"/>
  <c r="DA30" i="3" a="1"/>
  <c r="DA30" i="3" s="1"/>
  <c r="DC67" i="3"/>
  <c r="DD67" i="3" s="1"/>
  <c r="DA65" i="3"/>
  <c r="CV65" i="3"/>
  <c r="DA56" i="3"/>
  <c r="CV56" i="3"/>
  <c r="DC27" i="3"/>
  <c r="DD27" i="3" s="1"/>
  <c r="CV62" i="3"/>
  <c r="CV49" i="3"/>
  <c r="CV29" i="3"/>
  <c r="DA40" i="3" a="1"/>
  <c r="DA40" i="3" s="1"/>
  <c r="CW67" i="3"/>
  <c r="CW68" i="3" s="1"/>
  <c r="CZ33" i="3"/>
  <c r="CV13" i="3"/>
  <c r="DA13" i="3" a="1"/>
  <c r="DA13" i="3" s="1"/>
  <c r="DA18" i="3" a="1"/>
  <c r="DA18" i="3" s="1"/>
  <c r="DA14" i="3" a="1"/>
  <c r="DA14" i="3" s="1"/>
  <c r="CV11" i="3"/>
  <c r="DA10" i="3" a="1"/>
  <c r="DA10" i="3" s="1"/>
  <c r="DA6" i="3" a="1"/>
  <c r="DA6" i="3" s="1"/>
  <c r="DA223" i="3"/>
  <c r="CS227" i="3"/>
  <c r="CV225" i="3"/>
  <c r="DA225" i="3"/>
  <c r="CR236" i="3"/>
  <c r="DA233" i="3"/>
  <c r="CV233" i="3"/>
  <c r="CR227" i="3"/>
  <c r="DA219" i="3"/>
  <c r="CV219" i="3"/>
  <c r="CV221" i="3"/>
  <c r="DA221" i="3"/>
  <c r="CV214" i="3"/>
  <c r="CP218" i="3"/>
  <c r="DA214" i="3"/>
  <c r="DA218" i="3" s="1"/>
  <c r="CU218" i="3"/>
  <c r="CV204" i="3"/>
  <c r="DA190" i="3"/>
  <c r="CV190" i="3"/>
  <c r="DA201" i="3"/>
  <c r="CR209" i="3"/>
  <c r="DA187" i="3"/>
  <c r="CV159" i="3"/>
  <c r="DA159" i="3"/>
  <c r="CV169" i="3"/>
  <c r="DA169" i="3"/>
  <c r="CT176" i="3"/>
  <c r="DA174" i="3"/>
  <c r="DA176" i="3" s="1"/>
  <c r="DA157" i="3"/>
  <c r="CV157" i="3"/>
  <c r="CU173" i="3"/>
  <c r="CW173" i="3"/>
  <c r="DG163" i="3"/>
  <c r="EC163" i="3" s="1"/>
  <c r="CU164" i="3"/>
  <c r="DG123" i="3"/>
  <c r="EC123" i="3" s="1"/>
  <c r="CU123" i="3"/>
  <c r="CU146" i="3" s="1"/>
  <c r="DA147" i="3"/>
  <c r="DA148" i="3" s="1"/>
  <c r="CV99" i="3"/>
  <c r="DA99" i="3"/>
  <c r="DA113" i="3"/>
  <c r="CV113" i="3"/>
  <c r="CT121" i="3"/>
  <c r="CU97" i="3"/>
  <c r="DA97" i="3" s="1"/>
  <c r="DC97" i="3"/>
  <c r="DD97" i="3" s="1"/>
  <c r="CZ146" i="3"/>
  <c r="CZ121" i="3"/>
  <c r="CP94" i="3"/>
  <c r="DA73" i="3"/>
  <c r="CV73" i="3"/>
  <c r="CV54" i="3"/>
  <c r="DA54" i="3"/>
  <c r="CV42" i="3"/>
  <c r="DA42" i="3" a="1"/>
  <c r="DA42" i="3" s="1"/>
  <c r="CW76" i="3"/>
  <c r="DA76" i="3" s="1"/>
  <c r="CQ125" i="3"/>
  <c r="CQ126" i="3" s="1"/>
  <c r="CV38" i="3"/>
  <c r="DA38" i="3" a="1"/>
  <c r="DA38" i="3" s="1"/>
  <c r="CV25" i="3"/>
  <c r="DA25" i="3" a="1"/>
  <c r="DA25" i="3" s="1"/>
  <c r="DA64" i="3"/>
  <c r="CV28" i="3"/>
  <c r="CZ34" i="3"/>
  <c r="DA24" i="3" a="1"/>
  <c r="DA24" i="3" s="1"/>
  <c r="DC76" i="3"/>
  <c r="DD76" i="3" s="1"/>
  <c r="CS87" i="3"/>
  <c r="CZ36" i="3"/>
  <c r="CV23" i="3"/>
  <c r="CV9" i="3"/>
  <c r="DA9" i="3" a="1"/>
  <c r="DA9" i="3" s="1"/>
  <c r="DA16" i="3" a="1"/>
  <c r="DA16" i="3" s="1"/>
  <c r="DA15" i="3" a="1"/>
  <c r="DA15" i="3" s="1"/>
  <c r="CO46" i="3"/>
  <c r="CZ7" i="3"/>
  <c r="CO236" i="3"/>
  <c r="CO237" i="3"/>
  <c r="CV234" i="3"/>
  <c r="DA234" i="3"/>
  <c r="CP235" i="3"/>
  <c r="DA207" i="3"/>
  <c r="CZ227" i="3"/>
  <c r="DA202" i="3"/>
  <c r="CV202" i="3"/>
  <c r="DA192" i="3"/>
  <c r="CV192" i="3"/>
  <c r="DA179" i="3"/>
  <c r="CU209" i="3"/>
  <c r="CW209" i="3"/>
  <c r="DA189" i="3"/>
  <c r="CV163" i="3"/>
  <c r="DA150" i="3"/>
  <c r="CS152" i="3"/>
  <c r="DA140" i="3"/>
  <c r="CZ164" i="3"/>
  <c r="CR152" i="3"/>
  <c r="DA149" i="3"/>
  <c r="CV114" i="3"/>
  <c r="DA114" i="3"/>
  <c r="DA129" i="3"/>
  <c r="DC123" i="3"/>
  <c r="DD123" i="3" s="1"/>
  <c r="CW125" i="3"/>
  <c r="DA125" i="3" s="1"/>
  <c r="CV111" i="3"/>
  <c r="CP116" i="3"/>
  <c r="DA111" i="3"/>
  <c r="CS110" i="3"/>
  <c r="CV101" i="3"/>
  <c r="DA101" i="3"/>
  <c r="CO94" i="3"/>
  <c r="DA92" i="3"/>
  <c r="DA74" i="3"/>
  <c r="CW91" i="3"/>
  <c r="DA83" i="3"/>
  <c r="DA75" i="3"/>
  <c r="CR68" i="3"/>
  <c r="CV47" i="3"/>
  <c r="DA47" i="3"/>
  <c r="CT78" i="3"/>
  <c r="CO68" i="3"/>
  <c r="CV55" i="3"/>
  <c r="DA55" i="3"/>
  <c r="DA37" i="3" a="1"/>
  <c r="DA37" i="3" s="1"/>
  <c r="CV37" i="3"/>
  <c r="CV31" i="3"/>
  <c r="DA31" i="3" a="1"/>
  <c r="DA31" i="3" s="1"/>
  <c r="CV22" i="3"/>
  <c r="DA22" i="3" a="1"/>
  <c r="DA22" i="3" s="1"/>
  <c r="DG91" i="3"/>
  <c r="EC91" i="3" s="1"/>
  <c r="DA57" i="3"/>
  <c r="CV45" i="3"/>
  <c r="DA45" i="3" a="1"/>
  <c r="DA45" i="3" s="1"/>
  <c r="CV41" i="3"/>
  <c r="DA41" i="3" a="1"/>
  <c r="DA41" i="3" s="1"/>
  <c r="CZ35" i="3"/>
  <c r="CV21" i="3"/>
  <c r="DG67" i="3"/>
  <c r="EC67" i="3" s="1"/>
  <c r="CV60" i="3"/>
  <c r="CV57" i="3"/>
  <c r="CV19" i="3"/>
  <c r="DA19" i="3" a="1"/>
  <c r="DA19" i="3" s="1"/>
  <c r="CR46" i="3"/>
  <c r="CV17" i="3"/>
  <c r="CZ8" i="3"/>
  <c r="CU46" i="3"/>
  <c r="CZ5" i="3"/>
  <c r="CV229" i="3"/>
  <c r="DA229" i="3"/>
  <c r="CT232" i="3"/>
  <c r="CV224" i="3"/>
  <c r="DA224" i="3"/>
  <c r="CV226" i="3"/>
  <c r="DA226" i="3"/>
  <c r="DA208" i="3"/>
  <c r="CV208" i="3"/>
  <c r="CW227" i="3"/>
  <c r="CT209" i="3"/>
  <c r="DA186" i="3"/>
  <c r="CS173" i="3"/>
  <c r="DA170" i="3"/>
  <c r="CV181" i="3"/>
  <c r="CO209" i="3"/>
  <c r="CV154" i="3"/>
  <c r="DA154" i="3"/>
  <c r="CZ171" i="3"/>
  <c r="CZ173" i="3" s="1"/>
  <c r="CT164" i="3"/>
  <c r="CW163" i="3" a="1"/>
  <c r="CW163" i="3" s="1"/>
  <c r="CW164" i="3" s="1"/>
  <c r="CU167" i="3"/>
  <c r="DA145" i="3"/>
  <c r="DA133" i="3"/>
  <c r="DA127" i="3"/>
  <c r="CT146" i="3"/>
  <c r="CV118" i="3"/>
  <c r="CS121" i="3"/>
  <c r="DA118" i="3"/>
  <c r="CO146" i="3"/>
  <c r="DA107" i="3"/>
  <c r="CV53" i="3"/>
  <c r="DA53" i="3"/>
  <c r="DA58" i="3"/>
  <c r="CV58" i="3"/>
  <c r="DA79" i="3"/>
  <c r="DA80" i="3" s="1"/>
  <c r="CT80" i="3"/>
  <c r="CV39" i="3"/>
  <c r="DA39" i="3" a="1"/>
  <c r="DA39" i="3" s="1"/>
  <c r="CV20" i="3"/>
  <c r="DA20" i="3" a="1"/>
  <c r="DA20" i="3" s="1"/>
  <c r="CU77" i="3" a="1"/>
  <c r="CU77" i="3" s="1"/>
  <c r="CU78" i="3" s="1"/>
  <c r="CS78" i="3"/>
  <c r="DA63" i="3"/>
  <c r="CV63" i="3"/>
  <c r="CV48" i="3"/>
  <c r="CP68" i="3"/>
  <c r="DA48" i="3"/>
  <c r="CV26" i="3"/>
  <c r="DA26" i="3" a="1"/>
  <c r="DA26" i="3" s="1"/>
  <c r="DA44" i="3" a="1"/>
  <c r="DA44" i="3" s="1"/>
  <c r="CZ68" i="3"/>
  <c r="DD16" i="3"/>
  <c r="CV2" i="3"/>
  <c r="CH43" i="2"/>
  <c r="CL43" i="2" s="1"/>
  <c r="CL19" i="2"/>
  <c r="CL15" i="2"/>
  <c r="CL73" i="2"/>
  <c r="CL6" i="2"/>
  <c r="CL47" i="2"/>
  <c r="CR43" i="2"/>
  <c r="DO43" i="2" s="1"/>
  <c r="CH46" i="2"/>
  <c r="CR30" i="2"/>
  <c r="CN30" i="2"/>
  <c r="CH13" i="2"/>
  <c r="CL13" i="2" s="1"/>
  <c r="CL46" i="2"/>
  <c r="CL42" i="2"/>
  <c r="CN43" i="2"/>
  <c r="CL20" i="2"/>
  <c r="CN13" i="2"/>
  <c r="CO13" i="2" s="1"/>
  <c r="CR13" i="2"/>
  <c r="DO13" i="2" s="1"/>
  <c r="CL48" i="2" l="1"/>
  <c r="CW78" i="3"/>
  <c r="DA232" i="3"/>
  <c r="CW94" i="3"/>
  <c r="DA235" i="3"/>
  <c r="DA236" i="3" s="1"/>
  <c r="CW46" i="3"/>
  <c r="DA103" i="3"/>
  <c r="DA110" i="3" s="1"/>
  <c r="DA87" i="3"/>
  <c r="CW121" i="3"/>
  <c r="DA121" i="3"/>
  <c r="DA209" i="3"/>
  <c r="CW116" i="3"/>
  <c r="DA213" i="3"/>
  <c r="CZ46" i="3"/>
  <c r="CV235" i="3"/>
  <c r="DA116" i="3"/>
  <c r="DA152" i="3"/>
  <c r="CW146" i="3"/>
  <c r="DA173" i="3"/>
  <c r="DA46" i="3"/>
  <c r="CV126" i="3"/>
  <c r="DA163" i="3"/>
  <c r="DA164" i="3" s="1"/>
  <c r="CV77" i="3"/>
  <c r="DA91" i="3"/>
  <c r="DA94" i="3" s="1"/>
  <c r="CU110" i="3"/>
  <c r="DA67" i="3"/>
  <c r="DA68" i="3" s="1"/>
  <c r="DA77" i="3"/>
  <c r="DA78" i="3" s="1"/>
  <c r="DA123" i="3"/>
  <c r="DA146" i="3" s="1"/>
  <c r="DA227" i="3"/>
  <c r="CQ127" i="3"/>
  <c r="DA90" i="3"/>
  <c r="CL16" i="2"/>
  <c r="CL78" i="2" l="1"/>
  <c r="CQ128" i="3"/>
  <c r="DA237" i="3"/>
  <c r="CL79" i="2"/>
  <c r="CQ129" i="3" l="1"/>
  <c r="CV129" i="3" l="1"/>
  <c r="CQ130" i="3"/>
  <c r="CV130" i="3" s="1"/>
  <c r="CQ131" i="3" l="1"/>
  <c r="CQ132" i="3" s="1"/>
  <c r="CQ133" i="3" s="1"/>
  <c r="CQ134" i="3" s="1"/>
  <c r="CQ135" i="3" s="1"/>
  <c r="CQ136" i="3" s="1"/>
  <c r="CV136" i="3" s="1"/>
  <c r="CQ137" i="3" l="1"/>
  <c r="CQ138" i="3" s="1"/>
  <c r="CQ139" i="3" s="1"/>
  <c r="CQ140" i="3" s="1"/>
  <c r="CQ141" i="3" s="1"/>
  <c r="CQ142" i="3" s="1"/>
  <c r="CV142" i="3" s="1"/>
  <c r="CQ143" i="3" l="1"/>
  <c r="CV143" i="3"/>
  <c r="CQ144" i="3"/>
  <c r="CV144" i="3" l="1"/>
  <c r="CQ145" i="3"/>
  <c r="CV145" i="3" l="1"/>
  <c r="CQ146" i="3"/>
  <c r="DB164" i="3" l="1"/>
  <c r="DB237" i="3"/>
</calcChain>
</file>

<file path=xl/comments1.xml><?xml version="1.0" encoding="utf-8"?>
<comments xmlns="http://schemas.openxmlformats.org/spreadsheetml/2006/main">
  <authors>
    <author/>
    <author>RMGG</author>
  </authors>
  <commentList>
    <comment ref="N1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Miguel:
</t>
        </r>
        <r>
          <rPr>
            <sz val="8"/>
            <color rgb="FF000000"/>
            <rFont val="Tahoma"/>
            <family val="2"/>
            <charset val="1"/>
          </rPr>
          <t xml:space="preserve">LOS QUE FIGURAN EN ROJO, CAMBIAN DE CD  CON EFECTOS 1/1/07
</t>
        </r>
      </text>
    </comment>
    <comment ref="AK1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Miguel:
</t>
        </r>
        <r>
          <rPr>
            <sz val="8"/>
            <color rgb="FF000000"/>
            <rFont val="Tahoma"/>
            <family val="2"/>
            <charset val="1"/>
          </rPr>
          <t>LAS DE NEGRITA TIENEN CD SUPERIOR AL PUESTO</t>
        </r>
      </text>
    </comment>
    <comment ref="X15" authorId="0">
      <text>
        <r>
          <rPr>
            <sz val="8"/>
            <color rgb="FF000000"/>
            <rFont val="Tahoma"/>
            <family val="2"/>
            <charset val="1"/>
          </rPr>
          <t>COMPL DIF ANTIG</t>
        </r>
      </text>
    </comment>
    <comment ref="G46" authorId="1">
      <text>
        <r>
          <rPr>
            <b/>
            <sz val="9"/>
            <color indexed="81"/>
            <rFont val="Tahoma"/>
            <family val="2"/>
          </rPr>
          <t>RMGG:</t>
        </r>
        <r>
          <rPr>
            <sz val="9"/>
            <color indexed="81"/>
            <rFont val="Tahoma"/>
            <family val="2"/>
          </rPr>
          <t xml:space="preserve">
DOMINGO SERRANO GARCIA RENUNCIA</t>
        </r>
      </text>
    </comment>
    <comment ref="G50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
</t>
        </r>
        <r>
          <rPr>
            <sz val="8"/>
            <color rgb="FF000000"/>
            <rFont val="Tahoma"/>
            <family val="2"/>
            <charset val="1"/>
          </rPr>
          <t>REINCORPORACIÓN EDY</t>
        </r>
      </text>
    </comment>
    <comment ref="G53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 PLAZA CREADA POR SENTENCIA
</t>
        </r>
      </text>
    </comment>
    <comment ref="G56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
</t>
        </r>
        <r>
          <rPr>
            <sz val="8"/>
            <color rgb="FF000000"/>
            <rFont val="Tahoma"/>
            <family val="2"/>
            <charset val="1"/>
          </rPr>
          <t>PLAZA CREADA POR SENTENCIA</t>
        </r>
      </text>
    </comment>
    <comment ref="G57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
</t>
        </r>
        <r>
          <rPr>
            <sz val="8"/>
            <color rgb="FF000000"/>
            <rFont val="Tahoma"/>
            <family val="2"/>
            <charset val="1"/>
          </rPr>
          <t>PLAZA CREADA POR SENTENCIA</t>
        </r>
      </text>
    </comment>
    <comment ref="G60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 PLAZA CREADA POR SENTENCIA
</t>
        </r>
      </text>
    </comment>
    <comment ref="G63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
</t>
        </r>
        <r>
          <rPr>
            <sz val="8"/>
            <color rgb="FF000000"/>
            <rFont val="Tahoma"/>
            <family val="2"/>
            <charset val="1"/>
          </rPr>
          <t>BAJA MATIAS Y SE OCUPA POR MARIANO POR LA SENTENCIA</t>
        </r>
      </text>
    </comment>
    <comment ref="G71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 PLAZA CREADA POR SENTENCIA
</t>
        </r>
      </text>
    </comment>
    <comment ref="G76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
</t>
        </r>
        <r>
          <rPr>
            <sz val="8"/>
            <color rgb="FF000000"/>
            <rFont val="Tahoma"/>
            <family val="2"/>
            <charset val="1"/>
          </rPr>
          <t>SETENCIA RECONOCIMIENTO PERSONAL LABORAL INDEFINIDO</t>
        </r>
      </text>
    </comment>
    <comment ref="AK76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
</t>
        </r>
        <r>
          <rPr>
            <sz val="8"/>
            <color rgb="FF000000"/>
            <rFont val="Tahoma"/>
            <family val="2"/>
            <charset val="1"/>
          </rPr>
          <t>DIFERENCIA SALARIAL SEGÚN SENTENCIA.</t>
        </r>
      </text>
    </comment>
  </commentList>
</comments>
</file>

<file path=xl/comments2.xml><?xml version="1.0" encoding="utf-8"?>
<comments xmlns="http://schemas.openxmlformats.org/spreadsheetml/2006/main">
  <authors>
    <author/>
    <author>RMGG</author>
  </authors>
  <commentList>
    <comment ref="I1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Miguel:
</t>
        </r>
        <r>
          <rPr>
            <sz val="8"/>
            <color rgb="FF000000"/>
            <rFont val="Tahoma"/>
            <family val="2"/>
            <charset val="1"/>
          </rPr>
          <t xml:space="preserve">LOS QUE FIGURAN EN ROJO, CAMBIAN DE CD  CON EFECTOS 1/1/07
</t>
        </r>
      </text>
    </comment>
    <comment ref="AF1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Miguel:
</t>
        </r>
        <r>
          <rPr>
            <sz val="8"/>
            <color rgb="FF000000"/>
            <rFont val="Tahoma"/>
            <family val="2"/>
            <charset val="1"/>
          </rPr>
          <t>LAS DE NEGRITA TIENEN CD SUPERIOR AL PUESTO</t>
        </r>
      </text>
    </comment>
    <comment ref="EC47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Miguel:
</t>
        </r>
        <r>
          <rPr>
            <sz val="8"/>
            <color rgb="FF000000"/>
            <rFont val="Tahoma"/>
            <family val="2"/>
            <charset val="1"/>
          </rPr>
          <t xml:space="preserve">50% JORNADA
</t>
        </r>
      </text>
    </comment>
    <comment ref="G69" authorId="1">
      <text>
        <r>
          <rPr>
            <b/>
            <sz val="9"/>
            <color indexed="81"/>
            <rFont val="Tahoma"/>
            <family val="2"/>
          </rPr>
          <t>RMGG:</t>
        </r>
        <r>
          <rPr>
            <sz val="9"/>
            <color indexed="81"/>
            <rFont val="Tahoma"/>
            <family val="2"/>
          </rPr>
          <t xml:space="preserve">
OFERTA 2018. CONVOCADA 2020  OFICIAL OFICIOS</t>
        </r>
      </text>
    </comment>
    <comment ref="G72" authorId="1">
      <text>
        <r>
          <rPr>
            <b/>
            <sz val="9"/>
            <color indexed="81"/>
            <rFont val="Tahoma"/>
            <family val="2"/>
          </rPr>
          <t>RMGG:</t>
        </r>
        <r>
          <rPr>
            <sz val="9"/>
            <color indexed="81"/>
            <rFont val="Tahoma"/>
            <family val="2"/>
          </rPr>
          <t xml:space="preserve">
ALEJANDRO MARTÍNEZ JUBILADO
</t>
        </r>
      </text>
    </comment>
    <comment ref="G74" authorId="1">
      <text>
        <r>
          <rPr>
            <b/>
            <sz val="9"/>
            <color indexed="81"/>
            <rFont val="Tahoma"/>
            <family val="2"/>
          </rPr>
          <t xml:space="preserve">RMGG:
GREGORIO MARIN
</t>
        </r>
      </text>
    </comment>
    <comment ref="G75" authorId="1">
      <text>
        <r>
          <rPr>
            <b/>
            <sz val="9"/>
            <color indexed="81"/>
            <rFont val="Tahoma"/>
            <family val="2"/>
          </rPr>
          <t>RMGG:</t>
        </r>
        <r>
          <rPr>
            <sz val="9"/>
            <color indexed="81"/>
            <rFont val="Tahoma"/>
            <family val="2"/>
          </rPr>
          <t xml:space="preserve">
OFERTA 2018. CONVOCADA 2020  OFICIAL OFICIOS</t>
        </r>
      </text>
    </comment>
    <comment ref="G76" authorId="1">
      <text>
        <r>
          <rPr>
            <b/>
            <sz val="9"/>
            <color indexed="81"/>
            <rFont val="Tahoma"/>
            <family val="2"/>
          </rPr>
          <t>RMGG:</t>
        </r>
        <r>
          <rPr>
            <sz val="9"/>
            <color indexed="81"/>
            <rFont val="Tahoma"/>
            <family val="2"/>
          </rPr>
          <t xml:space="preserve">
OFERTA 2018. CONVOCADA 2020  OFICIAL OFICIOS</t>
        </r>
      </text>
    </comment>
    <comment ref="I111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Miguel:
</t>
        </r>
        <r>
          <rPr>
            <sz val="8"/>
            <color rgb="FF000000"/>
            <rFont val="Tahoma"/>
            <family val="2"/>
            <charset val="1"/>
          </rPr>
          <t>TENICA EL 13</t>
        </r>
      </text>
    </comment>
    <comment ref="EC163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Miguel:
</t>
        </r>
        <r>
          <rPr>
            <sz val="8"/>
            <color rgb="FF000000"/>
            <rFont val="Tahoma"/>
            <family val="2"/>
            <charset val="1"/>
          </rPr>
          <t xml:space="preserve">NUEVO TRINENIO
</t>
        </r>
      </text>
    </comment>
    <comment ref="G178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
</t>
        </r>
        <r>
          <rPr>
            <sz val="8"/>
            <color rgb="FF000000"/>
            <rFont val="Tahoma"/>
            <family val="2"/>
            <charset val="1"/>
          </rPr>
          <t xml:space="preserve">SETENCIA RECONOCIMIENTO PERSONAL LABORAL
</t>
        </r>
      </text>
    </comment>
    <comment ref="G183" authorId="0">
      <text>
        <r>
          <rPr>
            <b/>
            <sz val="8"/>
            <color rgb="FF000000"/>
            <rFont val="Tahoma"/>
            <family val="2"/>
            <charset val="1"/>
          </rPr>
          <t xml:space="preserve">RMGG:
</t>
        </r>
        <r>
          <rPr>
            <sz val="8"/>
            <color rgb="FF000000"/>
            <rFont val="Tahoma"/>
            <family val="2"/>
            <charset val="1"/>
          </rPr>
          <t xml:space="preserve">SETENCIA RECONOCIMIENTO PERSONAL LABORAL
</t>
        </r>
      </text>
    </comment>
    <comment ref="G197" authorId="1">
      <text>
        <r>
          <rPr>
            <b/>
            <sz val="9"/>
            <color indexed="81"/>
            <rFont val="Tahoma"/>
            <family val="2"/>
          </rPr>
          <t>RMGG:</t>
        </r>
        <r>
          <rPr>
            <sz val="9"/>
            <color indexed="81"/>
            <rFont val="Tahoma"/>
            <family val="2"/>
          </rPr>
          <t xml:space="preserve">
A ESTAS PLAZAS LES TENGO QUE SUMAR LAS DIFRENCIAS DE LOS 4 QUE ESTÁN ASIGNADOS PLAZA NO CONSEGUIDA POR PEDRO CARRASCO
</t>
        </r>
      </text>
    </comment>
    <comment ref="G198" authorId="1">
      <text>
        <r>
          <rPr>
            <b/>
            <sz val="9"/>
            <color indexed="81"/>
            <rFont val="Tahoma"/>
            <family val="2"/>
          </rPr>
          <t>RMGG:</t>
        </r>
        <r>
          <rPr>
            <sz val="9"/>
            <color indexed="81"/>
            <rFont val="Tahoma"/>
            <family val="2"/>
          </rPr>
          <t xml:space="preserve">
PLAZA NO CONSEGUIDA POR JORGE</t>
        </r>
      </text>
    </comment>
    <comment ref="G201" authorId="1">
      <text>
        <r>
          <rPr>
            <b/>
            <sz val="9"/>
            <color indexed="81"/>
            <rFont val="Tahoma"/>
            <family val="2"/>
          </rPr>
          <t>RMGG:</t>
        </r>
        <r>
          <rPr>
            <sz val="9"/>
            <color indexed="81"/>
            <rFont val="Tahoma"/>
            <family val="2"/>
          </rPr>
          <t xml:space="preserve">
INCLUIR CRÉDITO DE DIFERENCIAS DE EVA
</t>
        </r>
      </text>
    </comment>
    <comment ref="G225" authorId="1">
      <text>
        <r>
          <rPr>
            <b/>
            <sz val="9"/>
            <color indexed="81"/>
            <rFont val="Tahoma"/>
            <family val="2"/>
          </rPr>
          <t>RMGG:</t>
        </r>
        <r>
          <rPr>
            <sz val="9"/>
            <color indexed="81"/>
            <rFont val="Tahoma"/>
            <family val="2"/>
          </rPr>
          <t xml:space="preserve">
HAY QUE DEJAR EL CRÉDITO DE LA DIFERENCIA DE AMPARO</t>
        </r>
      </text>
    </comment>
  </commentList>
</comments>
</file>

<file path=xl/sharedStrings.xml><?xml version="1.0" encoding="utf-8"?>
<sst xmlns="http://schemas.openxmlformats.org/spreadsheetml/2006/main" count="3861" uniqueCount="357">
  <si>
    <t>COD TRAB</t>
  </si>
  <si>
    <t>TIPO</t>
  </si>
  <si>
    <t>GRUPO</t>
  </si>
  <si>
    <t>ESCALA</t>
  </si>
  <si>
    <t>SUBESCALA</t>
  </si>
  <si>
    <t>CLASE</t>
  </si>
  <si>
    <t>DENOMINACIÓN PUESTO</t>
  </si>
  <si>
    <t>TOTAL 2024</t>
  </si>
  <si>
    <t>CONF</t>
  </si>
  <si>
    <t>C2</t>
  </si>
  <si>
    <t>AE</t>
  </si>
  <si>
    <t>AUX</t>
  </si>
  <si>
    <t>SECRETARIO PP</t>
  </si>
  <si>
    <t>ADJUNTO SECRETARIO</t>
  </si>
  <si>
    <t>AUX. ADM. PP</t>
  </si>
  <si>
    <t>AUX. ADM. VOX</t>
  </si>
  <si>
    <t>AUX. ADM. PSOE</t>
  </si>
  <si>
    <t>RETRIBUCIONES SEGÚN ACUERDO DE PLENO EXP 791645H</t>
  </si>
  <si>
    <t>PROGRAMA PROPUESTO 1</t>
  </si>
  <si>
    <t>DENOMINACION PLAZA</t>
  </si>
  <si>
    <t>SITUACION</t>
  </si>
  <si>
    <t>ORGANIGRAMA PRIMER NIVEL</t>
  </si>
  <si>
    <t>ORGANIGRAMA SEGUNDO NIVEL</t>
  </si>
  <si>
    <t>ORGANIGRAMA TERCER NIVEL</t>
  </si>
  <si>
    <t>PUESTO UNIFICADO</t>
  </si>
  <si>
    <t>OBSERVACIONES</t>
  </si>
  <si>
    <t>CD ACTUAL</t>
  </si>
  <si>
    <t>SALARIO BASE</t>
  </si>
  <si>
    <t>ANTIGÜEDAD</t>
  </si>
  <si>
    <t>C. DESTINO</t>
  </si>
  <si>
    <t>C. ESPE. GENERAL</t>
  </si>
  <si>
    <t>C. DTOR MUSICA</t>
  </si>
  <si>
    <t>P. LOCOMOCION</t>
  </si>
  <si>
    <t>PLUS TOXI/PEL/PEN</t>
  </si>
  <si>
    <t>PLUS PJ</t>
  </si>
  <si>
    <t>PLUS LD</t>
  </si>
  <si>
    <t>JEFATURA AREA</t>
  </si>
  <si>
    <t>SALARIO MENSUAL 2006</t>
  </si>
  <si>
    <t>TOTAL 2006</t>
  </si>
  <si>
    <t>RANGO MANUAL</t>
  </si>
  <si>
    <t>CD PROPUESTO</t>
  </si>
  <si>
    <t>% JORNADA</t>
  </si>
  <si>
    <t>NUEVO TRIENIO</t>
  </si>
  <si>
    <t>SALARIO BASE EXTRA</t>
  </si>
  <si>
    <t>ANTIGÜEDAD EXTRA</t>
  </si>
  <si>
    <t>CD</t>
  </si>
  <si>
    <t>(42) COMP DIF CD</t>
  </si>
  <si>
    <t>CE GRAL</t>
  </si>
  <si>
    <t>PLUS LOCOMOC</t>
  </si>
  <si>
    <t>C DIRECTOR</t>
  </si>
  <si>
    <t>(93) DEDIC ESPEC</t>
  </si>
  <si>
    <t>EXCLUSIVIDAD</t>
  </si>
  <si>
    <t>(47) EXCLUSIVIDAD</t>
  </si>
  <si>
    <t>DISPONIBILIDAD 1</t>
  </si>
  <si>
    <t>(48) DISPONIBILIDAD 1</t>
  </si>
  <si>
    <t>DISPONIBILIDAD 2</t>
  </si>
  <si>
    <t>(49) DISPONIBILIDAD 2</t>
  </si>
  <si>
    <t>TURNI (M/T/N)</t>
  </si>
  <si>
    <t>(87) TURNICIDAD (M/T/N)</t>
  </si>
  <si>
    <t>TURNICIDAD (M/T)</t>
  </si>
  <si>
    <t>(88) TURNICIDAD (M/T)</t>
  </si>
  <si>
    <t>FLEXIBILIDAD</t>
  </si>
  <si>
    <t>(89) FLEXIBILIDAD</t>
  </si>
  <si>
    <t>PELIGROSIDAD</t>
  </si>
  <si>
    <t>(90) PELIGROSIDAD</t>
  </si>
  <si>
    <t>MAYOR DEDICACIÓN 1</t>
  </si>
  <si>
    <t>(91) MAYOR DEDIC 1</t>
  </si>
  <si>
    <t>MAYOR DEDICACION 2</t>
  </si>
  <si>
    <t>(92) MAYOR DEDIC 2</t>
  </si>
  <si>
    <t>FESTIVO (III)</t>
  </si>
  <si>
    <t>FESTIVO III</t>
  </si>
  <si>
    <t>FESTIVO IV</t>
  </si>
  <si>
    <t>FESTIVO V</t>
  </si>
  <si>
    <t>FESTIVOS (VI)</t>
  </si>
  <si>
    <t>JOPA (II)</t>
  </si>
  <si>
    <t>JOPA (III)</t>
  </si>
  <si>
    <t>JOPA (IV)</t>
  </si>
  <si>
    <t>JOPA (V)</t>
  </si>
  <si>
    <t>JOPA (VI)</t>
  </si>
  <si>
    <t>SUMA DE BASICAS A1</t>
  </si>
  <si>
    <t>SUMA DE BASICAS A2</t>
  </si>
  <si>
    <t>SUMA DE BÁSICAS B</t>
  </si>
  <si>
    <t>SUMA DE BASICAS C1</t>
  </si>
  <si>
    <t>SUMA DE BASICAS C2</t>
  </si>
  <si>
    <t>SUMA DE BASICAS E</t>
  </si>
  <si>
    <t xml:space="preserve">SUMA DE BASICAS </t>
  </si>
  <si>
    <t>COMP. DESTINO</t>
  </si>
  <si>
    <t>COMP. ESPECIFICO</t>
  </si>
  <si>
    <t>OTRAS COMPLEMENTARIAS</t>
  </si>
  <si>
    <t>SUMA DE COMPLEMENTARIAS</t>
  </si>
  <si>
    <t>PRODUCTIVIDAD</t>
  </si>
  <si>
    <t>COMPROB CPT-SUELDO</t>
  </si>
  <si>
    <t>DIF %06-07</t>
  </si>
  <si>
    <t>DATOS COMP ESP DED</t>
  </si>
  <si>
    <t>SUELDO MES</t>
  </si>
  <si>
    <t>COD</t>
  </si>
  <si>
    <t>JORNADA</t>
  </si>
  <si>
    <t>FCALANT</t>
  </si>
  <si>
    <t>PROX-TRI</t>
  </si>
  <si>
    <t>TRIENIOS</t>
  </si>
  <si>
    <t>TRIE-20</t>
  </si>
  <si>
    <t>DIF CODIGO</t>
  </si>
  <si>
    <t>DIF SALARIO</t>
  </si>
  <si>
    <t>PRODUCTIVIDAD EXTRA</t>
  </si>
  <si>
    <t>PROGRAMA ACTUAL</t>
  </si>
  <si>
    <t>PROGRAMA PROPUESTO</t>
  </si>
  <si>
    <t>AREA DE GASTO</t>
  </si>
  <si>
    <t>POLITICA DE GASTO</t>
  </si>
  <si>
    <t>GRUPO DE PROGRAMAS</t>
  </si>
  <si>
    <t>PROGRAMAS</t>
  </si>
  <si>
    <t>SUBPROGRAMA</t>
  </si>
  <si>
    <t>133</t>
  </si>
  <si>
    <t>L</t>
  </si>
  <si>
    <t>E</t>
  </si>
  <si>
    <t>AG</t>
  </si>
  <si>
    <t>SU</t>
  </si>
  <si>
    <t>CONTROLADOR ZONA</t>
  </si>
  <si>
    <t>v</t>
  </si>
  <si>
    <t>SECRETARÍA GENERAL</t>
  </si>
  <si>
    <t>OFICINA DE ATENCIÓN AL CIUDADANO</t>
  </si>
  <si>
    <t>TELEFONISTA</t>
  </si>
  <si>
    <t>VACANTE</t>
  </si>
  <si>
    <t>N</t>
  </si>
  <si>
    <t>92000</t>
  </si>
  <si>
    <t>ENCARGADA DE ZONA</t>
  </si>
  <si>
    <t>Total 133</t>
  </si>
  <si>
    <t>A2</t>
  </si>
  <si>
    <t>T</t>
  </si>
  <si>
    <t>M</t>
  </si>
  <si>
    <t>TÉCNICO MEDIO</t>
  </si>
  <si>
    <t>C</t>
  </si>
  <si>
    <t>CENTRO EMPLEO</t>
  </si>
  <si>
    <t>0</t>
  </si>
  <si>
    <t>ORIENTADORA PROFESIONAL</t>
  </si>
  <si>
    <t>VAC</t>
  </si>
  <si>
    <t>V</t>
  </si>
  <si>
    <t>Total 241</t>
  </si>
  <si>
    <t>F</t>
  </si>
  <si>
    <t>SE</t>
  </si>
  <si>
    <t>PO</t>
  </si>
  <si>
    <t>LIMPIADORA</t>
  </si>
  <si>
    <t>URBANISMO, INFRA. Y MA.</t>
  </si>
  <si>
    <t>DEPARTAMENTO DE INFRAESTRUCTURAS</t>
  </si>
  <si>
    <t>UNIDAD DE CONTROL, MANTENIMIENTO Y LIMPIEZA DE INSTALACIONES</t>
  </si>
  <si>
    <t>OPERARIO DE LIMPIEZA</t>
  </si>
  <si>
    <t>JORNADA REDUCIDA</t>
  </si>
  <si>
    <t>32300</t>
  </si>
  <si>
    <t>3</t>
  </si>
  <si>
    <t>2</t>
  </si>
  <si>
    <t>Total 32300</t>
  </si>
  <si>
    <t>CE</t>
  </si>
  <si>
    <t>EDUCADORA INFANTIL</t>
  </si>
  <si>
    <t>SOCIOCULTURAL</t>
  </si>
  <si>
    <t>EDUCACIÓN</t>
  </si>
  <si>
    <t>ESCUELAS INFANTILES</t>
  </si>
  <si>
    <t>T3</t>
  </si>
  <si>
    <t>21/09/1983</t>
  </si>
  <si>
    <t>32301</t>
  </si>
  <si>
    <t>LOPEZ</t>
  </si>
  <si>
    <t>SANCHEZ</t>
  </si>
  <si>
    <t>MARIA ENCARNA</t>
  </si>
  <si>
    <t>01/03/1983</t>
  </si>
  <si>
    <t>Total 32301</t>
  </si>
  <si>
    <t>PROFESOR MUSICA</t>
  </si>
  <si>
    <t>32600</t>
  </si>
  <si>
    <t>CONSERVATORIO</t>
  </si>
  <si>
    <t>01/09/2000</t>
  </si>
  <si>
    <t>Total 326</t>
  </si>
  <si>
    <t>MONITOR DEPORTIVO</t>
  </si>
  <si>
    <t>34000</t>
  </si>
  <si>
    <t>DEPORTES</t>
  </si>
  <si>
    <t>MONITOR DEPORTES</t>
  </si>
  <si>
    <t>Total 340</t>
  </si>
  <si>
    <t>AG EMP Y DES</t>
  </si>
  <si>
    <t>TURISMO, FOMENTO Y FESTEJOS</t>
  </si>
  <si>
    <t>PROMOCIÓN ECONÓMICA Y FOMENTO</t>
  </si>
  <si>
    <t>43303</t>
  </si>
  <si>
    <t>Total 430</t>
  </si>
  <si>
    <t>C1</t>
  </si>
  <si>
    <t>JEFE INFORMACIÓN CONSUMIDOR</t>
  </si>
  <si>
    <t>Total 920</t>
  </si>
  <si>
    <t>PROGRAMA</t>
  </si>
  <si>
    <t>SED</t>
  </si>
  <si>
    <t>FESTIVO (I)</t>
  </si>
  <si>
    <t>FESTIVO I</t>
  </si>
  <si>
    <t>FESTIVO (II)</t>
  </si>
  <si>
    <t>FESTIVO II</t>
  </si>
  <si>
    <t>NOCTURNOS (I)</t>
  </si>
  <si>
    <t>NOCTURNOS I</t>
  </si>
  <si>
    <t>NOCTURNOS (II)</t>
  </si>
  <si>
    <t>NOCTURNOS II</t>
  </si>
  <si>
    <t>NOCTURNOS (III)</t>
  </si>
  <si>
    <t>NOCTURNOS III</t>
  </si>
  <si>
    <t>NOCTURNOS IV</t>
  </si>
  <si>
    <t>NOCTURNOS V</t>
  </si>
  <si>
    <t>NOCTURNOS (VI)</t>
  </si>
  <si>
    <t>JOPA (I)</t>
  </si>
  <si>
    <t>JOPA I</t>
  </si>
  <si>
    <t>JOPA II</t>
  </si>
  <si>
    <t>JOPA III</t>
  </si>
  <si>
    <t>JOPA IV</t>
  </si>
  <si>
    <t>JOPA V</t>
  </si>
  <si>
    <t>OTRAS COMPLEMENTARIAS CE</t>
  </si>
  <si>
    <t>SUMA DE ESPECIFICOS</t>
  </si>
  <si>
    <t xml:space="preserve">TOTAL </t>
  </si>
  <si>
    <t>TRIE</t>
  </si>
  <si>
    <t>NUEVO PROGRAMA PROPUESTO</t>
  </si>
  <si>
    <t>POLÍTICA DE GASTO</t>
  </si>
  <si>
    <t>GRUPO DE PROGRAMA</t>
  </si>
  <si>
    <t>AGEN</t>
  </si>
  <si>
    <t>PL</t>
  </si>
  <si>
    <t>AGENTE DE POLICÍA</t>
  </si>
  <si>
    <t>13200</t>
  </si>
  <si>
    <t>1</t>
  </si>
  <si>
    <t>01/04/1999</t>
  </si>
  <si>
    <t>27/11/2006</t>
  </si>
  <si>
    <t>01/01/1982</t>
  </si>
  <si>
    <t>20/11/1998</t>
  </si>
  <si>
    <t>03/12/1996</t>
  </si>
  <si>
    <t>01/07/1994</t>
  </si>
  <si>
    <t>01/12/2006</t>
  </si>
  <si>
    <t>05/08/2004</t>
  </si>
  <si>
    <t>01/09/1986</t>
  </si>
  <si>
    <t>01/06/1982</t>
  </si>
  <si>
    <t>07/01/1987</t>
  </si>
  <si>
    <t>29/04/1978</t>
  </si>
  <si>
    <t>A1</t>
  </si>
  <si>
    <t>COM</t>
  </si>
  <si>
    <t>COMISARIO POLICIA LOCAL</t>
  </si>
  <si>
    <t>SARG</t>
  </si>
  <si>
    <t>INSPECTOR DE POLICÍA</t>
  </si>
  <si>
    <t>B</t>
  </si>
  <si>
    <t>SUBINS</t>
  </si>
  <si>
    <t>SUBINSPECTOR</t>
  </si>
  <si>
    <t>AD</t>
  </si>
  <si>
    <t>ADMINISTRATIVO</t>
  </si>
  <si>
    <t>AUXILIAR ADMINISTRATIVO</t>
  </si>
  <si>
    <t>08/12/1997</t>
  </si>
  <si>
    <t>15000</t>
  </si>
  <si>
    <t>ARQUITECTO TECNICO</t>
  </si>
  <si>
    <t>AYTE SERV INSPECCION</t>
  </si>
  <si>
    <t>AYUDANTE DE OFICIOS</t>
  </si>
  <si>
    <t>INGENIERO TECNICO OBRAS PUBLICAS</t>
  </si>
  <si>
    <t>AUX TECNICO</t>
  </si>
  <si>
    <t>4</t>
  </si>
  <si>
    <t>INGENIERO TECNICO</t>
  </si>
  <si>
    <t>01/10/1990</t>
  </si>
  <si>
    <t>SUP</t>
  </si>
  <si>
    <t>ARQUITECTO</t>
  </si>
  <si>
    <t>15/04/1988</t>
  </si>
  <si>
    <t>DELINEANTE</t>
  </si>
  <si>
    <t>12/04/1989</t>
  </si>
  <si>
    <t>04/12/1979</t>
  </si>
  <si>
    <t>INGENIERO DE CAMINOS</t>
  </si>
  <si>
    <t>06/02/1997</t>
  </si>
  <si>
    <t>OFICIAL VIAS PÚBLICAS</t>
  </si>
  <si>
    <t>15320</t>
  </si>
  <si>
    <t>ENCARGADO  DE OBRAS</t>
  </si>
  <si>
    <t>12/02/1981</t>
  </si>
  <si>
    <t>10/04/1990</t>
  </si>
  <si>
    <t>CONDUCTOR</t>
  </si>
  <si>
    <t>CONSERJE</t>
  </si>
  <si>
    <t>16400</t>
  </si>
  <si>
    <t>OFICIAL ELECTRICISTA</t>
  </si>
  <si>
    <t>16500</t>
  </si>
  <si>
    <t>21/02/1997</t>
  </si>
  <si>
    <t>AUX TEC ELECTRICIDAD</t>
  </si>
  <si>
    <t>07/10/1988</t>
  </si>
  <si>
    <t>OFICIAL PRIMERA ELECTRICISTA</t>
  </si>
  <si>
    <t>AUX TEC JARDINERIA</t>
  </si>
  <si>
    <t>03/10/1988</t>
  </si>
  <si>
    <t>17100</t>
  </si>
  <si>
    <t>ASISTENTE SOCIAL</t>
  </si>
  <si>
    <t>23140</t>
  </si>
  <si>
    <t>ABOGADO</t>
  </si>
  <si>
    <t>PSICOLOGO</t>
  </si>
  <si>
    <t>29/06/1987</t>
  </si>
  <si>
    <t>23/09/1996</t>
  </si>
  <si>
    <t>AUX AYUDA A DOMICILIO</t>
  </si>
  <si>
    <t>TECNICO EN CIENCIAS SOCIALES</t>
  </si>
  <si>
    <t>31/01/1991</t>
  </si>
  <si>
    <t>24/05/1977</t>
  </si>
  <si>
    <t>01/07/1978</t>
  </si>
  <si>
    <t>30/09/1985</t>
  </si>
  <si>
    <t>LOCUTOR EMISORA</t>
  </si>
  <si>
    <t>01/06/1990</t>
  </si>
  <si>
    <t>AU</t>
  </si>
  <si>
    <t>AUXILIAR GUÍA DE MUSEOS</t>
  </si>
  <si>
    <t>33000</t>
  </si>
  <si>
    <t>SUB</t>
  </si>
  <si>
    <t>TÉCNICO DE GESTIÓN</t>
  </si>
  <si>
    <t>13/07/1996</t>
  </si>
  <si>
    <t>AUX TEC BIBLIOTECA</t>
  </si>
  <si>
    <t>VIGILANTE DE MUSEOS</t>
  </si>
  <si>
    <t>TÉCNICO DE MUSEOS</t>
  </si>
  <si>
    <t>10/05/1996</t>
  </si>
  <si>
    <t>31/08/1998</t>
  </si>
  <si>
    <t>ORDENANZA</t>
  </si>
  <si>
    <t>AUX TEC ARCHIVO</t>
  </si>
  <si>
    <t>ARQUEOLOGO</t>
  </si>
  <si>
    <t>04/12/1991</t>
  </si>
  <si>
    <t>33600</t>
  </si>
  <si>
    <t>TECNICO JUVENTUD</t>
  </si>
  <si>
    <t>33703</t>
  </si>
  <si>
    <t>15/04/1993</t>
  </si>
  <si>
    <t>31/05/1998</t>
  </si>
  <si>
    <t>05/07/1990</t>
  </si>
  <si>
    <t>17/09/1992</t>
  </si>
  <si>
    <t>04/02/1991</t>
  </si>
  <si>
    <t>430</t>
  </si>
  <si>
    <t>29/10/1996</t>
  </si>
  <si>
    <t>43000</t>
  </si>
  <si>
    <t>04/11/1989</t>
  </si>
  <si>
    <t>27/11/1995</t>
  </si>
  <si>
    <t>TÉCNICO DE TURISMO</t>
  </si>
  <si>
    <t>44000</t>
  </si>
  <si>
    <t>ASESORA JURÍDICA</t>
  </si>
  <si>
    <t>01/08/1981</t>
  </si>
  <si>
    <t>9</t>
  </si>
  <si>
    <t>JEFE PRENSA</t>
  </si>
  <si>
    <t>920</t>
  </si>
  <si>
    <t>PROCURADORA</t>
  </si>
  <si>
    <t>22/10/1983</t>
  </si>
  <si>
    <t>08/12/1995</t>
  </si>
  <si>
    <t>01/11/1990</t>
  </si>
  <si>
    <t xml:space="preserve"> ADMINISTRATIVO</t>
  </si>
  <si>
    <t>02/12/1990</t>
  </si>
  <si>
    <t>TECNICO DE ADMON GENERAL</t>
  </si>
  <si>
    <t>SECRETARIO GENERAL</t>
  </si>
  <si>
    <t>13/02/1982</t>
  </si>
  <si>
    <t>21/04/1999</t>
  </si>
  <si>
    <t>05/02/1990</t>
  </si>
  <si>
    <t>14/02/1993</t>
  </si>
  <si>
    <t>10/10/1994</t>
  </si>
  <si>
    <t>01/12/1990</t>
  </si>
  <si>
    <t>12/07/1995</t>
  </si>
  <si>
    <t>HN</t>
  </si>
  <si>
    <t>SEC</t>
  </si>
  <si>
    <t>92005</t>
  </si>
  <si>
    <t>RECURSOS HUMANOS</t>
  </si>
  <si>
    <t>TÉCNICO EN INFORMÁTICA</t>
  </si>
  <si>
    <t>92010</t>
  </si>
  <si>
    <t>AUX INFORMATICO</t>
  </si>
  <si>
    <t>93100</t>
  </si>
  <si>
    <t>12/05/1990</t>
  </si>
  <si>
    <t>16/08/1988</t>
  </si>
  <si>
    <t>INTERVENTOR</t>
  </si>
  <si>
    <t>INT-TES</t>
  </si>
  <si>
    <t>93200</t>
  </si>
  <si>
    <t>29/11/1995</t>
  </si>
  <si>
    <t>21/01/1997</t>
  </si>
  <si>
    <t>INSP RENTAS</t>
  </si>
  <si>
    <t>01/03/1986</t>
  </si>
  <si>
    <t>04/08/1986</t>
  </si>
  <si>
    <t>93400</t>
  </si>
  <si>
    <t>TESORERO</t>
  </si>
  <si>
    <t>10/07/1993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</si>
</sst>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[$€-1]_-;\-* #,##0.00\ [$€-1]_-;_-* \-??\ [$€-1]_-"/>
    <numFmt numFmtId="165" formatCode="_-* #,##0\ _p_t_a_-;\-* #,##0\ _p_t_a_-;_-* &quot;- &quot;_p_t_a_-;_-@_-"/>
    <numFmt numFmtId="166" formatCode="0\ %"/>
    <numFmt numFmtId="167" formatCode="_-* #,##0.00_-;\-* #,##0.00_-;_-* &quot;-&quot;??_-;_-@_-"/>
    <numFmt numFmtId="168" formatCode="0.00\ %"/>
    <numFmt numFmtId="169" formatCode="[$-C0A]dd/mm/yyyy"/>
    <numFmt numFmtId="170" formatCode="[$-F800]dddd&quot;, &quot;mmmm\ dd&quot;, &quot;yyyy"/>
  </numFmts>
  <fonts count="26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sz val="9"/>
      <color rgb="FF000000"/>
      <name val="Arial"/>
      <family val="2"/>
      <charset val="1"/>
    </font>
    <font>
      <sz val="9"/>
      <color rgb="FF0000FF"/>
      <name val="Arial"/>
      <family val="2"/>
      <charset val="1"/>
    </font>
    <font>
      <sz val="9"/>
      <color rgb="FFFF0000"/>
      <name val="Arial"/>
      <family val="2"/>
      <charset val="1"/>
    </font>
    <font>
      <b/>
      <sz val="9"/>
      <name val="Arial"/>
      <family val="2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9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000000"/>
      <name val="Tahoma"/>
      <family val="2"/>
      <charset val="1"/>
    </font>
    <font>
      <sz val="8"/>
      <color rgb="FF000000"/>
      <name val="Tahoma"/>
      <family val="2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FF0000"/>
      <name val="Arial"/>
      <family val="2"/>
    </font>
    <font>
      <b/>
      <sz val="10"/>
      <name val="Arial"/>
      <family val="2"/>
    </font>
    <font>
      <b/>
      <sz val="9"/>
      <color rgb="FF0000FF"/>
      <name val="Arial"/>
      <family val="2"/>
    </font>
    <font>
      <b/>
      <sz val="9"/>
      <color rgb="FF000000"/>
      <name val="Arial"/>
      <family val="2"/>
    </font>
    <font>
      <b/>
      <sz val="9"/>
      <color rgb="FFFF0000"/>
      <name val="Arial"/>
      <family val="2"/>
    </font>
    <font>
      <b/>
      <sz val="9"/>
      <color rgb="FFFF0000"/>
      <name val="Arial"/>
      <family val="2"/>
      <charset val="1"/>
    </font>
  </fonts>
  <fills count="3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CCFFCC"/>
        <bgColor rgb="FFCCFFFF"/>
      </patternFill>
    </fill>
    <fill>
      <patternFill patternType="solid">
        <fgColor rgb="FFCCFFFF"/>
        <bgColor rgb="FFDBEEF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2F2F2"/>
      </patternFill>
    </fill>
    <fill>
      <patternFill patternType="solid">
        <fgColor rgb="FFFF99CC"/>
        <bgColor rgb="FFE6B9B8"/>
      </patternFill>
    </fill>
    <fill>
      <patternFill patternType="solid">
        <fgColor rgb="FFFFCC99"/>
        <bgColor rgb="FFE6B9B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F2F2F2"/>
      </patternFill>
    </fill>
    <fill>
      <patternFill patternType="solid">
        <fgColor theme="7" tint="0.59999389629810485"/>
        <bgColor rgb="FFDBEEF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rgb="FFFF0000"/>
        <bgColor rgb="FF993300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3" tint="0.79998168889431442"/>
        <bgColor rgb="FFE6B9B8"/>
      </patternFill>
    </fill>
    <fill>
      <patternFill patternType="solid">
        <fgColor rgb="FF00FF00"/>
        <bgColor rgb="FFF2F2F2"/>
      </patternFill>
    </fill>
    <fill>
      <patternFill patternType="solid">
        <fgColor theme="3" tint="0.39997558519241921"/>
        <bgColor rgb="FFF2F2F2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rgb="FFFFFF00"/>
        <bgColor rgb="FFDBEEF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00FF00"/>
        <bgColor rgb="FFDBEEF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22">
    <xf numFmtId="0" fontId="0" fillId="0" borderId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1" fillId="0" borderId="0"/>
    <xf numFmtId="0" fontId="10" fillId="0" borderId="0"/>
    <xf numFmtId="0" fontId="11" fillId="0" borderId="0"/>
    <xf numFmtId="166" fontId="2" fillId="0" borderId="0" applyBorder="0" applyProtection="0"/>
    <xf numFmtId="166" fontId="2" fillId="0" borderId="0" applyBorder="0" applyProtection="0"/>
    <xf numFmtId="166" fontId="2" fillId="0" borderId="0" applyBorder="0" applyProtection="0"/>
    <xf numFmtId="167" fontId="2" fillId="0" borderId="0" applyFont="0" applyFill="0" applyBorder="0" applyAlignment="0" applyProtection="0"/>
  </cellStyleXfs>
  <cellXfs count="709">
    <xf numFmtId="0" fontId="0" fillId="0" borderId="0" xfId="0"/>
    <xf numFmtId="3" fontId="3" fillId="2" borderId="1" xfId="0" applyNumberFormat="1" applyFont="1" applyFill="1" applyBorder="1" applyAlignment="1">
      <alignment horizontal="center" textRotation="90" shrinkToFit="1"/>
    </xf>
    <xf numFmtId="3" fontId="3" fillId="2" borderId="2" xfId="0" applyNumberFormat="1" applyFont="1" applyFill="1" applyBorder="1" applyAlignment="1">
      <alignment horizontal="center" textRotation="90" shrinkToFit="1"/>
    </xf>
    <xf numFmtId="3" fontId="3" fillId="2" borderId="2" xfId="0" applyNumberFormat="1" applyFont="1" applyFill="1" applyBorder="1" applyAlignment="1">
      <alignment horizontal="left" vertical="center" shrinkToFit="1"/>
    </xf>
    <xf numFmtId="0" fontId="4" fillId="3" borderId="2" xfId="0" applyFont="1" applyFill="1" applyBorder="1" applyAlignment="1">
      <alignment horizontal="center" textRotation="90" shrinkToFit="1"/>
    </xf>
    <xf numFmtId="0" fontId="3" fillId="0" borderId="0" xfId="0" applyFont="1" applyAlignment="1">
      <alignment horizontal="center" textRotation="90" wrapText="1"/>
    </xf>
    <xf numFmtId="3" fontId="5" fillId="0" borderId="1" xfId="0" applyNumberFormat="1" applyFont="1" applyBorder="1" applyAlignment="1">
      <alignment horizontal="center" vertical="center" shrinkToFit="1"/>
    </xf>
    <xf numFmtId="3" fontId="6" fillId="0" borderId="1" xfId="0" applyNumberFormat="1" applyFont="1" applyBorder="1" applyAlignment="1">
      <alignment horizontal="center" vertical="center" shrinkToFit="1"/>
    </xf>
    <xf numFmtId="3" fontId="5" fillId="0" borderId="1" xfId="0" applyNumberFormat="1" applyFont="1" applyBorder="1" applyAlignment="1">
      <alignment horizontal="left" vertical="center" shrinkToFit="1"/>
    </xf>
    <xf numFmtId="4" fontId="4" fillId="4" borderId="1" xfId="0" applyNumberFormat="1" applyFont="1" applyFill="1" applyBorder="1" applyAlignment="1">
      <alignment vertical="center" shrinkToFit="1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2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4" fontId="4" fillId="0" borderId="0" xfId="0" applyNumberFormat="1" applyFont="1" applyAlignment="1">
      <alignment vertical="center" wrapText="1"/>
    </xf>
    <xf numFmtId="0" fontId="4" fillId="0" borderId="0" xfId="0" applyFont="1" applyAlignment="1">
      <alignment vertical="center" wrapText="1"/>
    </xf>
    <xf numFmtId="4" fontId="3" fillId="0" borderId="0" xfId="0" applyNumberFormat="1" applyFont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textRotation="90" shrinkToFit="1"/>
    </xf>
    <xf numFmtId="3" fontId="3" fillId="2" borderId="2" xfId="0" applyNumberFormat="1" applyFont="1" applyFill="1" applyBorder="1" applyAlignment="1">
      <alignment horizontal="center" vertical="center" shrinkToFit="1"/>
    </xf>
    <xf numFmtId="3" fontId="3" fillId="2" borderId="1" xfId="0" applyNumberFormat="1" applyFont="1" applyFill="1" applyBorder="1" applyAlignment="1">
      <alignment horizontal="center" vertical="center" shrinkToFit="1"/>
    </xf>
    <xf numFmtId="3" fontId="3" fillId="0" borderId="1" xfId="0" applyNumberFormat="1" applyFont="1" applyBorder="1" applyAlignment="1">
      <alignment vertical="center" shrinkToFit="1"/>
    </xf>
    <xf numFmtId="3" fontId="3" fillId="7" borderId="2" xfId="0" applyNumberFormat="1" applyFont="1" applyFill="1" applyBorder="1" applyAlignment="1">
      <alignment horizontal="center" textRotation="90" shrinkToFit="1"/>
    </xf>
    <xf numFmtId="4" fontId="3" fillId="4" borderId="1" xfId="0" applyNumberFormat="1" applyFont="1" applyFill="1" applyBorder="1" applyAlignment="1">
      <alignment horizontal="center" textRotation="90" shrinkToFit="1"/>
    </xf>
    <xf numFmtId="4" fontId="4" fillId="4" borderId="1" xfId="0" applyNumberFormat="1" applyFont="1" applyFill="1" applyBorder="1" applyAlignment="1">
      <alignment horizontal="center" textRotation="90" shrinkToFit="1"/>
    </xf>
    <xf numFmtId="4" fontId="3" fillId="7" borderId="2" xfId="0" applyNumberFormat="1" applyFont="1" applyFill="1" applyBorder="1" applyAlignment="1">
      <alignment horizontal="center" textRotation="90" shrinkToFit="1"/>
    </xf>
    <xf numFmtId="4" fontId="4" fillId="7" borderId="1" xfId="0" applyNumberFormat="1" applyFont="1" applyFill="1" applyBorder="1" applyAlignment="1">
      <alignment horizontal="center" textRotation="90" shrinkToFit="1"/>
    </xf>
    <xf numFmtId="4" fontId="4" fillId="7" borderId="2" xfId="0" applyNumberFormat="1" applyFont="1" applyFill="1" applyBorder="1" applyAlignment="1">
      <alignment horizontal="center" textRotation="90" shrinkToFit="1"/>
    </xf>
    <xf numFmtId="1" fontId="7" fillId="8" borderId="2" xfId="0" applyNumberFormat="1" applyFont="1" applyFill="1" applyBorder="1" applyAlignment="1">
      <alignment horizontal="center" textRotation="90" shrinkToFit="1"/>
    </xf>
    <xf numFmtId="3" fontId="7" fillId="8" borderId="2" xfId="0" applyNumberFormat="1" applyFont="1" applyFill="1" applyBorder="1" applyAlignment="1">
      <alignment horizontal="center" textRotation="90" shrinkToFit="1"/>
    </xf>
    <xf numFmtId="3" fontId="3" fillId="4" borderId="2" xfId="0" applyNumberFormat="1" applyFont="1" applyFill="1" applyBorder="1" applyAlignment="1">
      <alignment horizontal="center" textRotation="90" shrinkToFit="1"/>
    </xf>
    <xf numFmtId="0" fontId="3" fillId="9" borderId="2" xfId="0" applyFont="1" applyFill="1" applyBorder="1" applyAlignment="1">
      <alignment horizontal="center" textRotation="90" shrinkToFit="1"/>
    </xf>
    <xf numFmtId="0" fontId="3" fillId="8" borderId="0" xfId="0" applyFont="1" applyFill="1" applyAlignment="1">
      <alignment horizontal="center" textRotation="90" shrinkToFit="1"/>
    </xf>
    <xf numFmtId="0" fontId="3" fillId="0" borderId="0" xfId="0" applyFont="1" applyAlignment="1">
      <alignment horizontal="center" textRotation="90" shrinkToFit="1"/>
    </xf>
    <xf numFmtId="0" fontId="4" fillId="0" borderId="3" xfId="0" applyFont="1" applyBorder="1" applyAlignment="1">
      <alignment horizontal="center" textRotation="90" shrinkToFit="1"/>
    </xf>
    <xf numFmtId="0" fontId="0" fillId="0" borderId="0" xfId="0" applyAlignment="1">
      <alignment shrinkToFit="1"/>
    </xf>
    <xf numFmtId="0" fontId="3" fillId="0" borderId="3" xfId="0" applyFont="1" applyBorder="1" applyAlignment="1">
      <alignment horizontal="center" textRotation="90" shrinkToFit="1"/>
    </xf>
    <xf numFmtId="49" fontId="3" fillId="10" borderId="0" xfId="0" applyNumberFormat="1" applyFont="1" applyFill="1" applyAlignment="1">
      <alignment horizontal="center" textRotation="90" shrinkToFit="1"/>
    </xf>
    <xf numFmtId="49" fontId="12" fillId="6" borderId="0" xfId="0" applyNumberFormat="1" applyFont="1" applyFill="1" applyAlignment="1">
      <alignment horizontal="right" textRotation="90" shrinkToFit="1"/>
    </xf>
    <xf numFmtId="49" fontId="12" fillId="11" borderId="4" xfId="0" applyNumberFormat="1" applyFont="1" applyFill="1" applyBorder="1" applyAlignment="1">
      <alignment horizontal="center" textRotation="90" shrinkToFit="1"/>
    </xf>
    <xf numFmtId="49" fontId="12" fillId="11" borderId="5" xfId="0" applyNumberFormat="1" applyFont="1" applyFill="1" applyBorder="1" applyAlignment="1">
      <alignment horizontal="center" textRotation="90" shrinkToFit="1"/>
    </xf>
    <xf numFmtId="49" fontId="12" fillId="6" borderId="0" xfId="21" applyNumberFormat="1" applyFont="1" applyFill="1" applyAlignment="1">
      <alignment horizontal="right" vertical="center" shrinkToFit="1"/>
    </xf>
    <xf numFmtId="3" fontId="3" fillId="0" borderId="1" xfId="0" applyNumberFormat="1" applyFont="1" applyBorder="1" applyAlignment="1">
      <alignment horizontal="center" vertical="center" shrinkToFit="1"/>
    </xf>
    <xf numFmtId="3" fontId="6" fillId="0" borderId="1" xfId="0" applyNumberFormat="1" applyFont="1" applyBorder="1" applyAlignment="1">
      <alignment horizontal="left" vertical="center" shrinkToFit="1"/>
    </xf>
    <xf numFmtId="4" fontId="3" fillId="0" borderId="1" xfId="0" applyNumberFormat="1" applyFont="1" applyBorder="1" applyAlignment="1">
      <alignment vertical="center" shrinkToFit="1"/>
    </xf>
    <xf numFmtId="0" fontId="3" fillId="0" borderId="1" xfId="0" applyFont="1" applyBorder="1" applyAlignment="1">
      <alignment horizontal="center" vertical="center" shrinkToFit="1"/>
    </xf>
    <xf numFmtId="4" fontId="5" fillId="0" borderId="1" xfId="0" applyNumberFormat="1" applyFont="1" applyBorder="1" applyAlignment="1">
      <alignment horizontal="center" vertical="center" shrinkToFit="1"/>
    </xf>
    <xf numFmtId="168" fontId="3" fillId="0" borderId="1" xfId="0" applyNumberFormat="1" applyFont="1" applyBorder="1" applyAlignment="1">
      <alignment vertical="center" shrinkToFit="1"/>
    </xf>
    <xf numFmtId="4" fontId="3" fillId="0" borderId="1" xfId="0" applyNumberFormat="1" applyFont="1" applyBorder="1" applyAlignment="1">
      <alignment horizontal="center" vertical="center" shrinkToFit="1"/>
    </xf>
    <xf numFmtId="4" fontId="3" fillId="2" borderId="1" xfId="0" applyNumberFormat="1" applyFont="1" applyFill="1" applyBorder="1" applyAlignment="1">
      <alignment vertical="center" shrinkToFit="1"/>
    </xf>
    <xf numFmtId="1" fontId="3" fillId="2" borderId="1" xfId="0" applyNumberFormat="1" applyFont="1" applyFill="1" applyBorder="1" applyAlignment="1">
      <alignment horizontal="center" vertical="center" shrinkToFit="1"/>
    </xf>
    <xf numFmtId="4" fontId="3" fillId="0" borderId="1" xfId="0" applyNumberFormat="1" applyFont="1" applyBorder="1" applyAlignment="1">
      <alignment vertical="center"/>
    </xf>
    <xf numFmtId="4" fontId="4" fillId="4" borderId="1" xfId="0" applyNumberFormat="1" applyFont="1" applyFill="1" applyBorder="1" applyAlignment="1">
      <alignment horizontal="center" vertical="center" shrinkToFit="1"/>
    </xf>
    <xf numFmtId="4" fontId="3" fillId="0" borderId="6" xfId="0" applyNumberFormat="1" applyFont="1" applyBorder="1" applyAlignment="1">
      <alignment vertical="center" shrinkToFit="1"/>
    </xf>
    <xf numFmtId="168" fontId="3" fillId="0" borderId="1" xfId="18" applyNumberFormat="1" applyFont="1" applyBorder="1" applyAlignment="1" applyProtection="1">
      <alignment vertical="center" shrinkToFit="1"/>
    </xf>
    <xf numFmtId="0" fontId="0" fillId="0" borderId="1" xfId="0" applyBorder="1" applyAlignment="1" applyProtection="1">
      <alignment shrinkToFit="1"/>
      <protection locked="0"/>
    </xf>
    <xf numFmtId="14" fontId="0" fillId="0" borderId="1" xfId="0" applyNumberFormat="1" applyBorder="1" applyAlignment="1" applyProtection="1">
      <alignment shrinkToFit="1"/>
      <protection locked="0"/>
    </xf>
    <xf numFmtId="169" fontId="0" fillId="0" borderId="1" xfId="0" applyNumberFormat="1" applyBorder="1" applyAlignment="1" applyProtection="1">
      <alignment shrinkToFit="1"/>
      <protection locked="0"/>
    </xf>
    <xf numFmtId="1" fontId="3" fillId="0" borderId="1" xfId="0" applyNumberFormat="1" applyFont="1" applyBorder="1" applyAlignment="1">
      <alignment horizontal="center" vertical="center" shrinkToFit="1"/>
    </xf>
    <xf numFmtId="2" fontId="3" fillId="0" borderId="7" xfId="0" applyNumberFormat="1" applyFont="1" applyBorder="1" applyAlignment="1">
      <alignment vertical="center" shrinkToFit="1"/>
    </xf>
    <xf numFmtId="2" fontId="3" fillId="0" borderId="3" xfId="0" applyNumberFormat="1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0" fillId="0" borderId="0" xfId="0" applyAlignment="1" applyProtection="1">
      <alignment shrinkToFit="1"/>
      <protection locked="0"/>
    </xf>
    <xf numFmtId="3" fontId="3" fillId="0" borderId="0" xfId="0" applyNumberFormat="1" applyFont="1" applyAlignment="1">
      <alignment vertical="center" shrinkToFit="1"/>
    </xf>
    <xf numFmtId="4" fontId="3" fillId="0" borderId="0" xfId="0" applyNumberFormat="1" applyFont="1" applyAlignment="1">
      <alignment vertical="center" shrinkToFit="1"/>
    </xf>
    <xf numFmtId="4" fontId="3" fillId="0" borderId="3" xfId="0" applyNumberFormat="1" applyFont="1" applyBorder="1" applyAlignment="1">
      <alignment vertical="center" shrinkToFit="1"/>
    </xf>
    <xf numFmtId="49" fontId="3" fillId="10" borderId="0" xfId="0" applyNumberFormat="1" applyFont="1" applyFill="1" applyAlignment="1">
      <alignment vertical="center" shrinkToFit="1"/>
    </xf>
    <xf numFmtId="49" fontId="12" fillId="11" borderId="8" xfId="0" applyNumberFormat="1" applyFont="1" applyFill="1" applyBorder="1" applyAlignment="1">
      <alignment vertical="center" shrinkToFit="1"/>
    </xf>
    <xf numFmtId="49" fontId="12" fillId="11" borderId="1" xfId="0" applyNumberFormat="1" applyFont="1" applyFill="1" applyBorder="1" applyAlignment="1">
      <alignment vertical="center" shrinkToFit="1"/>
    </xf>
    <xf numFmtId="49" fontId="12" fillId="11" borderId="9" xfId="0" applyNumberFormat="1" applyFont="1" applyFill="1" applyBorder="1" applyAlignment="1">
      <alignment vertical="center" shrinkToFit="1"/>
    </xf>
    <xf numFmtId="49" fontId="8" fillId="12" borderId="0" xfId="21" applyNumberFormat="1" applyFont="1" applyFill="1" applyAlignment="1">
      <alignment horizontal="right" vertical="center" shrinkToFit="1"/>
    </xf>
    <xf numFmtId="3" fontId="3" fillId="12" borderId="1" xfId="0" applyNumberFormat="1" applyFont="1" applyFill="1" applyBorder="1" applyAlignment="1">
      <alignment horizontal="center" vertical="center" shrinkToFit="1"/>
    </xf>
    <xf numFmtId="3" fontId="6" fillId="12" borderId="1" xfId="0" applyNumberFormat="1" applyFont="1" applyFill="1" applyBorder="1" applyAlignment="1">
      <alignment horizontal="center" vertical="center" shrinkToFit="1"/>
    </xf>
    <xf numFmtId="3" fontId="6" fillId="12" borderId="1" xfId="0" applyNumberFormat="1" applyFont="1" applyFill="1" applyBorder="1" applyAlignment="1">
      <alignment horizontal="left" vertical="center" shrinkToFit="1"/>
    </xf>
    <xf numFmtId="3" fontId="3" fillId="12" borderId="1" xfId="0" applyNumberFormat="1" applyFont="1" applyFill="1" applyBorder="1" applyAlignment="1">
      <alignment vertical="center" shrinkToFit="1"/>
    </xf>
    <xf numFmtId="4" fontId="3" fillId="12" borderId="1" xfId="0" applyNumberFormat="1" applyFont="1" applyFill="1" applyBorder="1" applyAlignment="1">
      <alignment vertical="center" shrinkToFit="1"/>
    </xf>
    <xf numFmtId="0" fontId="3" fillId="12" borderId="1" xfId="0" applyFont="1" applyFill="1" applyBorder="1" applyAlignment="1">
      <alignment horizontal="center" vertical="center" shrinkToFit="1"/>
    </xf>
    <xf numFmtId="4" fontId="5" fillId="12" borderId="1" xfId="0" applyNumberFormat="1" applyFont="1" applyFill="1" applyBorder="1" applyAlignment="1">
      <alignment horizontal="center" vertical="center" shrinkToFit="1"/>
    </xf>
    <xf numFmtId="168" fontId="3" fillId="12" borderId="1" xfId="0" applyNumberFormat="1" applyFont="1" applyFill="1" applyBorder="1" applyAlignment="1">
      <alignment vertical="center" shrinkToFit="1"/>
    </xf>
    <xf numFmtId="4" fontId="3" fillId="12" borderId="1" xfId="0" applyNumberFormat="1" applyFont="1" applyFill="1" applyBorder="1" applyAlignment="1">
      <alignment horizontal="center" vertical="center" shrinkToFit="1"/>
    </xf>
    <xf numFmtId="4" fontId="3" fillId="13" borderId="1" xfId="0" applyNumberFormat="1" applyFont="1" applyFill="1" applyBorder="1" applyAlignment="1">
      <alignment vertical="center" shrinkToFit="1"/>
    </xf>
    <xf numFmtId="1" fontId="3" fillId="13" borderId="1" xfId="0" applyNumberFormat="1" applyFont="1" applyFill="1" applyBorder="1" applyAlignment="1">
      <alignment horizontal="center" vertical="center" shrinkToFit="1"/>
    </xf>
    <xf numFmtId="3" fontId="3" fillId="13" borderId="1" xfId="0" applyNumberFormat="1" applyFont="1" applyFill="1" applyBorder="1" applyAlignment="1">
      <alignment horizontal="center" vertical="center" shrinkToFit="1"/>
    </xf>
    <xf numFmtId="4" fontId="4" fillId="14" borderId="1" xfId="0" applyNumberFormat="1" applyFont="1" applyFill="1" applyBorder="1" applyAlignment="1">
      <alignment horizontal="center" vertical="center" shrinkToFit="1"/>
    </xf>
    <xf numFmtId="4" fontId="3" fillId="12" borderId="6" xfId="0" applyNumberFormat="1" applyFont="1" applyFill="1" applyBorder="1" applyAlignment="1">
      <alignment vertical="center" shrinkToFit="1"/>
    </xf>
    <xf numFmtId="168" fontId="3" fillId="12" borderId="1" xfId="18" applyNumberFormat="1" applyFont="1" applyFill="1" applyBorder="1" applyAlignment="1" applyProtection="1">
      <alignment vertical="center" shrinkToFit="1"/>
    </xf>
    <xf numFmtId="0" fontId="0" fillId="12" borderId="1" xfId="0" applyFill="1" applyBorder="1" applyAlignment="1" applyProtection="1">
      <alignment shrinkToFit="1"/>
      <protection locked="0"/>
    </xf>
    <xf numFmtId="169" fontId="0" fillId="12" borderId="1" xfId="0" applyNumberFormat="1" applyFill="1" applyBorder="1" applyAlignment="1" applyProtection="1">
      <alignment shrinkToFit="1"/>
      <protection locked="0"/>
    </xf>
    <xf numFmtId="1" fontId="3" fillId="12" borderId="1" xfId="0" applyNumberFormat="1" applyFont="1" applyFill="1" applyBorder="1" applyAlignment="1">
      <alignment horizontal="center" vertical="center" shrinkToFit="1"/>
    </xf>
    <xf numFmtId="2" fontId="3" fillId="12" borderId="7" xfId="0" applyNumberFormat="1" applyFont="1" applyFill="1" applyBorder="1" applyAlignment="1">
      <alignment vertical="center" shrinkToFit="1"/>
    </xf>
    <xf numFmtId="2" fontId="3" fillId="12" borderId="3" xfId="0" applyNumberFormat="1" applyFont="1" applyFill="1" applyBorder="1" applyAlignment="1">
      <alignment vertical="center" shrinkToFit="1"/>
    </xf>
    <xf numFmtId="0" fontId="3" fillId="12" borderId="0" xfId="0" applyFont="1" applyFill="1" applyAlignment="1">
      <alignment vertical="center" shrinkToFit="1"/>
    </xf>
    <xf numFmtId="0" fontId="0" fillId="12" borderId="0" xfId="0" applyFill="1" applyAlignment="1" applyProtection="1">
      <alignment shrinkToFit="1"/>
      <protection locked="0"/>
    </xf>
    <xf numFmtId="3" fontId="3" fillId="12" borderId="0" xfId="0" applyNumberFormat="1" applyFont="1" applyFill="1" applyAlignment="1">
      <alignment vertical="center" shrinkToFit="1"/>
    </xf>
    <xf numFmtId="4" fontId="3" fillId="12" borderId="0" xfId="0" applyNumberFormat="1" applyFont="1" applyFill="1" applyAlignment="1">
      <alignment vertical="center" shrinkToFit="1"/>
    </xf>
    <xf numFmtId="4" fontId="3" fillId="12" borderId="3" xfId="0" applyNumberFormat="1" applyFont="1" applyFill="1" applyBorder="1" applyAlignment="1">
      <alignment vertical="center" shrinkToFit="1"/>
    </xf>
    <xf numFmtId="49" fontId="3" fillId="12" borderId="0" xfId="0" applyNumberFormat="1" applyFont="1" applyFill="1" applyAlignment="1">
      <alignment vertical="center" shrinkToFit="1"/>
    </xf>
    <xf numFmtId="49" fontId="12" fillId="12" borderId="0" xfId="21" applyNumberFormat="1" applyFont="1" applyFill="1" applyAlignment="1">
      <alignment horizontal="right" vertical="center" shrinkToFit="1"/>
    </xf>
    <xf numFmtId="49" fontId="12" fillId="12" borderId="8" xfId="0" applyNumberFormat="1" applyFont="1" applyFill="1" applyBorder="1" applyAlignment="1">
      <alignment vertical="center" shrinkToFit="1"/>
    </xf>
    <xf numFmtId="49" fontId="12" fillId="12" borderId="1" xfId="0" applyNumberFormat="1" applyFont="1" applyFill="1" applyBorder="1" applyAlignment="1">
      <alignment vertical="center" shrinkToFit="1"/>
    </xf>
    <xf numFmtId="49" fontId="12" fillId="12" borderId="9" xfId="0" applyNumberFormat="1" applyFont="1" applyFill="1" applyBorder="1" applyAlignment="1">
      <alignment vertical="center" shrinkToFit="1"/>
    </xf>
    <xf numFmtId="0" fontId="0" fillId="12" borderId="0" xfId="0" applyFill="1" applyAlignment="1">
      <alignment shrinkToFit="1"/>
    </xf>
    <xf numFmtId="0" fontId="3" fillId="6" borderId="0" xfId="0" applyFont="1" applyFill="1" applyAlignment="1">
      <alignment horizontal="left" vertical="center" shrinkToFit="1"/>
    </xf>
    <xf numFmtId="3" fontId="3" fillId="0" borderId="10" xfId="0" applyNumberFormat="1" applyFont="1" applyBorder="1" applyAlignment="1">
      <alignment horizontal="center" vertical="center" shrinkToFit="1"/>
    </xf>
    <xf numFmtId="3" fontId="6" fillId="0" borderId="10" xfId="0" applyNumberFormat="1" applyFont="1" applyBorder="1" applyAlignment="1">
      <alignment horizontal="center" vertical="center" shrinkToFit="1"/>
    </xf>
    <xf numFmtId="3" fontId="3" fillId="0" borderId="10" xfId="0" applyNumberFormat="1" applyFont="1" applyBorder="1" applyAlignment="1">
      <alignment vertical="center" shrinkToFit="1"/>
    </xf>
    <xf numFmtId="4" fontId="3" fillId="0" borderId="10" xfId="0" applyNumberFormat="1" applyFont="1" applyBorder="1" applyAlignment="1">
      <alignment vertical="center" shrinkToFit="1"/>
    </xf>
    <xf numFmtId="0" fontId="3" fillId="0" borderId="10" xfId="0" applyFont="1" applyBorder="1" applyAlignment="1">
      <alignment horizontal="center" vertical="center" shrinkToFit="1"/>
    </xf>
    <xf numFmtId="4" fontId="5" fillId="0" borderId="10" xfId="0" applyNumberFormat="1" applyFont="1" applyBorder="1" applyAlignment="1">
      <alignment horizontal="center" vertical="center" shrinkToFit="1"/>
    </xf>
    <xf numFmtId="168" fontId="3" fillId="0" borderId="10" xfId="0" applyNumberFormat="1" applyFont="1" applyBorder="1" applyAlignment="1">
      <alignment vertical="center" shrinkToFit="1"/>
    </xf>
    <xf numFmtId="4" fontId="3" fillId="0" borderId="10" xfId="0" applyNumberFormat="1" applyFont="1" applyBorder="1" applyAlignment="1">
      <alignment horizontal="center" vertical="center" shrinkToFit="1"/>
    </xf>
    <xf numFmtId="4" fontId="3" fillId="2" borderId="10" xfId="0" applyNumberFormat="1" applyFont="1" applyFill="1" applyBorder="1" applyAlignment="1">
      <alignment vertical="center" shrinkToFit="1"/>
    </xf>
    <xf numFmtId="1" fontId="3" fillId="2" borderId="10" xfId="0" applyNumberFormat="1" applyFont="1" applyFill="1" applyBorder="1" applyAlignment="1">
      <alignment horizontal="center" vertical="center" shrinkToFit="1"/>
    </xf>
    <xf numFmtId="3" fontId="3" fillId="2" borderId="10" xfId="0" applyNumberFormat="1" applyFont="1" applyFill="1" applyBorder="1" applyAlignment="1">
      <alignment horizontal="center" vertical="center" shrinkToFit="1"/>
    </xf>
    <xf numFmtId="4" fontId="12" fillId="15" borderId="10" xfId="0" applyNumberFormat="1" applyFont="1" applyFill="1" applyBorder="1" applyAlignment="1">
      <alignment vertical="center"/>
    </xf>
    <xf numFmtId="4" fontId="12" fillId="4" borderId="10" xfId="0" applyNumberFormat="1" applyFont="1" applyFill="1" applyBorder="1" applyAlignment="1">
      <alignment vertical="center" shrinkToFit="1"/>
    </xf>
    <xf numFmtId="4" fontId="3" fillId="0" borderId="11" xfId="0" applyNumberFormat="1" applyFont="1" applyBorder="1" applyAlignment="1">
      <alignment vertical="center" shrinkToFit="1"/>
    </xf>
    <xf numFmtId="168" fontId="3" fillId="0" borderId="10" xfId="18" applyNumberFormat="1" applyFont="1" applyBorder="1" applyAlignment="1" applyProtection="1">
      <alignment vertical="center" shrinkToFit="1"/>
    </xf>
    <xf numFmtId="0" fontId="0" fillId="0" borderId="10" xfId="0" applyBorder="1" applyAlignment="1" applyProtection="1">
      <alignment shrinkToFit="1"/>
      <protection locked="0"/>
    </xf>
    <xf numFmtId="169" fontId="0" fillId="0" borderId="10" xfId="0" applyNumberFormat="1" applyBorder="1" applyAlignment="1">
      <alignment shrinkToFit="1"/>
    </xf>
    <xf numFmtId="1" fontId="3" fillId="0" borderId="10" xfId="0" applyNumberFormat="1" applyFont="1" applyBorder="1" applyAlignment="1">
      <alignment horizontal="center" vertical="center" shrinkToFit="1"/>
    </xf>
    <xf numFmtId="2" fontId="3" fillId="0" borderId="12" xfId="0" applyNumberFormat="1" applyFont="1" applyBorder="1" applyAlignment="1">
      <alignment vertical="center" shrinkToFit="1"/>
    </xf>
    <xf numFmtId="2" fontId="3" fillId="0" borderId="13" xfId="0" applyNumberFormat="1" applyFont="1" applyBorder="1" applyAlignment="1">
      <alignment vertical="center" shrinkToFit="1"/>
    </xf>
    <xf numFmtId="4" fontId="3" fillId="0" borderId="13" xfId="0" applyNumberFormat="1" applyFont="1" applyBorder="1" applyAlignment="1">
      <alignment vertical="center" shrinkToFit="1"/>
    </xf>
    <xf numFmtId="49" fontId="12" fillId="6" borderId="0" xfId="0" applyNumberFormat="1" applyFont="1" applyFill="1" applyAlignment="1">
      <alignment horizontal="right" vertical="center" shrinkToFit="1"/>
    </xf>
    <xf numFmtId="49" fontId="12" fillId="11" borderId="14" xfId="0" applyNumberFormat="1" applyFont="1" applyFill="1" applyBorder="1" applyAlignment="1">
      <alignment vertical="center" shrinkToFit="1"/>
    </xf>
    <xf numFmtId="49" fontId="12" fillId="11" borderId="10" xfId="0" applyNumberFormat="1" applyFont="1" applyFill="1" applyBorder="1" applyAlignment="1">
      <alignment vertical="center" shrinkToFit="1"/>
    </xf>
    <xf numFmtId="49" fontId="12" fillId="11" borderId="15" xfId="0" applyNumberFormat="1" applyFont="1" applyFill="1" applyBorder="1" applyAlignment="1">
      <alignment vertical="center" shrinkToFit="1"/>
    </xf>
    <xf numFmtId="4" fontId="12" fillId="15" borderId="1" xfId="0" applyNumberFormat="1" applyFont="1" applyFill="1" applyBorder="1" applyAlignment="1">
      <alignment vertical="center"/>
    </xf>
    <xf numFmtId="4" fontId="12" fillId="4" borderId="1" xfId="0" applyNumberFormat="1" applyFont="1" applyFill="1" applyBorder="1" applyAlignment="1">
      <alignment vertical="center" shrinkToFit="1"/>
    </xf>
    <xf numFmtId="169" fontId="0" fillId="0" borderId="1" xfId="0" applyNumberFormat="1" applyBorder="1" applyAlignment="1">
      <alignment shrinkToFit="1"/>
    </xf>
    <xf numFmtId="4" fontId="3" fillId="4" borderId="1" xfId="0" applyNumberFormat="1" applyFont="1" applyFill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169" fontId="3" fillId="0" borderId="1" xfId="0" applyNumberFormat="1" applyFont="1" applyBorder="1" applyAlignment="1">
      <alignment horizontal="center" vertical="center" shrinkToFit="1"/>
    </xf>
    <xf numFmtId="0" fontId="12" fillId="16" borderId="0" xfId="0" applyFont="1" applyFill="1" applyAlignment="1">
      <alignment vertical="center" shrinkToFit="1"/>
    </xf>
    <xf numFmtId="49" fontId="12" fillId="17" borderId="9" xfId="0" applyNumberFormat="1" applyFont="1" applyFill="1" applyBorder="1" applyAlignment="1">
      <alignment vertical="center" shrinkToFit="1"/>
    </xf>
    <xf numFmtId="0" fontId="3" fillId="0" borderId="0" xfId="0" applyFont="1" applyFill="1" applyAlignment="1">
      <alignment vertical="center" shrinkToFit="1"/>
    </xf>
    <xf numFmtId="0" fontId="3" fillId="18" borderId="0" xfId="0" applyFont="1" applyFill="1" applyAlignment="1">
      <alignment vertical="center" shrinkToFit="1"/>
    </xf>
    <xf numFmtId="0" fontId="3" fillId="0" borderId="1" xfId="0" applyFont="1" applyBorder="1" applyAlignment="1">
      <alignment horizontal="left" vertical="center" shrinkToFit="1"/>
    </xf>
    <xf numFmtId="49" fontId="13" fillId="12" borderId="0" xfId="0" applyNumberFormat="1" applyFont="1" applyFill="1" applyAlignment="1">
      <alignment horizontal="left" shrinkToFit="1"/>
    </xf>
    <xf numFmtId="3" fontId="12" fillId="12" borderId="1" xfId="0" applyNumberFormat="1" applyFont="1" applyFill="1" applyBorder="1" applyAlignment="1">
      <alignment horizontal="center" vertical="center" shrinkToFit="1"/>
    </xf>
    <xf numFmtId="3" fontId="14" fillId="12" borderId="1" xfId="0" applyNumberFormat="1" applyFont="1" applyFill="1" applyBorder="1" applyAlignment="1">
      <alignment horizontal="center" vertical="center" shrinkToFit="1"/>
    </xf>
    <xf numFmtId="3" fontId="14" fillId="12" borderId="1" xfId="0" applyNumberFormat="1" applyFont="1" applyFill="1" applyBorder="1" applyAlignment="1">
      <alignment horizontal="left" vertical="center" shrinkToFit="1"/>
    </xf>
    <xf numFmtId="3" fontId="12" fillId="12" borderId="1" xfId="0" applyNumberFormat="1" applyFont="1" applyFill="1" applyBorder="1" applyAlignment="1">
      <alignment vertical="center" shrinkToFit="1"/>
    </xf>
    <xf numFmtId="4" fontId="12" fillId="12" borderId="1" xfId="0" applyNumberFormat="1" applyFont="1" applyFill="1" applyBorder="1" applyAlignment="1">
      <alignment vertical="center" shrinkToFit="1"/>
    </xf>
    <xf numFmtId="0" fontId="12" fillId="12" borderId="1" xfId="0" applyFont="1" applyFill="1" applyBorder="1" applyAlignment="1">
      <alignment horizontal="center" vertical="center" shrinkToFit="1"/>
    </xf>
    <xf numFmtId="4" fontId="15" fillId="12" borderId="1" xfId="0" applyNumberFormat="1" applyFont="1" applyFill="1" applyBorder="1" applyAlignment="1">
      <alignment horizontal="center" vertical="center" shrinkToFit="1"/>
    </xf>
    <xf numFmtId="168" fontId="12" fillId="12" borderId="1" xfId="0" applyNumberFormat="1" applyFont="1" applyFill="1" applyBorder="1" applyAlignment="1">
      <alignment vertical="center" shrinkToFit="1"/>
    </xf>
    <xf numFmtId="4" fontId="12" fillId="12" borderId="1" xfId="0" applyNumberFormat="1" applyFont="1" applyFill="1" applyBorder="1" applyAlignment="1">
      <alignment horizontal="center" vertical="center" shrinkToFit="1"/>
    </xf>
    <xf numFmtId="4" fontId="12" fillId="13" borderId="1" xfId="0" applyNumberFormat="1" applyFont="1" applyFill="1" applyBorder="1" applyAlignment="1">
      <alignment vertical="center" shrinkToFit="1"/>
    </xf>
    <xf numFmtId="1" fontId="12" fillId="13" borderId="1" xfId="0" applyNumberFormat="1" applyFont="1" applyFill="1" applyBorder="1" applyAlignment="1">
      <alignment horizontal="center" vertical="center" shrinkToFit="1"/>
    </xf>
    <xf numFmtId="3" fontId="12" fillId="13" borderId="1" xfId="0" applyNumberFormat="1" applyFont="1" applyFill="1" applyBorder="1" applyAlignment="1">
      <alignment horizontal="center" vertical="center" shrinkToFit="1"/>
    </xf>
    <xf numFmtId="4" fontId="12" fillId="12" borderId="1" xfId="0" applyNumberFormat="1" applyFont="1" applyFill="1" applyBorder="1" applyAlignment="1">
      <alignment vertical="center"/>
    </xf>
    <xf numFmtId="4" fontId="12" fillId="12" borderId="6" xfId="0" applyNumberFormat="1" applyFont="1" applyFill="1" applyBorder="1" applyAlignment="1">
      <alignment vertical="center" shrinkToFit="1"/>
    </xf>
    <xf numFmtId="168" fontId="12" fillId="12" borderId="1" xfId="18" applyNumberFormat="1" applyFont="1" applyFill="1" applyBorder="1" applyAlignment="1" applyProtection="1">
      <alignment vertical="center" shrinkToFit="1"/>
    </xf>
    <xf numFmtId="0" fontId="13" fillId="12" borderId="1" xfId="0" applyFont="1" applyFill="1" applyBorder="1" applyAlignment="1" applyProtection="1">
      <alignment shrinkToFit="1"/>
      <protection locked="0"/>
    </xf>
    <xf numFmtId="169" fontId="13" fillId="12" borderId="1" xfId="0" applyNumberFormat="1" applyFont="1" applyFill="1" applyBorder="1" applyAlignment="1" applyProtection="1">
      <alignment shrinkToFit="1"/>
      <protection locked="0"/>
    </xf>
    <xf numFmtId="1" fontId="12" fillId="12" borderId="1" xfId="0" applyNumberFormat="1" applyFont="1" applyFill="1" applyBorder="1" applyAlignment="1">
      <alignment horizontal="center" vertical="center" shrinkToFit="1"/>
    </xf>
    <xf numFmtId="2" fontId="12" fillId="12" borderId="7" xfId="0" applyNumberFormat="1" applyFont="1" applyFill="1" applyBorder="1" applyAlignment="1">
      <alignment vertical="center" shrinkToFit="1"/>
    </xf>
    <xf numFmtId="2" fontId="12" fillId="12" borderId="3" xfId="0" applyNumberFormat="1" applyFont="1" applyFill="1" applyBorder="1" applyAlignment="1">
      <alignment vertical="center" shrinkToFit="1"/>
    </xf>
    <xf numFmtId="0" fontId="12" fillId="12" borderId="0" xfId="0" applyFont="1" applyFill="1" applyAlignment="1">
      <alignment vertical="center" shrinkToFit="1"/>
    </xf>
    <xf numFmtId="0" fontId="13" fillId="12" borderId="0" xfId="0" applyFont="1" applyFill="1" applyAlignment="1" applyProtection="1">
      <alignment shrinkToFit="1"/>
      <protection locked="0"/>
    </xf>
    <xf numFmtId="3" fontId="12" fillId="12" borderId="0" xfId="0" applyNumberFormat="1" applyFont="1" applyFill="1" applyAlignment="1">
      <alignment vertical="center" shrinkToFit="1"/>
    </xf>
    <xf numFmtId="4" fontId="12" fillId="12" borderId="0" xfId="0" applyNumberFormat="1" applyFont="1" applyFill="1" applyAlignment="1">
      <alignment vertical="center" shrinkToFit="1"/>
    </xf>
    <xf numFmtId="4" fontId="12" fillId="12" borderId="3" xfId="0" applyNumberFormat="1" applyFont="1" applyFill="1" applyBorder="1" applyAlignment="1">
      <alignment vertical="center" shrinkToFit="1"/>
    </xf>
    <xf numFmtId="49" fontId="8" fillId="12" borderId="0" xfId="0" applyNumberFormat="1" applyFont="1" applyFill="1" applyAlignment="1">
      <alignment horizontal="right" vertical="center" shrinkToFit="1"/>
    </xf>
    <xf numFmtId="49" fontId="12" fillId="12" borderId="8" xfId="0" applyNumberFormat="1" applyFont="1" applyFill="1" applyBorder="1" applyAlignment="1">
      <alignment vertical="center"/>
    </xf>
    <xf numFmtId="49" fontId="12" fillId="13" borderId="16" xfId="0" applyNumberFormat="1" applyFont="1" applyFill="1" applyBorder="1" applyAlignment="1">
      <alignment vertical="center"/>
    </xf>
    <xf numFmtId="49" fontId="12" fillId="13" borderId="1" xfId="0" applyNumberFormat="1" applyFont="1" applyFill="1" applyBorder="1" applyAlignment="1">
      <alignment vertical="center"/>
    </xf>
    <xf numFmtId="49" fontId="12" fillId="12" borderId="9" xfId="0" applyNumberFormat="1" applyFont="1" applyFill="1" applyBorder="1" applyAlignment="1">
      <alignment vertical="center"/>
    </xf>
    <xf numFmtId="49" fontId="12" fillId="11" borderId="9" xfId="0" applyNumberFormat="1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49" fontId="12" fillId="17" borderId="8" xfId="0" applyNumberFormat="1" applyFont="1" applyFill="1" applyBorder="1" applyAlignment="1">
      <alignment vertical="center" shrinkToFit="1"/>
    </xf>
    <xf numFmtId="49" fontId="12" fillId="17" borderId="1" xfId="0" applyNumberFormat="1" applyFont="1" applyFill="1" applyBorder="1" applyAlignment="1">
      <alignment vertical="center" shrinkToFit="1"/>
    </xf>
    <xf numFmtId="2" fontId="3" fillId="0" borderId="0" xfId="0" applyNumberFormat="1" applyFont="1" applyAlignment="1">
      <alignment vertical="center" shrinkToFit="1"/>
    </xf>
    <xf numFmtId="3" fontId="6" fillId="0" borderId="2" xfId="0" applyNumberFormat="1" applyFont="1" applyBorder="1" applyAlignment="1">
      <alignment horizontal="center" vertical="center" shrinkToFit="1"/>
    </xf>
    <xf numFmtId="3" fontId="6" fillId="0" borderId="2" xfId="0" applyNumberFormat="1" applyFont="1" applyBorder="1" applyAlignment="1">
      <alignment horizontal="left" vertical="center" shrinkToFit="1"/>
    </xf>
    <xf numFmtId="3" fontId="3" fillId="0" borderId="2" xfId="0" applyNumberFormat="1" applyFont="1" applyBorder="1" applyAlignment="1">
      <alignment horizontal="center" vertical="center" shrinkToFit="1"/>
    </xf>
    <xf numFmtId="3" fontId="3" fillId="0" borderId="2" xfId="0" applyNumberFormat="1" applyFont="1" applyBorder="1" applyAlignment="1">
      <alignment vertical="center" shrinkToFit="1"/>
    </xf>
    <xf numFmtId="4" fontId="3" fillId="0" borderId="2" xfId="0" applyNumberFormat="1" applyFont="1" applyBorder="1" applyAlignment="1">
      <alignment vertical="center" shrinkToFit="1"/>
    </xf>
    <xf numFmtId="0" fontId="3" fillId="0" borderId="2" xfId="0" applyFont="1" applyBorder="1" applyAlignment="1">
      <alignment horizontal="center" vertical="center" shrinkToFit="1"/>
    </xf>
    <xf numFmtId="4" fontId="5" fillId="0" borderId="2" xfId="0" applyNumberFormat="1" applyFont="1" applyBorder="1" applyAlignment="1">
      <alignment horizontal="center" vertical="center" shrinkToFit="1"/>
    </xf>
    <xf numFmtId="4" fontId="3" fillId="0" borderId="2" xfId="0" applyNumberFormat="1" applyFont="1" applyBorder="1" applyAlignment="1">
      <alignment horizontal="center" vertical="center" shrinkToFit="1"/>
    </xf>
    <xf numFmtId="4" fontId="3" fillId="2" borderId="2" xfId="0" applyNumberFormat="1" applyFont="1" applyFill="1" applyBorder="1" applyAlignment="1">
      <alignment vertical="center" shrinkToFit="1"/>
    </xf>
    <xf numFmtId="1" fontId="3" fillId="2" borderId="2" xfId="0" applyNumberFormat="1" applyFont="1" applyFill="1" applyBorder="1" applyAlignment="1">
      <alignment horizontal="center" vertical="center" shrinkToFit="1"/>
    </xf>
    <xf numFmtId="4" fontId="12" fillId="15" borderId="2" xfId="0" applyNumberFormat="1" applyFont="1" applyFill="1" applyBorder="1" applyAlignment="1">
      <alignment vertical="center"/>
    </xf>
    <xf numFmtId="4" fontId="12" fillId="4" borderId="2" xfId="0" applyNumberFormat="1" applyFont="1" applyFill="1" applyBorder="1" applyAlignment="1">
      <alignment vertical="center" shrinkToFit="1"/>
    </xf>
    <xf numFmtId="4" fontId="3" fillId="0" borderId="17" xfId="0" applyNumberFormat="1" applyFont="1" applyBorder="1" applyAlignment="1">
      <alignment vertical="center" shrinkToFit="1"/>
    </xf>
    <xf numFmtId="168" fontId="3" fillId="0" borderId="2" xfId="18" applyNumberFormat="1" applyFont="1" applyBorder="1" applyAlignment="1" applyProtection="1">
      <alignment vertical="center" shrinkToFit="1"/>
    </xf>
    <xf numFmtId="0" fontId="0" fillId="0" borderId="2" xfId="0" applyBorder="1" applyAlignment="1" applyProtection="1">
      <alignment shrinkToFit="1"/>
      <protection locked="0"/>
    </xf>
    <xf numFmtId="169" fontId="0" fillId="0" borderId="2" xfId="0" applyNumberFormat="1" applyBorder="1" applyAlignment="1">
      <alignment shrinkToFit="1"/>
    </xf>
    <xf numFmtId="1" fontId="3" fillId="0" borderId="2" xfId="0" applyNumberFormat="1" applyFont="1" applyBorder="1" applyAlignment="1">
      <alignment horizontal="center" vertical="center" shrinkToFit="1"/>
    </xf>
    <xf numFmtId="49" fontId="12" fillId="11" borderId="18" xfId="0" applyNumberFormat="1" applyFont="1" applyFill="1" applyBorder="1" applyAlignment="1">
      <alignment vertical="center" shrinkToFit="1"/>
    </xf>
    <xf numFmtId="49" fontId="12" fillId="11" borderId="2" xfId="0" applyNumberFormat="1" applyFont="1" applyFill="1" applyBorder="1" applyAlignment="1">
      <alignment vertical="center" shrinkToFit="1"/>
    </xf>
    <xf numFmtId="49" fontId="12" fillId="11" borderId="19" xfId="0" applyNumberFormat="1" applyFont="1" applyFill="1" applyBorder="1" applyAlignment="1">
      <alignment vertical="center"/>
    </xf>
    <xf numFmtId="0" fontId="12" fillId="19" borderId="0" xfId="0" applyFont="1" applyFill="1" applyAlignment="1">
      <alignment horizontal="left" vertical="center" shrinkToFit="1"/>
    </xf>
    <xf numFmtId="3" fontId="6" fillId="0" borderId="10" xfId="0" applyNumberFormat="1" applyFont="1" applyBorder="1" applyAlignment="1">
      <alignment horizontal="left" vertical="center" shrinkToFit="1"/>
    </xf>
    <xf numFmtId="4" fontId="3" fillId="4" borderId="10" xfId="0" applyNumberFormat="1" applyFont="1" applyFill="1" applyBorder="1" applyAlignment="1">
      <alignment vertical="center" shrinkToFit="1"/>
    </xf>
    <xf numFmtId="169" fontId="0" fillId="0" borderId="10" xfId="0" applyNumberFormat="1" applyBorder="1" applyAlignment="1" applyProtection="1">
      <alignment shrinkToFit="1"/>
      <protection locked="0"/>
    </xf>
    <xf numFmtId="49" fontId="12" fillId="19" borderId="0" xfId="0" applyNumberFormat="1" applyFont="1" applyFill="1" applyAlignment="1">
      <alignment horizontal="right" vertical="center" shrinkToFit="1"/>
    </xf>
    <xf numFmtId="49" fontId="12" fillId="17" borderId="10" xfId="0" applyNumberFormat="1" applyFont="1" applyFill="1" applyBorder="1" applyAlignment="1">
      <alignment vertical="center" shrinkToFit="1"/>
    </xf>
    <xf numFmtId="49" fontId="12" fillId="11" borderId="10" xfId="0" applyNumberFormat="1" applyFont="1" applyFill="1" applyBorder="1" applyAlignment="1">
      <alignment vertical="center"/>
    </xf>
    <xf numFmtId="49" fontId="12" fillId="11" borderId="15" xfId="0" applyNumberFormat="1" applyFont="1" applyFill="1" applyBorder="1" applyAlignment="1">
      <alignment vertical="center"/>
    </xf>
    <xf numFmtId="0" fontId="12" fillId="0" borderId="0" xfId="0" applyFont="1" applyAlignment="1">
      <alignment vertical="center" shrinkToFit="1"/>
    </xf>
    <xf numFmtId="49" fontId="12" fillId="11" borderId="1" xfId="0" applyNumberFormat="1" applyFont="1" applyFill="1" applyBorder="1" applyAlignment="1">
      <alignment vertical="center"/>
    </xf>
    <xf numFmtId="0" fontId="4" fillId="0" borderId="0" xfId="0" applyFont="1" applyAlignment="1">
      <alignment vertical="center" shrinkToFit="1"/>
    </xf>
    <xf numFmtId="0" fontId="0" fillId="0" borderId="3" xfId="0" applyBorder="1" applyAlignment="1" applyProtection="1">
      <alignment shrinkToFit="1"/>
      <protection locked="0"/>
    </xf>
    <xf numFmtId="0" fontId="3" fillId="0" borderId="0" xfId="0" applyFont="1" applyBorder="1" applyAlignment="1">
      <alignment vertical="center" shrinkToFit="1"/>
    </xf>
    <xf numFmtId="0" fontId="0" fillId="0" borderId="0" xfId="0" applyBorder="1" applyAlignment="1" applyProtection="1">
      <alignment shrinkToFit="1"/>
      <protection locked="0"/>
    </xf>
    <xf numFmtId="3" fontId="3" fillId="0" borderId="0" xfId="0" applyNumberFormat="1" applyFont="1" applyBorder="1" applyAlignment="1">
      <alignment vertical="center" shrinkToFit="1"/>
    </xf>
    <xf numFmtId="4" fontId="3" fillId="0" borderId="0" xfId="0" applyNumberFormat="1" applyFont="1" applyBorder="1" applyAlignment="1">
      <alignment vertical="center" shrinkToFit="1"/>
    </xf>
    <xf numFmtId="0" fontId="7" fillId="0" borderId="0" xfId="0" applyFont="1" applyAlignment="1">
      <alignment vertical="center" shrinkToFit="1"/>
    </xf>
    <xf numFmtId="4" fontId="3" fillId="4" borderId="2" xfId="0" applyNumberFormat="1" applyFont="1" applyFill="1" applyBorder="1" applyAlignment="1">
      <alignment vertical="center" shrinkToFit="1"/>
    </xf>
    <xf numFmtId="0" fontId="3" fillId="0" borderId="2" xfId="0" applyFont="1" applyBorder="1" applyAlignment="1">
      <alignment vertical="center" shrinkToFit="1"/>
    </xf>
    <xf numFmtId="2" fontId="3" fillId="0" borderId="20" xfId="0" applyNumberFormat="1" applyFont="1" applyBorder="1" applyAlignment="1">
      <alignment vertical="center" shrinkToFit="1"/>
    </xf>
    <xf numFmtId="2" fontId="3" fillId="0" borderId="21" xfId="0" applyNumberFormat="1" applyFont="1" applyBorder="1" applyAlignment="1">
      <alignment vertical="center" shrinkToFit="1"/>
    </xf>
    <xf numFmtId="4" fontId="3" fillId="0" borderId="21" xfId="0" applyNumberFormat="1" applyFont="1" applyBorder="1" applyAlignment="1">
      <alignment vertical="center" shrinkToFit="1"/>
    </xf>
    <xf numFmtId="0" fontId="3" fillId="0" borderId="2" xfId="0" applyFont="1" applyBorder="1" applyAlignment="1">
      <alignment horizontal="left" vertical="center" shrinkToFit="1"/>
    </xf>
    <xf numFmtId="168" fontId="3" fillId="0" borderId="2" xfId="0" applyNumberFormat="1" applyFont="1" applyBorder="1" applyAlignment="1">
      <alignment vertical="center" shrinkToFit="1"/>
    </xf>
    <xf numFmtId="49" fontId="12" fillId="11" borderId="2" xfId="0" applyNumberFormat="1" applyFont="1" applyFill="1" applyBorder="1" applyAlignment="1">
      <alignment vertical="center"/>
    </xf>
    <xf numFmtId="0" fontId="3" fillId="0" borderId="22" xfId="0" applyFont="1" applyBorder="1" applyAlignment="1">
      <alignment vertical="center" shrinkToFit="1"/>
    </xf>
    <xf numFmtId="2" fontId="3" fillId="0" borderId="1" xfId="0" applyNumberFormat="1" applyFont="1" applyBorder="1" applyAlignment="1">
      <alignment vertical="center" shrinkToFit="1"/>
    </xf>
    <xf numFmtId="49" fontId="3" fillId="10" borderId="1" xfId="0" applyNumberFormat="1" applyFont="1" applyFill="1" applyBorder="1" applyAlignment="1">
      <alignment vertical="center" shrinkToFit="1"/>
    </xf>
    <xf numFmtId="49" fontId="12" fillId="6" borderId="1" xfId="0" applyNumberFormat="1" applyFont="1" applyFill="1" applyBorder="1" applyAlignment="1">
      <alignment horizontal="right" vertical="center" shrinkToFit="1"/>
    </xf>
    <xf numFmtId="0" fontId="0" fillId="0" borderId="1" xfId="0" applyBorder="1" applyAlignment="1">
      <alignment shrinkToFit="1"/>
    </xf>
    <xf numFmtId="49" fontId="12" fillId="6" borderId="0" xfId="21" applyNumberFormat="1" applyFont="1" applyFill="1" applyAlignment="1">
      <alignment horizontal="left" vertical="center" shrinkToFit="1"/>
    </xf>
    <xf numFmtId="49" fontId="12" fillId="17" borderId="10" xfId="0" applyNumberFormat="1" applyFont="1" applyFill="1" applyBorder="1" applyAlignment="1">
      <alignment vertical="center"/>
    </xf>
    <xf numFmtId="49" fontId="12" fillId="17" borderId="15" xfId="0" applyNumberFormat="1" applyFont="1" applyFill="1" applyBorder="1" applyAlignment="1">
      <alignment vertical="center"/>
    </xf>
    <xf numFmtId="0" fontId="3" fillId="6" borderId="0" xfId="0" applyFont="1" applyFill="1" applyAlignment="1">
      <alignment vertical="center" shrinkToFit="1"/>
    </xf>
    <xf numFmtId="2" fontId="3" fillId="0" borderId="0" xfId="0" applyNumberFormat="1" applyFont="1" applyAlignment="1">
      <alignment horizontal="center" vertical="center" shrinkToFit="1"/>
    </xf>
    <xf numFmtId="0" fontId="3" fillId="0" borderId="0" xfId="0" applyFont="1" applyAlignment="1">
      <alignment horizontal="left" vertical="center" shrinkToFit="1"/>
    </xf>
    <xf numFmtId="3" fontId="3" fillId="0" borderId="0" xfId="0" applyNumberFormat="1" applyFont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4" fontId="3" fillId="0" borderId="0" xfId="0" applyNumberFormat="1" applyFont="1" applyAlignment="1">
      <alignment horizontal="center" vertical="center" shrinkToFit="1"/>
    </xf>
    <xf numFmtId="1" fontId="3" fillId="0" borderId="0" xfId="0" applyNumberFormat="1" applyFont="1" applyAlignment="1">
      <alignment horizontal="center" vertical="center" shrinkToFit="1"/>
    </xf>
    <xf numFmtId="1" fontId="3" fillId="0" borderId="0" xfId="0" applyNumberFormat="1" applyFont="1" applyAlignment="1">
      <alignment vertical="center" shrinkToFit="1"/>
    </xf>
    <xf numFmtId="4" fontId="4" fillId="0" borderId="0" xfId="0" applyNumberFormat="1" applyFont="1" applyAlignment="1">
      <alignment vertical="center" shrinkToFit="1"/>
    </xf>
    <xf numFmtId="49" fontId="3" fillId="0" borderId="0" xfId="0" applyNumberFormat="1" applyFont="1" applyAlignment="1">
      <alignment vertical="center" shrinkToFit="1"/>
    </xf>
    <xf numFmtId="0" fontId="12" fillId="6" borderId="0" xfId="0" applyFont="1" applyFill="1" applyAlignment="1">
      <alignment horizontal="left" textRotation="90"/>
    </xf>
    <xf numFmtId="3" fontId="12" fillId="2" borderId="1" xfId="0" applyNumberFormat="1" applyFont="1" applyFill="1" applyBorder="1" applyAlignment="1">
      <alignment horizontal="center" textRotation="90"/>
    </xf>
    <xf numFmtId="3" fontId="12" fillId="2" borderId="2" xfId="0" applyNumberFormat="1" applyFont="1" applyFill="1" applyBorder="1" applyAlignment="1">
      <alignment horizontal="center" textRotation="90"/>
    </xf>
    <xf numFmtId="3" fontId="12" fillId="2" borderId="2" xfId="0" applyNumberFormat="1" applyFont="1" applyFill="1" applyBorder="1" applyAlignment="1">
      <alignment horizontal="left" vertical="center"/>
    </xf>
    <xf numFmtId="3" fontId="12" fillId="2" borderId="2" xfId="0" applyNumberFormat="1" applyFont="1" applyFill="1" applyBorder="1" applyAlignment="1">
      <alignment horizontal="center" vertical="center"/>
    </xf>
    <xf numFmtId="3" fontId="12" fillId="2" borderId="1" xfId="0" applyNumberFormat="1" applyFont="1" applyFill="1" applyBorder="1" applyAlignment="1">
      <alignment horizontal="center" vertical="center"/>
    </xf>
    <xf numFmtId="3" fontId="12" fillId="0" borderId="1" xfId="0" applyNumberFormat="1" applyFont="1" applyBorder="1" applyAlignment="1">
      <alignment vertical="center"/>
    </xf>
    <xf numFmtId="4" fontId="12" fillId="7" borderId="1" xfId="0" applyNumberFormat="1" applyFont="1" applyFill="1" applyBorder="1" applyAlignment="1">
      <alignment horizontal="center" textRotation="90"/>
    </xf>
    <xf numFmtId="4" fontId="12" fillId="4" borderId="1" xfId="0" applyNumberFormat="1" applyFont="1" applyFill="1" applyBorder="1" applyAlignment="1">
      <alignment horizontal="center" textRotation="90"/>
    </xf>
    <xf numFmtId="3" fontId="12" fillId="7" borderId="2" xfId="0" applyNumberFormat="1" applyFont="1" applyFill="1" applyBorder="1" applyAlignment="1">
      <alignment horizontal="center" textRotation="90"/>
    </xf>
    <xf numFmtId="4" fontId="12" fillId="7" borderId="2" xfId="0" applyNumberFormat="1" applyFont="1" applyFill="1" applyBorder="1" applyAlignment="1">
      <alignment horizontal="center" textRotation="90"/>
    </xf>
    <xf numFmtId="1" fontId="20" fillId="8" borderId="2" xfId="0" applyNumberFormat="1" applyFont="1" applyFill="1" applyBorder="1" applyAlignment="1">
      <alignment horizontal="center" textRotation="90"/>
    </xf>
    <xf numFmtId="3" fontId="20" fillId="8" borderId="2" xfId="0" applyNumberFormat="1" applyFont="1" applyFill="1" applyBorder="1" applyAlignment="1">
      <alignment horizontal="center" textRotation="90"/>
    </xf>
    <xf numFmtId="3" fontId="12" fillId="4" borderId="2" xfId="0" applyNumberFormat="1" applyFont="1" applyFill="1" applyBorder="1" applyAlignment="1">
      <alignment horizontal="center" textRotation="90"/>
    </xf>
    <xf numFmtId="0" fontId="12" fillId="9" borderId="2" xfId="0" applyFont="1" applyFill="1" applyBorder="1" applyAlignment="1">
      <alignment horizontal="center" textRotation="90"/>
    </xf>
    <xf numFmtId="0" fontId="12" fillId="20" borderId="2" xfId="0" applyFont="1" applyFill="1" applyBorder="1" applyAlignment="1">
      <alignment horizontal="center" textRotation="90"/>
    </xf>
    <xf numFmtId="0" fontId="12" fillId="3" borderId="2" xfId="0" applyFont="1" applyFill="1" applyBorder="1" applyAlignment="1">
      <alignment horizontal="center" textRotation="90"/>
    </xf>
    <xf numFmtId="0" fontId="12" fillId="8" borderId="0" xfId="0" applyFont="1" applyFill="1" applyAlignment="1">
      <alignment horizontal="center" textRotation="90"/>
    </xf>
    <xf numFmtId="0" fontId="12" fillId="0" borderId="0" xfId="0" applyFont="1" applyAlignment="1">
      <alignment horizontal="center" textRotation="90"/>
    </xf>
    <xf numFmtId="0" fontId="12" fillId="0" borderId="3" xfId="0" applyFont="1" applyBorder="1" applyAlignment="1">
      <alignment horizontal="center" textRotation="90"/>
    </xf>
    <xf numFmtId="0" fontId="13" fillId="0" borderId="0" xfId="0" applyFont="1"/>
    <xf numFmtId="0" fontId="12" fillId="16" borderId="0" xfId="0" applyFont="1" applyFill="1" applyAlignment="1">
      <alignment horizontal="center" textRotation="90"/>
    </xf>
    <xf numFmtId="49" fontId="12" fillId="6" borderId="0" xfId="0" applyNumberFormat="1" applyFont="1" applyFill="1" applyAlignment="1">
      <alignment horizontal="right" textRotation="90"/>
    </xf>
    <xf numFmtId="49" fontId="12" fillId="11" borderId="4" xfId="0" applyNumberFormat="1" applyFont="1" applyFill="1" applyBorder="1" applyAlignment="1">
      <alignment horizontal="center" textRotation="90"/>
    </xf>
    <xf numFmtId="49" fontId="12" fillId="11" borderId="5" xfId="0" applyNumberFormat="1" applyFont="1" applyFill="1" applyBorder="1" applyAlignment="1">
      <alignment horizontal="center" textRotation="90"/>
    </xf>
    <xf numFmtId="49" fontId="12" fillId="11" borderId="23" xfId="0" applyNumberFormat="1" applyFont="1" applyFill="1" applyBorder="1" applyAlignment="1">
      <alignment horizontal="center" textRotation="90"/>
    </xf>
    <xf numFmtId="0" fontId="3" fillId="0" borderId="0" xfId="0" applyFont="1" applyAlignment="1">
      <alignment horizontal="center" textRotation="90"/>
    </xf>
    <xf numFmtId="49" fontId="13" fillId="6" borderId="0" xfId="0" applyNumberFormat="1" applyFont="1" applyFill="1" applyAlignment="1">
      <alignment horizontal="left"/>
    </xf>
    <xf numFmtId="3" fontId="12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left" vertical="center"/>
    </xf>
    <xf numFmtId="4" fontId="12" fillId="0" borderId="1" xfId="0" applyNumberFormat="1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4" fontId="15" fillId="0" borderId="1" xfId="0" applyNumberFormat="1" applyFont="1" applyBorder="1" applyAlignment="1">
      <alignment horizontal="center" vertical="center"/>
    </xf>
    <xf numFmtId="168" fontId="12" fillId="0" borderId="1" xfId="0" applyNumberFormat="1" applyFont="1" applyBorder="1" applyAlignment="1">
      <alignment vertical="center"/>
    </xf>
    <xf numFmtId="4" fontId="12" fillId="0" borderId="1" xfId="0" applyNumberFormat="1" applyFont="1" applyBorder="1" applyAlignment="1">
      <alignment horizontal="center" vertical="center"/>
    </xf>
    <xf numFmtId="4" fontId="12" fillId="2" borderId="1" xfId="0" applyNumberFormat="1" applyFont="1" applyFill="1" applyBorder="1" applyAlignment="1">
      <alignment vertical="center"/>
    </xf>
    <xf numFmtId="1" fontId="12" fillId="2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4" fontId="12" fillId="10" borderId="1" xfId="0" applyNumberFormat="1" applyFont="1" applyFill="1" applyBorder="1" applyAlignment="1">
      <alignment vertical="center"/>
    </xf>
    <xf numFmtId="4" fontId="12" fillId="4" borderId="1" xfId="0" applyNumberFormat="1" applyFont="1" applyFill="1" applyBorder="1" applyAlignment="1">
      <alignment vertical="center"/>
    </xf>
    <xf numFmtId="4" fontId="12" fillId="0" borderId="6" xfId="0" applyNumberFormat="1" applyFont="1" applyBorder="1" applyAlignment="1">
      <alignment vertical="center"/>
    </xf>
    <xf numFmtId="168" fontId="12" fillId="0" borderId="1" xfId="18" applyNumberFormat="1" applyFont="1" applyBorder="1" applyAlignment="1" applyProtection="1">
      <alignment vertical="center"/>
    </xf>
    <xf numFmtId="0" fontId="13" fillId="0" borderId="1" xfId="0" applyFont="1" applyBorder="1" applyProtection="1">
      <protection locked="0"/>
    </xf>
    <xf numFmtId="14" fontId="13" fillId="0" borderId="1" xfId="0" applyNumberFormat="1" applyFont="1" applyBorder="1" applyProtection="1">
      <protection locked="0"/>
    </xf>
    <xf numFmtId="169" fontId="13" fillId="0" borderId="1" xfId="0" applyNumberFormat="1" applyFont="1" applyBorder="1" applyProtection="1">
      <protection locked="0"/>
    </xf>
    <xf numFmtId="1" fontId="12" fillId="0" borderId="1" xfId="0" applyNumberFormat="1" applyFont="1" applyBorder="1" applyAlignment="1">
      <alignment horizontal="center" vertical="center"/>
    </xf>
    <xf numFmtId="2" fontId="12" fillId="0" borderId="7" xfId="0" applyNumberFormat="1" applyFont="1" applyBorder="1" applyAlignment="1">
      <alignment vertical="center"/>
    </xf>
    <xf numFmtId="2" fontId="12" fillId="0" borderId="3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Protection="1">
      <protection locked="0"/>
    </xf>
    <xf numFmtId="3" fontId="12" fillId="0" borderId="0" xfId="0" applyNumberFormat="1" applyFont="1" applyAlignment="1">
      <alignment vertical="center"/>
    </xf>
    <xf numFmtId="4" fontId="12" fillId="0" borderId="0" xfId="0" applyNumberFormat="1" applyFont="1" applyAlignment="1">
      <alignment vertical="center"/>
    </xf>
    <xf numFmtId="4" fontId="12" fillId="0" borderId="3" xfId="0" applyNumberFormat="1" applyFont="1" applyBorder="1" applyAlignment="1">
      <alignment vertical="center"/>
    </xf>
    <xf numFmtId="0" fontId="12" fillId="16" borderId="0" xfId="0" applyFont="1" applyFill="1" applyAlignment="1">
      <alignment vertical="center"/>
    </xf>
    <xf numFmtId="49" fontId="12" fillId="6" borderId="0" xfId="0" applyNumberFormat="1" applyFont="1" applyFill="1" applyAlignment="1">
      <alignment horizontal="right" vertical="center"/>
    </xf>
    <xf numFmtId="49" fontId="12" fillId="11" borderId="8" xfId="0" applyNumberFormat="1" applyFont="1" applyFill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3" fillId="18" borderId="0" xfId="0" applyFont="1" applyFill="1" applyAlignment="1">
      <alignment vertical="center"/>
    </xf>
    <xf numFmtId="0" fontId="5" fillId="18" borderId="0" xfId="0" applyFont="1" applyFill="1" applyAlignment="1">
      <alignment vertical="center"/>
    </xf>
    <xf numFmtId="169" fontId="13" fillId="0" borderId="1" xfId="0" applyNumberFormat="1" applyFont="1" applyBorder="1"/>
    <xf numFmtId="49" fontId="12" fillId="17" borderId="1" xfId="0" applyNumberFormat="1" applyFont="1" applyFill="1" applyBorder="1" applyAlignment="1">
      <alignment vertical="center"/>
    </xf>
    <xf numFmtId="3" fontId="14" fillId="2" borderId="1" xfId="0" applyNumberFormat="1" applyFont="1" applyFill="1" applyBorder="1" applyAlignment="1">
      <alignment horizontal="center" vertical="center"/>
    </xf>
    <xf numFmtId="3" fontId="14" fillId="21" borderId="1" xfId="0" applyNumberFormat="1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4" fontId="15" fillId="2" borderId="1" xfId="0" applyNumberFormat="1" applyFont="1" applyFill="1" applyBorder="1" applyAlignment="1">
      <alignment horizontal="center" vertical="center"/>
    </xf>
    <xf numFmtId="168" fontId="12" fillId="2" borderId="1" xfId="0" applyNumberFormat="1" applyFont="1" applyFill="1" applyBorder="1" applyAlignment="1">
      <alignment vertical="center"/>
    </xf>
    <xf numFmtId="4" fontId="12" fillId="2" borderId="1" xfId="0" applyNumberFormat="1" applyFont="1" applyFill="1" applyBorder="1" applyAlignment="1">
      <alignment horizontal="center" vertical="center"/>
    </xf>
    <xf numFmtId="4" fontId="12" fillId="2" borderId="6" xfId="0" applyNumberFormat="1" applyFont="1" applyFill="1" applyBorder="1" applyAlignment="1">
      <alignment vertical="center"/>
    </xf>
    <xf numFmtId="168" fontId="12" fillId="2" borderId="1" xfId="18" applyNumberFormat="1" applyFont="1" applyFill="1" applyBorder="1" applyAlignment="1" applyProtection="1">
      <alignment vertical="center"/>
    </xf>
    <xf numFmtId="0" fontId="13" fillId="2" borderId="1" xfId="0" applyFont="1" applyFill="1" applyBorder="1" applyProtection="1">
      <protection locked="0"/>
    </xf>
    <xf numFmtId="2" fontId="12" fillId="2" borderId="7" xfId="0" applyNumberFormat="1" applyFont="1" applyFill="1" applyBorder="1" applyAlignment="1">
      <alignment vertical="center"/>
    </xf>
    <xf numFmtId="2" fontId="12" fillId="2" borderId="3" xfId="0" applyNumberFormat="1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13" fillId="2" borderId="0" xfId="0" applyFont="1" applyFill="1" applyProtection="1">
      <protection locked="0"/>
    </xf>
    <xf numFmtId="3" fontId="12" fillId="2" borderId="0" xfId="0" applyNumberFormat="1" applyFont="1" applyFill="1" applyAlignment="1">
      <alignment vertical="center"/>
    </xf>
    <xf numFmtId="4" fontId="12" fillId="2" borderId="0" xfId="0" applyNumberFormat="1" applyFont="1" applyFill="1" applyAlignment="1">
      <alignment vertical="center"/>
    </xf>
    <xf numFmtId="4" fontId="12" fillId="2" borderId="3" xfId="0" applyNumberFormat="1" applyFont="1" applyFill="1" applyBorder="1" applyAlignment="1">
      <alignment vertical="center"/>
    </xf>
    <xf numFmtId="0" fontId="12" fillId="22" borderId="0" xfId="0" applyFont="1" applyFill="1" applyAlignment="1">
      <alignment vertical="center"/>
    </xf>
    <xf numFmtId="49" fontId="12" fillId="17" borderId="8" xfId="0" applyNumberFormat="1" applyFont="1" applyFill="1" applyBorder="1" applyAlignment="1">
      <alignment vertical="center"/>
    </xf>
    <xf numFmtId="3" fontId="14" fillId="23" borderId="1" xfId="0" applyNumberFormat="1" applyFont="1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4" fontId="12" fillId="0" borderId="2" xfId="0" applyNumberFormat="1" applyFont="1" applyBorder="1" applyAlignment="1">
      <alignment vertical="center"/>
    </xf>
    <xf numFmtId="49" fontId="13" fillId="24" borderId="0" xfId="0" applyNumberFormat="1" applyFont="1" applyFill="1" applyAlignment="1">
      <alignment horizontal="left"/>
    </xf>
    <xf numFmtId="3" fontId="12" fillId="24" borderId="1" xfId="0" applyNumberFormat="1" applyFont="1" applyFill="1" applyBorder="1" applyAlignment="1">
      <alignment horizontal="center" vertical="center"/>
    </xf>
    <xf numFmtId="3" fontId="14" fillId="24" borderId="1" xfId="0" applyNumberFormat="1" applyFont="1" applyFill="1" applyBorder="1" applyAlignment="1">
      <alignment horizontal="center" vertical="center"/>
    </xf>
    <xf numFmtId="3" fontId="14" fillId="24" borderId="1" xfId="0" applyNumberFormat="1" applyFont="1" applyFill="1" applyBorder="1" applyAlignment="1">
      <alignment horizontal="left" vertical="center"/>
    </xf>
    <xf numFmtId="3" fontId="12" fillId="24" borderId="1" xfId="0" applyNumberFormat="1" applyFont="1" applyFill="1" applyBorder="1" applyAlignment="1">
      <alignment vertical="center"/>
    </xf>
    <xf numFmtId="4" fontId="12" fillId="24" borderId="1" xfId="0" applyNumberFormat="1" applyFont="1" applyFill="1" applyBorder="1" applyAlignment="1">
      <alignment vertical="center"/>
    </xf>
    <xf numFmtId="0" fontId="12" fillId="24" borderId="1" xfId="0" applyFont="1" applyFill="1" applyBorder="1" applyAlignment="1">
      <alignment horizontal="center" vertical="center"/>
    </xf>
    <xf numFmtId="4" fontId="15" fillId="24" borderId="1" xfId="0" applyNumberFormat="1" applyFont="1" applyFill="1" applyBorder="1" applyAlignment="1">
      <alignment horizontal="center" vertical="center"/>
    </xf>
    <xf numFmtId="168" fontId="12" fillId="24" borderId="1" xfId="0" applyNumberFormat="1" applyFont="1" applyFill="1" applyBorder="1" applyAlignment="1">
      <alignment vertical="center"/>
    </xf>
    <xf numFmtId="4" fontId="12" fillId="24" borderId="1" xfId="0" applyNumberFormat="1" applyFont="1" applyFill="1" applyBorder="1" applyAlignment="1">
      <alignment horizontal="center" vertical="center"/>
    </xf>
    <xf numFmtId="4" fontId="12" fillId="25" borderId="1" xfId="0" applyNumberFormat="1" applyFont="1" applyFill="1" applyBorder="1" applyAlignment="1">
      <alignment vertical="center"/>
    </xf>
    <xf numFmtId="1" fontId="12" fillId="25" borderId="1" xfId="0" applyNumberFormat="1" applyFont="1" applyFill="1" applyBorder="1" applyAlignment="1">
      <alignment horizontal="center" vertical="center"/>
    </xf>
    <xf numFmtId="3" fontId="12" fillId="25" borderId="1" xfId="0" applyNumberFormat="1" applyFont="1" applyFill="1" applyBorder="1" applyAlignment="1">
      <alignment horizontal="center" vertical="center"/>
    </xf>
    <xf numFmtId="3" fontId="3" fillId="24" borderId="1" xfId="0" applyNumberFormat="1" applyFont="1" applyFill="1" applyBorder="1" applyAlignment="1">
      <alignment horizontal="center" vertical="center"/>
    </xf>
    <xf numFmtId="4" fontId="12" fillId="26" borderId="1" xfId="0" applyNumberFormat="1" applyFont="1" applyFill="1" applyBorder="1" applyAlignment="1">
      <alignment vertical="center"/>
    </xf>
    <xf numFmtId="4" fontId="12" fillId="24" borderId="6" xfId="0" applyNumberFormat="1" applyFont="1" applyFill="1" applyBorder="1" applyAlignment="1">
      <alignment vertical="center"/>
    </xf>
    <xf numFmtId="168" fontId="12" fillId="24" borderId="1" xfId="18" applyNumberFormat="1" applyFont="1" applyFill="1" applyBorder="1" applyAlignment="1" applyProtection="1">
      <alignment vertical="center"/>
    </xf>
    <xf numFmtId="0" fontId="13" fillId="24" borderId="1" xfId="0" applyFont="1" applyFill="1" applyBorder="1" applyProtection="1">
      <protection locked="0"/>
    </xf>
    <xf numFmtId="169" fontId="13" fillId="24" borderId="1" xfId="0" applyNumberFormat="1" applyFont="1" applyFill="1" applyBorder="1" applyProtection="1">
      <protection locked="0"/>
    </xf>
    <xf numFmtId="1" fontId="12" fillId="24" borderId="1" xfId="0" applyNumberFormat="1" applyFont="1" applyFill="1" applyBorder="1" applyAlignment="1">
      <alignment horizontal="center" vertical="center"/>
    </xf>
    <xf numFmtId="2" fontId="12" fillId="24" borderId="7" xfId="0" applyNumberFormat="1" applyFont="1" applyFill="1" applyBorder="1" applyAlignment="1">
      <alignment vertical="center"/>
    </xf>
    <xf numFmtId="2" fontId="12" fillId="24" borderId="3" xfId="0" applyNumberFormat="1" applyFont="1" applyFill="1" applyBorder="1" applyAlignment="1">
      <alignment vertical="center"/>
    </xf>
    <xf numFmtId="0" fontId="12" fillId="24" borderId="0" xfId="0" applyFont="1" applyFill="1" applyAlignment="1">
      <alignment vertical="center"/>
    </xf>
    <xf numFmtId="0" fontId="13" fillId="24" borderId="0" xfId="0" applyFont="1" applyFill="1" applyProtection="1">
      <protection locked="0"/>
    </xf>
    <xf numFmtId="3" fontId="12" fillId="24" borderId="0" xfId="0" applyNumberFormat="1" applyFont="1" applyFill="1" applyAlignment="1">
      <alignment vertical="center"/>
    </xf>
    <xf numFmtId="4" fontId="12" fillId="24" borderId="0" xfId="0" applyNumberFormat="1" applyFont="1" applyFill="1" applyAlignment="1">
      <alignment vertical="center"/>
    </xf>
    <xf numFmtId="4" fontId="12" fillId="24" borderId="3" xfId="0" applyNumberFormat="1" applyFont="1" applyFill="1" applyBorder="1" applyAlignment="1">
      <alignment vertical="center"/>
    </xf>
    <xf numFmtId="49" fontId="12" fillId="24" borderId="0" xfId="0" applyNumberFormat="1" applyFont="1" applyFill="1" applyAlignment="1">
      <alignment horizontal="right" vertical="center"/>
    </xf>
    <xf numFmtId="49" fontId="12" fillId="24" borderId="8" xfId="0" applyNumberFormat="1" applyFont="1" applyFill="1" applyBorder="1" applyAlignment="1">
      <alignment vertical="center"/>
    </xf>
    <xf numFmtId="49" fontId="12" fillId="24" borderId="1" xfId="0" applyNumberFormat="1" applyFont="1" applyFill="1" applyBorder="1" applyAlignment="1">
      <alignment vertical="center"/>
    </xf>
    <xf numFmtId="49" fontId="12" fillId="24" borderId="9" xfId="0" applyNumberFormat="1" applyFont="1" applyFill="1" applyBorder="1" applyAlignment="1">
      <alignment vertical="center"/>
    </xf>
    <xf numFmtId="0" fontId="3" fillId="24" borderId="0" xfId="0" applyFont="1" applyFill="1" applyAlignment="1">
      <alignment vertical="center"/>
    </xf>
    <xf numFmtId="0" fontId="0" fillId="24" borderId="0" xfId="0" applyFill="1"/>
    <xf numFmtId="2" fontId="3" fillId="0" borderId="0" xfId="0" applyNumberFormat="1" applyFont="1" applyAlignment="1">
      <alignment vertical="center"/>
    </xf>
    <xf numFmtId="49" fontId="13" fillId="12" borderId="0" xfId="0" applyNumberFormat="1" applyFont="1" applyFill="1" applyAlignment="1">
      <alignment horizontal="left"/>
    </xf>
    <xf numFmtId="3" fontId="12" fillId="12" borderId="1" xfId="0" applyNumberFormat="1" applyFont="1" applyFill="1" applyBorder="1" applyAlignment="1">
      <alignment horizontal="center" vertical="center"/>
    </xf>
    <xf numFmtId="3" fontId="14" fillId="12" borderId="1" xfId="0" applyNumberFormat="1" applyFont="1" applyFill="1" applyBorder="1" applyAlignment="1">
      <alignment horizontal="center" vertical="center"/>
    </xf>
    <xf numFmtId="3" fontId="14" fillId="12" borderId="1" xfId="0" applyNumberFormat="1" applyFont="1" applyFill="1" applyBorder="1" applyAlignment="1">
      <alignment horizontal="left" vertical="center"/>
    </xf>
    <xf numFmtId="3" fontId="12" fillId="12" borderId="1" xfId="0" applyNumberFormat="1" applyFont="1" applyFill="1" applyBorder="1" applyAlignment="1">
      <alignment vertical="center"/>
    </xf>
    <xf numFmtId="0" fontId="12" fillId="12" borderId="1" xfId="0" applyFont="1" applyFill="1" applyBorder="1" applyAlignment="1">
      <alignment horizontal="center" vertical="center"/>
    </xf>
    <xf numFmtId="4" fontId="15" fillId="12" borderId="1" xfId="0" applyNumberFormat="1" applyFont="1" applyFill="1" applyBorder="1" applyAlignment="1">
      <alignment horizontal="center" vertical="center"/>
    </xf>
    <xf numFmtId="168" fontId="12" fillId="12" borderId="1" xfId="0" applyNumberFormat="1" applyFont="1" applyFill="1" applyBorder="1" applyAlignment="1">
      <alignment vertical="center"/>
    </xf>
    <xf numFmtId="4" fontId="12" fillId="12" borderId="1" xfId="0" applyNumberFormat="1" applyFont="1" applyFill="1" applyBorder="1" applyAlignment="1">
      <alignment horizontal="center" vertical="center"/>
    </xf>
    <xf numFmtId="4" fontId="12" fillId="13" borderId="1" xfId="0" applyNumberFormat="1" applyFont="1" applyFill="1" applyBorder="1" applyAlignment="1">
      <alignment vertical="center"/>
    </xf>
    <xf numFmtId="1" fontId="12" fillId="13" borderId="1" xfId="0" applyNumberFormat="1" applyFont="1" applyFill="1" applyBorder="1" applyAlignment="1">
      <alignment horizontal="center" vertical="center"/>
    </xf>
    <xf numFmtId="3" fontId="12" fillId="13" borderId="1" xfId="0" applyNumberFormat="1" applyFont="1" applyFill="1" applyBorder="1" applyAlignment="1">
      <alignment horizontal="center" vertical="center"/>
    </xf>
    <xf numFmtId="4" fontId="12" fillId="12" borderId="10" xfId="0" applyNumberFormat="1" applyFont="1" applyFill="1" applyBorder="1" applyAlignment="1">
      <alignment vertical="center"/>
    </xf>
    <xf numFmtId="4" fontId="12" fillId="14" borderId="1" xfId="0" applyNumberFormat="1" applyFont="1" applyFill="1" applyBorder="1" applyAlignment="1">
      <alignment vertical="center"/>
    </xf>
    <xf numFmtId="4" fontId="12" fillId="12" borderId="6" xfId="0" applyNumberFormat="1" applyFont="1" applyFill="1" applyBorder="1" applyAlignment="1">
      <alignment vertical="center"/>
    </xf>
    <xf numFmtId="168" fontId="12" fillId="12" borderId="1" xfId="18" applyNumberFormat="1" applyFont="1" applyFill="1" applyBorder="1" applyAlignment="1" applyProtection="1">
      <alignment vertical="center"/>
    </xf>
    <xf numFmtId="0" fontId="13" fillId="12" borderId="1" xfId="0" applyFont="1" applyFill="1" applyBorder="1" applyProtection="1">
      <protection locked="0"/>
    </xf>
    <xf numFmtId="169" fontId="13" fillId="12" borderId="1" xfId="0" applyNumberFormat="1" applyFont="1" applyFill="1" applyBorder="1" applyProtection="1">
      <protection locked="0"/>
    </xf>
    <xf numFmtId="1" fontId="12" fillId="12" borderId="1" xfId="0" applyNumberFormat="1" applyFont="1" applyFill="1" applyBorder="1" applyAlignment="1">
      <alignment horizontal="center" vertical="center"/>
    </xf>
    <xf numFmtId="2" fontId="12" fillId="12" borderId="7" xfId="0" applyNumberFormat="1" applyFont="1" applyFill="1" applyBorder="1" applyAlignment="1">
      <alignment vertical="center"/>
    </xf>
    <xf numFmtId="2" fontId="12" fillId="12" borderId="3" xfId="0" applyNumberFormat="1" applyFont="1" applyFill="1" applyBorder="1" applyAlignment="1">
      <alignment vertical="center"/>
    </xf>
    <xf numFmtId="0" fontId="12" fillId="12" borderId="0" xfId="0" applyFont="1" applyFill="1" applyAlignment="1">
      <alignment vertical="center"/>
    </xf>
    <xf numFmtId="0" fontId="13" fillId="12" borderId="0" xfId="0" applyFont="1" applyFill="1" applyProtection="1">
      <protection locked="0"/>
    </xf>
    <xf numFmtId="3" fontId="12" fillId="12" borderId="0" xfId="0" applyNumberFormat="1" applyFont="1" applyFill="1" applyAlignment="1">
      <alignment vertical="center"/>
    </xf>
    <xf numFmtId="4" fontId="12" fillId="12" borderId="0" xfId="0" applyNumberFormat="1" applyFont="1" applyFill="1" applyAlignment="1">
      <alignment vertical="center"/>
    </xf>
    <xf numFmtId="4" fontId="12" fillId="12" borderId="3" xfId="0" applyNumberFormat="1" applyFont="1" applyFill="1" applyBorder="1" applyAlignment="1">
      <alignment vertical="center"/>
    </xf>
    <xf numFmtId="49" fontId="12" fillId="12" borderId="0" xfId="0" applyNumberFormat="1" applyFont="1" applyFill="1" applyAlignment="1">
      <alignment horizontal="right" vertical="center"/>
    </xf>
    <xf numFmtId="49" fontId="12" fillId="12" borderId="1" xfId="0" applyNumberFormat="1" applyFont="1" applyFill="1" applyBorder="1" applyAlignment="1">
      <alignment vertical="center"/>
    </xf>
    <xf numFmtId="0" fontId="3" fillId="12" borderId="0" xfId="0" applyFont="1" applyFill="1" applyAlignment="1">
      <alignment vertical="center"/>
    </xf>
    <xf numFmtId="0" fontId="0" fillId="12" borderId="0" xfId="0" applyFill="1"/>
    <xf numFmtId="49" fontId="13" fillId="6" borderId="0" xfId="0" applyNumberFormat="1" applyFont="1" applyFill="1" applyAlignment="1">
      <alignment horizontal="left" shrinkToFit="1"/>
    </xf>
    <xf numFmtId="3" fontId="14" fillId="0" borderId="1" xfId="0" applyNumberFormat="1" applyFont="1" applyBorder="1" applyAlignment="1">
      <alignment horizontal="center" vertical="center" shrinkToFit="1"/>
    </xf>
    <xf numFmtId="3" fontId="14" fillId="0" borderId="1" xfId="0" applyNumberFormat="1" applyFont="1" applyBorder="1" applyAlignment="1">
      <alignment horizontal="left" vertical="center" shrinkToFit="1"/>
    </xf>
    <xf numFmtId="3" fontId="12" fillId="0" borderId="1" xfId="0" applyNumberFormat="1" applyFont="1" applyBorder="1" applyAlignment="1">
      <alignment horizontal="center" vertical="center" shrinkToFit="1"/>
    </xf>
    <xf numFmtId="3" fontId="12" fillId="0" borderId="1" xfId="0" applyNumberFormat="1" applyFont="1" applyBorder="1" applyAlignment="1">
      <alignment vertical="center" shrinkToFit="1"/>
    </xf>
    <xf numFmtId="4" fontId="12" fillId="0" borderId="1" xfId="0" applyNumberFormat="1" applyFont="1" applyBorder="1" applyAlignment="1">
      <alignment vertical="center" shrinkToFit="1"/>
    </xf>
    <xf numFmtId="0" fontId="12" fillId="0" borderId="1" xfId="0" applyFont="1" applyBorder="1" applyAlignment="1">
      <alignment horizontal="center" vertical="center" shrinkToFit="1"/>
    </xf>
    <xf numFmtId="4" fontId="15" fillId="0" borderId="1" xfId="0" applyNumberFormat="1" applyFont="1" applyBorder="1" applyAlignment="1">
      <alignment horizontal="center" vertical="center" shrinkToFit="1"/>
    </xf>
    <xf numFmtId="168" fontId="12" fillId="0" borderId="1" xfId="0" applyNumberFormat="1" applyFont="1" applyBorder="1" applyAlignment="1">
      <alignment vertical="center" shrinkToFit="1"/>
    </xf>
    <xf numFmtId="4" fontId="12" fillId="0" borderId="1" xfId="0" applyNumberFormat="1" applyFont="1" applyBorder="1" applyAlignment="1">
      <alignment horizontal="center" vertical="center" shrinkToFit="1"/>
    </xf>
    <xf numFmtId="4" fontId="12" fillId="2" borderId="1" xfId="0" applyNumberFormat="1" applyFont="1" applyFill="1" applyBorder="1" applyAlignment="1">
      <alignment vertical="center" shrinkToFit="1"/>
    </xf>
    <xf numFmtId="1" fontId="12" fillId="2" borderId="1" xfId="0" applyNumberFormat="1" applyFont="1" applyFill="1" applyBorder="1" applyAlignment="1">
      <alignment horizontal="center" vertical="center" shrinkToFit="1"/>
    </xf>
    <xf numFmtId="3" fontId="12" fillId="2" borderId="1" xfId="0" applyNumberFormat="1" applyFont="1" applyFill="1" applyBorder="1" applyAlignment="1">
      <alignment horizontal="center" vertical="center" shrinkToFit="1"/>
    </xf>
    <xf numFmtId="4" fontId="12" fillId="0" borderId="10" xfId="0" applyNumberFormat="1" applyFont="1" applyBorder="1" applyAlignment="1">
      <alignment vertical="center" shrinkToFit="1"/>
    </xf>
    <xf numFmtId="4" fontId="12" fillId="0" borderId="6" xfId="0" applyNumberFormat="1" applyFont="1" applyBorder="1" applyAlignment="1">
      <alignment vertical="center" shrinkToFit="1"/>
    </xf>
    <xf numFmtId="168" fontId="12" fillId="0" borderId="1" xfId="18" applyNumberFormat="1" applyFont="1" applyBorder="1" applyAlignment="1" applyProtection="1">
      <alignment vertical="center" shrinkToFit="1"/>
    </xf>
    <xf numFmtId="0" fontId="13" fillId="0" borderId="1" xfId="0" applyFont="1" applyBorder="1" applyAlignment="1" applyProtection="1">
      <alignment shrinkToFit="1"/>
      <protection locked="0"/>
    </xf>
    <xf numFmtId="1" fontId="12" fillId="0" borderId="1" xfId="0" applyNumberFormat="1" applyFont="1" applyBorder="1" applyAlignment="1">
      <alignment horizontal="center" vertical="center" shrinkToFit="1"/>
    </xf>
    <xf numFmtId="2" fontId="12" fillId="0" borderId="7" xfId="0" applyNumberFormat="1" applyFont="1" applyBorder="1" applyAlignment="1">
      <alignment vertical="center" shrinkToFit="1"/>
    </xf>
    <xf numFmtId="2" fontId="12" fillId="0" borderId="3" xfId="0" applyNumberFormat="1" applyFont="1" applyBorder="1" applyAlignment="1">
      <alignment vertical="center" shrinkToFit="1"/>
    </xf>
    <xf numFmtId="0" fontId="13" fillId="0" borderId="0" xfId="0" applyFont="1" applyAlignment="1" applyProtection="1">
      <alignment shrinkToFit="1"/>
      <protection locked="0"/>
    </xf>
    <xf numFmtId="3" fontId="12" fillId="0" borderId="0" xfId="0" applyNumberFormat="1" applyFont="1" applyAlignment="1">
      <alignment vertical="center" shrinkToFit="1"/>
    </xf>
    <xf numFmtId="4" fontId="12" fillId="0" borderId="0" xfId="0" applyNumberFormat="1" applyFont="1" applyAlignment="1">
      <alignment vertical="center" shrinkToFit="1"/>
    </xf>
    <xf numFmtId="4" fontId="12" fillId="0" borderId="3" xfId="0" applyNumberFormat="1" applyFont="1" applyBorder="1" applyAlignment="1">
      <alignment vertical="center" shrinkToFit="1"/>
    </xf>
    <xf numFmtId="0" fontId="4" fillId="0" borderId="0" xfId="0" applyFont="1" applyAlignment="1">
      <alignment vertical="center"/>
    </xf>
    <xf numFmtId="169" fontId="13" fillId="0" borderId="1" xfId="0" applyNumberFormat="1" applyFont="1" applyBorder="1" applyAlignment="1" applyProtection="1">
      <alignment shrinkToFit="1"/>
      <protection locked="0"/>
    </xf>
    <xf numFmtId="0" fontId="3" fillId="2" borderId="0" xfId="0" applyFont="1" applyFill="1" applyAlignment="1">
      <alignment vertical="center" shrinkToFit="1"/>
    </xf>
    <xf numFmtId="169" fontId="13" fillId="0" borderId="1" xfId="0" applyNumberFormat="1" applyFont="1" applyBorder="1" applyAlignment="1">
      <alignment shrinkToFit="1"/>
    </xf>
    <xf numFmtId="168" fontId="3" fillId="27" borderId="1" xfId="0" applyNumberFormat="1" applyFont="1" applyFill="1" applyBorder="1" applyAlignment="1">
      <alignment vertical="center" shrinkToFit="1"/>
    </xf>
    <xf numFmtId="3" fontId="14" fillId="23" borderId="1" xfId="0" applyNumberFormat="1" applyFont="1" applyFill="1" applyBorder="1" applyAlignment="1">
      <alignment horizontal="left" vertical="center" shrinkToFit="1"/>
    </xf>
    <xf numFmtId="0" fontId="12" fillId="0" borderId="1" xfId="0" applyFont="1" applyBorder="1" applyAlignment="1">
      <alignment vertical="center" shrinkToFit="1"/>
    </xf>
    <xf numFmtId="0" fontId="13" fillId="0" borderId="0" xfId="0" applyFont="1" applyAlignment="1">
      <alignment shrinkToFit="1"/>
    </xf>
    <xf numFmtId="0" fontId="12" fillId="0" borderId="3" xfId="0" applyFont="1" applyBorder="1" applyAlignment="1">
      <alignment vertical="center" shrinkToFit="1"/>
    </xf>
    <xf numFmtId="168" fontId="3" fillId="28" borderId="1" xfId="0" applyNumberFormat="1" applyFont="1" applyFill="1" applyBorder="1" applyAlignment="1">
      <alignment vertical="center" shrinkToFit="1"/>
    </xf>
    <xf numFmtId="49" fontId="21" fillId="12" borderId="0" xfId="0" applyNumberFormat="1" applyFont="1" applyFill="1" applyAlignment="1">
      <alignment horizontal="left"/>
    </xf>
    <xf numFmtId="3" fontId="8" fillId="12" borderId="1" xfId="0" applyNumberFormat="1" applyFont="1" applyFill="1" applyBorder="1" applyAlignment="1">
      <alignment horizontal="center" vertical="center"/>
    </xf>
    <xf numFmtId="3" fontId="22" fillId="12" borderId="1" xfId="0" applyNumberFormat="1" applyFont="1" applyFill="1" applyBorder="1" applyAlignment="1">
      <alignment horizontal="center" vertical="center"/>
    </xf>
    <xf numFmtId="3" fontId="22" fillId="12" borderId="1" xfId="0" applyNumberFormat="1" applyFont="1" applyFill="1" applyBorder="1" applyAlignment="1">
      <alignment horizontal="left" vertical="center"/>
    </xf>
    <xf numFmtId="3" fontId="8" fillId="12" borderId="1" xfId="0" applyNumberFormat="1" applyFont="1" applyFill="1" applyBorder="1" applyAlignment="1">
      <alignment vertical="center"/>
    </xf>
    <xf numFmtId="4" fontId="8" fillId="12" borderId="1" xfId="0" applyNumberFormat="1" applyFont="1" applyFill="1" applyBorder="1" applyAlignment="1">
      <alignment vertical="center"/>
    </xf>
    <xf numFmtId="0" fontId="8" fillId="12" borderId="1" xfId="0" applyFont="1" applyFill="1" applyBorder="1" applyAlignment="1">
      <alignment horizontal="center" vertical="center"/>
    </xf>
    <xf numFmtId="4" fontId="23" fillId="12" borderId="1" xfId="0" applyNumberFormat="1" applyFont="1" applyFill="1" applyBorder="1" applyAlignment="1">
      <alignment horizontal="center" vertical="center"/>
    </xf>
    <xf numFmtId="168" fontId="8" fillId="12" borderId="1" xfId="0" applyNumberFormat="1" applyFont="1" applyFill="1" applyBorder="1" applyAlignment="1">
      <alignment vertical="center"/>
    </xf>
    <xf numFmtId="4" fontId="8" fillId="12" borderId="1" xfId="0" applyNumberFormat="1" applyFont="1" applyFill="1" applyBorder="1" applyAlignment="1">
      <alignment horizontal="center" vertical="center"/>
    </xf>
    <xf numFmtId="4" fontId="8" fillId="13" borderId="1" xfId="0" applyNumberFormat="1" applyFont="1" applyFill="1" applyBorder="1" applyAlignment="1">
      <alignment vertical="center"/>
    </xf>
    <xf numFmtId="1" fontId="8" fillId="13" borderId="1" xfId="0" applyNumberFormat="1" applyFont="1" applyFill="1" applyBorder="1" applyAlignment="1">
      <alignment horizontal="center" vertical="center"/>
    </xf>
    <xf numFmtId="3" fontId="8" fillId="13" borderId="1" xfId="0" applyNumberFormat="1" applyFont="1" applyFill="1" applyBorder="1" applyAlignment="1">
      <alignment horizontal="center" vertical="center"/>
    </xf>
    <xf numFmtId="4" fontId="8" fillId="12" borderId="10" xfId="0" applyNumberFormat="1" applyFont="1" applyFill="1" applyBorder="1" applyAlignment="1">
      <alignment vertical="center"/>
    </xf>
    <xf numFmtId="4" fontId="8" fillId="14" borderId="1" xfId="0" applyNumberFormat="1" applyFont="1" applyFill="1" applyBorder="1" applyAlignment="1">
      <alignment vertical="center"/>
    </xf>
    <xf numFmtId="4" fontId="8" fillId="12" borderId="6" xfId="0" applyNumberFormat="1" applyFont="1" applyFill="1" applyBorder="1" applyAlignment="1">
      <alignment vertical="center"/>
    </xf>
    <xf numFmtId="168" fontId="8" fillId="12" borderId="1" xfId="18" applyNumberFormat="1" applyFont="1" applyFill="1" applyBorder="1" applyAlignment="1" applyProtection="1">
      <alignment vertical="center"/>
    </xf>
    <xf numFmtId="0" fontId="21" fillId="12" borderId="1" xfId="0" applyFont="1" applyFill="1" applyBorder="1" applyProtection="1">
      <protection locked="0"/>
    </xf>
    <xf numFmtId="169" fontId="21" fillId="12" borderId="1" xfId="0" applyNumberFormat="1" applyFont="1" applyFill="1" applyBorder="1" applyProtection="1">
      <protection locked="0"/>
    </xf>
    <xf numFmtId="1" fontId="8" fillId="12" borderId="1" xfId="0" applyNumberFormat="1" applyFont="1" applyFill="1" applyBorder="1" applyAlignment="1">
      <alignment horizontal="center" vertical="center"/>
    </xf>
    <xf numFmtId="2" fontId="8" fillId="12" borderId="7" xfId="0" applyNumberFormat="1" applyFont="1" applyFill="1" applyBorder="1" applyAlignment="1">
      <alignment vertical="center"/>
    </xf>
    <xf numFmtId="2" fontId="8" fillId="12" borderId="3" xfId="0" applyNumberFormat="1" applyFont="1" applyFill="1" applyBorder="1" applyAlignment="1">
      <alignment vertical="center"/>
    </xf>
    <xf numFmtId="0" fontId="8" fillId="12" borderId="0" xfId="0" applyFont="1" applyFill="1" applyAlignment="1">
      <alignment vertical="center"/>
    </xf>
    <xf numFmtId="0" fontId="21" fillId="12" borderId="0" xfId="0" applyFont="1" applyFill="1" applyProtection="1">
      <protection locked="0"/>
    </xf>
    <xf numFmtId="3" fontId="8" fillId="12" borderId="0" xfId="0" applyNumberFormat="1" applyFont="1" applyFill="1" applyAlignment="1">
      <alignment vertical="center"/>
    </xf>
    <xf numFmtId="4" fontId="8" fillId="12" borderId="0" xfId="0" applyNumberFormat="1" applyFont="1" applyFill="1" applyAlignment="1">
      <alignment vertical="center"/>
    </xf>
    <xf numFmtId="4" fontId="8" fillId="12" borderId="3" xfId="0" applyNumberFormat="1" applyFont="1" applyFill="1" applyBorder="1" applyAlignment="1">
      <alignment vertical="center"/>
    </xf>
    <xf numFmtId="49" fontId="8" fillId="12" borderId="0" xfId="0" applyNumberFormat="1" applyFont="1" applyFill="1" applyAlignment="1">
      <alignment horizontal="right" vertical="center"/>
    </xf>
    <xf numFmtId="49" fontId="8" fillId="12" borderId="8" xfId="0" applyNumberFormat="1" applyFont="1" applyFill="1" applyBorder="1" applyAlignment="1">
      <alignment vertical="center"/>
    </xf>
    <xf numFmtId="49" fontId="8" fillId="12" borderId="1" xfId="0" applyNumberFormat="1" applyFont="1" applyFill="1" applyBorder="1" applyAlignment="1">
      <alignment vertical="center"/>
    </xf>
    <xf numFmtId="49" fontId="8" fillId="12" borderId="9" xfId="0" applyNumberFormat="1" applyFont="1" applyFill="1" applyBorder="1" applyAlignment="1">
      <alignment vertical="center"/>
    </xf>
    <xf numFmtId="0" fontId="21" fillId="12" borderId="0" xfId="0" applyFont="1" applyFill="1"/>
    <xf numFmtId="4" fontId="12" fillId="29" borderId="1" xfId="0" applyNumberFormat="1" applyFont="1" applyFill="1" applyBorder="1" applyAlignment="1">
      <alignment vertical="center"/>
    </xf>
    <xf numFmtId="3" fontId="12" fillId="29" borderId="1" xfId="0" applyNumberFormat="1" applyFont="1" applyFill="1" applyBorder="1" applyAlignment="1">
      <alignment horizontal="center" vertical="center"/>
    </xf>
    <xf numFmtId="3" fontId="14" fillId="29" borderId="1" xfId="0" applyNumberFormat="1" applyFont="1" applyFill="1" applyBorder="1" applyAlignment="1">
      <alignment horizontal="center" vertical="center"/>
    </xf>
    <xf numFmtId="3" fontId="14" fillId="29" borderId="1" xfId="0" applyNumberFormat="1" applyFont="1" applyFill="1" applyBorder="1" applyAlignment="1">
      <alignment horizontal="left" vertical="center"/>
    </xf>
    <xf numFmtId="3" fontId="12" fillId="29" borderId="1" xfId="0" applyNumberFormat="1" applyFont="1" applyFill="1" applyBorder="1" applyAlignment="1">
      <alignment vertical="center"/>
    </xf>
    <xf numFmtId="0" fontId="12" fillId="29" borderId="1" xfId="0" applyFont="1" applyFill="1" applyBorder="1" applyAlignment="1">
      <alignment horizontal="center" vertical="center"/>
    </xf>
    <xf numFmtId="4" fontId="15" fillId="29" borderId="1" xfId="0" applyNumberFormat="1" applyFont="1" applyFill="1" applyBorder="1" applyAlignment="1">
      <alignment horizontal="center" vertical="center"/>
    </xf>
    <xf numFmtId="168" fontId="12" fillId="29" borderId="1" xfId="0" applyNumberFormat="1" applyFont="1" applyFill="1" applyBorder="1" applyAlignment="1">
      <alignment vertical="center"/>
    </xf>
    <xf numFmtId="4" fontId="12" fillId="29" borderId="1" xfId="0" applyNumberFormat="1" applyFont="1" applyFill="1" applyBorder="1" applyAlignment="1">
      <alignment horizontal="center" vertical="center"/>
    </xf>
    <xf numFmtId="4" fontId="12" fillId="30" borderId="1" xfId="0" applyNumberFormat="1" applyFont="1" applyFill="1" applyBorder="1" applyAlignment="1">
      <alignment vertical="center"/>
    </xf>
    <xf numFmtId="1" fontId="12" fillId="30" borderId="1" xfId="0" applyNumberFormat="1" applyFont="1" applyFill="1" applyBorder="1" applyAlignment="1">
      <alignment horizontal="center" vertical="center"/>
    </xf>
    <xf numFmtId="3" fontId="12" fillId="30" borderId="1" xfId="0" applyNumberFormat="1" applyFont="1" applyFill="1" applyBorder="1" applyAlignment="1">
      <alignment horizontal="center" vertical="center"/>
    </xf>
    <xf numFmtId="4" fontId="12" fillId="29" borderId="10" xfId="0" applyNumberFormat="1" applyFont="1" applyFill="1" applyBorder="1" applyAlignment="1">
      <alignment vertical="center"/>
    </xf>
    <xf numFmtId="4" fontId="12" fillId="29" borderId="6" xfId="0" applyNumberFormat="1" applyFont="1" applyFill="1" applyBorder="1" applyAlignment="1">
      <alignment vertical="center"/>
    </xf>
    <xf numFmtId="168" fontId="12" fillId="29" borderId="1" xfId="18" applyNumberFormat="1" applyFont="1" applyFill="1" applyBorder="1" applyAlignment="1" applyProtection="1">
      <alignment vertical="center"/>
    </xf>
    <xf numFmtId="0" fontId="13" fillId="29" borderId="1" xfId="0" applyFont="1" applyFill="1" applyBorder="1" applyProtection="1">
      <protection locked="0"/>
    </xf>
    <xf numFmtId="169" fontId="13" fillId="29" borderId="1" xfId="0" applyNumberFormat="1" applyFont="1" applyFill="1" applyBorder="1" applyProtection="1">
      <protection locked="0"/>
    </xf>
    <xf numFmtId="1" fontId="12" fillId="29" borderId="1" xfId="0" applyNumberFormat="1" applyFont="1" applyFill="1" applyBorder="1" applyAlignment="1">
      <alignment horizontal="center" vertical="center"/>
    </xf>
    <xf numFmtId="2" fontId="12" fillId="29" borderId="7" xfId="0" applyNumberFormat="1" applyFont="1" applyFill="1" applyBorder="1" applyAlignment="1">
      <alignment vertical="center"/>
    </xf>
    <xf numFmtId="2" fontId="12" fillId="29" borderId="3" xfId="0" applyNumberFormat="1" applyFont="1" applyFill="1" applyBorder="1" applyAlignment="1">
      <alignment vertical="center"/>
    </xf>
    <xf numFmtId="0" fontId="12" fillId="29" borderId="0" xfId="0" applyFont="1" applyFill="1" applyAlignment="1">
      <alignment vertical="center"/>
    </xf>
    <xf numFmtId="0" fontId="13" fillId="29" borderId="0" xfId="0" applyFont="1" applyFill="1" applyProtection="1">
      <protection locked="0"/>
    </xf>
    <xf numFmtId="3" fontId="12" fillId="29" borderId="0" xfId="0" applyNumberFormat="1" applyFont="1" applyFill="1" applyAlignment="1">
      <alignment vertical="center"/>
    </xf>
    <xf numFmtId="4" fontId="12" fillId="29" borderId="0" xfId="0" applyNumberFormat="1" applyFont="1" applyFill="1" applyAlignment="1">
      <alignment vertical="center"/>
    </xf>
    <xf numFmtId="4" fontId="12" fillId="29" borderId="3" xfId="0" applyNumberFormat="1" applyFont="1" applyFill="1" applyBorder="1" applyAlignment="1">
      <alignment vertical="center"/>
    </xf>
    <xf numFmtId="49" fontId="12" fillId="29" borderId="0" xfId="0" applyNumberFormat="1" applyFont="1" applyFill="1" applyAlignment="1">
      <alignment horizontal="right" vertical="center"/>
    </xf>
    <xf numFmtId="49" fontId="12" fillId="29" borderId="8" xfId="0" applyNumberFormat="1" applyFont="1" applyFill="1" applyBorder="1" applyAlignment="1">
      <alignment vertical="center"/>
    </xf>
    <xf numFmtId="49" fontId="12" fillId="29" borderId="1" xfId="0" applyNumberFormat="1" applyFont="1" applyFill="1" applyBorder="1" applyAlignment="1">
      <alignment vertical="center"/>
    </xf>
    <xf numFmtId="49" fontId="12" fillId="29" borderId="9" xfId="0" applyNumberFormat="1" applyFont="1" applyFill="1" applyBorder="1" applyAlignment="1">
      <alignment vertical="center"/>
    </xf>
    <xf numFmtId="0" fontId="3" fillId="29" borderId="0" xfId="0" applyFont="1" applyFill="1" applyAlignment="1">
      <alignment vertical="center"/>
    </xf>
    <xf numFmtId="0" fontId="0" fillId="29" borderId="0" xfId="0" applyFill="1"/>
    <xf numFmtId="49" fontId="21" fillId="12" borderId="0" xfId="0" applyNumberFormat="1" applyFont="1" applyFill="1" applyAlignment="1">
      <alignment horizontal="center"/>
    </xf>
    <xf numFmtId="168" fontId="8" fillId="12" borderId="1" xfId="0" applyNumberFormat="1" applyFont="1" applyFill="1" applyBorder="1" applyAlignment="1">
      <alignment horizontal="center" vertical="center"/>
    </xf>
    <xf numFmtId="4" fontId="8" fillId="13" borderId="1" xfId="0" applyNumberFormat="1" applyFont="1" applyFill="1" applyBorder="1" applyAlignment="1">
      <alignment horizontal="center" vertical="center"/>
    </xf>
    <xf numFmtId="4" fontId="8" fillId="12" borderId="10" xfId="0" applyNumberFormat="1" applyFont="1" applyFill="1" applyBorder="1" applyAlignment="1">
      <alignment horizontal="center" vertical="center"/>
    </xf>
    <xf numFmtId="4" fontId="8" fillId="14" borderId="1" xfId="0" applyNumberFormat="1" applyFont="1" applyFill="1" applyBorder="1" applyAlignment="1">
      <alignment horizontal="center" vertical="center"/>
    </xf>
    <xf numFmtId="4" fontId="8" fillId="12" borderId="6" xfId="0" applyNumberFormat="1" applyFont="1" applyFill="1" applyBorder="1" applyAlignment="1">
      <alignment horizontal="center" vertical="center"/>
    </xf>
    <xf numFmtId="168" fontId="8" fillId="12" borderId="1" xfId="18" applyNumberFormat="1" applyFont="1" applyFill="1" applyBorder="1" applyAlignment="1" applyProtection="1">
      <alignment horizontal="center" vertical="center"/>
    </xf>
    <xf numFmtId="0" fontId="21" fillId="12" borderId="1" xfId="0" applyFont="1" applyFill="1" applyBorder="1" applyAlignment="1" applyProtection="1">
      <alignment horizontal="center"/>
      <protection locked="0"/>
    </xf>
    <xf numFmtId="169" fontId="21" fillId="12" borderId="1" xfId="0" applyNumberFormat="1" applyFont="1" applyFill="1" applyBorder="1" applyAlignment="1" applyProtection="1">
      <alignment horizontal="center"/>
      <protection locked="0"/>
    </xf>
    <xf numFmtId="2" fontId="8" fillId="12" borderId="7" xfId="0" applyNumberFormat="1" applyFont="1" applyFill="1" applyBorder="1" applyAlignment="1">
      <alignment horizontal="center" vertical="center"/>
    </xf>
    <xf numFmtId="2" fontId="8" fillId="12" borderId="3" xfId="0" applyNumberFormat="1" applyFont="1" applyFill="1" applyBorder="1" applyAlignment="1">
      <alignment horizontal="center" vertical="center"/>
    </xf>
    <xf numFmtId="0" fontId="8" fillId="12" borderId="0" xfId="0" applyFont="1" applyFill="1" applyAlignment="1">
      <alignment horizontal="center" vertical="center"/>
    </xf>
    <xf numFmtId="0" fontId="21" fillId="12" borderId="0" xfId="0" applyFont="1" applyFill="1" applyAlignment="1" applyProtection="1">
      <alignment horizontal="center"/>
      <protection locked="0"/>
    </xf>
    <xf numFmtId="3" fontId="8" fillId="12" borderId="0" xfId="0" applyNumberFormat="1" applyFont="1" applyFill="1" applyAlignment="1">
      <alignment horizontal="center" vertical="center"/>
    </xf>
    <xf numFmtId="4" fontId="8" fillId="12" borderId="0" xfId="0" applyNumberFormat="1" applyFont="1" applyFill="1" applyAlignment="1">
      <alignment horizontal="center" vertical="center"/>
    </xf>
    <xf numFmtId="4" fontId="8" fillId="12" borderId="3" xfId="0" applyNumberFormat="1" applyFont="1" applyFill="1" applyBorder="1" applyAlignment="1">
      <alignment horizontal="center" vertical="center"/>
    </xf>
    <xf numFmtId="49" fontId="8" fillId="12" borderId="0" xfId="0" applyNumberFormat="1" applyFont="1" applyFill="1" applyAlignment="1">
      <alignment horizontal="center" vertical="center"/>
    </xf>
    <xf numFmtId="49" fontId="8" fillId="12" borderId="8" xfId="0" applyNumberFormat="1" applyFont="1" applyFill="1" applyBorder="1" applyAlignment="1">
      <alignment horizontal="center" vertical="center"/>
    </xf>
    <xf numFmtId="49" fontId="8" fillId="12" borderId="1" xfId="0" applyNumberFormat="1" applyFont="1" applyFill="1" applyBorder="1" applyAlignment="1">
      <alignment horizontal="center" vertical="center"/>
    </xf>
    <xf numFmtId="49" fontId="8" fillId="12" borderId="9" xfId="0" applyNumberFormat="1" applyFont="1" applyFill="1" applyBorder="1" applyAlignment="1">
      <alignment horizontal="center" vertical="center"/>
    </xf>
    <xf numFmtId="0" fontId="21" fillId="12" borderId="0" xfId="0" applyFont="1" applyFill="1" applyAlignment="1">
      <alignment horizontal="center"/>
    </xf>
    <xf numFmtId="0" fontId="3" fillId="0" borderId="3" xfId="0" applyFont="1" applyBorder="1" applyAlignment="1">
      <alignment vertical="center" shrinkToFit="1"/>
    </xf>
    <xf numFmtId="49" fontId="21" fillId="12" borderId="0" xfId="0" applyNumberFormat="1" applyFont="1" applyFill="1" applyAlignment="1">
      <alignment horizontal="center" shrinkToFit="1"/>
    </xf>
    <xf numFmtId="3" fontId="8" fillId="12" borderId="1" xfId="0" applyNumberFormat="1" applyFont="1" applyFill="1" applyBorder="1" applyAlignment="1">
      <alignment horizontal="center" vertical="center" shrinkToFit="1"/>
    </xf>
    <xf numFmtId="3" fontId="22" fillId="12" borderId="1" xfId="0" applyNumberFormat="1" applyFont="1" applyFill="1" applyBorder="1" applyAlignment="1">
      <alignment horizontal="center" vertical="center" shrinkToFit="1"/>
    </xf>
    <xf numFmtId="0" fontId="8" fillId="12" borderId="1" xfId="0" applyFont="1" applyFill="1" applyBorder="1" applyAlignment="1">
      <alignment horizontal="center" vertical="center" shrinkToFit="1"/>
    </xf>
    <xf numFmtId="4" fontId="8" fillId="12" borderId="1" xfId="0" applyNumberFormat="1" applyFont="1" applyFill="1" applyBorder="1" applyAlignment="1">
      <alignment horizontal="center" vertical="center" shrinkToFit="1"/>
    </xf>
    <xf numFmtId="4" fontId="23" fillId="12" borderId="1" xfId="0" applyNumberFormat="1" applyFont="1" applyFill="1" applyBorder="1" applyAlignment="1">
      <alignment horizontal="center" vertical="center" shrinkToFit="1"/>
    </xf>
    <xf numFmtId="168" fontId="8" fillId="12" borderId="1" xfId="0" applyNumberFormat="1" applyFont="1" applyFill="1" applyBorder="1" applyAlignment="1">
      <alignment horizontal="center" vertical="center" shrinkToFit="1"/>
    </xf>
    <xf numFmtId="4" fontId="8" fillId="13" borderId="1" xfId="0" applyNumberFormat="1" applyFont="1" applyFill="1" applyBorder="1" applyAlignment="1">
      <alignment horizontal="center" vertical="center" shrinkToFit="1"/>
    </xf>
    <xf numFmtId="1" fontId="8" fillId="13" borderId="1" xfId="0" applyNumberFormat="1" applyFont="1" applyFill="1" applyBorder="1" applyAlignment="1">
      <alignment horizontal="center" vertical="center" shrinkToFit="1"/>
    </xf>
    <xf numFmtId="3" fontId="8" fillId="13" borderId="1" xfId="0" applyNumberFormat="1" applyFont="1" applyFill="1" applyBorder="1" applyAlignment="1">
      <alignment horizontal="center" vertical="center" shrinkToFit="1"/>
    </xf>
    <xf numFmtId="4" fontId="8" fillId="14" borderId="1" xfId="0" applyNumberFormat="1" applyFont="1" applyFill="1" applyBorder="1" applyAlignment="1">
      <alignment horizontal="center" vertical="center" shrinkToFit="1"/>
    </xf>
    <xf numFmtId="4" fontId="8" fillId="12" borderId="6" xfId="0" applyNumberFormat="1" applyFont="1" applyFill="1" applyBorder="1" applyAlignment="1">
      <alignment horizontal="center" vertical="center" shrinkToFit="1"/>
    </xf>
    <xf numFmtId="168" fontId="8" fillId="12" borderId="1" xfId="18" applyNumberFormat="1" applyFont="1" applyFill="1" applyBorder="1" applyAlignment="1" applyProtection="1">
      <alignment horizontal="center" vertical="center" shrinkToFit="1"/>
    </xf>
    <xf numFmtId="0" fontId="21" fillId="12" borderId="1" xfId="0" applyFont="1" applyFill="1" applyBorder="1" applyAlignment="1" applyProtection="1">
      <alignment horizontal="center" shrinkToFit="1"/>
      <protection locked="0"/>
    </xf>
    <xf numFmtId="169" fontId="21" fillId="12" borderId="1" xfId="0" applyNumberFormat="1" applyFont="1" applyFill="1" applyBorder="1" applyAlignment="1" applyProtection="1">
      <alignment horizontal="center" shrinkToFit="1"/>
      <protection locked="0"/>
    </xf>
    <xf numFmtId="1" fontId="8" fillId="12" borderId="1" xfId="0" applyNumberFormat="1" applyFont="1" applyFill="1" applyBorder="1" applyAlignment="1">
      <alignment horizontal="center" vertical="center" shrinkToFit="1"/>
    </xf>
    <xf numFmtId="2" fontId="8" fillId="12" borderId="7" xfId="0" applyNumberFormat="1" applyFont="1" applyFill="1" applyBorder="1" applyAlignment="1">
      <alignment horizontal="center" vertical="center" shrinkToFit="1"/>
    </xf>
    <xf numFmtId="2" fontId="8" fillId="12" borderId="3" xfId="0" applyNumberFormat="1" applyFont="1" applyFill="1" applyBorder="1" applyAlignment="1">
      <alignment horizontal="center" vertical="center" shrinkToFit="1"/>
    </xf>
    <xf numFmtId="0" fontId="8" fillId="12" borderId="0" xfId="0" applyFont="1" applyFill="1" applyAlignment="1">
      <alignment horizontal="center" vertical="center" shrinkToFit="1"/>
    </xf>
    <xf numFmtId="0" fontId="21" fillId="12" borderId="0" xfId="0" applyFont="1" applyFill="1" applyAlignment="1" applyProtection="1">
      <alignment horizontal="center" shrinkToFit="1"/>
      <protection locked="0"/>
    </xf>
    <xf numFmtId="3" fontId="8" fillId="12" borderId="0" xfId="0" applyNumberFormat="1" applyFont="1" applyFill="1" applyAlignment="1">
      <alignment horizontal="center" vertical="center" shrinkToFit="1"/>
    </xf>
    <xf numFmtId="4" fontId="8" fillId="12" borderId="0" xfId="0" applyNumberFormat="1" applyFont="1" applyFill="1" applyAlignment="1">
      <alignment horizontal="center" vertical="center" shrinkToFit="1"/>
    </xf>
    <xf numFmtId="4" fontId="8" fillId="12" borderId="3" xfId="0" applyNumberFormat="1" applyFont="1" applyFill="1" applyBorder="1" applyAlignment="1">
      <alignment horizontal="center" vertical="center" shrinkToFit="1"/>
    </xf>
    <xf numFmtId="49" fontId="8" fillId="12" borderId="0" xfId="0" applyNumberFormat="1" applyFont="1" applyFill="1" applyAlignment="1">
      <alignment horizontal="center" vertical="center" shrinkToFit="1"/>
    </xf>
    <xf numFmtId="0" fontId="0" fillId="0" borderId="0" xfId="0" applyFill="1" applyAlignment="1">
      <alignment shrinkToFit="1"/>
    </xf>
    <xf numFmtId="169" fontId="21" fillId="12" borderId="1" xfId="0" applyNumberFormat="1" applyFont="1" applyFill="1" applyBorder="1" applyAlignment="1">
      <alignment horizontal="center" shrinkToFit="1"/>
    </xf>
    <xf numFmtId="0" fontId="3" fillId="0" borderId="0" xfId="0" applyFont="1" applyFill="1" applyAlignment="1">
      <alignment vertical="center"/>
    </xf>
    <xf numFmtId="3" fontId="12" fillId="2" borderId="1" xfId="0" applyNumberFormat="1" applyFont="1" applyFill="1" applyBorder="1" applyAlignment="1">
      <alignment vertical="center" shrinkToFit="1"/>
    </xf>
    <xf numFmtId="0" fontId="3" fillId="13" borderId="0" xfId="0" applyFont="1" applyFill="1" applyAlignment="1">
      <alignment vertical="center"/>
    </xf>
    <xf numFmtId="2" fontId="12" fillId="0" borderId="0" xfId="0" applyNumberFormat="1" applyFont="1" applyAlignment="1">
      <alignment vertical="center" shrinkToFit="1"/>
    </xf>
    <xf numFmtId="3" fontId="12" fillId="0" borderId="16" xfId="0" applyNumberFormat="1" applyFont="1" applyBorder="1" applyAlignment="1">
      <alignment vertical="center" shrinkToFit="1"/>
    </xf>
    <xf numFmtId="4" fontId="12" fillId="0" borderId="16" xfId="0" applyNumberFormat="1" applyFont="1" applyBorder="1" applyAlignment="1">
      <alignment vertical="center" shrinkToFit="1"/>
    </xf>
    <xf numFmtId="49" fontId="12" fillId="17" borderId="9" xfId="0" applyNumberFormat="1" applyFont="1" applyFill="1" applyBorder="1" applyAlignment="1">
      <alignment vertical="center"/>
    </xf>
    <xf numFmtId="3" fontId="14" fillId="2" borderId="1" xfId="0" applyNumberFormat="1" applyFont="1" applyFill="1" applyBorder="1" applyAlignment="1">
      <alignment horizontal="center" vertical="center" shrinkToFit="1"/>
    </xf>
    <xf numFmtId="3" fontId="14" fillId="21" borderId="1" xfId="0" applyNumberFormat="1" applyFont="1" applyFill="1" applyBorder="1" applyAlignment="1">
      <alignment horizontal="left" vertical="center" shrinkToFit="1"/>
    </xf>
    <xf numFmtId="0" fontId="12" fillId="2" borderId="1" xfId="0" applyFont="1" applyFill="1" applyBorder="1" applyAlignment="1">
      <alignment horizontal="center" vertical="center" shrinkToFit="1"/>
    </xf>
    <xf numFmtId="4" fontId="15" fillId="2" borderId="1" xfId="0" applyNumberFormat="1" applyFont="1" applyFill="1" applyBorder="1" applyAlignment="1">
      <alignment horizontal="center" vertical="center" shrinkToFit="1"/>
    </xf>
    <xf numFmtId="168" fontId="12" fillId="2" borderId="1" xfId="0" applyNumberFormat="1" applyFont="1" applyFill="1" applyBorder="1" applyAlignment="1">
      <alignment vertical="center" shrinkToFit="1"/>
    </xf>
    <xf numFmtId="4" fontId="12" fillId="2" borderId="1" xfId="0" applyNumberFormat="1" applyFont="1" applyFill="1" applyBorder="1" applyAlignment="1">
      <alignment horizontal="center" vertical="center" shrinkToFit="1"/>
    </xf>
    <xf numFmtId="4" fontId="12" fillId="2" borderId="0" xfId="0" applyNumberFormat="1" applyFont="1" applyFill="1" applyAlignment="1">
      <alignment vertical="center" shrinkToFit="1"/>
    </xf>
    <xf numFmtId="4" fontId="12" fillId="2" borderId="6" xfId="0" applyNumberFormat="1" applyFont="1" applyFill="1" applyBorder="1" applyAlignment="1">
      <alignment vertical="center" shrinkToFit="1"/>
    </xf>
    <xf numFmtId="168" fontId="12" fillId="2" borderId="1" xfId="18" applyNumberFormat="1" applyFont="1" applyFill="1" applyBorder="1" applyAlignment="1" applyProtection="1">
      <alignment vertical="center" shrinkToFit="1"/>
    </xf>
    <xf numFmtId="0" fontId="13" fillId="2" borderId="1" xfId="0" applyFont="1" applyFill="1" applyBorder="1" applyAlignment="1" applyProtection="1">
      <alignment shrinkToFit="1"/>
      <protection locked="0"/>
    </xf>
    <xf numFmtId="2" fontId="12" fillId="2" borderId="7" xfId="0" applyNumberFormat="1" applyFont="1" applyFill="1" applyBorder="1" applyAlignment="1">
      <alignment vertical="center" shrinkToFit="1"/>
    </xf>
    <xf numFmtId="2" fontId="12" fillId="2" borderId="3" xfId="0" applyNumberFormat="1" applyFont="1" applyFill="1" applyBorder="1" applyAlignment="1">
      <alignment vertical="center" shrinkToFit="1"/>
    </xf>
    <xf numFmtId="0" fontId="12" fillId="2" borderId="0" xfId="0" applyFont="1" applyFill="1" applyAlignment="1">
      <alignment vertical="center" shrinkToFit="1"/>
    </xf>
    <xf numFmtId="0" fontId="13" fillId="2" borderId="0" xfId="0" applyFont="1" applyFill="1" applyAlignment="1" applyProtection="1">
      <alignment shrinkToFit="1"/>
      <protection locked="0"/>
    </xf>
    <xf numFmtId="3" fontId="12" fillId="2" borderId="0" xfId="0" applyNumberFormat="1" applyFont="1" applyFill="1" applyAlignment="1">
      <alignment vertical="center" shrinkToFit="1"/>
    </xf>
    <xf numFmtId="4" fontId="12" fillId="2" borderId="3" xfId="0" applyNumberFormat="1" applyFont="1" applyFill="1" applyBorder="1" applyAlignment="1">
      <alignment vertical="center" shrinkToFit="1"/>
    </xf>
    <xf numFmtId="49" fontId="21" fillId="12" borderId="0" xfId="0" applyNumberFormat="1" applyFont="1" applyFill="1" applyAlignment="1">
      <alignment horizontal="left" shrinkToFit="1"/>
    </xf>
    <xf numFmtId="3" fontId="22" fillId="12" borderId="1" xfId="0" applyNumberFormat="1" applyFont="1" applyFill="1" applyBorder="1" applyAlignment="1">
      <alignment horizontal="left" vertical="center" shrinkToFit="1"/>
    </xf>
    <xf numFmtId="3" fontId="8" fillId="12" borderId="1" xfId="0" applyNumberFormat="1" applyFont="1" applyFill="1" applyBorder="1" applyAlignment="1">
      <alignment vertical="center" shrinkToFit="1"/>
    </xf>
    <xf numFmtId="4" fontId="8" fillId="12" borderId="1" xfId="0" applyNumberFormat="1" applyFont="1" applyFill="1" applyBorder="1" applyAlignment="1">
      <alignment vertical="center" shrinkToFit="1"/>
    </xf>
    <xf numFmtId="168" fontId="8" fillId="12" borderId="1" xfId="0" applyNumberFormat="1" applyFont="1" applyFill="1" applyBorder="1" applyAlignment="1">
      <alignment vertical="center" shrinkToFit="1"/>
    </xf>
    <xf numFmtId="4" fontId="8" fillId="13" borderId="1" xfId="0" applyNumberFormat="1" applyFont="1" applyFill="1" applyBorder="1" applyAlignment="1">
      <alignment vertical="center" shrinkToFit="1"/>
    </xf>
    <xf numFmtId="4" fontId="8" fillId="14" borderId="1" xfId="0" applyNumberFormat="1" applyFont="1" applyFill="1" applyBorder="1" applyAlignment="1">
      <alignment vertical="center" shrinkToFit="1"/>
    </xf>
    <xf numFmtId="4" fontId="8" fillId="12" borderId="6" xfId="0" applyNumberFormat="1" applyFont="1" applyFill="1" applyBorder="1" applyAlignment="1">
      <alignment vertical="center" shrinkToFit="1"/>
    </xf>
    <xf numFmtId="168" fontId="8" fillId="12" borderId="1" xfId="18" applyNumberFormat="1" applyFont="1" applyFill="1" applyBorder="1" applyAlignment="1" applyProtection="1">
      <alignment vertical="center" shrinkToFit="1"/>
    </xf>
    <xf numFmtId="0" fontId="21" fillId="12" borderId="1" xfId="0" applyFont="1" applyFill="1" applyBorder="1" applyAlignment="1" applyProtection="1">
      <alignment shrinkToFit="1"/>
      <protection locked="0"/>
    </xf>
    <xf numFmtId="169" fontId="21" fillId="12" borderId="1" xfId="0" applyNumberFormat="1" applyFont="1" applyFill="1" applyBorder="1" applyAlignment="1" applyProtection="1">
      <alignment shrinkToFit="1"/>
      <protection locked="0"/>
    </xf>
    <xf numFmtId="2" fontId="8" fillId="12" borderId="7" xfId="0" applyNumberFormat="1" applyFont="1" applyFill="1" applyBorder="1" applyAlignment="1">
      <alignment vertical="center" shrinkToFit="1"/>
    </xf>
    <xf numFmtId="2" fontId="8" fillId="12" borderId="3" xfId="0" applyNumberFormat="1" applyFont="1" applyFill="1" applyBorder="1" applyAlignment="1">
      <alignment vertical="center" shrinkToFit="1"/>
    </xf>
    <xf numFmtId="0" fontId="8" fillId="12" borderId="0" xfId="0" applyFont="1" applyFill="1" applyAlignment="1">
      <alignment vertical="center" shrinkToFit="1"/>
    </xf>
    <xf numFmtId="0" fontId="21" fillId="12" borderId="0" xfId="0" applyFont="1" applyFill="1" applyAlignment="1" applyProtection="1">
      <alignment shrinkToFit="1"/>
      <protection locked="0"/>
    </xf>
    <xf numFmtId="3" fontId="8" fillId="12" borderId="0" xfId="0" applyNumberFormat="1" applyFont="1" applyFill="1" applyAlignment="1">
      <alignment vertical="center" shrinkToFit="1"/>
    </xf>
    <xf numFmtId="4" fontId="8" fillId="12" borderId="0" xfId="0" applyNumberFormat="1" applyFont="1" applyFill="1" applyAlignment="1">
      <alignment vertical="center" shrinkToFit="1"/>
    </xf>
    <xf numFmtId="4" fontId="8" fillId="12" borderId="3" xfId="0" applyNumberFormat="1" applyFont="1" applyFill="1" applyBorder="1" applyAlignment="1">
      <alignment vertical="center" shrinkToFit="1"/>
    </xf>
    <xf numFmtId="0" fontId="12" fillId="16" borderId="0" xfId="0" applyFont="1" applyFill="1" applyAlignment="1">
      <alignment horizontal="left" vertical="center" shrinkToFit="1"/>
    </xf>
    <xf numFmtId="0" fontId="4" fillId="6" borderId="0" xfId="0" applyFont="1" applyFill="1" applyAlignment="1">
      <alignment horizontal="left" vertical="center" shrinkToFit="1"/>
    </xf>
    <xf numFmtId="0" fontId="3" fillId="0" borderId="3" xfId="0" applyFont="1" applyBorder="1" applyAlignment="1">
      <alignment vertical="center"/>
    </xf>
    <xf numFmtId="2" fontId="3" fillId="0" borderId="3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3" fontId="14" fillId="2" borderId="1" xfId="0" applyNumberFormat="1" applyFont="1" applyFill="1" applyBorder="1" applyAlignment="1">
      <alignment horizontal="left" vertical="center" shrinkToFit="1"/>
    </xf>
    <xf numFmtId="0" fontId="12" fillId="22" borderId="0" xfId="0" applyFont="1" applyFill="1" applyAlignment="1">
      <alignment vertical="center" shrinkToFit="1"/>
    </xf>
    <xf numFmtId="3" fontId="22" fillId="13" borderId="1" xfId="0" applyNumberFormat="1" applyFont="1" applyFill="1" applyBorder="1" applyAlignment="1">
      <alignment horizontal="left" vertical="center" shrinkToFit="1"/>
    </xf>
    <xf numFmtId="169" fontId="21" fillId="12" borderId="1" xfId="0" applyNumberFormat="1" applyFont="1" applyFill="1" applyBorder="1" applyAlignment="1">
      <alignment shrinkToFit="1"/>
    </xf>
    <xf numFmtId="0" fontId="8" fillId="13" borderId="0" xfId="0" applyFont="1" applyFill="1" applyAlignment="1">
      <alignment horizontal="center" vertical="center"/>
    </xf>
    <xf numFmtId="0" fontId="24" fillId="12" borderId="0" xfId="0" applyFont="1" applyFill="1" applyAlignment="1">
      <alignment horizontal="center" vertical="center"/>
    </xf>
    <xf numFmtId="2" fontId="12" fillId="0" borderId="1" xfId="0" applyNumberFormat="1" applyFont="1" applyBorder="1" applyAlignment="1">
      <alignment vertical="center" shrinkToFit="1"/>
    </xf>
    <xf numFmtId="0" fontId="4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2" fontId="8" fillId="12" borderId="1" xfId="0" applyNumberFormat="1" applyFont="1" applyFill="1" applyBorder="1" applyAlignment="1">
      <alignment horizontal="center" vertical="center" shrinkToFit="1"/>
    </xf>
    <xf numFmtId="2" fontId="8" fillId="12" borderId="0" xfId="0" applyNumberFormat="1" applyFont="1" applyFill="1" applyAlignment="1">
      <alignment horizontal="center" vertical="center" shrinkToFit="1"/>
    </xf>
    <xf numFmtId="3" fontId="3" fillId="6" borderId="0" xfId="0" applyNumberFormat="1" applyFont="1" applyFill="1" applyAlignment="1">
      <alignment horizontal="left" vertical="center" shrinkToFit="1"/>
    </xf>
    <xf numFmtId="3" fontId="4" fillId="0" borderId="1" xfId="0" applyNumberFormat="1" applyFont="1" applyBorder="1" applyAlignment="1">
      <alignment horizontal="center" vertical="center" shrinkToFit="1"/>
    </xf>
    <xf numFmtId="0" fontId="4" fillId="0" borderId="3" xfId="0" applyFont="1" applyBorder="1" applyAlignment="1">
      <alignment vertical="center" shrinkToFit="1"/>
    </xf>
    <xf numFmtId="3" fontId="12" fillId="29" borderId="1" xfId="0" applyNumberFormat="1" applyFont="1" applyFill="1" applyBorder="1" applyAlignment="1">
      <alignment horizontal="center" vertical="center" shrinkToFit="1"/>
    </xf>
    <xf numFmtId="0" fontId="0" fillId="23" borderId="0" xfId="0" applyFill="1"/>
    <xf numFmtId="49" fontId="13" fillId="23" borderId="0" xfId="0" applyNumberFormat="1" applyFont="1" applyFill="1" applyAlignment="1">
      <alignment horizontal="left" shrinkToFit="1"/>
    </xf>
    <xf numFmtId="3" fontId="12" fillId="23" borderId="1" xfId="0" applyNumberFormat="1" applyFont="1" applyFill="1" applyBorder="1" applyAlignment="1">
      <alignment horizontal="center" vertical="center" shrinkToFit="1"/>
    </xf>
    <xf numFmtId="3" fontId="14" fillId="23" borderId="1" xfId="0" applyNumberFormat="1" applyFont="1" applyFill="1" applyBorder="1" applyAlignment="1">
      <alignment horizontal="center" vertical="center" shrinkToFit="1"/>
    </xf>
    <xf numFmtId="4" fontId="12" fillId="29" borderId="1" xfId="0" applyNumberFormat="1" applyFont="1" applyFill="1" applyBorder="1" applyAlignment="1">
      <alignment vertical="center" shrinkToFit="1"/>
    </xf>
    <xf numFmtId="0" fontId="12" fillId="21" borderId="1" xfId="0" applyFont="1" applyFill="1" applyBorder="1" applyAlignment="1">
      <alignment horizontal="center" vertical="center" shrinkToFit="1"/>
    </xf>
    <xf numFmtId="4" fontId="15" fillId="23" borderId="1" xfId="0" applyNumberFormat="1" applyFont="1" applyFill="1" applyBorder="1" applyAlignment="1">
      <alignment horizontal="center" vertical="center" shrinkToFit="1"/>
    </xf>
    <xf numFmtId="168" fontId="12" fillId="23" borderId="1" xfId="0" applyNumberFormat="1" applyFont="1" applyFill="1" applyBorder="1" applyAlignment="1">
      <alignment vertical="center" shrinkToFit="1"/>
    </xf>
    <xf numFmtId="4" fontId="12" fillId="23" borderId="1" xfId="0" applyNumberFormat="1" applyFont="1" applyFill="1" applyBorder="1" applyAlignment="1">
      <alignment horizontal="center" vertical="center" shrinkToFit="1"/>
    </xf>
    <xf numFmtId="4" fontId="12" fillId="23" borderId="1" xfId="0" applyNumberFormat="1" applyFont="1" applyFill="1" applyBorder="1" applyAlignment="1">
      <alignment vertical="center" shrinkToFit="1"/>
    </xf>
    <xf numFmtId="4" fontId="12" fillId="21" borderId="1" xfId="0" applyNumberFormat="1" applyFont="1" applyFill="1" applyBorder="1" applyAlignment="1">
      <alignment vertical="center" shrinkToFit="1"/>
    </xf>
    <xf numFmtId="1" fontId="12" fillId="21" borderId="1" xfId="0" applyNumberFormat="1" applyFont="1" applyFill="1" applyBorder="1" applyAlignment="1">
      <alignment horizontal="center" vertical="center" shrinkToFit="1"/>
    </xf>
    <xf numFmtId="3" fontId="12" fillId="21" borderId="1" xfId="0" applyNumberFormat="1" applyFont="1" applyFill="1" applyBorder="1" applyAlignment="1">
      <alignment horizontal="center" vertical="center" shrinkToFit="1"/>
    </xf>
    <xf numFmtId="4" fontId="12" fillId="23" borderId="0" xfId="0" applyNumberFormat="1" applyFont="1" applyFill="1" applyAlignment="1">
      <alignment vertical="center" shrinkToFit="1"/>
    </xf>
    <xf numFmtId="4" fontId="12" fillId="23" borderId="1" xfId="0" applyNumberFormat="1" applyFont="1" applyFill="1" applyBorder="1" applyAlignment="1">
      <alignment vertical="center"/>
    </xf>
    <xf numFmtId="4" fontId="12" fillId="31" borderId="1" xfId="0" applyNumberFormat="1" applyFont="1" applyFill="1" applyBorder="1" applyAlignment="1">
      <alignment vertical="center" shrinkToFit="1"/>
    </xf>
    <xf numFmtId="0" fontId="13" fillId="23" borderId="1" xfId="0" applyFont="1" applyFill="1" applyBorder="1" applyAlignment="1" applyProtection="1">
      <alignment shrinkToFit="1"/>
      <protection locked="0"/>
    </xf>
    <xf numFmtId="169" fontId="13" fillId="23" borderId="1" xfId="0" applyNumberFormat="1" applyFont="1" applyFill="1" applyBorder="1" applyAlignment="1">
      <alignment shrinkToFit="1"/>
    </xf>
    <xf numFmtId="169" fontId="13" fillId="23" borderId="1" xfId="0" applyNumberFormat="1" applyFont="1" applyFill="1" applyBorder="1" applyAlignment="1" applyProtection="1">
      <alignment shrinkToFit="1"/>
      <protection locked="0"/>
    </xf>
    <xf numFmtId="1" fontId="12" fillId="23" borderId="1" xfId="0" applyNumberFormat="1" applyFont="1" applyFill="1" applyBorder="1" applyAlignment="1">
      <alignment horizontal="center" vertical="center" shrinkToFit="1"/>
    </xf>
    <xf numFmtId="49" fontId="12" fillId="23" borderId="0" xfId="0" applyNumberFormat="1" applyFont="1" applyFill="1" applyAlignment="1">
      <alignment horizontal="right" vertical="center" shrinkToFit="1"/>
    </xf>
    <xf numFmtId="49" fontId="12" fillId="23" borderId="8" xfId="0" applyNumberFormat="1" applyFont="1" applyFill="1" applyBorder="1" applyAlignment="1">
      <alignment vertical="center"/>
    </xf>
    <xf numFmtId="49" fontId="12" fillId="23" borderId="1" xfId="0" applyNumberFormat="1" applyFont="1" applyFill="1" applyBorder="1" applyAlignment="1">
      <alignment vertical="center"/>
    </xf>
    <xf numFmtId="49" fontId="12" fillId="21" borderId="1" xfId="0" applyNumberFormat="1" applyFont="1" applyFill="1" applyBorder="1" applyAlignment="1">
      <alignment vertical="center"/>
    </xf>
    <xf numFmtId="49" fontId="12" fillId="21" borderId="9" xfId="0" applyNumberFormat="1" applyFont="1" applyFill="1" applyBorder="1" applyAlignment="1">
      <alignment vertical="center"/>
    </xf>
    <xf numFmtId="0" fontId="3" fillId="23" borderId="0" xfId="0" applyFont="1" applyFill="1" applyAlignment="1">
      <alignment vertical="center"/>
    </xf>
    <xf numFmtId="0" fontId="12" fillId="23" borderId="1" xfId="0" applyFont="1" applyFill="1" applyBorder="1" applyAlignment="1">
      <alignment horizontal="center" vertical="center" shrinkToFit="1"/>
    </xf>
    <xf numFmtId="3" fontId="14" fillId="29" borderId="1" xfId="0" applyNumberFormat="1" applyFont="1" applyFill="1" applyBorder="1" applyAlignment="1">
      <alignment horizontal="center" vertical="center" shrinkToFit="1"/>
    </xf>
    <xf numFmtId="3" fontId="14" fillId="30" borderId="1" xfId="0" applyNumberFormat="1" applyFont="1" applyFill="1" applyBorder="1" applyAlignment="1">
      <alignment horizontal="left" vertical="center" shrinkToFit="1"/>
    </xf>
    <xf numFmtId="0" fontId="0" fillId="23" borderId="0" xfId="0" applyFill="1" applyAlignment="1">
      <alignment shrinkToFit="1"/>
    </xf>
    <xf numFmtId="3" fontId="14" fillId="30" borderId="1" xfId="0" applyNumberFormat="1" applyFont="1" applyFill="1" applyBorder="1" applyAlignment="1">
      <alignment horizontal="center" vertical="center" shrinkToFit="1"/>
    </xf>
    <xf numFmtId="49" fontId="8" fillId="13" borderId="1" xfId="0" applyNumberFormat="1" applyFont="1" applyFill="1" applyBorder="1" applyAlignment="1">
      <alignment horizontal="center" vertical="center"/>
    </xf>
    <xf numFmtId="49" fontId="8" fillId="13" borderId="9" xfId="0" applyNumberFormat="1" applyFont="1" applyFill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 shrinkToFit="1"/>
    </xf>
    <xf numFmtId="1" fontId="12" fillId="0" borderId="1" xfId="0" applyNumberFormat="1" applyFont="1" applyBorder="1" applyAlignment="1">
      <alignment vertical="center" shrinkToFit="1"/>
    </xf>
    <xf numFmtId="3" fontId="14" fillId="0" borderId="1" xfId="0" applyNumberFormat="1" applyFont="1" applyBorder="1" applyAlignment="1">
      <alignment horizontal="center" vertical="center" wrapText="1" shrinkToFit="1"/>
    </xf>
    <xf numFmtId="170" fontId="13" fillId="0" borderId="1" xfId="0" applyNumberFormat="1" applyFont="1" applyBorder="1" applyAlignment="1" applyProtection="1">
      <alignment shrinkToFit="1"/>
      <protection locked="0"/>
    </xf>
    <xf numFmtId="0" fontId="4" fillId="19" borderId="0" xfId="0" applyFont="1" applyFill="1" applyAlignment="1">
      <alignment horizontal="left" vertical="center" shrinkToFit="1"/>
    </xf>
    <xf numFmtId="3" fontId="14" fillId="0" borderId="1" xfId="0" applyNumberFormat="1" applyFont="1" applyBorder="1" applyAlignment="1">
      <alignment vertical="center" shrinkToFit="1"/>
    </xf>
    <xf numFmtId="2" fontId="8" fillId="12" borderId="0" xfId="0" applyNumberFormat="1" applyFont="1" applyFill="1" applyAlignment="1">
      <alignment vertical="center" shrinkToFit="1"/>
    </xf>
    <xf numFmtId="49" fontId="8" fillId="13" borderId="1" xfId="0" applyNumberFormat="1" applyFont="1" applyFill="1" applyBorder="1" applyAlignment="1">
      <alignment vertical="center"/>
    </xf>
    <xf numFmtId="49" fontId="8" fillId="13" borderId="9" xfId="0" applyNumberFormat="1" applyFont="1" applyFill="1" applyBorder="1" applyAlignment="1">
      <alignment vertical="center"/>
    </xf>
    <xf numFmtId="3" fontId="12" fillId="0" borderId="2" xfId="0" applyNumberFormat="1" applyFont="1" applyBorder="1" applyAlignment="1">
      <alignment horizontal="center" vertical="center" shrinkToFit="1"/>
    </xf>
    <xf numFmtId="3" fontId="14" fillId="0" borderId="2" xfId="0" applyNumberFormat="1" applyFont="1" applyBorder="1" applyAlignment="1">
      <alignment horizontal="center" vertical="center" shrinkToFit="1"/>
    </xf>
    <xf numFmtId="3" fontId="14" fillId="0" borderId="2" xfId="0" applyNumberFormat="1" applyFont="1" applyBorder="1" applyAlignment="1">
      <alignment horizontal="left" vertical="center" shrinkToFit="1"/>
    </xf>
    <xf numFmtId="3" fontId="12" fillId="0" borderId="2" xfId="0" applyNumberFormat="1" applyFont="1" applyBorder="1" applyAlignment="1">
      <alignment vertical="center" shrinkToFit="1"/>
    </xf>
    <xf numFmtId="4" fontId="12" fillId="0" borderId="2" xfId="0" applyNumberFormat="1" applyFont="1" applyBorder="1" applyAlignment="1">
      <alignment vertical="center" shrinkToFit="1"/>
    </xf>
    <xf numFmtId="0" fontId="12" fillId="0" borderId="2" xfId="0" applyFont="1" applyBorder="1" applyAlignment="1">
      <alignment horizontal="center" vertical="center" shrinkToFit="1"/>
    </xf>
    <xf numFmtId="4" fontId="15" fillId="0" borderId="2" xfId="0" applyNumberFormat="1" applyFont="1" applyBorder="1" applyAlignment="1">
      <alignment horizontal="center" vertical="center" shrinkToFit="1"/>
    </xf>
    <xf numFmtId="168" fontId="12" fillId="0" borderId="2" xfId="0" applyNumberFormat="1" applyFont="1" applyBorder="1" applyAlignment="1">
      <alignment vertical="center" shrinkToFit="1"/>
    </xf>
    <xf numFmtId="4" fontId="12" fillId="0" borderId="2" xfId="0" applyNumberFormat="1" applyFont="1" applyBorder="1" applyAlignment="1">
      <alignment horizontal="center" vertical="center" shrinkToFit="1"/>
    </xf>
    <xf numFmtId="4" fontId="12" fillId="2" borderId="2" xfId="0" applyNumberFormat="1" applyFont="1" applyFill="1" applyBorder="1" applyAlignment="1">
      <alignment vertical="center" shrinkToFit="1"/>
    </xf>
    <xf numFmtId="1" fontId="12" fillId="2" borderId="2" xfId="0" applyNumberFormat="1" applyFont="1" applyFill="1" applyBorder="1" applyAlignment="1">
      <alignment horizontal="center" vertical="center" shrinkToFit="1"/>
    </xf>
    <xf numFmtId="3" fontId="12" fillId="2" borderId="2" xfId="0" applyNumberFormat="1" applyFont="1" applyFill="1" applyBorder="1" applyAlignment="1">
      <alignment horizontal="center" vertical="center" shrinkToFit="1"/>
    </xf>
    <xf numFmtId="4" fontId="12" fillId="10" borderId="2" xfId="0" applyNumberFormat="1" applyFont="1" applyFill="1" applyBorder="1" applyAlignment="1">
      <alignment vertical="center"/>
    </xf>
    <xf numFmtId="4" fontId="12" fillId="0" borderId="17" xfId="0" applyNumberFormat="1" applyFont="1" applyBorder="1" applyAlignment="1">
      <alignment vertical="center" shrinkToFit="1"/>
    </xf>
    <xf numFmtId="168" fontId="12" fillId="0" borderId="2" xfId="18" applyNumberFormat="1" applyFont="1" applyBorder="1" applyAlignment="1" applyProtection="1">
      <alignment vertical="center" shrinkToFit="1"/>
    </xf>
    <xf numFmtId="0" fontId="13" fillId="0" borderId="2" xfId="0" applyFont="1" applyBorder="1" applyAlignment="1" applyProtection="1">
      <alignment shrinkToFit="1"/>
      <protection locked="0"/>
    </xf>
    <xf numFmtId="1" fontId="12" fillId="0" borderId="2" xfId="0" applyNumberFormat="1" applyFont="1" applyBorder="1" applyAlignment="1">
      <alignment horizontal="center" vertical="center" shrinkToFit="1"/>
    </xf>
    <xf numFmtId="2" fontId="12" fillId="0" borderId="20" xfId="0" applyNumberFormat="1" applyFont="1" applyBorder="1" applyAlignment="1">
      <alignment vertical="center" shrinkToFit="1"/>
    </xf>
    <xf numFmtId="2" fontId="12" fillId="0" borderId="21" xfId="0" applyNumberFormat="1" applyFont="1" applyBorder="1" applyAlignment="1">
      <alignment vertical="center" shrinkToFit="1"/>
    </xf>
    <xf numFmtId="4" fontId="12" fillId="0" borderId="21" xfId="0" applyNumberFormat="1" applyFont="1" applyBorder="1" applyAlignment="1">
      <alignment vertical="center" shrinkToFit="1"/>
    </xf>
    <xf numFmtId="49" fontId="12" fillId="11" borderId="18" xfId="0" applyNumberFormat="1" applyFont="1" applyFill="1" applyBorder="1" applyAlignment="1">
      <alignment vertical="center"/>
    </xf>
    <xf numFmtId="49" fontId="12" fillId="17" borderId="2" xfId="0" applyNumberFormat="1" applyFont="1" applyFill="1" applyBorder="1" applyAlignment="1">
      <alignment vertical="center"/>
    </xf>
    <xf numFmtId="49" fontId="12" fillId="17" borderId="19" xfId="0" applyNumberFormat="1" applyFont="1" applyFill="1" applyBorder="1" applyAlignment="1">
      <alignment vertical="center"/>
    </xf>
    <xf numFmtId="49" fontId="21" fillId="12" borderId="1" xfId="0" applyNumberFormat="1" applyFont="1" applyFill="1" applyBorder="1" applyAlignment="1">
      <alignment horizontal="left" shrinkToFit="1"/>
    </xf>
    <xf numFmtId="2" fontId="8" fillId="12" borderId="1" xfId="0" applyNumberFormat="1" applyFont="1" applyFill="1" applyBorder="1" applyAlignment="1">
      <alignment vertical="center" shrinkToFit="1"/>
    </xf>
    <xf numFmtId="0" fontId="8" fillId="12" borderId="1" xfId="0" applyFont="1" applyFill="1" applyBorder="1" applyAlignment="1">
      <alignment vertical="center" shrinkToFit="1"/>
    </xf>
    <xf numFmtId="49" fontId="8" fillId="12" borderId="1" xfId="0" applyNumberFormat="1" applyFont="1" applyFill="1" applyBorder="1" applyAlignment="1">
      <alignment horizontal="right" vertical="center" shrinkToFit="1"/>
    </xf>
    <xf numFmtId="0" fontId="8" fillId="12" borderId="1" xfId="0" applyFont="1" applyFill="1" applyBorder="1" applyAlignment="1">
      <alignment vertical="center"/>
    </xf>
    <xf numFmtId="0" fontId="21" fillId="12" borderId="1" xfId="0" applyFont="1" applyFill="1" applyBorder="1"/>
    <xf numFmtId="3" fontId="12" fillId="0" borderId="0" xfId="0" applyNumberFormat="1" applyFont="1" applyAlignment="1">
      <alignment horizontal="center" vertical="center" shrinkToFit="1"/>
    </xf>
    <xf numFmtId="3" fontId="14" fillId="0" borderId="0" xfId="0" applyNumberFormat="1" applyFont="1" applyAlignment="1">
      <alignment horizontal="center" vertical="center" shrinkToFit="1"/>
    </xf>
    <xf numFmtId="3" fontId="14" fillId="0" borderId="0" xfId="0" applyNumberFormat="1" applyFont="1" applyAlignment="1">
      <alignment horizontal="left" vertical="center" shrinkToFit="1"/>
    </xf>
    <xf numFmtId="0" fontId="12" fillId="0" borderId="0" xfId="0" applyFont="1" applyAlignment="1">
      <alignment horizontal="center" vertical="center" shrinkToFit="1"/>
    </xf>
    <xf numFmtId="4" fontId="15" fillId="0" borderId="0" xfId="0" applyNumberFormat="1" applyFont="1" applyAlignment="1">
      <alignment horizontal="center" vertical="center" shrinkToFit="1"/>
    </xf>
    <xf numFmtId="168" fontId="12" fillId="0" borderId="0" xfId="0" applyNumberFormat="1" applyFont="1" applyAlignment="1">
      <alignment vertical="center" shrinkToFit="1"/>
    </xf>
    <xf numFmtId="4" fontId="12" fillId="0" borderId="0" xfId="0" applyNumberFormat="1" applyFont="1" applyAlignment="1">
      <alignment horizontal="center" vertical="center" shrinkToFit="1"/>
    </xf>
    <xf numFmtId="1" fontId="12" fillId="2" borderId="0" xfId="0" applyNumberFormat="1" applyFont="1" applyFill="1" applyAlignment="1">
      <alignment horizontal="center" vertical="center" shrinkToFit="1"/>
    </xf>
    <xf numFmtId="3" fontId="12" fillId="2" borderId="0" xfId="0" applyNumberFormat="1" applyFont="1" applyFill="1" applyAlignment="1">
      <alignment horizontal="center" vertical="center" shrinkToFit="1"/>
    </xf>
    <xf numFmtId="4" fontId="12" fillId="10" borderId="0" xfId="0" applyNumberFormat="1" applyFont="1" applyFill="1" applyAlignment="1">
      <alignment vertical="center" shrinkToFit="1"/>
    </xf>
    <xf numFmtId="4" fontId="12" fillId="4" borderId="0" xfId="0" applyNumberFormat="1" applyFont="1" applyFill="1" applyAlignment="1">
      <alignment vertical="center" shrinkToFit="1"/>
    </xf>
    <xf numFmtId="168" fontId="12" fillId="0" borderId="0" xfId="18" applyNumberFormat="1" applyFont="1" applyBorder="1" applyAlignment="1" applyProtection="1">
      <alignment vertical="center" shrinkToFit="1"/>
    </xf>
    <xf numFmtId="169" fontId="13" fillId="0" borderId="0" xfId="0" applyNumberFormat="1" applyFont="1" applyAlignment="1" applyProtection="1">
      <alignment shrinkToFit="1"/>
      <protection locked="0"/>
    </xf>
    <xf numFmtId="1" fontId="12" fillId="0" borderId="0" xfId="0" applyNumberFormat="1" applyFont="1" applyAlignment="1">
      <alignment horizontal="center" vertical="center" shrinkToFit="1"/>
    </xf>
    <xf numFmtId="49" fontId="8" fillId="6" borderId="0" xfId="0" applyNumberFormat="1" applyFont="1" applyFill="1" applyAlignment="1">
      <alignment horizontal="right" vertical="center" shrinkToFit="1"/>
    </xf>
    <xf numFmtId="49" fontId="12" fillId="11" borderId="0" xfId="0" applyNumberFormat="1" applyFont="1" applyFill="1" applyAlignment="1">
      <alignment vertical="center"/>
    </xf>
    <xf numFmtId="49" fontId="12" fillId="17" borderId="0" xfId="0" applyNumberFormat="1" applyFont="1" applyFill="1" applyAlignment="1">
      <alignment vertical="center"/>
    </xf>
    <xf numFmtId="0" fontId="12" fillId="6" borderId="0" xfId="0" applyFont="1" applyFill="1" applyAlignment="1">
      <alignment horizontal="left" vertical="center"/>
    </xf>
    <xf numFmtId="0" fontId="12" fillId="10" borderId="0" xfId="0" applyFont="1" applyFill="1" applyAlignment="1">
      <alignment vertical="center"/>
    </xf>
    <xf numFmtId="0" fontId="12" fillId="6" borderId="0" xfId="0" applyFont="1" applyFill="1" applyAlignment="1">
      <alignment horizontal="right" vertical="center"/>
    </xf>
    <xf numFmtId="4" fontId="12" fillId="6" borderId="0" xfId="0" applyNumberFormat="1" applyFont="1" applyFill="1" applyAlignment="1">
      <alignment horizontal="left" vertical="center"/>
    </xf>
    <xf numFmtId="4" fontId="12" fillId="10" borderId="0" xfId="0" applyNumberFormat="1" applyFont="1" applyFill="1" applyAlignment="1">
      <alignment vertical="center"/>
    </xf>
    <xf numFmtId="4" fontId="12" fillId="16" borderId="0" xfId="0" applyNumberFormat="1" applyFont="1" applyFill="1" applyAlignment="1">
      <alignment vertical="center"/>
    </xf>
    <xf numFmtId="4" fontId="12" fillId="6" borderId="0" xfId="0" applyNumberFormat="1" applyFont="1" applyFill="1" applyAlignment="1">
      <alignment horizontal="right" vertical="center"/>
    </xf>
    <xf numFmtId="4" fontId="4" fillId="0" borderId="0" xfId="0" applyNumberFormat="1" applyFont="1" applyAlignment="1">
      <alignment vertical="center"/>
    </xf>
    <xf numFmtId="0" fontId="12" fillId="6" borderId="1" xfId="0" applyFont="1" applyFill="1" applyBorder="1" applyAlignment="1">
      <alignment horizontal="left" vertical="center"/>
    </xf>
    <xf numFmtId="0" fontId="12" fillId="29" borderId="1" xfId="0" applyFont="1" applyFill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0" fontId="12" fillId="16" borderId="1" xfId="0" applyFont="1" applyFill="1" applyBorder="1" applyAlignment="1">
      <alignment vertical="center"/>
    </xf>
    <xf numFmtId="0" fontId="12" fillId="6" borderId="1" xfId="0" applyFont="1" applyFill="1" applyBorder="1" applyAlignment="1">
      <alignment horizontal="right" vertical="center"/>
    </xf>
    <xf numFmtId="0" fontId="4" fillId="29" borderId="1" xfId="0" applyFont="1" applyFill="1" applyBorder="1" applyAlignment="1">
      <alignment vertical="center"/>
    </xf>
    <xf numFmtId="0" fontId="8" fillId="6" borderId="0" xfId="0" applyFont="1" applyFill="1" applyAlignment="1">
      <alignment horizontal="left" vertical="center"/>
    </xf>
    <xf numFmtId="0" fontId="3" fillId="10" borderId="0" xfId="0" applyFont="1" applyFill="1" applyAlignment="1">
      <alignment vertical="center"/>
    </xf>
    <xf numFmtId="0" fontId="3" fillId="16" borderId="0" xfId="0" applyFont="1" applyFill="1" applyAlignment="1">
      <alignment vertical="center"/>
    </xf>
    <xf numFmtId="0" fontId="3" fillId="6" borderId="0" xfId="0" applyFont="1" applyFill="1" applyAlignment="1">
      <alignment horizontal="right" vertical="center"/>
    </xf>
    <xf numFmtId="0" fontId="21" fillId="6" borderId="0" xfId="0" applyFont="1" applyFill="1" applyAlignment="1">
      <alignment horizontal="left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4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</cellXfs>
  <cellStyles count="22">
    <cellStyle name="Euro" xfId="1"/>
    <cellStyle name="Euro 2" xfId="2"/>
    <cellStyle name="Euro 3" xfId="3"/>
    <cellStyle name="Millares [0] 2" xfId="4"/>
    <cellStyle name="Millares [0] 3" xfId="5"/>
    <cellStyle name="Millares [0] 4" xfId="6"/>
    <cellStyle name="Millares 2" xfId="21"/>
    <cellStyle name="Normal" xfId="0" builtinId="0"/>
    <cellStyle name="Normal 2" xfId="7"/>
    <cellStyle name="Normal 3" xfId="8"/>
    <cellStyle name="Normal 3 2" xfId="9"/>
    <cellStyle name="Normal 3 3" xfId="10"/>
    <cellStyle name="Normal 4" xfId="11"/>
    <cellStyle name="Normal 5" xfId="12"/>
    <cellStyle name="Normal 5 2" xfId="13"/>
    <cellStyle name="Normal 6" xfId="14"/>
    <cellStyle name="Normal 7" xfId="15"/>
    <cellStyle name="Normal 8" xfId="16"/>
    <cellStyle name="Normal 9" xfId="17"/>
    <cellStyle name="Porcentaje 2" xfId="18"/>
    <cellStyle name="Porcentual 2" xfId="19"/>
    <cellStyle name="Porcentual 3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2" name="AutoShape 4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3" name="AutoShape 4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4" name="AutoShape 4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5" name="AutoShape 4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6" name="AutoShape 4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7" name="AutoShape 4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8" name="AutoShape 4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9" name="AutoShape 42">
          <a:extLst>
            <a:ext uri="{FF2B5EF4-FFF2-40B4-BE49-F238E27FC236}">
              <a16:creationId xmlns:a16="http://schemas.microsoft.com/office/drawing/2014/main" xmlns="" id="{9CE7E738-EAE3-CEC8-5854-7735726A5DCE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10" name="AutoShape 42">
          <a:extLst>
            <a:ext uri="{FF2B5EF4-FFF2-40B4-BE49-F238E27FC236}">
              <a16:creationId xmlns:a16="http://schemas.microsoft.com/office/drawing/2014/main" xmlns="" id="{A895D452-E781-D95B-4C14-41C67833CBEE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114300</xdr:colOff>
      <xdr:row>65</xdr:row>
      <xdr:rowOff>114300</xdr:rowOff>
    </xdr:to>
    <xdr:sp macro="" textlink="">
      <xdr:nvSpPr>
        <xdr:cNvPr id="11" name="AutoShape 42">
          <a:extLst>
            <a:ext uri="{FF2B5EF4-FFF2-40B4-BE49-F238E27FC236}">
              <a16:creationId xmlns:a16="http://schemas.microsoft.com/office/drawing/2014/main" xmlns="" id="{D2272370-A470-C578-6096-A19FFA228ACA}"/>
            </a:ext>
          </a:extLst>
        </xdr:cNvPr>
        <xdr:cNvSpPr>
          <a:spLocks noChangeArrowheads="1"/>
        </xdr:cNvSpPr>
      </xdr:nvSpPr>
      <xdr:spPr bwMode="auto">
        <a:xfrm>
          <a:off x="762000" y="0"/>
          <a:ext cx="9601200" cy="2215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7" name="AutoShape 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xmlns="" id="{CD2997DF-AFCD-443D-3CC6-DCBF0237BD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xmlns="" id="{5A55A75D-5724-3CE1-6065-597A966247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46</xdr:row>
      <xdr:rowOff>114300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xmlns="" id="{775AC3D8-B356-E097-E171-A8F883B7AF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181475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2" name="AutoShape 127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3" name="AutoShape 12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4" name="AutoShape 127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5" name="AutoShape 127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6" name="AutoShape 127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7" name="AutoShape 127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8" name="AutoShape 12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9" name="AutoShape 127">
          <a:extLst>
            <a:ext uri="{FF2B5EF4-FFF2-40B4-BE49-F238E27FC236}">
              <a16:creationId xmlns:a16="http://schemas.microsoft.com/office/drawing/2014/main" xmlns="" id="{82C5B208-F43C-A65E-879A-9B5F28E6E80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10" name="AutoShape 127">
          <a:extLst>
            <a:ext uri="{FF2B5EF4-FFF2-40B4-BE49-F238E27FC236}">
              <a16:creationId xmlns:a16="http://schemas.microsoft.com/office/drawing/2014/main" xmlns="" id="{BEFF3AE8-5068-6389-2FFC-95140881FBB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25</xdr:col>
      <xdr:colOff>19050</xdr:colOff>
      <xdr:row>322</xdr:row>
      <xdr:rowOff>0</xdr:rowOff>
    </xdr:to>
    <xdr:sp macro="" textlink="">
      <xdr:nvSpPr>
        <xdr:cNvPr id="11" name="AutoShape 127">
          <a:extLst>
            <a:ext uri="{FF2B5EF4-FFF2-40B4-BE49-F238E27FC236}">
              <a16:creationId xmlns:a16="http://schemas.microsoft.com/office/drawing/2014/main" xmlns="" id="{8F0D294A-18C0-6B9A-568E-A51916CA724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9610725" cy="951071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S%20CAPITULO%20I/PRESUPUESTO%202024/0k_PPTO%202024%20con%20actualizaci&#243;n%20subida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S GENERALES 2024"/>
      <sheetName val="MODIFICACIONES"/>
      <sheetName val="PLANTILLA"/>
      <sheetName val="PERSONAL EVENTUAL"/>
      <sheetName val="POLÍTICOS"/>
      <sheetName val="FUNCIONARIOS"/>
      <sheetName val="LABORALES"/>
      <sheetName val="GRATI, SS Y OTRAS"/>
      <sheetName val="DETALLE PARTIDAS POR BLOQUES "/>
      <sheetName val="DETALLE PARTIDAS POR PRO"/>
      <sheetName val="DETALLE PARTIDAS POR ECO"/>
      <sheetName val="LIMITES"/>
      <sheetName val="DIF ECON. MODIF. PLANTILLA 2021"/>
      <sheetName val="DIFERENCIAS ADMINISTRATIVO"/>
      <sheetName val="encargado de obras"/>
      <sheetName val="PROGRAMAS"/>
      <sheetName val="ECONOMICA"/>
    </sheetNames>
    <sheetDataSet>
      <sheetData sheetId="0">
        <row r="3">
          <cell r="A3" t="str">
            <v>A</v>
          </cell>
          <cell r="B3">
            <v>13092.24</v>
          </cell>
          <cell r="C3">
            <v>503.16</v>
          </cell>
          <cell r="D3">
            <v>1091.02</v>
          </cell>
          <cell r="R3" t="str">
            <v>A1</v>
          </cell>
          <cell r="S3">
            <v>13621.32</v>
          </cell>
          <cell r="T3">
            <v>523.55999999999995</v>
          </cell>
          <cell r="U3">
            <v>1135.1099999999999</v>
          </cell>
          <cell r="V3">
            <v>43.63</v>
          </cell>
          <cell r="AL3" t="str">
            <v>A1</v>
          </cell>
          <cell r="AM3">
            <v>16000.823999999999</v>
          </cell>
          <cell r="AN3">
            <v>615.86099999999999</v>
          </cell>
          <cell r="AO3">
            <v>1333.4</v>
          </cell>
          <cell r="AP3">
            <v>51.32</v>
          </cell>
          <cell r="AU3" t="str">
            <v>A1</v>
          </cell>
          <cell r="AV3">
            <v>822.82899999999995</v>
          </cell>
          <cell r="AW3">
            <v>31.682749999999999</v>
          </cell>
        </row>
        <row r="4">
          <cell r="A4" t="str">
            <v>B</v>
          </cell>
          <cell r="B4">
            <v>11111.52</v>
          </cell>
          <cell r="C4">
            <v>402.6</v>
          </cell>
          <cell r="D4">
            <v>925.96</v>
          </cell>
          <cell r="R4" t="str">
            <v>A2</v>
          </cell>
          <cell r="S4">
            <v>11560.44</v>
          </cell>
          <cell r="T4">
            <v>419.04</v>
          </cell>
          <cell r="U4">
            <v>963.37</v>
          </cell>
          <cell r="V4">
            <v>34.92</v>
          </cell>
          <cell r="AL4" t="str">
            <v>A2</v>
          </cell>
          <cell r="AM4">
            <v>13835.654999999999</v>
          </cell>
          <cell r="AN4">
            <v>502.20899999999995</v>
          </cell>
          <cell r="AO4">
            <v>1152.97</v>
          </cell>
          <cell r="AP4">
            <v>41.85</v>
          </cell>
          <cell r="AU4" t="str">
            <v>A2</v>
          </cell>
          <cell r="AV4">
            <v>840.87924999999996</v>
          </cell>
          <cell r="AW4">
            <v>30.514249999999997</v>
          </cell>
        </row>
        <row r="5">
          <cell r="AL5" t="str">
            <v>B</v>
          </cell>
          <cell r="AM5">
            <v>12094.221</v>
          </cell>
          <cell r="AN5">
            <v>440.58599999999996</v>
          </cell>
          <cell r="AO5">
            <v>1007.85</v>
          </cell>
          <cell r="AP5">
            <v>36.72</v>
          </cell>
          <cell r="AU5" t="str">
            <v>B</v>
          </cell>
          <cell r="AV5">
            <v>871.08600000000001</v>
          </cell>
          <cell r="AW5">
            <v>31.754499999999997</v>
          </cell>
        </row>
        <row r="6">
          <cell r="A6" t="str">
            <v>C</v>
          </cell>
          <cell r="B6">
            <v>8282.8799999999992</v>
          </cell>
          <cell r="C6">
            <v>302.27999999999997</v>
          </cell>
          <cell r="D6">
            <v>690.24</v>
          </cell>
          <cell r="R6" t="str">
            <v>C1</v>
          </cell>
          <cell r="S6">
            <v>8617.68</v>
          </cell>
          <cell r="T6">
            <v>314.64</v>
          </cell>
          <cell r="U6">
            <v>718.14</v>
          </cell>
          <cell r="V6">
            <v>26.22</v>
          </cell>
          <cell r="AL6" t="str">
            <v>C1</v>
          </cell>
          <cell r="AM6">
            <v>10388.210999999999</v>
          </cell>
          <cell r="AN6">
            <v>380.19299999999998</v>
          </cell>
          <cell r="AO6">
            <v>865.68</v>
          </cell>
          <cell r="AP6">
            <v>31.68</v>
          </cell>
          <cell r="AU6" t="str">
            <v>C1</v>
          </cell>
          <cell r="AV6">
            <v>748.20899999999995</v>
          </cell>
          <cell r="AW6">
            <v>27.346999999999998</v>
          </cell>
        </row>
        <row r="7">
          <cell r="A7" t="str">
            <v>D</v>
          </cell>
          <cell r="B7">
            <v>6772.68</v>
          </cell>
          <cell r="C7">
            <v>201.96</v>
          </cell>
          <cell r="D7">
            <v>564.39</v>
          </cell>
          <cell r="R7" t="str">
            <v>C2</v>
          </cell>
          <cell r="S7">
            <v>7046.4</v>
          </cell>
          <cell r="T7">
            <v>210.24</v>
          </cell>
          <cell r="U7">
            <v>587.20000000000005</v>
          </cell>
          <cell r="V7">
            <v>17.52</v>
          </cell>
          <cell r="AL7" t="str">
            <v>C2</v>
          </cell>
          <cell r="AM7">
            <v>8645.9159999999993</v>
          </cell>
          <cell r="AN7">
            <v>258.79199999999997</v>
          </cell>
          <cell r="AO7">
            <v>720.49</v>
          </cell>
          <cell r="AP7">
            <v>21.57</v>
          </cell>
          <cell r="AU7" t="str">
            <v>C2</v>
          </cell>
          <cell r="AV7">
            <v>713.92274999999995</v>
          </cell>
          <cell r="AW7">
            <v>21.340499999999999</v>
          </cell>
        </row>
        <row r="8">
          <cell r="A8" t="str">
            <v>E</v>
          </cell>
          <cell r="B8">
            <v>6183.12</v>
          </cell>
          <cell r="C8">
            <v>151.56</v>
          </cell>
          <cell r="D8">
            <v>515.26</v>
          </cell>
          <cell r="R8" t="str">
            <v>E</v>
          </cell>
          <cell r="S8">
            <v>6433.08</v>
          </cell>
          <cell r="T8">
            <v>157.80000000000001</v>
          </cell>
          <cell r="U8">
            <v>536.09</v>
          </cell>
          <cell r="V8">
            <v>13.15</v>
          </cell>
          <cell r="AL8" t="str">
            <v>E</v>
          </cell>
          <cell r="AM8">
            <v>7913.3279999999986</v>
          </cell>
          <cell r="AN8">
            <v>194.83199999999999</v>
          </cell>
          <cell r="AO8">
            <v>659.44</v>
          </cell>
          <cell r="AP8">
            <v>16.239999999999998</v>
          </cell>
          <cell r="AU8" t="str">
            <v>E</v>
          </cell>
          <cell r="AV8">
            <v>659.44399999999996</v>
          </cell>
          <cell r="AW8">
            <v>16.235999999999997</v>
          </cell>
        </row>
        <row r="11">
          <cell r="A11">
            <v>1</v>
          </cell>
          <cell r="B11">
            <v>1088.52</v>
          </cell>
          <cell r="C11">
            <v>72.569999999999993</v>
          </cell>
          <cell r="D11">
            <v>90.71</v>
          </cell>
          <cell r="E11">
            <v>90.71</v>
          </cell>
          <cell r="AL11">
            <v>1</v>
          </cell>
          <cell r="AM11">
            <v>1544.9209999999998</v>
          </cell>
          <cell r="AN11">
            <v>110.35</v>
          </cell>
        </row>
        <row r="12">
          <cell r="A12">
            <v>2</v>
          </cell>
          <cell r="B12">
            <v>1288.2</v>
          </cell>
          <cell r="C12">
            <v>85.88</v>
          </cell>
          <cell r="D12">
            <v>107.35</v>
          </cell>
          <cell r="E12">
            <v>107.35</v>
          </cell>
          <cell r="AL12">
            <v>2</v>
          </cell>
          <cell r="AM12">
            <v>1828.0464999999999</v>
          </cell>
          <cell r="AN12">
            <v>130.57</v>
          </cell>
        </row>
        <row r="13">
          <cell r="A13">
            <v>3</v>
          </cell>
          <cell r="B13">
            <v>1488.12</v>
          </cell>
          <cell r="C13">
            <v>99.21</v>
          </cell>
          <cell r="D13">
            <v>124.01</v>
          </cell>
          <cell r="E13">
            <v>124.01</v>
          </cell>
          <cell r="AL13">
            <v>3</v>
          </cell>
          <cell r="AM13">
            <v>2111.4589999999998</v>
          </cell>
          <cell r="AN13">
            <v>150.82</v>
          </cell>
        </row>
        <row r="14">
          <cell r="A14">
            <v>4</v>
          </cell>
          <cell r="B14">
            <v>1687.44</v>
          </cell>
          <cell r="C14">
            <v>112.5</v>
          </cell>
          <cell r="D14">
            <v>140.62</v>
          </cell>
          <cell r="E14">
            <v>140.62</v>
          </cell>
          <cell r="AL14">
            <v>4</v>
          </cell>
          <cell r="AM14">
            <v>2394.154</v>
          </cell>
          <cell r="AN14">
            <v>171.01</v>
          </cell>
        </row>
        <row r="15">
          <cell r="A15">
            <v>5</v>
          </cell>
          <cell r="B15">
            <v>1887.12</v>
          </cell>
          <cell r="C15">
            <v>125.81</v>
          </cell>
          <cell r="D15">
            <v>157.26</v>
          </cell>
          <cell r="E15">
            <v>157.26</v>
          </cell>
          <cell r="AL15">
            <v>5</v>
          </cell>
          <cell r="AM15">
            <v>2677.5664999999999</v>
          </cell>
          <cell r="AN15">
            <v>191.25</v>
          </cell>
        </row>
        <row r="16">
          <cell r="A16">
            <v>6</v>
          </cell>
          <cell r="B16">
            <v>2020.44</v>
          </cell>
          <cell r="C16">
            <v>134.69999999999999</v>
          </cell>
          <cell r="D16">
            <v>168.37</v>
          </cell>
          <cell r="E16">
            <v>168.37</v>
          </cell>
          <cell r="AL16">
            <v>6</v>
          </cell>
          <cell r="AM16">
            <v>2866.5559999999996</v>
          </cell>
          <cell r="AN16">
            <v>204.75</v>
          </cell>
        </row>
        <row r="17">
          <cell r="A17">
            <v>7</v>
          </cell>
          <cell r="B17">
            <v>2153.64</v>
          </cell>
          <cell r="C17">
            <v>143.58000000000001</v>
          </cell>
          <cell r="D17">
            <v>179.47</v>
          </cell>
          <cell r="E17">
            <v>179.47</v>
          </cell>
          <cell r="AL17">
            <v>7</v>
          </cell>
          <cell r="AM17">
            <v>3055.5454999999997</v>
          </cell>
          <cell r="AN17">
            <v>218.25</v>
          </cell>
        </row>
        <row r="18">
          <cell r="A18">
            <v>8</v>
          </cell>
          <cell r="B18">
            <v>2286.7199999999998</v>
          </cell>
          <cell r="C18">
            <v>152.44999999999999</v>
          </cell>
          <cell r="D18">
            <v>190.56</v>
          </cell>
          <cell r="E18">
            <v>190.56</v>
          </cell>
          <cell r="AL18">
            <v>8</v>
          </cell>
          <cell r="AM18">
            <v>3244.3914999999997</v>
          </cell>
          <cell r="AN18">
            <v>231.74</v>
          </cell>
        </row>
        <row r="19">
          <cell r="A19">
            <v>9</v>
          </cell>
          <cell r="B19">
            <v>2420.2800000000002</v>
          </cell>
          <cell r="C19">
            <v>161.36000000000001</v>
          </cell>
          <cell r="D19">
            <v>201.69</v>
          </cell>
          <cell r="E19">
            <v>201.69</v>
          </cell>
          <cell r="AL19">
            <v>9</v>
          </cell>
          <cell r="AM19">
            <v>3433.8114999999998</v>
          </cell>
          <cell r="AN19">
            <v>245.27</v>
          </cell>
        </row>
        <row r="20">
          <cell r="A20">
            <v>10</v>
          </cell>
          <cell r="B20">
            <v>2553.48</v>
          </cell>
          <cell r="C20">
            <v>170.24</v>
          </cell>
          <cell r="D20">
            <v>212.79</v>
          </cell>
          <cell r="E20">
            <v>212.79</v>
          </cell>
          <cell r="AL20">
            <v>10</v>
          </cell>
          <cell r="AM20">
            <v>3622.5139999999997</v>
          </cell>
          <cell r="AN20">
            <v>258.75</v>
          </cell>
        </row>
        <row r="21">
          <cell r="A21">
            <v>11</v>
          </cell>
          <cell r="B21">
            <v>2819.76</v>
          </cell>
          <cell r="C21">
            <v>187.99</v>
          </cell>
          <cell r="D21">
            <v>234.98</v>
          </cell>
          <cell r="E21">
            <v>234.98</v>
          </cell>
          <cell r="AL21">
            <v>11</v>
          </cell>
          <cell r="AM21">
            <v>3999.9189999999999</v>
          </cell>
          <cell r="AN21">
            <v>285.70999999999998</v>
          </cell>
        </row>
        <row r="22">
          <cell r="A22">
            <v>12</v>
          </cell>
          <cell r="B22">
            <v>3086.04</v>
          </cell>
          <cell r="C22">
            <v>205.74</v>
          </cell>
          <cell r="D22">
            <v>257.17</v>
          </cell>
          <cell r="E22">
            <v>257.17</v>
          </cell>
          <cell r="AL22">
            <v>12</v>
          </cell>
          <cell r="AM22">
            <v>4378.0415000000003</v>
          </cell>
          <cell r="AN22">
            <v>312.72000000000003</v>
          </cell>
        </row>
        <row r="23">
          <cell r="A23">
            <v>13</v>
          </cell>
          <cell r="B23">
            <v>3352.68</v>
          </cell>
          <cell r="C23">
            <v>223.52</v>
          </cell>
          <cell r="D23">
            <v>279.39</v>
          </cell>
          <cell r="E23">
            <v>279.39</v>
          </cell>
          <cell r="AL23">
            <v>13</v>
          </cell>
          <cell r="AM23">
            <v>4756.1639999999998</v>
          </cell>
          <cell r="AN23">
            <v>339.73</v>
          </cell>
        </row>
        <row r="24">
          <cell r="A24">
            <v>14</v>
          </cell>
          <cell r="B24">
            <v>3619.32</v>
          </cell>
          <cell r="C24">
            <v>241.29</v>
          </cell>
          <cell r="D24">
            <v>301.61</v>
          </cell>
          <cell r="E24">
            <v>301.61</v>
          </cell>
          <cell r="AL24">
            <v>14</v>
          </cell>
          <cell r="AM24">
            <v>5134.5734999999995</v>
          </cell>
          <cell r="AN24">
            <v>366.76</v>
          </cell>
        </row>
        <row r="25">
          <cell r="A25">
            <v>15</v>
          </cell>
          <cell r="B25">
            <v>3885.6</v>
          </cell>
          <cell r="C25">
            <v>259.04000000000002</v>
          </cell>
          <cell r="D25">
            <v>323.8</v>
          </cell>
          <cell r="E25">
            <v>323.8</v>
          </cell>
          <cell r="AL25">
            <v>15</v>
          </cell>
          <cell r="AM25">
            <v>5511.8349999999991</v>
          </cell>
          <cell r="AN25">
            <v>393.7</v>
          </cell>
        </row>
        <row r="26">
          <cell r="A26">
            <v>16</v>
          </cell>
          <cell r="B26">
            <v>4152.3599999999997</v>
          </cell>
          <cell r="C26">
            <v>276.83</v>
          </cell>
          <cell r="D26">
            <v>346.03</v>
          </cell>
          <cell r="E26">
            <v>346.03</v>
          </cell>
          <cell r="AL26">
            <v>16</v>
          </cell>
          <cell r="AM26">
            <v>5890.3879999999999</v>
          </cell>
          <cell r="AN26">
            <v>420.74</v>
          </cell>
        </row>
        <row r="27">
          <cell r="A27">
            <v>17</v>
          </cell>
          <cell r="B27">
            <v>4418.16</v>
          </cell>
          <cell r="C27">
            <v>294.55</v>
          </cell>
          <cell r="D27">
            <v>368.18</v>
          </cell>
          <cell r="E27">
            <v>368.18</v>
          </cell>
          <cell r="AL27">
            <v>17</v>
          </cell>
          <cell r="AM27">
            <v>6267.5059999999994</v>
          </cell>
          <cell r="AN27">
            <v>447.68</v>
          </cell>
        </row>
        <row r="28">
          <cell r="A28">
            <v>18</v>
          </cell>
          <cell r="B28">
            <v>4684.8</v>
          </cell>
          <cell r="C28">
            <v>312.32</v>
          </cell>
          <cell r="D28">
            <v>390.4</v>
          </cell>
          <cell r="E28">
            <v>390.4</v>
          </cell>
          <cell r="AL28">
            <v>18</v>
          </cell>
          <cell r="AM28">
            <v>6645.6284999999998</v>
          </cell>
          <cell r="AN28">
            <v>474.69</v>
          </cell>
        </row>
        <row r="29">
          <cell r="A29">
            <v>19</v>
          </cell>
          <cell r="B29">
            <v>4951.4399999999996</v>
          </cell>
          <cell r="C29">
            <v>330.1</v>
          </cell>
          <cell r="D29">
            <v>412.62</v>
          </cell>
          <cell r="E29">
            <v>412.62</v>
          </cell>
          <cell r="AL29">
            <v>19</v>
          </cell>
          <cell r="AM29">
            <v>7023.6074999999992</v>
          </cell>
          <cell r="AN29">
            <v>501.69</v>
          </cell>
        </row>
        <row r="30">
          <cell r="A30">
            <v>20</v>
          </cell>
          <cell r="B30">
            <v>5217.84</v>
          </cell>
          <cell r="C30">
            <v>347.86</v>
          </cell>
          <cell r="D30">
            <v>434.82</v>
          </cell>
          <cell r="E30">
            <v>434.82</v>
          </cell>
          <cell r="AL30">
            <v>20</v>
          </cell>
          <cell r="AM30">
            <v>7401.2994999999992</v>
          </cell>
          <cell r="AN30">
            <v>528.66</v>
          </cell>
        </row>
        <row r="31">
          <cell r="A31">
            <v>21</v>
          </cell>
          <cell r="B31">
            <v>5617.08</v>
          </cell>
          <cell r="C31">
            <v>374.48</v>
          </cell>
          <cell r="D31">
            <v>468.09</v>
          </cell>
          <cell r="E31">
            <v>468.09</v>
          </cell>
          <cell r="AL31">
            <v>21</v>
          </cell>
          <cell r="AM31">
            <v>7967.8374999999996</v>
          </cell>
          <cell r="AN31">
            <v>569.13</v>
          </cell>
        </row>
        <row r="32">
          <cell r="A32">
            <v>22</v>
          </cell>
          <cell r="B32">
            <v>6050.16</v>
          </cell>
          <cell r="C32">
            <v>403.35</v>
          </cell>
          <cell r="D32">
            <v>504.18</v>
          </cell>
          <cell r="E32">
            <v>504.18</v>
          </cell>
          <cell r="AL32">
            <v>22</v>
          </cell>
          <cell r="AM32">
            <v>8581.873999999998</v>
          </cell>
          <cell r="AN32">
            <v>612.99</v>
          </cell>
        </row>
        <row r="33">
          <cell r="A33">
            <v>23</v>
          </cell>
          <cell r="B33">
            <v>6484.08</v>
          </cell>
          <cell r="C33">
            <v>432.28</v>
          </cell>
          <cell r="D33">
            <v>540.34</v>
          </cell>
          <cell r="E33">
            <v>540.34</v>
          </cell>
          <cell r="AL33">
            <v>23</v>
          </cell>
          <cell r="AM33">
            <v>9197.4889999999996</v>
          </cell>
          <cell r="AN33">
            <v>656.96</v>
          </cell>
        </row>
        <row r="34">
          <cell r="A34">
            <v>24</v>
          </cell>
          <cell r="B34">
            <v>6917.64</v>
          </cell>
          <cell r="C34">
            <v>461.18</v>
          </cell>
          <cell r="D34">
            <v>576.47</v>
          </cell>
          <cell r="E34">
            <v>576.47</v>
          </cell>
          <cell r="AL34">
            <v>24</v>
          </cell>
          <cell r="AM34">
            <v>9811.8125</v>
          </cell>
          <cell r="AN34">
            <v>700.84</v>
          </cell>
        </row>
        <row r="35">
          <cell r="A35">
            <v>25</v>
          </cell>
          <cell r="B35">
            <v>7351.2</v>
          </cell>
          <cell r="C35">
            <v>490.08</v>
          </cell>
          <cell r="D35">
            <v>612.6</v>
          </cell>
          <cell r="E35">
            <v>612.6</v>
          </cell>
          <cell r="AL35">
            <v>25</v>
          </cell>
          <cell r="AM35">
            <v>10426.996999999999</v>
          </cell>
          <cell r="AN35">
            <v>744.79</v>
          </cell>
        </row>
        <row r="36">
          <cell r="A36">
            <v>26</v>
          </cell>
          <cell r="B36">
            <v>8285.64</v>
          </cell>
          <cell r="C36">
            <v>552.38</v>
          </cell>
          <cell r="D36">
            <v>690.47</v>
          </cell>
          <cell r="E36">
            <v>690.47</v>
          </cell>
          <cell r="AL36">
            <v>26</v>
          </cell>
          <cell r="AM36">
            <v>11752.65</v>
          </cell>
          <cell r="AN36">
            <v>839.48</v>
          </cell>
        </row>
        <row r="37">
          <cell r="A37">
            <v>27</v>
          </cell>
          <cell r="B37">
            <v>9444.36</v>
          </cell>
          <cell r="C37">
            <v>629.63</v>
          </cell>
          <cell r="D37">
            <v>787.03</v>
          </cell>
          <cell r="E37">
            <v>787.03</v>
          </cell>
          <cell r="AL37">
            <v>27</v>
          </cell>
          <cell r="AM37">
            <v>13395.724999999999</v>
          </cell>
          <cell r="AN37">
            <v>956.84</v>
          </cell>
        </row>
        <row r="38">
          <cell r="A38">
            <v>28</v>
          </cell>
          <cell r="B38">
            <v>9878.16</v>
          </cell>
          <cell r="C38">
            <v>658.55</v>
          </cell>
          <cell r="D38">
            <v>823.18</v>
          </cell>
          <cell r="E38">
            <v>823.18</v>
          </cell>
          <cell r="AL38">
            <v>28</v>
          </cell>
          <cell r="AM38">
            <v>14011.339999999998</v>
          </cell>
          <cell r="AN38">
            <v>1000.81</v>
          </cell>
        </row>
        <row r="39">
          <cell r="A39">
            <v>29</v>
          </cell>
          <cell r="B39">
            <v>10311.719999999999</v>
          </cell>
          <cell r="C39">
            <v>687.45</v>
          </cell>
          <cell r="D39">
            <v>859.31</v>
          </cell>
          <cell r="E39">
            <v>859.31</v>
          </cell>
          <cell r="AL39">
            <v>29</v>
          </cell>
          <cell r="AM39">
            <v>14625.950499999997</v>
          </cell>
          <cell r="AN39">
            <v>1044.71</v>
          </cell>
        </row>
        <row r="40">
          <cell r="A40">
            <v>30</v>
          </cell>
          <cell r="B40">
            <v>11496.12</v>
          </cell>
          <cell r="C40">
            <v>766.41</v>
          </cell>
          <cell r="D40">
            <v>958.01</v>
          </cell>
          <cell r="E40">
            <v>958.01</v>
          </cell>
          <cell r="AL40">
            <v>30</v>
          </cell>
          <cell r="AM40">
            <v>16306.335499999999</v>
          </cell>
          <cell r="AN40">
            <v>1164.74</v>
          </cell>
        </row>
        <row r="44">
          <cell r="AL44" t="str">
            <v>Rango</v>
          </cell>
          <cell r="AN44" t="str">
            <v>RANGO 2024</v>
          </cell>
          <cell r="AO44" t="str">
            <v>Nivel CD</v>
          </cell>
          <cell r="AP44" t="str">
            <v>CD 2024</v>
          </cell>
          <cell r="AQ44" t="str">
            <v>CD MENS</v>
          </cell>
          <cell r="AR44" t="str">
            <v>C.E. 2024</v>
          </cell>
          <cell r="AS44" t="str">
            <v>INC LIN CE</v>
          </cell>
          <cell r="AT44" t="str">
            <v>C.E. 2010</v>
          </cell>
          <cell r="AU44" t="str">
            <v>C.E. 2024</v>
          </cell>
        </row>
        <row r="45">
          <cell r="AL45">
            <v>1</v>
          </cell>
          <cell r="AN45">
            <v>9383.342161048</v>
          </cell>
          <cell r="AO45">
            <v>14</v>
          </cell>
          <cell r="AP45">
            <v>4401.0630000000001</v>
          </cell>
          <cell r="AQ45">
            <v>366.76</v>
          </cell>
          <cell r="AR45">
            <v>4982.279161047999</v>
          </cell>
          <cell r="AU45">
            <v>355.88</v>
          </cell>
          <cell r="AV45">
            <v>781.95</v>
          </cell>
          <cell r="AW45">
            <v>781.95</v>
          </cell>
          <cell r="AY45">
            <v>312.78000000000003</v>
          </cell>
          <cell r="AZ45">
            <v>156.39000000000001</v>
          </cell>
          <cell r="BB45">
            <v>39.097500000000004</v>
          </cell>
          <cell r="BC45">
            <v>19.548750000000002</v>
          </cell>
          <cell r="BD45">
            <v>39.097500000000004</v>
          </cell>
          <cell r="BE45">
            <v>78.195000000000007</v>
          </cell>
          <cell r="BF45">
            <v>234.58500000000001</v>
          </cell>
          <cell r="BG45">
            <v>117.2925</v>
          </cell>
          <cell r="BH45">
            <v>207.99870000000001</v>
          </cell>
          <cell r="BI45">
            <v>197.83335000000002</v>
          </cell>
          <cell r="BJ45">
            <v>168.90119999999999</v>
          </cell>
          <cell r="BK45">
            <v>83.082187500000018</v>
          </cell>
          <cell r="BL45">
            <v>58.450762500000003</v>
          </cell>
          <cell r="BM45">
            <v>31.473487500000001</v>
          </cell>
          <cell r="BN45">
            <v>22.4810625</v>
          </cell>
          <cell r="BO45">
            <v>197.83335000000002</v>
          </cell>
          <cell r="BP45">
            <v>168.90119999999999</v>
          </cell>
          <cell r="BQ45">
            <v>83.082187500000018</v>
          </cell>
          <cell r="BR45">
            <v>58.450762500000003</v>
          </cell>
          <cell r="BS45">
            <v>31.473487500000001</v>
          </cell>
          <cell r="BT45">
            <v>22.4810625</v>
          </cell>
          <cell r="BU45">
            <v>129.02175000000003</v>
          </cell>
          <cell r="BV45">
            <v>111.81885000000003</v>
          </cell>
          <cell r="BW45">
            <v>94.615950000000012</v>
          </cell>
          <cell r="BX45">
            <v>60.210150000000013</v>
          </cell>
          <cell r="BY45">
            <v>40.465912500000002</v>
          </cell>
          <cell r="BZ45">
            <v>22.4810625</v>
          </cell>
        </row>
        <row r="46">
          <cell r="AL46">
            <v>2</v>
          </cell>
          <cell r="AN46">
            <v>10021.556086921999</v>
          </cell>
          <cell r="AO46">
            <v>14</v>
          </cell>
          <cell r="AP46">
            <v>4401.0630000000001</v>
          </cell>
          <cell r="AQ46">
            <v>366.76</v>
          </cell>
          <cell r="AR46">
            <v>5620.4930869219988</v>
          </cell>
          <cell r="AU46">
            <v>401.46999999999997</v>
          </cell>
          <cell r="AV46">
            <v>835.13</v>
          </cell>
          <cell r="AW46">
            <v>835.13</v>
          </cell>
          <cell r="AY46">
            <v>334.05200000000002</v>
          </cell>
          <cell r="AZ46">
            <v>167.02600000000001</v>
          </cell>
          <cell r="BB46">
            <v>41.756500000000003</v>
          </cell>
          <cell r="BC46">
            <v>20.878250000000001</v>
          </cell>
          <cell r="BD46">
            <v>41.756500000000003</v>
          </cell>
          <cell r="BE46">
            <v>83.513000000000005</v>
          </cell>
          <cell r="BF46">
            <v>250.53899999999999</v>
          </cell>
          <cell r="BG46">
            <v>125.26949999999999</v>
          </cell>
          <cell r="BH46">
            <v>222.14458000000002</v>
          </cell>
          <cell r="BI46">
            <v>211.28789</v>
          </cell>
          <cell r="BJ46">
            <v>180.38807999999997</v>
          </cell>
          <cell r="BK46">
            <v>88.732562500000014</v>
          </cell>
          <cell r="BL46">
            <v>62.425967499999999</v>
          </cell>
          <cell r="BM46">
            <v>33.613982499999999</v>
          </cell>
          <cell r="BN46">
            <v>24.009987499999998</v>
          </cell>
          <cell r="BO46">
            <v>211.28789</v>
          </cell>
          <cell r="BP46">
            <v>180.38807999999997</v>
          </cell>
          <cell r="BQ46">
            <v>88.732562500000014</v>
          </cell>
          <cell r="BR46">
            <v>62.425967499999999</v>
          </cell>
          <cell r="BS46">
            <v>33.613982499999999</v>
          </cell>
          <cell r="BT46">
            <v>24.009987499999998</v>
          </cell>
          <cell r="BU46">
            <v>137.79644999999999</v>
          </cell>
          <cell r="BV46">
            <v>119.42359000000002</v>
          </cell>
          <cell r="BW46">
            <v>101.05073</v>
          </cell>
          <cell r="BX46">
            <v>64.30501000000001</v>
          </cell>
          <cell r="BY46">
            <v>43.217977499999996</v>
          </cell>
          <cell r="BZ46">
            <v>24.009987499999998</v>
          </cell>
        </row>
        <row r="47">
          <cell r="AL47">
            <v>3</v>
          </cell>
          <cell r="AN47">
            <v>11297.949844012999</v>
          </cell>
          <cell r="AO47">
            <v>16</v>
          </cell>
          <cell r="AP47">
            <v>5048.9040000000005</v>
          </cell>
          <cell r="AQ47">
            <v>420.75</v>
          </cell>
          <cell r="AR47">
            <v>6249.0458440129987</v>
          </cell>
          <cell r="AU47">
            <v>446.37</v>
          </cell>
          <cell r="AV47">
            <v>941.5</v>
          </cell>
          <cell r="AW47">
            <v>941.5</v>
          </cell>
          <cell r="AY47">
            <v>376.6</v>
          </cell>
          <cell r="AZ47">
            <v>188.3</v>
          </cell>
          <cell r="BB47">
            <v>47.075000000000003</v>
          </cell>
          <cell r="BC47">
            <v>23.537500000000001</v>
          </cell>
          <cell r="BD47">
            <v>47.075000000000003</v>
          </cell>
          <cell r="BE47">
            <v>94.15</v>
          </cell>
          <cell r="BF47">
            <v>282.45</v>
          </cell>
          <cell r="BG47">
            <v>141.22499999999999</v>
          </cell>
          <cell r="BH47">
            <v>250.43900000000002</v>
          </cell>
          <cell r="BI47">
            <v>238.1995</v>
          </cell>
          <cell r="BJ47">
            <v>203.36399999999998</v>
          </cell>
          <cell r="BK47">
            <v>100.03437500000001</v>
          </cell>
          <cell r="BL47">
            <v>70.377124999999992</v>
          </cell>
          <cell r="BM47">
            <v>37.895375000000001</v>
          </cell>
          <cell r="BN47">
            <v>27.068124999999998</v>
          </cell>
          <cell r="BO47">
            <v>238.1995</v>
          </cell>
          <cell r="BP47">
            <v>203.36399999999998</v>
          </cell>
          <cell r="BQ47">
            <v>100.03437500000001</v>
          </cell>
          <cell r="BR47">
            <v>70.377124999999992</v>
          </cell>
          <cell r="BS47">
            <v>37.895375000000001</v>
          </cell>
          <cell r="BT47">
            <v>27.068124999999998</v>
          </cell>
          <cell r="BU47">
            <v>155.3475</v>
          </cell>
          <cell r="BV47">
            <v>134.6345</v>
          </cell>
          <cell r="BW47">
            <v>113.92150000000001</v>
          </cell>
          <cell r="BX47">
            <v>72.495500000000007</v>
          </cell>
          <cell r="BY47">
            <v>48.722625000000001</v>
          </cell>
          <cell r="BZ47">
            <v>27.068124999999998</v>
          </cell>
        </row>
        <row r="48">
          <cell r="AL48">
            <v>4</v>
          </cell>
          <cell r="AN48">
            <v>12678.394099128998</v>
          </cell>
          <cell r="AO48">
            <v>18</v>
          </cell>
          <cell r="AP48">
            <v>5696.2529999999997</v>
          </cell>
          <cell r="AQ48">
            <v>474.69</v>
          </cell>
          <cell r="AR48">
            <v>6982.1410991289986</v>
          </cell>
          <cell r="AU48">
            <v>498.73</v>
          </cell>
          <cell r="AV48">
            <v>1056.53</v>
          </cell>
          <cell r="AW48">
            <v>1056.53</v>
          </cell>
          <cell r="AY48">
            <v>422.61200000000002</v>
          </cell>
          <cell r="AZ48">
            <v>211.30600000000001</v>
          </cell>
          <cell r="BB48">
            <v>52.826500000000003</v>
          </cell>
          <cell r="BC48">
            <v>26.413250000000001</v>
          </cell>
          <cell r="BD48">
            <v>52.826500000000003</v>
          </cell>
          <cell r="BE48">
            <v>105.65300000000001</v>
          </cell>
          <cell r="BF48">
            <v>316.959</v>
          </cell>
          <cell r="BG48">
            <v>158.4795</v>
          </cell>
          <cell r="BH48">
            <v>281.03698000000003</v>
          </cell>
          <cell r="BI48">
            <v>267.30209000000002</v>
          </cell>
          <cell r="BJ48">
            <v>228.21047999999996</v>
          </cell>
          <cell r="BK48">
            <v>112.25631250000001</v>
          </cell>
          <cell r="BL48">
            <v>78.975617499999998</v>
          </cell>
          <cell r="BM48">
            <v>42.525332499999998</v>
          </cell>
          <cell r="BN48">
            <v>30.375237499999997</v>
          </cell>
          <cell r="BO48">
            <v>267.30209000000002</v>
          </cell>
          <cell r="BP48">
            <v>228.21047999999996</v>
          </cell>
          <cell r="BQ48">
            <v>112.25631250000001</v>
          </cell>
          <cell r="BR48">
            <v>78.975617499999998</v>
          </cell>
          <cell r="BS48">
            <v>42.525332499999998</v>
          </cell>
          <cell r="BT48">
            <v>30.375237499999997</v>
          </cell>
          <cell r="BU48">
            <v>174.32745</v>
          </cell>
          <cell r="BV48">
            <v>151.08379000000002</v>
          </cell>
          <cell r="BW48">
            <v>127.84013</v>
          </cell>
          <cell r="BX48">
            <v>81.352810000000005</v>
          </cell>
          <cell r="BY48">
            <v>54.675427499999998</v>
          </cell>
          <cell r="BZ48">
            <v>30.375237499999997</v>
          </cell>
        </row>
        <row r="49">
          <cell r="AL49">
            <v>5</v>
          </cell>
          <cell r="AN49">
            <v>13954.520659670998</v>
          </cell>
          <cell r="AO49">
            <v>20</v>
          </cell>
          <cell r="AP49">
            <v>6343.9709999999995</v>
          </cell>
          <cell r="AQ49">
            <v>528.66999999999996</v>
          </cell>
          <cell r="AR49">
            <v>7610.5496596709991</v>
          </cell>
          <cell r="AU49">
            <v>543.62</v>
          </cell>
          <cell r="AV49">
            <v>1162.8800000000001</v>
          </cell>
          <cell r="AW49">
            <v>1162.8800000000001</v>
          </cell>
          <cell r="AY49">
            <v>465.15200000000004</v>
          </cell>
          <cell r="AZ49">
            <v>232.57600000000002</v>
          </cell>
          <cell r="BB49">
            <v>56.34</v>
          </cell>
          <cell r="BC49">
            <v>29.072000000000003</v>
          </cell>
          <cell r="BD49">
            <v>58.144000000000005</v>
          </cell>
          <cell r="BE49">
            <v>113.02</v>
          </cell>
          <cell r="BF49">
            <v>348.86400000000003</v>
          </cell>
          <cell r="BG49">
            <v>174.43200000000002</v>
          </cell>
          <cell r="BH49">
            <v>309.32608000000005</v>
          </cell>
          <cell r="BI49">
            <v>294.20864</v>
          </cell>
          <cell r="BJ49">
            <v>251.18207999999998</v>
          </cell>
          <cell r="BK49">
            <v>123.55600000000003</v>
          </cell>
          <cell r="BL49">
            <v>86.925280000000001</v>
          </cell>
          <cell r="BM49">
            <v>46.805920000000008</v>
          </cell>
          <cell r="BN49">
            <v>33.4328</v>
          </cell>
          <cell r="BO49">
            <v>294.20864</v>
          </cell>
          <cell r="BP49">
            <v>251.18207999999998</v>
          </cell>
          <cell r="BQ49">
            <v>123.55600000000003</v>
          </cell>
          <cell r="BR49">
            <v>86.925280000000001</v>
          </cell>
          <cell r="BS49">
            <v>46.805920000000008</v>
          </cell>
          <cell r="BT49">
            <v>33.4328</v>
          </cell>
          <cell r="BU49">
            <v>191.87520000000004</v>
          </cell>
          <cell r="BV49">
            <v>166.29184000000004</v>
          </cell>
          <cell r="BW49">
            <v>140.70848000000004</v>
          </cell>
          <cell r="BX49">
            <v>89.541760000000025</v>
          </cell>
          <cell r="BY49">
            <v>60.179040000000001</v>
          </cell>
          <cell r="BZ49">
            <v>33.4328</v>
          </cell>
        </row>
        <row r="50">
          <cell r="AL50">
            <v>6</v>
          </cell>
          <cell r="AN50">
            <v>15231.186523634997</v>
          </cell>
          <cell r="AO50">
            <v>22</v>
          </cell>
          <cell r="AP50">
            <v>7355.891999999998</v>
          </cell>
          <cell r="AQ50">
            <v>613</v>
          </cell>
          <cell r="AR50">
            <v>7875.2945236349988</v>
          </cell>
          <cell r="AU50">
            <v>562.53</v>
          </cell>
          <cell r="AV50">
            <v>1269.27</v>
          </cell>
          <cell r="AW50">
            <v>1269.27</v>
          </cell>
          <cell r="AY50">
            <v>507.70800000000003</v>
          </cell>
          <cell r="AZ50">
            <v>253.85400000000001</v>
          </cell>
          <cell r="BB50">
            <v>63.463500000000003</v>
          </cell>
          <cell r="BC50">
            <v>31.731750000000002</v>
          </cell>
          <cell r="BD50">
            <v>63.463500000000003</v>
          </cell>
          <cell r="BE50">
            <v>126.92700000000001</v>
          </cell>
          <cell r="BF50">
            <v>380.78100000000001</v>
          </cell>
          <cell r="BG50">
            <v>190.3905</v>
          </cell>
          <cell r="BH50">
            <v>337.62582000000003</v>
          </cell>
          <cell r="BI50">
            <v>321.12531000000001</v>
          </cell>
          <cell r="BJ50">
            <v>274.16231999999997</v>
          </cell>
          <cell r="BK50">
            <v>134.8599375</v>
          </cell>
          <cell r="BL50">
            <v>94.8779325</v>
          </cell>
          <cell r="BM50">
            <v>51.088117500000003</v>
          </cell>
          <cell r="BN50">
            <v>36.491512499999999</v>
          </cell>
          <cell r="BO50">
            <v>321.12531000000001</v>
          </cell>
          <cell r="BP50">
            <v>274.16231999999997</v>
          </cell>
          <cell r="BQ50">
            <v>134.8599375</v>
          </cell>
          <cell r="BR50">
            <v>94.8779325</v>
          </cell>
          <cell r="BS50">
            <v>51.088117500000003</v>
          </cell>
          <cell r="BT50">
            <v>36.491512499999999</v>
          </cell>
          <cell r="BU50">
            <v>209.42955000000001</v>
          </cell>
          <cell r="BV50">
            <v>181.50561000000002</v>
          </cell>
          <cell r="BW50">
            <v>153.58167</v>
          </cell>
          <cell r="BX50">
            <v>97.733790000000013</v>
          </cell>
          <cell r="BY50">
            <v>65.684722499999992</v>
          </cell>
          <cell r="BZ50">
            <v>36.491512499999999</v>
          </cell>
        </row>
        <row r="51">
          <cell r="AL51">
            <v>7</v>
          </cell>
          <cell r="AN51">
            <v>17260.752950809998</v>
          </cell>
          <cell r="AO51">
            <v>22</v>
          </cell>
          <cell r="AP51">
            <v>7355.891999999998</v>
          </cell>
          <cell r="AQ51">
            <v>613</v>
          </cell>
          <cell r="AR51">
            <v>9904.860950809998</v>
          </cell>
          <cell r="AU51">
            <v>707.5</v>
          </cell>
          <cell r="AV51">
            <v>1438.4</v>
          </cell>
          <cell r="AW51">
            <v>1438.4</v>
          </cell>
          <cell r="AY51">
            <v>575.36</v>
          </cell>
          <cell r="AZ51">
            <v>287.68</v>
          </cell>
          <cell r="BB51">
            <v>69.84</v>
          </cell>
          <cell r="BC51">
            <v>35.96</v>
          </cell>
          <cell r="BD51">
            <v>71.92</v>
          </cell>
          <cell r="BE51">
            <v>139.66999999999999</v>
          </cell>
          <cell r="BF51">
            <v>431.52000000000004</v>
          </cell>
          <cell r="BG51">
            <v>215.76000000000002</v>
          </cell>
          <cell r="BH51">
            <v>382.61440000000005</v>
          </cell>
          <cell r="BI51">
            <v>363.91520000000003</v>
          </cell>
          <cell r="BJ51">
            <v>310.69439999999997</v>
          </cell>
          <cell r="BK51">
            <v>152.83000000000001</v>
          </cell>
          <cell r="BL51">
            <v>107.52040000000001</v>
          </cell>
          <cell r="BM51">
            <v>57.895600000000002</v>
          </cell>
          <cell r="BN51">
            <v>41.353999999999999</v>
          </cell>
          <cell r="BO51">
            <v>363.91520000000003</v>
          </cell>
          <cell r="BP51">
            <v>310.69439999999997</v>
          </cell>
          <cell r="BQ51">
            <v>152.83000000000001</v>
          </cell>
          <cell r="BR51">
            <v>107.52040000000001</v>
          </cell>
          <cell r="BS51">
            <v>57.895600000000002</v>
          </cell>
          <cell r="BT51">
            <v>41.353999999999999</v>
          </cell>
          <cell r="BU51">
            <v>237.33600000000001</v>
          </cell>
          <cell r="BV51">
            <v>205.69120000000004</v>
          </cell>
          <cell r="BW51">
            <v>174.04640000000003</v>
          </cell>
          <cell r="BX51">
            <v>110.75680000000003</v>
          </cell>
          <cell r="BY51">
            <v>74.437200000000004</v>
          </cell>
          <cell r="BZ51">
            <v>41.353999999999999</v>
          </cell>
        </row>
        <row r="52">
          <cell r="AL52">
            <v>8</v>
          </cell>
          <cell r="AN52">
            <v>19813.883297971995</v>
          </cell>
          <cell r="AO52">
            <v>25</v>
          </cell>
          <cell r="AP52">
            <v>8937.4259999999995</v>
          </cell>
          <cell r="AQ52">
            <v>744.79</v>
          </cell>
          <cell r="AR52">
            <v>10876.457297971998</v>
          </cell>
          <cell r="AU52">
            <v>776.89</v>
          </cell>
          <cell r="AV52">
            <v>1651.16</v>
          </cell>
          <cell r="AW52">
            <v>1651.16</v>
          </cell>
          <cell r="AY52">
            <v>660.46400000000006</v>
          </cell>
          <cell r="AZ52">
            <v>330.23200000000003</v>
          </cell>
          <cell r="BB52">
            <v>82.558000000000007</v>
          </cell>
          <cell r="BC52">
            <v>41.279000000000003</v>
          </cell>
          <cell r="BD52">
            <v>82.558000000000007</v>
          </cell>
          <cell r="BE52">
            <v>165.11600000000001</v>
          </cell>
          <cell r="BF52">
            <v>495.34800000000001</v>
          </cell>
          <cell r="BG52">
            <v>247.67400000000001</v>
          </cell>
          <cell r="BH52">
            <v>439.20856000000003</v>
          </cell>
          <cell r="BI52">
            <v>417.74348000000003</v>
          </cell>
          <cell r="BJ52">
            <v>356.65055999999998</v>
          </cell>
          <cell r="BK52">
            <v>175.43575000000001</v>
          </cell>
          <cell r="BL52">
            <v>123.42421</v>
          </cell>
          <cell r="BM52">
            <v>66.459190000000007</v>
          </cell>
          <cell r="BN52">
            <v>47.470849999999999</v>
          </cell>
          <cell r="BO52">
            <v>417.74348000000003</v>
          </cell>
          <cell r="BP52">
            <v>356.65055999999998</v>
          </cell>
          <cell r="BQ52">
            <v>175.43575000000001</v>
          </cell>
          <cell r="BR52">
            <v>123.42421</v>
          </cell>
          <cell r="BS52">
            <v>66.459190000000007</v>
          </cell>
          <cell r="BT52">
            <v>47.470849999999999</v>
          </cell>
          <cell r="BU52">
            <v>272.44140000000004</v>
          </cell>
          <cell r="BV52">
            <v>236.11588000000003</v>
          </cell>
          <cell r="BW52">
            <v>199.79036000000002</v>
          </cell>
          <cell r="BX52">
            <v>127.13932000000003</v>
          </cell>
          <cell r="BY52">
            <v>85.44753</v>
          </cell>
          <cell r="BZ52">
            <v>47.470849999999999</v>
          </cell>
        </row>
        <row r="53">
          <cell r="AL53">
            <v>9</v>
          </cell>
          <cell r="AN53">
            <v>22655.281489896999</v>
          </cell>
          <cell r="AO53">
            <v>26</v>
          </cell>
          <cell r="AP53">
            <v>10073.700000000001</v>
          </cell>
          <cell r="AQ53">
            <v>839.48</v>
          </cell>
          <cell r="AR53">
            <v>12581.581489896998</v>
          </cell>
          <cell r="AU53">
            <v>898.68999999999994</v>
          </cell>
          <cell r="AV53">
            <v>1887.94</v>
          </cell>
          <cell r="AW53">
            <v>1887.94</v>
          </cell>
          <cell r="AY53">
            <v>755.17600000000004</v>
          </cell>
          <cell r="AZ53">
            <v>377.58800000000002</v>
          </cell>
          <cell r="BB53">
            <v>94.397000000000006</v>
          </cell>
          <cell r="BC53">
            <v>47.198500000000003</v>
          </cell>
          <cell r="BD53">
            <v>94.397000000000006</v>
          </cell>
          <cell r="BE53">
            <v>188.79400000000001</v>
          </cell>
          <cell r="BF53">
            <v>566.38199999999995</v>
          </cell>
          <cell r="BG53">
            <v>283.19099999999997</v>
          </cell>
          <cell r="BH53">
            <v>502.19204000000002</v>
          </cell>
          <cell r="BI53">
            <v>477.64882</v>
          </cell>
          <cell r="BJ53">
            <v>407.79503999999997</v>
          </cell>
          <cell r="BK53">
            <v>200.59362500000003</v>
          </cell>
          <cell r="BL53">
            <v>141.123515</v>
          </cell>
          <cell r="BM53">
            <v>75.989585000000005</v>
          </cell>
          <cell r="BN53">
            <v>54.278275000000001</v>
          </cell>
          <cell r="BO53">
            <v>477.64882</v>
          </cell>
          <cell r="BP53">
            <v>407.79503999999997</v>
          </cell>
          <cell r="BQ53">
            <v>200.59362500000003</v>
          </cell>
          <cell r="BR53">
            <v>141.123515</v>
          </cell>
          <cell r="BS53">
            <v>75.989585000000005</v>
          </cell>
          <cell r="BT53">
            <v>54.278275000000001</v>
          </cell>
          <cell r="BU53">
            <v>311.51010000000002</v>
          </cell>
          <cell r="BV53">
            <v>269.97542000000004</v>
          </cell>
          <cell r="BW53">
            <v>228.44074000000003</v>
          </cell>
          <cell r="BX53">
            <v>145.37138000000002</v>
          </cell>
          <cell r="BY53">
            <v>97.700895000000003</v>
          </cell>
          <cell r="BZ53">
            <v>54.278275000000001</v>
          </cell>
        </row>
        <row r="54">
          <cell r="AL54">
            <v>10</v>
          </cell>
          <cell r="AN54">
            <v>25207.848800294996</v>
          </cell>
          <cell r="AO54">
            <v>26</v>
          </cell>
          <cell r="AP54">
            <v>10073.700000000001</v>
          </cell>
          <cell r="AQ54">
            <v>839.48</v>
          </cell>
          <cell r="AR54">
            <v>15134.148800294997</v>
          </cell>
          <cell r="AU54">
            <v>1081.02</v>
          </cell>
          <cell r="AV54">
            <v>2100.65</v>
          </cell>
          <cell r="AW54">
            <v>2100.65</v>
          </cell>
          <cell r="AY54">
            <v>840.2600000000001</v>
          </cell>
          <cell r="AZ54">
            <v>420.13000000000005</v>
          </cell>
          <cell r="BB54">
            <v>105.03250000000001</v>
          </cell>
          <cell r="BC54">
            <v>52.516250000000007</v>
          </cell>
          <cell r="BD54">
            <v>105.03250000000001</v>
          </cell>
          <cell r="BE54">
            <v>210.06500000000003</v>
          </cell>
          <cell r="BF54">
            <v>630.19500000000005</v>
          </cell>
          <cell r="BG54">
            <v>315.09750000000003</v>
          </cell>
          <cell r="BH54">
            <v>558.77290000000005</v>
          </cell>
          <cell r="BI54">
            <v>531.46445000000006</v>
          </cell>
          <cell r="BJ54">
            <v>453.74039999999997</v>
          </cell>
          <cell r="BK54">
            <v>223.19406250000003</v>
          </cell>
          <cell r="BL54">
            <v>157.02358749999999</v>
          </cell>
          <cell r="BM54">
            <v>84.551162500000004</v>
          </cell>
          <cell r="BN54">
            <v>60.393687499999999</v>
          </cell>
          <cell r="BO54">
            <v>531.46445000000006</v>
          </cell>
          <cell r="BP54">
            <v>453.74039999999997</v>
          </cell>
          <cell r="BQ54">
            <v>223.19406250000003</v>
          </cell>
          <cell r="BR54">
            <v>157.02358749999999</v>
          </cell>
          <cell r="BS54">
            <v>84.551162500000004</v>
          </cell>
          <cell r="BT54">
            <v>60.393687499999999</v>
          </cell>
          <cell r="BU54">
            <v>346.60725000000002</v>
          </cell>
          <cell r="BV54">
            <v>300.39295000000004</v>
          </cell>
          <cell r="BW54">
            <v>254.17865000000003</v>
          </cell>
          <cell r="BX54">
            <v>161.75005000000004</v>
          </cell>
          <cell r="BY54">
            <v>108.70863749999999</v>
          </cell>
          <cell r="BZ54">
            <v>60.393687499999999</v>
          </cell>
        </row>
        <row r="55">
          <cell r="AL55">
            <v>11</v>
          </cell>
          <cell r="AN55">
            <v>27760.741636916995</v>
          </cell>
          <cell r="AO55">
            <v>28</v>
          </cell>
          <cell r="AP55">
            <v>12009.719999999998</v>
          </cell>
          <cell r="AQ55">
            <v>1000.81</v>
          </cell>
          <cell r="AR55">
            <v>15751.021636916998</v>
          </cell>
          <cell r="AU55">
            <v>1125.08</v>
          </cell>
          <cell r="AV55">
            <v>2313.4</v>
          </cell>
          <cell r="AW55">
            <v>2313.4</v>
          </cell>
          <cell r="AY55">
            <v>925.36000000000013</v>
          </cell>
          <cell r="AZ55">
            <v>462.68000000000006</v>
          </cell>
          <cell r="BB55">
            <v>115.67000000000002</v>
          </cell>
          <cell r="BC55">
            <v>57.835000000000008</v>
          </cell>
          <cell r="BD55">
            <v>115.67000000000002</v>
          </cell>
          <cell r="BE55">
            <v>224.6</v>
          </cell>
          <cell r="BF55">
            <v>694.02</v>
          </cell>
          <cell r="BG55">
            <v>347.01</v>
          </cell>
          <cell r="BH55">
            <v>615.36440000000005</v>
          </cell>
          <cell r="BI55">
            <v>585.29020000000003</v>
          </cell>
          <cell r="BJ55">
            <v>499.69439999999997</v>
          </cell>
          <cell r="BK55">
            <v>245.79875000000004</v>
          </cell>
          <cell r="BL55">
            <v>172.92665</v>
          </cell>
          <cell r="BM55">
            <v>93.114350000000002</v>
          </cell>
          <cell r="BN55">
            <v>66.510249999999999</v>
          </cell>
          <cell r="BO55">
            <v>585.29020000000003</v>
          </cell>
          <cell r="BP55">
            <v>499.69439999999997</v>
          </cell>
          <cell r="BQ55">
            <v>245.79875000000004</v>
          </cell>
          <cell r="BR55">
            <v>172.92665</v>
          </cell>
          <cell r="BS55">
            <v>93.114350000000002</v>
          </cell>
          <cell r="BT55">
            <v>66.510249999999999</v>
          </cell>
          <cell r="BU55">
            <v>381.71100000000001</v>
          </cell>
          <cell r="BV55">
            <v>330.81620000000004</v>
          </cell>
          <cell r="BW55">
            <v>279.92140000000006</v>
          </cell>
          <cell r="BX55">
            <v>178.13180000000003</v>
          </cell>
          <cell r="BY55">
            <v>119.71845</v>
          </cell>
          <cell r="BZ55">
            <v>66.510249999999999</v>
          </cell>
        </row>
        <row r="56">
          <cell r="AL56">
            <v>12</v>
          </cell>
          <cell r="AN56">
            <v>30673.954194905993</v>
          </cell>
          <cell r="AO56">
            <v>30</v>
          </cell>
          <cell r="AP56">
            <v>13976.858999999999</v>
          </cell>
          <cell r="AQ56">
            <v>1164.74</v>
          </cell>
          <cell r="AR56">
            <v>16697.095194905996</v>
          </cell>
          <cell r="AU56">
            <v>1192.6500000000001</v>
          </cell>
          <cell r="AV56">
            <v>2556.16</v>
          </cell>
          <cell r="AW56">
            <v>2556.16</v>
          </cell>
          <cell r="AY56">
            <v>1022.4639999999999</v>
          </cell>
          <cell r="AZ56">
            <v>511.23199999999997</v>
          </cell>
          <cell r="BB56">
            <v>127.80799999999999</v>
          </cell>
          <cell r="BC56">
            <v>63.903999999999996</v>
          </cell>
          <cell r="BD56">
            <v>127.80799999999999</v>
          </cell>
          <cell r="BE56">
            <v>255.61599999999999</v>
          </cell>
          <cell r="BF56">
            <v>766.84799999999996</v>
          </cell>
          <cell r="BG56">
            <v>383.42399999999998</v>
          </cell>
          <cell r="BH56">
            <v>679.93856000000005</v>
          </cell>
          <cell r="BI56">
            <v>646.70848000000001</v>
          </cell>
          <cell r="BJ56">
            <v>552.13055999999995</v>
          </cell>
          <cell r="BK56">
            <v>271.59199999999998</v>
          </cell>
          <cell r="BL56">
            <v>191.07295999999999</v>
          </cell>
          <cell r="BM56">
            <v>102.88544</v>
          </cell>
          <cell r="BN56">
            <v>73.489599999999996</v>
          </cell>
          <cell r="BO56">
            <v>646.70848000000001</v>
          </cell>
          <cell r="BP56">
            <v>552.13055999999995</v>
          </cell>
          <cell r="BQ56">
            <v>271.59199999999998</v>
          </cell>
          <cell r="BR56">
            <v>191.07295999999999</v>
          </cell>
          <cell r="BS56">
            <v>102.88544</v>
          </cell>
          <cell r="BT56">
            <v>73.489599999999996</v>
          </cell>
          <cell r="BU56">
            <v>421.76639999999998</v>
          </cell>
          <cell r="BV56">
            <v>365.53088000000002</v>
          </cell>
          <cell r="BW56">
            <v>309.29536000000002</v>
          </cell>
          <cell r="BX56">
            <v>196.82432000000003</v>
          </cell>
          <cell r="BY56">
            <v>132.28127999999998</v>
          </cell>
          <cell r="BZ56">
            <v>73.489599999999996</v>
          </cell>
        </row>
        <row r="60">
          <cell r="AO60" t="str">
            <v>Nivel CD</v>
          </cell>
          <cell r="AP60" t="str">
            <v>CD 2024</v>
          </cell>
          <cell r="AQ60" t="str">
            <v>CD MENS</v>
          </cell>
        </row>
        <row r="61">
          <cell r="AL61">
            <v>1</v>
          </cell>
          <cell r="AN61">
            <v>9755.5424477836859</v>
          </cell>
          <cell r="AO61">
            <v>14</v>
          </cell>
          <cell r="AP61">
            <v>4563.1689148426867</v>
          </cell>
          <cell r="AQ61">
            <v>380.27</v>
          </cell>
          <cell r="AR61">
            <v>5192.3735329409992</v>
          </cell>
          <cell r="AU61">
            <v>370.89</v>
          </cell>
        </row>
        <row r="62">
          <cell r="AL62">
            <v>2</v>
          </cell>
          <cell r="AN62">
            <v>10420.432735222686</v>
          </cell>
          <cell r="AO62">
            <v>14</v>
          </cell>
          <cell r="AP62">
            <v>4563.1689148426867</v>
          </cell>
          <cell r="AQ62">
            <v>380.27</v>
          </cell>
          <cell r="AR62">
            <v>5857.2638203799988</v>
          </cell>
          <cell r="AU62">
            <v>418.38</v>
          </cell>
        </row>
        <row r="63">
          <cell r="AL63">
            <v>3</v>
          </cell>
          <cell r="AN63">
            <v>11747.346801478303</v>
          </cell>
          <cell r="AO63">
            <v>16</v>
          </cell>
          <cell r="AP63">
            <v>5235.1422555403033</v>
          </cell>
          <cell r="AQ63">
            <v>436.27</v>
          </cell>
          <cell r="AR63">
            <v>6512.2045459379988</v>
          </cell>
          <cell r="AU63">
            <v>465.15999999999997</v>
          </cell>
        </row>
        <row r="64">
          <cell r="AO64">
            <v>18</v>
          </cell>
          <cell r="AP64">
            <v>7950.5860706813037</v>
          </cell>
          <cell r="AQ64">
            <v>428.42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X6">
            <v>6770.9337333333315</v>
          </cell>
        </row>
        <row r="13">
          <cell r="BX13">
            <v>8204.6593333333367</v>
          </cell>
        </row>
        <row r="15">
          <cell r="BX15">
            <v>8150.3532000000014</v>
          </cell>
        </row>
      </sheetData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MY597"/>
  <sheetViews>
    <sheetView workbookViewId="0">
      <pane ySplit="1" topLeftCell="A2" activePane="bottomLeft" state="frozen"/>
      <selection pane="bottomLeft" activeCell="B1" sqref="B1:B1048576"/>
    </sheetView>
  </sheetViews>
  <sheetFormatPr baseColWidth="10" defaultColWidth="11.42578125" defaultRowHeight="12.75" outlineLevelRow="2" x14ac:dyDescent="0.2"/>
  <cols>
    <col min="1" max="1" width="11.42578125" style="229"/>
    <col min="2" max="3" width="5.7109375" style="61" customWidth="1"/>
    <col min="4" max="6" width="5.7109375" style="230" customWidth="1"/>
    <col min="7" max="7" width="18.28515625" style="231" customWidth="1"/>
    <col min="8" max="8" width="4.28515625" style="230" customWidth="1"/>
    <col min="9" max="9" width="5.7109375" style="61" hidden="1" customWidth="1"/>
    <col min="10" max="10" width="5.7109375" style="231" hidden="1" customWidth="1"/>
    <col min="11" max="11" width="5.7109375" style="61" hidden="1" customWidth="1"/>
    <col min="12" max="12" width="15.28515625" style="61" hidden="1" customWidth="1"/>
    <col min="13" max="13" width="2.85546875" style="35" hidden="1" customWidth="1"/>
    <col min="14" max="14" width="6.7109375" style="61" customWidth="1"/>
    <col min="15" max="15" width="3.140625" style="64" hidden="1" customWidth="1"/>
    <col min="16" max="24" width="5.7109375" style="64" hidden="1" customWidth="1"/>
    <col min="25" max="25" width="2.7109375" style="64" hidden="1" customWidth="1"/>
    <col min="26" max="26" width="2" style="64" hidden="1" customWidth="1"/>
    <col min="27" max="27" width="5.7109375" style="232" customWidth="1"/>
    <col min="28" max="28" width="5.7109375" style="233" customWidth="1"/>
    <col min="29" max="29" width="11.5703125" style="234" customWidth="1"/>
    <col min="30" max="30" width="8.140625" style="64" customWidth="1"/>
    <col min="31" max="35" width="8.140625" style="234" customWidth="1"/>
    <col min="36" max="37" width="8.140625" style="64" customWidth="1"/>
    <col min="38" max="38" width="9.7109375" style="64" customWidth="1"/>
    <col min="39" max="41" width="8.140625" style="64" customWidth="1"/>
    <col min="42" max="42" width="8.140625" style="235" customWidth="1"/>
    <col min="43" max="43" width="8.140625" style="64" customWidth="1"/>
    <col min="44" max="44" width="8.140625" style="236" customWidth="1"/>
    <col min="45" max="45" width="8.140625" style="64" customWidth="1"/>
    <col min="46" max="46" width="8.140625" style="235" customWidth="1"/>
    <col min="47" max="47" width="8.140625" style="64" customWidth="1"/>
    <col min="48" max="48" width="8.140625" style="236" customWidth="1"/>
    <col min="49" max="49" width="8.140625" style="64" customWidth="1"/>
    <col min="50" max="50" width="8.140625" style="235" customWidth="1"/>
    <col min="51" max="51" width="8.140625" style="64" customWidth="1"/>
    <col min="52" max="52" width="8.140625" style="63" customWidth="1"/>
    <col min="53" max="53" width="8.140625" style="64" customWidth="1"/>
    <col min="54" max="54" width="8.140625" style="232" customWidth="1"/>
    <col min="55" max="55" width="8.140625" style="64" customWidth="1"/>
    <col min="56" max="56" width="8.140625" style="232" customWidth="1"/>
    <col min="57" max="57" width="8.140625" style="64" customWidth="1"/>
    <col min="58" max="58" width="8.140625" style="232" customWidth="1"/>
    <col min="59" max="59" width="8.140625" style="64" customWidth="1"/>
    <col min="60" max="60" width="8.140625" style="232" customWidth="1"/>
    <col min="61" max="61" width="8.140625" style="64" customWidth="1"/>
    <col min="62" max="62" width="8.140625" style="232" customWidth="1"/>
    <col min="63" max="63" width="8.140625" style="64" customWidth="1"/>
    <col min="64" max="64" width="8.140625" style="232" customWidth="1"/>
    <col min="65" max="65" width="8.140625" style="64" customWidth="1"/>
    <col min="66" max="66" width="8.140625" style="232" customWidth="1"/>
    <col min="67" max="67" width="8.140625" style="64" customWidth="1"/>
    <col min="68" max="68" width="8.140625" style="232" customWidth="1"/>
    <col min="69" max="69" width="8.140625" style="64" customWidth="1"/>
    <col min="70" max="70" width="8.140625" style="232" customWidth="1"/>
    <col min="71" max="71" width="8.140625" style="64" customWidth="1"/>
    <col min="72" max="72" width="8.140625" style="232" customWidth="1"/>
    <col min="73" max="73" width="8.140625" style="64" customWidth="1"/>
    <col min="74" max="74" width="8.140625" style="232" customWidth="1"/>
    <col min="75" max="75" width="8.140625" style="64" customWidth="1"/>
    <col min="76" max="76" width="8.140625" style="232" customWidth="1"/>
    <col min="77" max="77" width="8.140625" style="64" customWidth="1"/>
    <col min="78" max="78" width="10.7109375" style="64" customWidth="1"/>
    <col min="79" max="80" width="13.28515625" style="64" customWidth="1"/>
    <col min="81" max="81" width="11" style="64" customWidth="1"/>
    <col min="82" max="82" width="9.5703125" style="64" customWidth="1"/>
    <col min="83" max="83" width="9.85546875" style="64" customWidth="1"/>
    <col min="84" max="84" width="11.140625" style="64" customWidth="1"/>
    <col min="85" max="85" width="12.140625" style="61" customWidth="1"/>
    <col min="86" max="86" width="12" style="61" customWidth="1"/>
    <col min="87" max="87" width="12.140625" style="61" customWidth="1"/>
    <col min="88" max="88" width="11.140625" style="61" customWidth="1"/>
    <col min="89" max="89" width="9.42578125" style="61" customWidth="1"/>
    <col min="90" max="90" width="12.5703125" style="206" customWidth="1"/>
    <col min="91" max="91" width="8.140625" style="61" hidden="1" customWidth="1"/>
    <col min="92" max="92" width="10.85546875" style="61" hidden="1" customWidth="1"/>
    <col min="93" max="95" width="8.140625" style="61" hidden="1" customWidth="1"/>
    <col min="96" max="96" width="8.140625" style="206" hidden="1" customWidth="1"/>
    <col min="97" max="97" width="8.140625" style="61" hidden="1" customWidth="1"/>
    <col min="98" max="99" width="8.140625" style="35" hidden="1" customWidth="1"/>
    <col min="100" max="100" width="11.28515625" style="35" customWidth="1"/>
    <col min="101" max="101" width="10.85546875" style="35" customWidth="1"/>
    <col min="102" max="102" width="9.85546875" style="35" customWidth="1"/>
    <col min="103" max="103" width="7.28515625" style="35" customWidth="1"/>
    <col min="104" max="114" width="5.7109375" style="60" hidden="1" customWidth="1"/>
    <col min="115" max="115" width="5.7109375" style="61" hidden="1" customWidth="1"/>
    <col min="116" max="117" width="5.7109375" style="35" hidden="1" customWidth="1"/>
    <col min="118" max="118" width="5.7109375" style="61" hidden="1" customWidth="1"/>
    <col min="119" max="119" width="10" style="61" hidden="1" customWidth="1"/>
    <col min="120" max="136" width="11.42578125" style="61"/>
    <col min="137" max="137" width="11.42578125" style="66"/>
    <col min="138" max="138" width="11.42578125" style="124"/>
    <col min="139" max="143" width="11.42578125" style="238"/>
    <col min="144" max="1035" width="11.42578125" style="61"/>
    <col min="1036" max="16384" width="11.42578125" style="35"/>
  </cols>
  <sheetData>
    <row r="1" spans="1:1035" s="33" customFormat="1" ht="103.5" customHeight="1" x14ac:dyDescent="0.2">
      <c r="A1" s="18" t="s">
        <v>18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19</v>
      </c>
      <c r="H1" s="2" t="s">
        <v>20</v>
      </c>
      <c r="I1" s="19" t="s">
        <v>21</v>
      </c>
      <c r="J1" s="19" t="s">
        <v>22</v>
      </c>
      <c r="K1" s="19" t="s">
        <v>23</v>
      </c>
      <c r="L1" s="19" t="s">
        <v>24</v>
      </c>
      <c r="M1" s="21" t="s">
        <v>25</v>
      </c>
      <c r="N1" s="22" t="s">
        <v>26</v>
      </c>
      <c r="O1" s="23" t="s">
        <v>27</v>
      </c>
      <c r="P1" s="23" t="s">
        <v>28</v>
      </c>
      <c r="Q1" s="23" t="s">
        <v>29</v>
      </c>
      <c r="R1" s="23" t="s">
        <v>30</v>
      </c>
      <c r="S1" s="23" t="s">
        <v>31</v>
      </c>
      <c r="T1" s="23" t="s">
        <v>32</v>
      </c>
      <c r="U1" s="23" t="s">
        <v>33</v>
      </c>
      <c r="V1" s="23" t="s">
        <v>34</v>
      </c>
      <c r="W1" s="23" t="s">
        <v>35</v>
      </c>
      <c r="X1" s="23" t="s">
        <v>36</v>
      </c>
      <c r="Y1" s="23" t="s">
        <v>37</v>
      </c>
      <c r="Z1" s="24" t="s">
        <v>38</v>
      </c>
      <c r="AA1" s="22" t="s">
        <v>39</v>
      </c>
      <c r="AB1" s="22" t="s">
        <v>40</v>
      </c>
      <c r="AC1" s="25" t="s">
        <v>40</v>
      </c>
      <c r="AD1" s="26" t="s">
        <v>41</v>
      </c>
      <c r="AE1" s="25" t="s">
        <v>27</v>
      </c>
      <c r="AF1" s="25" t="s">
        <v>28</v>
      </c>
      <c r="AG1" s="25" t="s">
        <v>42</v>
      </c>
      <c r="AH1" s="25" t="s">
        <v>43</v>
      </c>
      <c r="AI1" s="25" t="s">
        <v>44</v>
      </c>
      <c r="AJ1" s="25" t="s">
        <v>45</v>
      </c>
      <c r="AK1" s="25" t="s">
        <v>46</v>
      </c>
      <c r="AL1" s="25" t="s">
        <v>47</v>
      </c>
      <c r="AM1" s="25" t="s">
        <v>48</v>
      </c>
      <c r="AN1" s="25" t="s">
        <v>49</v>
      </c>
      <c r="AO1" s="27" t="s">
        <v>50</v>
      </c>
      <c r="AP1" s="28" t="s">
        <v>51</v>
      </c>
      <c r="AQ1" s="25" t="s">
        <v>52</v>
      </c>
      <c r="AR1" s="28" t="s">
        <v>53</v>
      </c>
      <c r="AS1" s="25" t="s">
        <v>54</v>
      </c>
      <c r="AT1" s="28" t="s">
        <v>55</v>
      </c>
      <c r="AU1" s="25" t="s">
        <v>56</v>
      </c>
      <c r="AV1" s="29" t="s">
        <v>57</v>
      </c>
      <c r="AW1" s="25" t="s">
        <v>58</v>
      </c>
      <c r="AX1" s="29" t="s">
        <v>59</v>
      </c>
      <c r="AY1" s="25" t="s">
        <v>60</v>
      </c>
      <c r="AZ1" s="29" t="s">
        <v>61</v>
      </c>
      <c r="BA1" s="25" t="s">
        <v>62</v>
      </c>
      <c r="BB1" s="29" t="s">
        <v>63</v>
      </c>
      <c r="BC1" s="25" t="s">
        <v>64</v>
      </c>
      <c r="BD1" s="29" t="s">
        <v>65</v>
      </c>
      <c r="BE1" s="25" t="s">
        <v>66</v>
      </c>
      <c r="BF1" s="29" t="s">
        <v>67</v>
      </c>
      <c r="BG1" s="25" t="s">
        <v>68</v>
      </c>
      <c r="BH1" s="29" t="s">
        <v>69</v>
      </c>
      <c r="BI1" s="25" t="s">
        <v>70</v>
      </c>
      <c r="BJ1" s="29" t="s">
        <v>71</v>
      </c>
      <c r="BK1" s="25" t="s">
        <v>71</v>
      </c>
      <c r="BL1" s="29" t="s">
        <v>72</v>
      </c>
      <c r="BM1" s="25" t="s">
        <v>72</v>
      </c>
      <c r="BN1" s="29" t="s">
        <v>73</v>
      </c>
      <c r="BO1" s="25" t="s">
        <v>73</v>
      </c>
      <c r="BP1" s="29" t="s">
        <v>74</v>
      </c>
      <c r="BQ1" s="25" t="s">
        <v>74</v>
      </c>
      <c r="BR1" s="29" t="s">
        <v>75</v>
      </c>
      <c r="BS1" s="25" t="s">
        <v>75</v>
      </c>
      <c r="BT1" s="29" t="s">
        <v>76</v>
      </c>
      <c r="BU1" s="25" t="s">
        <v>76</v>
      </c>
      <c r="BV1" s="29" t="s">
        <v>77</v>
      </c>
      <c r="BW1" s="25" t="s">
        <v>77</v>
      </c>
      <c r="BX1" s="29" t="s">
        <v>78</v>
      </c>
      <c r="BY1" s="25" t="s">
        <v>78</v>
      </c>
      <c r="BZ1" s="30" t="s">
        <v>79</v>
      </c>
      <c r="CA1" s="30" t="s">
        <v>80</v>
      </c>
      <c r="CB1" s="30" t="s">
        <v>81</v>
      </c>
      <c r="CC1" s="30" t="s">
        <v>82</v>
      </c>
      <c r="CD1" s="30" t="s">
        <v>83</v>
      </c>
      <c r="CE1" s="30" t="s">
        <v>84</v>
      </c>
      <c r="CF1" s="30" t="s">
        <v>28</v>
      </c>
      <c r="CG1" s="30" t="s">
        <v>85</v>
      </c>
      <c r="CH1" s="31" t="s">
        <v>86</v>
      </c>
      <c r="CI1" s="31" t="s">
        <v>87</v>
      </c>
      <c r="CJ1" s="31" t="s">
        <v>88</v>
      </c>
      <c r="CK1" s="31" t="s">
        <v>89</v>
      </c>
      <c r="CL1" s="4" t="s">
        <v>7</v>
      </c>
      <c r="CM1" s="32" t="s">
        <v>90</v>
      </c>
      <c r="CN1" s="33" t="s">
        <v>91</v>
      </c>
      <c r="CO1" s="33" t="s">
        <v>92</v>
      </c>
      <c r="CQ1" s="33" t="s">
        <v>93</v>
      </c>
      <c r="CR1" s="34" t="s">
        <v>94</v>
      </c>
      <c r="CT1" s="31" t="s">
        <v>95</v>
      </c>
      <c r="CU1" s="31" t="s">
        <v>96</v>
      </c>
      <c r="CV1" s="31" t="s">
        <v>97</v>
      </c>
      <c r="CW1" s="31" t="s">
        <v>98</v>
      </c>
      <c r="CX1" s="31" t="s">
        <v>99</v>
      </c>
      <c r="CY1" s="31" t="s">
        <v>100</v>
      </c>
      <c r="CZ1" s="33" t="str">
        <f>AK1</f>
        <v>(42) COMP DIF CD</v>
      </c>
      <c r="DA1" s="33" t="str">
        <f>AO1</f>
        <v>(93) DEDIC ESPEC</v>
      </c>
      <c r="DB1" s="33" t="str">
        <f>AQ1</f>
        <v>(47) EXCLUSIVIDAD</v>
      </c>
      <c r="DC1" s="33" t="str">
        <f>AS1</f>
        <v>(48) DISPONIBILIDAD 1</v>
      </c>
      <c r="DD1" s="33" t="str">
        <f>AU1</f>
        <v>(49) DISPONIBILIDAD 2</v>
      </c>
      <c r="DE1" s="33" t="str">
        <f>AW1</f>
        <v>(87) TURNICIDAD (M/T/N)</v>
      </c>
      <c r="DF1" s="33" t="str">
        <f>AY1</f>
        <v>(88) TURNICIDAD (M/T)</v>
      </c>
      <c r="DG1" s="33" t="str">
        <f>BA1</f>
        <v>(89) FLEXIBILIDAD</v>
      </c>
      <c r="DH1" s="33" t="str">
        <f>BC1</f>
        <v>(90) PELIGROSIDAD</v>
      </c>
      <c r="DI1" s="33" t="str">
        <f>BE1</f>
        <v>(91) MAYOR DEDIC 1</v>
      </c>
      <c r="DJ1" s="33" t="str">
        <f>BG1</f>
        <v>(92) MAYOR DEDIC 2</v>
      </c>
      <c r="DL1" s="35" t="s">
        <v>95</v>
      </c>
      <c r="DM1" s="35"/>
      <c r="DN1" s="33" t="s">
        <v>101</v>
      </c>
      <c r="DO1" s="33" t="s">
        <v>102</v>
      </c>
      <c r="DP1" s="36" t="s">
        <v>103</v>
      </c>
      <c r="EG1" s="37" t="s">
        <v>104</v>
      </c>
      <c r="EH1" s="38" t="s">
        <v>105</v>
      </c>
      <c r="EI1" s="39" t="s">
        <v>106</v>
      </c>
      <c r="EJ1" s="39" t="s">
        <v>107</v>
      </c>
      <c r="EK1" s="40" t="s">
        <v>108</v>
      </c>
      <c r="EL1" s="40" t="s">
        <v>109</v>
      </c>
      <c r="EM1" s="40" t="s">
        <v>110</v>
      </c>
    </row>
    <row r="2" spans="1:1035" ht="26.1" customHeight="1" outlineLevel="2" x14ac:dyDescent="0.2">
      <c r="A2" s="41" t="s">
        <v>111</v>
      </c>
      <c r="B2" s="7" t="s">
        <v>112</v>
      </c>
      <c r="C2" s="7" t="s">
        <v>113</v>
      </c>
      <c r="D2" s="7" t="s">
        <v>114</v>
      </c>
      <c r="E2" s="7" t="s">
        <v>115</v>
      </c>
      <c r="F2" s="7"/>
      <c r="G2" s="43" t="s">
        <v>116</v>
      </c>
      <c r="H2" s="42" t="s">
        <v>117</v>
      </c>
      <c r="I2" s="21" t="s">
        <v>118</v>
      </c>
      <c r="J2" s="21" t="s">
        <v>119</v>
      </c>
      <c r="K2" s="21" t="s">
        <v>119</v>
      </c>
      <c r="L2" s="21" t="s">
        <v>120</v>
      </c>
      <c r="M2" s="21"/>
      <c r="N2" s="42">
        <v>14</v>
      </c>
      <c r="O2" s="44">
        <v>502.03</v>
      </c>
      <c r="P2" s="44">
        <v>105.43</v>
      </c>
      <c r="Q2" s="44"/>
      <c r="R2" s="44"/>
      <c r="S2" s="44"/>
      <c r="T2" s="44"/>
      <c r="U2" s="44">
        <v>305.62</v>
      </c>
      <c r="V2" s="44">
        <v>183.24</v>
      </c>
      <c r="W2" s="44"/>
      <c r="X2" s="44"/>
      <c r="Y2" s="44">
        <f>SUM(O2:X2)</f>
        <v>1096.3200000000002</v>
      </c>
      <c r="Z2" s="44">
        <f>(((O2+P2+Q2+S2+U2)*14)+((R2+T2+V2+W2+X2)*12))</f>
        <v>14982</v>
      </c>
      <c r="AA2" s="42">
        <v>1</v>
      </c>
      <c r="AB2" s="45">
        <v>14</v>
      </c>
      <c r="AC2" s="46">
        <f>VLOOKUP(AB2,'[1]PPTOS GENERALES 2024'!$AO$61:$AQ$63,3)*AD2</f>
        <v>380.27</v>
      </c>
      <c r="AD2" s="47">
        <v>1</v>
      </c>
      <c r="AE2" s="48">
        <f>VLOOKUP(C2,'[1]PPTOS GENERALES 2024'!$AL$3:$AO$8,4)*AD2</f>
        <v>659.44</v>
      </c>
      <c r="AF2" s="48">
        <f>VLOOKUP(C2,'[1]PPTOS GENERALES 2024'!$AL$3:$AP$8,5)*CY2*AD2</f>
        <v>43.306666666666658</v>
      </c>
      <c r="AG2" s="48"/>
      <c r="AH2" s="44">
        <f>VLOOKUP(C2,'[1]PPTOS GENERALES 2024'!$AU$3:$AV$8,2)*AD2</f>
        <v>659.44399999999996</v>
      </c>
      <c r="AI2" s="44">
        <f>VLOOKUP(C2,'[1]PPTOS GENERALES 2024'!$AU$3:$AW$8,3)*CY2*AD2</f>
        <v>43.295999999999992</v>
      </c>
      <c r="AJ2" s="49">
        <f>VLOOKUP(N2,'[1]PPTOS GENERALES 2024'!$AO$60:$AQ$63,3)*AD2</f>
        <v>380.27</v>
      </c>
      <c r="AK2" s="44">
        <f>AC2-AJ2</f>
        <v>0</v>
      </c>
      <c r="AL2" s="44">
        <f>VLOOKUP(AA2,'[1]PPTOS GENERALES 2024'!$AL$61:$AU$63,10)*AD2</f>
        <v>370.89</v>
      </c>
      <c r="AM2" s="44"/>
      <c r="AN2" s="44"/>
      <c r="AO2" s="44"/>
      <c r="AP2" s="50"/>
      <c r="AQ2" s="44">
        <f>VLOOKUP(AA2,'[1]PPTOS GENERALES 2024'!$AL$45:$BB$56,12)*AP2</f>
        <v>0</v>
      </c>
      <c r="AR2" s="50"/>
      <c r="AS2" s="44">
        <f>VLOOKUP(AA2,'[1]PPTOS GENERALES 2024'!$AL$45:$BB$56,14)*AR2</f>
        <v>0</v>
      </c>
      <c r="AT2" s="50"/>
      <c r="AU2" s="44">
        <f>VLOOKUP(AA2,'[1]PPTOS GENERALES 2024'!$AL$45:$BB$56,15)*AT2</f>
        <v>0</v>
      </c>
      <c r="AV2" s="50"/>
      <c r="AW2" s="44">
        <f>VLOOKUP(AA2,'[1]PPTOS GENERALES 2024'!$AL$45:$BB$56,17)*AV2</f>
        <v>0</v>
      </c>
      <c r="AX2" s="50"/>
      <c r="AY2" s="44">
        <f>VLOOKUP(AA2,'[1]PPTOS GENERALES 2024'!$AL$45:$BG$56,18)*AX2</f>
        <v>0</v>
      </c>
      <c r="AZ2" s="20">
        <v>0</v>
      </c>
      <c r="BA2" s="44">
        <f>VLOOKUP(AA2,'[1]PPTOS GENERALES 2024'!$AL$45:$BZ$56,19)*AZ2</f>
        <v>0</v>
      </c>
      <c r="BB2" s="20"/>
      <c r="BC2" s="44">
        <f>VLOOKUP(AA2,'[1]PPTOS GENERALES 2024'!$AL$45:$BG$56,20)*BB2</f>
        <v>0</v>
      </c>
      <c r="BD2" s="20"/>
      <c r="BE2" s="44">
        <f>VLOOKUP(AA2,'[1]PPTOS GENERALES 2024'!$AL$45:$BG$56,21)*BD2</f>
        <v>0</v>
      </c>
      <c r="BF2" s="20">
        <v>0</v>
      </c>
      <c r="BG2" s="44">
        <f>VLOOKUP(AA2,'[1]PPTOS GENERALES 2024'!$AL$45:$BG$56,22)*BF2</f>
        <v>0</v>
      </c>
      <c r="BH2" s="20"/>
      <c r="BI2" s="44"/>
      <c r="BJ2" s="20"/>
      <c r="BK2" s="44"/>
      <c r="BL2" s="20"/>
      <c r="BM2" s="44"/>
      <c r="BN2" s="20">
        <v>1</v>
      </c>
      <c r="BO2" s="51">
        <f>VLOOKUP(AA2,'[1]PPTOS GENERALES 2024'!$AL$45:$BZ$56,35)*BN2</f>
        <v>22.4810625</v>
      </c>
      <c r="BP2" s="20">
        <v>1</v>
      </c>
      <c r="BQ2" s="44">
        <f>VLOOKUP(AA2,'[1]PPTOS GENERALES 2024'!$AL$45:$BZ$56,37)*BP2</f>
        <v>111.81885000000003</v>
      </c>
      <c r="BR2" s="20"/>
      <c r="BS2" s="44"/>
      <c r="BT2" s="20"/>
      <c r="BU2" s="44"/>
      <c r="BV2" s="20"/>
      <c r="BW2" s="44"/>
      <c r="BX2" s="20"/>
      <c r="BY2" s="44"/>
      <c r="BZ2" s="44"/>
      <c r="CA2" s="44"/>
      <c r="CB2" s="44"/>
      <c r="CC2" s="44"/>
      <c r="CD2" s="44"/>
      <c r="CE2" s="44">
        <f>AE2*14</f>
        <v>9232.16</v>
      </c>
      <c r="CF2" s="44">
        <f>(AF2*12)+ (AI2*2)+AG2</f>
        <v>606.27199999999982</v>
      </c>
      <c r="CG2" s="44"/>
      <c r="CH2" s="44">
        <f>(AJ2+AK2)*14</f>
        <v>5323.78</v>
      </c>
      <c r="CI2" s="44">
        <f>AL2*14</f>
        <v>5192.46</v>
      </c>
      <c r="CJ2" s="44">
        <f>(AM2+AO2+AQ2+AS2+AU2+AW2+AY2+BA2+BC2+BE2+BG2+BI2+BK2+BM2+BO2+BQ2+BS2+BU2+BW2+BY2)*14+(AN2)*14</f>
        <v>1880.1987750000005</v>
      </c>
      <c r="CK2" s="44"/>
      <c r="CL2" s="52">
        <f>BZ2+CA2+CC2+CD2+CE2+CF2+CH2+CI2+CJ2</f>
        <v>22234.870774999999</v>
      </c>
      <c r="CM2" s="21">
        <v>0</v>
      </c>
      <c r="CN2" s="53">
        <f>((AE2*14)+(AF2*14)+(AJ2*14)+(AK2*14)+(AL2*14)+(AO2*12)+(AW2*12)+(AY2*12)+(BA2*12)+(BC2*12)+(BG2*12)+CM2)</f>
        <v>20354.693333333333</v>
      </c>
      <c r="CO2" s="54">
        <f>((CN2/Z2)-1)</f>
        <v>0.35860988742045996</v>
      </c>
      <c r="CP2" s="44"/>
      <c r="CQ2" s="44"/>
      <c r="CR2" s="44">
        <f>AE2+AF2+AJ2+AK2+AL2+AM2+AN2+AO2+AQ2+AS2+AU2+AW2+AY2+BA2+BC2+BE2+BG2</f>
        <v>1453.9066666666668</v>
      </c>
      <c r="CS2" s="42" t="e">
        <f>#REF!-CT2</f>
        <v>#REF!</v>
      </c>
      <c r="CT2" s="55">
        <v>326</v>
      </c>
      <c r="CU2" s="55" t="s">
        <v>122</v>
      </c>
      <c r="CV2" s="56">
        <v>42534</v>
      </c>
      <c r="CW2" s="57">
        <v>45658</v>
      </c>
      <c r="CX2" s="58">
        <f>DATEDIF(CV2,CW2,"y")/3</f>
        <v>2.6666666666666665</v>
      </c>
      <c r="CY2" s="58">
        <f>DATEDIF(CV2,CW2,"y")/3</f>
        <v>2.6666666666666665</v>
      </c>
      <c r="CZ2" s="59">
        <f>ROUND(AK2/30,2)</f>
        <v>0</v>
      </c>
      <c r="DA2" s="60">
        <f>ROUND(AO2/30,2)</f>
        <v>0</v>
      </c>
      <c r="DB2" s="60">
        <f>ROUND(AQ2/30,2)</f>
        <v>0</v>
      </c>
      <c r="DC2" s="60">
        <f>ROUND(AS2/30,2)</f>
        <v>0</v>
      </c>
      <c r="DD2" s="60">
        <f>ROUND(AU2/30,2)</f>
        <v>0</v>
      </c>
      <c r="DE2" s="60">
        <f>ROUND(AW2/30,2)</f>
        <v>0</v>
      </c>
      <c r="DF2" s="60">
        <f>ROUND(AY2/30,2)</f>
        <v>0</v>
      </c>
      <c r="DG2" s="60">
        <f>ROUND(BA2/30,2)</f>
        <v>0</v>
      </c>
      <c r="DH2" s="60">
        <f>ROUND(BC2/30,2)</f>
        <v>0</v>
      </c>
      <c r="DI2" s="60">
        <f>ROUND(BE2/30,2)</f>
        <v>0</v>
      </c>
      <c r="DJ2" s="60">
        <f>ROUND(BG2/30,2)</f>
        <v>0</v>
      </c>
      <c r="DL2" s="62">
        <v>326</v>
      </c>
      <c r="DM2" s="62">
        <v>1190.08</v>
      </c>
      <c r="DN2" s="63" t="e">
        <f>#REF!-DL2</f>
        <v>#REF!</v>
      </c>
      <c r="DO2" s="64">
        <f>CR2-DM2</f>
        <v>263.82666666666682</v>
      </c>
      <c r="DP2" s="65">
        <f>ROUND(CM2/2,2)</f>
        <v>0</v>
      </c>
      <c r="EG2" s="66" t="s">
        <v>123</v>
      </c>
      <c r="EH2" s="41" t="s">
        <v>111</v>
      </c>
      <c r="EI2" s="67">
        <v>1</v>
      </c>
      <c r="EJ2" s="67">
        <v>3</v>
      </c>
      <c r="EK2" s="68">
        <v>3</v>
      </c>
      <c r="EL2" s="68"/>
      <c r="EM2" s="69"/>
    </row>
    <row r="3" spans="1:1035" ht="26.1" customHeight="1" outlineLevel="2" x14ac:dyDescent="0.2">
      <c r="A3" s="41" t="s">
        <v>111</v>
      </c>
      <c r="B3" s="7" t="s">
        <v>112</v>
      </c>
      <c r="C3" s="7" t="s">
        <v>113</v>
      </c>
      <c r="D3" s="7" t="s">
        <v>114</v>
      </c>
      <c r="E3" s="7" t="s">
        <v>115</v>
      </c>
      <c r="F3" s="7"/>
      <c r="G3" s="43" t="s">
        <v>116</v>
      </c>
      <c r="H3" s="42" t="s">
        <v>117</v>
      </c>
      <c r="I3" s="21" t="s">
        <v>118</v>
      </c>
      <c r="J3" s="21" t="s">
        <v>119</v>
      </c>
      <c r="K3" s="21" t="s">
        <v>119</v>
      </c>
      <c r="L3" s="21" t="s">
        <v>120</v>
      </c>
      <c r="M3" s="21"/>
      <c r="N3" s="42">
        <v>14</v>
      </c>
      <c r="O3" s="44">
        <v>502.03</v>
      </c>
      <c r="P3" s="44">
        <v>105.43</v>
      </c>
      <c r="Q3" s="44"/>
      <c r="R3" s="44"/>
      <c r="S3" s="44"/>
      <c r="T3" s="44"/>
      <c r="U3" s="44">
        <v>305.62</v>
      </c>
      <c r="V3" s="44">
        <v>183.24</v>
      </c>
      <c r="W3" s="44"/>
      <c r="X3" s="44"/>
      <c r="Y3" s="44">
        <f>SUM(O3:X3)</f>
        <v>1096.3200000000002</v>
      </c>
      <c r="Z3" s="44">
        <f>(((O3+P3+Q3+S3+U3)*14)+((R3+T3+V3+W3+X3)*12))</f>
        <v>14982</v>
      </c>
      <c r="AA3" s="42">
        <v>1</v>
      </c>
      <c r="AB3" s="45">
        <v>14</v>
      </c>
      <c r="AC3" s="46">
        <f>VLOOKUP(AB3,'[1]PPTOS GENERALES 2024'!$AO$61:$AQ$63,3)*AD3</f>
        <v>380.27</v>
      </c>
      <c r="AD3" s="47">
        <v>1</v>
      </c>
      <c r="AE3" s="48">
        <f>VLOOKUP(C3,'[1]PPTOS GENERALES 2024'!$AL$3:$AO$8,4)*AD3</f>
        <v>659.44</v>
      </c>
      <c r="AF3" s="48">
        <f>VLOOKUP(C3,'[1]PPTOS GENERALES 2024'!$AL$3:$AP$8,5)*CY3*AD3</f>
        <v>70.373333333333321</v>
      </c>
      <c r="AG3" s="48"/>
      <c r="AH3" s="44">
        <f>VLOOKUP(C3,'[1]PPTOS GENERALES 2024'!$AU$3:$AV$8,2)*AD3</f>
        <v>659.44399999999996</v>
      </c>
      <c r="AI3" s="44">
        <f>VLOOKUP(C3,'[1]PPTOS GENERALES 2024'!$AU$3:$AW$8,3)*CY3*AD3</f>
        <v>70.35599999999998</v>
      </c>
      <c r="AJ3" s="49">
        <f>VLOOKUP(N3,'[1]PPTOS GENERALES 2024'!$AO$60:$AQ$63,3)*AD3</f>
        <v>380.27</v>
      </c>
      <c r="AK3" s="44">
        <f>AC3-AJ3</f>
        <v>0</v>
      </c>
      <c r="AL3" s="44">
        <f>VLOOKUP(AA3,'[1]PPTOS GENERALES 2024'!$AL$61:$AU$63,10)*AD3</f>
        <v>370.89</v>
      </c>
      <c r="AM3" s="44"/>
      <c r="AN3" s="44"/>
      <c r="AO3" s="44"/>
      <c r="AP3" s="50"/>
      <c r="AQ3" s="44">
        <f>VLOOKUP(AA3,'[1]PPTOS GENERALES 2024'!$AL$45:$BB$56,12)*AP3</f>
        <v>0</v>
      </c>
      <c r="AR3" s="50"/>
      <c r="AS3" s="44">
        <f>VLOOKUP(AA3,'[1]PPTOS GENERALES 2024'!$AL$45:$BB$56,14)*AR3</f>
        <v>0</v>
      </c>
      <c r="AT3" s="50"/>
      <c r="AU3" s="44">
        <f>VLOOKUP(AA3,'[1]PPTOS GENERALES 2024'!$AL$45:$BB$56,15)*AT3</f>
        <v>0</v>
      </c>
      <c r="AV3" s="50"/>
      <c r="AW3" s="44">
        <f>VLOOKUP(AA3,'[1]PPTOS GENERALES 2024'!$AL$45:$BB$56,17)*AV3</f>
        <v>0</v>
      </c>
      <c r="AX3" s="50"/>
      <c r="AY3" s="44">
        <f>VLOOKUP(AA3,'[1]PPTOS GENERALES 2024'!$AL$45:$BG$56,18)*AX3</f>
        <v>0</v>
      </c>
      <c r="AZ3" s="20"/>
      <c r="BA3" s="44">
        <f>VLOOKUP(AA3,'[1]PPTOS GENERALES 2024'!$AL$45:$BG$56,19)*AZ3</f>
        <v>0</v>
      </c>
      <c r="BB3" s="20"/>
      <c r="BC3" s="44">
        <f>VLOOKUP(AA3,'[1]PPTOS GENERALES 2024'!$AL$45:$BG$56,20)*BB3</f>
        <v>0</v>
      </c>
      <c r="BD3" s="20"/>
      <c r="BE3" s="44">
        <f>VLOOKUP(AA3,'[1]PPTOS GENERALES 2024'!$AL$45:$BG$56,21)*BD3</f>
        <v>0</v>
      </c>
      <c r="BF3" s="20"/>
      <c r="BG3" s="44">
        <f>VLOOKUP(AA3,'[1]PPTOS GENERALES 2024'!$AL$45:$BG$56,22)*BF3</f>
        <v>0</v>
      </c>
      <c r="BH3" s="20"/>
      <c r="BI3" s="44"/>
      <c r="BJ3" s="20"/>
      <c r="BK3" s="44"/>
      <c r="BL3" s="20"/>
      <c r="BM3" s="44"/>
      <c r="BN3" s="20">
        <v>1</v>
      </c>
      <c r="BO3" s="51">
        <f>VLOOKUP(AA3,'[1]PPTOS GENERALES 2024'!$AL$45:$BZ$56,35)*BN3</f>
        <v>22.4810625</v>
      </c>
      <c r="BP3" s="20">
        <v>1</v>
      </c>
      <c r="BQ3" s="44">
        <f>VLOOKUP(AA3,'[1]PPTOS GENERALES 2024'!$AL$45:$BZ$56,37)*BP3</f>
        <v>111.81885000000003</v>
      </c>
      <c r="BR3" s="20"/>
      <c r="BS3" s="44"/>
      <c r="BT3" s="20"/>
      <c r="BU3" s="44"/>
      <c r="BV3" s="20"/>
      <c r="BW3" s="44"/>
      <c r="BX3" s="20"/>
      <c r="BY3" s="44"/>
      <c r="BZ3" s="44"/>
      <c r="CA3" s="44"/>
      <c r="CB3" s="44"/>
      <c r="CC3" s="44"/>
      <c r="CD3" s="44"/>
      <c r="CE3" s="44">
        <f>AE3*14</f>
        <v>9232.16</v>
      </c>
      <c r="CF3" s="44">
        <f>(AF3*12)+ (AI3*2)+AG3</f>
        <v>985.19199999999978</v>
      </c>
      <c r="CG3" s="44"/>
      <c r="CH3" s="44">
        <f>(AJ3+AK3)*14</f>
        <v>5323.78</v>
      </c>
      <c r="CI3" s="44">
        <f>AL3*14</f>
        <v>5192.46</v>
      </c>
      <c r="CJ3" s="44">
        <f t="shared" ref="CJ3:CJ66" si="0">(AM3+AO3+AQ3+AS3+AU3+AW3+AY3+BA3+BC3+BE3+BG3+BI3+BK3+BM3+BO3+BQ3+BS3+BU3+BW3+BY3)*14+(AN3)*14</f>
        <v>1880.1987750000005</v>
      </c>
      <c r="CK3" s="44"/>
      <c r="CL3" s="52">
        <f>BZ3+CA3+CC3+CD3+CE3+CF3+CH3+CI3+CJ3</f>
        <v>22613.790774999998</v>
      </c>
      <c r="CM3" s="21">
        <v>0</v>
      </c>
      <c r="CN3" s="53">
        <f>((AE3*14)+(AF3*14)+(AJ3*14)+(AK3*14)+(AL3*14)+(AO3*12)+(AW3*12)+(AY3*12)+(BA3*12)+(BC3*12)+(BG3*12)+CM3)</f>
        <v>20733.626666666663</v>
      </c>
      <c r="CO3" s="54">
        <f>((CN3/Z3)-1)</f>
        <v>0.38390246073065426</v>
      </c>
      <c r="CP3" s="44"/>
      <c r="CQ3" s="44"/>
      <c r="CR3" s="44">
        <f>AE3+AF3+AJ3+AK3+AL3+AM3+AN3+AO3+AQ3+AS3+AU3+AW3+AY3+BA3+BC3+BE3+BG3</f>
        <v>1480.9733333333334</v>
      </c>
      <c r="CS3" s="42" t="e">
        <f>#REF!-CT3</f>
        <v>#REF!</v>
      </c>
      <c r="CT3" s="55">
        <v>326</v>
      </c>
      <c r="CU3" s="55" t="s">
        <v>122</v>
      </c>
      <c r="CV3" s="56">
        <v>40798</v>
      </c>
      <c r="CW3" s="57">
        <v>45658</v>
      </c>
      <c r="CX3" s="58">
        <f>DATEDIF(CV3,CW3,"y")/3</f>
        <v>4.333333333333333</v>
      </c>
      <c r="CY3" s="58">
        <f>DATEDIF(CV3,CW3,"y")/3</f>
        <v>4.333333333333333</v>
      </c>
      <c r="CZ3" s="59">
        <f>ROUND(AK3/30,2)</f>
        <v>0</v>
      </c>
      <c r="DA3" s="60">
        <f>ROUND(AO3/30,2)</f>
        <v>0</v>
      </c>
      <c r="DB3" s="60">
        <f>ROUND(AQ3/30,2)</f>
        <v>0</v>
      </c>
      <c r="DC3" s="60">
        <f>ROUND(AS3/30,2)</f>
        <v>0</v>
      </c>
      <c r="DD3" s="60">
        <f>ROUND(AU3/30,2)</f>
        <v>0</v>
      </c>
      <c r="DE3" s="60">
        <f>ROUND(AW3/30,2)</f>
        <v>0</v>
      </c>
      <c r="DF3" s="60">
        <f>ROUND(AY3/30,2)</f>
        <v>0</v>
      </c>
      <c r="DG3" s="60">
        <f>ROUND(BA3/30,2)</f>
        <v>0</v>
      </c>
      <c r="DH3" s="60">
        <f>ROUND(BC3/30,2)</f>
        <v>0</v>
      </c>
      <c r="DI3" s="60">
        <f>ROUND(BE3/30,2)</f>
        <v>0</v>
      </c>
      <c r="DJ3" s="60">
        <f>ROUND(BG3/30,2)</f>
        <v>0</v>
      </c>
      <c r="DL3" s="62">
        <v>326</v>
      </c>
      <c r="DM3" s="62">
        <v>1190.08</v>
      </c>
      <c r="DN3" s="63" t="e">
        <f>#REF!-DL3</f>
        <v>#REF!</v>
      </c>
      <c r="DO3" s="64">
        <f>CR3-DM3</f>
        <v>290.89333333333343</v>
      </c>
      <c r="DP3" s="65">
        <f>ROUND(CM3/2,2)</f>
        <v>0</v>
      </c>
      <c r="EG3" s="66" t="s">
        <v>123</v>
      </c>
      <c r="EH3" s="41" t="s">
        <v>111</v>
      </c>
      <c r="EI3" s="67">
        <v>1</v>
      </c>
      <c r="EJ3" s="67">
        <v>3</v>
      </c>
      <c r="EK3" s="68">
        <v>3</v>
      </c>
      <c r="EL3" s="68"/>
      <c r="EM3" s="69"/>
    </row>
    <row r="4" spans="1:1035" ht="26.1" customHeight="1" outlineLevel="2" x14ac:dyDescent="0.2">
      <c r="A4" s="41" t="s">
        <v>111</v>
      </c>
      <c r="B4" s="7" t="s">
        <v>112</v>
      </c>
      <c r="C4" s="7" t="s">
        <v>113</v>
      </c>
      <c r="D4" s="7" t="s">
        <v>114</v>
      </c>
      <c r="E4" s="7" t="s">
        <v>115</v>
      </c>
      <c r="F4" s="7"/>
      <c r="G4" s="43" t="s">
        <v>116</v>
      </c>
      <c r="H4" s="42" t="s">
        <v>117</v>
      </c>
      <c r="I4" s="21" t="s">
        <v>118</v>
      </c>
      <c r="J4" s="21" t="s">
        <v>119</v>
      </c>
      <c r="K4" s="21" t="s">
        <v>119</v>
      </c>
      <c r="L4" s="21" t="s">
        <v>120</v>
      </c>
      <c r="M4" s="21"/>
      <c r="N4" s="42">
        <v>14</v>
      </c>
      <c r="O4" s="44">
        <v>502.03</v>
      </c>
      <c r="P4" s="44">
        <v>105.43</v>
      </c>
      <c r="Q4" s="44"/>
      <c r="R4" s="44"/>
      <c r="S4" s="44"/>
      <c r="T4" s="44"/>
      <c r="U4" s="44">
        <v>305.62</v>
      </c>
      <c r="V4" s="44">
        <v>183.24</v>
      </c>
      <c r="W4" s="44"/>
      <c r="X4" s="44"/>
      <c r="Y4" s="44">
        <f>SUM(O4:X4)</f>
        <v>1096.3200000000002</v>
      </c>
      <c r="Z4" s="44">
        <f>(((O4+P4+Q4+S4+U4)*14)+((R4+T4+V4+W4+X4)*12))</f>
        <v>14982</v>
      </c>
      <c r="AA4" s="42">
        <v>2</v>
      </c>
      <c r="AB4" s="45">
        <v>14</v>
      </c>
      <c r="AC4" s="46">
        <f>VLOOKUP(AB4,'[1]PPTOS GENERALES 2024'!$AO$61:$AQ$63,3)*AD4</f>
        <v>380.27</v>
      </c>
      <c r="AD4" s="47">
        <v>1</v>
      </c>
      <c r="AE4" s="48">
        <f>VLOOKUP(C4,'[1]PPTOS GENERALES 2024'!$AL$3:$AO$8,4)*AD4</f>
        <v>659.44</v>
      </c>
      <c r="AF4" s="48">
        <f>VLOOKUP(C4,'[1]PPTOS GENERALES 2024'!$AL$3:$AP$8,5)*CY4*AD4</f>
        <v>135.33333333333334</v>
      </c>
      <c r="AG4" s="48"/>
      <c r="AH4" s="44">
        <f>VLOOKUP(C4,'[1]PPTOS GENERALES 2024'!$AU$3:$AV$8,2)*AD4</f>
        <v>659.44399999999996</v>
      </c>
      <c r="AI4" s="44">
        <f>VLOOKUP(C4,'[1]PPTOS GENERALES 2024'!$AU$3:$AW$8,3)*CY4*AD4</f>
        <v>135.29999999999998</v>
      </c>
      <c r="AJ4" s="49">
        <f>VLOOKUP(N4,'[1]PPTOS GENERALES 2024'!$AO$60:$AQ$63,3)*AD4</f>
        <v>380.27</v>
      </c>
      <c r="AK4" s="44">
        <f>AC4-AJ4</f>
        <v>0</v>
      </c>
      <c r="AL4" s="44">
        <f>VLOOKUP(AA4,'[1]PPTOS GENERALES 2024'!$AL$61:$AU$63,10)*AD4</f>
        <v>418.38</v>
      </c>
      <c r="AM4" s="44"/>
      <c r="AN4" s="44"/>
      <c r="AO4" s="44"/>
      <c r="AP4" s="50"/>
      <c r="AQ4" s="44">
        <f>VLOOKUP(AA4,'[1]PPTOS GENERALES 2024'!$AL$45:$BB$56,12)*AP4</f>
        <v>0</v>
      </c>
      <c r="AR4" s="50"/>
      <c r="AS4" s="44">
        <f>VLOOKUP(AA4,'[1]PPTOS GENERALES 2024'!$AL$45:$BB$56,14)*AR4</f>
        <v>0</v>
      </c>
      <c r="AT4" s="50"/>
      <c r="AU4" s="44">
        <f>VLOOKUP(AA4,'[1]PPTOS GENERALES 2024'!$AL$45:$BB$56,15)*AT4</f>
        <v>0</v>
      </c>
      <c r="AV4" s="50"/>
      <c r="AW4" s="44">
        <f>VLOOKUP(AA4,'[1]PPTOS GENERALES 2024'!$AL$45:$BB$56,17)*AV4</f>
        <v>0</v>
      </c>
      <c r="AX4" s="50"/>
      <c r="AY4" s="44">
        <f>VLOOKUP(AA4,'[1]PPTOS GENERALES 2024'!$AL$45:$BG$56,18)*AX4</f>
        <v>0</v>
      </c>
      <c r="AZ4" s="20"/>
      <c r="BA4" s="44">
        <f>VLOOKUP(AA4,'[1]PPTOS GENERALES 2024'!$AL$45:$BG$56,19)*AZ4</f>
        <v>0</v>
      </c>
      <c r="BB4" s="20"/>
      <c r="BC4" s="44">
        <f>VLOOKUP(AA4,'[1]PPTOS GENERALES 2024'!$AL$45:$BG$56,20)*BB4</f>
        <v>0</v>
      </c>
      <c r="BD4" s="20"/>
      <c r="BE4" s="44">
        <f>VLOOKUP(AA4,'[1]PPTOS GENERALES 2024'!$AL$45:$BG$56,21)*BD4</f>
        <v>0</v>
      </c>
      <c r="BF4" s="20"/>
      <c r="BG4" s="44">
        <f>VLOOKUP(AA4,'[1]PPTOS GENERALES 2024'!$AL$45:$BG$56,22)*BF4</f>
        <v>0</v>
      </c>
      <c r="BH4" s="20"/>
      <c r="BI4" s="44"/>
      <c r="BJ4" s="20"/>
      <c r="BK4" s="44"/>
      <c r="BL4" s="20"/>
      <c r="BM4" s="44"/>
      <c r="BN4" s="20">
        <v>1</v>
      </c>
      <c r="BO4" s="51">
        <f>VLOOKUP(AA4,'[1]PPTOS GENERALES 2024'!$AL$45:$BZ$56,35)*BN4</f>
        <v>24.009987499999998</v>
      </c>
      <c r="BP4" s="20">
        <v>1</v>
      </c>
      <c r="BQ4" s="44">
        <f>VLOOKUP(AA4,'[1]PPTOS GENERALES 2024'!$AL$45:$BZ$56,37)*BP4</f>
        <v>119.42359000000002</v>
      </c>
      <c r="BR4" s="20"/>
      <c r="BS4" s="44"/>
      <c r="BT4" s="20"/>
      <c r="BU4" s="44"/>
      <c r="BV4" s="20"/>
      <c r="BW4" s="44"/>
      <c r="BX4" s="20"/>
      <c r="BY4" s="44"/>
      <c r="BZ4" s="44"/>
      <c r="CA4" s="44"/>
      <c r="CB4" s="44"/>
      <c r="CC4" s="44"/>
      <c r="CD4" s="44"/>
      <c r="CE4" s="44">
        <f>AE4*14</f>
        <v>9232.16</v>
      </c>
      <c r="CF4" s="44">
        <f>(AF4*12)+ (AI4*2)+AG4</f>
        <v>1894.6</v>
      </c>
      <c r="CG4" s="44"/>
      <c r="CH4" s="44">
        <f>(AJ4+AK4)*14</f>
        <v>5323.78</v>
      </c>
      <c r="CI4" s="44">
        <f>AL4*14</f>
        <v>5857.32</v>
      </c>
      <c r="CJ4" s="44">
        <f t="shared" si="0"/>
        <v>2008.0700850000003</v>
      </c>
      <c r="CK4" s="44"/>
      <c r="CL4" s="52">
        <f>BZ4+CA4+CC4+CD4+CE4+CF4+CH4+CI4+CJ4</f>
        <v>24315.930085</v>
      </c>
      <c r="CM4" s="21">
        <v>0</v>
      </c>
      <c r="CN4" s="53">
        <f>((AE4*14)+(AF4*14)+(AJ4*14)+(AK4*14)+(AL4*14)+(AO4*12)+(AW4*12)+(AY4*12)+(BA4*12)+(BC4*12)+(BG4*12)+CM4)</f>
        <v>22307.926666666666</v>
      </c>
      <c r="CO4" s="54">
        <f>((CN4/Z4)-1)</f>
        <v>0.48898188937836506</v>
      </c>
      <c r="CP4" s="44"/>
      <c r="CQ4" s="44"/>
      <c r="CR4" s="44">
        <f>AE4+AF4+AJ4+AK4+AL4+AM4+AN4+AO4+AQ4+AS4+AU4+AW4+AY4+BA4+BC4+BE4+BG4</f>
        <v>1593.4233333333336</v>
      </c>
      <c r="CS4" s="42" t="e">
        <f>#REF!-CT4</f>
        <v>#REF!</v>
      </c>
      <c r="CT4" s="55">
        <v>326</v>
      </c>
      <c r="CU4" s="55" t="s">
        <v>122</v>
      </c>
      <c r="CV4" s="56">
        <v>36406</v>
      </c>
      <c r="CW4" s="57">
        <v>45658</v>
      </c>
      <c r="CX4" s="58">
        <f>DATEDIF(CV4,CW4,"y")/3</f>
        <v>8.3333333333333339</v>
      </c>
      <c r="CY4" s="58">
        <f>DATEDIF(CV4,CW4,"y")/3</f>
        <v>8.3333333333333339</v>
      </c>
      <c r="CZ4" s="59">
        <f>ROUND(AK4/30,2)</f>
        <v>0</v>
      </c>
      <c r="DA4" s="60">
        <f>ROUND(AO4/30,2)</f>
        <v>0</v>
      </c>
      <c r="DB4" s="60">
        <f>ROUND(AQ4/30,2)</f>
        <v>0</v>
      </c>
      <c r="DC4" s="60">
        <f>ROUND(AS4/30,2)</f>
        <v>0</v>
      </c>
      <c r="DD4" s="60">
        <f>ROUND(AU4/30,2)</f>
        <v>0</v>
      </c>
      <c r="DE4" s="60">
        <f>ROUND(AW4/30,2)</f>
        <v>0</v>
      </c>
      <c r="DF4" s="60">
        <f>ROUND(AY4/30,2)</f>
        <v>0</v>
      </c>
      <c r="DG4" s="60">
        <f>ROUND(BA4/30,2)</f>
        <v>0</v>
      </c>
      <c r="DH4" s="60">
        <f>ROUND(BC4/30,2)</f>
        <v>0</v>
      </c>
      <c r="DI4" s="60">
        <f>ROUND(BE4/30,2)</f>
        <v>0</v>
      </c>
      <c r="DJ4" s="60">
        <f>ROUND(BG4/30,2)</f>
        <v>0</v>
      </c>
      <c r="DL4" s="62">
        <v>326</v>
      </c>
      <c r="DM4" s="62">
        <v>1190.08</v>
      </c>
      <c r="DN4" s="63" t="e">
        <f>#REF!-DL4</f>
        <v>#REF!</v>
      </c>
      <c r="DO4" s="64">
        <f>CR4-DM4</f>
        <v>403.3433333333337</v>
      </c>
      <c r="DP4" s="65">
        <f>ROUND(CM4/2,2)</f>
        <v>0</v>
      </c>
      <c r="EG4" s="66" t="s">
        <v>123</v>
      </c>
      <c r="EH4" s="41" t="s">
        <v>111</v>
      </c>
      <c r="EI4" s="67">
        <v>1</v>
      </c>
      <c r="EJ4" s="67">
        <v>3</v>
      </c>
      <c r="EK4" s="68">
        <v>3</v>
      </c>
      <c r="EL4" s="68"/>
      <c r="EM4" s="69"/>
    </row>
    <row r="5" spans="1:1035" ht="26.1" customHeight="1" outlineLevel="2" x14ac:dyDescent="0.2">
      <c r="A5" s="41" t="s">
        <v>111</v>
      </c>
      <c r="B5" s="7" t="s">
        <v>112</v>
      </c>
      <c r="C5" s="7" t="s">
        <v>113</v>
      </c>
      <c r="D5" s="7" t="s">
        <v>114</v>
      </c>
      <c r="E5" s="7" t="s">
        <v>115</v>
      </c>
      <c r="F5" s="7"/>
      <c r="G5" s="43" t="s">
        <v>124</v>
      </c>
      <c r="H5" s="42" t="s">
        <v>117</v>
      </c>
      <c r="I5" s="21" t="s">
        <v>118</v>
      </c>
      <c r="J5" s="21" t="s">
        <v>119</v>
      </c>
      <c r="K5" s="21" t="s">
        <v>119</v>
      </c>
      <c r="L5" s="21" t="s">
        <v>120</v>
      </c>
      <c r="M5" s="21"/>
      <c r="N5" s="42">
        <v>16</v>
      </c>
      <c r="O5" s="44">
        <v>502.03</v>
      </c>
      <c r="P5" s="44">
        <v>105.43</v>
      </c>
      <c r="Q5" s="44"/>
      <c r="R5" s="44"/>
      <c r="S5" s="44"/>
      <c r="T5" s="44"/>
      <c r="U5" s="44">
        <v>305.62</v>
      </c>
      <c r="V5" s="44">
        <v>183.24</v>
      </c>
      <c r="W5" s="44"/>
      <c r="X5" s="44"/>
      <c r="Y5" s="44">
        <f>SUM(O5:X5)</f>
        <v>1096.3200000000002</v>
      </c>
      <c r="Z5" s="44">
        <f>(((O5+P5+Q5+S5+U5)*14)+((R5+T5+V5+W5+X5)*12))</f>
        <v>14982</v>
      </c>
      <c r="AA5" s="42">
        <v>3</v>
      </c>
      <c r="AB5" s="45">
        <v>16</v>
      </c>
      <c r="AC5" s="46">
        <f>VLOOKUP(AB5,'[1]PPTOS GENERALES 2024'!$AO$61:$AQ$63,3)*AD5</f>
        <v>436.27</v>
      </c>
      <c r="AD5" s="47">
        <v>1</v>
      </c>
      <c r="AE5" s="48">
        <f>VLOOKUP(C5,'[1]PPTOS GENERALES 2024'!$AL$3:$AO$8,4)*AD5</f>
        <v>659.44</v>
      </c>
      <c r="AF5" s="48">
        <f>VLOOKUP(C5,'[1]PPTOS GENERALES 2024'!$AL$3:$AP$8,5)*CY5*AD5</f>
        <v>86.613333333333316</v>
      </c>
      <c r="AG5" s="48"/>
      <c r="AH5" s="44">
        <f>VLOOKUP(C5,'[1]PPTOS GENERALES 2024'!$AU$3:$AV$8,2)*AD5</f>
        <v>659.44399999999996</v>
      </c>
      <c r="AI5" s="44">
        <f>VLOOKUP(C5,'[1]PPTOS GENERALES 2024'!$AU$3:$AW$8,3)*CY5*AD5</f>
        <v>86.591999999999985</v>
      </c>
      <c r="AJ5" s="49">
        <f>VLOOKUP(N5,'[1]PPTOS GENERALES 2024'!$AO$60:$AQ$63,3)*AD5</f>
        <v>436.27</v>
      </c>
      <c r="AK5" s="44">
        <f>AC5-AJ5</f>
        <v>0</v>
      </c>
      <c r="AL5" s="44">
        <f>VLOOKUP(AA5,'[1]PPTOS GENERALES 2024'!$AL$61:$AU$63,10)*AD5</f>
        <v>465.15999999999997</v>
      </c>
      <c r="AM5" s="44"/>
      <c r="AN5" s="44"/>
      <c r="AO5" s="44"/>
      <c r="AP5" s="50"/>
      <c r="AQ5" s="44">
        <f>VLOOKUP(AA5,'[1]PPTOS GENERALES 2024'!$AL$45:$BB$56,12)*AP5</f>
        <v>0</v>
      </c>
      <c r="AR5" s="50"/>
      <c r="AS5" s="44">
        <f>VLOOKUP(AA5,'[1]PPTOS GENERALES 2024'!$AL$45:$BB$56,14)*AR5</f>
        <v>0</v>
      </c>
      <c r="AT5" s="50"/>
      <c r="AU5" s="44">
        <f>VLOOKUP(AA5,'[1]PPTOS GENERALES 2024'!$AL$45:$BB$56,15)*AT5</f>
        <v>0</v>
      </c>
      <c r="AV5" s="50"/>
      <c r="AW5" s="44">
        <f>VLOOKUP(AA5,'[1]PPTOS GENERALES 2024'!$AL$45:$BB$56,17)*AV5</f>
        <v>0</v>
      </c>
      <c r="AX5" s="50"/>
      <c r="AY5" s="44">
        <f>VLOOKUP(AA5,'[1]PPTOS GENERALES 2024'!$AL$45:$BG$56,18)*AX5</f>
        <v>0</v>
      </c>
      <c r="AZ5" s="20"/>
      <c r="BA5" s="44">
        <f>VLOOKUP(AA5,'[1]PPTOS GENERALES 2024'!$AL$45:$BG$56,19)*AZ5</f>
        <v>0</v>
      </c>
      <c r="BB5" s="20"/>
      <c r="BC5" s="44">
        <f>VLOOKUP(AA5,'[1]PPTOS GENERALES 2024'!$AL$45:$BG$56,20)*BB5</f>
        <v>0</v>
      </c>
      <c r="BD5" s="20"/>
      <c r="BE5" s="44">
        <f>VLOOKUP(AA5,'[1]PPTOS GENERALES 2024'!$AL$45:$BG$56,21)*BD5</f>
        <v>0</v>
      </c>
      <c r="BF5" s="20"/>
      <c r="BG5" s="44">
        <f>VLOOKUP(AA5,'[1]PPTOS GENERALES 2024'!$AL$45:$BG$56,22)*BF5</f>
        <v>0</v>
      </c>
      <c r="BH5" s="20"/>
      <c r="BI5" s="44"/>
      <c r="BJ5" s="20"/>
      <c r="BK5" s="44"/>
      <c r="BL5" s="20"/>
      <c r="BM5" s="44"/>
      <c r="BN5" s="20">
        <v>1</v>
      </c>
      <c r="BO5" s="51">
        <f>VLOOKUP(AA5,'[1]PPTOS GENERALES 2024'!$AL$45:$BZ$56,35)*BN5</f>
        <v>27.068124999999998</v>
      </c>
      <c r="BP5" s="20">
        <v>1</v>
      </c>
      <c r="BQ5" s="44">
        <f>VLOOKUP(AA5,'[1]PPTOS GENERALES 2024'!$AL$45:$BZ$56,37)*BP5</f>
        <v>134.6345</v>
      </c>
      <c r="BR5" s="20"/>
      <c r="BS5" s="44"/>
      <c r="BT5" s="20"/>
      <c r="BU5" s="44"/>
      <c r="BV5" s="20"/>
      <c r="BW5" s="44"/>
      <c r="BX5" s="20"/>
      <c r="BY5" s="44"/>
      <c r="BZ5" s="44"/>
      <c r="CA5" s="44"/>
      <c r="CB5" s="44"/>
      <c r="CC5" s="44"/>
      <c r="CD5" s="44"/>
      <c r="CE5" s="44">
        <f>AE5*14</f>
        <v>9232.16</v>
      </c>
      <c r="CF5" s="44">
        <f>(AF5*12)+ (AI5*2)+AG5</f>
        <v>1212.5439999999996</v>
      </c>
      <c r="CG5" s="44"/>
      <c r="CH5" s="44">
        <f>(AJ5+AK5)*14</f>
        <v>6107.78</v>
      </c>
      <c r="CI5" s="44">
        <f>AL5*14</f>
        <v>6512.24</v>
      </c>
      <c r="CJ5" s="44">
        <f t="shared" si="0"/>
        <v>2263.8367500000004</v>
      </c>
      <c r="CK5" s="44"/>
      <c r="CL5" s="52">
        <f>BZ5+CA5+CC5+CD5+CE5+CF5+CH5+CI5+CJ5</f>
        <v>25328.560750000004</v>
      </c>
      <c r="CM5" s="21">
        <v>0</v>
      </c>
      <c r="CN5" s="53">
        <f>((AE5*14)+(AF5*14)+(AJ5*14)+(AK5*14)+(AL5*14)+(AO5*12)+(AW5*12)+(AY5*12)+(BA5*12)+(BC5*12)+(BG5*12)+CM5)</f>
        <v>23064.766666666663</v>
      </c>
      <c r="CO5" s="54">
        <f>((CN5/Z5)-1)</f>
        <v>0.5394985093222977</v>
      </c>
      <c r="CP5" s="44"/>
      <c r="CQ5" s="44"/>
      <c r="CR5" s="44">
        <f>AE5+AF5+AJ5+AK5+AL5+AM5+AN5+AO5+AQ5+AS5+AU5+AW5+AY5+BA5+BC5+BE5+BG5</f>
        <v>1647.4833333333331</v>
      </c>
      <c r="CS5" s="42" t="e">
        <f>#REF!-CT5</f>
        <v>#REF!</v>
      </c>
      <c r="CT5" s="55">
        <v>326</v>
      </c>
      <c r="CU5" s="55" t="s">
        <v>122</v>
      </c>
      <c r="CV5" s="56">
        <v>39763</v>
      </c>
      <c r="CW5" s="57">
        <v>45658</v>
      </c>
      <c r="CX5" s="58">
        <f>DATEDIF(CV5,CW5,"y")/3</f>
        <v>5.333333333333333</v>
      </c>
      <c r="CY5" s="58">
        <f>DATEDIF(CV5,CW5,"y")/3</f>
        <v>5.333333333333333</v>
      </c>
      <c r="CZ5" s="59">
        <f>ROUND(AK5/30,2)</f>
        <v>0</v>
      </c>
      <c r="DA5" s="60">
        <f>ROUND(AO5/30,2)</f>
        <v>0</v>
      </c>
      <c r="DB5" s="60">
        <f>ROUND(AQ5/30,2)</f>
        <v>0</v>
      </c>
      <c r="DC5" s="60">
        <f>ROUND(AS5/30,2)</f>
        <v>0</v>
      </c>
      <c r="DD5" s="60">
        <f>ROUND(AU5/30,2)</f>
        <v>0</v>
      </c>
      <c r="DE5" s="60">
        <f>ROUND(AW5/30,2)</f>
        <v>0</v>
      </c>
      <c r="DF5" s="60">
        <f>ROUND(AY5/30,2)</f>
        <v>0</v>
      </c>
      <c r="DG5" s="60">
        <f>ROUND(BA5/30,2)</f>
        <v>0</v>
      </c>
      <c r="DH5" s="60">
        <f>ROUND(BC5/30,2)</f>
        <v>0</v>
      </c>
      <c r="DI5" s="60">
        <f>ROUND(BE5/30,2)</f>
        <v>0</v>
      </c>
      <c r="DJ5" s="60">
        <f>ROUND(BG5/30,2)</f>
        <v>0</v>
      </c>
      <c r="DL5" s="62">
        <v>326</v>
      </c>
      <c r="DM5" s="62">
        <v>1190.08</v>
      </c>
      <c r="DN5" s="63" t="e">
        <f>#REF!-DL5</f>
        <v>#REF!</v>
      </c>
      <c r="DO5" s="64">
        <f>CR5-DM5</f>
        <v>457.40333333333319</v>
      </c>
      <c r="DP5" s="65">
        <f>ROUND(CM5/2,2)</f>
        <v>0</v>
      </c>
      <c r="EG5" s="66" t="s">
        <v>123</v>
      </c>
      <c r="EH5" s="41" t="s">
        <v>111</v>
      </c>
      <c r="EI5" s="67">
        <v>1</v>
      </c>
      <c r="EJ5" s="67">
        <v>3</v>
      </c>
      <c r="EK5" s="68">
        <v>3</v>
      </c>
      <c r="EL5" s="68"/>
      <c r="EM5" s="69"/>
    </row>
    <row r="6" spans="1:1035" s="101" customFormat="1" ht="26.1" customHeight="1" outlineLevel="1" x14ac:dyDescent="0.2">
      <c r="A6" s="70" t="s">
        <v>125</v>
      </c>
      <c r="B6" s="72"/>
      <c r="C6" s="72"/>
      <c r="D6" s="72"/>
      <c r="E6" s="72"/>
      <c r="F6" s="72"/>
      <c r="G6" s="73"/>
      <c r="H6" s="71"/>
      <c r="I6" s="74"/>
      <c r="J6" s="74"/>
      <c r="K6" s="74"/>
      <c r="L6" s="74"/>
      <c r="M6" s="74"/>
      <c r="N6" s="71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1"/>
      <c r="AB6" s="76"/>
      <c r="AC6" s="77"/>
      <c r="AD6" s="78"/>
      <c r="AE6" s="79"/>
      <c r="AF6" s="79"/>
      <c r="AG6" s="79"/>
      <c r="AH6" s="75"/>
      <c r="AI6" s="75"/>
      <c r="AJ6" s="80"/>
      <c r="AK6" s="75"/>
      <c r="AL6" s="75"/>
      <c r="AM6" s="75"/>
      <c r="AN6" s="75"/>
      <c r="AO6" s="75"/>
      <c r="AP6" s="81"/>
      <c r="AQ6" s="75"/>
      <c r="AR6" s="81"/>
      <c r="AS6" s="75"/>
      <c r="AT6" s="81"/>
      <c r="AU6" s="75"/>
      <c r="AV6" s="81"/>
      <c r="AW6" s="75"/>
      <c r="AX6" s="81"/>
      <c r="AY6" s="75"/>
      <c r="AZ6" s="82"/>
      <c r="BA6" s="75"/>
      <c r="BB6" s="82"/>
      <c r="BC6" s="75"/>
      <c r="BD6" s="82"/>
      <c r="BE6" s="75"/>
      <c r="BF6" s="82"/>
      <c r="BG6" s="75"/>
      <c r="BH6" s="82"/>
      <c r="BI6" s="75"/>
      <c r="BJ6" s="82"/>
      <c r="BK6" s="75"/>
      <c r="BL6" s="82"/>
      <c r="BM6" s="75"/>
      <c r="BN6" s="82"/>
      <c r="BO6" s="75"/>
      <c r="BP6" s="82"/>
      <c r="BQ6" s="75"/>
      <c r="BR6" s="82"/>
      <c r="BS6" s="75"/>
      <c r="BT6" s="82"/>
      <c r="BU6" s="75"/>
      <c r="BV6" s="82"/>
      <c r="BW6" s="75"/>
      <c r="BX6" s="82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>
        <f t="shared" si="0"/>
        <v>0</v>
      </c>
      <c r="CK6" s="75"/>
      <c r="CL6" s="83">
        <f>SUBTOTAL(9,CL2:CL5)</f>
        <v>94493.152384999994</v>
      </c>
      <c r="CM6" s="74"/>
      <c r="CN6" s="84"/>
      <c r="CO6" s="85"/>
      <c r="CP6" s="75"/>
      <c r="CQ6" s="75"/>
      <c r="CR6" s="75"/>
      <c r="CS6" s="71"/>
      <c r="CT6" s="86"/>
      <c r="CU6" s="86"/>
      <c r="CV6" s="86"/>
      <c r="CW6" s="87"/>
      <c r="CX6" s="88"/>
      <c r="CY6" s="88"/>
      <c r="CZ6" s="89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1"/>
      <c r="DL6" s="92"/>
      <c r="DM6" s="92"/>
      <c r="DN6" s="93"/>
      <c r="DO6" s="94"/>
      <c r="DP6" s="95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6"/>
      <c r="EH6" s="97"/>
      <c r="EI6" s="98"/>
      <c r="EJ6" s="98"/>
      <c r="EK6" s="99"/>
      <c r="EL6" s="99"/>
      <c r="EM6" s="100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  <c r="IS6" s="91"/>
      <c r="IT6" s="91"/>
      <c r="IU6" s="91"/>
      <c r="IV6" s="91"/>
      <c r="IW6" s="91"/>
      <c r="IX6" s="91"/>
      <c r="IY6" s="91"/>
      <c r="IZ6" s="91"/>
      <c r="JA6" s="91"/>
      <c r="JB6" s="91"/>
      <c r="JC6" s="91"/>
      <c r="JD6" s="91"/>
      <c r="JE6" s="91"/>
      <c r="JF6" s="91"/>
      <c r="JG6" s="91"/>
      <c r="JH6" s="91"/>
      <c r="JI6" s="91"/>
      <c r="JJ6" s="91"/>
      <c r="JK6" s="91"/>
      <c r="JL6" s="91"/>
      <c r="JM6" s="91"/>
      <c r="JN6" s="91"/>
      <c r="JO6" s="91"/>
      <c r="JP6" s="91"/>
      <c r="JQ6" s="91"/>
      <c r="JR6" s="91"/>
      <c r="JS6" s="91"/>
      <c r="JT6" s="91"/>
      <c r="JU6" s="91"/>
      <c r="JV6" s="91"/>
      <c r="JW6" s="91"/>
      <c r="JX6" s="91"/>
      <c r="JY6" s="91"/>
      <c r="JZ6" s="91"/>
      <c r="KA6" s="91"/>
      <c r="KB6" s="91"/>
      <c r="KC6" s="91"/>
      <c r="KD6" s="91"/>
      <c r="KE6" s="91"/>
      <c r="KF6" s="91"/>
      <c r="KG6" s="91"/>
      <c r="KH6" s="91"/>
      <c r="KI6" s="91"/>
      <c r="KJ6" s="91"/>
      <c r="KK6" s="91"/>
      <c r="KL6" s="91"/>
      <c r="KM6" s="91"/>
      <c r="KN6" s="91"/>
      <c r="KO6" s="91"/>
      <c r="KP6" s="91"/>
      <c r="KQ6" s="91"/>
      <c r="KR6" s="91"/>
      <c r="KS6" s="91"/>
      <c r="KT6" s="91"/>
      <c r="KU6" s="91"/>
      <c r="KV6" s="91"/>
      <c r="KW6" s="91"/>
      <c r="KX6" s="91"/>
      <c r="KY6" s="91"/>
      <c r="KZ6" s="91"/>
      <c r="LA6" s="91"/>
      <c r="LB6" s="91"/>
      <c r="LC6" s="91"/>
      <c r="LD6" s="91"/>
      <c r="LE6" s="91"/>
      <c r="LF6" s="91"/>
      <c r="LG6" s="91"/>
      <c r="LH6" s="91"/>
      <c r="LI6" s="91"/>
      <c r="LJ6" s="91"/>
      <c r="LK6" s="91"/>
      <c r="LL6" s="91"/>
      <c r="LM6" s="91"/>
      <c r="LN6" s="91"/>
      <c r="LO6" s="91"/>
      <c r="LP6" s="91"/>
      <c r="LQ6" s="91"/>
      <c r="LR6" s="91"/>
      <c r="LS6" s="91"/>
      <c r="LT6" s="91"/>
      <c r="LU6" s="91"/>
      <c r="LV6" s="91"/>
      <c r="LW6" s="91"/>
      <c r="LX6" s="91"/>
      <c r="LY6" s="91"/>
      <c r="LZ6" s="91"/>
      <c r="MA6" s="91"/>
      <c r="MB6" s="91"/>
      <c r="MC6" s="91"/>
      <c r="MD6" s="91"/>
      <c r="ME6" s="91"/>
      <c r="MF6" s="91"/>
      <c r="MG6" s="91"/>
      <c r="MH6" s="91"/>
      <c r="MI6" s="91"/>
      <c r="MJ6" s="91"/>
      <c r="MK6" s="91"/>
      <c r="ML6" s="91"/>
      <c r="MM6" s="91"/>
      <c r="MN6" s="91"/>
      <c r="MO6" s="91"/>
      <c r="MP6" s="91"/>
      <c r="MQ6" s="91"/>
      <c r="MR6" s="91"/>
      <c r="MS6" s="91"/>
      <c r="MT6" s="91"/>
      <c r="MU6" s="91"/>
      <c r="MV6" s="91"/>
      <c r="MW6" s="91"/>
      <c r="MX6" s="91"/>
      <c r="MY6" s="91"/>
      <c r="MZ6" s="91"/>
      <c r="NA6" s="91"/>
      <c r="NB6" s="91"/>
      <c r="NC6" s="91"/>
      <c r="ND6" s="91"/>
      <c r="NE6" s="91"/>
      <c r="NF6" s="91"/>
      <c r="NG6" s="91"/>
      <c r="NH6" s="91"/>
      <c r="NI6" s="91"/>
      <c r="NJ6" s="91"/>
      <c r="NK6" s="91"/>
      <c r="NL6" s="91"/>
      <c r="NM6" s="91"/>
      <c r="NN6" s="91"/>
      <c r="NO6" s="91"/>
      <c r="NP6" s="91"/>
      <c r="NQ6" s="91"/>
      <c r="NR6" s="91"/>
      <c r="NS6" s="91"/>
      <c r="NT6" s="91"/>
      <c r="NU6" s="91"/>
      <c r="NV6" s="91"/>
      <c r="NW6" s="91"/>
      <c r="NX6" s="91"/>
      <c r="NY6" s="91"/>
      <c r="NZ6" s="91"/>
      <c r="OA6" s="91"/>
      <c r="OB6" s="91"/>
      <c r="OC6" s="91"/>
      <c r="OD6" s="91"/>
      <c r="OE6" s="91"/>
      <c r="OF6" s="91"/>
      <c r="OG6" s="91"/>
      <c r="OH6" s="91"/>
      <c r="OI6" s="91"/>
      <c r="OJ6" s="91"/>
      <c r="OK6" s="91"/>
      <c r="OL6" s="91"/>
      <c r="OM6" s="91"/>
      <c r="ON6" s="91"/>
      <c r="OO6" s="91"/>
      <c r="OP6" s="91"/>
      <c r="OQ6" s="91"/>
      <c r="OR6" s="91"/>
      <c r="OS6" s="91"/>
      <c r="OT6" s="91"/>
      <c r="OU6" s="91"/>
      <c r="OV6" s="91"/>
      <c r="OW6" s="91"/>
      <c r="OX6" s="91"/>
      <c r="OY6" s="91"/>
      <c r="OZ6" s="91"/>
      <c r="PA6" s="91"/>
      <c r="PB6" s="91"/>
      <c r="PC6" s="91"/>
      <c r="PD6" s="91"/>
      <c r="PE6" s="91"/>
      <c r="PF6" s="91"/>
      <c r="PG6" s="91"/>
      <c r="PH6" s="91"/>
      <c r="PI6" s="91"/>
      <c r="PJ6" s="91"/>
      <c r="PK6" s="91"/>
      <c r="PL6" s="91"/>
      <c r="PM6" s="91"/>
      <c r="PN6" s="91"/>
      <c r="PO6" s="91"/>
      <c r="PP6" s="91"/>
      <c r="PQ6" s="91"/>
      <c r="PR6" s="91"/>
      <c r="PS6" s="91"/>
      <c r="PT6" s="91"/>
      <c r="PU6" s="91"/>
      <c r="PV6" s="91"/>
      <c r="PW6" s="91"/>
      <c r="PX6" s="91"/>
      <c r="PY6" s="91"/>
      <c r="PZ6" s="91"/>
      <c r="QA6" s="91"/>
      <c r="QB6" s="91"/>
      <c r="QC6" s="91"/>
      <c r="QD6" s="91"/>
      <c r="QE6" s="91"/>
      <c r="QF6" s="91"/>
      <c r="QG6" s="91"/>
      <c r="QH6" s="91"/>
      <c r="QI6" s="91"/>
      <c r="QJ6" s="91"/>
      <c r="QK6" s="91"/>
      <c r="QL6" s="91"/>
      <c r="QM6" s="91"/>
      <c r="QN6" s="91"/>
      <c r="QO6" s="91"/>
      <c r="QP6" s="91"/>
      <c r="QQ6" s="91"/>
      <c r="QR6" s="91"/>
      <c r="QS6" s="91"/>
      <c r="QT6" s="91"/>
      <c r="QU6" s="91"/>
      <c r="QV6" s="91"/>
      <c r="QW6" s="91"/>
      <c r="QX6" s="91"/>
      <c r="QY6" s="91"/>
      <c r="QZ6" s="91"/>
      <c r="RA6" s="91"/>
      <c r="RB6" s="91"/>
      <c r="RC6" s="91"/>
      <c r="RD6" s="91"/>
      <c r="RE6" s="91"/>
      <c r="RF6" s="91"/>
      <c r="RG6" s="91"/>
      <c r="RH6" s="91"/>
      <c r="RI6" s="91"/>
      <c r="RJ6" s="91"/>
      <c r="RK6" s="91"/>
      <c r="RL6" s="91"/>
      <c r="RM6" s="91"/>
      <c r="RN6" s="91"/>
      <c r="RO6" s="91"/>
      <c r="RP6" s="91"/>
      <c r="RQ6" s="91"/>
      <c r="RR6" s="91"/>
      <c r="RS6" s="91"/>
      <c r="RT6" s="91"/>
      <c r="RU6" s="91"/>
      <c r="RV6" s="91"/>
      <c r="RW6" s="91"/>
      <c r="RX6" s="91"/>
      <c r="RY6" s="91"/>
      <c r="RZ6" s="91"/>
      <c r="SA6" s="91"/>
      <c r="SB6" s="91"/>
      <c r="SC6" s="91"/>
      <c r="SD6" s="91"/>
      <c r="SE6" s="91"/>
      <c r="SF6" s="91"/>
      <c r="SG6" s="91"/>
      <c r="SH6" s="91"/>
      <c r="SI6" s="91"/>
      <c r="SJ6" s="91"/>
      <c r="SK6" s="91"/>
      <c r="SL6" s="91"/>
      <c r="SM6" s="91"/>
      <c r="SN6" s="91"/>
      <c r="SO6" s="91"/>
      <c r="SP6" s="91"/>
      <c r="SQ6" s="91"/>
      <c r="SR6" s="91"/>
      <c r="SS6" s="91"/>
      <c r="ST6" s="91"/>
      <c r="SU6" s="91"/>
      <c r="SV6" s="91"/>
      <c r="SW6" s="91"/>
      <c r="SX6" s="91"/>
      <c r="SY6" s="91"/>
      <c r="SZ6" s="91"/>
      <c r="TA6" s="91"/>
      <c r="TB6" s="91"/>
      <c r="TC6" s="91"/>
      <c r="TD6" s="91"/>
      <c r="TE6" s="91"/>
      <c r="TF6" s="91"/>
      <c r="TG6" s="91"/>
      <c r="TH6" s="91"/>
      <c r="TI6" s="91"/>
      <c r="TJ6" s="91"/>
      <c r="TK6" s="91"/>
      <c r="TL6" s="91"/>
      <c r="TM6" s="91"/>
      <c r="TN6" s="91"/>
      <c r="TO6" s="91"/>
      <c r="TP6" s="91"/>
      <c r="TQ6" s="91"/>
      <c r="TR6" s="91"/>
      <c r="TS6" s="91"/>
      <c r="TT6" s="91"/>
      <c r="TU6" s="91"/>
      <c r="TV6" s="91"/>
      <c r="TW6" s="91"/>
      <c r="TX6" s="91"/>
      <c r="TY6" s="91"/>
      <c r="TZ6" s="91"/>
      <c r="UA6" s="91"/>
      <c r="UB6" s="91"/>
      <c r="UC6" s="91"/>
      <c r="UD6" s="91"/>
      <c r="UE6" s="91"/>
      <c r="UF6" s="91"/>
      <c r="UG6" s="91"/>
      <c r="UH6" s="91"/>
      <c r="UI6" s="91"/>
      <c r="UJ6" s="91"/>
      <c r="UK6" s="91"/>
      <c r="UL6" s="91"/>
      <c r="UM6" s="91"/>
      <c r="UN6" s="91"/>
      <c r="UO6" s="91"/>
      <c r="UP6" s="91"/>
      <c r="UQ6" s="91"/>
      <c r="UR6" s="91"/>
      <c r="US6" s="91"/>
      <c r="UT6" s="91"/>
      <c r="UU6" s="91"/>
      <c r="UV6" s="91"/>
      <c r="UW6" s="91"/>
      <c r="UX6" s="91"/>
      <c r="UY6" s="91"/>
      <c r="UZ6" s="91"/>
      <c r="VA6" s="91"/>
      <c r="VB6" s="91"/>
      <c r="VC6" s="91"/>
      <c r="VD6" s="91"/>
      <c r="VE6" s="91"/>
      <c r="VF6" s="91"/>
      <c r="VG6" s="91"/>
      <c r="VH6" s="91"/>
      <c r="VI6" s="91"/>
      <c r="VJ6" s="91"/>
      <c r="VK6" s="91"/>
      <c r="VL6" s="91"/>
      <c r="VM6" s="91"/>
      <c r="VN6" s="91"/>
      <c r="VO6" s="91"/>
      <c r="VP6" s="91"/>
      <c r="VQ6" s="91"/>
      <c r="VR6" s="91"/>
      <c r="VS6" s="91"/>
      <c r="VT6" s="91"/>
      <c r="VU6" s="91"/>
      <c r="VV6" s="91"/>
      <c r="VW6" s="91"/>
      <c r="VX6" s="91"/>
      <c r="VY6" s="91"/>
      <c r="VZ6" s="91"/>
      <c r="WA6" s="91"/>
      <c r="WB6" s="91"/>
      <c r="WC6" s="91"/>
      <c r="WD6" s="91"/>
      <c r="WE6" s="91"/>
      <c r="WF6" s="91"/>
      <c r="WG6" s="91"/>
      <c r="WH6" s="91"/>
      <c r="WI6" s="91"/>
      <c r="WJ6" s="91"/>
      <c r="WK6" s="91"/>
      <c r="WL6" s="91"/>
      <c r="WM6" s="91"/>
      <c r="WN6" s="91"/>
      <c r="WO6" s="91"/>
      <c r="WP6" s="91"/>
      <c r="WQ6" s="91"/>
      <c r="WR6" s="91"/>
      <c r="WS6" s="91"/>
      <c r="WT6" s="91"/>
      <c r="WU6" s="91"/>
      <c r="WV6" s="91"/>
      <c r="WW6" s="91"/>
      <c r="WX6" s="91"/>
      <c r="WY6" s="91"/>
      <c r="WZ6" s="91"/>
      <c r="XA6" s="91"/>
      <c r="XB6" s="91"/>
      <c r="XC6" s="91"/>
      <c r="XD6" s="91"/>
      <c r="XE6" s="91"/>
      <c r="XF6" s="91"/>
      <c r="XG6" s="91"/>
      <c r="XH6" s="91"/>
      <c r="XI6" s="91"/>
      <c r="XJ6" s="91"/>
      <c r="XK6" s="91"/>
      <c r="XL6" s="91"/>
      <c r="XM6" s="91"/>
      <c r="XN6" s="91"/>
      <c r="XO6" s="91"/>
      <c r="XP6" s="91"/>
      <c r="XQ6" s="91"/>
      <c r="XR6" s="91"/>
      <c r="XS6" s="91"/>
      <c r="XT6" s="91"/>
      <c r="XU6" s="91"/>
      <c r="XV6" s="91"/>
      <c r="XW6" s="91"/>
      <c r="XX6" s="91"/>
      <c r="XY6" s="91"/>
      <c r="XZ6" s="91"/>
      <c r="YA6" s="91"/>
      <c r="YB6" s="91"/>
      <c r="YC6" s="91"/>
      <c r="YD6" s="91"/>
      <c r="YE6" s="91"/>
      <c r="YF6" s="91"/>
      <c r="YG6" s="91"/>
      <c r="YH6" s="91"/>
      <c r="YI6" s="91"/>
      <c r="YJ6" s="91"/>
      <c r="YK6" s="91"/>
      <c r="YL6" s="91"/>
      <c r="YM6" s="91"/>
      <c r="YN6" s="91"/>
      <c r="YO6" s="91"/>
      <c r="YP6" s="91"/>
      <c r="YQ6" s="91"/>
      <c r="YR6" s="91"/>
      <c r="YS6" s="91"/>
      <c r="YT6" s="91"/>
      <c r="YU6" s="91"/>
      <c r="YV6" s="91"/>
      <c r="YW6" s="91"/>
      <c r="YX6" s="91"/>
      <c r="YY6" s="91"/>
      <c r="YZ6" s="91"/>
      <c r="ZA6" s="91"/>
      <c r="ZB6" s="91"/>
      <c r="ZC6" s="91"/>
      <c r="ZD6" s="91"/>
      <c r="ZE6" s="91"/>
      <c r="ZF6" s="91"/>
      <c r="ZG6" s="91"/>
      <c r="ZH6" s="91"/>
      <c r="ZI6" s="91"/>
      <c r="ZJ6" s="91"/>
      <c r="ZK6" s="91"/>
      <c r="ZL6" s="91"/>
      <c r="ZM6" s="91"/>
      <c r="ZN6" s="91"/>
      <c r="ZO6" s="91"/>
      <c r="ZP6" s="91"/>
      <c r="ZQ6" s="91"/>
      <c r="ZR6" s="91"/>
      <c r="ZS6" s="91"/>
      <c r="ZT6" s="91"/>
      <c r="ZU6" s="91"/>
      <c r="ZV6" s="91"/>
      <c r="ZW6" s="91"/>
      <c r="ZX6" s="91"/>
      <c r="ZY6" s="91"/>
      <c r="ZZ6" s="91"/>
      <c r="AAA6" s="91"/>
      <c r="AAB6" s="91"/>
      <c r="AAC6" s="91"/>
      <c r="AAD6" s="91"/>
      <c r="AAE6" s="91"/>
      <c r="AAF6" s="91"/>
      <c r="AAG6" s="91"/>
      <c r="AAH6" s="91"/>
      <c r="AAI6" s="91"/>
      <c r="AAJ6" s="91"/>
      <c r="AAK6" s="91"/>
      <c r="AAL6" s="91"/>
      <c r="AAM6" s="91"/>
      <c r="AAN6" s="91"/>
      <c r="AAO6" s="91"/>
      <c r="AAP6" s="91"/>
      <c r="AAQ6" s="91"/>
      <c r="AAR6" s="91"/>
      <c r="AAS6" s="91"/>
      <c r="AAT6" s="91"/>
      <c r="AAU6" s="91"/>
      <c r="AAV6" s="91"/>
      <c r="AAW6" s="91"/>
      <c r="AAX6" s="91"/>
      <c r="AAY6" s="91"/>
      <c r="AAZ6" s="91"/>
      <c r="ABA6" s="91"/>
      <c r="ABB6" s="91"/>
      <c r="ABC6" s="91"/>
      <c r="ABD6" s="91"/>
      <c r="ABE6" s="91"/>
      <c r="ABF6" s="91"/>
      <c r="ABG6" s="91"/>
      <c r="ABH6" s="91"/>
      <c r="ABI6" s="91"/>
      <c r="ABJ6" s="91"/>
      <c r="ABK6" s="91"/>
      <c r="ABL6" s="91"/>
      <c r="ABM6" s="91"/>
      <c r="ABN6" s="91"/>
      <c r="ABO6" s="91"/>
      <c r="ABP6" s="91"/>
      <c r="ABQ6" s="91"/>
      <c r="ABR6" s="91"/>
      <c r="ABS6" s="91"/>
      <c r="ABT6" s="91"/>
      <c r="ABU6" s="91"/>
      <c r="ABV6" s="91"/>
      <c r="ABW6" s="91"/>
      <c r="ABX6" s="91"/>
      <c r="ABY6" s="91"/>
      <c r="ABZ6" s="91"/>
      <c r="ACA6" s="91"/>
      <c r="ACB6" s="91"/>
      <c r="ACC6" s="91"/>
      <c r="ACD6" s="91"/>
      <c r="ACE6" s="91"/>
      <c r="ACF6" s="91"/>
      <c r="ACG6" s="91"/>
      <c r="ACH6" s="91"/>
      <c r="ACI6" s="91"/>
      <c r="ACJ6" s="91"/>
      <c r="ACK6" s="91"/>
      <c r="ACL6" s="91"/>
      <c r="ACM6" s="91"/>
      <c r="ACN6" s="91"/>
      <c r="ACO6" s="91"/>
      <c r="ACP6" s="91"/>
      <c r="ACQ6" s="91"/>
      <c r="ACR6" s="91"/>
      <c r="ACS6" s="91"/>
      <c r="ACT6" s="91"/>
      <c r="ACU6" s="91"/>
      <c r="ACV6" s="91"/>
      <c r="ACW6" s="91"/>
      <c r="ACX6" s="91"/>
      <c r="ACY6" s="91"/>
      <c r="ACZ6" s="91"/>
      <c r="ADA6" s="91"/>
      <c r="ADB6" s="91"/>
      <c r="ADC6" s="91"/>
      <c r="ADD6" s="91"/>
      <c r="ADE6" s="91"/>
      <c r="ADF6" s="91"/>
      <c r="ADG6" s="91"/>
      <c r="ADH6" s="91"/>
      <c r="ADI6" s="91"/>
      <c r="ADJ6" s="91"/>
      <c r="ADK6" s="91"/>
      <c r="ADL6" s="91"/>
      <c r="ADM6" s="91"/>
      <c r="ADN6" s="91"/>
      <c r="ADO6" s="91"/>
      <c r="ADP6" s="91"/>
      <c r="ADQ6" s="91"/>
      <c r="ADR6" s="91"/>
      <c r="ADS6" s="91"/>
      <c r="ADT6" s="91"/>
      <c r="ADU6" s="91"/>
      <c r="ADV6" s="91"/>
      <c r="ADW6" s="91"/>
      <c r="ADX6" s="91"/>
      <c r="ADY6" s="91"/>
      <c r="ADZ6" s="91"/>
      <c r="AEA6" s="91"/>
      <c r="AEB6" s="91"/>
      <c r="AEC6" s="91"/>
      <c r="AED6" s="91"/>
      <c r="AEE6" s="91"/>
      <c r="AEF6" s="91"/>
      <c r="AEG6" s="91"/>
      <c r="AEH6" s="91"/>
      <c r="AEI6" s="91"/>
      <c r="AEJ6" s="91"/>
      <c r="AEK6" s="91"/>
      <c r="AEL6" s="91"/>
      <c r="AEM6" s="91"/>
      <c r="AEN6" s="91"/>
      <c r="AEO6" s="91"/>
      <c r="AEP6" s="91"/>
      <c r="AEQ6" s="91"/>
      <c r="AER6" s="91"/>
      <c r="AES6" s="91"/>
      <c r="AET6" s="91"/>
      <c r="AEU6" s="91"/>
      <c r="AEV6" s="91"/>
      <c r="AEW6" s="91"/>
      <c r="AEX6" s="91"/>
      <c r="AEY6" s="91"/>
      <c r="AEZ6" s="91"/>
      <c r="AFA6" s="91"/>
      <c r="AFB6" s="91"/>
      <c r="AFC6" s="91"/>
      <c r="AFD6" s="91"/>
      <c r="AFE6" s="91"/>
      <c r="AFF6" s="91"/>
      <c r="AFG6" s="91"/>
      <c r="AFH6" s="91"/>
      <c r="AFI6" s="91"/>
      <c r="AFJ6" s="91"/>
      <c r="AFK6" s="91"/>
      <c r="AFL6" s="91"/>
      <c r="AFM6" s="91"/>
      <c r="AFN6" s="91"/>
      <c r="AFO6" s="91"/>
      <c r="AFP6" s="91"/>
      <c r="AFQ6" s="91"/>
      <c r="AFR6" s="91"/>
      <c r="AFS6" s="91"/>
      <c r="AFT6" s="91"/>
      <c r="AFU6" s="91"/>
      <c r="AFV6" s="91"/>
      <c r="AFW6" s="91"/>
      <c r="AFX6" s="91"/>
      <c r="AFY6" s="91"/>
      <c r="AFZ6" s="91"/>
      <c r="AGA6" s="91"/>
      <c r="AGB6" s="91"/>
      <c r="AGC6" s="91"/>
      <c r="AGD6" s="91"/>
      <c r="AGE6" s="91"/>
      <c r="AGF6" s="91"/>
      <c r="AGG6" s="91"/>
      <c r="AGH6" s="91"/>
      <c r="AGI6" s="91"/>
      <c r="AGJ6" s="91"/>
      <c r="AGK6" s="91"/>
      <c r="AGL6" s="91"/>
      <c r="AGM6" s="91"/>
      <c r="AGN6" s="91"/>
      <c r="AGO6" s="91"/>
      <c r="AGP6" s="91"/>
      <c r="AGQ6" s="91"/>
      <c r="AGR6" s="91"/>
      <c r="AGS6" s="91"/>
      <c r="AGT6" s="91"/>
      <c r="AGU6" s="91"/>
      <c r="AGV6" s="91"/>
      <c r="AGW6" s="91"/>
      <c r="AGX6" s="91"/>
      <c r="AGY6" s="91"/>
      <c r="AGZ6" s="91"/>
      <c r="AHA6" s="91"/>
      <c r="AHB6" s="91"/>
      <c r="AHC6" s="91"/>
      <c r="AHD6" s="91"/>
      <c r="AHE6" s="91"/>
      <c r="AHF6" s="91"/>
      <c r="AHG6" s="91"/>
      <c r="AHH6" s="91"/>
      <c r="AHI6" s="91"/>
      <c r="AHJ6" s="91"/>
      <c r="AHK6" s="91"/>
      <c r="AHL6" s="91"/>
      <c r="AHM6" s="91"/>
      <c r="AHN6" s="91"/>
      <c r="AHO6" s="91"/>
      <c r="AHP6" s="91"/>
      <c r="AHQ6" s="91"/>
      <c r="AHR6" s="91"/>
      <c r="AHS6" s="91"/>
      <c r="AHT6" s="91"/>
      <c r="AHU6" s="91"/>
      <c r="AHV6" s="91"/>
      <c r="AHW6" s="91"/>
      <c r="AHX6" s="91"/>
      <c r="AHY6" s="91"/>
      <c r="AHZ6" s="91"/>
      <c r="AIA6" s="91"/>
      <c r="AIB6" s="91"/>
      <c r="AIC6" s="91"/>
      <c r="AID6" s="91"/>
      <c r="AIE6" s="91"/>
      <c r="AIF6" s="91"/>
      <c r="AIG6" s="91"/>
      <c r="AIH6" s="91"/>
      <c r="AII6" s="91"/>
      <c r="AIJ6" s="91"/>
      <c r="AIK6" s="91"/>
      <c r="AIL6" s="91"/>
      <c r="AIM6" s="91"/>
      <c r="AIN6" s="91"/>
      <c r="AIO6" s="91"/>
      <c r="AIP6" s="91"/>
      <c r="AIQ6" s="91"/>
      <c r="AIR6" s="91"/>
      <c r="AIS6" s="91"/>
      <c r="AIT6" s="91"/>
      <c r="AIU6" s="91"/>
      <c r="AIV6" s="91"/>
      <c r="AIW6" s="91"/>
      <c r="AIX6" s="91"/>
      <c r="AIY6" s="91"/>
      <c r="AIZ6" s="91"/>
      <c r="AJA6" s="91"/>
      <c r="AJB6" s="91"/>
      <c r="AJC6" s="91"/>
      <c r="AJD6" s="91"/>
      <c r="AJE6" s="91"/>
      <c r="AJF6" s="91"/>
      <c r="AJG6" s="91"/>
      <c r="AJH6" s="91"/>
      <c r="AJI6" s="91"/>
      <c r="AJJ6" s="91"/>
      <c r="AJK6" s="91"/>
      <c r="AJL6" s="91"/>
      <c r="AJM6" s="91"/>
      <c r="AJN6" s="91"/>
      <c r="AJO6" s="91"/>
      <c r="AJP6" s="91"/>
      <c r="AJQ6" s="91"/>
      <c r="AJR6" s="91"/>
      <c r="AJS6" s="91"/>
      <c r="AJT6" s="91"/>
      <c r="AJU6" s="91"/>
      <c r="AJV6" s="91"/>
      <c r="AJW6" s="91"/>
      <c r="AJX6" s="91"/>
      <c r="AJY6" s="91"/>
      <c r="AJZ6" s="91"/>
      <c r="AKA6" s="91"/>
      <c r="AKB6" s="91"/>
      <c r="AKC6" s="91"/>
      <c r="AKD6" s="91"/>
      <c r="AKE6" s="91"/>
      <c r="AKF6" s="91"/>
      <c r="AKG6" s="91"/>
      <c r="AKH6" s="91"/>
      <c r="AKI6" s="91"/>
      <c r="AKJ6" s="91"/>
      <c r="AKK6" s="91"/>
      <c r="AKL6" s="91"/>
      <c r="AKM6" s="91"/>
      <c r="AKN6" s="91"/>
      <c r="AKO6" s="91"/>
      <c r="AKP6" s="91"/>
      <c r="AKQ6" s="91"/>
      <c r="AKR6" s="91"/>
      <c r="AKS6" s="91"/>
      <c r="AKT6" s="91"/>
      <c r="AKU6" s="91"/>
      <c r="AKV6" s="91"/>
      <c r="AKW6" s="91"/>
      <c r="AKX6" s="91"/>
      <c r="AKY6" s="91"/>
      <c r="AKZ6" s="91"/>
      <c r="ALA6" s="91"/>
      <c r="ALB6" s="91"/>
      <c r="ALC6" s="91"/>
      <c r="ALD6" s="91"/>
      <c r="ALE6" s="91"/>
      <c r="ALF6" s="91"/>
      <c r="ALG6" s="91"/>
      <c r="ALH6" s="91"/>
      <c r="ALI6" s="91"/>
      <c r="ALJ6" s="91"/>
      <c r="ALK6" s="91"/>
      <c r="ALL6" s="91"/>
      <c r="ALM6" s="91"/>
      <c r="ALN6" s="91"/>
      <c r="ALO6" s="91"/>
      <c r="ALP6" s="91"/>
      <c r="ALQ6" s="91"/>
      <c r="ALR6" s="91"/>
      <c r="ALS6" s="91"/>
      <c r="ALT6" s="91"/>
      <c r="ALU6" s="91"/>
      <c r="ALV6" s="91"/>
      <c r="ALW6" s="91"/>
      <c r="ALX6" s="91"/>
      <c r="ALY6" s="91"/>
      <c r="ALZ6" s="91"/>
      <c r="AMA6" s="91"/>
      <c r="AMB6" s="91"/>
      <c r="AMC6" s="91"/>
      <c r="AMD6" s="91"/>
      <c r="AME6" s="91"/>
      <c r="AMF6" s="91"/>
      <c r="AMG6" s="91"/>
      <c r="AMH6" s="91"/>
      <c r="AMI6" s="91"/>
      <c r="AMJ6" s="91"/>
      <c r="AMK6" s="91"/>
      <c r="AML6" s="91"/>
      <c r="AMM6" s="91"/>
      <c r="AMN6" s="91"/>
      <c r="AMO6" s="91"/>
      <c r="AMP6" s="91"/>
      <c r="AMQ6" s="91"/>
      <c r="AMR6" s="91"/>
      <c r="AMS6" s="91"/>
      <c r="AMT6" s="91"/>
      <c r="AMU6" s="91"/>
    </row>
    <row r="7" spans="1:1035" ht="25.5" customHeight="1" x14ac:dyDescent="0.2">
      <c r="A7" s="102">
        <v>241</v>
      </c>
      <c r="B7" s="104" t="s">
        <v>112</v>
      </c>
      <c r="C7" s="104" t="s">
        <v>126</v>
      </c>
      <c r="D7" s="104" t="s">
        <v>10</v>
      </c>
      <c r="E7" s="104" t="s">
        <v>127</v>
      </c>
      <c r="F7" s="104" t="s">
        <v>128</v>
      </c>
      <c r="G7" s="43" t="s">
        <v>129</v>
      </c>
      <c r="H7" s="103" t="s">
        <v>130</v>
      </c>
      <c r="I7" s="105" t="s">
        <v>131</v>
      </c>
      <c r="J7" s="105" t="s">
        <v>131</v>
      </c>
      <c r="K7" s="105" t="s">
        <v>131</v>
      </c>
      <c r="L7" s="105" t="s">
        <v>129</v>
      </c>
      <c r="M7" s="105"/>
      <c r="N7" s="103">
        <v>26</v>
      </c>
      <c r="O7" s="106">
        <v>950.52</v>
      </c>
      <c r="P7" s="106"/>
      <c r="Q7" s="106"/>
      <c r="R7" s="106"/>
      <c r="S7" s="106"/>
      <c r="T7" s="106"/>
      <c r="U7" s="106"/>
      <c r="V7" s="106">
        <v>578.47</v>
      </c>
      <c r="W7" s="106">
        <v>414.57</v>
      </c>
      <c r="X7" s="106"/>
      <c r="Y7" s="106">
        <f>SUM(O7:X7)</f>
        <v>1943.56</v>
      </c>
      <c r="Z7" s="106">
        <f>(((O7+P7+Q7+S7+U7)*14)+((R7+T7+V7+W7+X7)*12))</f>
        <v>25223.759999999998</v>
      </c>
      <c r="AA7" s="103">
        <v>7</v>
      </c>
      <c r="AB7" s="107">
        <v>26</v>
      </c>
      <c r="AC7" s="108">
        <v>811.08</v>
      </c>
      <c r="AD7" s="109">
        <v>1</v>
      </c>
      <c r="AE7" s="110">
        <v>1113.98</v>
      </c>
      <c r="AF7" s="110">
        <v>390.91999999999996</v>
      </c>
      <c r="AG7" s="110"/>
      <c r="AH7" s="106">
        <v>812.45</v>
      </c>
      <c r="AI7" s="106">
        <v>284.9733333333333</v>
      </c>
      <c r="AJ7" s="111">
        <v>811.08</v>
      </c>
      <c r="AK7" s="106">
        <f>AC7-AJ7</f>
        <v>0</v>
      </c>
      <c r="AL7" s="106">
        <v>683.33</v>
      </c>
      <c r="AM7" s="106"/>
      <c r="AN7" s="106"/>
      <c r="AO7" s="106"/>
      <c r="AP7" s="112"/>
      <c r="AQ7" s="106">
        <v>0</v>
      </c>
      <c r="AR7" s="112">
        <v>1</v>
      </c>
      <c r="AS7" s="106">
        <v>555.79200000000003</v>
      </c>
      <c r="AT7" s="112"/>
      <c r="AU7" s="106">
        <v>0</v>
      </c>
      <c r="AV7" s="112"/>
      <c r="AW7" s="106">
        <v>0</v>
      </c>
      <c r="AX7" s="112"/>
      <c r="AY7" s="106">
        <v>0</v>
      </c>
      <c r="AZ7" s="113"/>
      <c r="BA7" s="106">
        <v>0</v>
      </c>
      <c r="BB7" s="113"/>
      <c r="BC7" s="106">
        <v>0</v>
      </c>
      <c r="BD7" s="113"/>
      <c r="BE7" s="106">
        <v>0</v>
      </c>
      <c r="BF7" s="113"/>
      <c r="BG7" s="106">
        <v>0</v>
      </c>
      <c r="BH7" s="113"/>
      <c r="BI7" s="106"/>
      <c r="BJ7" s="113"/>
      <c r="BK7" s="106"/>
      <c r="BL7" s="113"/>
      <c r="BM7" s="106"/>
      <c r="BN7" s="113"/>
      <c r="BO7" s="106"/>
      <c r="BP7" s="113"/>
      <c r="BQ7" s="106"/>
      <c r="BR7" s="113"/>
      <c r="BS7" s="106"/>
      <c r="BT7" s="113"/>
      <c r="BU7" s="106"/>
      <c r="BV7" s="113"/>
      <c r="BW7" s="106"/>
      <c r="BX7" s="113"/>
      <c r="BY7" s="106"/>
      <c r="BZ7" s="106"/>
      <c r="CA7" s="106">
        <f>(AE7*12)+(AH7*2)</f>
        <v>14992.66</v>
      </c>
      <c r="CB7" s="106"/>
      <c r="CC7" s="106"/>
      <c r="CD7" s="106"/>
      <c r="CE7" s="106"/>
      <c r="CF7" s="106">
        <f>(AF7*12)+ (AI7*2)+AG7</f>
        <v>5260.9866666666658</v>
      </c>
      <c r="CG7" s="106"/>
      <c r="CH7" s="106">
        <f>(AJ7+AK7)*14</f>
        <v>11355.12</v>
      </c>
      <c r="CI7" s="106">
        <f>(AL7)*14</f>
        <v>9566.6200000000008</v>
      </c>
      <c r="CJ7" s="44">
        <f>(AM7+AO7+AQ7+AS7+AU7+AW7+AY7+BA7+BC7+BE7+BG7+BI7+BK7+BM7+BO7+BQ7+BS7+BU7+BW7+BY7)*14+(AN7)*14</f>
        <v>7781.0880000000006</v>
      </c>
      <c r="CK7" s="114">
        <f>SUBTOTAL(9,CH7:CJ7)</f>
        <v>28702.828000000001</v>
      </c>
      <c r="CL7" s="115">
        <f>BZ7+CA7+CC7+CD7+CE7+CF7+CH7+CI7+CJ7</f>
        <v>48956.474666666676</v>
      </c>
      <c r="CM7" s="105">
        <v>0</v>
      </c>
      <c r="CN7" s="116">
        <f>((AE7*14)+(AF7*14)+(AJ7*14)+(AK7*14)+(AL7*14)+(AO7*12)+(AW7*12)+(AY7*12)+(BA7*12)+(BC7*12)+(BG7*12)+CM7)</f>
        <v>41990.340000000004</v>
      </c>
      <c r="CO7" s="117">
        <f>((CN7/Z7)-1)</f>
        <v>0.66471374608702294</v>
      </c>
      <c r="CP7" s="106">
        <f>SUBTOTAL(9,CH7:CL7)</f>
        <v>77659.302666666685</v>
      </c>
      <c r="CQ7" s="106"/>
      <c r="CR7" s="106">
        <f>AE7+AF7+AJ7+AK7+AL7+AM7+AN7+AO7+AQ7+AS7+AU7+AW7+AY7+BA7+BC7+BE7+BG7</f>
        <v>3555.1019999999999</v>
      </c>
      <c r="CS7" s="103" t="e">
        <f>#REF!-CT7</f>
        <v>#REF!</v>
      </c>
      <c r="CT7" s="118">
        <v>174</v>
      </c>
      <c r="CU7" s="118" t="s">
        <v>122</v>
      </c>
      <c r="CV7" s="119">
        <v>34314</v>
      </c>
      <c r="CW7" s="57">
        <v>45658</v>
      </c>
      <c r="CX7" s="120">
        <f>DATEDIF(CV7,CW7,"y")/3</f>
        <v>10.333333333333334</v>
      </c>
      <c r="CY7" s="120">
        <f>DATEDIF(CV7,CW7,"y")/3</f>
        <v>10.333333333333334</v>
      </c>
      <c r="CZ7" s="121" t="e">
        <f ca="1">_xlfn.CONCAT(DA7:DE7)</f>
        <v>#NAME?</v>
      </c>
      <c r="DA7" s="122">
        <v>2</v>
      </c>
      <c r="DB7" s="122">
        <v>4</v>
      </c>
      <c r="DC7" s="122">
        <v>1</v>
      </c>
      <c r="DD7" s="122">
        <v>0</v>
      </c>
      <c r="DE7" s="122" t="s">
        <v>132</v>
      </c>
      <c r="DF7" s="122">
        <f>ROUND(AK7/30,2)</f>
        <v>0</v>
      </c>
      <c r="DG7" s="122">
        <f>ROUND(AO7/30,2)</f>
        <v>0</v>
      </c>
      <c r="DH7" s="122">
        <f>ROUND(AQ7/30,2)</f>
        <v>0</v>
      </c>
      <c r="DI7" s="122">
        <f>ROUND(AS7/30,2)</f>
        <v>18.53</v>
      </c>
      <c r="DJ7" s="122">
        <f>ROUND(AU7/30,2)</f>
        <v>0</v>
      </c>
      <c r="DK7" s="61">
        <f>ROUND(AW7/30,2)</f>
        <v>0</v>
      </c>
      <c r="DL7" s="62">
        <f>ROUND(AY7/30,2)</f>
        <v>0</v>
      </c>
      <c r="DM7" s="62">
        <f>ROUND(BA7/30,2)</f>
        <v>0</v>
      </c>
      <c r="DN7" s="63">
        <f>ROUND(BC7/30,2)</f>
        <v>0</v>
      </c>
      <c r="DO7" s="64">
        <f>ROUND(BE7/30,2)</f>
        <v>0</v>
      </c>
      <c r="DP7" s="123">
        <f>ROUND(BG7/30,2)</f>
        <v>0</v>
      </c>
      <c r="DR7" s="61">
        <v>174</v>
      </c>
      <c r="DS7" s="61">
        <v>2063.96</v>
      </c>
      <c r="DT7" s="61" t="e">
        <f>#REF!-DR7</f>
        <v>#REF!</v>
      </c>
      <c r="DU7" s="66">
        <v>24100</v>
      </c>
      <c r="DV7" s="124">
        <v>241</v>
      </c>
      <c r="DW7" s="125">
        <v>2</v>
      </c>
      <c r="DX7" s="125">
        <v>4</v>
      </c>
      <c r="DY7" s="126">
        <v>1</v>
      </c>
      <c r="DZ7" s="126" t="s">
        <v>132</v>
      </c>
      <c r="EA7" s="127" t="s">
        <v>132</v>
      </c>
      <c r="EG7" s="66">
        <v>24100</v>
      </c>
      <c r="EH7" s="124">
        <v>241</v>
      </c>
      <c r="EI7" s="125">
        <v>2</v>
      </c>
      <c r="EJ7" s="125">
        <v>4</v>
      </c>
      <c r="EK7" s="126">
        <v>1</v>
      </c>
      <c r="EL7" s="126" t="s">
        <v>132</v>
      </c>
      <c r="EM7" s="127" t="s">
        <v>132</v>
      </c>
    </row>
    <row r="8" spans="1:1035" ht="25.5" customHeight="1" x14ac:dyDescent="0.2">
      <c r="A8" s="102">
        <v>241</v>
      </c>
      <c r="B8" s="7" t="s">
        <v>112</v>
      </c>
      <c r="C8" s="7" t="s">
        <v>126</v>
      </c>
      <c r="D8" s="7" t="s">
        <v>10</v>
      </c>
      <c r="E8" s="7" t="s">
        <v>127</v>
      </c>
      <c r="F8" s="7" t="s">
        <v>128</v>
      </c>
      <c r="G8" s="43" t="s">
        <v>133</v>
      </c>
      <c r="H8" s="42" t="s">
        <v>130</v>
      </c>
      <c r="I8" s="21" t="s">
        <v>131</v>
      </c>
      <c r="J8" s="21" t="s">
        <v>131</v>
      </c>
      <c r="K8" s="21" t="s">
        <v>131</v>
      </c>
      <c r="L8" s="21" t="s">
        <v>129</v>
      </c>
      <c r="M8" s="21"/>
      <c r="N8" s="42">
        <v>26</v>
      </c>
      <c r="O8" s="44">
        <v>950.52</v>
      </c>
      <c r="P8" s="44"/>
      <c r="Q8" s="44"/>
      <c r="R8" s="44"/>
      <c r="S8" s="44"/>
      <c r="T8" s="44"/>
      <c r="U8" s="44"/>
      <c r="V8" s="44">
        <v>578.47</v>
      </c>
      <c r="W8" s="44">
        <v>414.57</v>
      </c>
      <c r="X8" s="44"/>
      <c r="Y8" s="44">
        <f>SUM(O8:X8)</f>
        <v>1943.56</v>
      </c>
      <c r="Z8" s="44">
        <f>(((O8+P8+Q8+S8+U8)*14)+((R8+T8+V8+W8+X8)*12))</f>
        <v>25223.759999999998</v>
      </c>
      <c r="AA8" s="42">
        <v>7</v>
      </c>
      <c r="AB8" s="45">
        <v>26</v>
      </c>
      <c r="AC8" s="46">
        <v>811.08</v>
      </c>
      <c r="AD8" s="47">
        <v>1</v>
      </c>
      <c r="AE8" s="48">
        <v>1113.98</v>
      </c>
      <c r="AF8" s="48">
        <v>148.27999999999997</v>
      </c>
      <c r="AG8" s="48"/>
      <c r="AH8" s="44">
        <v>812.45</v>
      </c>
      <c r="AI8" s="44">
        <v>108.09333333333333</v>
      </c>
      <c r="AJ8" s="49">
        <v>811.08</v>
      </c>
      <c r="AK8" s="44">
        <f>AC8-AJ8</f>
        <v>0</v>
      </c>
      <c r="AL8" s="44">
        <v>683.33</v>
      </c>
      <c r="AM8" s="44"/>
      <c r="AN8" s="44"/>
      <c r="AO8" s="44"/>
      <c r="AP8" s="50"/>
      <c r="AQ8" s="44">
        <v>0</v>
      </c>
      <c r="AR8" s="50"/>
      <c r="AS8" s="44">
        <v>0</v>
      </c>
      <c r="AT8" s="50"/>
      <c r="AU8" s="44">
        <v>0</v>
      </c>
      <c r="AV8" s="50"/>
      <c r="AW8" s="44">
        <v>0</v>
      </c>
      <c r="AX8" s="50"/>
      <c r="AY8" s="44">
        <v>0</v>
      </c>
      <c r="AZ8" s="20"/>
      <c r="BA8" s="44">
        <v>0</v>
      </c>
      <c r="BB8" s="20"/>
      <c r="BC8" s="44">
        <v>0</v>
      </c>
      <c r="BD8" s="20"/>
      <c r="BE8" s="44">
        <v>0</v>
      </c>
      <c r="BF8" s="20"/>
      <c r="BG8" s="44">
        <v>0</v>
      </c>
      <c r="BH8" s="20"/>
      <c r="BI8" s="44"/>
      <c r="BJ8" s="20"/>
      <c r="BK8" s="44"/>
      <c r="BL8" s="20"/>
      <c r="BM8" s="44"/>
      <c r="BN8" s="20"/>
      <c r="BO8" s="44"/>
      <c r="BP8" s="20"/>
      <c r="BQ8" s="44"/>
      <c r="BR8" s="20"/>
      <c r="BS8" s="44"/>
      <c r="BT8" s="20"/>
      <c r="BU8" s="44"/>
      <c r="BV8" s="20"/>
      <c r="BW8" s="44"/>
      <c r="BX8" s="20"/>
      <c r="BY8" s="44"/>
      <c r="BZ8" s="44"/>
      <c r="CA8" s="44">
        <f>(AE8*12)+(AH8*2)</f>
        <v>14992.66</v>
      </c>
      <c r="CB8" s="44"/>
      <c r="CC8" s="44"/>
      <c r="CD8" s="44"/>
      <c r="CE8" s="44"/>
      <c r="CF8" s="44">
        <f>(AF8*12)+ (AI8*2)+AG8</f>
        <v>1995.5466666666664</v>
      </c>
      <c r="CG8" s="44"/>
      <c r="CH8" s="44">
        <f>(AJ8+AK8)*14</f>
        <v>11355.12</v>
      </c>
      <c r="CI8" s="44">
        <f>(AL8)*14</f>
        <v>9566.6200000000008</v>
      </c>
      <c r="CJ8" s="44">
        <f>(AM8+AO8+AQ8+AS8+AU8+AW8+AY8+BA8+BC8+BE8+BG8+BI8+BK8+BM8+BO8+BQ8+BS8+BU8+BW8+BY8)*14+(AN8)*14</f>
        <v>0</v>
      </c>
      <c r="CK8" s="128">
        <f>SUBTOTAL(9,CH8:CJ8)</f>
        <v>20921.740000000002</v>
      </c>
      <c r="CL8" s="129">
        <f>BZ8+CA8+CC8+CD8+CE8+CF8+CH8+CI8+CJ8</f>
        <v>37909.94666666667</v>
      </c>
      <c r="CM8" s="21">
        <v>0</v>
      </c>
      <c r="CN8" s="53">
        <f>((AE8*14)+(AF8*14)+(AJ8*14)+(AK8*14)+(AL8*14)+(AO8*12)+(AW8*12)+(AY8*12)+(BA8*12)+(BC8*12)+(BG8*12)+CM8)</f>
        <v>38593.380000000005</v>
      </c>
      <c r="CO8" s="54">
        <f>((CN8/Z8)-1)</f>
        <v>0.53004072350831155</v>
      </c>
      <c r="CP8" s="44"/>
      <c r="CQ8" s="44"/>
      <c r="CR8" s="44">
        <f>AE8+AF8+AJ8+AK8+AL8+AM8+AN8+AO8+AQ8+AS8+AU8+AW8+AY8+BA8+BC8+BE8+BG8</f>
        <v>2756.67</v>
      </c>
      <c r="CS8" s="42" t="e">
        <f>#REF!-CT8</f>
        <v>#REF!</v>
      </c>
      <c r="CT8" s="55">
        <v>174</v>
      </c>
      <c r="CU8" s="55" t="s">
        <v>122</v>
      </c>
      <c r="CV8" s="130">
        <v>40645</v>
      </c>
      <c r="CW8" s="57">
        <v>45658</v>
      </c>
      <c r="CX8" s="58">
        <f>DATEDIF(CV8,CW8,"y")/3</f>
        <v>4.333333333333333</v>
      </c>
      <c r="CY8" s="58">
        <f>DATEDIF(CV8,CW8,"y")/3</f>
        <v>4.333333333333333</v>
      </c>
      <c r="CZ8" s="59" t="e">
        <f ca="1">_xlfn.CONCAT(DA8:DE8)</f>
        <v>#NAME?</v>
      </c>
      <c r="DA8" s="60">
        <v>2</v>
      </c>
      <c r="DB8" s="60">
        <v>4</v>
      </c>
      <c r="DC8" s="60">
        <v>1</v>
      </c>
      <c r="DD8" s="60">
        <v>0</v>
      </c>
      <c r="DE8" s="60" t="s">
        <v>132</v>
      </c>
      <c r="DF8" s="60">
        <f>ROUND(AK8/30,2)</f>
        <v>0</v>
      </c>
      <c r="DG8" s="60">
        <f>ROUND(AO8/30,2)</f>
        <v>0</v>
      </c>
      <c r="DH8" s="60">
        <f>ROUND(AQ8/30,2)</f>
        <v>0</v>
      </c>
      <c r="DI8" s="60">
        <f>ROUND(AS8/30,2)</f>
        <v>0</v>
      </c>
      <c r="DJ8" s="60">
        <f>ROUND(AU8/30,2)</f>
        <v>0</v>
      </c>
      <c r="DK8" s="61">
        <f>ROUND(AW8/30,2)</f>
        <v>0</v>
      </c>
      <c r="DL8" s="62">
        <f>ROUND(AY8/30,2)</f>
        <v>0</v>
      </c>
      <c r="DM8" s="62">
        <f>ROUND(BA8/30,2)</f>
        <v>0</v>
      </c>
      <c r="DN8" s="63">
        <f>ROUND(BC8/30,2)</f>
        <v>0</v>
      </c>
      <c r="DO8" s="64">
        <f>ROUND(BE8/30,2)</f>
        <v>0</v>
      </c>
      <c r="DP8" s="65">
        <f>ROUND(BG8/30,2)</f>
        <v>0</v>
      </c>
      <c r="DR8" s="61">
        <v>174</v>
      </c>
      <c r="DS8" s="61">
        <v>2063.96</v>
      </c>
      <c r="DT8" s="61" t="e">
        <f>#REF!-DR8</f>
        <v>#REF!</v>
      </c>
      <c r="DU8" s="66">
        <v>24100</v>
      </c>
      <c r="DV8" s="124">
        <v>241</v>
      </c>
      <c r="DW8" s="67">
        <v>2</v>
      </c>
      <c r="DX8" s="67">
        <v>4</v>
      </c>
      <c r="DY8" s="68">
        <v>1</v>
      </c>
      <c r="DZ8" s="68" t="s">
        <v>132</v>
      </c>
      <c r="EA8" s="69" t="s">
        <v>132</v>
      </c>
      <c r="EG8" s="66">
        <v>24100</v>
      </c>
      <c r="EH8" s="124">
        <v>241</v>
      </c>
      <c r="EI8" s="67">
        <v>2</v>
      </c>
      <c r="EJ8" s="67">
        <v>4</v>
      </c>
      <c r="EK8" s="68">
        <v>1</v>
      </c>
      <c r="EL8" s="68" t="s">
        <v>132</v>
      </c>
      <c r="EM8" s="69" t="s">
        <v>132</v>
      </c>
    </row>
    <row r="9" spans="1:1035" ht="25.5" customHeight="1" x14ac:dyDescent="0.2">
      <c r="A9" s="102">
        <v>241</v>
      </c>
      <c r="B9" s="7" t="s">
        <v>112</v>
      </c>
      <c r="C9" s="7" t="s">
        <v>126</v>
      </c>
      <c r="D9" s="7" t="s">
        <v>10</v>
      </c>
      <c r="E9" s="7" t="s">
        <v>127</v>
      </c>
      <c r="F9" s="7" t="s">
        <v>128</v>
      </c>
      <c r="G9" s="43" t="s">
        <v>129</v>
      </c>
      <c r="H9" s="42" t="s">
        <v>135</v>
      </c>
      <c r="I9" s="21" t="s">
        <v>131</v>
      </c>
      <c r="J9" s="21" t="s">
        <v>131</v>
      </c>
      <c r="K9" s="21" t="s">
        <v>131</v>
      </c>
      <c r="L9" s="21" t="s">
        <v>129</v>
      </c>
      <c r="M9" s="21"/>
      <c r="N9" s="42">
        <v>26</v>
      </c>
      <c r="O9" s="44">
        <v>950.52</v>
      </c>
      <c r="P9" s="44"/>
      <c r="Q9" s="44"/>
      <c r="R9" s="44"/>
      <c r="S9" s="44"/>
      <c r="T9" s="44"/>
      <c r="U9" s="44"/>
      <c r="V9" s="44">
        <v>578.47</v>
      </c>
      <c r="W9" s="44">
        <v>414.57</v>
      </c>
      <c r="X9" s="44"/>
      <c r="Y9" s="44">
        <f>SUM(O9:X9)</f>
        <v>1943.56</v>
      </c>
      <c r="Z9" s="44">
        <f>(((O9+P9+Q9+S9+U9)*14)+((R9+T9+V9+W9+X9)*12))</f>
        <v>25223.759999999998</v>
      </c>
      <c r="AA9" s="42">
        <v>7</v>
      </c>
      <c r="AB9" s="45">
        <v>26</v>
      </c>
      <c r="AC9" s="46">
        <v>521.44333200000005</v>
      </c>
      <c r="AD9" s="47">
        <v>0.64290000000000003</v>
      </c>
      <c r="AE9" s="48">
        <v>716.17774200000008</v>
      </c>
      <c r="AF9" s="48">
        <v>277.32134400000001</v>
      </c>
      <c r="AG9" s="48"/>
      <c r="AH9" s="44">
        <v>522.32410500000003</v>
      </c>
      <c r="AI9" s="44">
        <v>202.162048</v>
      </c>
      <c r="AJ9" s="49">
        <v>521.44333200000005</v>
      </c>
      <c r="AK9" s="44">
        <f>AC9-AJ9</f>
        <v>0</v>
      </c>
      <c r="AL9" s="44">
        <v>439.31285700000006</v>
      </c>
      <c r="AM9" s="44"/>
      <c r="AN9" s="44"/>
      <c r="AO9" s="44"/>
      <c r="AP9" s="50"/>
      <c r="AQ9" s="44">
        <v>0</v>
      </c>
      <c r="AR9" s="50"/>
      <c r="AS9" s="44">
        <v>0</v>
      </c>
      <c r="AT9" s="50"/>
      <c r="AU9" s="44">
        <v>0</v>
      </c>
      <c r="AV9" s="50"/>
      <c r="AW9" s="44">
        <v>0</v>
      </c>
      <c r="AX9" s="50"/>
      <c r="AY9" s="44">
        <v>0</v>
      </c>
      <c r="AZ9" s="20"/>
      <c r="BA9" s="44">
        <v>0</v>
      </c>
      <c r="BB9" s="20"/>
      <c r="BC9" s="44">
        <v>0</v>
      </c>
      <c r="BD9" s="20"/>
      <c r="BE9" s="44">
        <v>0</v>
      </c>
      <c r="BF9" s="20"/>
      <c r="BG9" s="44">
        <v>0</v>
      </c>
      <c r="BH9" s="20"/>
      <c r="BI9" s="44"/>
      <c r="BJ9" s="20"/>
      <c r="BK9" s="44"/>
      <c r="BL9" s="20"/>
      <c r="BM9" s="44"/>
      <c r="BN9" s="20"/>
      <c r="BO9" s="44"/>
      <c r="BP9" s="20"/>
      <c r="BQ9" s="44"/>
      <c r="BR9" s="20"/>
      <c r="BS9" s="44"/>
      <c r="BT9" s="20"/>
      <c r="BU9" s="44"/>
      <c r="BV9" s="20"/>
      <c r="BW9" s="44"/>
      <c r="BX9" s="20"/>
      <c r="BY9" s="44"/>
      <c r="BZ9" s="44"/>
      <c r="CA9" s="44">
        <f>(AE9*12)+(AH9*2)</f>
        <v>9638.7811140000013</v>
      </c>
      <c r="CB9" s="44"/>
      <c r="CC9" s="44"/>
      <c r="CD9" s="44"/>
      <c r="CE9" s="44"/>
      <c r="CF9" s="44">
        <f>(AF9*12)+ (AI9*2)+AG9</f>
        <v>3732.1802240000002</v>
      </c>
      <c r="CG9" s="44"/>
      <c r="CH9" s="44">
        <f>(AJ9+AK9)*14</f>
        <v>7300.2066480000012</v>
      </c>
      <c r="CI9" s="44">
        <f>(AL9)*14</f>
        <v>6150.3799980000013</v>
      </c>
      <c r="CJ9" s="44">
        <f>(AM9+AO9+AQ9+AS9+AU9+AW9+AY9+BA9+BC9+BE9+BG9+BI9+BK9+BM9+BO9+BQ9+BS9+BU9+BW9+BY9)*14+(AN9)*14</f>
        <v>0</v>
      </c>
      <c r="CK9" s="128">
        <f>SUBTOTAL(9,CH9:CJ9)</f>
        <v>13450.586646000003</v>
      </c>
      <c r="CL9" s="129">
        <f>BZ9+CA9+CC9+CD9+CE9+CF9+CH9+CI9+CJ9</f>
        <v>26821.547984000001</v>
      </c>
      <c r="CM9" s="21">
        <v>0</v>
      </c>
      <c r="CN9" s="53">
        <f>((AE9*14)+(AF9*14)+(AJ9*14)+(AK9*14)+(AL9*14)+(AO9*12)+(AW9*12)+(AY9*12)+(BA9*12)+(BC9*12)+(BG9*12)+CM9)</f>
        <v>27359.573850000004</v>
      </c>
      <c r="CO9" s="54">
        <f>((CN9/Z9)-1)</f>
        <v>8.4674681728656109E-2</v>
      </c>
      <c r="CP9" s="44"/>
      <c r="CQ9" s="44"/>
      <c r="CR9" s="44">
        <f>AE9+AF9+AJ9+AK9+AL9+AM9+AN9+AO9+AQ9+AS9+AU9+AW9+AY9+BA9+BC9+BE9+BG9</f>
        <v>1954.2552750000002</v>
      </c>
      <c r="CS9" s="42" t="e">
        <f>#REF!-CT9</f>
        <v>#REF!</v>
      </c>
      <c r="CT9" s="55">
        <v>277</v>
      </c>
      <c r="CU9" s="55" t="s">
        <v>122</v>
      </c>
      <c r="CV9" s="130">
        <v>32892</v>
      </c>
      <c r="CW9" s="57">
        <v>45658</v>
      </c>
      <c r="CX9" s="58">
        <f>DATEDIF(CV9,CW9,"y")/3</f>
        <v>11.333333333333334</v>
      </c>
      <c r="CY9" s="58">
        <f>DATEDIF(CV9,CW9,"y")/3</f>
        <v>11.333333333333334</v>
      </c>
      <c r="CZ9" s="59" t="e">
        <f ca="1">_xlfn.CONCAT(DA9:DE9)</f>
        <v>#NAME?</v>
      </c>
      <c r="DA9" s="60">
        <v>2</v>
      </c>
      <c r="DB9" s="60">
        <v>4</v>
      </c>
      <c r="DC9" s="60">
        <v>1</v>
      </c>
      <c r="DD9" s="60" t="s">
        <v>132</v>
      </c>
      <c r="DE9" s="60" t="s">
        <v>132</v>
      </c>
      <c r="DF9" s="60">
        <f>ROUND(AK9/30,2)</f>
        <v>0</v>
      </c>
      <c r="DG9" s="60">
        <f>ROUND(AO9/30,2)</f>
        <v>0</v>
      </c>
      <c r="DH9" s="60">
        <f>ROUND(AQ9/30,2)</f>
        <v>0</v>
      </c>
      <c r="DI9" s="60">
        <f>ROUND(AS9/30,2)</f>
        <v>0</v>
      </c>
      <c r="DJ9" s="60">
        <f>ROUND(AU9/30,2)</f>
        <v>0</v>
      </c>
      <c r="DK9" s="61">
        <f>ROUND(AW9/30,2)</f>
        <v>0</v>
      </c>
      <c r="DL9" s="62">
        <f>ROUND(AY9/30,2)</f>
        <v>0</v>
      </c>
      <c r="DM9" s="62">
        <f>ROUND(BA9/30,2)</f>
        <v>0</v>
      </c>
      <c r="DN9" s="63">
        <f>ROUND(BC9/30,2)</f>
        <v>0</v>
      </c>
      <c r="DO9" s="64">
        <f>ROUND(BE9/30,2)</f>
        <v>0</v>
      </c>
      <c r="DP9" s="65">
        <f>ROUND(BG9/30,2)</f>
        <v>0</v>
      </c>
      <c r="DR9" s="61">
        <v>277</v>
      </c>
      <c r="DS9" s="61">
        <v>2063.96</v>
      </c>
      <c r="DT9" s="61" t="e">
        <f>#REF!-DR9</f>
        <v>#REF!</v>
      </c>
      <c r="DU9" s="66">
        <v>24100</v>
      </c>
      <c r="DV9" s="124">
        <v>241</v>
      </c>
      <c r="DW9" s="67">
        <v>2</v>
      </c>
      <c r="DX9" s="67">
        <v>4</v>
      </c>
      <c r="DY9" s="68">
        <v>1</v>
      </c>
      <c r="DZ9" s="68" t="s">
        <v>132</v>
      </c>
      <c r="EA9" s="69" t="s">
        <v>132</v>
      </c>
      <c r="EG9" s="66">
        <v>24100</v>
      </c>
      <c r="EH9" s="124">
        <v>241</v>
      </c>
      <c r="EI9" s="67">
        <v>2</v>
      </c>
      <c r="EJ9" s="67">
        <v>4</v>
      </c>
      <c r="EK9" s="68">
        <v>1</v>
      </c>
      <c r="EL9" s="68" t="s">
        <v>132</v>
      </c>
      <c r="EM9" s="69" t="s">
        <v>132</v>
      </c>
    </row>
    <row r="10" spans="1:1035" s="101" customFormat="1" ht="26.1" customHeight="1" outlineLevel="1" x14ac:dyDescent="0.2">
      <c r="A10" s="70"/>
      <c r="B10" s="72"/>
      <c r="C10" s="72"/>
      <c r="D10" s="72"/>
      <c r="E10" s="72"/>
      <c r="F10" s="72"/>
      <c r="G10" s="73"/>
      <c r="H10" s="71"/>
      <c r="I10" s="74"/>
      <c r="J10" s="74"/>
      <c r="K10" s="74"/>
      <c r="L10" s="74"/>
      <c r="M10" s="74"/>
      <c r="N10" s="71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1"/>
      <c r="AB10" s="76"/>
      <c r="AC10" s="77"/>
      <c r="AD10" s="78"/>
      <c r="AE10" s="79"/>
      <c r="AF10" s="79"/>
      <c r="AG10" s="79"/>
      <c r="AH10" s="75"/>
      <c r="AI10" s="75"/>
      <c r="AJ10" s="80"/>
      <c r="AK10" s="75"/>
      <c r="AL10" s="75"/>
      <c r="AM10" s="75"/>
      <c r="AN10" s="75"/>
      <c r="AO10" s="75"/>
      <c r="AP10" s="81"/>
      <c r="AQ10" s="75"/>
      <c r="AR10" s="81"/>
      <c r="AS10" s="75"/>
      <c r="AT10" s="81"/>
      <c r="AU10" s="75"/>
      <c r="AV10" s="81"/>
      <c r="AW10" s="75"/>
      <c r="AX10" s="81"/>
      <c r="AY10" s="75"/>
      <c r="AZ10" s="82"/>
      <c r="BA10" s="75"/>
      <c r="BB10" s="82"/>
      <c r="BC10" s="75"/>
      <c r="BD10" s="82"/>
      <c r="BE10" s="75"/>
      <c r="BF10" s="82"/>
      <c r="BG10" s="75"/>
      <c r="BH10" s="82"/>
      <c r="BI10" s="75"/>
      <c r="BJ10" s="82"/>
      <c r="BK10" s="75"/>
      <c r="BL10" s="82"/>
      <c r="BM10" s="75"/>
      <c r="BN10" s="82"/>
      <c r="BO10" s="75"/>
      <c r="BP10" s="82"/>
      <c r="BQ10" s="75"/>
      <c r="BR10" s="82"/>
      <c r="BS10" s="75"/>
      <c r="BT10" s="82"/>
      <c r="BU10" s="75"/>
      <c r="BV10" s="82"/>
      <c r="BW10" s="75"/>
      <c r="BX10" s="82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>
        <f t="shared" si="0"/>
        <v>0</v>
      </c>
      <c r="CK10" s="75"/>
      <c r="CL10" s="83">
        <f>SUBTOTAL(9,CL7:CL9)</f>
        <v>113687.96931733335</v>
      </c>
      <c r="CM10" s="74"/>
      <c r="CN10" s="84"/>
      <c r="CO10" s="85"/>
      <c r="CP10" s="75"/>
      <c r="CQ10" s="75"/>
      <c r="CR10" s="75"/>
      <c r="CS10" s="71"/>
      <c r="CT10" s="86"/>
      <c r="CU10" s="86"/>
      <c r="CV10" s="86"/>
      <c r="CW10" s="87"/>
      <c r="CX10" s="88"/>
      <c r="CY10" s="88"/>
      <c r="CZ10" s="89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1"/>
      <c r="DL10" s="92"/>
      <c r="DM10" s="92"/>
      <c r="DN10" s="93"/>
      <c r="DO10" s="94"/>
      <c r="DP10" s="95"/>
      <c r="DQ10" s="91"/>
      <c r="DR10" s="91"/>
      <c r="DS10" s="91"/>
      <c r="DT10" s="91"/>
      <c r="DU10" s="91"/>
      <c r="DV10" s="91" t="s">
        <v>136</v>
      </c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6"/>
      <c r="EH10" s="97" t="s">
        <v>136</v>
      </c>
      <c r="EI10" s="98"/>
      <c r="EJ10" s="98"/>
      <c r="EK10" s="99"/>
      <c r="EL10" s="99"/>
      <c r="EM10" s="100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  <c r="IS10" s="91"/>
      <c r="IT10" s="91"/>
      <c r="IU10" s="91"/>
      <c r="IV10" s="91"/>
      <c r="IW10" s="91"/>
      <c r="IX10" s="91"/>
      <c r="IY10" s="91"/>
      <c r="IZ10" s="91"/>
      <c r="JA10" s="91"/>
      <c r="JB10" s="91"/>
      <c r="JC10" s="91"/>
      <c r="JD10" s="91"/>
      <c r="JE10" s="91"/>
      <c r="JF10" s="91"/>
      <c r="JG10" s="91"/>
      <c r="JH10" s="91"/>
      <c r="JI10" s="91"/>
      <c r="JJ10" s="91"/>
      <c r="JK10" s="91"/>
      <c r="JL10" s="91"/>
      <c r="JM10" s="91"/>
      <c r="JN10" s="91"/>
      <c r="JO10" s="91"/>
      <c r="JP10" s="91"/>
      <c r="JQ10" s="91"/>
      <c r="JR10" s="91"/>
      <c r="JS10" s="91"/>
      <c r="JT10" s="91"/>
      <c r="JU10" s="91"/>
      <c r="JV10" s="91"/>
      <c r="JW10" s="91"/>
      <c r="JX10" s="91"/>
      <c r="JY10" s="91"/>
      <c r="JZ10" s="91"/>
      <c r="KA10" s="91"/>
      <c r="KB10" s="91"/>
      <c r="KC10" s="91"/>
      <c r="KD10" s="91"/>
      <c r="KE10" s="91"/>
      <c r="KF10" s="91"/>
      <c r="KG10" s="91"/>
      <c r="KH10" s="91"/>
      <c r="KI10" s="91"/>
      <c r="KJ10" s="91"/>
      <c r="KK10" s="91"/>
      <c r="KL10" s="91"/>
      <c r="KM10" s="91"/>
      <c r="KN10" s="91"/>
      <c r="KO10" s="91"/>
      <c r="KP10" s="91"/>
      <c r="KQ10" s="91"/>
      <c r="KR10" s="91"/>
      <c r="KS10" s="91"/>
      <c r="KT10" s="91"/>
      <c r="KU10" s="91"/>
      <c r="KV10" s="91"/>
      <c r="KW10" s="91"/>
      <c r="KX10" s="91"/>
      <c r="KY10" s="91"/>
      <c r="KZ10" s="91"/>
      <c r="LA10" s="91"/>
      <c r="LB10" s="91"/>
      <c r="LC10" s="91"/>
      <c r="LD10" s="91"/>
      <c r="LE10" s="91"/>
      <c r="LF10" s="91"/>
      <c r="LG10" s="91"/>
      <c r="LH10" s="91"/>
      <c r="LI10" s="91"/>
      <c r="LJ10" s="91"/>
      <c r="LK10" s="91"/>
      <c r="LL10" s="91"/>
      <c r="LM10" s="91"/>
      <c r="LN10" s="91"/>
      <c r="LO10" s="91"/>
      <c r="LP10" s="91"/>
      <c r="LQ10" s="91"/>
      <c r="LR10" s="91"/>
      <c r="LS10" s="91"/>
      <c r="LT10" s="91"/>
      <c r="LU10" s="91"/>
      <c r="LV10" s="91"/>
      <c r="LW10" s="91"/>
      <c r="LX10" s="91"/>
      <c r="LY10" s="91"/>
      <c r="LZ10" s="91"/>
      <c r="MA10" s="91"/>
      <c r="MB10" s="91"/>
      <c r="MC10" s="91"/>
      <c r="MD10" s="91"/>
      <c r="ME10" s="91"/>
      <c r="MF10" s="91"/>
      <c r="MG10" s="91"/>
      <c r="MH10" s="91"/>
      <c r="MI10" s="91"/>
      <c r="MJ10" s="91"/>
      <c r="MK10" s="91"/>
      <c r="ML10" s="91"/>
      <c r="MM10" s="91"/>
      <c r="MN10" s="91"/>
      <c r="MO10" s="91"/>
      <c r="MP10" s="91"/>
      <c r="MQ10" s="91"/>
      <c r="MR10" s="91"/>
      <c r="MS10" s="91"/>
      <c r="MT10" s="91"/>
      <c r="MU10" s="91"/>
      <c r="MV10" s="91"/>
      <c r="MW10" s="91"/>
      <c r="MX10" s="91"/>
      <c r="MY10" s="91"/>
      <c r="MZ10" s="91"/>
      <c r="NA10" s="91"/>
      <c r="NB10" s="91"/>
      <c r="NC10" s="91"/>
      <c r="ND10" s="91"/>
      <c r="NE10" s="91"/>
      <c r="NF10" s="91"/>
      <c r="NG10" s="91"/>
      <c r="NH10" s="91"/>
      <c r="NI10" s="91"/>
      <c r="NJ10" s="91"/>
      <c r="NK10" s="91"/>
      <c r="NL10" s="91"/>
      <c r="NM10" s="91"/>
      <c r="NN10" s="91"/>
      <c r="NO10" s="91"/>
      <c r="NP10" s="91"/>
      <c r="NQ10" s="91"/>
      <c r="NR10" s="91"/>
      <c r="NS10" s="91"/>
      <c r="NT10" s="91"/>
      <c r="NU10" s="91"/>
      <c r="NV10" s="91"/>
      <c r="NW10" s="91"/>
      <c r="NX10" s="91"/>
      <c r="NY10" s="91"/>
      <c r="NZ10" s="91"/>
      <c r="OA10" s="91"/>
      <c r="OB10" s="91"/>
      <c r="OC10" s="91"/>
      <c r="OD10" s="91"/>
      <c r="OE10" s="91"/>
      <c r="OF10" s="91"/>
      <c r="OG10" s="91"/>
      <c r="OH10" s="91"/>
      <c r="OI10" s="91"/>
      <c r="OJ10" s="91"/>
      <c r="OK10" s="91"/>
      <c r="OL10" s="91"/>
      <c r="OM10" s="91"/>
      <c r="ON10" s="91"/>
      <c r="OO10" s="91"/>
      <c r="OP10" s="91"/>
      <c r="OQ10" s="91"/>
      <c r="OR10" s="91"/>
      <c r="OS10" s="91"/>
      <c r="OT10" s="91"/>
      <c r="OU10" s="91"/>
      <c r="OV10" s="91"/>
      <c r="OW10" s="91"/>
      <c r="OX10" s="91"/>
      <c r="OY10" s="91"/>
      <c r="OZ10" s="91"/>
      <c r="PA10" s="91"/>
      <c r="PB10" s="91"/>
      <c r="PC10" s="91"/>
      <c r="PD10" s="91"/>
      <c r="PE10" s="91"/>
      <c r="PF10" s="91"/>
      <c r="PG10" s="91"/>
      <c r="PH10" s="91"/>
      <c r="PI10" s="91"/>
      <c r="PJ10" s="91"/>
      <c r="PK10" s="91"/>
      <c r="PL10" s="91"/>
      <c r="PM10" s="91"/>
      <c r="PN10" s="91"/>
      <c r="PO10" s="91"/>
      <c r="PP10" s="91"/>
      <c r="PQ10" s="91"/>
      <c r="PR10" s="91"/>
      <c r="PS10" s="91"/>
      <c r="PT10" s="91"/>
      <c r="PU10" s="91"/>
      <c r="PV10" s="91"/>
      <c r="PW10" s="91"/>
      <c r="PX10" s="91"/>
      <c r="PY10" s="91"/>
      <c r="PZ10" s="91"/>
      <c r="QA10" s="91"/>
      <c r="QB10" s="91"/>
      <c r="QC10" s="91"/>
      <c r="QD10" s="91"/>
      <c r="QE10" s="91"/>
      <c r="QF10" s="91"/>
      <c r="QG10" s="91"/>
      <c r="QH10" s="91"/>
      <c r="QI10" s="91"/>
      <c r="QJ10" s="91"/>
      <c r="QK10" s="91"/>
      <c r="QL10" s="91"/>
      <c r="QM10" s="91"/>
      <c r="QN10" s="91"/>
      <c r="QO10" s="91"/>
      <c r="QP10" s="91"/>
      <c r="QQ10" s="91"/>
      <c r="QR10" s="91"/>
      <c r="QS10" s="91"/>
      <c r="QT10" s="91"/>
      <c r="QU10" s="91"/>
      <c r="QV10" s="91"/>
      <c r="QW10" s="91"/>
      <c r="QX10" s="91"/>
      <c r="QY10" s="91"/>
      <c r="QZ10" s="91"/>
      <c r="RA10" s="91"/>
      <c r="RB10" s="91"/>
      <c r="RC10" s="91"/>
      <c r="RD10" s="91"/>
      <c r="RE10" s="91"/>
      <c r="RF10" s="91"/>
      <c r="RG10" s="91"/>
      <c r="RH10" s="91"/>
      <c r="RI10" s="91"/>
      <c r="RJ10" s="91"/>
      <c r="RK10" s="91"/>
      <c r="RL10" s="91"/>
      <c r="RM10" s="91"/>
      <c r="RN10" s="91"/>
      <c r="RO10" s="91"/>
      <c r="RP10" s="91"/>
      <c r="RQ10" s="91"/>
      <c r="RR10" s="91"/>
      <c r="RS10" s="91"/>
      <c r="RT10" s="91"/>
      <c r="RU10" s="91"/>
      <c r="RV10" s="91"/>
      <c r="RW10" s="91"/>
      <c r="RX10" s="91"/>
      <c r="RY10" s="91"/>
      <c r="RZ10" s="91"/>
      <c r="SA10" s="91"/>
      <c r="SB10" s="91"/>
      <c r="SC10" s="91"/>
      <c r="SD10" s="91"/>
      <c r="SE10" s="91"/>
      <c r="SF10" s="91"/>
      <c r="SG10" s="91"/>
      <c r="SH10" s="91"/>
      <c r="SI10" s="91"/>
      <c r="SJ10" s="91"/>
      <c r="SK10" s="91"/>
      <c r="SL10" s="91"/>
      <c r="SM10" s="91"/>
      <c r="SN10" s="91"/>
      <c r="SO10" s="91"/>
      <c r="SP10" s="91"/>
      <c r="SQ10" s="91"/>
      <c r="SR10" s="91"/>
      <c r="SS10" s="91"/>
      <c r="ST10" s="91"/>
      <c r="SU10" s="91"/>
      <c r="SV10" s="91"/>
      <c r="SW10" s="91"/>
      <c r="SX10" s="91"/>
      <c r="SY10" s="91"/>
      <c r="SZ10" s="91"/>
      <c r="TA10" s="91"/>
      <c r="TB10" s="91"/>
      <c r="TC10" s="91"/>
      <c r="TD10" s="91"/>
      <c r="TE10" s="91"/>
      <c r="TF10" s="91"/>
      <c r="TG10" s="91"/>
      <c r="TH10" s="91"/>
      <c r="TI10" s="91"/>
      <c r="TJ10" s="91"/>
      <c r="TK10" s="91"/>
      <c r="TL10" s="91"/>
      <c r="TM10" s="91"/>
      <c r="TN10" s="91"/>
      <c r="TO10" s="91"/>
      <c r="TP10" s="91"/>
      <c r="TQ10" s="91"/>
      <c r="TR10" s="91"/>
      <c r="TS10" s="91"/>
      <c r="TT10" s="91"/>
      <c r="TU10" s="91"/>
      <c r="TV10" s="91"/>
      <c r="TW10" s="91"/>
      <c r="TX10" s="91"/>
      <c r="TY10" s="91"/>
      <c r="TZ10" s="91"/>
      <c r="UA10" s="91"/>
      <c r="UB10" s="91"/>
      <c r="UC10" s="91"/>
      <c r="UD10" s="91"/>
      <c r="UE10" s="91"/>
      <c r="UF10" s="91"/>
      <c r="UG10" s="91"/>
      <c r="UH10" s="91"/>
      <c r="UI10" s="91"/>
      <c r="UJ10" s="91"/>
      <c r="UK10" s="91"/>
      <c r="UL10" s="91"/>
      <c r="UM10" s="91"/>
      <c r="UN10" s="91"/>
      <c r="UO10" s="91"/>
      <c r="UP10" s="91"/>
      <c r="UQ10" s="91"/>
      <c r="UR10" s="91"/>
      <c r="US10" s="91"/>
      <c r="UT10" s="91"/>
      <c r="UU10" s="91"/>
      <c r="UV10" s="91"/>
      <c r="UW10" s="91"/>
      <c r="UX10" s="91"/>
      <c r="UY10" s="91"/>
      <c r="UZ10" s="91"/>
      <c r="VA10" s="91"/>
      <c r="VB10" s="91"/>
      <c r="VC10" s="91"/>
      <c r="VD10" s="91"/>
      <c r="VE10" s="91"/>
      <c r="VF10" s="91"/>
      <c r="VG10" s="91"/>
      <c r="VH10" s="91"/>
      <c r="VI10" s="91"/>
      <c r="VJ10" s="91"/>
      <c r="VK10" s="91"/>
      <c r="VL10" s="91"/>
      <c r="VM10" s="91"/>
      <c r="VN10" s="91"/>
      <c r="VO10" s="91"/>
      <c r="VP10" s="91"/>
      <c r="VQ10" s="91"/>
      <c r="VR10" s="91"/>
      <c r="VS10" s="91"/>
      <c r="VT10" s="91"/>
      <c r="VU10" s="91"/>
      <c r="VV10" s="91"/>
      <c r="VW10" s="91"/>
      <c r="VX10" s="91"/>
      <c r="VY10" s="91"/>
      <c r="VZ10" s="91"/>
      <c r="WA10" s="91"/>
      <c r="WB10" s="91"/>
      <c r="WC10" s="91"/>
      <c r="WD10" s="91"/>
      <c r="WE10" s="91"/>
      <c r="WF10" s="91"/>
      <c r="WG10" s="91"/>
      <c r="WH10" s="91"/>
      <c r="WI10" s="91"/>
      <c r="WJ10" s="91"/>
      <c r="WK10" s="91"/>
      <c r="WL10" s="91"/>
      <c r="WM10" s="91"/>
      <c r="WN10" s="91"/>
      <c r="WO10" s="91"/>
      <c r="WP10" s="91"/>
      <c r="WQ10" s="91"/>
      <c r="WR10" s="91"/>
      <c r="WS10" s="91"/>
      <c r="WT10" s="91"/>
      <c r="WU10" s="91"/>
      <c r="WV10" s="91"/>
      <c r="WW10" s="91"/>
      <c r="WX10" s="91"/>
      <c r="WY10" s="91"/>
      <c r="WZ10" s="91"/>
      <c r="XA10" s="91"/>
      <c r="XB10" s="91"/>
      <c r="XC10" s="91"/>
      <c r="XD10" s="91"/>
      <c r="XE10" s="91"/>
      <c r="XF10" s="91"/>
      <c r="XG10" s="91"/>
      <c r="XH10" s="91"/>
      <c r="XI10" s="91"/>
      <c r="XJ10" s="91"/>
      <c r="XK10" s="91"/>
      <c r="XL10" s="91"/>
      <c r="XM10" s="91"/>
      <c r="XN10" s="91"/>
      <c r="XO10" s="91"/>
      <c r="XP10" s="91"/>
      <c r="XQ10" s="91"/>
      <c r="XR10" s="91"/>
      <c r="XS10" s="91"/>
      <c r="XT10" s="91"/>
      <c r="XU10" s="91"/>
      <c r="XV10" s="91"/>
      <c r="XW10" s="91"/>
      <c r="XX10" s="91"/>
      <c r="XY10" s="91"/>
      <c r="XZ10" s="91"/>
      <c r="YA10" s="91"/>
      <c r="YB10" s="91"/>
      <c r="YC10" s="91"/>
      <c r="YD10" s="91"/>
      <c r="YE10" s="91"/>
      <c r="YF10" s="91"/>
      <c r="YG10" s="91"/>
      <c r="YH10" s="91"/>
      <c r="YI10" s="91"/>
      <c r="YJ10" s="91"/>
      <c r="YK10" s="91"/>
      <c r="YL10" s="91"/>
      <c r="YM10" s="91"/>
      <c r="YN10" s="91"/>
      <c r="YO10" s="91"/>
      <c r="YP10" s="91"/>
      <c r="YQ10" s="91"/>
      <c r="YR10" s="91"/>
      <c r="YS10" s="91"/>
      <c r="YT10" s="91"/>
      <c r="YU10" s="91"/>
      <c r="YV10" s="91"/>
      <c r="YW10" s="91"/>
      <c r="YX10" s="91"/>
      <c r="YY10" s="91"/>
      <c r="YZ10" s="91"/>
      <c r="ZA10" s="91"/>
      <c r="ZB10" s="91"/>
      <c r="ZC10" s="91"/>
      <c r="ZD10" s="91"/>
      <c r="ZE10" s="91"/>
      <c r="ZF10" s="91"/>
      <c r="ZG10" s="91"/>
      <c r="ZH10" s="91"/>
      <c r="ZI10" s="91"/>
      <c r="ZJ10" s="91"/>
      <c r="ZK10" s="91"/>
      <c r="ZL10" s="91"/>
      <c r="ZM10" s="91"/>
      <c r="ZN10" s="91"/>
      <c r="ZO10" s="91"/>
      <c r="ZP10" s="91"/>
      <c r="ZQ10" s="91"/>
      <c r="ZR10" s="91"/>
      <c r="ZS10" s="91"/>
      <c r="ZT10" s="91"/>
      <c r="ZU10" s="91"/>
      <c r="ZV10" s="91"/>
      <c r="ZW10" s="91"/>
      <c r="ZX10" s="91"/>
      <c r="ZY10" s="91"/>
      <c r="ZZ10" s="91"/>
      <c r="AAA10" s="91"/>
      <c r="AAB10" s="91"/>
      <c r="AAC10" s="91"/>
      <c r="AAD10" s="91"/>
      <c r="AAE10" s="91"/>
      <c r="AAF10" s="91"/>
      <c r="AAG10" s="91"/>
      <c r="AAH10" s="91"/>
      <c r="AAI10" s="91"/>
      <c r="AAJ10" s="91"/>
      <c r="AAK10" s="91"/>
      <c r="AAL10" s="91"/>
      <c r="AAM10" s="91"/>
      <c r="AAN10" s="91"/>
      <c r="AAO10" s="91"/>
      <c r="AAP10" s="91"/>
      <c r="AAQ10" s="91"/>
      <c r="AAR10" s="91"/>
      <c r="AAS10" s="91"/>
      <c r="AAT10" s="91"/>
      <c r="AAU10" s="91"/>
      <c r="AAV10" s="91"/>
      <c r="AAW10" s="91"/>
      <c r="AAX10" s="91"/>
      <c r="AAY10" s="91"/>
      <c r="AAZ10" s="91"/>
      <c r="ABA10" s="91"/>
      <c r="ABB10" s="91"/>
      <c r="ABC10" s="91"/>
      <c r="ABD10" s="91"/>
      <c r="ABE10" s="91"/>
      <c r="ABF10" s="91"/>
      <c r="ABG10" s="91"/>
      <c r="ABH10" s="91"/>
      <c r="ABI10" s="91"/>
      <c r="ABJ10" s="91"/>
      <c r="ABK10" s="91"/>
      <c r="ABL10" s="91"/>
      <c r="ABM10" s="91"/>
      <c r="ABN10" s="91"/>
      <c r="ABO10" s="91"/>
      <c r="ABP10" s="91"/>
      <c r="ABQ10" s="91"/>
      <c r="ABR10" s="91"/>
      <c r="ABS10" s="91"/>
      <c r="ABT10" s="91"/>
      <c r="ABU10" s="91"/>
      <c r="ABV10" s="91"/>
      <c r="ABW10" s="91"/>
      <c r="ABX10" s="91"/>
      <c r="ABY10" s="91"/>
      <c r="ABZ10" s="91"/>
      <c r="ACA10" s="91"/>
      <c r="ACB10" s="91"/>
      <c r="ACC10" s="91"/>
      <c r="ACD10" s="91"/>
      <c r="ACE10" s="91"/>
      <c r="ACF10" s="91"/>
      <c r="ACG10" s="91"/>
      <c r="ACH10" s="91"/>
      <c r="ACI10" s="91"/>
      <c r="ACJ10" s="91"/>
      <c r="ACK10" s="91"/>
      <c r="ACL10" s="91"/>
      <c r="ACM10" s="91"/>
      <c r="ACN10" s="91"/>
      <c r="ACO10" s="91"/>
      <c r="ACP10" s="91"/>
      <c r="ACQ10" s="91"/>
      <c r="ACR10" s="91"/>
      <c r="ACS10" s="91"/>
      <c r="ACT10" s="91"/>
      <c r="ACU10" s="91"/>
      <c r="ACV10" s="91"/>
      <c r="ACW10" s="91"/>
      <c r="ACX10" s="91"/>
      <c r="ACY10" s="91"/>
      <c r="ACZ10" s="91"/>
      <c r="ADA10" s="91"/>
      <c r="ADB10" s="91"/>
      <c r="ADC10" s="91"/>
      <c r="ADD10" s="91"/>
      <c r="ADE10" s="91"/>
      <c r="ADF10" s="91"/>
      <c r="ADG10" s="91"/>
      <c r="ADH10" s="91"/>
      <c r="ADI10" s="91"/>
      <c r="ADJ10" s="91"/>
      <c r="ADK10" s="91"/>
      <c r="ADL10" s="91"/>
      <c r="ADM10" s="91"/>
      <c r="ADN10" s="91"/>
      <c r="ADO10" s="91"/>
      <c r="ADP10" s="91"/>
      <c r="ADQ10" s="91"/>
      <c r="ADR10" s="91"/>
      <c r="ADS10" s="91"/>
      <c r="ADT10" s="91"/>
      <c r="ADU10" s="91"/>
      <c r="ADV10" s="91"/>
      <c r="ADW10" s="91"/>
      <c r="ADX10" s="91"/>
      <c r="ADY10" s="91"/>
      <c r="ADZ10" s="91"/>
      <c r="AEA10" s="91"/>
      <c r="AEB10" s="91"/>
      <c r="AEC10" s="91"/>
      <c r="AED10" s="91"/>
      <c r="AEE10" s="91"/>
      <c r="AEF10" s="91"/>
      <c r="AEG10" s="91"/>
      <c r="AEH10" s="91"/>
      <c r="AEI10" s="91"/>
      <c r="AEJ10" s="91"/>
      <c r="AEK10" s="91"/>
      <c r="AEL10" s="91"/>
      <c r="AEM10" s="91"/>
      <c r="AEN10" s="91"/>
      <c r="AEO10" s="91"/>
      <c r="AEP10" s="91"/>
      <c r="AEQ10" s="91"/>
      <c r="AER10" s="91"/>
      <c r="AES10" s="91"/>
      <c r="AET10" s="91"/>
      <c r="AEU10" s="91"/>
      <c r="AEV10" s="91"/>
      <c r="AEW10" s="91"/>
      <c r="AEX10" s="91"/>
      <c r="AEY10" s="91"/>
      <c r="AEZ10" s="91"/>
      <c r="AFA10" s="91"/>
      <c r="AFB10" s="91"/>
      <c r="AFC10" s="91"/>
      <c r="AFD10" s="91"/>
      <c r="AFE10" s="91"/>
      <c r="AFF10" s="91"/>
      <c r="AFG10" s="91"/>
      <c r="AFH10" s="91"/>
      <c r="AFI10" s="91"/>
      <c r="AFJ10" s="91"/>
      <c r="AFK10" s="91"/>
      <c r="AFL10" s="91"/>
      <c r="AFM10" s="91"/>
      <c r="AFN10" s="91"/>
      <c r="AFO10" s="91"/>
      <c r="AFP10" s="91"/>
      <c r="AFQ10" s="91"/>
      <c r="AFR10" s="91"/>
      <c r="AFS10" s="91"/>
      <c r="AFT10" s="91"/>
      <c r="AFU10" s="91"/>
      <c r="AFV10" s="91"/>
      <c r="AFW10" s="91"/>
      <c r="AFX10" s="91"/>
      <c r="AFY10" s="91"/>
      <c r="AFZ10" s="91"/>
      <c r="AGA10" s="91"/>
      <c r="AGB10" s="91"/>
      <c r="AGC10" s="91"/>
      <c r="AGD10" s="91"/>
      <c r="AGE10" s="91"/>
      <c r="AGF10" s="91"/>
      <c r="AGG10" s="91"/>
      <c r="AGH10" s="91"/>
      <c r="AGI10" s="91"/>
      <c r="AGJ10" s="91"/>
      <c r="AGK10" s="91"/>
      <c r="AGL10" s="91"/>
      <c r="AGM10" s="91"/>
      <c r="AGN10" s="91"/>
      <c r="AGO10" s="91"/>
      <c r="AGP10" s="91"/>
      <c r="AGQ10" s="91"/>
      <c r="AGR10" s="91"/>
      <c r="AGS10" s="91"/>
      <c r="AGT10" s="91"/>
      <c r="AGU10" s="91"/>
      <c r="AGV10" s="91"/>
      <c r="AGW10" s="91"/>
      <c r="AGX10" s="91"/>
      <c r="AGY10" s="91"/>
      <c r="AGZ10" s="91"/>
      <c r="AHA10" s="91"/>
      <c r="AHB10" s="91"/>
      <c r="AHC10" s="91"/>
      <c r="AHD10" s="91"/>
      <c r="AHE10" s="91"/>
      <c r="AHF10" s="91"/>
      <c r="AHG10" s="91"/>
      <c r="AHH10" s="91"/>
      <c r="AHI10" s="91"/>
      <c r="AHJ10" s="91"/>
      <c r="AHK10" s="91"/>
      <c r="AHL10" s="91"/>
      <c r="AHM10" s="91"/>
      <c r="AHN10" s="91"/>
      <c r="AHO10" s="91"/>
      <c r="AHP10" s="91"/>
      <c r="AHQ10" s="91"/>
      <c r="AHR10" s="91"/>
      <c r="AHS10" s="91"/>
      <c r="AHT10" s="91"/>
      <c r="AHU10" s="91"/>
      <c r="AHV10" s="91"/>
      <c r="AHW10" s="91"/>
      <c r="AHX10" s="91"/>
      <c r="AHY10" s="91"/>
      <c r="AHZ10" s="91"/>
      <c r="AIA10" s="91"/>
      <c r="AIB10" s="91"/>
      <c r="AIC10" s="91"/>
      <c r="AID10" s="91"/>
      <c r="AIE10" s="91"/>
      <c r="AIF10" s="91"/>
      <c r="AIG10" s="91"/>
      <c r="AIH10" s="91"/>
      <c r="AII10" s="91"/>
      <c r="AIJ10" s="91"/>
      <c r="AIK10" s="91"/>
      <c r="AIL10" s="91"/>
      <c r="AIM10" s="91"/>
      <c r="AIN10" s="91"/>
      <c r="AIO10" s="91"/>
      <c r="AIP10" s="91"/>
      <c r="AIQ10" s="91"/>
      <c r="AIR10" s="91"/>
      <c r="AIS10" s="91"/>
      <c r="AIT10" s="91"/>
      <c r="AIU10" s="91"/>
      <c r="AIV10" s="91"/>
      <c r="AIW10" s="91"/>
      <c r="AIX10" s="91"/>
      <c r="AIY10" s="91"/>
      <c r="AIZ10" s="91"/>
      <c r="AJA10" s="91"/>
      <c r="AJB10" s="91"/>
      <c r="AJC10" s="91"/>
      <c r="AJD10" s="91"/>
      <c r="AJE10" s="91"/>
      <c r="AJF10" s="91"/>
      <c r="AJG10" s="91"/>
      <c r="AJH10" s="91"/>
      <c r="AJI10" s="91"/>
      <c r="AJJ10" s="91"/>
      <c r="AJK10" s="91"/>
      <c r="AJL10" s="91"/>
      <c r="AJM10" s="91"/>
      <c r="AJN10" s="91"/>
      <c r="AJO10" s="91"/>
      <c r="AJP10" s="91"/>
      <c r="AJQ10" s="91"/>
      <c r="AJR10" s="91"/>
      <c r="AJS10" s="91"/>
      <c r="AJT10" s="91"/>
      <c r="AJU10" s="91"/>
      <c r="AJV10" s="91"/>
      <c r="AJW10" s="91"/>
      <c r="AJX10" s="91"/>
      <c r="AJY10" s="91"/>
      <c r="AJZ10" s="91"/>
      <c r="AKA10" s="91"/>
      <c r="AKB10" s="91"/>
      <c r="AKC10" s="91"/>
      <c r="AKD10" s="91"/>
      <c r="AKE10" s="91"/>
      <c r="AKF10" s="91"/>
      <c r="AKG10" s="91"/>
      <c r="AKH10" s="91"/>
      <c r="AKI10" s="91"/>
      <c r="AKJ10" s="91"/>
      <c r="AKK10" s="91"/>
      <c r="AKL10" s="91"/>
      <c r="AKM10" s="91"/>
      <c r="AKN10" s="91"/>
      <c r="AKO10" s="91"/>
      <c r="AKP10" s="91"/>
      <c r="AKQ10" s="91"/>
      <c r="AKR10" s="91"/>
      <c r="AKS10" s="91"/>
      <c r="AKT10" s="91"/>
      <c r="AKU10" s="91"/>
      <c r="AKV10" s="91"/>
      <c r="AKW10" s="91"/>
      <c r="AKX10" s="91"/>
      <c r="AKY10" s="91"/>
      <c r="AKZ10" s="91"/>
      <c r="ALA10" s="91"/>
      <c r="ALB10" s="91"/>
      <c r="ALC10" s="91"/>
      <c r="ALD10" s="91"/>
      <c r="ALE10" s="91"/>
      <c r="ALF10" s="91"/>
      <c r="ALG10" s="91"/>
      <c r="ALH10" s="91"/>
      <c r="ALI10" s="91"/>
      <c r="ALJ10" s="91"/>
      <c r="ALK10" s="91"/>
      <c r="ALL10" s="91"/>
      <c r="ALM10" s="91"/>
      <c r="ALN10" s="91"/>
      <c r="ALO10" s="91"/>
      <c r="ALP10" s="91"/>
      <c r="ALQ10" s="91"/>
      <c r="ALR10" s="91"/>
      <c r="ALS10" s="91"/>
      <c r="ALT10" s="91"/>
      <c r="ALU10" s="91"/>
      <c r="ALV10" s="91"/>
      <c r="ALW10" s="91"/>
      <c r="ALX10" s="91"/>
      <c r="ALY10" s="91"/>
      <c r="ALZ10" s="91"/>
      <c r="AMA10" s="91"/>
      <c r="AMB10" s="91"/>
      <c r="AMC10" s="91"/>
      <c r="AMD10" s="91"/>
      <c r="AME10" s="91"/>
      <c r="AMF10" s="91"/>
      <c r="AMG10" s="91"/>
      <c r="AMH10" s="91"/>
      <c r="AMI10" s="91"/>
      <c r="AMJ10" s="91"/>
      <c r="AMK10" s="91"/>
      <c r="AML10" s="91"/>
      <c r="AMM10" s="91"/>
      <c r="AMN10" s="91"/>
      <c r="AMO10" s="91"/>
      <c r="AMP10" s="91"/>
      <c r="AMQ10" s="91"/>
      <c r="AMR10" s="91"/>
      <c r="AMS10" s="91"/>
      <c r="AMT10" s="91"/>
      <c r="AMU10" s="91"/>
    </row>
    <row r="11" spans="1:1035" s="137" customFormat="1" ht="25.5" customHeight="1" outlineLevel="2" x14ac:dyDescent="0.2">
      <c r="A11" s="102">
        <v>32300</v>
      </c>
      <c r="B11" s="7" t="s">
        <v>137</v>
      </c>
      <c r="C11" s="7" t="s">
        <v>113</v>
      </c>
      <c r="D11" s="7" t="s">
        <v>10</v>
      </c>
      <c r="E11" s="7" t="s">
        <v>138</v>
      </c>
      <c r="F11" s="7" t="s">
        <v>139</v>
      </c>
      <c r="G11" s="43" t="s">
        <v>140</v>
      </c>
      <c r="H11" s="42" t="s">
        <v>130</v>
      </c>
      <c r="I11" s="21" t="s">
        <v>141</v>
      </c>
      <c r="J11" s="21" t="s">
        <v>142</v>
      </c>
      <c r="K11" s="21" t="s">
        <v>143</v>
      </c>
      <c r="L11" s="42" t="s">
        <v>144</v>
      </c>
      <c r="M11" s="21" t="s">
        <v>145</v>
      </c>
      <c r="N11" s="45">
        <v>14</v>
      </c>
      <c r="O11" s="44">
        <v>608.41</v>
      </c>
      <c r="P11" s="131"/>
      <c r="Q11" s="55"/>
      <c r="R11" s="55"/>
      <c r="S11" s="55"/>
      <c r="T11" s="55"/>
      <c r="U11" s="55"/>
      <c r="V11" s="132">
        <v>123.2</v>
      </c>
      <c r="W11" s="132">
        <v>100.88</v>
      </c>
      <c r="X11" s="132"/>
      <c r="Y11" s="132">
        <v>832.49</v>
      </c>
      <c r="Z11" s="132">
        <v>11206.7</v>
      </c>
      <c r="AA11" s="42">
        <v>1</v>
      </c>
      <c r="AB11" s="45">
        <v>14</v>
      </c>
      <c r="AC11" s="46">
        <v>236.67183299999999</v>
      </c>
      <c r="AD11" s="47">
        <v>0.66669999999999996</v>
      </c>
      <c r="AE11" s="48">
        <v>424.78123799999997</v>
      </c>
      <c r="AF11" s="48">
        <v>45.300042666666656</v>
      </c>
      <c r="AG11" s="48"/>
      <c r="AH11" s="44">
        <v>424.78123799999997</v>
      </c>
      <c r="AI11" s="44">
        <v>45.300042666666656</v>
      </c>
      <c r="AJ11" s="49">
        <v>236.67183299999999</v>
      </c>
      <c r="AK11" s="44">
        <v>0</v>
      </c>
      <c r="AL11" s="44">
        <v>238.81193999999996</v>
      </c>
      <c r="AM11" s="44"/>
      <c r="AN11" s="44"/>
      <c r="AO11" s="44"/>
      <c r="AP11" s="50"/>
      <c r="AQ11" s="44">
        <v>0</v>
      </c>
      <c r="AR11" s="50"/>
      <c r="AS11" s="44">
        <v>0</v>
      </c>
      <c r="AT11" s="50"/>
      <c r="AU11" s="44">
        <v>0</v>
      </c>
      <c r="AV11" s="50"/>
      <c r="AW11" s="44">
        <v>0</v>
      </c>
      <c r="AX11" s="50"/>
      <c r="AY11" s="44">
        <v>0</v>
      </c>
      <c r="AZ11" s="20"/>
      <c r="BA11" s="44">
        <v>0</v>
      </c>
      <c r="BB11" s="20"/>
      <c r="BC11" s="44">
        <v>0</v>
      </c>
      <c r="BD11" s="20"/>
      <c r="BE11" s="44">
        <v>0</v>
      </c>
      <c r="BF11" s="20"/>
      <c r="BG11" s="44">
        <v>0</v>
      </c>
      <c r="BH11" s="20"/>
      <c r="BI11" s="44"/>
      <c r="BJ11" s="20"/>
      <c r="BK11" s="44"/>
      <c r="BL11" s="20"/>
      <c r="BM11" s="44"/>
      <c r="BN11" s="20"/>
      <c r="BO11" s="44"/>
      <c r="BP11" s="20"/>
      <c r="BQ11" s="44"/>
      <c r="BR11" s="20"/>
      <c r="BS11" s="44"/>
      <c r="BT11" s="20"/>
      <c r="BU11" s="44"/>
      <c r="BV11" s="20"/>
      <c r="BW11" s="44"/>
      <c r="BX11" s="20"/>
      <c r="BY11" s="44"/>
      <c r="BZ11" s="44"/>
      <c r="CA11" s="44"/>
      <c r="CB11" s="44"/>
      <c r="CC11" s="44"/>
      <c r="CD11" s="44"/>
      <c r="CE11" s="44">
        <f>AE11*14</f>
        <v>5946.9373319999995</v>
      </c>
      <c r="CF11" s="44">
        <f>(AF11*12)+ (AI11*2)+AG11</f>
        <v>634.20059733333323</v>
      </c>
      <c r="CG11" s="44"/>
      <c r="CH11" s="44">
        <f>(AJ11+AK11)*14</f>
        <v>3313.4056620000001</v>
      </c>
      <c r="CI11" s="44">
        <f>AL11*14</f>
        <v>3343.3671599999993</v>
      </c>
      <c r="CJ11" s="44">
        <f t="shared" si="0"/>
        <v>0</v>
      </c>
      <c r="CK11" s="128">
        <f>SUBTOTAL(9,CH11:CJ11)</f>
        <v>6656.772821999999</v>
      </c>
      <c r="CL11" s="129">
        <f>BZ11+CA11+CC11+CD11+CE11+CF11+CH11+CI11+CJ11</f>
        <v>13237.910751333333</v>
      </c>
      <c r="CM11" s="21">
        <v>0</v>
      </c>
      <c r="CN11" s="53">
        <f>((AE11*14)+(AF11*14)+(AJ11*14)+(AK11*14)+(AL11*14)+(AO11*12)+(AW11*12)+(AY11*12)+(BA11*12)+(BC11*12)+(BG11*12)+CM11)</f>
        <v>13237.910751333333</v>
      </c>
      <c r="CO11" s="54">
        <f>((CN11/Z11)-1)</f>
        <v>0.18124967665176484</v>
      </c>
      <c r="CP11" s="44"/>
      <c r="CQ11" s="44"/>
      <c r="CR11" s="44">
        <f>AE11+AF11+AJ11+AK11+AL11+AM11+AN11+AO11+AQ11+AS11+AU11+AW11+AY11+BA11+BC11+BE11+BG11</f>
        <v>945.56505366666659</v>
      </c>
      <c r="CS11" s="42" t="e">
        <f>#REF!-CT11</f>
        <v>#REF!</v>
      </c>
      <c r="CT11" s="55">
        <v>883</v>
      </c>
      <c r="CU11" s="55" t="s">
        <v>122</v>
      </c>
      <c r="CV11" s="133">
        <v>39843</v>
      </c>
      <c r="CW11" s="57">
        <v>45658</v>
      </c>
      <c r="CX11" s="58">
        <f>DATEDIF(CV11,CW11,"y")/3</f>
        <v>5</v>
      </c>
      <c r="CY11" s="58">
        <f>DATEDIF(CV11,CW11,"y")/3</f>
        <v>5</v>
      </c>
      <c r="CZ11" s="59" t="s">
        <v>146</v>
      </c>
      <c r="DA11" s="60">
        <v>3</v>
      </c>
      <c r="DB11" s="60">
        <v>2</v>
      </c>
      <c r="DC11" s="60">
        <v>3</v>
      </c>
      <c r="DD11" s="60">
        <v>0</v>
      </c>
      <c r="DE11" s="60">
        <v>0</v>
      </c>
      <c r="DF11" s="60">
        <v>0</v>
      </c>
      <c r="DG11" s="60">
        <v>0</v>
      </c>
      <c r="DH11" s="60">
        <v>0</v>
      </c>
      <c r="DI11" s="60">
        <v>0</v>
      </c>
      <c r="DJ11" s="60">
        <v>0</v>
      </c>
      <c r="DK11" s="61">
        <v>0</v>
      </c>
      <c r="DL11" s="62">
        <v>0</v>
      </c>
      <c r="DM11" s="62">
        <v>0</v>
      </c>
      <c r="DN11" s="63">
        <v>0</v>
      </c>
      <c r="DO11" s="64">
        <v>0</v>
      </c>
      <c r="DP11" s="65">
        <v>0</v>
      </c>
      <c r="DQ11" s="61"/>
      <c r="DR11" s="61">
        <v>411</v>
      </c>
      <c r="DS11" s="61">
        <v>1122.03</v>
      </c>
      <c r="DT11" s="61">
        <v>472</v>
      </c>
      <c r="DU11" s="134" t="s">
        <v>146</v>
      </c>
      <c r="DV11" s="124">
        <v>32300</v>
      </c>
      <c r="DW11" s="67" t="s">
        <v>147</v>
      </c>
      <c r="DX11" s="67" t="s">
        <v>148</v>
      </c>
      <c r="DY11" s="68" t="s">
        <v>147</v>
      </c>
      <c r="DZ11" s="68" t="s">
        <v>132</v>
      </c>
      <c r="EA11" s="135" t="s">
        <v>132</v>
      </c>
      <c r="EB11" s="61"/>
      <c r="EC11" s="61"/>
      <c r="ED11" s="61"/>
      <c r="EE11" s="61"/>
      <c r="EF11" s="136"/>
      <c r="EG11" s="134" t="s">
        <v>146</v>
      </c>
      <c r="EH11" s="124">
        <v>32300</v>
      </c>
      <c r="EI11" s="67" t="s">
        <v>147</v>
      </c>
      <c r="EJ11" s="67" t="s">
        <v>148</v>
      </c>
      <c r="EK11" s="68" t="s">
        <v>147</v>
      </c>
      <c r="EL11" s="68" t="s">
        <v>132</v>
      </c>
      <c r="EM11" s="135" t="s">
        <v>132</v>
      </c>
      <c r="EN11" s="136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</row>
    <row r="12" spans="1:1035" s="101" customFormat="1" ht="26.1" customHeight="1" outlineLevel="1" x14ac:dyDescent="0.2">
      <c r="A12" s="70"/>
      <c r="B12" s="72"/>
      <c r="C12" s="72"/>
      <c r="D12" s="72"/>
      <c r="E12" s="72"/>
      <c r="F12" s="72"/>
      <c r="G12" s="73"/>
      <c r="H12" s="71"/>
      <c r="I12" s="74"/>
      <c r="J12" s="74"/>
      <c r="K12" s="74"/>
      <c r="L12" s="74"/>
      <c r="M12" s="74"/>
      <c r="N12" s="71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1"/>
      <c r="AB12" s="76"/>
      <c r="AC12" s="77"/>
      <c r="AD12" s="78"/>
      <c r="AE12" s="79"/>
      <c r="AF12" s="79"/>
      <c r="AG12" s="79"/>
      <c r="AH12" s="75"/>
      <c r="AI12" s="75"/>
      <c r="AJ12" s="80"/>
      <c r="AK12" s="75"/>
      <c r="AL12" s="75"/>
      <c r="AM12" s="75"/>
      <c r="AN12" s="75"/>
      <c r="AO12" s="75"/>
      <c r="AP12" s="81"/>
      <c r="AQ12" s="75"/>
      <c r="AR12" s="81"/>
      <c r="AS12" s="75"/>
      <c r="AT12" s="81"/>
      <c r="AU12" s="75"/>
      <c r="AV12" s="81"/>
      <c r="AW12" s="75"/>
      <c r="AX12" s="81"/>
      <c r="AY12" s="75"/>
      <c r="AZ12" s="82"/>
      <c r="BA12" s="75"/>
      <c r="BB12" s="82"/>
      <c r="BC12" s="75"/>
      <c r="BD12" s="82"/>
      <c r="BE12" s="75"/>
      <c r="BF12" s="82"/>
      <c r="BG12" s="75"/>
      <c r="BH12" s="82"/>
      <c r="BI12" s="75"/>
      <c r="BJ12" s="82"/>
      <c r="BK12" s="75"/>
      <c r="BL12" s="82"/>
      <c r="BM12" s="75"/>
      <c r="BN12" s="82"/>
      <c r="BO12" s="75"/>
      <c r="BP12" s="82"/>
      <c r="BQ12" s="75"/>
      <c r="BR12" s="82"/>
      <c r="BS12" s="75"/>
      <c r="BT12" s="82"/>
      <c r="BU12" s="75"/>
      <c r="BV12" s="82"/>
      <c r="BW12" s="75"/>
      <c r="BX12" s="82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>
        <f t="shared" si="0"/>
        <v>0</v>
      </c>
      <c r="CK12" s="75"/>
      <c r="CL12" s="83">
        <f>SUBTOTAL(9,CL11:CL11)</f>
        <v>13237.910751333333</v>
      </c>
      <c r="CM12" s="74"/>
      <c r="CN12" s="84"/>
      <c r="CO12" s="85"/>
      <c r="CP12" s="75"/>
      <c r="CQ12" s="75"/>
      <c r="CR12" s="75"/>
      <c r="CS12" s="71"/>
      <c r="CT12" s="86"/>
      <c r="CU12" s="86"/>
      <c r="CV12" s="86"/>
      <c r="CW12" s="87"/>
      <c r="CX12" s="88"/>
      <c r="CY12" s="88"/>
      <c r="CZ12" s="89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1"/>
      <c r="DL12" s="92"/>
      <c r="DM12" s="92"/>
      <c r="DN12" s="93"/>
      <c r="DO12" s="94"/>
      <c r="DP12" s="95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6"/>
      <c r="EH12" s="97" t="s">
        <v>149</v>
      </c>
      <c r="EI12" s="98"/>
      <c r="EJ12" s="98"/>
      <c r="EK12" s="99"/>
      <c r="EL12" s="99"/>
      <c r="EM12" s="100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  <c r="IS12" s="91"/>
      <c r="IT12" s="91"/>
      <c r="IU12" s="91"/>
      <c r="IV12" s="91"/>
      <c r="IW12" s="91"/>
      <c r="IX12" s="91"/>
      <c r="IY12" s="91"/>
      <c r="IZ12" s="91"/>
      <c r="JA12" s="91"/>
      <c r="JB12" s="91"/>
      <c r="JC12" s="91"/>
      <c r="JD12" s="91"/>
      <c r="JE12" s="91"/>
      <c r="JF12" s="91"/>
      <c r="JG12" s="91"/>
      <c r="JH12" s="91"/>
      <c r="JI12" s="91"/>
      <c r="JJ12" s="91"/>
      <c r="JK12" s="91"/>
      <c r="JL12" s="91"/>
      <c r="JM12" s="91"/>
      <c r="JN12" s="91"/>
      <c r="JO12" s="91"/>
      <c r="JP12" s="91"/>
      <c r="JQ12" s="91"/>
      <c r="JR12" s="91"/>
      <c r="JS12" s="91"/>
      <c r="JT12" s="91"/>
      <c r="JU12" s="91"/>
      <c r="JV12" s="91"/>
      <c r="JW12" s="91"/>
      <c r="JX12" s="91"/>
      <c r="JY12" s="91"/>
      <c r="JZ12" s="91"/>
      <c r="KA12" s="91"/>
      <c r="KB12" s="91"/>
      <c r="KC12" s="91"/>
      <c r="KD12" s="91"/>
      <c r="KE12" s="91"/>
      <c r="KF12" s="91"/>
      <c r="KG12" s="91"/>
      <c r="KH12" s="91"/>
      <c r="KI12" s="91"/>
      <c r="KJ12" s="91"/>
      <c r="KK12" s="91"/>
      <c r="KL12" s="91"/>
      <c r="KM12" s="91"/>
      <c r="KN12" s="91"/>
      <c r="KO12" s="91"/>
      <c r="KP12" s="91"/>
      <c r="KQ12" s="91"/>
      <c r="KR12" s="91"/>
      <c r="KS12" s="91"/>
      <c r="KT12" s="91"/>
      <c r="KU12" s="91"/>
      <c r="KV12" s="91"/>
      <c r="KW12" s="91"/>
      <c r="KX12" s="91"/>
      <c r="KY12" s="91"/>
      <c r="KZ12" s="91"/>
      <c r="LA12" s="91"/>
      <c r="LB12" s="91"/>
      <c r="LC12" s="91"/>
      <c r="LD12" s="91"/>
      <c r="LE12" s="91"/>
      <c r="LF12" s="91"/>
      <c r="LG12" s="91"/>
      <c r="LH12" s="91"/>
      <c r="LI12" s="91"/>
      <c r="LJ12" s="91"/>
      <c r="LK12" s="91"/>
      <c r="LL12" s="91"/>
      <c r="LM12" s="91"/>
      <c r="LN12" s="91"/>
      <c r="LO12" s="91"/>
      <c r="LP12" s="91"/>
      <c r="LQ12" s="91"/>
      <c r="LR12" s="91"/>
      <c r="LS12" s="91"/>
      <c r="LT12" s="91"/>
      <c r="LU12" s="91"/>
      <c r="LV12" s="91"/>
      <c r="LW12" s="91"/>
      <c r="LX12" s="91"/>
      <c r="LY12" s="91"/>
      <c r="LZ12" s="91"/>
      <c r="MA12" s="91"/>
      <c r="MB12" s="91"/>
      <c r="MC12" s="91"/>
      <c r="MD12" s="91"/>
      <c r="ME12" s="91"/>
      <c r="MF12" s="91"/>
      <c r="MG12" s="91"/>
      <c r="MH12" s="91"/>
      <c r="MI12" s="91"/>
      <c r="MJ12" s="91"/>
      <c r="MK12" s="91"/>
      <c r="ML12" s="91"/>
      <c r="MM12" s="91"/>
      <c r="MN12" s="91"/>
      <c r="MO12" s="91"/>
      <c r="MP12" s="91"/>
      <c r="MQ12" s="91"/>
      <c r="MR12" s="91"/>
      <c r="MS12" s="91"/>
      <c r="MT12" s="91"/>
      <c r="MU12" s="91"/>
      <c r="MV12" s="91"/>
      <c r="MW12" s="91"/>
      <c r="MX12" s="91"/>
      <c r="MY12" s="91"/>
      <c r="MZ12" s="91"/>
      <c r="NA12" s="91"/>
      <c r="NB12" s="91"/>
      <c r="NC12" s="91"/>
      <c r="ND12" s="91"/>
      <c r="NE12" s="91"/>
      <c r="NF12" s="91"/>
      <c r="NG12" s="91"/>
      <c r="NH12" s="91"/>
      <c r="NI12" s="91"/>
      <c r="NJ12" s="91"/>
      <c r="NK12" s="91"/>
      <c r="NL12" s="91"/>
      <c r="NM12" s="91"/>
      <c r="NN12" s="91"/>
      <c r="NO12" s="91"/>
      <c r="NP12" s="91"/>
      <c r="NQ12" s="91"/>
      <c r="NR12" s="91"/>
      <c r="NS12" s="91"/>
      <c r="NT12" s="91"/>
      <c r="NU12" s="91"/>
      <c r="NV12" s="91"/>
      <c r="NW12" s="91"/>
      <c r="NX12" s="91"/>
      <c r="NY12" s="91"/>
      <c r="NZ12" s="91"/>
      <c r="OA12" s="91"/>
      <c r="OB12" s="91"/>
      <c r="OC12" s="91"/>
      <c r="OD12" s="91"/>
      <c r="OE12" s="91"/>
      <c r="OF12" s="91"/>
      <c r="OG12" s="91"/>
      <c r="OH12" s="91"/>
      <c r="OI12" s="91"/>
      <c r="OJ12" s="91"/>
      <c r="OK12" s="91"/>
      <c r="OL12" s="91"/>
      <c r="OM12" s="91"/>
      <c r="ON12" s="91"/>
      <c r="OO12" s="91"/>
      <c r="OP12" s="91"/>
      <c r="OQ12" s="91"/>
      <c r="OR12" s="91"/>
      <c r="OS12" s="91"/>
      <c r="OT12" s="91"/>
      <c r="OU12" s="91"/>
      <c r="OV12" s="91"/>
      <c r="OW12" s="91"/>
      <c r="OX12" s="91"/>
      <c r="OY12" s="91"/>
      <c r="OZ12" s="91"/>
      <c r="PA12" s="91"/>
      <c r="PB12" s="91"/>
      <c r="PC12" s="91"/>
      <c r="PD12" s="91"/>
      <c r="PE12" s="91"/>
      <c r="PF12" s="91"/>
      <c r="PG12" s="91"/>
      <c r="PH12" s="91"/>
      <c r="PI12" s="91"/>
      <c r="PJ12" s="91"/>
      <c r="PK12" s="91"/>
      <c r="PL12" s="91"/>
      <c r="PM12" s="91"/>
      <c r="PN12" s="91"/>
      <c r="PO12" s="91"/>
      <c r="PP12" s="91"/>
      <c r="PQ12" s="91"/>
      <c r="PR12" s="91"/>
      <c r="PS12" s="91"/>
      <c r="PT12" s="91"/>
      <c r="PU12" s="91"/>
      <c r="PV12" s="91"/>
      <c r="PW12" s="91"/>
      <c r="PX12" s="91"/>
      <c r="PY12" s="91"/>
      <c r="PZ12" s="91"/>
      <c r="QA12" s="91"/>
      <c r="QB12" s="91"/>
      <c r="QC12" s="91"/>
      <c r="QD12" s="91"/>
      <c r="QE12" s="91"/>
      <c r="QF12" s="91"/>
      <c r="QG12" s="91"/>
      <c r="QH12" s="91"/>
      <c r="QI12" s="91"/>
      <c r="QJ12" s="91"/>
      <c r="QK12" s="91"/>
      <c r="QL12" s="91"/>
      <c r="QM12" s="91"/>
      <c r="QN12" s="91"/>
      <c r="QO12" s="91"/>
      <c r="QP12" s="91"/>
      <c r="QQ12" s="91"/>
      <c r="QR12" s="91"/>
      <c r="QS12" s="91"/>
      <c r="QT12" s="91"/>
      <c r="QU12" s="91"/>
      <c r="QV12" s="91"/>
      <c r="QW12" s="91"/>
      <c r="QX12" s="91"/>
      <c r="QY12" s="91"/>
      <c r="QZ12" s="91"/>
      <c r="RA12" s="91"/>
      <c r="RB12" s="91"/>
      <c r="RC12" s="91"/>
      <c r="RD12" s="91"/>
      <c r="RE12" s="91"/>
      <c r="RF12" s="91"/>
      <c r="RG12" s="91"/>
      <c r="RH12" s="91"/>
      <c r="RI12" s="91"/>
      <c r="RJ12" s="91"/>
      <c r="RK12" s="91"/>
      <c r="RL12" s="91"/>
      <c r="RM12" s="91"/>
      <c r="RN12" s="91"/>
      <c r="RO12" s="91"/>
      <c r="RP12" s="91"/>
      <c r="RQ12" s="91"/>
      <c r="RR12" s="91"/>
      <c r="RS12" s="91"/>
      <c r="RT12" s="91"/>
      <c r="RU12" s="91"/>
      <c r="RV12" s="91"/>
      <c r="RW12" s="91"/>
      <c r="RX12" s="91"/>
      <c r="RY12" s="91"/>
      <c r="RZ12" s="91"/>
      <c r="SA12" s="91"/>
      <c r="SB12" s="91"/>
      <c r="SC12" s="91"/>
      <c r="SD12" s="91"/>
      <c r="SE12" s="91"/>
      <c r="SF12" s="91"/>
      <c r="SG12" s="91"/>
      <c r="SH12" s="91"/>
      <c r="SI12" s="91"/>
      <c r="SJ12" s="91"/>
      <c r="SK12" s="91"/>
      <c r="SL12" s="91"/>
      <c r="SM12" s="91"/>
      <c r="SN12" s="91"/>
      <c r="SO12" s="91"/>
      <c r="SP12" s="91"/>
      <c r="SQ12" s="91"/>
      <c r="SR12" s="91"/>
      <c r="SS12" s="91"/>
      <c r="ST12" s="91"/>
      <c r="SU12" s="91"/>
      <c r="SV12" s="91"/>
      <c r="SW12" s="91"/>
      <c r="SX12" s="91"/>
      <c r="SY12" s="91"/>
      <c r="SZ12" s="91"/>
      <c r="TA12" s="91"/>
      <c r="TB12" s="91"/>
      <c r="TC12" s="91"/>
      <c r="TD12" s="91"/>
      <c r="TE12" s="91"/>
      <c r="TF12" s="91"/>
      <c r="TG12" s="91"/>
      <c r="TH12" s="91"/>
      <c r="TI12" s="91"/>
      <c r="TJ12" s="91"/>
      <c r="TK12" s="91"/>
      <c r="TL12" s="91"/>
      <c r="TM12" s="91"/>
      <c r="TN12" s="91"/>
      <c r="TO12" s="91"/>
      <c r="TP12" s="91"/>
      <c r="TQ12" s="91"/>
      <c r="TR12" s="91"/>
      <c r="TS12" s="91"/>
      <c r="TT12" s="91"/>
      <c r="TU12" s="91"/>
      <c r="TV12" s="91"/>
      <c r="TW12" s="91"/>
      <c r="TX12" s="91"/>
      <c r="TY12" s="91"/>
      <c r="TZ12" s="91"/>
      <c r="UA12" s="91"/>
      <c r="UB12" s="91"/>
      <c r="UC12" s="91"/>
      <c r="UD12" s="91"/>
      <c r="UE12" s="91"/>
      <c r="UF12" s="91"/>
      <c r="UG12" s="91"/>
      <c r="UH12" s="91"/>
      <c r="UI12" s="91"/>
      <c r="UJ12" s="91"/>
      <c r="UK12" s="91"/>
      <c r="UL12" s="91"/>
      <c r="UM12" s="91"/>
      <c r="UN12" s="91"/>
      <c r="UO12" s="91"/>
      <c r="UP12" s="91"/>
      <c r="UQ12" s="91"/>
      <c r="UR12" s="91"/>
      <c r="US12" s="91"/>
      <c r="UT12" s="91"/>
      <c r="UU12" s="91"/>
      <c r="UV12" s="91"/>
      <c r="UW12" s="91"/>
      <c r="UX12" s="91"/>
      <c r="UY12" s="91"/>
      <c r="UZ12" s="91"/>
      <c r="VA12" s="91"/>
      <c r="VB12" s="91"/>
      <c r="VC12" s="91"/>
      <c r="VD12" s="91"/>
      <c r="VE12" s="91"/>
      <c r="VF12" s="91"/>
      <c r="VG12" s="91"/>
      <c r="VH12" s="91"/>
      <c r="VI12" s="91"/>
      <c r="VJ12" s="91"/>
      <c r="VK12" s="91"/>
      <c r="VL12" s="91"/>
      <c r="VM12" s="91"/>
      <c r="VN12" s="91"/>
      <c r="VO12" s="91"/>
      <c r="VP12" s="91"/>
      <c r="VQ12" s="91"/>
      <c r="VR12" s="91"/>
      <c r="VS12" s="91"/>
      <c r="VT12" s="91"/>
      <c r="VU12" s="91"/>
      <c r="VV12" s="91"/>
      <c r="VW12" s="91"/>
      <c r="VX12" s="91"/>
      <c r="VY12" s="91"/>
      <c r="VZ12" s="91"/>
      <c r="WA12" s="91"/>
      <c r="WB12" s="91"/>
      <c r="WC12" s="91"/>
      <c r="WD12" s="91"/>
      <c r="WE12" s="91"/>
      <c r="WF12" s="91"/>
      <c r="WG12" s="91"/>
      <c r="WH12" s="91"/>
      <c r="WI12" s="91"/>
      <c r="WJ12" s="91"/>
      <c r="WK12" s="91"/>
      <c r="WL12" s="91"/>
      <c r="WM12" s="91"/>
      <c r="WN12" s="91"/>
      <c r="WO12" s="91"/>
      <c r="WP12" s="91"/>
      <c r="WQ12" s="91"/>
      <c r="WR12" s="91"/>
      <c r="WS12" s="91"/>
      <c r="WT12" s="91"/>
      <c r="WU12" s="91"/>
      <c r="WV12" s="91"/>
      <c r="WW12" s="91"/>
      <c r="WX12" s="91"/>
      <c r="WY12" s="91"/>
      <c r="WZ12" s="91"/>
      <c r="XA12" s="91"/>
      <c r="XB12" s="91"/>
      <c r="XC12" s="91"/>
      <c r="XD12" s="91"/>
      <c r="XE12" s="91"/>
      <c r="XF12" s="91"/>
      <c r="XG12" s="91"/>
      <c r="XH12" s="91"/>
      <c r="XI12" s="91"/>
      <c r="XJ12" s="91"/>
      <c r="XK12" s="91"/>
      <c r="XL12" s="91"/>
      <c r="XM12" s="91"/>
      <c r="XN12" s="91"/>
      <c r="XO12" s="91"/>
      <c r="XP12" s="91"/>
      <c r="XQ12" s="91"/>
      <c r="XR12" s="91"/>
      <c r="XS12" s="91"/>
      <c r="XT12" s="91"/>
      <c r="XU12" s="91"/>
      <c r="XV12" s="91"/>
      <c r="XW12" s="91"/>
      <c r="XX12" s="91"/>
      <c r="XY12" s="91"/>
      <c r="XZ12" s="91"/>
      <c r="YA12" s="91"/>
      <c r="YB12" s="91"/>
      <c r="YC12" s="91"/>
      <c r="YD12" s="91"/>
      <c r="YE12" s="91"/>
      <c r="YF12" s="91"/>
      <c r="YG12" s="91"/>
      <c r="YH12" s="91"/>
      <c r="YI12" s="91"/>
      <c r="YJ12" s="91"/>
      <c r="YK12" s="91"/>
      <c r="YL12" s="91"/>
      <c r="YM12" s="91"/>
      <c r="YN12" s="91"/>
      <c r="YO12" s="91"/>
      <c r="YP12" s="91"/>
      <c r="YQ12" s="91"/>
      <c r="YR12" s="91"/>
      <c r="YS12" s="91"/>
      <c r="YT12" s="91"/>
      <c r="YU12" s="91"/>
      <c r="YV12" s="91"/>
      <c r="YW12" s="91"/>
      <c r="YX12" s="91"/>
      <c r="YY12" s="91"/>
      <c r="YZ12" s="91"/>
      <c r="ZA12" s="91"/>
      <c r="ZB12" s="91"/>
      <c r="ZC12" s="91"/>
      <c r="ZD12" s="91"/>
      <c r="ZE12" s="91"/>
      <c r="ZF12" s="91"/>
      <c r="ZG12" s="91"/>
      <c r="ZH12" s="91"/>
      <c r="ZI12" s="91"/>
      <c r="ZJ12" s="91"/>
      <c r="ZK12" s="91"/>
      <c r="ZL12" s="91"/>
      <c r="ZM12" s="91"/>
      <c r="ZN12" s="91"/>
      <c r="ZO12" s="91"/>
      <c r="ZP12" s="91"/>
      <c r="ZQ12" s="91"/>
      <c r="ZR12" s="91"/>
      <c r="ZS12" s="91"/>
      <c r="ZT12" s="91"/>
      <c r="ZU12" s="91"/>
      <c r="ZV12" s="91"/>
      <c r="ZW12" s="91"/>
      <c r="ZX12" s="91"/>
      <c r="ZY12" s="91"/>
      <c r="ZZ12" s="91"/>
      <c r="AAA12" s="91"/>
      <c r="AAB12" s="91"/>
      <c r="AAC12" s="91"/>
      <c r="AAD12" s="91"/>
      <c r="AAE12" s="91"/>
      <c r="AAF12" s="91"/>
      <c r="AAG12" s="91"/>
      <c r="AAH12" s="91"/>
      <c r="AAI12" s="91"/>
      <c r="AAJ12" s="91"/>
      <c r="AAK12" s="91"/>
      <c r="AAL12" s="91"/>
      <c r="AAM12" s="91"/>
      <c r="AAN12" s="91"/>
      <c r="AAO12" s="91"/>
      <c r="AAP12" s="91"/>
      <c r="AAQ12" s="91"/>
      <c r="AAR12" s="91"/>
      <c r="AAS12" s="91"/>
      <c r="AAT12" s="91"/>
      <c r="AAU12" s="91"/>
      <c r="AAV12" s="91"/>
      <c r="AAW12" s="91"/>
      <c r="AAX12" s="91"/>
      <c r="AAY12" s="91"/>
      <c r="AAZ12" s="91"/>
      <c r="ABA12" s="91"/>
      <c r="ABB12" s="91"/>
      <c r="ABC12" s="91"/>
      <c r="ABD12" s="91"/>
      <c r="ABE12" s="91"/>
      <c r="ABF12" s="91"/>
      <c r="ABG12" s="91"/>
      <c r="ABH12" s="91"/>
      <c r="ABI12" s="91"/>
      <c r="ABJ12" s="91"/>
      <c r="ABK12" s="91"/>
      <c r="ABL12" s="91"/>
      <c r="ABM12" s="91"/>
      <c r="ABN12" s="91"/>
      <c r="ABO12" s="91"/>
      <c r="ABP12" s="91"/>
      <c r="ABQ12" s="91"/>
      <c r="ABR12" s="91"/>
      <c r="ABS12" s="91"/>
      <c r="ABT12" s="91"/>
      <c r="ABU12" s="91"/>
      <c r="ABV12" s="91"/>
      <c r="ABW12" s="91"/>
      <c r="ABX12" s="91"/>
      <c r="ABY12" s="91"/>
      <c r="ABZ12" s="91"/>
      <c r="ACA12" s="91"/>
      <c r="ACB12" s="91"/>
      <c r="ACC12" s="91"/>
      <c r="ACD12" s="91"/>
      <c r="ACE12" s="91"/>
      <c r="ACF12" s="91"/>
      <c r="ACG12" s="91"/>
      <c r="ACH12" s="91"/>
      <c r="ACI12" s="91"/>
      <c r="ACJ12" s="91"/>
      <c r="ACK12" s="91"/>
      <c r="ACL12" s="91"/>
      <c r="ACM12" s="91"/>
      <c r="ACN12" s="91"/>
      <c r="ACO12" s="91"/>
      <c r="ACP12" s="91"/>
      <c r="ACQ12" s="91"/>
      <c r="ACR12" s="91"/>
      <c r="ACS12" s="91"/>
      <c r="ACT12" s="91"/>
      <c r="ACU12" s="91"/>
      <c r="ACV12" s="91"/>
      <c r="ACW12" s="91"/>
      <c r="ACX12" s="91"/>
      <c r="ACY12" s="91"/>
      <c r="ACZ12" s="91"/>
      <c r="ADA12" s="91"/>
      <c r="ADB12" s="91"/>
      <c r="ADC12" s="91"/>
      <c r="ADD12" s="91"/>
      <c r="ADE12" s="91"/>
      <c r="ADF12" s="91"/>
      <c r="ADG12" s="91"/>
      <c r="ADH12" s="91"/>
      <c r="ADI12" s="91"/>
      <c r="ADJ12" s="91"/>
      <c r="ADK12" s="91"/>
      <c r="ADL12" s="91"/>
      <c r="ADM12" s="91"/>
      <c r="ADN12" s="91"/>
      <c r="ADO12" s="91"/>
      <c r="ADP12" s="91"/>
      <c r="ADQ12" s="91"/>
      <c r="ADR12" s="91"/>
      <c r="ADS12" s="91"/>
      <c r="ADT12" s="91"/>
      <c r="ADU12" s="91"/>
      <c r="ADV12" s="91"/>
      <c r="ADW12" s="91"/>
      <c r="ADX12" s="91"/>
      <c r="ADY12" s="91"/>
      <c r="ADZ12" s="91"/>
      <c r="AEA12" s="91"/>
      <c r="AEB12" s="91"/>
      <c r="AEC12" s="91"/>
      <c r="AED12" s="91"/>
      <c r="AEE12" s="91"/>
      <c r="AEF12" s="91"/>
      <c r="AEG12" s="91"/>
      <c r="AEH12" s="91"/>
      <c r="AEI12" s="91"/>
      <c r="AEJ12" s="91"/>
      <c r="AEK12" s="91"/>
      <c r="AEL12" s="91"/>
      <c r="AEM12" s="91"/>
      <c r="AEN12" s="91"/>
      <c r="AEO12" s="91"/>
      <c r="AEP12" s="91"/>
      <c r="AEQ12" s="91"/>
      <c r="AER12" s="91"/>
      <c r="AES12" s="91"/>
      <c r="AET12" s="91"/>
      <c r="AEU12" s="91"/>
      <c r="AEV12" s="91"/>
      <c r="AEW12" s="91"/>
      <c r="AEX12" s="91"/>
      <c r="AEY12" s="91"/>
      <c r="AEZ12" s="91"/>
      <c r="AFA12" s="91"/>
      <c r="AFB12" s="91"/>
      <c r="AFC12" s="91"/>
      <c r="AFD12" s="91"/>
      <c r="AFE12" s="91"/>
      <c r="AFF12" s="91"/>
      <c r="AFG12" s="91"/>
      <c r="AFH12" s="91"/>
      <c r="AFI12" s="91"/>
      <c r="AFJ12" s="91"/>
      <c r="AFK12" s="91"/>
      <c r="AFL12" s="91"/>
      <c r="AFM12" s="91"/>
      <c r="AFN12" s="91"/>
      <c r="AFO12" s="91"/>
      <c r="AFP12" s="91"/>
      <c r="AFQ12" s="91"/>
      <c r="AFR12" s="91"/>
      <c r="AFS12" s="91"/>
      <c r="AFT12" s="91"/>
      <c r="AFU12" s="91"/>
      <c r="AFV12" s="91"/>
      <c r="AFW12" s="91"/>
      <c r="AFX12" s="91"/>
      <c r="AFY12" s="91"/>
      <c r="AFZ12" s="91"/>
      <c r="AGA12" s="91"/>
      <c r="AGB12" s="91"/>
      <c r="AGC12" s="91"/>
      <c r="AGD12" s="91"/>
      <c r="AGE12" s="91"/>
      <c r="AGF12" s="91"/>
      <c r="AGG12" s="91"/>
      <c r="AGH12" s="91"/>
      <c r="AGI12" s="91"/>
      <c r="AGJ12" s="91"/>
      <c r="AGK12" s="91"/>
      <c r="AGL12" s="91"/>
      <c r="AGM12" s="91"/>
      <c r="AGN12" s="91"/>
      <c r="AGO12" s="91"/>
      <c r="AGP12" s="91"/>
      <c r="AGQ12" s="91"/>
      <c r="AGR12" s="91"/>
      <c r="AGS12" s="91"/>
      <c r="AGT12" s="91"/>
      <c r="AGU12" s="91"/>
      <c r="AGV12" s="91"/>
      <c r="AGW12" s="91"/>
      <c r="AGX12" s="91"/>
      <c r="AGY12" s="91"/>
      <c r="AGZ12" s="91"/>
      <c r="AHA12" s="91"/>
      <c r="AHB12" s="91"/>
      <c r="AHC12" s="91"/>
      <c r="AHD12" s="91"/>
      <c r="AHE12" s="91"/>
      <c r="AHF12" s="91"/>
      <c r="AHG12" s="91"/>
      <c r="AHH12" s="91"/>
      <c r="AHI12" s="91"/>
      <c r="AHJ12" s="91"/>
      <c r="AHK12" s="91"/>
      <c r="AHL12" s="91"/>
      <c r="AHM12" s="91"/>
      <c r="AHN12" s="91"/>
      <c r="AHO12" s="91"/>
      <c r="AHP12" s="91"/>
      <c r="AHQ12" s="91"/>
      <c r="AHR12" s="91"/>
      <c r="AHS12" s="91"/>
      <c r="AHT12" s="91"/>
      <c r="AHU12" s="91"/>
      <c r="AHV12" s="91"/>
      <c r="AHW12" s="91"/>
      <c r="AHX12" s="91"/>
      <c r="AHY12" s="91"/>
      <c r="AHZ12" s="91"/>
      <c r="AIA12" s="91"/>
      <c r="AIB12" s="91"/>
      <c r="AIC12" s="91"/>
      <c r="AID12" s="91"/>
      <c r="AIE12" s="91"/>
      <c r="AIF12" s="91"/>
      <c r="AIG12" s="91"/>
      <c r="AIH12" s="91"/>
      <c r="AII12" s="91"/>
      <c r="AIJ12" s="91"/>
      <c r="AIK12" s="91"/>
      <c r="AIL12" s="91"/>
      <c r="AIM12" s="91"/>
      <c r="AIN12" s="91"/>
      <c r="AIO12" s="91"/>
      <c r="AIP12" s="91"/>
      <c r="AIQ12" s="91"/>
      <c r="AIR12" s="91"/>
      <c r="AIS12" s="91"/>
      <c r="AIT12" s="91"/>
      <c r="AIU12" s="91"/>
      <c r="AIV12" s="91"/>
      <c r="AIW12" s="91"/>
      <c r="AIX12" s="91"/>
      <c r="AIY12" s="91"/>
      <c r="AIZ12" s="91"/>
      <c r="AJA12" s="91"/>
      <c r="AJB12" s="91"/>
      <c r="AJC12" s="91"/>
      <c r="AJD12" s="91"/>
      <c r="AJE12" s="91"/>
      <c r="AJF12" s="91"/>
      <c r="AJG12" s="91"/>
      <c r="AJH12" s="91"/>
      <c r="AJI12" s="91"/>
      <c r="AJJ12" s="91"/>
      <c r="AJK12" s="91"/>
      <c r="AJL12" s="91"/>
      <c r="AJM12" s="91"/>
      <c r="AJN12" s="91"/>
      <c r="AJO12" s="91"/>
      <c r="AJP12" s="91"/>
      <c r="AJQ12" s="91"/>
      <c r="AJR12" s="91"/>
      <c r="AJS12" s="91"/>
      <c r="AJT12" s="91"/>
      <c r="AJU12" s="91"/>
      <c r="AJV12" s="91"/>
      <c r="AJW12" s="91"/>
      <c r="AJX12" s="91"/>
      <c r="AJY12" s="91"/>
      <c r="AJZ12" s="91"/>
      <c r="AKA12" s="91"/>
      <c r="AKB12" s="91"/>
      <c r="AKC12" s="91"/>
      <c r="AKD12" s="91"/>
      <c r="AKE12" s="91"/>
      <c r="AKF12" s="91"/>
      <c r="AKG12" s="91"/>
      <c r="AKH12" s="91"/>
      <c r="AKI12" s="91"/>
      <c r="AKJ12" s="91"/>
      <c r="AKK12" s="91"/>
      <c r="AKL12" s="91"/>
      <c r="AKM12" s="91"/>
      <c r="AKN12" s="91"/>
      <c r="AKO12" s="91"/>
      <c r="AKP12" s="91"/>
      <c r="AKQ12" s="91"/>
      <c r="AKR12" s="91"/>
      <c r="AKS12" s="91"/>
      <c r="AKT12" s="91"/>
      <c r="AKU12" s="91"/>
      <c r="AKV12" s="91"/>
      <c r="AKW12" s="91"/>
      <c r="AKX12" s="91"/>
      <c r="AKY12" s="91"/>
      <c r="AKZ12" s="91"/>
      <c r="ALA12" s="91"/>
      <c r="ALB12" s="91"/>
      <c r="ALC12" s="91"/>
      <c r="ALD12" s="91"/>
      <c r="ALE12" s="91"/>
      <c r="ALF12" s="91"/>
      <c r="ALG12" s="91"/>
      <c r="ALH12" s="91"/>
      <c r="ALI12" s="91"/>
      <c r="ALJ12" s="91"/>
      <c r="ALK12" s="91"/>
      <c r="ALL12" s="91"/>
      <c r="ALM12" s="91"/>
      <c r="ALN12" s="91"/>
      <c r="ALO12" s="91"/>
      <c r="ALP12" s="91"/>
      <c r="ALQ12" s="91"/>
      <c r="ALR12" s="91"/>
      <c r="ALS12" s="91"/>
      <c r="ALT12" s="91"/>
      <c r="ALU12" s="91"/>
      <c r="ALV12" s="91"/>
      <c r="ALW12" s="91"/>
      <c r="ALX12" s="91"/>
      <c r="ALY12" s="91"/>
      <c r="ALZ12" s="91"/>
      <c r="AMA12" s="91"/>
      <c r="AMB12" s="91"/>
      <c r="AMC12" s="91"/>
      <c r="AMD12" s="91"/>
      <c r="AME12" s="91"/>
      <c r="AMF12" s="91"/>
      <c r="AMG12" s="91"/>
      <c r="AMH12" s="91"/>
      <c r="AMI12" s="91"/>
      <c r="AMJ12" s="91"/>
      <c r="AMK12" s="91"/>
      <c r="AML12" s="91"/>
      <c r="AMM12" s="91"/>
      <c r="AMN12" s="91"/>
      <c r="AMO12" s="91"/>
      <c r="AMP12" s="91"/>
      <c r="AMQ12" s="91"/>
      <c r="AMR12" s="91"/>
      <c r="AMS12" s="91"/>
      <c r="AMT12" s="91"/>
      <c r="AMU12" s="91"/>
    </row>
    <row r="13" spans="1:1035" ht="25.5" customHeight="1" x14ac:dyDescent="0.2">
      <c r="A13" s="102">
        <v>32301</v>
      </c>
      <c r="B13" s="7" t="s">
        <v>112</v>
      </c>
      <c r="C13" s="7" t="s">
        <v>9</v>
      </c>
      <c r="D13" s="7" t="s">
        <v>10</v>
      </c>
      <c r="E13" s="7" t="s">
        <v>138</v>
      </c>
      <c r="F13" s="7" t="s">
        <v>150</v>
      </c>
      <c r="G13" s="43" t="s">
        <v>151</v>
      </c>
      <c r="H13" s="42" t="s">
        <v>130</v>
      </c>
      <c r="I13" s="21" t="s">
        <v>152</v>
      </c>
      <c r="J13" s="138" t="s">
        <v>153</v>
      </c>
      <c r="K13" s="21" t="s">
        <v>154</v>
      </c>
      <c r="L13" s="21" t="s">
        <v>151</v>
      </c>
      <c r="M13" s="21"/>
      <c r="N13" s="42">
        <v>18</v>
      </c>
      <c r="O13" s="44">
        <v>417.62</v>
      </c>
      <c r="P13" s="44">
        <v>200.46</v>
      </c>
      <c r="Q13" s="44"/>
      <c r="R13" s="44"/>
      <c r="S13" s="44"/>
      <c r="T13" s="44"/>
      <c r="U13" s="44"/>
      <c r="V13" s="44">
        <v>100.62</v>
      </c>
      <c r="W13" s="44">
        <v>81.11</v>
      </c>
      <c r="X13" s="44">
        <v>13.03</v>
      </c>
      <c r="Y13" s="44">
        <f>SUM(O13:X13)</f>
        <v>812.84</v>
      </c>
      <c r="Z13" s="44">
        <f>(((O13+P13+Q13+S13+U13)*14)+((R13+T13+V13+W13+X13)*12))</f>
        <v>10990.240000000002</v>
      </c>
      <c r="AA13" s="42">
        <v>4</v>
      </c>
      <c r="AB13" s="45">
        <v>18</v>
      </c>
      <c r="AC13" s="46">
        <f>VLOOKUP(AB13,'[1]PPTOS GENERALES 2024'!$AL$11:$AN$40,3)*AD13</f>
        <v>474.69</v>
      </c>
      <c r="AD13" s="47">
        <v>1</v>
      </c>
      <c r="AE13" s="48">
        <f>VLOOKUP(C13,'[1]PPTOS GENERALES 2024'!$AL$3:$AO$8,4)*AD13</f>
        <v>720.49</v>
      </c>
      <c r="AF13" s="48">
        <f>VLOOKUP(C13,'[1]PPTOS GENERALES 2024'!$AL$3:$AP$8,5)*CY13*AD13</f>
        <v>294.78999999999996</v>
      </c>
      <c r="AG13" s="48">
        <f>VLOOKUP(C13,'[1]PPTOS GENERALES 2024'!$R$3:$V$8,5)*4*AD13</f>
        <v>70.08</v>
      </c>
      <c r="AH13" s="44">
        <f>VLOOKUP(C13,'[1]PPTOS GENERALES 2024'!$AU$3:$AV$8,2)*AD13</f>
        <v>713.92274999999995</v>
      </c>
      <c r="AI13" s="44">
        <f>VLOOKUP(C13,'[1]PPTOS GENERALES 2024'!$AU$3:$AW$8,3)*CY13*AD13</f>
        <v>291.65349999999995</v>
      </c>
      <c r="AJ13" s="49">
        <f>VLOOKUP(N13,'[1]PPTOS GENERALES 2024'!$AL$11:$AN$40,3)*AD13</f>
        <v>474.69</v>
      </c>
      <c r="AK13" s="44">
        <f>AC13-AJ13</f>
        <v>0</v>
      </c>
      <c r="AL13" s="44">
        <f>VLOOKUP(AA13,'[1]PPTOS GENERALES 2024'!$AL$45:$AU$56,10)*AD13</f>
        <v>498.73</v>
      </c>
      <c r="AM13" s="44"/>
      <c r="AN13" s="44"/>
      <c r="AO13" s="44"/>
      <c r="AP13" s="50"/>
      <c r="AQ13" s="44">
        <f>VLOOKUP(AA13,'[1]PPTOS GENERALES 2024'!$AL$45:$BB$56,12)*AP13</f>
        <v>0</v>
      </c>
      <c r="AR13" s="50"/>
      <c r="AS13" s="44">
        <f>VLOOKUP(AA13,'[1]PPTOS GENERALES 2024'!$AL$45:$BB$56,14)*AR13</f>
        <v>0</v>
      </c>
      <c r="AT13" s="50"/>
      <c r="AU13" s="44">
        <f>VLOOKUP(AA13,'[1]PPTOS GENERALES 2024'!$AL$45:$BB$56,15)*AT13</f>
        <v>0</v>
      </c>
      <c r="AV13" s="50"/>
      <c r="AW13" s="44">
        <f>VLOOKUP(AA13,'[1]PPTOS GENERALES 2024'!$AL$45:$BB$56,17)*AV13</f>
        <v>0</v>
      </c>
      <c r="AX13" s="50"/>
      <c r="AY13" s="44">
        <f>VLOOKUP(AA13,'[1]PPTOS GENERALES 2024'!$AL$45:$BG$56,18)*AX13</f>
        <v>0</v>
      </c>
      <c r="AZ13" s="20"/>
      <c r="BA13" s="44">
        <f>VLOOKUP(AA13,'[1]PPTOS GENERALES 2024'!$AL$45:$BG$56,19)*AZ13</f>
        <v>0</v>
      </c>
      <c r="BB13" s="20"/>
      <c r="BC13" s="44">
        <f>VLOOKUP(AA13,'[1]PPTOS GENERALES 2024'!$AL$45:$BG$56,20)*BB13</f>
        <v>0</v>
      </c>
      <c r="BD13" s="20"/>
      <c r="BE13" s="44">
        <f>VLOOKUP(AA13,'[1]PPTOS GENERALES 2024'!$AL$45:$BG$56,21)*BD13</f>
        <v>0</v>
      </c>
      <c r="BF13" s="20"/>
      <c r="BG13" s="44">
        <f>VLOOKUP(AA13,'[1]PPTOS GENERALES 2024'!$AL$45:$BG$56,22)*BF13</f>
        <v>0</v>
      </c>
      <c r="BH13" s="20"/>
      <c r="BI13" s="44"/>
      <c r="BJ13" s="20"/>
      <c r="BK13" s="44"/>
      <c r="BL13" s="20"/>
      <c r="BM13" s="44"/>
      <c r="BN13" s="20"/>
      <c r="BO13" s="44"/>
      <c r="BP13" s="20"/>
      <c r="BQ13" s="44"/>
      <c r="BR13" s="20"/>
      <c r="BS13" s="44"/>
      <c r="BT13" s="20"/>
      <c r="BU13" s="44"/>
      <c r="BV13" s="20"/>
      <c r="BW13" s="44"/>
      <c r="BX13" s="20"/>
      <c r="BY13" s="44"/>
      <c r="BZ13" s="44"/>
      <c r="CA13" s="44"/>
      <c r="CB13" s="44"/>
      <c r="CC13" s="44"/>
      <c r="CD13" s="44">
        <f>(AE13*12)+(AH13*2)</f>
        <v>10073.7255</v>
      </c>
      <c r="CE13" s="44"/>
      <c r="CF13" s="44">
        <f>(AF13*12)+ (AI13*2)+AG13</f>
        <v>4190.8669999999993</v>
      </c>
      <c r="CG13" s="44"/>
      <c r="CH13" s="44">
        <f>(AJ13+AK13)*14</f>
        <v>6645.66</v>
      </c>
      <c r="CI13" s="44">
        <f>AL13*14</f>
        <v>6982.22</v>
      </c>
      <c r="CJ13" s="44">
        <f>(AM13+AO13+AQ13+AS13+AU13+AW13+AY13+BA13+BC13+BE13+BG13+BI13+BK13+BM13+BO13+BQ13+BS13+BU13+BW13+BY13)*14+(AN13)*14</f>
        <v>0</v>
      </c>
      <c r="CK13" s="128"/>
      <c r="CL13" s="129">
        <f>BZ13+CA13+CC13+CD13+CE13+CF13+CH13+CI13+CJ13</f>
        <v>27892.4725</v>
      </c>
      <c r="CM13" s="21">
        <v>0</v>
      </c>
      <c r="CN13" s="53">
        <f>((AE13*14)+(AF13*14)+(AJ13*14)+(AK13*14)+(AL13*14)+(AO13*12)+(AW13*12)+(AY13*12)+(BA13*12)+(BC13*12)+(BG13*12)+CM13)</f>
        <v>27841.800000000003</v>
      </c>
      <c r="CO13" s="54">
        <f>((CN13/Z13)-1)</f>
        <v>1.5333204734382506</v>
      </c>
      <c r="CP13" s="44"/>
      <c r="CQ13" s="44"/>
      <c r="CR13" s="44">
        <f>AE13+AF13+AJ13+AK13+AL13+AM13+AN13+AO13+AQ13+AS13+AU13+AW13+AY13+BA13+BC13+BE13+BG13</f>
        <v>1988.7</v>
      </c>
      <c r="CS13" s="42" t="e">
        <f>#REF!-CT13</f>
        <v>#REF!</v>
      </c>
      <c r="CT13" s="55">
        <v>136</v>
      </c>
      <c r="CU13" s="55" t="s">
        <v>155</v>
      </c>
      <c r="CV13" s="55" t="s">
        <v>156</v>
      </c>
      <c r="CW13" s="57">
        <v>45658</v>
      </c>
      <c r="CX13" s="58">
        <f>DATEDIF(CV13,CW13,"y")/3</f>
        <v>13.666666666666666</v>
      </c>
      <c r="CY13" s="58">
        <f>DATEDIF(CV13,CW13,"y")/3</f>
        <v>13.666666666666666</v>
      </c>
      <c r="CZ13" s="59">
        <f>ROUND(AK13/30,2)</f>
        <v>0</v>
      </c>
      <c r="DA13" s="60">
        <f>ROUND(AO13/30,2)</f>
        <v>0</v>
      </c>
      <c r="DB13" s="60">
        <f>ROUND(AQ13/30,2)</f>
        <v>0</v>
      </c>
      <c r="DC13" s="60">
        <f>ROUND(AS13/30,2)</f>
        <v>0</v>
      </c>
      <c r="DD13" s="60">
        <f>ROUND(AU13/30,2)</f>
        <v>0</v>
      </c>
      <c r="DE13" s="60">
        <f>ROUND(AW13/30,2)</f>
        <v>0</v>
      </c>
      <c r="DF13" s="60">
        <f>ROUND(AY13/30,2)</f>
        <v>0</v>
      </c>
      <c r="DG13" s="60">
        <f>ROUND(BA13/30,2)</f>
        <v>0</v>
      </c>
      <c r="DH13" s="60">
        <f>ROUND(BC13/30,2)</f>
        <v>0</v>
      </c>
      <c r="DI13" s="60">
        <f>ROUND(BE13/30,2)</f>
        <v>0</v>
      </c>
      <c r="DJ13" s="60">
        <f>ROUND(BG13/30,2)</f>
        <v>0</v>
      </c>
      <c r="DL13" s="62">
        <v>136</v>
      </c>
      <c r="DM13" s="62">
        <v>863.25</v>
      </c>
      <c r="DN13" s="63" t="e">
        <f>#REF!-DL13</f>
        <v>#REF!</v>
      </c>
      <c r="DO13" s="64">
        <f>CR13-DM13</f>
        <v>1125.45</v>
      </c>
      <c r="DP13" s="65">
        <f>ROUND(CM13/2,2)</f>
        <v>0</v>
      </c>
      <c r="DU13" s="134" t="s">
        <v>157</v>
      </c>
      <c r="DV13" s="124">
        <v>32301</v>
      </c>
      <c r="DW13" s="67">
        <v>3</v>
      </c>
      <c r="DX13" s="67">
        <v>2</v>
      </c>
      <c r="DY13" s="68">
        <v>3</v>
      </c>
      <c r="DZ13" s="68">
        <v>0</v>
      </c>
      <c r="EA13" s="135">
        <v>1</v>
      </c>
      <c r="EG13" s="134" t="s">
        <v>157</v>
      </c>
      <c r="EH13" s="124">
        <v>32301</v>
      </c>
      <c r="EI13" s="67">
        <v>3</v>
      </c>
      <c r="EJ13" s="67">
        <v>2</v>
      </c>
      <c r="EK13" s="68">
        <v>3</v>
      </c>
      <c r="EL13" s="68">
        <v>0</v>
      </c>
      <c r="EM13" s="135">
        <v>1</v>
      </c>
    </row>
    <row r="14" spans="1:1035" ht="25.5" customHeight="1" x14ac:dyDescent="0.2">
      <c r="A14" s="102">
        <v>32301</v>
      </c>
      <c r="B14" s="7" t="s">
        <v>112</v>
      </c>
      <c r="C14" s="7" t="s">
        <v>9</v>
      </c>
      <c r="D14" s="7" t="s">
        <v>10</v>
      </c>
      <c r="E14" s="7" t="s">
        <v>138</v>
      </c>
      <c r="F14" s="7" t="s">
        <v>150</v>
      </c>
      <c r="G14" s="43" t="s">
        <v>151</v>
      </c>
      <c r="H14" s="42" t="s">
        <v>130</v>
      </c>
      <c r="I14" s="21" t="s">
        <v>158</v>
      </c>
      <c r="J14" s="138" t="s">
        <v>159</v>
      </c>
      <c r="K14" s="21" t="s">
        <v>160</v>
      </c>
      <c r="L14" s="21">
        <v>0.1429</v>
      </c>
      <c r="M14" s="21">
        <v>87.856500000286502</v>
      </c>
      <c r="N14" s="42">
        <v>18</v>
      </c>
      <c r="O14" s="44">
        <v>58.413232999999998</v>
      </c>
      <c r="P14" s="44">
        <v>0</v>
      </c>
      <c r="Q14" s="44">
        <v>61.375549999999997</v>
      </c>
      <c r="R14" s="44"/>
      <c r="S14" s="44"/>
      <c r="T14" s="44"/>
      <c r="U14" s="44"/>
      <c r="V14" s="44">
        <v>0</v>
      </c>
      <c r="W14" s="44"/>
      <c r="X14" s="44">
        <v>0</v>
      </c>
      <c r="Y14" s="44"/>
      <c r="Z14" s="44">
        <v>0</v>
      </c>
      <c r="AA14" s="42">
        <v>4</v>
      </c>
      <c r="AB14" s="45">
        <v>18</v>
      </c>
      <c r="AC14" s="46">
        <f>VLOOKUP(AB14,'[1]PPTOS GENERALES 2024'!$AL$11:$AN$40,3)*AD14</f>
        <v>67.833201000000003</v>
      </c>
      <c r="AD14" s="47">
        <v>0.1429</v>
      </c>
      <c r="AE14" s="48">
        <f>VLOOKUP(C14,'[1]PPTOS GENERALES 2024'!$AL$3:$AO$8,4)*AD14</f>
        <v>102.958021</v>
      </c>
      <c r="AF14" s="48">
        <f>VLOOKUP(C14,'[1]PPTOS GENERALES 2024'!$AL$3:$AP$8,5)*CY14*AD14</f>
        <v>30.823529999999998</v>
      </c>
      <c r="AG14" s="48">
        <f>VLOOKUP(C14,'[1]PPTOS GENERALES 2024'!$R$3:$V$8,5)*12*AD14</f>
        <v>30.043296000000002</v>
      </c>
      <c r="AH14" s="44">
        <f>VLOOKUP(C14,'[1]PPTOS GENERALES 2024'!$AU$3:$AV$8,2)*AD14</f>
        <v>102.01956097499999</v>
      </c>
      <c r="AI14" s="44">
        <f>VLOOKUP(C14,'[1]PPTOS GENERALES 2024'!$AU$3:$AW$8,3)*CY14*AD14</f>
        <v>30.495574499999996</v>
      </c>
      <c r="AJ14" s="49">
        <f>VLOOKUP(N14,'[1]PPTOS GENERALES 2024'!$AL$11:$AN$40,3)*AD14</f>
        <v>67.833201000000003</v>
      </c>
      <c r="AK14" s="44">
        <v>0</v>
      </c>
      <c r="AL14" s="44">
        <f>VLOOKUP(AA14,'[1]PPTOS GENERALES 2024'!$AL$45:$AU$56,10)*AD14</f>
        <v>71.268517000000003</v>
      </c>
      <c r="AM14" s="44"/>
      <c r="AN14" s="44"/>
      <c r="AO14" s="44"/>
      <c r="AP14" s="50"/>
      <c r="AQ14" s="44">
        <f>VLOOKUP(AA14,'[1]PPTOS GENERALES 2024'!$AL$45:$BB$56,12)*AP14</f>
        <v>0</v>
      </c>
      <c r="AR14" s="50"/>
      <c r="AS14" s="44">
        <f>VLOOKUP(AA14,'[1]PPTOS GENERALES 2024'!$AL$45:$BB$56,14)*AR14</f>
        <v>0</v>
      </c>
      <c r="AT14" s="50"/>
      <c r="AU14" s="44">
        <f>VLOOKUP(AA14,'[1]PPTOS GENERALES 2024'!$AL$45:$BB$56,15)*AT14</f>
        <v>0</v>
      </c>
      <c r="AV14" s="50"/>
      <c r="AW14" s="44">
        <f>VLOOKUP(AA14,'[1]PPTOS GENERALES 2024'!$AL$45:$BB$56,17)*AV14</f>
        <v>0</v>
      </c>
      <c r="AX14" s="50"/>
      <c r="AY14" s="44">
        <f>VLOOKUP(AA14,'[1]PPTOS GENERALES 2024'!$AL$45:$BG$56,18)*AX14</f>
        <v>0</v>
      </c>
      <c r="AZ14" s="20"/>
      <c r="BA14" s="44">
        <f>VLOOKUP(AA14,'[1]PPTOS GENERALES 2024'!$AL$45:$BG$56,19)*AZ14</f>
        <v>0</v>
      </c>
      <c r="BB14" s="20"/>
      <c r="BC14" s="44">
        <f>VLOOKUP(AA14,'[1]PPTOS GENERALES 2024'!$AL$45:$BG$56,20)*BB14</f>
        <v>0</v>
      </c>
      <c r="BD14" s="20"/>
      <c r="BE14" s="44">
        <f>VLOOKUP(AA14,'[1]PPTOS GENERALES 2024'!$AL$45:$BG$56,21)*BD14</f>
        <v>0</v>
      </c>
      <c r="BF14" s="20"/>
      <c r="BG14" s="44">
        <f>VLOOKUP(AA14,'[1]PPTOS GENERALES 2024'!$AL$45:$BG$56,22)*BF14</f>
        <v>0</v>
      </c>
      <c r="BH14" s="20"/>
      <c r="BI14" s="44"/>
      <c r="BJ14" s="20"/>
      <c r="BK14" s="44"/>
      <c r="BL14" s="20"/>
      <c r="BM14" s="44"/>
      <c r="BN14" s="20"/>
      <c r="BO14" s="44"/>
      <c r="BP14" s="20"/>
      <c r="BQ14" s="44"/>
      <c r="BR14" s="20"/>
      <c r="BS14" s="44"/>
      <c r="BT14" s="20"/>
      <c r="BU14" s="44"/>
      <c r="BV14" s="20"/>
      <c r="BW14" s="44"/>
      <c r="BX14" s="20"/>
      <c r="BY14" s="44"/>
      <c r="BZ14" s="44"/>
      <c r="CA14" s="44"/>
      <c r="CB14" s="44"/>
      <c r="CC14" s="44"/>
      <c r="CD14" s="44">
        <f>(AE14*12)+(AH14*2)</f>
        <v>1439.5353739499999</v>
      </c>
      <c r="CE14" s="44"/>
      <c r="CF14" s="44">
        <f>(AF14*12)+ (AI14*2)+AG14</f>
        <v>460.91680499999995</v>
      </c>
      <c r="CG14" s="44"/>
      <c r="CH14" s="44">
        <f>(AJ14+AK14)*14</f>
        <v>949.66481399999998</v>
      </c>
      <c r="CI14" s="44">
        <f>AL14*14</f>
        <v>997.7592380000001</v>
      </c>
      <c r="CJ14" s="44">
        <f>(AM14+AO14+AQ14+AS14+AU14+AW14+AY14+BA14+BC14+BE14+BG14+BI14+BK14+BM14+BO14+BQ14+BS14+BU14+BW14+BY14)*14+(AN14)*14</f>
        <v>0</v>
      </c>
      <c r="CK14" s="128"/>
      <c r="CL14" s="129">
        <f>BZ14+CA14+CC14+CD14+CE14+CF14+CH14+CI14+CJ14</f>
        <v>3847.8762309500003</v>
      </c>
      <c r="CM14" s="21">
        <v>0</v>
      </c>
      <c r="CN14" s="53">
        <v>23537.22</v>
      </c>
      <c r="CO14" s="54">
        <v>1.1416474981438101</v>
      </c>
      <c r="CP14" s="44"/>
      <c r="CQ14" s="44"/>
      <c r="CR14" s="44">
        <v>1681.23</v>
      </c>
      <c r="CS14" s="42">
        <v>0</v>
      </c>
      <c r="CT14" s="55">
        <v>138</v>
      </c>
      <c r="CU14" s="55" t="s">
        <v>155</v>
      </c>
      <c r="CV14" s="57">
        <v>34430</v>
      </c>
      <c r="CW14" s="57">
        <v>45658</v>
      </c>
      <c r="CX14" s="58">
        <f>DATEDIF(CV14,CW14,"y")/3</f>
        <v>10</v>
      </c>
      <c r="CY14" s="58">
        <f>DATEDIF(CV14,CW14,"y")/3</f>
        <v>10</v>
      </c>
      <c r="CZ14" s="59"/>
      <c r="DL14" s="62"/>
      <c r="DM14" s="62"/>
      <c r="DN14" s="63"/>
      <c r="DO14" s="64"/>
      <c r="DP14" s="65"/>
      <c r="DU14" s="134" t="s">
        <v>157</v>
      </c>
      <c r="DV14" s="124">
        <v>32301</v>
      </c>
      <c r="DW14" s="67">
        <v>3</v>
      </c>
      <c r="DX14" s="67">
        <v>2</v>
      </c>
      <c r="DY14" s="68">
        <v>3</v>
      </c>
      <c r="DZ14" s="68">
        <v>0</v>
      </c>
      <c r="EA14" s="135">
        <v>1</v>
      </c>
      <c r="EG14" s="134" t="s">
        <v>157</v>
      </c>
      <c r="EH14" s="124">
        <v>32301</v>
      </c>
      <c r="EI14" s="67">
        <v>3</v>
      </c>
      <c r="EJ14" s="67">
        <v>2</v>
      </c>
      <c r="EK14" s="68">
        <v>3</v>
      </c>
      <c r="EL14" s="68">
        <v>0</v>
      </c>
      <c r="EM14" s="135">
        <v>1</v>
      </c>
    </row>
    <row r="15" spans="1:1035" ht="25.5" customHeight="1" x14ac:dyDescent="0.2">
      <c r="A15" s="102">
        <v>32301</v>
      </c>
      <c r="B15" s="7" t="s">
        <v>112</v>
      </c>
      <c r="C15" s="7" t="s">
        <v>9</v>
      </c>
      <c r="D15" s="7" t="s">
        <v>10</v>
      </c>
      <c r="E15" s="7" t="s">
        <v>138</v>
      </c>
      <c r="F15" s="7" t="s">
        <v>150</v>
      </c>
      <c r="G15" s="43" t="s">
        <v>151</v>
      </c>
      <c r="H15" s="42" t="s">
        <v>135</v>
      </c>
      <c r="I15" s="21" t="s">
        <v>152</v>
      </c>
      <c r="J15" s="138" t="s">
        <v>153</v>
      </c>
      <c r="K15" s="21" t="s">
        <v>154</v>
      </c>
      <c r="L15" s="21" t="s">
        <v>151</v>
      </c>
      <c r="M15" s="21"/>
      <c r="N15" s="42">
        <v>18</v>
      </c>
      <c r="O15" s="44">
        <v>417.62</v>
      </c>
      <c r="P15" s="44">
        <v>200.46</v>
      </c>
      <c r="Q15" s="44"/>
      <c r="R15" s="44"/>
      <c r="S15" s="44"/>
      <c r="T15" s="44"/>
      <c r="U15" s="44"/>
      <c r="V15" s="44">
        <v>100.62</v>
      </c>
      <c r="W15" s="44">
        <v>81.11</v>
      </c>
      <c r="X15" s="44">
        <v>13.03</v>
      </c>
      <c r="Y15" s="44">
        <f>SUM(O15:X15)</f>
        <v>812.84</v>
      </c>
      <c r="Z15" s="44">
        <f>(((O15+P15+Q15+S15+U15)*14)+((R15+T15+V15+W15+X15)*12))</f>
        <v>10990.240000000002</v>
      </c>
      <c r="AA15" s="42">
        <v>4</v>
      </c>
      <c r="AB15" s="45">
        <v>18</v>
      </c>
      <c r="AC15" s="46">
        <f>VLOOKUP(AB15,'[1]PPTOS GENERALES 2024'!$AL$11:$AN$40,3)*AD15</f>
        <v>474.69</v>
      </c>
      <c r="AD15" s="47">
        <v>1</v>
      </c>
      <c r="AE15" s="48">
        <f>VLOOKUP(C15,'[1]PPTOS GENERALES 2024'!$AL$3:$AO$8,4)*AD15</f>
        <v>720.49</v>
      </c>
      <c r="AF15" s="48">
        <f>VLOOKUP(C15,'[1]PPTOS GENERALES 2024'!$AL$3:$AP$8,5)*CY15*AD15</f>
        <v>294.78999999999996</v>
      </c>
      <c r="AG15" s="48">
        <f>VLOOKUP(C15,'[1]PPTOS GENERALES 2024'!$R$3:$V$8,5)*12*AD15</f>
        <v>210.24</v>
      </c>
      <c r="AH15" s="44">
        <f>VLOOKUP(C15,'[1]PPTOS GENERALES 2024'!$AU$3:$AV$8,2)*AD15</f>
        <v>713.92274999999995</v>
      </c>
      <c r="AI15" s="44">
        <f>VLOOKUP(C15,'[1]PPTOS GENERALES 2024'!$AU$3:$AW$8,3)*CY15*AD15</f>
        <v>291.65349999999995</v>
      </c>
      <c r="AJ15" s="49">
        <f>VLOOKUP(N15,'[1]PPTOS GENERALES 2024'!$AL$11:$AN$40,3)*AD15</f>
        <v>474.69</v>
      </c>
      <c r="AK15" s="44">
        <f>AC15-AJ15</f>
        <v>0</v>
      </c>
      <c r="AL15" s="44">
        <f>VLOOKUP(AA15,'[1]PPTOS GENERALES 2024'!$AL$45:$AU$56,10)*AD15</f>
        <v>498.73</v>
      </c>
      <c r="AM15" s="44"/>
      <c r="AN15" s="44"/>
      <c r="AO15" s="44"/>
      <c r="AP15" s="50"/>
      <c r="AQ15" s="44">
        <f>VLOOKUP(AA15,'[1]PPTOS GENERALES 2024'!$AL$45:$BB$56,12)*AP15</f>
        <v>0</v>
      </c>
      <c r="AR15" s="50"/>
      <c r="AS15" s="44">
        <f>VLOOKUP(AA15,'[1]PPTOS GENERALES 2024'!$AL$45:$BB$56,14)*AR15</f>
        <v>0</v>
      </c>
      <c r="AT15" s="50"/>
      <c r="AU15" s="44">
        <f>VLOOKUP(AA15,'[1]PPTOS GENERALES 2024'!$AL$45:$BB$56,15)*AT15</f>
        <v>0</v>
      </c>
      <c r="AV15" s="50"/>
      <c r="AW15" s="44">
        <f>VLOOKUP(AA15,'[1]PPTOS GENERALES 2024'!$AL$45:$BB$56,17)*AV15</f>
        <v>0</v>
      </c>
      <c r="AX15" s="50"/>
      <c r="AY15" s="44">
        <f>VLOOKUP(AA15,'[1]PPTOS GENERALES 2024'!$AL$45:$BG$56,18)*AX15</f>
        <v>0</v>
      </c>
      <c r="AZ15" s="20"/>
      <c r="BA15" s="44">
        <f>VLOOKUP(AA15,'[1]PPTOS GENERALES 2024'!$AL$45:$BG$56,19)*AZ15</f>
        <v>0</v>
      </c>
      <c r="BB15" s="20"/>
      <c r="BC15" s="44">
        <f>VLOOKUP(AA15,'[1]PPTOS GENERALES 2024'!$AL$45:$BG$56,20)*BB15</f>
        <v>0</v>
      </c>
      <c r="BD15" s="20"/>
      <c r="BE15" s="44">
        <f>VLOOKUP(AA15,'[1]PPTOS GENERALES 2024'!$AL$45:$BG$56,21)*BD15</f>
        <v>0</v>
      </c>
      <c r="BF15" s="20"/>
      <c r="BG15" s="44">
        <f>VLOOKUP(AA15,'[1]PPTOS GENERALES 2024'!$AL$45:$BG$56,22)*BF15</f>
        <v>0</v>
      </c>
      <c r="BH15" s="20"/>
      <c r="BI15" s="44"/>
      <c r="BJ15" s="20"/>
      <c r="BK15" s="44"/>
      <c r="BL15" s="20"/>
      <c r="BM15" s="44"/>
      <c r="BN15" s="20"/>
      <c r="BO15" s="44"/>
      <c r="BP15" s="20"/>
      <c r="BQ15" s="44"/>
      <c r="BR15" s="20"/>
      <c r="BS15" s="44"/>
      <c r="BT15" s="20"/>
      <c r="BU15" s="44"/>
      <c r="BV15" s="20"/>
      <c r="BW15" s="44"/>
      <c r="BX15" s="20"/>
      <c r="BY15" s="44"/>
      <c r="BZ15" s="44"/>
      <c r="CA15" s="44"/>
      <c r="CB15" s="44"/>
      <c r="CC15" s="44"/>
      <c r="CD15" s="44">
        <f>(AE15*12)+(AH15*2)</f>
        <v>10073.7255</v>
      </c>
      <c r="CE15" s="44"/>
      <c r="CF15" s="44">
        <f>(AF15*12)+ (AI15*2)+AG15</f>
        <v>4331.0269999999991</v>
      </c>
      <c r="CG15" s="44"/>
      <c r="CH15" s="44">
        <f>(AJ15+AK15)*14</f>
        <v>6645.66</v>
      </c>
      <c r="CI15" s="44">
        <f>AL15*14</f>
        <v>6982.22</v>
      </c>
      <c r="CJ15" s="44">
        <f>(AM15+AO15+AQ15+AS15+AU15+AW15+AY15+BA15+BC15+BE15+BG15+BI15+BK15+BM15+BO15+BQ15+BS15+BU15+BW15+BY15)*14+(AN15)*14</f>
        <v>0</v>
      </c>
      <c r="CK15" s="128"/>
      <c r="CL15" s="129">
        <f>BZ15+CA15+CC15+CD15+CE15+CF15+CH15+CI15+CJ15</f>
        <v>28032.6325</v>
      </c>
      <c r="CM15" s="21">
        <v>0</v>
      </c>
      <c r="CN15" s="53">
        <f>((AE15*14)+(AF15*14)+(AJ15*14)+(AK15*14)+(AL15*14)+(AO15*12)+(AW15*12)+(AY15*12)+(BA15*12)+(BC15*12)+(BG15*12)+CM15)</f>
        <v>27841.800000000003</v>
      </c>
      <c r="CO15" s="54">
        <f>((CN15/Z15)-1)</f>
        <v>1.5333204734382506</v>
      </c>
      <c r="CP15" s="44"/>
      <c r="CQ15" s="44"/>
      <c r="CR15" s="44">
        <f>AE15+AF15+AJ15+AK15+AL15+AM15+AN15+AO15+AQ15+AS15+AU15+AW15+AY15+BA15+BC15+BE15+BG15</f>
        <v>1988.7</v>
      </c>
      <c r="CS15" s="42" t="e">
        <f>#REF!-CT15</f>
        <v>#REF!</v>
      </c>
      <c r="CT15" s="55">
        <v>138</v>
      </c>
      <c r="CU15" s="55" t="s">
        <v>155</v>
      </c>
      <c r="CV15" s="55" t="s">
        <v>161</v>
      </c>
      <c r="CW15" s="57">
        <v>45658</v>
      </c>
      <c r="CX15" s="58">
        <f>DATEDIF(CV15,CW15,"y")/3</f>
        <v>13.666666666666666</v>
      </c>
      <c r="CY15" s="58">
        <f>DATEDIF(CV15,CW15,"y")/3</f>
        <v>13.666666666666666</v>
      </c>
      <c r="CZ15" s="59">
        <f>ROUND(AK15/30,2)</f>
        <v>0</v>
      </c>
      <c r="DA15" s="60">
        <f>ROUND(AO15/30,2)</f>
        <v>0</v>
      </c>
      <c r="DB15" s="60">
        <f>ROUND(AQ15/30,2)</f>
        <v>0</v>
      </c>
      <c r="DC15" s="60">
        <f>ROUND(AS15/30,2)</f>
        <v>0</v>
      </c>
      <c r="DD15" s="60">
        <f>ROUND(AU15/30,2)</f>
        <v>0</v>
      </c>
      <c r="DE15" s="60">
        <f>ROUND(AW15/30,2)</f>
        <v>0</v>
      </c>
      <c r="DF15" s="60">
        <f>ROUND(AY15/30,2)</f>
        <v>0</v>
      </c>
      <c r="DG15" s="60">
        <f>ROUND(BA15/30,2)</f>
        <v>0</v>
      </c>
      <c r="DH15" s="60">
        <f>ROUND(BC15/30,2)</f>
        <v>0</v>
      </c>
      <c r="DI15" s="60">
        <f>ROUND(BE15/30,2)</f>
        <v>0</v>
      </c>
      <c r="DJ15" s="60">
        <f>ROUND(BG15/30,2)</f>
        <v>0</v>
      </c>
      <c r="DL15" s="62">
        <v>138</v>
      </c>
      <c r="DM15" s="62">
        <v>863.25</v>
      </c>
      <c r="DN15" s="63" t="e">
        <f>#REF!-DL15</f>
        <v>#REF!</v>
      </c>
      <c r="DO15" s="64">
        <f>CR15-DM15</f>
        <v>1125.45</v>
      </c>
      <c r="DP15" s="65">
        <f>ROUND(CM15/2,2)</f>
        <v>0</v>
      </c>
      <c r="DU15" s="134" t="s">
        <v>157</v>
      </c>
      <c r="DV15" s="124">
        <v>32301</v>
      </c>
      <c r="DW15" s="67">
        <v>3</v>
      </c>
      <c r="DX15" s="67">
        <v>2</v>
      </c>
      <c r="DY15" s="68">
        <v>3</v>
      </c>
      <c r="DZ15" s="68">
        <v>0</v>
      </c>
      <c r="EA15" s="135">
        <v>1</v>
      </c>
      <c r="EG15" s="134" t="s">
        <v>157</v>
      </c>
      <c r="EH15" s="124">
        <v>32301</v>
      </c>
      <c r="EI15" s="67">
        <v>3</v>
      </c>
      <c r="EJ15" s="67">
        <v>2</v>
      </c>
      <c r="EK15" s="68">
        <v>3</v>
      </c>
      <c r="EL15" s="68">
        <v>0</v>
      </c>
      <c r="EM15" s="135">
        <v>1</v>
      </c>
    </row>
    <row r="16" spans="1:1035" s="101" customFormat="1" ht="25.5" customHeight="1" x14ac:dyDescent="0.2">
      <c r="A16" s="139"/>
      <c r="B16" s="141"/>
      <c r="C16" s="141"/>
      <c r="D16" s="141"/>
      <c r="E16" s="141"/>
      <c r="F16" s="141"/>
      <c r="G16" s="142"/>
      <c r="H16" s="140"/>
      <c r="I16" s="143"/>
      <c r="J16" s="143"/>
      <c r="K16" s="143"/>
      <c r="L16" s="143"/>
      <c r="M16" s="143"/>
      <c r="N16" s="140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0"/>
      <c r="AB16" s="145"/>
      <c r="AC16" s="146"/>
      <c r="AD16" s="147"/>
      <c r="AE16" s="148"/>
      <c r="AF16" s="148"/>
      <c r="AG16" s="148"/>
      <c r="AH16" s="144"/>
      <c r="AI16" s="144"/>
      <c r="AJ16" s="149"/>
      <c r="AK16" s="144"/>
      <c r="AL16" s="144"/>
      <c r="AM16" s="144"/>
      <c r="AN16" s="144"/>
      <c r="AO16" s="144"/>
      <c r="AP16" s="150"/>
      <c r="AQ16" s="144"/>
      <c r="AR16" s="150"/>
      <c r="AS16" s="144"/>
      <c r="AT16" s="150"/>
      <c r="AU16" s="144"/>
      <c r="AV16" s="150"/>
      <c r="AW16" s="144"/>
      <c r="AX16" s="150"/>
      <c r="AY16" s="144"/>
      <c r="AZ16" s="151"/>
      <c r="BA16" s="144"/>
      <c r="BB16" s="151"/>
      <c r="BC16" s="144"/>
      <c r="BD16" s="151"/>
      <c r="BE16" s="144"/>
      <c r="BF16" s="151"/>
      <c r="BG16" s="144"/>
      <c r="BH16" s="151"/>
      <c r="BI16" s="144"/>
      <c r="BJ16" s="151"/>
      <c r="BK16" s="144"/>
      <c r="BL16" s="151"/>
      <c r="BM16" s="144"/>
      <c r="BN16" s="151"/>
      <c r="BO16" s="144"/>
      <c r="BP16" s="151"/>
      <c r="BQ16" s="144"/>
      <c r="BR16" s="151"/>
      <c r="BS16" s="144"/>
      <c r="BT16" s="151"/>
      <c r="BU16" s="144"/>
      <c r="BV16" s="151"/>
      <c r="BW16" s="144"/>
      <c r="BX16" s="151"/>
      <c r="BY16" s="144"/>
      <c r="BZ16" s="144"/>
      <c r="CA16" s="144"/>
      <c r="CB16" s="144"/>
      <c r="CC16" s="144"/>
      <c r="CD16" s="144"/>
      <c r="CE16" s="144"/>
      <c r="CF16" s="144"/>
      <c r="CG16" s="152"/>
      <c r="CH16" s="144"/>
      <c r="CI16" s="144"/>
      <c r="CJ16" s="75">
        <f t="shared" si="0"/>
        <v>0</v>
      </c>
      <c r="CK16" s="152"/>
      <c r="CL16" s="83">
        <f>SUBTOTAL(9,CL13:CL15)</f>
        <v>59772.981230949998</v>
      </c>
      <c r="CM16" s="143"/>
      <c r="CN16" s="153"/>
      <c r="CO16" s="154"/>
      <c r="CP16" s="144"/>
      <c r="CQ16" s="144"/>
      <c r="CR16" s="144"/>
      <c r="CS16" s="140"/>
      <c r="CT16" s="155"/>
      <c r="CU16" s="155"/>
      <c r="CV16" s="156"/>
      <c r="CW16" s="156"/>
      <c r="CX16" s="157"/>
      <c r="CY16" s="157"/>
      <c r="CZ16" s="158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60"/>
      <c r="DL16" s="161"/>
      <c r="DM16" s="161"/>
      <c r="DN16" s="162"/>
      <c r="DO16" s="163"/>
      <c r="DP16" s="164"/>
      <c r="DQ16" s="160"/>
      <c r="DR16" s="160"/>
      <c r="DS16" s="160"/>
      <c r="DT16" s="160"/>
      <c r="DU16" s="160"/>
      <c r="DV16" s="165"/>
      <c r="DW16" s="166"/>
      <c r="DX16" s="167"/>
      <c r="DY16" s="168"/>
      <c r="DZ16" s="169"/>
      <c r="EA16" s="169"/>
      <c r="EB16" s="91"/>
      <c r="EC16" s="91"/>
      <c r="ED16" s="91"/>
      <c r="EE16" s="91"/>
      <c r="EF16" s="91"/>
      <c r="EG16" s="160"/>
      <c r="EH16" s="165" t="s">
        <v>162</v>
      </c>
      <c r="EI16" s="166"/>
      <c r="EJ16" s="167"/>
      <c r="EK16" s="168"/>
      <c r="EL16" s="169"/>
      <c r="EM16" s="169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91"/>
      <c r="JY16" s="91"/>
      <c r="JZ16" s="91"/>
      <c r="KA16" s="91"/>
      <c r="KB16" s="91"/>
      <c r="KC16" s="91"/>
      <c r="KD16" s="91"/>
      <c r="KE16" s="91"/>
      <c r="KF16" s="91"/>
      <c r="KG16" s="91"/>
      <c r="KH16" s="91"/>
      <c r="KI16" s="91"/>
      <c r="KJ16" s="91"/>
      <c r="KK16" s="91"/>
      <c r="KL16" s="91"/>
      <c r="KM16" s="91"/>
      <c r="KN16" s="91"/>
      <c r="KO16" s="91"/>
      <c r="KP16" s="91"/>
      <c r="KQ16" s="91"/>
      <c r="KR16" s="91"/>
      <c r="KS16" s="91"/>
      <c r="KT16" s="91"/>
      <c r="KU16" s="91"/>
      <c r="KV16" s="91"/>
      <c r="KW16" s="91"/>
      <c r="KX16" s="91"/>
      <c r="KY16" s="91"/>
      <c r="KZ16" s="91"/>
      <c r="LA16" s="91"/>
      <c r="LB16" s="91"/>
      <c r="LC16" s="91"/>
      <c r="LD16" s="91"/>
      <c r="LE16" s="91"/>
      <c r="LF16" s="91"/>
      <c r="LG16" s="91"/>
      <c r="LH16" s="91"/>
      <c r="LI16" s="91"/>
      <c r="LJ16" s="91"/>
      <c r="LK16" s="91"/>
      <c r="LL16" s="91"/>
      <c r="LM16" s="91"/>
      <c r="LN16" s="91"/>
      <c r="LO16" s="91"/>
      <c r="LP16" s="91"/>
      <c r="LQ16" s="91"/>
      <c r="LR16" s="91"/>
      <c r="LS16" s="91"/>
      <c r="LT16" s="91"/>
      <c r="LU16" s="91"/>
      <c r="LV16" s="91"/>
      <c r="LW16" s="91"/>
      <c r="LX16" s="91"/>
      <c r="LY16" s="91"/>
      <c r="LZ16" s="91"/>
      <c r="MA16" s="91"/>
      <c r="MB16" s="91"/>
      <c r="MC16" s="91"/>
      <c r="MD16" s="91"/>
      <c r="ME16" s="91"/>
      <c r="MF16" s="91"/>
      <c r="MG16" s="91"/>
      <c r="MH16" s="91"/>
      <c r="MI16" s="91"/>
      <c r="MJ16" s="91"/>
      <c r="MK16" s="91"/>
      <c r="ML16" s="91"/>
      <c r="MM16" s="91"/>
      <c r="MN16" s="91"/>
      <c r="MO16" s="91"/>
      <c r="MP16" s="91"/>
      <c r="MQ16" s="91"/>
      <c r="MR16" s="91"/>
      <c r="MS16" s="91"/>
      <c r="MT16" s="91"/>
      <c r="MU16" s="91"/>
      <c r="MV16" s="91"/>
      <c r="MW16" s="91"/>
      <c r="MX16" s="91"/>
      <c r="MY16" s="91"/>
      <c r="MZ16" s="91"/>
      <c r="NA16" s="91"/>
      <c r="NB16" s="91"/>
      <c r="NC16" s="91"/>
      <c r="ND16" s="91"/>
      <c r="NE16" s="91"/>
      <c r="NF16" s="91"/>
      <c r="NG16" s="91"/>
      <c r="NH16" s="91"/>
      <c r="NI16" s="91"/>
      <c r="NJ16" s="91"/>
      <c r="NK16" s="91"/>
      <c r="NL16" s="91"/>
      <c r="NM16" s="91"/>
      <c r="NN16" s="91"/>
      <c r="NO16" s="91"/>
      <c r="NP16" s="91"/>
      <c r="NQ16" s="91"/>
      <c r="NR16" s="91"/>
      <c r="NS16" s="91"/>
      <c r="NT16" s="91"/>
      <c r="NU16" s="91"/>
      <c r="NV16" s="91"/>
      <c r="NW16" s="91"/>
      <c r="NX16" s="91"/>
      <c r="NY16" s="91"/>
      <c r="NZ16" s="91"/>
      <c r="OA16" s="91"/>
      <c r="OB16" s="91"/>
      <c r="OC16" s="91"/>
      <c r="OD16" s="91"/>
      <c r="OE16" s="91"/>
      <c r="OF16" s="91"/>
      <c r="OG16" s="91"/>
      <c r="OH16" s="91"/>
      <c r="OI16" s="91"/>
      <c r="OJ16" s="91"/>
      <c r="OK16" s="91"/>
      <c r="OL16" s="91"/>
      <c r="OM16" s="91"/>
      <c r="ON16" s="91"/>
      <c r="OO16" s="91"/>
      <c r="OP16" s="91"/>
      <c r="OQ16" s="91"/>
      <c r="OR16" s="91"/>
      <c r="OS16" s="91"/>
      <c r="OT16" s="91"/>
      <c r="OU16" s="91"/>
      <c r="OV16" s="91"/>
      <c r="OW16" s="91"/>
      <c r="OX16" s="91"/>
      <c r="OY16" s="91"/>
      <c r="OZ16" s="91"/>
      <c r="PA16" s="91"/>
      <c r="PB16" s="91"/>
      <c r="PC16" s="91"/>
      <c r="PD16" s="91"/>
      <c r="PE16" s="91"/>
      <c r="PF16" s="91"/>
      <c r="PG16" s="91"/>
      <c r="PH16" s="91"/>
      <c r="PI16" s="91"/>
      <c r="PJ16" s="91"/>
      <c r="PK16" s="91"/>
      <c r="PL16" s="91"/>
      <c r="PM16" s="91"/>
      <c r="PN16" s="91"/>
      <c r="PO16" s="91"/>
      <c r="PP16" s="91"/>
      <c r="PQ16" s="91"/>
      <c r="PR16" s="91"/>
      <c r="PS16" s="91"/>
      <c r="PT16" s="91"/>
      <c r="PU16" s="91"/>
      <c r="PV16" s="91"/>
      <c r="PW16" s="91"/>
      <c r="PX16" s="91"/>
      <c r="PY16" s="91"/>
      <c r="PZ16" s="91"/>
      <c r="QA16" s="91"/>
      <c r="QB16" s="91"/>
      <c r="QC16" s="91"/>
      <c r="QD16" s="91"/>
      <c r="QE16" s="91"/>
      <c r="QF16" s="91"/>
      <c r="QG16" s="91"/>
      <c r="QH16" s="91"/>
      <c r="QI16" s="91"/>
      <c r="QJ16" s="91"/>
      <c r="QK16" s="91"/>
      <c r="QL16" s="91"/>
      <c r="QM16" s="91"/>
      <c r="QN16" s="91"/>
      <c r="QO16" s="91"/>
      <c r="QP16" s="91"/>
      <c r="QQ16" s="91"/>
      <c r="QR16" s="91"/>
      <c r="QS16" s="91"/>
      <c r="QT16" s="91"/>
      <c r="QU16" s="91"/>
      <c r="QV16" s="91"/>
      <c r="QW16" s="91"/>
      <c r="QX16" s="91"/>
      <c r="QY16" s="91"/>
      <c r="QZ16" s="91"/>
      <c r="RA16" s="91"/>
      <c r="RB16" s="91"/>
      <c r="RC16" s="91"/>
      <c r="RD16" s="91"/>
      <c r="RE16" s="91"/>
      <c r="RF16" s="91"/>
      <c r="RG16" s="91"/>
      <c r="RH16" s="91"/>
      <c r="RI16" s="91"/>
      <c r="RJ16" s="91"/>
      <c r="RK16" s="91"/>
      <c r="RL16" s="91"/>
      <c r="RM16" s="91"/>
      <c r="RN16" s="91"/>
      <c r="RO16" s="91"/>
      <c r="RP16" s="91"/>
      <c r="RQ16" s="91"/>
      <c r="RR16" s="91"/>
      <c r="RS16" s="91"/>
      <c r="RT16" s="91"/>
      <c r="RU16" s="91"/>
      <c r="RV16" s="91"/>
      <c r="RW16" s="91"/>
      <c r="RX16" s="91"/>
      <c r="RY16" s="91"/>
      <c r="RZ16" s="91"/>
      <c r="SA16" s="91"/>
      <c r="SB16" s="91"/>
      <c r="SC16" s="91"/>
      <c r="SD16" s="91"/>
      <c r="SE16" s="91"/>
      <c r="SF16" s="91"/>
      <c r="SG16" s="91"/>
      <c r="SH16" s="91"/>
      <c r="SI16" s="91"/>
      <c r="SJ16" s="91"/>
      <c r="SK16" s="91"/>
      <c r="SL16" s="91"/>
      <c r="SM16" s="91"/>
      <c r="SN16" s="91"/>
      <c r="SO16" s="91"/>
      <c r="SP16" s="91"/>
      <c r="SQ16" s="91"/>
      <c r="SR16" s="91"/>
      <c r="SS16" s="91"/>
      <c r="ST16" s="91"/>
      <c r="SU16" s="91"/>
      <c r="SV16" s="91"/>
      <c r="SW16" s="91"/>
      <c r="SX16" s="91"/>
      <c r="SY16" s="91"/>
      <c r="SZ16" s="91"/>
      <c r="TA16" s="91"/>
      <c r="TB16" s="91"/>
      <c r="TC16" s="91"/>
      <c r="TD16" s="91"/>
      <c r="TE16" s="91"/>
      <c r="TF16" s="91"/>
      <c r="TG16" s="91"/>
      <c r="TH16" s="91"/>
      <c r="TI16" s="91"/>
      <c r="TJ16" s="91"/>
      <c r="TK16" s="91"/>
      <c r="TL16" s="91"/>
      <c r="TM16" s="91"/>
      <c r="TN16" s="91"/>
      <c r="TO16" s="91"/>
      <c r="TP16" s="91"/>
      <c r="TQ16" s="91"/>
      <c r="TR16" s="91"/>
      <c r="TS16" s="91"/>
      <c r="TT16" s="91"/>
      <c r="TU16" s="91"/>
      <c r="TV16" s="91"/>
      <c r="TW16" s="91"/>
      <c r="TX16" s="91"/>
      <c r="TY16" s="91"/>
      <c r="TZ16" s="91"/>
      <c r="UA16" s="91"/>
      <c r="UB16" s="91"/>
      <c r="UC16" s="91"/>
      <c r="UD16" s="91"/>
      <c r="UE16" s="91"/>
      <c r="UF16" s="91"/>
      <c r="UG16" s="91"/>
      <c r="UH16" s="91"/>
      <c r="UI16" s="91"/>
      <c r="UJ16" s="91"/>
      <c r="UK16" s="91"/>
      <c r="UL16" s="91"/>
      <c r="UM16" s="91"/>
      <c r="UN16" s="91"/>
      <c r="UO16" s="91"/>
      <c r="UP16" s="91"/>
      <c r="UQ16" s="91"/>
      <c r="UR16" s="91"/>
      <c r="US16" s="91"/>
      <c r="UT16" s="91"/>
      <c r="UU16" s="91"/>
      <c r="UV16" s="91"/>
      <c r="UW16" s="91"/>
      <c r="UX16" s="91"/>
      <c r="UY16" s="91"/>
      <c r="UZ16" s="91"/>
      <c r="VA16" s="91"/>
      <c r="VB16" s="91"/>
      <c r="VC16" s="91"/>
      <c r="VD16" s="91"/>
      <c r="VE16" s="91"/>
      <c r="VF16" s="91"/>
      <c r="VG16" s="91"/>
      <c r="VH16" s="91"/>
      <c r="VI16" s="91"/>
      <c r="VJ16" s="91"/>
      <c r="VK16" s="91"/>
      <c r="VL16" s="91"/>
      <c r="VM16" s="91"/>
      <c r="VN16" s="91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1"/>
      <c r="WD16" s="91"/>
      <c r="WE16" s="91"/>
      <c r="WF16" s="91"/>
      <c r="WG16" s="91"/>
      <c r="WH16" s="91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1"/>
      <c r="AAU16" s="91"/>
      <c r="AAV16" s="91"/>
      <c r="AAW16" s="91"/>
      <c r="AAX16" s="91"/>
      <c r="AAY16" s="91"/>
      <c r="AAZ16" s="91"/>
      <c r="ABA16" s="91"/>
      <c r="ABB16" s="91"/>
      <c r="ABC16" s="91"/>
      <c r="ABD16" s="91"/>
      <c r="ABE16" s="91"/>
      <c r="ABF16" s="91"/>
      <c r="ABG16" s="91"/>
      <c r="ABH16" s="91"/>
      <c r="ABI16" s="91"/>
      <c r="ABJ16" s="91"/>
      <c r="ABK16" s="91"/>
      <c r="ABL16" s="91"/>
      <c r="ABM16" s="91"/>
      <c r="ABN16" s="91"/>
      <c r="ABO16" s="91"/>
      <c r="ABP16" s="91"/>
      <c r="ABQ16" s="91"/>
      <c r="ABR16" s="91"/>
      <c r="ABS16" s="91"/>
      <c r="ABT16" s="91"/>
      <c r="ABU16" s="91"/>
      <c r="ABV16" s="91"/>
      <c r="ABW16" s="91"/>
      <c r="ABX16" s="91"/>
      <c r="ABY16" s="91"/>
      <c r="ABZ16" s="91"/>
      <c r="ACA16" s="91"/>
      <c r="ACB16" s="91"/>
      <c r="ACC16" s="91"/>
      <c r="ACD16" s="91"/>
      <c r="ACE16" s="91"/>
      <c r="ACF16" s="91"/>
      <c r="ACG16" s="91"/>
      <c r="ACH16" s="91"/>
      <c r="ACI16" s="91"/>
      <c r="ACJ16" s="91"/>
      <c r="ACK16" s="91"/>
      <c r="ACL16" s="91"/>
      <c r="ACM16" s="91"/>
      <c r="ACN16" s="91"/>
      <c r="ACO16" s="91"/>
      <c r="ACP16" s="91"/>
      <c r="ACQ16" s="91"/>
      <c r="ACR16" s="91"/>
      <c r="ACS16" s="91"/>
      <c r="ACT16" s="91"/>
      <c r="ACU16" s="91"/>
      <c r="ACV16" s="91"/>
      <c r="ACW16" s="91"/>
      <c r="ACX16" s="91"/>
      <c r="ACY16" s="91"/>
      <c r="ACZ16" s="91"/>
      <c r="ADA16" s="91"/>
      <c r="ADB16" s="91"/>
      <c r="ADC16" s="91"/>
      <c r="ADD16" s="91"/>
      <c r="ADE16" s="91"/>
      <c r="ADF16" s="91"/>
      <c r="ADG16" s="91"/>
      <c r="ADH16" s="91"/>
      <c r="ADI16" s="91"/>
      <c r="ADJ16" s="91"/>
      <c r="ADK16" s="91"/>
      <c r="ADL16" s="91"/>
      <c r="ADM16" s="91"/>
      <c r="ADN16" s="91"/>
      <c r="ADO16" s="91"/>
      <c r="ADP16" s="91"/>
      <c r="ADQ16" s="91"/>
      <c r="ADR16" s="91"/>
      <c r="ADS16" s="91"/>
      <c r="ADT16" s="91"/>
      <c r="ADU16" s="91"/>
      <c r="ADV16" s="91"/>
      <c r="ADW16" s="91"/>
      <c r="ADX16" s="91"/>
      <c r="ADY16" s="91"/>
      <c r="ADZ16" s="91"/>
      <c r="AEA16" s="91"/>
      <c r="AEB16" s="91"/>
      <c r="AEC16" s="91"/>
      <c r="AED16" s="91"/>
      <c r="AEE16" s="91"/>
      <c r="AEF16" s="91"/>
      <c r="AEG16" s="91"/>
      <c r="AEH16" s="91"/>
      <c r="AEI16" s="91"/>
      <c r="AEJ16" s="91"/>
      <c r="AEK16" s="91"/>
      <c r="AEL16" s="91"/>
      <c r="AEM16" s="91"/>
      <c r="AEN16" s="91"/>
      <c r="AEO16" s="91"/>
      <c r="AEP16" s="91"/>
      <c r="AEQ16" s="91"/>
      <c r="AER16" s="91"/>
      <c r="AES16" s="91"/>
      <c r="AET16" s="91"/>
      <c r="AEU16" s="91"/>
      <c r="AEV16" s="91"/>
      <c r="AEW16" s="91"/>
      <c r="AEX16" s="91"/>
      <c r="AEY16" s="91"/>
      <c r="AEZ16" s="91"/>
      <c r="AFA16" s="91"/>
      <c r="AFB16" s="91"/>
      <c r="AFC16" s="91"/>
      <c r="AFD16" s="91"/>
      <c r="AFE16" s="91"/>
      <c r="AFF16" s="91"/>
      <c r="AFG16" s="91"/>
      <c r="AFH16" s="91"/>
      <c r="AFI16" s="91"/>
      <c r="AFJ16" s="91"/>
      <c r="AFK16" s="91"/>
      <c r="AFL16" s="91"/>
      <c r="AFM16" s="91"/>
      <c r="AFN16" s="91"/>
      <c r="AFO16" s="91"/>
      <c r="AFP16" s="91"/>
      <c r="AFQ16" s="91"/>
      <c r="AFR16" s="91"/>
      <c r="AFS16" s="91"/>
      <c r="AFT16" s="91"/>
      <c r="AFU16" s="91"/>
      <c r="AFV16" s="91"/>
      <c r="AFW16" s="91"/>
      <c r="AFX16" s="91"/>
      <c r="AFY16" s="91"/>
      <c r="AFZ16" s="91"/>
      <c r="AGA16" s="91"/>
      <c r="AGB16" s="91"/>
      <c r="AGC16" s="91"/>
      <c r="AGD16" s="91"/>
      <c r="AGE16" s="91"/>
      <c r="AGF16" s="91"/>
      <c r="AGG16" s="91"/>
      <c r="AGH16" s="91"/>
      <c r="AGI16" s="91"/>
      <c r="AGJ16" s="91"/>
      <c r="AGK16" s="91"/>
      <c r="AGL16" s="91"/>
      <c r="AGM16" s="91"/>
      <c r="AGN16" s="91"/>
      <c r="AGO16" s="91"/>
      <c r="AGP16" s="91"/>
      <c r="AGQ16" s="91"/>
      <c r="AGR16" s="91"/>
      <c r="AGS16" s="91"/>
      <c r="AGT16" s="91"/>
      <c r="AGU16" s="91"/>
      <c r="AGV16" s="91"/>
      <c r="AGW16" s="91"/>
      <c r="AGX16" s="91"/>
      <c r="AGY16" s="91"/>
      <c r="AGZ16" s="91"/>
      <c r="AHA16" s="91"/>
      <c r="AHB16" s="91"/>
      <c r="AHC16" s="91"/>
      <c r="AHD16" s="91"/>
      <c r="AHE16" s="91"/>
      <c r="AHF16" s="91"/>
      <c r="AHG16" s="91"/>
      <c r="AHH16" s="91"/>
      <c r="AHI16" s="91"/>
      <c r="AHJ16" s="91"/>
      <c r="AHK16" s="91"/>
      <c r="AHL16" s="91"/>
      <c r="AHM16" s="91"/>
      <c r="AHN16" s="91"/>
      <c r="AHO16" s="91"/>
      <c r="AHP16" s="91"/>
      <c r="AHQ16" s="91"/>
      <c r="AHR16" s="91"/>
      <c r="AHS16" s="91"/>
      <c r="AHT16" s="91"/>
      <c r="AHU16" s="91"/>
      <c r="AHV16" s="91"/>
      <c r="AHW16" s="91"/>
      <c r="AHX16" s="91"/>
      <c r="AHY16" s="91"/>
      <c r="AHZ16" s="91"/>
      <c r="AIA16" s="91"/>
      <c r="AIB16" s="91"/>
      <c r="AIC16" s="91"/>
      <c r="AID16" s="91"/>
      <c r="AIE16" s="91"/>
      <c r="AIF16" s="91"/>
      <c r="AIG16" s="91"/>
      <c r="AIH16" s="91"/>
      <c r="AII16" s="91"/>
      <c r="AIJ16" s="91"/>
      <c r="AIK16" s="91"/>
      <c r="AIL16" s="91"/>
      <c r="AIM16" s="91"/>
      <c r="AIN16" s="91"/>
      <c r="AIO16" s="91"/>
      <c r="AIP16" s="91"/>
      <c r="AIQ16" s="91"/>
      <c r="AIR16" s="91"/>
      <c r="AIS16" s="91"/>
      <c r="AIT16" s="91"/>
      <c r="AIU16" s="91"/>
      <c r="AIV16" s="91"/>
      <c r="AIW16" s="91"/>
      <c r="AIX16" s="91"/>
      <c r="AIY16" s="91"/>
      <c r="AIZ16" s="91"/>
      <c r="AJA16" s="91"/>
      <c r="AJB16" s="91"/>
      <c r="AJC16" s="91"/>
      <c r="AJD16" s="91"/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  <c r="ALZ16" s="91"/>
      <c r="AMA16" s="91"/>
      <c r="AMB16" s="91"/>
      <c r="AMC16" s="91"/>
      <c r="AMD16" s="91"/>
      <c r="AME16" s="91"/>
      <c r="AMF16" s="91"/>
      <c r="AMG16" s="91"/>
      <c r="AMH16" s="91"/>
      <c r="AMI16" s="91"/>
      <c r="AMJ16" s="91"/>
      <c r="AMK16" s="91"/>
      <c r="AML16" s="91"/>
      <c r="AMM16" s="91"/>
      <c r="AMN16" s="91"/>
      <c r="AMO16" s="91"/>
      <c r="AMP16" s="91"/>
      <c r="AMQ16" s="91"/>
      <c r="AMR16" s="91"/>
      <c r="AMS16" s="91"/>
      <c r="AMT16" s="91"/>
      <c r="AMU16" s="91"/>
    </row>
    <row r="17" spans="1:235" s="171" customFormat="1" ht="25.5" customHeight="1" outlineLevel="2" x14ac:dyDescent="0.2">
      <c r="A17" s="102">
        <v>326</v>
      </c>
      <c r="B17" s="7" t="s">
        <v>112</v>
      </c>
      <c r="C17" s="7" t="s">
        <v>126</v>
      </c>
      <c r="D17" s="7" t="s">
        <v>10</v>
      </c>
      <c r="E17" s="7" t="s">
        <v>138</v>
      </c>
      <c r="F17" s="7" t="s">
        <v>150</v>
      </c>
      <c r="G17" s="43" t="s">
        <v>163</v>
      </c>
      <c r="H17" s="42" t="s">
        <v>130</v>
      </c>
      <c r="I17" s="21" t="s">
        <v>121</v>
      </c>
      <c r="J17" s="21" t="s">
        <v>121</v>
      </c>
      <c r="K17" s="21" t="s">
        <v>121</v>
      </c>
      <c r="L17" s="42"/>
      <c r="M17" s="21"/>
      <c r="N17" s="45">
        <v>26</v>
      </c>
      <c r="O17" s="44">
        <v>6716.88</v>
      </c>
      <c r="P17" s="131">
        <v>14044.246666666701</v>
      </c>
      <c r="Q17" s="55">
        <v>4</v>
      </c>
      <c r="R17" s="55">
        <v>2</v>
      </c>
      <c r="S17" s="55">
        <v>2</v>
      </c>
      <c r="T17" s="55">
        <v>0</v>
      </c>
      <c r="U17" s="55">
        <v>1</v>
      </c>
      <c r="V17" s="132"/>
      <c r="W17" s="132"/>
      <c r="X17" s="132"/>
      <c r="Y17" s="132"/>
      <c r="Z17" s="132"/>
      <c r="AA17" s="42">
        <v>7</v>
      </c>
      <c r="AB17" s="45">
        <v>26</v>
      </c>
      <c r="AC17" s="46">
        <f>VLOOKUP(AB17,'[1]PPTOS GENERALES 2024'!$AL$11:$AN$40,3)*AD17</f>
        <v>839.48</v>
      </c>
      <c r="AD17" s="47">
        <v>1</v>
      </c>
      <c r="AE17" s="48">
        <f>VLOOKUP(C17,'[1]PPTOS GENERALES 2024'!$AL$3:$AO$8,4)*AD17</f>
        <v>1152.97</v>
      </c>
      <c r="AF17" s="48">
        <f>VLOOKUP(C17,'[1]PPTOS GENERALES 2024'!$AL$3:$AP$8,5)*CY17*AD17</f>
        <v>292.95</v>
      </c>
      <c r="AG17" s="48"/>
      <c r="AH17" s="44">
        <f>VLOOKUP(C17,'[1]PPTOS GENERALES 2024'!$AU$3:$AV$8,2)*AD17</f>
        <v>840.87924999999996</v>
      </c>
      <c r="AI17" s="44">
        <f>VLOOKUP(C17,'[1]PPTOS GENERALES 2024'!$AU$3:$AW$8,3)*CY17*AD17</f>
        <v>213.59974999999997</v>
      </c>
      <c r="AJ17" s="49">
        <f>VLOOKUP(N17,'[1]PPTOS GENERALES 2024'!$AL$11:$AN$40,3)*AD17</f>
        <v>839.48</v>
      </c>
      <c r="AK17" s="44">
        <f t="shared" ref="AK17:AK47" si="1">AC17-AJ17</f>
        <v>0</v>
      </c>
      <c r="AL17" s="44">
        <f>VLOOKUP(AA17,'[1]PPTOS GENERALES 2024'!$AL$45:$AU$56,10)*AD17</f>
        <v>707.5</v>
      </c>
      <c r="AM17" s="44"/>
      <c r="AN17" s="44"/>
      <c r="AO17" s="44"/>
      <c r="AP17" s="50"/>
      <c r="AQ17" s="44">
        <f>VLOOKUP(AA17,'[1]PPTOS GENERALES 2024'!$AL$45:$BB$56,12)*AP17</f>
        <v>0</v>
      </c>
      <c r="AR17" s="50"/>
      <c r="AS17" s="44">
        <f>VLOOKUP(AA17,'[1]PPTOS GENERALES 2024'!$AL$45:$BB$56,14)*AR17</f>
        <v>0</v>
      </c>
      <c r="AT17" s="50"/>
      <c r="AU17" s="44">
        <f>VLOOKUP(AA17,'[1]PPTOS GENERALES 2024'!$AL$45:$BB$56,15)*AT17</f>
        <v>0</v>
      </c>
      <c r="AV17" s="50"/>
      <c r="AW17" s="44">
        <f>VLOOKUP(AA17,'[1]PPTOS GENERALES 2024'!$AL$45:$BB$56,17)*AV17</f>
        <v>0</v>
      </c>
      <c r="AX17" s="50"/>
      <c r="AY17" s="44">
        <f>VLOOKUP(AA17,'[1]PPTOS GENERALES 2024'!$AL$45:$BG$56,18)*AX17</f>
        <v>0</v>
      </c>
      <c r="AZ17" s="20"/>
      <c r="BA17" s="44">
        <f>VLOOKUP(AA17,'[1]PPTOS GENERALES 2024'!$AL$45:$BG$56,19)*AZ17</f>
        <v>0</v>
      </c>
      <c r="BB17" s="20"/>
      <c r="BC17" s="44">
        <f>VLOOKUP(AA17,'[1]PPTOS GENERALES 2024'!$AL$45:$BG$56,20)*BB17</f>
        <v>0</v>
      </c>
      <c r="BD17" s="20"/>
      <c r="BE17" s="44">
        <f>VLOOKUP(AA17,'[1]PPTOS GENERALES 2024'!$AL$45:$BG$56,21)*BD17</f>
        <v>0</v>
      </c>
      <c r="BF17" s="20"/>
      <c r="BG17" s="44">
        <f>VLOOKUP(AA17,'[1]PPTOS GENERALES 2024'!$AL$45:$BG$56,22)*BF17</f>
        <v>0</v>
      </c>
      <c r="BH17" s="20"/>
      <c r="BI17" s="44"/>
      <c r="BJ17" s="20"/>
      <c r="BK17" s="44"/>
      <c r="BL17" s="20"/>
      <c r="BM17" s="44"/>
      <c r="BN17" s="20"/>
      <c r="BO17" s="44"/>
      <c r="BP17" s="20"/>
      <c r="BQ17" s="44"/>
      <c r="BR17" s="20"/>
      <c r="BS17" s="44"/>
      <c r="BT17" s="20"/>
      <c r="BU17" s="44"/>
      <c r="BV17" s="20">
        <v>1</v>
      </c>
      <c r="BW17" s="44">
        <f>VLOOKUP(AA17,'[1]PPTOS GENERALES 2024'!$AL$45:$BZ$56,40)*BV17</f>
        <v>74.437200000000004</v>
      </c>
      <c r="BX17" s="20"/>
      <c r="BY17" s="44"/>
      <c r="BZ17" s="44"/>
      <c r="CA17" s="44">
        <f t="shared" ref="CA17:CA47" si="2">(AE17*12)+(AH17*2)</f>
        <v>15517.398499999999</v>
      </c>
      <c r="CB17" s="44"/>
      <c r="CC17" s="44"/>
      <c r="CD17" s="44"/>
      <c r="CE17" s="44"/>
      <c r="CF17" s="44">
        <f t="shared" ref="CF17:CF47" si="3">(AF17*12)+ (AI17*2)+AG17</f>
        <v>3942.5994999999994</v>
      </c>
      <c r="CG17" s="44"/>
      <c r="CH17" s="44">
        <f t="shared" ref="CH17:CH47" si="4">(AJ17+AK17)*14</f>
        <v>11752.720000000001</v>
      </c>
      <c r="CI17" s="44">
        <f t="shared" ref="CI17:CI47" si="5">(AL17)*14</f>
        <v>9905</v>
      </c>
      <c r="CJ17" s="44">
        <f t="shared" si="0"/>
        <v>1042.1208000000001</v>
      </c>
      <c r="CK17" s="128"/>
      <c r="CL17" s="129">
        <f t="shared" ref="CL17:CL47" si="6">BZ17+CA17+CC17+CD17+CE17+CF17+CH17+CI17+CJ17</f>
        <v>42159.838799999998</v>
      </c>
      <c r="CM17" s="21">
        <v>0</v>
      </c>
      <c r="CN17" s="53">
        <f t="shared" ref="CN17:CN39" si="7">((AE17*14)+(AF17*14)+(AJ17*14)+(AK17*14)+(AL17*14)+(AO17*12)+(AW17*12)+(AY17*12)+(BA17*12)+(BC17*12)+(BG17*12)+CM17)</f>
        <v>41900.600000000006</v>
      </c>
      <c r="CO17" s="54"/>
      <c r="CP17" s="44"/>
      <c r="CQ17" s="44"/>
      <c r="CR17" s="44">
        <f t="shared" ref="CR17:CR47" si="8">AE17+AF17+AJ17+AK17+AL17+AM17+AN17+AO17+AQ17+AS17+AU17+AW17+AY17+BA17+BC17+BE17+BG17</f>
        <v>2992.9</v>
      </c>
      <c r="CS17" s="42" t="e">
        <f>#REF!-CT17</f>
        <v>#REF!</v>
      </c>
      <c r="CT17" s="55">
        <v>828</v>
      </c>
      <c r="CU17" s="55" t="s">
        <v>155</v>
      </c>
      <c r="CV17" s="130">
        <v>37909</v>
      </c>
      <c r="CW17" s="57">
        <v>45658</v>
      </c>
      <c r="CX17" s="58">
        <f t="shared" ref="CX17:CX23" si="9">DATEDIF(CV17,CW17,"y")/3</f>
        <v>7</v>
      </c>
      <c r="CY17" s="58">
        <f t="shared" ref="CY17:CY23" si="10">DATEDIF(CV17,CW17,"y")/3</f>
        <v>7</v>
      </c>
      <c r="CZ17" s="59">
        <f>ROUND(AK17/30,2)</f>
        <v>0</v>
      </c>
      <c r="DA17" s="60">
        <f>ROUND(AO17/30,2)</f>
        <v>0</v>
      </c>
      <c r="DB17" s="60">
        <f>ROUND(AQ17/30,2)</f>
        <v>0</v>
      </c>
      <c r="DC17" s="60">
        <f>ROUND(AS17/30,2)</f>
        <v>0</v>
      </c>
      <c r="DD17" s="60">
        <f>ROUND(AU17/30,2)</f>
        <v>0</v>
      </c>
      <c r="DE17" s="60">
        <f>ROUND(AW17/30,2)</f>
        <v>0</v>
      </c>
      <c r="DF17" s="60">
        <f>ROUND(AY17/30,2)</f>
        <v>0</v>
      </c>
      <c r="DG17" s="60">
        <f>ROUND(BA17/30,2)</f>
        <v>0</v>
      </c>
      <c r="DH17" s="60">
        <f>ROUND(BC17/30,2)</f>
        <v>0</v>
      </c>
      <c r="DI17" s="60">
        <f>ROUND(BE17/30,2)</f>
        <v>0</v>
      </c>
      <c r="DJ17" s="60">
        <f>ROUND(BG17/30,2)</f>
        <v>0</v>
      </c>
      <c r="DK17" s="61"/>
      <c r="DL17" s="62">
        <v>828</v>
      </c>
      <c r="DM17" s="62">
        <v>1073.26</v>
      </c>
      <c r="DN17" s="63" t="e">
        <f>#REF!-DL17</f>
        <v>#REF!</v>
      </c>
      <c r="DO17" s="64">
        <f>CR17-DM17</f>
        <v>1919.64</v>
      </c>
      <c r="DP17" s="65">
        <f>ROUND(CM17/2,2)</f>
        <v>0</v>
      </c>
      <c r="DQ17" s="61"/>
      <c r="DR17" s="61"/>
      <c r="DS17" s="61"/>
      <c r="DT17" s="61"/>
      <c r="DU17" s="66" t="s">
        <v>164</v>
      </c>
      <c r="DV17" s="124">
        <v>326</v>
      </c>
      <c r="DW17" s="67">
        <v>3</v>
      </c>
      <c r="DX17" s="67">
        <v>2</v>
      </c>
      <c r="DY17" s="68">
        <v>6</v>
      </c>
      <c r="DZ17" s="170" t="s">
        <v>132</v>
      </c>
      <c r="EA17" s="170" t="s">
        <v>132</v>
      </c>
      <c r="EF17" s="61"/>
      <c r="EG17" s="66" t="s">
        <v>164</v>
      </c>
      <c r="EH17" s="124">
        <v>326</v>
      </c>
      <c r="EI17" s="67">
        <v>3</v>
      </c>
      <c r="EJ17" s="67">
        <v>2</v>
      </c>
      <c r="EK17" s="68">
        <v>6</v>
      </c>
      <c r="EL17" s="170" t="s">
        <v>132</v>
      </c>
      <c r="EM17" s="170" t="s">
        <v>132</v>
      </c>
      <c r="EN17" s="172"/>
      <c r="EO17" s="172"/>
      <c r="EP17" s="172"/>
      <c r="EQ17" s="172"/>
      <c r="ER17" s="172"/>
      <c r="ES17" s="172"/>
      <c r="ET17" s="172"/>
      <c r="EU17" s="172"/>
      <c r="EV17" s="172"/>
      <c r="EW17" s="172"/>
      <c r="EX17" s="172"/>
      <c r="EY17" s="172"/>
      <c r="EZ17" s="172"/>
      <c r="FA17" s="172"/>
      <c r="FB17" s="172"/>
      <c r="FC17" s="172"/>
      <c r="FD17" s="172"/>
      <c r="FE17" s="172"/>
      <c r="FF17" s="172"/>
      <c r="FG17" s="172"/>
      <c r="FH17" s="172"/>
      <c r="FI17" s="172"/>
      <c r="FJ17" s="172"/>
      <c r="FK17" s="172"/>
      <c r="FL17" s="172"/>
      <c r="FM17" s="172"/>
      <c r="FN17" s="172"/>
      <c r="FO17" s="172"/>
      <c r="FP17" s="172"/>
      <c r="FQ17" s="172"/>
      <c r="FR17" s="172"/>
      <c r="FS17" s="172"/>
      <c r="FT17" s="172"/>
      <c r="FU17" s="172"/>
      <c r="FV17" s="172"/>
      <c r="FW17" s="172"/>
      <c r="FX17" s="172"/>
      <c r="FY17" s="172"/>
      <c r="FZ17" s="172"/>
      <c r="GA17" s="172"/>
      <c r="GB17" s="172"/>
      <c r="GC17" s="172"/>
      <c r="GD17" s="172"/>
      <c r="GE17" s="172"/>
      <c r="GF17" s="172"/>
      <c r="GG17" s="172"/>
      <c r="GH17" s="172"/>
      <c r="GI17" s="172"/>
      <c r="GJ17" s="172"/>
      <c r="GK17" s="172"/>
      <c r="GL17" s="172"/>
      <c r="GM17" s="172"/>
      <c r="GN17" s="172"/>
      <c r="GO17" s="172"/>
      <c r="GP17" s="172"/>
      <c r="GQ17" s="172"/>
      <c r="GR17" s="172"/>
      <c r="GS17" s="172"/>
      <c r="GT17" s="172"/>
      <c r="GU17" s="172"/>
      <c r="GV17" s="172"/>
      <c r="GW17" s="172"/>
      <c r="GX17" s="172"/>
      <c r="GY17" s="172"/>
      <c r="GZ17" s="172"/>
      <c r="HA17" s="172"/>
      <c r="HB17" s="172"/>
      <c r="HC17" s="172"/>
      <c r="HD17" s="172"/>
      <c r="HE17" s="172"/>
      <c r="HF17" s="172"/>
      <c r="HG17" s="172"/>
      <c r="HH17" s="172"/>
      <c r="HI17" s="172"/>
      <c r="HJ17" s="172"/>
      <c r="HK17" s="172"/>
      <c r="HL17" s="172"/>
      <c r="HM17" s="172"/>
      <c r="HN17" s="172"/>
      <c r="HO17" s="172"/>
      <c r="HP17" s="172"/>
      <c r="HQ17" s="172"/>
      <c r="HR17" s="172"/>
      <c r="HS17" s="172"/>
      <c r="HT17" s="172"/>
      <c r="HU17" s="172"/>
      <c r="HV17" s="172"/>
      <c r="HW17" s="172"/>
      <c r="HX17" s="172"/>
      <c r="HY17" s="172"/>
      <c r="HZ17" s="172"/>
      <c r="IA17" s="172"/>
    </row>
    <row r="18" spans="1:235" s="171" customFormat="1" ht="25.5" customHeight="1" outlineLevel="2" x14ac:dyDescent="0.2">
      <c r="A18" s="102">
        <v>326</v>
      </c>
      <c r="B18" s="7" t="s">
        <v>112</v>
      </c>
      <c r="C18" s="7" t="s">
        <v>126</v>
      </c>
      <c r="D18" s="7" t="s">
        <v>10</v>
      </c>
      <c r="E18" s="7" t="s">
        <v>138</v>
      </c>
      <c r="F18" s="7" t="s">
        <v>150</v>
      </c>
      <c r="G18" s="43" t="s">
        <v>163</v>
      </c>
      <c r="H18" s="42" t="s">
        <v>130</v>
      </c>
      <c r="I18" s="21" t="s">
        <v>121</v>
      </c>
      <c r="J18" s="21" t="s">
        <v>121</v>
      </c>
      <c r="K18" s="21" t="s">
        <v>121</v>
      </c>
      <c r="L18" s="42"/>
      <c r="M18" s="21"/>
      <c r="N18" s="45">
        <v>26</v>
      </c>
      <c r="O18" s="44">
        <v>5910.8544000000002</v>
      </c>
      <c r="P18" s="131">
        <v>12358.9370666667</v>
      </c>
      <c r="Q18" s="55">
        <v>4</v>
      </c>
      <c r="R18" s="55">
        <v>2</v>
      </c>
      <c r="S18" s="55">
        <v>2</v>
      </c>
      <c r="T18" s="55">
        <v>0</v>
      </c>
      <c r="U18" s="55">
        <v>1</v>
      </c>
      <c r="V18" s="132"/>
      <c r="W18" s="132"/>
      <c r="X18" s="132"/>
      <c r="Y18" s="132"/>
      <c r="Z18" s="132"/>
      <c r="AA18" s="42">
        <v>7</v>
      </c>
      <c r="AB18" s="45">
        <v>26</v>
      </c>
      <c r="AC18" s="46">
        <f>VLOOKUP(AB18,'[1]PPTOS GENERALES 2024'!$AL$11:$AN$40,3)*AD18</f>
        <v>839.48</v>
      </c>
      <c r="AD18" s="47">
        <v>1</v>
      </c>
      <c r="AE18" s="48">
        <f>VLOOKUP(C18,'[1]PPTOS GENERALES 2024'!$AL$3:$AO$8,4)*AD18</f>
        <v>1152.97</v>
      </c>
      <c r="AF18" s="48">
        <f>VLOOKUP(C18,'[1]PPTOS GENERALES 2024'!$AL$3:$AP$8,5)*CY18*AD18</f>
        <v>167.4</v>
      </c>
      <c r="AG18" s="48"/>
      <c r="AH18" s="44">
        <f>VLOOKUP(C18,'[1]PPTOS GENERALES 2024'!$AU$3:$AV$8,2)*AD18</f>
        <v>840.87924999999996</v>
      </c>
      <c r="AI18" s="44">
        <f>VLOOKUP(C18,'[1]PPTOS GENERALES 2024'!$AU$3:$AW$8,3)*CY18*AD18</f>
        <v>122.05699999999999</v>
      </c>
      <c r="AJ18" s="49">
        <f>VLOOKUP(N18,'[1]PPTOS GENERALES 2024'!$AL$11:$AN$40,3)*AD18</f>
        <v>839.48</v>
      </c>
      <c r="AK18" s="44">
        <f t="shared" si="1"/>
        <v>0</v>
      </c>
      <c r="AL18" s="44">
        <f>VLOOKUP(AA18,'[1]PPTOS GENERALES 2024'!$AL$45:$AU$56,10)*AD18</f>
        <v>707.5</v>
      </c>
      <c r="AM18" s="44"/>
      <c r="AN18" s="44"/>
      <c r="AO18" s="44"/>
      <c r="AP18" s="50"/>
      <c r="AQ18" s="44">
        <f>VLOOKUP(AA18,'[1]PPTOS GENERALES 2024'!$AL$45:$BB$56,12)*AP18</f>
        <v>0</v>
      </c>
      <c r="AR18" s="50">
        <v>1</v>
      </c>
      <c r="AS18" s="44">
        <f>VLOOKUP(AA18,'[1]PPTOS GENERALES 2024'!$AL$45:$BB$56,14)*AR18</f>
        <v>575.36</v>
      </c>
      <c r="AT18" s="50"/>
      <c r="AU18" s="44">
        <f>VLOOKUP(AA18,'[1]PPTOS GENERALES 2024'!$AL$45:$BB$56,15)*AT18</f>
        <v>0</v>
      </c>
      <c r="AV18" s="50"/>
      <c r="AW18" s="44">
        <f>VLOOKUP(AA18,'[1]PPTOS GENERALES 2024'!$AL$45:$BB$56,17)*AV18</f>
        <v>0</v>
      </c>
      <c r="AX18" s="50"/>
      <c r="AY18" s="44">
        <f>VLOOKUP(AA18,'[1]PPTOS GENERALES 2024'!$AL$45:$BG$56,18)*AX18</f>
        <v>0</v>
      </c>
      <c r="AZ18" s="20"/>
      <c r="BA18" s="44">
        <f>VLOOKUP(AA18,'[1]PPTOS GENERALES 2024'!$AL$45:$BG$56,19)*AZ18</f>
        <v>0</v>
      </c>
      <c r="BB18" s="20"/>
      <c r="BC18" s="44">
        <f>VLOOKUP(AA18,'[1]PPTOS GENERALES 2024'!$AL$45:$BG$56,20)*BB18</f>
        <v>0</v>
      </c>
      <c r="BD18" s="20"/>
      <c r="BE18" s="44">
        <f>VLOOKUP(AA18,'[1]PPTOS GENERALES 2024'!$AL$45:$BG$56,21)*BD18</f>
        <v>0</v>
      </c>
      <c r="BF18" s="20"/>
      <c r="BG18" s="44">
        <f>VLOOKUP(AA18,'[1]PPTOS GENERALES 2024'!$AL$45:$BG$56,22)*BF18</f>
        <v>0</v>
      </c>
      <c r="BH18" s="20"/>
      <c r="BI18" s="44"/>
      <c r="BJ18" s="20"/>
      <c r="BK18" s="44"/>
      <c r="BL18" s="20"/>
      <c r="BM18" s="44"/>
      <c r="BN18" s="20"/>
      <c r="BO18" s="44"/>
      <c r="BP18" s="20"/>
      <c r="BQ18" s="44"/>
      <c r="BR18" s="20"/>
      <c r="BS18" s="44"/>
      <c r="BT18" s="20">
        <v>1</v>
      </c>
      <c r="BU18" s="44">
        <f>VLOOKUP(AA18,'[1]PPTOS GENERALES 2024'!$AL$45:$BZ$56,39)*BT18</f>
        <v>110.75680000000003</v>
      </c>
      <c r="BV18" s="20"/>
      <c r="BW18" s="44"/>
      <c r="BX18" s="20"/>
      <c r="BY18" s="44"/>
      <c r="BZ18" s="44"/>
      <c r="CA18" s="44">
        <f t="shared" si="2"/>
        <v>15517.398499999999</v>
      </c>
      <c r="CB18" s="44"/>
      <c r="CC18" s="44"/>
      <c r="CD18" s="44"/>
      <c r="CE18" s="44"/>
      <c r="CF18" s="44">
        <f t="shared" si="3"/>
        <v>2252.9140000000002</v>
      </c>
      <c r="CG18" s="44"/>
      <c r="CH18" s="44">
        <f t="shared" si="4"/>
        <v>11752.720000000001</v>
      </c>
      <c r="CI18" s="44">
        <f t="shared" si="5"/>
        <v>9905</v>
      </c>
      <c r="CJ18" s="44">
        <f t="shared" si="0"/>
        <v>9605.6352000000006</v>
      </c>
      <c r="CK18" s="128"/>
      <c r="CL18" s="129">
        <f t="shared" si="6"/>
        <v>49033.667700000005</v>
      </c>
      <c r="CM18" s="21">
        <v>0</v>
      </c>
      <c r="CN18" s="53">
        <f t="shared" si="7"/>
        <v>40142.9</v>
      </c>
      <c r="CO18" s="54"/>
      <c r="CP18" s="44"/>
      <c r="CQ18" s="44"/>
      <c r="CR18" s="44">
        <f t="shared" si="8"/>
        <v>3442.7100000000005</v>
      </c>
      <c r="CS18" s="42" t="e">
        <f>#REF!-CT18</f>
        <v>#REF!</v>
      </c>
      <c r="CT18" s="55">
        <v>828</v>
      </c>
      <c r="CU18" s="55" t="s">
        <v>155</v>
      </c>
      <c r="CV18" s="133">
        <v>41115</v>
      </c>
      <c r="CW18" s="57">
        <v>45658</v>
      </c>
      <c r="CX18" s="58">
        <f t="shared" si="9"/>
        <v>4</v>
      </c>
      <c r="CY18" s="58">
        <f t="shared" si="10"/>
        <v>4</v>
      </c>
      <c r="CZ18" s="59">
        <f>ROUND(AK18/30,2)</f>
        <v>0</v>
      </c>
      <c r="DA18" s="60">
        <f>ROUND(AO18/30,2)</f>
        <v>0</v>
      </c>
      <c r="DB18" s="60">
        <f>ROUND(AQ18/30,2)</f>
        <v>0</v>
      </c>
      <c r="DC18" s="60">
        <f>ROUND(AS18/30,2)</f>
        <v>19.18</v>
      </c>
      <c r="DD18" s="60">
        <f>ROUND(AU18/30,2)</f>
        <v>0</v>
      </c>
      <c r="DE18" s="60">
        <f>ROUND(AW18/30,2)</f>
        <v>0</v>
      </c>
      <c r="DF18" s="60">
        <f>ROUND(AY18/30,2)</f>
        <v>0</v>
      </c>
      <c r="DG18" s="60">
        <f>ROUND(BA18/30,2)</f>
        <v>0</v>
      </c>
      <c r="DH18" s="60">
        <f>ROUND(BC18/30,2)</f>
        <v>0</v>
      </c>
      <c r="DI18" s="60">
        <f>ROUND(BE18/30,2)</f>
        <v>0</v>
      </c>
      <c r="DJ18" s="60">
        <f>ROUND(BG18/30,2)</f>
        <v>0</v>
      </c>
      <c r="DK18" s="61"/>
      <c r="DL18" s="62">
        <v>828</v>
      </c>
      <c r="DM18" s="62">
        <v>1073.26</v>
      </c>
      <c r="DN18" s="63" t="e">
        <f>#REF!-DL18</f>
        <v>#REF!</v>
      </c>
      <c r="DO18" s="64">
        <f>CR18-DM18</f>
        <v>2369.4500000000007</v>
      </c>
      <c r="DP18" s="65">
        <f>ROUND(CM18/2,2)</f>
        <v>0</v>
      </c>
      <c r="DQ18" s="61"/>
      <c r="DR18" s="61"/>
      <c r="DS18" s="61"/>
      <c r="DT18" s="61"/>
      <c r="DU18" s="66" t="s">
        <v>164</v>
      </c>
      <c r="DV18" s="124">
        <v>326</v>
      </c>
      <c r="DW18" s="67">
        <v>3</v>
      </c>
      <c r="DX18" s="67">
        <v>2</v>
      </c>
      <c r="DY18" s="68">
        <v>6</v>
      </c>
      <c r="DZ18" s="170" t="s">
        <v>132</v>
      </c>
      <c r="EA18" s="170" t="s">
        <v>132</v>
      </c>
      <c r="EF18" s="61"/>
      <c r="EG18" s="66" t="s">
        <v>164</v>
      </c>
      <c r="EH18" s="124">
        <v>326</v>
      </c>
      <c r="EI18" s="67">
        <v>3</v>
      </c>
      <c r="EJ18" s="67">
        <v>2</v>
      </c>
      <c r="EK18" s="68">
        <v>6</v>
      </c>
      <c r="EL18" s="170" t="s">
        <v>132</v>
      </c>
      <c r="EM18" s="170" t="s">
        <v>132</v>
      </c>
      <c r="EN18" s="172"/>
      <c r="EO18" s="172"/>
      <c r="EP18" s="172"/>
      <c r="EQ18" s="172"/>
      <c r="ER18" s="172"/>
      <c r="ES18" s="172"/>
      <c r="ET18" s="172"/>
      <c r="EU18" s="172"/>
      <c r="EV18" s="172"/>
      <c r="EW18" s="172"/>
      <c r="EX18" s="172"/>
      <c r="EY18" s="172"/>
      <c r="EZ18" s="172"/>
      <c r="FA18" s="172"/>
      <c r="FB18" s="172"/>
      <c r="FC18" s="172"/>
      <c r="FD18" s="172"/>
      <c r="FE18" s="172"/>
      <c r="FF18" s="172"/>
      <c r="FG18" s="172"/>
      <c r="FH18" s="172"/>
      <c r="FI18" s="172"/>
      <c r="FJ18" s="172"/>
      <c r="FK18" s="172"/>
      <c r="FL18" s="172"/>
      <c r="FM18" s="172"/>
      <c r="FN18" s="172"/>
      <c r="FO18" s="172"/>
      <c r="FP18" s="172"/>
      <c r="FQ18" s="172"/>
      <c r="FR18" s="172"/>
      <c r="FS18" s="172"/>
      <c r="FT18" s="172"/>
      <c r="FU18" s="172"/>
      <c r="FV18" s="172"/>
      <c r="FW18" s="172"/>
      <c r="FX18" s="172"/>
      <c r="FY18" s="172"/>
      <c r="FZ18" s="172"/>
      <c r="GA18" s="172"/>
      <c r="GB18" s="172"/>
      <c r="GC18" s="172"/>
      <c r="GD18" s="172"/>
      <c r="GE18" s="172"/>
      <c r="GF18" s="172"/>
      <c r="GG18" s="172"/>
      <c r="GH18" s="172"/>
      <c r="GI18" s="172"/>
      <c r="GJ18" s="172"/>
      <c r="GK18" s="172"/>
      <c r="GL18" s="172"/>
      <c r="GM18" s="172"/>
      <c r="GN18" s="172"/>
      <c r="GO18" s="172"/>
      <c r="GP18" s="172"/>
      <c r="GQ18" s="172"/>
      <c r="GR18" s="172"/>
      <c r="GS18" s="172"/>
      <c r="GT18" s="172"/>
      <c r="GU18" s="172"/>
      <c r="GV18" s="172"/>
      <c r="GW18" s="172"/>
      <c r="GX18" s="172"/>
      <c r="GY18" s="172"/>
      <c r="GZ18" s="172"/>
      <c r="HA18" s="172"/>
      <c r="HB18" s="172"/>
      <c r="HC18" s="172"/>
      <c r="HD18" s="172"/>
      <c r="HE18" s="172"/>
      <c r="HF18" s="172"/>
      <c r="HG18" s="172"/>
      <c r="HH18" s="172"/>
      <c r="HI18" s="172"/>
      <c r="HJ18" s="172"/>
      <c r="HK18" s="172"/>
      <c r="HL18" s="172"/>
      <c r="HM18" s="172"/>
      <c r="HN18" s="172"/>
      <c r="HO18" s="172"/>
      <c r="HP18" s="172"/>
      <c r="HQ18" s="172"/>
      <c r="HR18" s="172"/>
      <c r="HS18" s="172"/>
      <c r="HT18" s="172"/>
      <c r="HU18" s="172"/>
      <c r="HV18" s="172"/>
      <c r="HW18" s="172"/>
      <c r="HX18" s="172"/>
      <c r="HY18" s="172"/>
      <c r="HZ18" s="172"/>
      <c r="IA18" s="172"/>
    </row>
    <row r="19" spans="1:235" s="171" customFormat="1" ht="25.5" customHeight="1" outlineLevel="2" x14ac:dyDescent="0.2">
      <c r="A19" s="102">
        <v>326</v>
      </c>
      <c r="B19" s="7" t="s">
        <v>112</v>
      </c>
      <c r="C19" s="7" t="s">
        <v>126</v>
      </c>
      <c r="D19" s="7" t="s">
        <v>10</v>
      </c>
      <c r="E19" s="7" t="s">
        <v>138</v>
      </c>
      <c r="F19" s="7" t="s">
        <v>150</v>
      </c>
      <c r="G19" s="43" t="s">
        <v>163</v>
      </c>
      <c r="H19" s="42" t="s">
        <v>130</v>
      </c>
      <c r="I19" s="21" t="s">
        <v>152</v>
      </c>
      <c r="J19" s="21" t="s">
        <v>153</v>
      </c>
      <c r="K19" s="21" t="s">
        <v>165</v>
      </c>
      <c r="L19" s="21" t="s">
        <v>129</v>
      </c>
      <c r="M19" s="21" t="s">
        <v>145</v>
      </c>
      <c r="N19" s="42">
        <v>26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2">
        <v>7</v>
      </c>
      <c r="AB19" s="45">
        <v>26</v>
      </c>
      <c r="AC19" s="46">
        <f>VLOOKUP(AB19,'[1]PPTOS GENERALES 2024'!$AL$11:$AN$40,3)*AD19</f>
        <v>645.22432800000001</v>
      </c>
      <c r="AD19" s="47">
        <v>0.76859999999999995</v>
      </c>
      <c r="AE19" s="48">
        <f>VLOOKUP(C19,'[1]PPTOS GENERALES 2024'!$AL$3:$AO$8,4)*AD19</f>
        <v>886.17274199999997</v>
      </c>
      <c r="AF19" s="48">
        <f>VLOOKUP(C19,'[1]PPTOS GENERALES 2024'!$AL$3:$AP$8,5)*CY19*AD19</f>
        <v>107.21969999999999</v>
      </c>
      <c r="AG19" s="48"/>
      <c r="AH19" s="44">
        <f>VLOOKUP(C19,'[1]PPTOS GENERALES 2024'!$AU$3:$AV$8,2)*AD19</f>
        <v>646.2997915499999</v>
      </c>
      <c r="AI19" s="44">
        <f>VLOOKUP(C19,'[1]PPTOS GENERALES 2024'!$AU$3:$AW$8,3)*CY19*AD19</f>
        <v>78.177508499999988</v>
      </c>
      <c r="AJ19" s="49">
        <f>VLOOKUP(N19,'[1]PPTOS GENERALES 2024'!$AL$11:$AN$40,3)*AD19</f>
        <v>645.22432800000001</v>
      </c>
      <c r="AK19" s="44">
        <f t="shared" si="1"/>
        <v>0</v>
      </c>
      <c r="AL19" s="44">
        <f>VLOOKUP(AA19,'[1]PPTOS GENERALES 2024'!$AL$45:$AU$56,10)*AD19</f>
        <v>543.78449999999998</v>
      </c>
      <c r="AM19" s="44">
        <v>0</v>
      </c>
      <c r="AN19" s="44">
        <v>0</v>
      </c>
      <c r="AO19" s="44">
        <v>0</v>
      </c>
      <c r="AP19" s="50">
        <v>0</v>
      </c>
      <c r="AQ19" s="44">
        <f>VLOOKUP(AA19,'[1]PPTOS GENERALES 2024'!$AL$45:$BB$56,12)*AP19</f>
        <v>0</v>
      </c>
      <c r="AR19" s="50"/>
      <c r="AS19" s="44">
        <f>VLOOKUP(AA19,'[1]PPTOS GENERALES 2024'!$AL$45:$BB$56,14)*AR19</f>
        <v>0</v>
      </c>
      <c r="AT19" s="50"/>
      <c r="AU19" s="44">
        <f>VLOOKUP(AA19,'[1]PPTOS GENERALES 2024'!$AL$45:$BB$56,15)*AT19</f>
        <v>0</v>
      </c>
      <c r="AV19" s="50"/>
      <c r="AW19" s="44">
        <f>VLOOKUP(AA19,'[1]PPTOS GENERALES 2024'!$AL$45:$BB$56,17)*AV19</f>
        <v>0</v>
      </c>
      <c r="AX19" s="50"/>
      <c r="AY19" s="44">
        <f>VLOOKUP(AA19,'[1]PPTOS GENERALES 2024'!$AL$45:$BG$56,18)*AX19</f>
        <v>0</v>
      </c>
      <c r="AZ19" s="20"/>
      <c r="BA19" s="44">
        <f>VLOOKUP(AA19,'[1]PPTOS GENERALES 2024'!$AL$45:$BG$56,19)*AZ19</f>
        <v>0</v>
      </c>
      <c r="BB19" s="20"/>
      <c r="BC19" s="44">
        <f>VLOOKUP(AA19,'[1]PPTOS GENERALES 2024'!$AL$45:$BG$56,20)*BB19</f>
        <v>0</v>
      </c>
      <c r="BD19" s="20"/>
      <c r="BE19" s="44">
        <f>VLOOKUP(AA19,'[1]PPTOS GENERALES 2024'!$AL$45:$BG$56,21)*BD19</f>
        <v>0</v>
      </c>
      <c r="BF19" s="20"/>
      <c r="BG19" s="44">
        <f>VLOOKUP(AA19,'[1]PPTOS GENERALES 2024'!$AL$45:$BG$56,22)*BF19</f>
        <v>0</v>
      </c>
      <c r="BH19" s="20"/>
      <c r="BI19" s="44"/>
      <c r="BJ19" s="20"/>
      <c r="BK19" s="44"/>
      <c r="BL19" s="20"/>
      <c r="BM19" s="44"/>
      <c r="BN19" s="20"/>
      <c r="BO19" s="44"/>
      <c r="BP19" s="20"/>
      <c r="BQ19" s="44"/>
      <c r="BR19" s="20"/>
      <c r="BS19" s="44"/>
      <c r="BT19" s="20"/>
      <c r="BU19" s="44"/>
      <c r="BV19" s="20"/>
      <c r="BW19" s="44"/>
      <c r="BX19" s="20">
        <v>1</v>
      </c>
      <c r="BY19" s="44">
        <f>VLOOKUP(AA19,'[1]PPTOS GENERALES 2024'!$AL$45:$BZ$56,41)*BX19</f>
        <v>41.353999999999999</v>
      </c>
      <c r="BZ19" s="44"/>
      <c r="CA19" s="44">
        <f t="shared" si="2"/>
        <v>11926.672487100001</v>
      </c>
      <c r="CB19" s="44"/>
      <c r="CC19" s="44"/>
      <c r="CD19" s="44"/>
      <c r="CE19" s="44"/>
      <c r="CF19" s="44">
        <f t="shared" si="3"/>
        <v>1442.9914169999997</v>
      </c>
      <c r="CG19" s="44"/>
      <c r="CH19" s="44">
        <f t="shared" si="4"/>
        <v>9033.1405919999997</v>
      </c>
      <c r="CI19" s="44">
        <f t="shared" si="5"/>
        <v>7612.9830000000002</v>
      </c>
      <c r="CJ19" s="44">
        <f t="shared" si="0"/>
        <v>578.95600000000002</v>
      </c>
      <c r="CK19" s="128"/>
      <c r="CL19" s="129">
        <f t="shared" si="6"/>
        <v>30594.743496099996</v>
      </c>
      <c r="CM19" s="21"/>
      <c r="CN19" s="53">
        <f t="shared" si="7"/>
        <v>30553.61778</v>
      </c>
      <c r="CO19" s="54"/>
      <c r="CP19" s="44"/>
      <c r="CQ19" s="44"/>
      <c r="CR19" s="44">
        <f t="shared" si="8"/>
        <v>2182.4012700000003</v>
      </c>
      <c r="CS19" s="42"/>
      <c r="CT19" s="55">
        <v>1090</v>
      </c>
      <c r="CU19" s="55" t="s">
        <v>155</v>
      </c>
      <c r="CV19" s="130">
        <v>41926</v>
      </c>
      <c r="CW19" s="57">
        <v>45658</v>
      </c>
      <c r="CX19" s="58">
        <f t="shared" si="9"/>
        <v>3.3333333333333335</v>
      </c>
      <c r="CY19" s="58">
        <f t="shared" si="10"/>
        <v>3.3333333333333335</v>
      </c>
      <c r="CZ19" s="59">
        <v>0</v>
      </c>
      <c r="DA19" s="60">
        <v>0</v>
      </c>
      <c r="DB19" s="60">
        <v>0</v>
      </c>
      <c r="DC19" s="60">
        <v>0</v>
      </c>
      <c r="DD19" s="60">
        <v>0</v>
      </c>
      <c r="DE19" s="60">
        <v>0</v>
      </c>
      <c r="DF19" s="60">
        <v>0</v>
      </c>
      <c r="DG19" s="60">
        <v>0</v>
      </c>
      <c r="DH19" s="60">
        <v>0</v>
      </c>
      <c r="DI19" s="60">
        <v>0</v>
      </c>
      <c r="DJ19" s="60">
        <v>0</v>
      </c>
      <c r="DK19" s="61"/>
      <c r="DL19" s="62"/>
      <c r="DM19" s="62"/>
      <c r="DN19" s="63"/>
      <c r="DO19" s="64"/>
      <c r="DP19" s="65"/>
      <c r="DQ19" s="61"/>
      <c r="DR19" s="61"/>
      <c r="DS19" s="61"/>
      <c r="DT19" s="61"/>
      <c r="DU19" s="66" t="s">
        <v>164</v>
      </c>
      <c r="DV19" s="124">
        <v>326</v>
      </c>
      <c r="DW19" s="173">
        <v>3</v>
      </c>
      <c r="DX19" s="173">
        <v>2</v>
      </c>
      <c r="DY19" s="68">
        <v>6</v>
      </c>
      <c r="DZ19" s="170" t="s">
        <v>132</v>
      </c>
      <c r="EA19" s="170" t="s">
        <v>132</v>
      </c>
      <c r="EF19" s="61"/>
      <c r="EG19" s="66" t="s">
        <v>164</v>
      </c>
      <c r="EH19" s="124">
        <v>326</v>
      </c>
      <c r="EI19" s="173">
        <v>3</v>
      </c>
      <c r="EJ19" s="173">
        <v>2</v>
      </c>
      <c r="EK19" s="68">
        <v>6</v>
      </c>
      <c r="EL19" s="170" t="s">
        <v>132</v>
      </c>
      <c r="EM19" s="170" t="s">
        <v>132</v>
      </c>
      <c r="EN19" s="172"/>
      <c r="EO19" s="172"/>
      <c r="EP19" s="172"/>
      <c r="EQ19" s="172"/>
      <c r="ER19" s="172"/>
      <c r="ES19" s="172"/>
      <c r="ET19" s="172"/>
      <c r="EU19" s="172"/>
      <c r="EV19" s="172"/>
      <c r="EW19" s="172"/>
      <c r="EX19" s="172"/>
      <c r="EY19" s="172"/>
      <c r="EZ19" s="172"/>
      <c r="FA19" s="172"/>
      <c r="FB19" s="172"/>
      <c r="FC19" s="172"/>
      <c r="FD19" s="172"/>
      <c r="FE19" s="172"/>
      <c r="FF19" s="172"/>
      <c r="FG19" s="172"/>
      <c r="FH19" s="172"/>
      <c r="FI19" s="172"/>
      <c r="FJ19" s="172"/>
      <c r="FK19" s="172"/>
      <c r="FL19" s="172"/>
      <c r="FM19" s="172"/>
      <c r="FN19" s="172"/>
      <c r="FO19" s="172"/>
      <c r="FP19" s="172"/>
      <c r="FQ19" s="172"/>
      <c r="FR19" s="172"/>
      <c r="FS19" s="172"/>
      <c r="FT19" s="172"/>
      <c r="FU19" s="172"/>
      <c r="FV19" s="172"/>
      <c r="FW19" s="172"/>
      <c r="FX19" s="172"/>
      <c r="FY19" s="172"/>
      <c r="FZ19" s="172"/>
      <c r="GA19" s="172"/>
      <c r="GB19" s="172"/>
      <c r="GC19" s="172"/>
      <c r="GD19" s="172"/>
      <c r="GE19" s="172"/>
      <c r="GF19" s="172"/>
      <c r="GG19" s="172"/>
      <c r="GH19" s="172"/>
      <c r="GI19" s="172"/>
      <c r="GJ19" s="172"/>
      <c r="GK19" s="172"/>
      <c r="GL19" s="172"/>
      <c r="GM19" s="172"/>
      <c r="GN19" s="172"/>
      <c r="GO19" s="172"/>
      <c r="GP19" s="172"/>
      <c r="GQ19" s="172"/>
      <c r="GR19" s="172"/>
      <c r="GS19" s="172"/>
      <c r="GT19" s="172"/>
      <c r="GU19" s="172"/>
      <c r="GV19" s="172"/>
      <c r="GW19" s="172"/>
      <c r="GX19" s="172"/>
      <c r="GY19" s="172"/>
      <c r="GZ19" s="172"/>
      <c r="HA19" s="172"/>
      <c r="HB19" s="172"/>
      <c r="HC19" s="172"/>
      <c r="HD19" s="172"/>
      <c r="HE19" s="172"/>
      <c r="HF19" s="172"/>
      <c r="HG19" s="172"/>
      <c r="HH19" s="172"/>
      <c r="HI19" s="172"/>
      <c r="HJ19" s="172"/>
      <c r="HK19" s="172"/>
      <c r="HL19" s="172"/>
      <c r="HM19" s="172"/>
      <c r="HN19" s="172"/>
      <c r="HO19" s="172"/>
      <c r="HP19" s="172"/>
      <c r="HQ19" s="172"/>
      <c r="HR19" s="172"/>
      <c r="HS19" s="172"/>
      <c r="HT19" s="172"/>
      <c r="HU19" s="172"/>
      <c r="HV19" s="172"/>
      <c r="HW19" s="172"/>
      <c r="HX19" s="172"/>
      <c r="HY19" s="172"/>
      <c r="HZ19" s="172"/>
      <c r="IA19" s="172"/>
    </row>
    <row r="20" spans="1:235" s="171" customFormat="1" ht="25.5" customHeight="1" outlineLevel="2" x14ac:dyDescent="0.2">
      <c r="A20" s="102">
        <v>326</v>
      </c>
      <c r="B20" s="7" t="s">
        <v>112</v>
      </c>
      <c r="C20" s="7" t="s">
        <v>126</v>
      </c>
      <c r="D20" s="7" t="s">
        <v>10</v>
      </c>
      <c r="E20" s="7" t="s">
        <v>138</v>
      </c>
      <c r="F20" s="7" t="s">
        <v>150</v>
      </c>
      <c r="G20" s="43" t="s">
        <v>163</v>
      </c>
      <c r="H20" s="42" t="s">
        <v>130</v>
      </c>
      <c r="I20" s="21" t="s">
        <v>121</v>
      </c>
      <c r="J20" s="21" t="s">
        <v>121</v>
      </c>
      <c r="K20" s="21" t="s">
        <v>121</v>
      </c>
      <c r="L20" s="42"/>
      <c r="M20" s="21"/>
      <c r="N20" s="45">
        <v>26</v>
      </c>
      <c r="O20" s="44">
        <v>6448.2048000000004</v>
      </c>
      <c r="P20" s="131">
        <v>13482.4768</v>
      </c>
      <c r="Q20" s="55">
        <v>4</v>
      </c>
      <c r="R20" s="55">
        <v>2</v>
      </c>
      <c r="S20" s="55">
        <v>2</v>
      </c>
      <c r="T20" s="55">
        <v>0</v>
      </c>
      <c r="U20" s="55">
        <v>1</v>
      </c>
      <c r="V20" s="132"/>
      <c r="W20" s="132"/>
      <c r="X20" s="132"/>
      <c r="Y20" s="132"/>
      <c r="Z20" s="132"/>
      <c r="AA20" s="42">
        <v>7</v>
      </c>
      <c r="AB20" s="45">
        <v>26</v>
      </c>
      <c r="AC20" s="46">
        <f>VLOOKUP(AB20,'[1]PPTOS GENERALES 2024'!$AL$11:$AN$40,3)*AD20</f>
        <v>839.48</v>
      </c>
      <c r="AD20" s="47">
        <v>1</v>
      </c>
      <c r="AE20" s="48">
        <f>VLOOKUP(C20,'[1]PPTOS GENERALES 2024'!$AL$3:$AO$8,4)*AD20</f>
        <v>1152.97</v>
      </c>
      <c r="AF20" s="48">
        <f>VLOOKUP(C20,'[1]PPTOS GENERALES 2024'!$AL$3:$AP$8,5)*CY20*AD20</f>
        <v>251.10000000000002</v>
      </c>
      <c r="AG20" s="48"/>
      <c r="AH20" s="44">
        <f>VLOOKUP(C20,'[1]PPTOS GENERALES 2024'!$AU$3:$AV$8,2)*AD20</f>
        <v>840.87924999999996</v>
      </c>
      <c r="AI20" s="44">
        <f>VLOOKUP(C20,'[1]PPTOS GENERALES 2024'!$AU$3:$AW$8,3)*CY20*AD20</f>
        <v>183.08549999999997</v>
      </c>
      <c r="AJ20" s="49">
        <f>VLOOKUP(N20,'[1]PPTOS GENERALES 2024'!$AL$11:$AN$40,3)*AD20</f>
        <v>839.48</v>
      </c>
      <c r="AK20" s="44">
        <f t="shared" si="1"/>
        <v>0</v>
      </c>
      <c r="AL20" s="44">
        <f>VLOOKUP(AA20,'[1]PPTOS GENERALES 2024'!$AL$45:$AU$56,10)*AD20</f>
        <v>707.5</v>
      </c>
      <c r="AM20" s="44"/>
      <c r="AN20" s="44"/>
      <c r="AO20" s="44"/>
      <c r="AP20" s="50"/>
      <c r="AQ20" s="44">
        <f>VLOOKUP(AA20,'[1]PPTOS GENERALES 2024'!$AL$45:$BB$56,12)*AP20</f>
        <v>0</v>
      </c>
      <c r="AR20" s="50"/>
      <c r="AS20" s="44">
        <f>VLOOKUP(AA20,'[1]PPTOS GENERALES 2024'!$AL$45:$BB$56,14)*AR20</f>
        <v>0</v>
      </c>
      <c r="AT20" s="50"/>
      <c r="AU20" s="44">
        <f>VLOOKUP(AA20,'[1]PPTOS GENERALES 2024'!$AL$45:$BB$56,15)*AT20</f>
        <v>0</v>
      </c>
      <c r="AV20" s="50"/>
      <c r="AW20" s="44">
        <f>VLOOKUP(AA20,'[1]PPTOS GENERALES 2024'!$AL$45:$BB$56,17)*AV20</f>
        <v>0</v>
      </c>
      <c r="AX20" s="50"/>
      <c r="AY20" s="44">
        <f>VLOOKUP(AA20,'[1]PPTOS GENERALES 2024'!$AL$45:$BG$56,18)*AX20</f>
        <v>0</v>
      </c>
      <c r="AZ20" s="20"/>
      <c r="BA20" s="44">
        <f>VLOOKUP(AA20,'[1]PPTOS GENERALES 2024'!$AL$45:$BG$56,19)*AZ20</f>
        <v>0</v>
      </c>
      <c r="BB20" s="20"/>
      <c r="BC20" s="44">
        <f>VLOOKUP(AA20,'[1]PPTOS GENERALES 2024'!$AL$45:$BG$56,20)*BB20</f>
        <v>0</v>
      </c>
      <c r="BD20" s="20"/>
      <c r="BE20" s="44">
        <f>VLOOKUP(AA20,'[1]PPTOS GENERALES 2024'!$AL$45:$BG$56,21)*BD20</f>
        <v>0</v>
      </c>
      <c r="BF20" s="20"/>
      <c r="BG20" s="44">
        <f>VLOOKUP(AA20,'[1]PPTOS GENERALES 2024'!$AL$45:$BG$56,22)*BF20</f>
        <v>0</v>
      </c>
      <c r="BH20" s="20"/>
      <c r="BI20" s="44"/>
      <c r="BJ20" s="20"/>
      <c r="BK20" s="44"/>
      <c r="BL20" s="20"/>
      <c r="BM20" s="44"/>
      <c r="BN20" s="20"/>
      <c r="BO20" s="44"/>
      <c r="BP20" s="20"/>
      <c r="BQ20" s="44"/>
      <c r="BR20" s="20">
        <v>1</v>
      </c>
      <c r="BS20" s="44">
        <f>VLOOKUP(AA20,'[1]PPTOS GENERALES 2024'!$AL$45:$BZ$56,38)*BR20</f>
        <v>174.04640000000003</v>
      </c>
      <c r="BT20" s="20"/>
      <c r="BU20" s="44"/>
      <c r="BV20" s="20"/>
      <c r="BW20" s="44"/>
      <c r="BX20" s="20"/>
      <c r="BY20" s="44"/>
      <c r="BZ20" s="44"/>
      <c r="CA20" s="44">
        <f t="shared" si="2"/>
        <v>15517.398499999999</v>
      </c>
      <c r="CB20" s="44"/>
      <c r="CC20" s="44"/>
      <c r="CD20" s="44"/>
      <c r="CE20" s="44"/>
      <c r="CF20" s="44">
        <f t="shared" si="3"/>
        <v>3379.3710000000001</v>
      </c>
      <c r="CG20" s="44"/>
      <c r="CH20" s="44">
        <f t="shared" si="4"/>
        <v>11752.720000000001</v>
      </c>
      <c r="CI20" s="44">
        <f t="shared" si="5"/>
        <v>9905</v>
      </c>
      <c r="CJ20" s="44">
        <f t="shared" si="0"/>
        <v>2436.6496000000006</v>
      </c>
      <c r="CK20" s="128"/>
      <c r="CL20" s="129">
        <f t="shared" si="6"/>
        <v>42991.1391</v>
      </c>
      <c r="CM20" s="21">
        <v>0</v>
      </c>
      <c r="CN20" s="53">
        <f t="shared" si="7"/>
        <v>41314.699999999997</v>
      </c>
      <c r="CO20" s="54"/>
      <c r="CP20" s="44"/>
      <c r="CQ20" s="44"/>
      <c r="CR20" s="44">
        <f t="shared" si="8"/>
        <v>2951.05</v>
      </c>
      <c r="CS20" s="42" t="e">
        <f>#REF!-CT20</f>
        <v>#REF!</v>
      </c>
      <c r="CT20" s="55">
        <v>828</v>
      </c>
      <c r="CU20" s="55" t="s">
        <v>122</v>
      </c>
      <c r="CV20" s="130">
        <v>38797</v>
      </c>
      <c r="CW20" s="57">
        <v>45658</v>
      </c>
      <c r="CX20" s="58">
        <f t="shared" si="9"/>
        <v>6</v>
      </c>
      <c r="CY20" s="58">
        <f t="shared" si="10"/>
        <v>6</v>
      </c>
      <c r="CZ20" s="59">
        <f t="shared" ref="CZ20:CZ29" si="11">ROUND(AK20/30,2)</f>
        <v>0</v>
      </c>
      <c r="DA20" s="60">
        <f t="shared" ref="DA20:DA29" si="12">ROUND(AO20/30,2)</f>
        <v>0</v>
      </c>
      <c r="DB20" s="60">
        <f t="shared" ref="DB20:DB29" si="13">ROUND(AQ20/30,2)</f>
        <v>0</v>
      </c>
      <c r="DC20" s="60">
        <f t="shared" ref="DC20:DC29" si="14">ROUND(AS20/30,2)</f>
        <v>0</v>
      </c>
      <c r="DD20" s="60">
        <f t="shared" ref="DD20:DD29" si="15">ROUND(AU20/30,2)</f>
        <v>0</v>
      </c>
      <c r="DE20" s="60">
        <f t="shared" ref="DE20:DE29" si="16">ROUND(AW20/30,2)</f>
        <v>0</v>
      </c>
      <c r="DF20" s="60">
        <f t="shared" ref="DF20:DF29" si="17">ROUND(AY20/30,2)</f>
        <v>0</v>
      </c>
      <c r="DG20" s="60">
        <f t="shared" ref="DG20:DG29" si="18">ROUND(BA20/30,2)</f>
        <v>0</v>
      </c>
      <c r="DH20" s="60">
        <f t="shared" ref="DH20:DH29" si="19">ROUND(BC20/30,2)</f>
        <v>0</v>
      </c>
      <c r="DI20" s="60">
        <f t="shared" ref="DI20:DI29" si="20">ROUND(BE20/30,2)</f>
        <v>0</v>
      </c>
      <c r="DJ20" s="60">
        <f t="shared" ref="DJ20:DJ29" si="21">ROUND(BG20/30,2)</f>
        <v>0</v>
      </c>
      <c r="DK20" s="61"/>
      <c r="DL20" s="62">
        <v>828</v>
      </c>
      <c r="DM20" s="62">
        <v>1073.26</v>
      </c>
      <c r="DN20" s="63" t="e">
        <f>#REF!-DL20</f>
        <v>#REF!</v>
      </c>
      <c r="DO20" s="64">
        <f t="shared" ref="DO20:DO29" si="22">CR20-DM20</f>
        <v>1877.7900000000002</v>
      </c>
      <c r="DP20" s="65">
        <f t="shared" ref="DP20:DP29" si="23">ROUND(CM20/2,2)</f>
        <v>0</v>
      </c>
      <c r="DQ20" s="61"/>
      <c r="DR20" s="61"/>
      <c r="DS20" s="61"/>
      <c r="DT20" s="61"/>
      <c r="DU20" s="66" t="s">
        <v>164</v>
      </c>
      <c r="DV20" s="124">
        <v>326</v>
      </c>
      <c r="DW20" s="67">
        <v>3</v>
      </c>
      <c r="DX20" s="67">
        <v>2</v>
      </c>
      <c r="DY20" s="68">
        <v>6</v>
      </c>
      <c r="DZ20" s="170" t="s">
        <v>132</v>
      </c>
      <c r="EA20" s="170" t="s">
        <v>132</v>
      </c>
      <c r="EF20" s="61"/>
      <c r="EG20" s="66" t="s">
        <v>164</v>
      </c>
      <c r="EH20" s="124">
        <v>326</v>
      </c>
      <c r="EI20" s="67">
        <v>3</v>
      </c>
      <c r="EJ20" s="67">
        <v>2</v>
      </c>
      <c r="EK20" s="68">
        <v>6</v>
      </c>
      <c r="EL20" s="170" t="s">
        <v>132</v>
      </c>
      <c r="EM20" s="170" t="s">
        <v>132</v>
      </c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172"/>
      <c r="GE20" s="172"/>
      <c r="GF20" s="172"/>
      <c r="GG20" s="172"/>
      <c r="GH20" s="172"/>
      <c r="GI20" s="172"/>
      <c r="GJ20" s="172"/>
      <c r="GK20" s="172"/>
      <c r="GL20" s="172"/>
      <c r="GM20" s="172"/>
      <c r="GN20" s="172"/>
      <c r="GO20" s="172"/>
      <c r="GP20" s="172"/>
      <c r="GQ20" s="172"/>
      <c r="GR20" s="172"/>
      <c r="GS20" s="172"/>
      <c r="GT20" s="172"/>
      <c r="GU20" s="172"/>
      <c r="GV20" s="172"/>
      <c r="GW20" s="172"/>
      <c r="GX20" s="172"/>
      <c r="GY20" s="172"/>
      <c r="GZ20" s="172"/>
      <c r="HA20" s="172"/>
      <c r="HB20" s="172"/>
      <c r="HC20" s="172"/>
      <c r="HD20" s="172"/>
      <c r="HE20" s="172"/>
      <c r="HF20" s="172"/>
      <c r="HG20" s="172"/>
      <c r="HH20" s="172"/>
      <c r="HI20" s="172"/>
      <c r="HJ20" s="172"/>
      <c r="HK20" s="172"/>
      <c r="HL20" s="172"/>
      <c r="HM20" s="172"/>
      <c r="HN20" s="172"/>
      <c r="HO20" s="172"/>
      <c r="HP20" s="172"/>
      <c r="HQ20" s="172"/>
      <c r="HR20" s="172"/>
      <c r="HS20" s="172"/>
      <c r="HT20" s="172"/>
      <c r="HU20" s="172"/>
      <c r="HV20" s="172"/>
      <c r="HW20" s="172"/>
      <c r="HX20" s="172"/>
      <c r="HY20" s="172"/>
      <c r="HZ20" s="172"/>
      <c r="IA20" s="172"/>
    </row>
    <row r="21" spans="1:235" s="171" customFormat="1" ht="25.5" customHeight="1" outlineLevel="2" x14ac:dyDescent="0.2">
      <c r="A21" s="102">
        <v>326</v>
      </c>
      <c r="B21" s="7" t="s">
        <v>112</v>
      </c>
      <c r="C21" s="7" t="s">
        <v>126</v>
      </c>
      <c r="D21" s="7" t="s">
        <v>10</v>
      </c>
      <c r="E21" s="7" t="s">
        <v>138</v>
      </c>
      <c r="F21" s="7" t="s">
        <v>150</v>
      </c>
      <c r="G21" s="43" t="s">
        <v>163</v>
      </c>
      <c r="H21" s="42" t="s">
        <v>130</v>
      </c>
      <c r="I21" s="21" t="s">
        <v>121</v>
      </c>
      <c r="J21" s="21" t="s">
        <v>121</v>
      </c>
      <c r="K21" s="21" t="s">
        <v>121</v>
      </c>
      <c r="L21" s="42"/>
      <c r="M21" s="21"/>
      <c r="N21" s="45">
        <v>26</v>
      </c>
      <c r="O21" s="44">
        <v>8551.9316159999998</v>
      </c>
      <c r="P21" s="131">
        <v>17881.134856000001</v>
      </c>
      <c r="Q21" s="55">
        <v>4</v>
      </c>
      <c r="R21" s="55">
        <v>2</v>
      </c>
      <c r="S21" s="55">
        <v>2</v>
      </c>
      <c r="T21" s="55">
        <v>0</v>
      </c>
      <c r="U21" s="55">
        <v>1</v>
      </c>
      <c r="V21" s="132"/>
      <c r="W21" s="132"/>
      <c r="X21" s="132"/>
      <c r="Y21" s="132"/>
      <c r="Z21" s="132"/>
      <c r="AA21" s="42">
        <v>7</v>
      </c>
      <c r="AB21" s="45">
        <v>26</v>
      </c>
      <c r="AC21" s="46">
        <f>VLOOKUP(AB21,'[1]PPTOS GENERALES 2024'!$AL$11:$AN$40,3)*AD21</f>
        <v>839.48</v>
      </c>
      <c r="AD21" s="47">
        <v>1</v>
      </c>
      <c r="AE21" s="48">
        <f>VLOOKUP(C21,'[1]PPTOS GENERALES 2024'!$AL$3:$AO$8,4)*AD21</f>
        <v>1152.97</v>
      </c>
      <c r="AF21" s="48">
        <f>VLOOKUP(C21,'[1]PPTOS GENERALES 2024'!$AL$3:$AP$8,5)*CY21*AD21</f>
        <v>348.75000000000006</v>
      </c>
      <c r="AG21" s="48"/>
      <c r="AH21" s="44">
        <f>VLOOKUP(C21,'[1]PPTOS GENERALES 2024'!$AU$3:$AV$8,2)*AD21</f>
        <v>840.87924999999996</v>
      </c>
      <c r="AI21" s="44">
        <f>VLOOKUP(C21,'[1]PPTOS GENERALES 2024'!$AU$3:$AW$8,3)*CY21*AD21</f>
        <v>254.28541666666666</v>
      </c>
      <c r="AJ21" s="49">
        <f>VLOOKUP(N21,'[1]PPTOS GENERALES 2024'!$AL$11:$AN$40,3)*AD21</f>
        <v>839.48</v>
      </c>
      <c r="AK21" s="44">
        <f t="shared" si="1"/>
        <v>0</v>
      </c>
      <c r="AL21" s="44">
        <f>VLOOKUP(AA21,'[1]PPTOS GENERALES 2024'!$AL$45:$AU$56,10)*AD21</f>
        <v>707.5</v>
      </c>
      <c r="AM21" s="44"/>
      <c r="AN21" s="44"/>
      <c r="AO21" s="44"/>
      <c r="AP21" s="50"/>
      <c r="AQ21" s="44">
        <f>VLOOKUP(AA21,'[1]PPTOS GENERALES 2024'!$AL$45:$BB$56,12)*AP21</f>
        <v>0</v>
      </c>
      <c r="AR21" s="50"/>
      <c r="AS21" s="44">
        <f>VLOOKUP(AA21,'[1]PPTOS GENERALES 2024'!$AL$45:$BB$56,14)*AR21</f>
        <v>0</v>
      </c>
      <c r="AT21" s="50"/>
      <c r="AU21" s="44">
        <f>VLOOKUP(AA21,'[1]PPTOS GENERALES 2024'!$AL$45:$BB$56,15)*AT21</f>
        <v>0</v>
      </c>
      <c r="AV21" s="50"/>
      <c r="AW21" s="44">
        <f>VLOOKUP(AA21,'[1]PPTOS GENERALES 2024'!$AL$45:$BB$56,17)*AV21</f>
        <v>0</v>
      </c>
      <c r="AX21" s="50"/>
      <c r="AY21" s="44">
        <f>VLOOKUP(AA21,'[1]PPTOS GENERALES 2024'!$AL$45:$BG$56,18)*AX21</f>
        <v>0</v>
      </c>
      <c r="AZ21" s="20"/>
      <c r="BA21" s="44">
        <f>VLOOKUP(AA21,'[1]PPTOS GENERALES 2024'!$AL$45:$BG$56,19)*AZ21</f>
        <v>0</v>
      </c>
      <c r="BB21" s="20"/>
      <c r="BC21" s="44">
        <f>VLOOKUP(AA21,'[1]PPTOS GENERALES 2024'!$AL$45:$BG$56,20)*BB21</f>
        <v>0</v>
      </c>
      <c r="BD21" s="20"/>
      <c r="BE21" s="44">
        <f>VLOOKUP(AA21,'[1]PPTOS GENERALES 2024'!$AL$45:$BG$56,21)*BD21</f>
        <v>0</v>
      </c>
      <c r="BF21" s="20"/>
      <c r="BG21" s="44">
        <f>VLOOKUP(AA21,'[1]PPTOS GENERALES 2024'!$AL$45:$BG$56,22)*BF21</f>
        <v>0</v>
      </c>
      <c r="BH21" s="20"/>
      <c r="BI21" s="44"/>
      <c r="BJ21" s="20"/>
      <c r="BK21" s="44"/>
      <c r="BL21" s="20"/>
      <c r="BM21" s="44"/>
      <c r="BN21" s="20"/>
      <c r="BO21" s="44"/>
      <c r="BP21" s="20"/>
      <c r="BQ21" s="44"/>
      <c r="BR21" s="20"/>
      <c r="BS21" s="44"/>
      <c r="BT21" s="20">
        <v>1</v>
      </c>
      <c r="BU21" s="44">
        <f>VLOOKUP(AA21,'[1]PPTOS GENERALES 2024'!$AL$45:$BZ$56,39)*BT21</f>
        <v>110.75680000000003</v>
      </c>
      <c r="BV21" s="20"/>
      <c r="BW21" s="44"/>
      <c r="BX21" s="20"/>
      <c r="BY21" s="44"/>
      <c r="BZ21" s="44"/>
      <c r="CA21" s="44">
        <f t="shared" si="2"/>
        <v>15517.398499999999</v>
      </c>
      <c r="CB21" s="44"/>
      <c r="CC21" s="44"/>
      <c r="CD21" s="44"/>
      <c r="CE21" s="44"/>
      <c r="CF21" s="44">
        <f t="shared" si="3"/>
        <v>4693.5708333333341</v>
      </c>
      <c r="CG21" s="44"/>
      <c r="CH21" s="44">
        <f t="shared" si="4"/>
        <v>11752.720000000001</v>
      </c>
      <c r="CI21" s="44">
        <f t="shared" si="5"/>
        <v>9905</v>
      </c>
      <c r="CJ21" s="44">
        <f t="shared" si="0"/>
        <v>1550.5952000000004</v>
      </c>
      <c r="CK21" s="128"/>
      <c r="CL21" s="129">
        <f t="shared" si="6"/>
        <v>43419.284533333339</v>
      </c>
      <c r="CM21" s="21">
        <v>0</v>
      </c>
      <c r="CN21" s="53">
        <f t="shared" si="7"/>
        <v>42681.8</v>
      </c>
      <c r="CO21" s="54"/>
      <c r="CP21" s="44"/>
      <c r="CQ21" s="44"/>
      <c r="CR21" s="44">
        <f t="shared" si="8"/>
        <v>3048.7</v>
      </c>
      <c r="CS21" s="42" t="e">
        <f>#REF!-CT21</f>
        <v>#REF!</v>
      </c>
      <c r="CT21" s="55">
        <v>828</v>
      </c>
      <c r="CU21" s="55" t="s">
        <v>122</v>
      </c>
      <c r="CV21" s="130">
        <v>36283</v>
      </c>
      <c r="CW21" s="57">
        <v>45658</v>
      </c>
      <c r="CX21" s="58">
        <f t="shared" si="9"/>
        <v>8.3333333333333339</v>
      </c>
      <c r="CY21" s="58">
        <f t="shared" si="10"/>
        <v>8.3333333333333339</v>
      </c>
      <c r="CZ21" s="59">
        <f t="shared" si="11"/>
        <v>0</v>
      </c>
      <c r="DA21" s="60">
        <f t="shared" si="12"/>
        <v>0</v>
      </c>
      <c r="DB21" s="60">
        <f t="shared" si="13"/>
        <v>0</v>
      </c>
      <c r="DC21" s="60">
        <f t="shared" si="14"/>
        <v>0</v>
      </c>
      <c r="DD21" s="60">
        <f t="shared" si="15"/>
        <v>0</v>
      </c>
      <c r="DE21" s="60">
        <f t="shared" si="16"/>
        <v>0</v>
      </c>
      <c r="DF21" s="60">
        <f t="shared" si="17"/>
        <v>0</v>
      </c>
      <c r="DG21" s="60">
        <f t="shared" si="18"/>
        <v>0</v>
      </c>
      <c r="DH21" s="60">
        <f t="shared" si="19"/>
        <v>0</v>
      </c>
      <c r="DI21" s="60">
        <f t="shared" si="20"/>
        <v>0</v>
      </c>
      <c r="DJ21" s="60">
        <f t="shared" si="21"/>
        <v>0</v>
      </c>
      <c r="DK21" s="61"/>
      <c r="DL21" s="62">
        <v>828</v>
      </c>
      <c r="DM21" s="62">
        <v>1073.26</v>
      </c>
      <c r="DN21" s="63" t="e">
        <f>#REF!-DL21</f>
        <v>#REF!</v>
      </c>
      <c r="DO21" s="64">
        <f t="shared" si="22"/>
        <v>1975.4399999999998</v>
      </c>
      <c r="DP21" s="65">
        <f t="shared" si="23"/>
        <v>0</v>
      </c>
      <c r="DQ21" s="61"/>
      <c r="DR21" s="61"/>
      <c r="DS21" s="61"/>
      <c r="DT21" s="61"/>
      <c r="DU21" s="66" t="s">
        <v>164</v>
      </c>
      <c r="DV21" s="124">
        <v>326</v>
      </c>
      <c r="DW21" s="67">
        <v>3</v>
      </c>
      <c r="DX21" s="67">
        <v>2</v>
      </c>
      <c r="DY21" s="68">
        <v>6</v>
      </c>
      <c r="DZ21" s="170" t="s">
        <v>132</v>
      </c>
      <c r="EA21" s="170" t="s">
        <v>132</v>
      </c>
      <c r="EF21" s="61"/>
      <c r="EG21" s="66" t="s">
        <v>164</v>
      </c>
      <c r="EH21" s="124">
        <v>326</v>
      </c>
      <c r="EI21" s="67">
        <v>3</v>
      </c>
      <c r="EJ21" s="67">
        <v>2</v>
      </c>
      <c r="EK21" s="68">
        <v>6</v>
      </c>
      <c r="EL21" s="170" t="s">
        <v>132</v>
      </c>
      <c r="EM21" s="170" t="s">
        <v>132</v>
      </c>
      <c r="EN21" s="172"/>
      <c r="EO21" s="172"/>
      <c r="EP21" s="172"/>
      <c r="EQ21" s="172"/>
      <c r="ER21" s="172"/>
      <c r="ES21" s="172"/>
      <c r="ET21" s="172"/>
      <c r="EU21" s="172"/>
      <c r="EV21" s="172"/>
      <c r="EW21" s="172"/>
      <c r="EX21" s="172"/>
      <c r="EY21" s="172"/>
      <c r="EZ21" s="172"/>
      <c r="FA21" s="172"/>
      <c r="FB21" s="172"/>
      <c r="FC21" s="172"/>
      <c r="FD21" s="172"/>
      <c r="FE21" s="172"/>
      <c r="FF21" s="172"/>
      <c r="FG21" s="172"/>
      <c r="FH21" s="172"/>
      <c r="FI21" s="172"/>
      <c r="FJ21" s="172"/>
      <c r="FK21" s="172"/>
      <c r="FL21" s="172"/>
      <c r="FM21" s="172"/>
      <c r="FN21" s="172"/>
      <c r="FO21" s="172"/>
      <c r="FP21" s="172"/>
      <c r="FQ21" s="172"/>
      <c r="FR21" s="172"/>
      <c r="FS21" s="172"/>
      <c r="FT21" s="172"/>
      <c r="FU21" s="172"/>
      <c r="FV21" s="172"/>
      <c r="FW21" s="172"/>
      <c r="FX21" s="172"/>
      <c r="FY21" s="172"/>
      <c r="FZ21" s="172"/>
      <c r="GA21" s="172"/>
      <c r="GB21" s="172"/>
      <c r="GC21" s="172"/>
      <c r="GD21" s="172"/>
      <c r="GE21" s="172"/>
      <c r="GF21" s="172"/>
      <c r="GG21" s="172"/>
      <c r="GH21" s="172"/>
      <c r="GI21" s="172"/>
      <c r="GJ21" s="172"/>
      <c r="GK21" s="172"/>
      <c r="GL21" s="172"/>
      <c r="GM21" s="172"/>
      <c r="GN21" s="172"/>
      <c r="GO21" s="172"/>
      <c r="GP21" s="172"/>
      <c r="GQ21" s="172"/>
      <c r="GR21" s="172"/>
      <c r="GS21" s="172"/>
      <c r="GT21" s="172"/>
      <c r="GU21" s="172"/>
      <c r="GV21" s="172"/>
      <c r="GW21" s="172"/>
      <c r="GX21" s="172"/>
      <c r="GY21" s="172"/>
      <c r="GZ21" s="172"/>
      <c r="HA21" s="172"/>
      <c r="HB21" s="172"/>
      <c r="HC21" s="172"/>
      <c r="HD21" s="172"/>
      <c r="HE21" s="172"/>
      <c r="HF21" s="172"/>
      <c r="HG21" s="172"/>
      <c r="HH21" s="172"/>
      <c r="HI21" s="172"/>
      <c r="HJ21" s="172"/>
      <c r="HK21" s="172"/>
      <c r="HL21" s="172"/>
      <c r="HM21" s="172"/>
      <c r="HN21" s="172"/>
      <c r="HO21" s="172"/>
      <c r="HP21" s="172"/>
      <c r="HQ21" s="172"/>
      <c r="HR21" s="172"/>
      <c r="HS21" s="172"/>
      <c r="HT21" s="172"/>
      <c r="HU21" s="172"/>
      <c r="HV21" s="172"/>
      <c r="HW21" s="172"/>
      <c r="HX21" s="172"/>
      <c r="HY21" s="172"/>
      <c r="HZ21" s="172"/>
      <c r="IA21" s="172"/>
    </row>
    <row r="22" spans="1:235" s="171" customFormat="1" ht="25.5" customHeight="1" outlineLevel="2" x14ac:dyDescent="0.2">
      <c r="A22" s="102">
        <v>326</v>
      </c>
      <c r="B22" s="7" t="s">
        <v>112</v>
      </c>
      <c r="C22" s="7" t="s">
        <v>126</v>
      </c>
      <c r="D22" s="7" t="s">
        <v>10</v>
      </c>
      <c r="E22" s="7" t="s">
        <v>138</v>
      </c>
      <c r="F22" s="7" t="s">
        <v>150</v>
      </c>
      <c r="G22" s="43" t="s">
        <v>163</v>
      </c>
      <c r="H22" s="42" t="s">
        <v>130</v>
      </c>
      <c r="I22" s="21" t="s">
        <v>121</v>
      </c>
      <c r="J22" s="21" t="s">
        <v>121</v>
      </c>
      <c r="K22" s="21" t="s">
        <v>121</v>
      </c>
      <c r="L22" s="42"/>
      <c r="M22" s="21"/>
      <c r="N22" s="45">
        <v>26</v>
      </c>
      <c r="O22" s="44">
        <v>8508.9435840000006</v>
      </c>
      <c r="P22" s="131">
        <v>17791.251677333301</v>
      </c>
      <c r="Q22" s="55">
        <v>4</v>
      </c>
      <c r="R22" s="55">
        <v>2</v>
      </c>
      <c r="S22" s="55">
        <v>2</v>
      </c>
      <c r="T22" s="55">
        <v>0</v>
      </c>
      <c r="U22" s="55">
        <v>1</v>
      </c>
      <c r="V22" s="132"/>
      <c r="W22" s="132"/>
      <c r="X22" s="132"/>
      <c r="Y22" s="132"/>
      <c r="Z22" s="132"/>
      <c r="AA22" s="42">
        <v>7</v>
      </c>
      <c r="AB22" s="45">
        <v>26</v>
      </c>
      <c r="AC22" s="46">
        <f>VLOOKUP(AB22,'[1]PPTOS GENERALES 2024'!$AL$11:$AN$40,3)*AD22</f>
        <v>839.48</v>
      </c>
      <c r="AD22" s="47">
        <v>1</v>
      </c>
      <c r="AE22" s="48">
        <f>VLOOKUP(C22,'[1]PPTOS GENERALES 2024'!$AL$3:$AO$8,4)*AD22</f>
        <v>1152.97</v>
      </c>
      <c r="AF22" s="48">
        <f>VLOOKUP(C22,'[1]PPTOS GENERALES 2024'!$AL$3:$AP$8,5)*CY22*AD22</f>
        <v>139.5</v>
      </c>
      <c r="AG22" s="48"/>
      <c r="AH22" s="44">
        <f>VLOOKUP(C22,'[1]PPTOS GENERALES 2024'!$AU$3:$AV$8,2)*AD22</f>
        <v>840.87924999999996</v>
      </c>
      <c r="AI22" s="44">
        <f>VLOOKUP(C22,'[1]PPTOS GENERALES 2024'!$AU$3:$AW$8,3)*CY22*AD22</f>
        <v>101.71416666666666</v>
      </c>
      <c r="AJ22" s="49">
        <f>VLOOKUP(N22,'[1]PPTOS GENERALES 2024'!$AL$11:$AN$40,3)*AD22</f>
        <v>839.48</v>
      </c>
      <c r="AK22" s="44">
        <f t="shared" si="1"/>
        <v>0</v>
      </c>
      <c r="AL22" s="44">
        <f>VLOOKUP(AA22,'[1]PPTOS GENERALES 2024'!$AL$45:$AU$56,10)*AD22</f>
        <v>707.5</v>
      </c>
      <c r="AM22" s="44"/>
      <c r="AN22" s="44"/>
      <c r="AO22" s="44"/>
      <c r="AP22" s="50"/>
      <c r="AQ22" s="44">
        <f>VLOOKUP(AA22,'[1]PPTOS GENERALES 2024'!$AL$45:$BB$56,12)*AP22</f>
        <v>0</v>
      </c>
      <c r="AR22" s="50"/>
      <c r="AS22" s="44">
        <f>VLOOKUP(AA22,'[1]PPTOS GENERALES 2024'!$AL$45:$BB$56,14)*AR22</f>
        <v>0</v>
      </c>
      <c r="AT22" s="50"/>
      <c r="AU22" s="44">
        <f>VLOOKUP(AA22,'[1]PPTOS GENERALES 2024'!$AL$45:$BB$56,15)*AT22</f>
        <v>0</v>
      </c>
      <c r="AV22" s="50"/>
      <c r="AW22" s="44">
        <f>VLOOKUP(AA22,'[1]PPTOS GENERALES 2024'!$AL$45:$BB$56,17)*AV22</f>
        <v>0</v>
      </c>
      <c r="AX22" s="50"/>
      <c r="AY22" s="44">
        <f>VLOOKUP(AA22,'[1]PPTOS GENERALES 2024'!$AL$45:$BG$56,18)*AX22</f>
        <v>0</v>
      </c>
      <c r="AZ22" s="20"/>
      <c r="BA22" s="44">
        <f>VLOOKUP(AA22,'[1]PPTOS GENERALES 2024'!$AL$45:$BG$56,19)*AZ22</f>
        <v>0</v>
      </c>
      <c r="BB22" s="20"/>
      <c r="BC22" s="44">
        <f>VLOOKUP(AA22,'[1]PPTOS GENERALES 2024'!$AL$45:$BG$56,20)*BB22</f>
        <v>0</v>
      </c>
      <c r="BD22" s="20"/>
      <c r="BE22" s="44">
        <f>VLOOKUP(AA22,'[1]PPTOS GENERALES 2024'!$AL$45:$BG$56,21)*BD22</f>
        <v>0</v>
      </c>
      <c r="BF22" s="20"/>
      <c r="BG22" s="44">
        <f>VLOOKUP(AA22,'[1]PPTOS GENERALES 2024'!$AL$45:$BG$56,22)*BF22</f>
        <v>0</v>
      </c>
      <c r="BH22" s="20"/>
      <c r="BI22" s="44"/>
      <c r="BJ22" s="20"/>
      <c r="BK22" s="44"/>
      <c r="BL22" s="20"/>
      <c r="BM22" s="44"/>
      <c r="BN22" s="20"/>
      <c r="BO22" s="44"/>
      <c r="BP22" s="20"/>
      <c r="BQ22" s="44"/>
      <c r="BR22" s="20">
        <v>1</v>
      </c>
      <c r="BS22" s="44">
        <f>VLOOKUP(AA22,'[1]PPTOS GENERALES 2024'!$AL$45:$BZ$56,38)*BR22</f>
        <v>174.04640000000003</v>
      </c>
      <c r="BT22" s="20"/>
      <c r="BU22" s="44"/>
      <c r="BV22" s="20"/>
      <c r="BW22" s="44"/>
      <c r="BX22" s="20"/>
      <c r="BY22" s="44"/>
      <c r="BZ22" s="44"/>
      <c r="CA22" s="44">
        <f t="shared" si="2"/>
        <v>15517.398499999999</v>
      </c>
      <c r="CB22" s="44"/>
      <c r="CC22" s="44"/>
      <c r="CD22" s="44"/>
      <c r="CE22" s="44"/>
      <c r="CF22" s="44">
        <f t="shared" si="3"/>
        <v>1877.4283333333333</v>
      </c>
      <c r="CG22" s="44"/>
      <c r="CH22" s="44">
        <f t="shared" si="4"/>
        <v>11752.720000000001</v>
      </c>
      <c r="CI22" s="44">
        <f t="shared" si="5"/>
        <v>9905</v>
      </c>
      <c r="CJ22" s="44">
        <f t="shared" si="0"/>
        <v>2436.6496000000006</v>
      </c>
      <c r="CK22" s="128"/>
      <c r="CL22" s="129">
        <f t="shared" si="6"/>
        <v>41489.196433333331</v>
      </c>
      <c r="CM22" s="21">
        <v>0</v>
      </c>
      <c r="CN22" s="53">
        <f t="shared" si="7"/>
        <v>39752.300000000003</v>
      </c>
      <c r="CO22" s="54"/>
      <c r="CP22" s="44"/>
      <c r="CQ22" s="44"/>
      <c r="CR22" s="44">
        <f t="shared" si="8"/>
        <v>2839.45</v>
      </c>
      <c r="CS22" s="42" t="e">
        <f>#REF!-CT22</f>
        <v>#REF!</v>
      </c>
      <c r="CT22" s="55">
        <v>828</v>
      </c>
      <c r="CU22" s="55" t="s">
        <v>155</v>
      </c>
      <c r="CV22" s="130">
        <v>41918</v>
      </c>
      <c r="CW22" s="57">
        <v>45658</v>
      </c>
      <c r="CX22" s="58">
        <f t="shared" si="9"/>
        <v>3.3333333333333335</v>
      </c>
      <c r="CY22" s="58">
        <f t="shared" si="10"/>
        <v>3.3333333333333335</v>
      </c>
      <c r="CZ22" s="59">
        <f t="shared" si="11"/>
        <v>0</v>
      </c>
      <c r="DA22" s="60">
        <f t="shared" si="12"/>
        <v>0</v>
      </c>
      <c r="DB22" s="60">
        <f t="shared" si="13"/>
        <v>0</v>
      </c>
      <c r="DC22" s="60">
        <f t="shared" si="14"/>
        <v>0</v>
      </c>
      <c r="DD22" s="60">
        <f t="shared" si="15"/>
        <v>0</v>
      </c>
      <c r="DE22" s="60">
        <f t="shared" si="16"/>
        <v>0</v>
      </c>
      <c r="DF22" s="60">
        <f t="shared" si="17"/>
        <v>0</v>
      </c>
      <c r="DG22" s="60">
        <f t="shared" si="18"/>
        <v>0</v>
      </c>
      <c r="DH22" s="60">
        <f t="shared" si="19"/>
        <v>0</v>
      </c>
      <c r="DI22" s="60">
        <f t="shared" si="20"/>
        <v>0</v>
      </c>
      <c r="DJ22" s="60">
        <f t="shared" si="21"/>
        <v>0</v>
      </c>
      <c r="DK22" s="61"/>
      <c r="DL22" s="62">
        <v>828</v>
      </c>
      <c r="DM22" s="62">
        <v>1073.26</v>
      </c>
      <c r="DN22" s="63" t="e">
        <f>#REF!-DL22</f>
        <v>#REF!</v>
      </c>
      <c r="DO22" s="64">
        <f t="shared" si="22"/>
        <v>1766.1899999999998</v>
      </c>
      <c r="DP22" s="65">
        <f t="shared" si="23"/>
        <v>0</v>
      </c>
      <c r="DQ22" s="61"/>
      <c r="DR22" s="61"/>
      <c r="DS22" s="61"/>
      <c r="DT22" s="61"/>
      <c r="DU22" s="66" t="s">
        <v>164</v>
      </c>
      <c r="DV22" s="124">
        <v>326</v>
      </c>
      <c r="DW22" s="67">
        <v>3</v>
      </c>
      <c r="DX22" s="67">
        <v>2</v>
      </c>
      <c r="DY22" s="68">
        <v>6</v>
      </c>
      <c r="DZ22" s="170" t="s">
        <v>132</v>
      </c>
      <c r="EA22" s="170" t="s">
        <v>132</v>
      </c>
      <c r="EF22" s="61"/>
      <c r="EG22" s="66" t="s">
        <v>164</v>
      </c>
      <c r="EH22" s="124">
        <v>326</v>
      </c>
      <c r="EI22" s="67">
        <v>3</v>
      </c>
      <c r="EJ22" s="67">
        <v>2</v>
      </c>
      <c r="EK22" s="68">
        <v>6</v>
      </c>
      <c r="EL22" s="170" t="s">
        <v>132</v>
      </c>
      <c r="EM22" s="170" t="s">
        <v>132</v>
      </c>
      <c r="EN22" s="172"/>
      <c r="EO22" s="172"/>
      <c r="EP22" s="172"/>
      <c r="EQ22" s="172"/>
      <c r="ER22" s="172"/>
      <c r="ES22" s="172"/>
      <c r="ET22" s="172"/>
      <c r="EU22" s="172"/>
      <c r="EV22" s="172"/>
      <c r="EW22" s="172"/>
      <c r="EX22" s="172"/>
      <c r="EY22" s="172"/>
      <c r="EZ22" s="172"/>
      <c r="FA22" s="172"/>
      <c r="FB22" s="172"/>
      <c r="FC22" s="172"/>
      <c r="FD22" s="172"/>
      <c r="FE22" s="172"/>
      <c r="FF22" s="172"/>
      <c r="FG22" s="172"/>
      <c r="FH22" s="172"/>
      <c r="FI22" s="172"/>
      <c r="FJ22" s="172"/>
      <c r="FK22" s="172"/>
      <c r="FL22" s="172"/>
      <c r="FM22" s="172"/>
      <c r="FN22" s="172"/>
      <c r="FO22" s="172"/>
      <c r="FP22" s="172"/>
      <c r="FQ22" s="172"/>
      <c r="FR22" s="172"/>
      <c r="FS22" s="172"/>
      <c r="FT22" s="172"/>
      <c r="FU22" s="172"/>
      <c r="FV22" s="172"/>
      <c r="FW22" s="172"/>
      <c r="FX22" s="172"/>
      <c r="FY22" s="172"/>
      <c r="FZ22" s="172"/>
      <c r="GA22" s="172"/>
      <c r="GB22" s="172"/>
      <c r="GC22" s="172"/>
      <c r="GD22" s="172"/>
      <c r="GE22" s="172"/>
      <c r="GF22" s="172"/>
      <c r="GG22" s="172"/>
      <c r="GH22" s="172"/>
      <c r="GI22" s="172"/>
      <c r="GJ22" s="172"/>
      <c r="GK22" s="172"/>
      <c r="GL22" s="172"/>
      <c r="GM22" s="172"/>
      <c r="GN22" s="172"/>
      <c r="GO22" s="172"/>
      <c r="GP22" s="172"/>
      <c r="GQ22" s="172"/>
      <c r="GR22" s="172"/>
      <c r="GS22" s="172"/>
      <c r="GT22" s="172"/>
      <c r="GU22" s="172"/>
      <c r="GV22" s="172"/>
      <c r="GW22" s="172"/>
      <c r="GX22" s="172"/>
      <c r="GY22" s="172"/>
      <c r="GZ22" s="172"/>
      <c r="HA22" s="172"/>
      <c r="HB22" s="172"/>
      <c r="HC22" s="172"/>
      <c r="HD22" s="172"/>
      <c r="HE22" s="172"/>
      <c r="HF22" s="172"/>
      <c r="HG22" s="172"/>
      <c r="HH22" s="172"/>
      <c r="HI22" s="172"/>
      <c r="HJ22" s="172"/>
      <c r="HK22" s="172"/>
      <c r="HL22" s="172"/>
      <c r="HM22" s="172"/>
      <c r="HN22" s="172"/>
      <c r="HO22" s="172"/>
      <c r="HP22" s="172"/>
      <c r="HQ22" s="172"/>
      <c r="HR22" s="172"/>
      <c r="HS22" s="172"/>
      <c r="HT22" s="172"/>
      <c r="HU22" s="172"/>
      <c r="HV22" s="172"/>
      <c r="HW22" s="172"/>
      <c r="HX22" s="172"/>
      <c r="HY22" s="172"/>
      <c r="HZ22" s="172"/>
      <c r="IA22" s="172"/>
    </row>
    <row r="23" spans="1:235" s="171" customFormat="1" ht="25.5" customHeight="1" outlineLevel="2" x14ac:dyDescent="0.2">
      <c r="A23" s="102">
        <v>326</v>
      </c>
      <c r="B23" s="7" t="s">
        <v>112</v>
      </c>
      <c r="C23" s="7" t="s">
        <v>126</v>
      </c>
      <c r="D23" s="7" t="s">
        <v>10</v>
      </c>
      <c r="E23" s="7" t="s">
        <v>138</v>
      </c>
      <c r="F23" s="7" t="s">
        <v>150</v>
      </c>
      <c r="G23" s="43" t="s">
        <v>163</v>
      </c>
      <c r="H23" s="42" t="s">
        <v>130</v>
      </c>
      <c r="I23" s="21" t="s">
        <v>121</v>
      </c>
      <c r="J23" s="21" t="s">
        <v>121</v>
      </c>
      <c r="K23" s="21" t="s">
        <v>121</v>
      </c>
      <c r="L23" s="42"/>
      <c r="M23" s="21"/>
      <c r="N23" s="45">
        <v>26</v>
      </c>
      <c r="O23" s="44">
        <v>2506.7396159999998</v>
      </c>
      <c r="P23" s="131">
        <v>5241.3128559999996</v>
      </c>
      <c r="Q23" s="55">
        <v>4</v>
      </c>
      <c r="R23" s="55">
        <v>2</v>
      </c>
      <c r="S23" s="55">
        <v>2</v>
      </c>
      <c r="T23" s="55">
        <v>0</v>
      </c>
      <c r="U23" s="55">
        <v>1</v>
      </c>
      <c r="V23" s="132"/>
      <c r="W23" s="132"/>
      <c r="X23" s="132"/>
      <c r="Y23" s="132"/>
      <c r="Z23" s="132"/>
      <c r="AA23" s="42">
        <v>7</v>
      </c>
      <c r="AB23" s="45">
        <v>26</v>
      </c>
      <c r="AC23" s="46">
        <f>VLOOKUP(AB23,'[1]PPTOS GENERALES 2024'!$AL$11:$AN$40,3)*AD23</f>
        <v>539.70169199999998</v>
      </c>
      <c r="AD23" s="47">
        <v>0.64290000000000003</v>
      </c>
      <c r="AE23" s="48">
        <f>VLOOKUP(C23,'[1]PPTOS GENERALES 2024'!$AL$3:$AO$8,4)*AD23</f>
        <v>741.24441300000001</v>
      </c>
      <c r="AF23" s="48">
        <f>VLOOKUP(C23,'[1]PPTOS GENERALES 2024'!$AL$3:$AP$8,5)*CY23*AD23</f>
        <v>116.589915</v>
      </c>
      <c r="AG23" s="48"/>
      <c r="AH23" s="44">
        <f>VLOOKUP(C23,'[1]PPTOS GENERALES 2024'!$AU$3:$AV$8,2)*AD23</f>
        <v>540.60126982500003</v>
      </c>
      <c r="AI23" s="44">
        <f>VLOOKUP(C23,'[1]PPTOS GENERALES 2024'!$AU$3:$AW$8,3)*CY23*AD23</f>
        <v>85.009649074999984</v>
      </c>
      <c r="AJ23" s="49">
        <f>VLOOKUP(N23,'[1]PPTOS GENERALES 2024'!$AL$11:$AN$40,3)*AD23</f>
        <v>539.70169199999998</v>
      </c>
      <c r="AK23" s="44">
        <f t="shared" si="1"/>
        <v>0</v>
      </c>
      <c r="AL23" s="44">
        <f>VLOOKUP(AA23,'[1]PPTOS GENERALES 2024'!$AL$45:$AU$56,10)*AD23</f>
        <v>454.85175000000004</v>
      </c>
      <c r="AM23" s="44"/>
      <c r="AN23" s="44"/>
      <c r="AO23" s="44"/>
      <c r="AP23" s="50"/>
      <c r="AQ23" s="44">
        <f>VLOOKUP(AA23,'[1]PPTOS GENERALES 2024'!$AL$45:$BB$56,12)*AP23</f>
        <v>0</v>
      </c>
      <c r="AR23" s="50"/>
      <c r="AS23" s="44">
        <f>VLOOKUP(AA23,'[1]PPTOS GENERALES 2024'!$AL$45:$BB$56,14)*AR23</f>
        <v>0</v>
      </c>
      <c r="AT23" s="50"/>
      <c r="AU23" s="44">
        <f>VLOOKUP(AA23,'[1]PPTOS GENERALES 2024'!$AL$45:$BB$56,15)*AT23</f>
        <v>0</v>
      </c>
      <c r="AV23" s="50"/>
      <c r="AW23" s="44">
        <f>VLOOKUP(AA23,'[1]PPTOS GENERALES 2024'!$AL$45:$BB$56,17)*AV23</f>
        <v>0</v>
      </c>
      <c r="AX23" s="50"/>
      <c r="AY23" s="44">
        <f>VLOOKUP(AA23,'[1]PPTOS GENERALES 2024'!$AL$45:$BG$56,18)*AX23</f>
        <v>0</v>
      </c>
      <c r="AZ23" s="20"/>
      <c r="BA23" s="44">
        <f>VLOOKUP(AA23,'[1]PPTOS GENERALES 2024'!$AL$45:$BG$56,19)*AZ23</f>
        <v>0</v>
      </c>
      <c r="BB23" s="20"/>
      <c r="BC23" s="44">
        <f>VLOOKUP(AA23,'[1]PPTOS GENERALES 2024'!$AL$45:$BG$56,20)*BB23</f>
        <v>0</v>
      </c>
      <c r="BD23" s="20"/>
      <c r="BE23" s="44">
        <f>VLOOKUP(AA23,'[1]PPTOS GENERALES 2024'!$AL$45:$BG$56,21)*BD23</f>
        <v>0</v>
      </c>
      <c r="BF23" s="20"/>
      <c r="BG23" s="44">
        <f>VLOOKUP(AA23,'[1]PPTOS GENERALES 2024'!$AL$45:$BG$56,22)*BF23</f>
        <v>0</v>
      </c>
      <c r="BH23" s="20"/>
      <c r="BI23" s="44"/>
      <c r="BJ23" s="20"/>
      <c r="BK23" s="44"/>
      <c r="BL23" s="20"/>
      <c r="BM23" s="44"/>
      <c r="BN23" s="20"/>
      <c r="BO23" s="44"/>
      <c r="BP23" s="20"/>
      <c r="BQ23" s="44"/>
      <c r="BR23" s="20"/>
      <c r="BS23" s="44"/>
      <c r="BT23" s="20"/>
      <c r="BU23" s="44"/>
      <c r="BV23" s="20"/>
      <c r="BW23" s="44"/>
      <c r="BX23" s="20">
        <v>1</v>
      </c>
      <c r="BY23" s="44">
        <f>VLOOKUP(AA23,'[1]PPTOS GENERALES 2024'!$AL$45:$BZ$56,41)*BX23</f>
        <v>41.353999999999999</v>
      </c>
      <c r="BZ23" s="44"/>
      <c r="CA23" s="44">
        <f t="shared" si="2"/>
        <v>9976.1354956499999</v>
      </c>
      <c r="CB23" s="44"/>
      <c r="CC23" s="44"/>
      <c r="CD23" s="44"/>
      <c r="CE23" s="44"/>
      <c r="CF23" s="44">
        <f t="shared" si="3"/>
        <v>1569.0982781499999</v>
      </c>
      <c r="CG23" s="44"/>
      <c r="CH23" s="44">
        <f t="shared" si="4"/>
        <v>7555.8236879999995</v>
      </c>
      <c r="CI23" s="44">
        <f t="shared" si="5"/>
        <v>6367.924500000001</v>
      </c>
      <c r="CJ23" s="44">
        <f t="shared" si="0"/>
        <v>578.95600000000002</v>
      </c>
      <c r="CK23" s="128"/>
      <c r="CL23" s="129">
        <f t="shared" si="6"/>
        <v>26047.937961799998</v>
      </c>
      <c r="CM23" s="21">
        <v>0</v>
      </c>
      <c r="CN23" s="53">
        <f t="shared" si="7"/>
        <v>25933.428779999998</v>
      </c>
      <c r="CO23" s="54"/>
      <c r="CP23" s="44"/>
      <c r="CQ23" s="44"/>
      <c r="CR23" s="44">
        <f t="shared" si="8"/>
        <v>1852.38777</v>
      </c>
      <c r="CS23" s="42" t="e">
        <f>#REF!-CT23</f>
        <v>#REF!</v>
      </c>
      <c r="CT23" s="55">
        <v>828</v>
      </c>
      <c r="CU23" s="55" t="s">
        <v>155</v>
      </c>
      <c r="CV23" s="130">
        <v>40806</v>
      </c>
      <c r="CW23" s="57">
        <v>45658</v>
      </c>
      <c r="CX23" s="58">
        <f t="shared" si="9"/>
        <v>4.333333333333333</v>
      </c>
      <c r="CY23" s="58">
        <f t="shared" si="10"/>
        <v>4.333333333333333</v>
      </c>
      <c r="CZ23" s="59">
        <f t="shared" si="11"/>
        <v>0</v>
      </c>
      <c r="DA23" s="60">
        <f t="shared" si="12"/>
        <v>0</v>
      </c>
      <c r="DB23" s="60">
        <f t="shared" si="13"/>
        <v>0</v>
      </c>
      <c r="DC23" s="60">
        <f t="shared" si="14"/>
        <v>0</v>
      </c>
      <c r="DD23" s="60">
        <f t="shared" si="15"/>
        <v>0</v>
      </c>
      <c r="DE23" s="60">
        <f t="shared" si="16"/>
        <v>0</v>
      </c>
      <c r="DF23" s="60">
        <f t="shared" si="17"/>
        <v>0</v>
      </c>
      <c r="DG23" s="60">
        <f t="shared" si="18"/>
        <v>0</v>
      </c>
      <c r="DH23" s="60">
        <f t="shared" si="19"/>
        <v>0</v>
      </c>
      <c r="DI23" s="60">
        <f t="shared" si="20"/>
        <v>0</v>
      </c>
      <c r="DJ23" s="60">
        <f t="shared" si="21"/>
        <v>0</v>
      </c>
      <c r="DK23" s="61"/>
      <c r="DL23" s="62">
        <v>828</v>
      </c>
      <c r="DM23" s="62">
        <v>1073.26</v>
      </c>
      <c r="DN23" s="63" t="e">
        <f>#REF!-DL23</f>
        <v>#REF!</v>
      </c>
      <c r="DO23" s="64">
        <f t="shared" si="22"/>
        <v>779.12777000000006</v>
      </c>
      <c r="DP23" s="65">
        <f t="shared" si="23"/>
        <v>0</v>
      </c>
      <c r="DQ23" s="61"/>
      <c r="DR23" s="61"/>
      <c r="DS23" s="61"/>
      <c r="DT23" s="61"/>
      <c r="DU23" s="66" t="s">
        <v>164</v>
      </c>
      <c r="DV23" s="124">
        <v>326</v>
      </c>
      <c r="DW23" s="67">
        <v>3</v>
      </c>
      <c r="DX23" s="67">
        <v>2</v>
      </c>
      <c r="DY23" s="174">
        <v>6</v>
      </c>
      <c r="DZ23" s="170" t="s">
        <v>132</v>
      </c>
      <c r="EA23" s="170" t="s">
        <v>132</v>
      </c>
      <c r="EF23" s="61"/>
      <c r="EG23" s="66" t="s">
        <v>164</v>
      </c>
      <c r="EH23" s="124">
        <v>326</v>
      </c>
      <c r="EI23" s="67">
        <v>3</v>
      </c>
      <c r="EJ23" s="67">
        <v>2</v>
      </c>
      <c r="EK23" s="174">
        <v>6</v>
      </c>
      <c r="EL23" s="170" t="s">
        <v>132</v>
      </c>
      <c r="EM23" s="170" t="s">
        <v>132</v>
      </c>
      <c r="EN23" s="172"/>
      <c r="EO23" s="172"/>
      <c r="EP23" s="172"/>
      <c r="EQ23" s="172"/>
      <c r="ER23" s="172"/>
      <c r="ES23" s="172"/>
      <c r="ET23" s="172"/>
      <c r="EU23" s="172"/>
      <c r="EV23" s="172"/>
      <c r="EW23" s="172"/>
      <c r="EX23" s="172"/>
      <c r="EY23" s="172"/>
      <c r="EZ23" s="172"/>
      <c r="FA23" s="172"/>
      <c r="FB23" s="172"/>
      <c r="FC23" s="172"/>
      <c r="FD23" s="172"/>
      <c r="FE23" s="172"/>
      <c r="FF23" s="172"/>
      <c r="FG23" s="172"/>
      <c r="FH23" s="172"/>
      <c r="FI23" s="172"/>
      <c r="FJ23" s="172"/>
      <c r="FK23" s="172"/>
      <c r="FL23" s="172"/>
      <c r="FM23" s="172"/>
      <c r="FN23" s="172"/>
      <c r="FO23" s="172"/>
      <c r="FP23" s="172"/>
      <c r="FQ23" s="172"/>
      <c r="FR23" s="172"/>
      <c r="FS23" s="172"/>
      <c r="FT23" s="172"/>
      <c r="FU23" s="172"/>
      <c r="FV23" s="172"/>
      <c r="FW23" s="172"/>
      <c r="FX23" s="172"/>
      <c r="FY23" s="172"/>
      <c r="FZ23" s="172"/>
      <c r="GA23" s="172"/>
      <c r="GB23" s="172"/>
      <c r="GC23" s="172"/>
      <c r="GD23" s="172"/>
      <c r="GE23" s="172"/>
      <c r="GF23" s="172"/>
      <c r="GG23" s="172"/>
      <c r="GH23" s="172"/>
      <c r="GI23" s="172"/>
      <c r="GJ23" s="172"/>
      <c r="GK23" s="172"/>
      <c r="GL23" s="172"/>
      <c r="GM23" s="172"/>
      <c r="GN23" s="172"/>
      <c r="GO23" s="172"/>
      <c r="GP23" s="172"/>
      <c r="GQ23" s="172"/>
      <c r="GR23" s="172"/>
      <c r="GS23" s="172"/>
      <c r="GT23" s="172"/>
      <c r="GU23" s="172"/>
      <c r="GV23" s="172"/>
      <c r="GW23" s="172"/>
      <c r="GX23" s="172"/>
      <c r="GY23" s="172"/>
      <c r="GZ23" s="172"/>
      <c r="HA23" s="172"/>
      <c r="HB23" s="172"/>
      <c r="HC23" s="172"/>
      <c r="HD23" s="172"/>
      <c r="HE23" s="172"/>
      <c r="HF23" s="172"/>
      <c r="HG23" s="172"/>
      <c r="HH23" s="172"/>
      <c r="HI23" s="172"/>
      <c r="HJ23" s="172"/>
      <c r="HK23" s="172"/>
      <c r="HL23" s="172"/>
      <c r="HM23" s="172"/>
      <c r="HN23" s="172"/>
      <c r="HO23" s="172"/>
      <c r="HP23" s="172"/>
      <c r="HQ23" s="172"/>
      <c r="HR23" s="172"/>
      <c r="HS23" s="172"/>
      <c r="HT23" s="172"/>
      <c r="HU23" s="172"/>
      <c r="HV23" s="172"/>
      <c r="HW23" s="172"/>
      <c r="HX23" s="172"/>
      <c r="HY23" s="172"/>
      <c r="HZ23" s="172"/>
      <c r="IA23" s="172"/>
    </row>
    <row r="24" spans="1:235" s="171" customFormat="1" ht="25.5" customHeight="1" outlineLevel="2" x14ac:dyDescent="0.2">
      <c r="A24" s="102">
        <v>326</v>
      </c>
      <c r="B24" s="7" t="s">
        <v>112</v>
      </c>
      <c r="C24" s="7" t="s">
        <v>126</v>
      </c>
      <c r="D24" s="7" t="s">
        <v>10</v>
      </c>
      <c r="E24" s="7" t="s">
        <v>138</v>
      </c>
      <c r="F24" s="7" t="s">
        <v>150</v>
      </c>
      <c r="G24" s="43" t="s">
        <v>163</v>
      </c>
      <c r="H24" s="42" t="s">
        <v>130</v>
      </c>
      <c r="I24" s="21" t="s">
        <v>121</v>
      </c>
      <c r="J24" s="21" t="s">
        <v>121</v>
      </c>
      <c r="K24" s="21" t="s">
        <v>121</v>
      </c>
      <c r="L24" s="42"/>
      <c r="M24" s="21"/>
      <c r="N24" s="45">
        <v>26</v>
      </c>
      <c r="O24" s="44">
        <v>4030.1280000000002</v>
      </c>
      <c r="P24" s="131">
        <v>8426.5480000000007</v>
      </c>
      <c r="Q24" s="55">
        <v>4</v>
      </c>
      <c r="R24" s="55">
        <v>2</v>
      </c>
      <c r="S24" s="55">
        <v>2</v>
      </c>
      <c r="T24" s="55">
        <v>0</v>
      </c>
      <c r="U24" s="55">
        <v>1</v>
      </c>
      <c r="V24" s="132"/>
      <c r="W24" s="132"/>
      <c r="X24" s="132"/>
      <c r="Y24" s="132"/>
      <c r="Z24" s="132"/>
      <c r="AA24" s="42">
        <v>7</v>
      </c>
      <c r="AB24" s="45">
        <v>26</v>
      </c>
      <c r="AC24" s="46">
        <f>VLOOKUP(AB24,'[1]PPTOS GENERALES 2024'!$AL$11:$AN$40,3)*AD24</f>
        <v>161.93569199999999</v>
      </c>
      <c r="AD24" s="47">
        <v>0.19289999999999999</v>
      </c>
      <c r="AE24" s="48">
        <f>VLOOKUP(C24,'[1]PPTOS GENERALES 2024'!$AL$3:$AO$8,4)*AD24</f>
        <v>222.40791299999998</v>
      </c>
      <c r="AF24" s="48">
        <f>VLOOKUP(C24,'[1]PPTOS GENERALES 2024'!$AL$3:$AP$8,5)*CY24*AD24</f>
        <v>0</v>
      </c>
      <c r="AG24" s="48"/>
      <c r="AH24" s="44">
        <f>VLOOKUP(C24,'[1]PPTOS GENERALES 2024'!$AU$3:$AV$8,2)*AD24</f>
        <v>162.20560732499999</v>
      </c>
      <c r="AI24" s="44">
        <f>VLOOKUP(C24,'[1]PPTOS GENERALES 2024'!$AU$3:$AW$8,3)*CY24*AD24</f>
        <v>0</v>
      </c>
      <c r="AJ24" s="49">
        <f>VLOOKUP(N24,'[1]PPTOS GENERALES 2024'!$AL$11:$AN$40,3)*AD24</f>
        <v>161.93569199999999</v>
      </c>
      <c r="AK24" s="44">
        <f t="shared" si="1"/>
        <v>0</v>
      </c>
      <c r="AL24" s="44">
        <f>VLOOKUP(AA24,'[1]PPTOS GENERALES 2024'!$AL$45:$AU$56,10)*AD24</f>
        <v>136.47674999999998</v>
      </c>
      <c r="AM24" s="44"/>
      <c r="AN24" s="44"/>
      <c r="AO24" s="44"/>
      <c r="AP24" s="50"/>
      <c r="AQ24" s="44">
        <f>VLOOKUP(AA24,'[1]PPTOS GENERALES 2024'!$AL$45:$BB$56,12)*AP24</f>
        <v>0</v>
      </c>
      <c r="AR24" s="50"/>
      <c r="AS24" s="44">
        <f>VLOOKUP(AA24,'[1]PPTOS GENERALES 2024'!$AL$45:$BB$56,14)*AR24</f>
        <v>0</v>
      </c>
      <c r="AT24" s="50"/>
      <c r="AU24" s="44">
        <f>VLOOKUP(AA24,'[1]PPTOS GENERALES 2024'!$AL$45:$BB$56,15)*AT24</f>
        <v>0</v>
      </c>
      <c r="AV24" s="50"/>
      <c r="AW24" s="44">
        <f>VLOOKUP(AA24,'[1]PPTOS GENERALES 2024'!$AL$45:$BB$56,17)*AV24</f>
        <v>0</v>
      </c>
      <c r="AX24" s="50"/>
      <c r="AY24" s="44">
        <f>VLOOKUP(AA24,'[1]PPTOS GENERALES 2024'!$AL$45:$BG$56,18)*AX24</f>
        <v>0</v>
      </c>
      <c r="AZ24" s="20"/>
      <c r="BA24" s="44">
        <f>VLOOKUP(AA24,'[1]PPTOS GENERALES 2024'!$AL$45:$BG$56,19)*AZ24</f>
        <v>0</v>
      </c>
      <c r="BB24" s="20"/>
      <c r="BC24" s="44">
        <f>VLOOKUP(AA24,'[1]PPTOS GENERALES 2024'!$AL$45:$BG$56,20)*BB24</f>
        <v>0</v>
      </c>
      <c r="BD24" s="20"/>
      <c r="BE24" s="44">
        <f>VLOOKUP(AA24,'[1]PPTOS GENERALES 2024'!$AL$45:$BG$56,21)*BD24</f>
        <v>0</v>
      </c>
      <c r="BF24" s="20"/>
      <c r="BG24" s="44">
        <f>VLOOKUP(AA24,'[1]PPTOS GENERALES 2024'!$AL$45:$BG$56,22)*BF24</f>
        <v>0</v>
      </c>
      <c r="BH24" s="20"/>
      <c r="BI24" s="44"/>
      <c r="BJ24" s="20"/>
      <c r="BK24" s="44"/>
      <c r="BL24" s="20"/>
      <c r="BM24" s="44"/>
      <c r="BN24" s="20"/>
      <c r="BO24" s="44"/>
      <c r="BP24" s="20"/>
      <c r="BQ24" s="44"/>
      <c r="BR24" s="20"/>
      <c r="BS24" s="44"/>
      <c r="BT24" s="20"/>
      <c r="BU24" s="44"/>
      <c r="BV24" s="20"/>
      <c r="BW24" s="44"/>
      <c r="BX24" s="20">
        <v>1</v>
      </c>
      <c r="BY24" s="44">
        <f>VLOOKUP(AA24,'[1]PPTOS GENERALES 2024'!$AL$45:$BZ$56,41)*BX24</f>
        <v>41.353999999999999</v>
      </c>
      <c r="BZ24" s="44"/>
      <c r="CA24" s="44">
        <f t="shared" si="2"/>
        <v>2993.3061706499998</v>
      </c>
      <c r="CB24" s="44"/>
      <c r="CC24" s="44"/>
      <c r="CD24" s="44"/>
      <c r="CE24" s="44"/>
      <c r="CF24" s="44">
        <f t="shared" si="3"/>
        <v>0</v>
      </c>
      <c r="CG24" s="44"/>
      <c r="CH24" s="44">
        <f t="shared" si="4"/>
        <v>2267.0996879999998</v>
      </c>
      <c r="CI24" s="44">
        <f t="shared" si="5"/>
        <v>1910.6744999999996</v>
      </c>
      <c r="CJ24" s="44">
        <f t="shared" si="0"/>
        <v>578.95600000000002</v>
      </c>
      <c r="CK24" s="128"/>
      <c r="CL24" s="129">
        <f t="shared" si="6"/>
        <v>7750.0363586499989</v>
      </c>
      <c r="CM24" s="21">
        <v>0</v>
      </c>
      <c r="CN24" s="53">
        <f t="shared" si="7"/>
        <v>7291.4849699999995</v>
      </c>
      <c r="CO24" s="54"/>
      <c r="CP24" s="44"/>
      <c r="CQ24" s="44"/>
      <c r="CR24" s="44">
        <f t="shared" si="8"/>
        <v>520.82035499999995</v>
      </c>
      <c r="CS24" s="42" t="e">
        <f>#REF!-CT24</f>
        <v>#REF!</v>
      </c>
      <c r="CT24" s="55">
        <v>828</v>
      </c>
      <c r="CU24" s="55" t="s">
        <v>122</v>
      </c>
      <c r="CV24" s="130"/>
      <c r="CW24" s="57"/>
      <c r="CX24" s="42">
        <v>0</v>
      </c>
      <c r="CY24" s="42">
        <f>(YEAR(CW24)-YEAR(CV24))/3</f>
        <v>0</v>
      </c>
      <c r="CZ24" s="59">
        <f t="shared" si="11"/>
        <v>0</v>
      </c>
      <c r="DA24" s="60">
        <f t="shared" si="12"/>
        <v>0</v>
      </c>
      <c r="DB24" s="60">
        <f t="shared" si="13"/>
        <v>0</v>
      </c>
      <c r="DC24" s="60">
        <f t="shared" si="14"/>
        <v>0</v>
      </c>
      <c r="DD24" s="60">
        <f t="shared" si="15"/>
        <v>0</v>
      </c>
      <c r="DE24" s="60">
        <f t="shared" si="16"/>
        <v>0</v>
      </c>
      <c r="DF24" s="60">
        <f t="shared" si="17"/>
        <v>0</v>
      </c>
      <c r="DG24" s="60">
        <f t="shared" si="18"/>
        <v>0</v>
      </c>
      <c r="DH24" s="60">
        <f t="shared" si="19"/>
        <v>0</v>
      </c>
      <c r="DI24" s="60">
        <f t="shared" si="20"/>
        <v>0</v>
      </c>
      <c r="DJ24" s="60">
        <f t="shared" si="21"/>
        <v>0</v>
      </c>
      <c r="DK24" s="61"/>
      <c r="DL24" s="62">
        <v>828</v>
      </c>
      <c r="DM24" s="62">
        <v>1073.26</v>
      </c>
      <c r="DN24" s="63" t="e">
        <f>#REF!-DL24</f>
        <v>#REF!</v>
      </c>
      <c r="DO24" s="64">
        <f t="shared" si="22"/>
        <v>-552.43964500000004</v>
      </c>
      <c r="DP24" s="65">
        <f t="shared" si="23"/>
        <v>0</v>
      </c>
      <c r="DQ24" s="61"/>
      <c r="DR24" s="61"/>
      <c r="DS24" s="61"/>
      <c r="DT24" s="61"/>
      <c r="DU24" s="66" t="s">
        <v>164</v>
      </c>
      <c r="DV24" s="124">
        <v>326</v>
      </c>
      <c r="DW24" s="67">
        <v>3</v>
      </c>
      <c r="DX24" s="67">
        <v>2</v>
      </c>
      <c r="DY24" s="68">
        <v>6</v>
      </c>
      <c r="DZ24" s="170" t="s">
        <v>132</v>
      </c>
      <c r="EA24" s="170" t="s">
        <v>132</v>
      </c>
      <c r="EF24" s="61"/>
      <c r="EG24" s="66" t="s">
        <v>164</v>
      </c>
      <c r="EH24" s="124">
        <v>326</v>
      </c>
      <c r="EI24" s="67">
        <v>3</v>
      </c>
      <c r="EJ24" s="67">
        <v>2</v>
      </c>
      <c r="EK24" s="68">
        <v>6</v>
      </c>
      <c r="EL24" s="170" t="s">
        <v>132</v>
      </c>
      <c r="EM24" s="170" t="s">
        <v>132</v>
      </c>
      <c r="EN24" s="172"/>
      <c r="EO24" s="172"/>
      <c r="EP24" s="172"/>
      <c r="EQ24" s="172"/>
      <c r="ER24" s="172"/>
      <c r="ES24" s="172"/>
      <c r="ET24" s="172"/>
      <c r="EU24" s="172"/>
      <c r="EV24" s="172"/>
      <c r="EW24" s="172"/>
      <c r="EX24" s="172"/>
      <c r="EY24" s="172"/>
      <c r="EZ24" s="172"/>
      <c r="FA24" s="172"/>
      <c r="FB24" s="172"/>
      <c r="FC24" s="172"/>
      <c r="FD24" s="172"/>
      <c r="FE24" s="172"/>
      <c r="FF24" s="172"/>
      <c r="FG24" s="172"/>
      <c r="FH24" s="172"/>
      <c r="FI24" s="172"/>
      <c r="FJ24" s="172"/>
      <c r="FK24" s="172"/>
      <c r="FL24" s="172"/>
      <c r="FM24" s="172"/>
      <c r="FN24" s="172"/>
      <c r="FO24" s="172"/>
      <c r="FP24" s="172"/>
      <c r="FQ24" s="172"/>
      <c r="FR24" s="172"/>
      <c r="FS24" s="172"/>
      <c r="FT24" s="172"/>
      <c r="FU24" s="172"/>
      <c r="FV24" s="172"/>
      <c r="FW24" s="172"/>
      <c r="FX24" s="172"/>
      <c r="FY24" s="172"/>
      <c r="FZ24" s="172"/>
      <c r="GA24" s="172"/>
      <c r="GB24" s="172"/>
      <c r="GC24" s="172"/>
      <c r="GD24" s="172"/>
      <c r="GE24" s="172"/>
      <c r="GF24" s="172"/>
      <c r="GG24" s="172"/>
      <c r="GH24" s="172"/>
      <c r="GI24" s="172"/>
      <c r="GJ24" s="172"/>
      <c r="GK24" s="172"/>
      <c r="GL24" s="172"/>
      <c r="GM24" s="172"/>
      <c r="GN24" s="172"/>
      <c r="GO24" s="172"/>
      <c r="GP24" s="172"/>
      <c r="GQ24" s="172"/>
      <c r="GR24" s="172"/>
      <c r="GS24" s="172"/>
      <c r="GT24" s="172"/>
      <c r="GU24" s="172"/>
      <c r="GV24" s="172"/>
      <c r="GW24" s="172"/>
      <c r="GX24" s="172"/>
      <c r="GY24" s="172"/>
      <c r="GZ24" s="172"/>
      <c r="HA24" s="172"/>
      <c r="HB24" s="172"/>
      <c r="HC24" s="172"/>
      <c r="HD24" s="172"/>
      <c r="HE24" s="172"/>
      <c r="HF24" s="172"/>
      <c r="HG24" s="172"/>
      <c r="HH24" s="172"/>
      <c r="HI24" s="172"/>
      <c r="HJ24" s="172"/>
      <c r="HK24" s="172"/>
      <c r="HL24" s="172"/>
      <c r="HM24" s="172"/>
      <c r="HN24" s="172"/>
      <c r="HO24" s="172"/>
      <c r="HP24" s="172"/>
      <c r="HQ24" s="172"/>
      <c r="HR24" s="172"/>
      <c r="HS24" s="172"/>
      <c r="HT24" s="172"/>
      <c r="HU24" s="172"/>
      <c r="HV24" s="172"/>
      <c r="HW24" s="172"/>
      <c r="HX24" s="172"/>
      <c r="HY24" s="172"/>
      <c r="HZ24" s="172"/>
      <c r="IA24" s="172"/>
    </row>
    <row r="25" spans="1:235" s="171" customFormat="1" ht="25.5" customHeight="1" outlineLevel="2" x14ac:dyDescent="0.2">
      <c r="A25" s="102">
        <v>326</v>
      </c>
      <c r="B25" s="7" t="s">
        <v>112</v>
      </c>
      <c r="C25" s="7" t="s">
        <v>126</v>
      </c>
      <c r="D25" s="7" t="s">
        <v>10</v>
      </c>
      <c r="E25" s="7" t="s">
        <v>138</v>
      </c>
      <c r="F25" s="7" t="s">
        <v>150</v>
      </c>
      <c r="G25" s="43" t="s">
        <v>163</v>
      </c>
      <c r="H25" s="42" t="s">
        <v>130</v>
      </c>
      <c r="I25" s="21" t="s">
        <v>121</v>
      </c>
      <c r="J25" s="21" t="s">
        <v>121</v>
      </c>
      <c r="K25" s="21" t="s">
        <v>121</v>
      </c>
      <c r="L25" s="42"/>
      <c r="M25" s="21"/>
      <c r="N25" s="45">
        <v>26</v>
      </c>
      <c r="O25" s="44">
        <v>13433.76</v>
      </c>
      <c r="P25" s="131">
        <v>28088.493333333299</v>
      </c>
      <c r="Q25" s="55">
        <v>4</v>
      </c>
      <c r="R25" s="55">
        <v>2</v>
      </c>
      <c r="S25" s="55">
        <v>2</v>
      </c>
      <c r="T25" s="55">
        <v>0</v>
      </c>
      <c r="U25" s="55">
        <v>1</v>
      </c>
      <c r="V25" s="132"/>
      <c r="W25" s="132"/>
      <c r="X25" s="132"/>
      <c r="Y25" s="132"/>
      <c r="Z25" s="132"/>
      <c r="AA25" s="42">
        <v>7</v>
      </c>
      <c r="AB25" s="45">
        <v>26</v>
      </c>
      <c r="AC25" s="46">
        <f>VLOOKUP(AB25,'[1]PPTOS GENERALES 2024'!$AL$11:$AN$40,3)*AD25</f>
        <v>839.48</v>
      </c>
      <c r="AD25" s="47">
        <v>1</v>
      </c>
      <c r="AE25" s="48">
        <f>VLOOKUP(C25,'[1]PPTOS GENERALES 2024'!$AL$3:$AO$8,4)*AD25</f>
        <v>1152.97</v>
      </c>
      <c r="AF25" s="48">
        <f>VLOOKUP(C25,'[1]PPTOS GENERALES 2024'!$AL$3:$AP$8,5)*CY25*AD25</f>
        <v>237.15000000000003</v>
      </c>
      <c r="AG25" s="48"/>
      <c r="AH25" s="44">
        <f>VLOOKUP(C25,'[1]PPTOS GENERALES 2024'!$AU$3:$AV$8,2)*AD25</f>
        <v>840.87924999999996</v>
      </c>
      <c r="AI25" s="44">
        <f>VLOOKUP(C25,'[1]PPTOS GENERALES 2024'!$AU$3:$AW$8,3)*CY25*AD25</f>
        <v>172.91408333333334</v>
      </c>
      <c r="AJ25" s="49">
        <f>VLOOKUP(N25,'[1]PPTOS GENERALES 2024'!$AL$11:$AN$40,3)*AD25</f>
        <v>839.48</v>
      </c>
      <c r="AK25" s="44">
        <f t="shared" si="1"/>
        <v>0</v>
      </c>
      <c r="AL25" s="44">
        <f>VLOOKUP(AA25,'[1]PPTOS GENERALES 2024'!$AL$45:$AU$56,10)*AD25</f>
        <v>707.5</v>
      </c>
      <c r="AM25" s="44"/>
      <c r="AN25" s="44"/>
      <c r="AO25" s="44"/>
      <c r="AP25" s="50"/>
      <c r="AQ25" s="44">
        <f>VLOOKUP(AA25,'[1]PPTOS GENERALES 2024'!$AL$45:$BB$56,12)*AP25</f>
        <v>0</v>
      </c>
      <c r="AR25" s="50"/>
      <c r="AS25" s="44">
        <f>VLOOKUP(AA25,'[1]PPTOS GENERALES 2024'!$AL$45:$BB$56,14)*AR25</f>
        <v>0</v>
      </c>
      <c r="AT25" s="50"/>
      <c r="AU25" s="44">
        <f>VLOOKUP(AA25,'[1]PPTOS GENERALES 2024'!$AL$45:$BB$56,15)*AT25</f>
        <v>0</v>
      </c>
      <c r="AV25" s="50"/>
      <c r="AW25" s="44">
        <f>VLOOKUP(AA25,'[1]PPTOS GENERALES 2024'!$AL$45:$BB$56,17)*AV25</f>
        <v>0</v>
      </c>
      <c r="AX25" s="50"/>
      <c r="AY25" s="44">
        <f>VLOOKUP(AA25,'[1]PPTOS GENERALES 2024'!$AL$45:$BG$56,18)*AX25</f>
        <v>0</v>
      </c>
      <c r="AZ25" s="20"/>
      <c r="BA25" s="44">
        <f>VLOOKUP(AA25,'[1]PPTOS GENERALES 2024'!$AL$45:$BG$56,19)*AZ25</f>
        <v>0</v>
      </c>
      <c r="BB25" s="20"/>
      <c r="BC25" s="44">
        <f>VLOOKUP(AA25,'[1]PPTOS GENERALES 2024'!$AL$45:$BG$56,20)*BB25</f>
        <v>0</v>
      </c>
      <c r="BD25" s="20"/>
      <c r="BE25" s="44">
        <f>VLOOKUP(AA25,'[1]PPTOS GENERALES 2024'!$AL$45:$BG$56,21)*BD25</f>
        <v>0</v>
      </c>
      <c r="BF25" s="20"/>
      <c r="BG25" s="44">
        <f>VLOOKUP(AA25,'[1]PPTOS GENERALES 2024'!$AL$45:$BG$56,22)*BF25</f>
        <v>0</v>
      </c>
      <c r="BH25" s="20"/>
      <c r="BI25" s="44"/>
      <c r="BJ25" s="20"/>
      <c r="BK25" s="44"/>
      <c r="BL25" s="20"/>
      <c r="BM25" s="44"/>
      <c r="BN25" s="20"/>
      <c r="BO25" s="44"/>
      <c r="BP25" s="20"/>
      <c r="BQ25" s="44"/>
      <c r="BR25" s="20"/>
      <c r="BS25" s="44"/>
      <c r="BT25" s="20">
        <v>1</v>
      </c>
      <c r="BU25" s="44">
        <f>VLOOKUP(AA25,'[1]PPTOS GENERALES 2024'!$AL$45:$BZ$56,39)*BT25</f>
        <v>110.75680000000003</v>
      </c>
      <c r="BV25" s="20"/>
      <c r="BW25" s="44"/>
      <c r="BX25" s="20"/>
      <c r="BY25" s="44"/>
      <c r="BZ25" s="44"/>
      <c r="CA25" s="44">
        <f t="shared" si="2"/>
        <v>15517.398499999999</v>
      </c>
      <c r="CB25" s="44"/>
      <c r="CC25" s="44"/>
      <c r="CD25" s="44"/>
      <c r="CE25" s="44"/>
      <c r="CF25" s="44">
        <f t="shared" si="3"/>
        <v>3191.6281666666669</v>
      </c>
      <c r="CG25" s="44"/>
      <c r="CH25" s="44">
        <f t="shared" si="4"/>
        <v>11752.720000000001</v>
      </c>
      <c r="CI25" s="44">
        <f t="shared" si="5"/>
        <v>9905</v>
      </c>
      <c r="CJ25" s="44">
        <f t="shared" si="0"/>
        <v>1550.5952000000004</v>
      </c>
      <c r="CK25" s="128"/>
      <c r="CL25" s="129">
        <f t="shared" si="6"/>
        <v>41917.341866666669</v>
      </c>
      <c r="CM25" s="21">
        <v>0</v>
      </c>
      <c r="CN25" s="53">
        <f t="shared" si="7"/>
        <v>41119.4</v>
      </c>
      <c r="CO25" s="54"/>
      <c r="CP25" s="44"/>
      <c r="CQ25" s="44"/>
      <c r="CR25" s="44">
        <f t="shared" si="8"/>
        <v>2937.1000000000004</v>
      </c>
      <c r="CS25" s="42" t="e">
        <f>#REF!-CT25</f>
        <v>#REF!</v>
      </c>
      <c r="CT25" s="55">
        <v>828</v>
      </c>
      <c r="CU25" s="55" t="s">
        <v>122</v>
      </c>
      <c r="CV25" s="130">
        <v>39108</v>
      </c>
      <c r="CW25" s="57">
        <v>45658</v>
      </c>
      <c r="CX25" s="58">
        <f t="shared" ref="CX25:CX40" si="24">DATEDIF(CV25,CW25,"y")/3</f>
        <v>5.666666666666667</v>
      </c>
      <c r="CY25" s="58">
        <f t="shared" ref="CY25:CY40" si="25">DATEDIF(CV25,CW25,"y")/3</f>
        <v>5.666666666666667</v>
      </c>
      <c r="CZ25" s="59">
        <f t="shared" si="11"/>
        <v>0</v>
      </c>
      <c r="DA25" s="60">
        <f t="shared" si="12"/>
        <v>0</v>
      </c>
      <c r="DB25" s="60">
        <f t="shared" si="13"/>
        <v>0</v>
      </c>
      <c r="DC25" s="60">
        <f t="shared" si="14"/>
        <v>0</v>
      </c>
      <c r="DD25" s="60">
        <f t="shared" si="15"/>
        <v>0</v>
      </c>
      <c r="DE25" s="60">
        <f t="shared" si="16"/>
        <v>0</v>
      </c>
      <c r="DF25" s="60">
        <f t="shared" si="17"/>
        <v>0</v>
      </c>
      <c r="DG25" s="60">
        <f t="shared" si="18"/>
        <v>0</v>
      </c>
      <c r="DH25" s="60">
        <f t="shared" si="19"/>
        <v>0</v>
      </c>
      <c r="DI25" s="60">
        <f t="shared" si="20"/>
        <v>0</v>
      </c>
      <c r="DJ25" s="60">
        <f t="shared" si="21"/>
        <v>0</v>
      </c>
      <c r="DK25" s="61"/>
      <c r="DL25" s="62">
        <v>828</v>
      </c>
      <c r="DM25" s="62">
        <v>1073.26</v>
      </c>
      <c r="DN25" s="63" t="e">
        <f>#REF!-DL25</f>
        <v>#REF!</v>
      </c>
      <c r="DO25" s="64">
        <f t="shared" si="22"/>
        <v>1863.8400000000004</v>
      </c>
      <c r="DP25" s="65">
        <f t="shared" si="23"/>
        <v>0</v>
      </c>
      <c r="DQ25" s="61"/>
      <c r="DR25" s="61"/>
      <c r="DS25" s="61"/>
      <c r="DT25" s="61"/>
      <c r="DU25" s="66" t="s">
        <v>164</v>
      </c>
      <c r="DV25" s="124">
        <v>326</v>
      </c>
      <c r="DW25" s="67">
        <v>3</v>
      </c>
      <c r="DX25" s="67">
        <v>2</v>
      </c>
      <c r="DY25" s="68">
        <v>6</v>
      </c>
      <c r="DZ25" s="170" t="s">
        <v>132</v>
      </c>
      <c r="EA25" s="170" t="s">
        <v>132</v>
      </c>
      <c r="EF25" s="61"/>
      <c r="EG25" s="66" t="s">
        <v>164</v>
      </c>
      <c r="EH25" s="124">
        <v>326</v>
      </c>
      <c r="EI25" s="67">
        <v>3</v>
      </c>
      <c r="EJ25" s="67">
        <v>2</v>
      </c>
      <c r="EK25" s="68">
        <v>6</v>
      </c>
      <c r="EL25" s="170" t="s">
        <v>132</v>
      </c>
      <c r="EM25" s="170" t="s">
        <v>132</v>
      </c>
      <c r="EN25" s="172"/>
      <c r="EO25" s="172"/>
      <c r="EP25" s="172"/>
      <c r="EQ25" s="172"/>
      <c r="ER25" s="172"/>
      <c r="ES25" s="172"/>
      <c r="ET25" s="172"/>
      <c r="EU25" s="172"/>
      <c r="EV25" s="172"/>
      <c r="EW25" s="172"/>
      <c r="EX25" s="172"/>
      <c r="EY25" s="172"/>
      <c r="EZ25" s="172"/>
      <c r="FA25" s="172"/>
      <c r="FB25" s="172"/>
      <c r="FC25" s="172"/>
      <c r="FD25" s="172"/>
      <c r="FE25" s="172"/>
      <c r="FF25" s="172"/>
      <c r="FG25" s="172"/>
      <c r="FH25" s="172"/>
      <c r="FI25" s="172"/>
      <c r="FJ25" s="172"/>
      <c r="FK25" s="172"/>
      <c r="FL25" s="172"/>
      <c r="FM25" s="172"/>
      <c r="FN25" s="172"/>
      <c r="FO25" s="172"/>
      <c r="FP25" s="172"/>
      <c r="FQ25" s="172"/>
      <c r="FR25" s="172"/>
      <c r="FS25" s="172"/>
      <c r="FT25" s="172"/>
      <c r="FU25" s="172"/>
      <c r="FV25" s="172"/>
      <c r="FW25" s="172"/>
      <c r="FX25" s="172"/>
      <c r="FY25" s="172"/>
      <c r="FZ25" s="172"/>
      <c r="GA25" s="172"/>
      <c r="GB25" s="172"/>
      <c r="GC25" s="172"/>
      <c r="GD25" s="172"/>
      <c r="GE25" s="172"/>
      <c r="GF25" s="172"/>
      <c r="GG25" s="172"/>
      <c r="GH25" s="172"/>
      <c r="GI25" s="172"/>
      <c r="GJ25" s="172"/>
      <c r="GK25" s="172"/>
      <c r="GL25" s="172"/>
      <c r="GM25" s="172"/>
      <c r="GN25" s="172"/>
      <c r="GO25" s="172"/>
      <c r="GP25" s="172"/>
      <c r="GQ25" s="172"/>
      <c r="GR25" s="172"/>
      <c r="GS25" s="172"/>
      <c r="GT25" s="172"/>
      <c r="GU25" s="172"/>
      <c r="GV25" s="172"/>
      <c r="GW25" s="172"/>
      <c r="GX25" s="172"/>
      <c r="GY25" s="172"/>
      <c r="GZ25" s="172"/>
      <c r="HA25" s="172"/>
      <c r="HB25" s="172"/>
      <c r="HC25" s="172"/>
      <c r="HD25" s="172"/>
      <c r="HE25" s="172"/>
      <c r="HF25" s="172"/>
      <c r="HG25" s="172"/>
      <c r="HH25" s="172"/>
      <c r="HI25" s="172"/>
      <c r="HJ25" s="172"/>
      <c r="HK25" s="172"/>
      <c r="HL25" s="172"/>
      <c r="HM25" s="172"/>
      <c r="HN25" s="172"/>
      <c r="HO25" s="172"/>
      <c r="HP25" s="172"/>
      <c r="HQ25" s="172"/>
      <c r="HR25" s="172"/>
      <c r="HS25" s="172"/>
      <c r="HT25" s="172"/>
      <c r="HU25" s="172"/>
      <c r="HV25" s="172"/>
      <c r="HW25" s="172"/>
      <c r="HX25" s="172"/>
      <c r="HY25" s="172"/>
      <c r="HZ25" s="172"/>
      <c r="IA25" s="172"/>
    </row>
    <row r="26" spans="1:235" s="171" customFormat="1" ht="25.5" customHeight="1" outlineLevel="2" x14ac:dyDescent="0.2">
      <c r="A26" s="102">
        <v>326</v>
      </c>
      <c r="B26" s="7" t="s">
        <v>112</v>
      </c>
      <c r="C26" s="7" t="s">
        <v>126</v>
      </c>
      <c r="D26" s="7" t="s">
        <v>10</v>
      </c>
      <c r="E26" s="7" t="s">
        <v>138</v>
      </c>
      <c r="F26" s="7" t="s">
        <v>150</v>
      </c>
      <c r="G26" s="43" t="s">
        <v>163</v>
      </c>
      <c r="H26" s="42" t="s">
        <v>130</v>
      </c>
      <c r="I26" s="21" t="s">
        <v>121</v>
      </c>
      <c r="J26" s="21" t="s">
        <v>121</v>
      </c>
      <c r="K26" s="21" t="s">
        <v>121</v>
      </c>
      <c r="L26" s="42"/>
      <c r="M26" s="21"/>
      <c r="N26" s="45">
        <v>26</v>
      </c>
      <c r="O26" s="44">
        <v>4747.4907839999996</v>
      </c>
      <c r="P26" s="131">
        <v>9926.4735440000004</v>
      </c>
      <c r="Q26" s="55">
        <v>4</v>
      </c>
      <c r="R26" s="55">
        <v>2</v>
      </c>
      <c r="S26" s="55">
        <v>2</v>
      </c>
      <c r="T26" s="55">
        <v>0</v>
      </c>
      <c r="U26" s="55">
        <v>1</v>
      </c>
      <c r="V26" s="132"/>
      <c r="W26" s="132"/>
      <c r="X26" s="132"/>
      <c r="Y26" s="132"/>
      <c r="Z26" s="132"/>
      <c r="AA26" s="42">
        <v>7</v>
      </c>
      <c r="AB26" s="45">
        <v>26</v>
      </c>
      <c r="AC26" s="46">
        <f>VLOOKUP(AB26,'[1]PPTOS GENERALES 2024'!$AL$11:$AN$40,3)*AD26</f>
        <v>839.48</v>
      </c>
      <c r="AD26" s="47">
        <v>1</v>
      </c>
      <c r="AE26" s="48">
        <f>VLOOKUP(C26,'[1]PPTOS GENERALES 2024'!$AL$3:$AO$8,4)*AD26</f>
        <v>1152.97</v>
      </c>
      <c r="AF26" s="48">
        <f>VLOOKUP(C26,'[1]PPTOS GENERALES 2024'!$AL$3:$AP$8,5)*CY26*AD26</f>
        <v>279</v>
      </c>
      <c r="AG26" s="48"/>
      <c r="AH26" s="44">
        <f>VLOOKUP(C26,'[1]PPTOS GENERALES 2024'!$AU$3:$AV$8,2)*AD26</f>
        <v>840.87924999999996</v>
      </c>
      <c r="AI26" s="44">
        <f>VLOOKUP(C26,'[1]PPTOS GENERALES 2024'!$AU$3:$AW$8,3)*CY26*AD26</f>
        <v>203.42833333333331</v>
      </c>
      <c r="AJ26" s="49">
        <f>VLOOKUP(N26,'[1]PPTOS GENERALES 2024'!$AL$11:$AN$40,3)*AD26</f>
        <v>839.48</v>
      </c>
      <c r="AK26" s="44">
        <f t="shared" si="1"/>
        <v>0</v>
      </c>
      <c r="AL26" s="44">
        <f>VLOOKUP(AA26,'[1]PPTOS GENERALES 2024'!$AL$45:$AU$56,10)*AD26</f>
        <v>707.5</v>
      </c>
      <c r="AM26" s="44"/>
      <c r="AN26" s="44"/>
      <c r="AO26" s="44"/>
      <c r="AP26" s="50"/>
      <c r="AQ26" s="44">
        <f>VLOOKUP(AA26,'[1]PPTOS GENERALES 2024'!$AL$45:$BB$56,12)*AP26</f>
        <v>0</v>
      </c>
      <c r="AR26" s="50"/>
      <c r="AS26" s="44">
        <f>VLOOKUP(AA26,'[1]PPTOS GENERALES 2024'!$AL$45:$BB$56,14)*AR26</f>
        <v>0</v>
      </c>
      <c r="AT26" s="50"/>
      <c r="AU26" s="44">
        <f>VLOOKUP(AA26,'[1]PPTOS GENERALES 2024'!$AL$45:$BB$56,15)*AT26</f>
        <v>0</v>
      </c>
      <c r="AV26" s="50"/>
      <c r="AW26" s="44">
        <f>VLOOKUP(AA26,'[1]PPTOS GENERALES 2024'!$AL$45:$BB$56,17)*AV26</f>
        <v>0</v>
      </c>
      <c r="AX26" s="50"/>
      <c r="AY26" s="44">
        <f>VLOOKUP(AA26,'[1]PPTOS GENERALES 2024'!$AL$45:$BG$56,18)*AX26</f>
        <v>0</v>
      </c>
      <c r="AZ26" s="20"/>
      <c r="BA26" s="44">
        <f>VLOOKUP(AA26,'[1]PPTOS GENERALES 2024'!$AL$45:$BG$56,19)*AZ26</f>
        <v>0</v>
      </c>
      <c r="BB26" s="20"/>
      <c r="BC26" s="44">
        <f>VLOOKUP(AA26,'[1]PPTOS GENERALES 2024'!$AL$45:$BG$56,20)*BB26</f>
        <v>0</v>
      </c>
      <c r="BD26" s="20"/>
      <c r="BE26" s="44">
        <f>VLOOKUP(AA26,'[1]PPTOS GENERALES 2024'!$AL$45:$BG$56,21)*BD26</f>
        <v>0</v>
      </c>
      <c r="BF26" s="20"/>
      <c r="BG26" s="44">
        <f>VLOOKUP(AA26,'[1]PPTOS GENERALES 2024'!$AL$45:$BG$56,22)*BF26</f>
        <v>0</v>
      </c>
      <c r="BH26" s="20"/>
      <c r="BI26" s="44"/>
      <c r="BJ26" s="20"/>
      <c r="BK26" s="44"/>
      <c r="BL26" s="20"/>
      <c r="BM26" s="44"/>
      <c r="BN26" s="20"/>
      <c r="BO26" s="44"/>
      <c r="BP26" s="20"/>
      <c r="BQ26" s="44"/>
      <c r="BR26" s="20"/>
      <c r="BS26" s="44"/>
      <c r="BT26" s="20"/>
      <c r="BU26" s="44"/>
      <c r="BV26" s="20"/>
      <c r="BW26" s="44"/>
      <c r="BX26" s="20">
        <v>1</v>
      </c>
      <c r="BY26" s="44">
        <f>VLOOKUP(AA26,'[1]PPTOS GENERALES 2024'!$AL$45:$BZ$56,41)*BX26</f>
        <v>41.353999999999999</v>
      </c>
      <c r="BZ26" s="44"/>
      <c r="CA26" s="44">
        <f t="shared" si="2"/>
        <v>15517.398499999999</v>
      </c>
      <c r="CB26" s="44"/>
      <c r="CC26" s="44"/>
      <c r="CD26" s="44"/>
      <c r="CE26" s="44"/>
      <c r="CF26" s="44">
        <f t="shared" si="3"/>
        <v>3754.8566666666666</v>
      </c>
      <c r="CG26" s="44"/>
      <c r="CH26" s="44">
        <f t="shared" si="4"/>
        <v>11752.720000000001</v>
      </c>
      <c r="CI26" s="44">
        <f t="shared" si="5"/>
        <v>9905</v>
      </c>
      <c r="CJ26" s="44">
        <f t="shared" si="0"/>
        <v>578.95600000000002</v>
      </c>
      <c r="CK26" s="128"/>
      <c r="CL26" s="129">
        <f t="shared" si="6"/>
        <v>41508.931166666669</v>
      </c>
      <c r="CM26" s="21">
        <v>0</v>
      </c>
      <c r="CN26" s="53">
        <f t="shared" si="7"/>
        <v>41705.300000000003</v>
      </c>
      <c r="CO26" s="54"/>
      <c r="CP26" s="44"/>
      <c r="CQ26" s="44"/>
      <c r="CR26" s="44">
        <f t="shared" si="8"/>
        <v>2978.95</v>
      </c>
      <c r="CS26" s="42" t="e">
        <f>#REF!-CT26</f>
        <v>#REF!</v>
      </c>
      <c r="CT26" s="55">
        <v>828</v>
      </c>
      <c r="CU26" s="55" t="s">
        <v>122</v>
      </c>
      <c r="CV26" s="130">
        <v>38008</v>
      </c>
      <c r="CW26" s="57">
        <v>45658</v>
      </c>
      <c r="CX26" s="58">
        <f t="shared" si="24"/>
        <v>6.666666666666667</v>
      </c>
      <c r="CY26" s="58">
        <f t="shared" si="25"/>
        <v>6.666666666666667</v>
      </c>
      <c r="CZ26" s="59">
        <f t="shared" si="11"/>
        <v>0</v>
      </c>
      <c r="DA26" s="60">
        <f t="shared" si="12"/>
        <v>0</v>
      </c>
      <c r="DB26" s="60">
        <f t="shared" si="13"/>
        <v>0</v>
      </c>
      <c r="DC26" s="60">
        <f t="shared" si="14"/>
        <v>0</v>
      </c>
      <c r="DD26" s="60">
        <f t="shared" si="15"/>
        <v>0</v>
      </c>
      <c r="DE26" s="60">
        <f t="shared" si="16"/>
        <v>0</v>
      </c>
      <c r="DF26" s="60">
        <f t="shared" si="17"/>
        <v>0</v>
      </c>
      <c r="DG26" s="60">
        <f t="shared" si="18"/>
        <v>0</v>
      </c>
      <c r="DH26" s="60">
        <f t="shared" si="19"/>
        <v>0</v>
      </c>
      <c r="DI26" s="60">
        <f t="shared" si="20"/>
        <v>0</v>
      </c>
      <c r="DJ26" s="60">
        <f t="shared" si="21"/>
        <v>0</v>
      </c>
      <c r="DK26" s="61"/>
      <c r="DL26" s="62">
        <v>828</v>
      </c>
      <c r="DM26" s="62">
        <v>1073.26</v>
      </c>
      <c r="DN26" s="63" t="e">
        <f>#REF!-DL26</f>
        <v>#REF!</v>
      </c>
      <c r="DO26" s="64">
        <f t="shared" si="22"/>
        <v>1905.6899999999998</v>
      </c>
      <c r="DP26" s="65">
        <f t="shared" si="23"/>
        <v>0</v>
      </c>
      <c r="DQ26" s="61"/>
      <c r="DR26" s="61"/>
      <c r="DS26" s="61"/>
      <c r="DT26" s="61"/>
      <c r="DU26" s="66" t="s">
        <v>164</v>
      </c>
      <c r="DV26" s="124">
        <v>326</v>
      </c>
      <c r="DW26" s="67">
        <v>3</v>
      </c>
      <c r="DX26" s="67">
        <v>2</v>
      </c>
      <c r="DY26" s="68">
        <v>6</v>
      </c>
      <c r="DZ26" s="170" t="s">
        <v>132</v>
      </c>
      <c r="EA26" s="170" t="s">
        <v>132</v>
      </c>
      <c r="EF26" s="61"/>
      <c r="EG26" s="66" t="s">
        <v>164</v>
      </c>
      <c r="EH26" s="124">
        <v>326</v>
      </c>
      <c r="EI26" s="67">
        <v>3</v>
      </c>
      <c r="EJ26" s="67">
        <v>2</v>
      </c>
      <c r="EK26" s="68">
        <v>6</v>
      </c>
      <c r="EL26" s="170" t="s">
        <v>132</v>
      </c>
      <c r="EM26" s="170" t="s">
        <v>132</v>
      </c>
      <c r="EN26" s="172"/>
      <c r="EO26" s="172"/>
      <c r="EP26" s="172"/>
      <c r="EQ26" s="172"/>
      <c r="ER26" s="172"/>
      <c r="ES26" s="172"/>
      <c r="ET26" s="172"/>
      <c r="EU26" s="172"/>
      <c r="EV26" s="172"/>
      <c r="EW26" s="172"/>
      <c r="EX26" s="172"/>
      <c r="EY26" s="172"/>
      <c r="EZ26" s="172"/>
      <c r="FA26" s="172"/>
      <c r="FB26" s="172"/>
      <c r="FC26" s="172"/>
      <c r="FD26" s="172"/>
      <c r="FE26" s="172"/>
      <c r="FF26" s="172"/>
      <c r="FG26" s="172"/>
      <c r="FH26" s="172"/>
      <c r="FI26" s="172"/>
      <c r="FJ26" s="172"/>
      <c r="FK26" s="172"/>
      <c r="FL26" s="172"/>
      <c r="FM26" s="172"/>
      <c r="FN26" s="172"/>
      <c r="FO26" s="172"/>
      <c r="FP26" s="172"/>
      <c r="FQ26" s="172"/>
      <c r="FR26" s="172"/>
      <c r="FS26" s="172"/>
      <c r="FT26" s="172"/>
      <c r="FU26" s="172"/>
      <c r="FV26" s="172"/>
      <c r="FW26" s="172"/>
      <c r="FX26" s="172"/>
      <c r="FY26" s="172"/>
      <c r="FZ26" s="172"/>
      <c r="GA26" s="172"/>
      <c r="GB26" s="172"/>
      <c r="GC26" s="172"/>
      <c r="GD26" s="172"/>
      <c r="GE26" s="172"/>
      <c r="GF26" s="172"/>
      <c r="GG26" s="172"/>
      <c r="GH26" s="172"/>
      <c r="GI26" s="172"/>
      <c r="GJ26" s="172"/>
      <c r="GK26" s="172"/>
      <c r="GL26" s="172"/>
      <c r="GM26" s="172"/>
      <c r="GN26" s="172"/>
      <c r="GO26" s="172"/>
      <c r="GP26" s="172"/>
      <c r="GQ26" s="172"/>
      <c r="GR26" s="172"/>
      <c r="GS26" s="172"/>
      <c r="GT26" s="172"/>
      <c r="GU26" s="172"/>
      <c r="GV26" s="172"/>
      <c r="GW26" s="172"/>
      <c r="GX26" s="172"/>
      <c r="GY26" s="172"/>
      <c r="GZ26" s="172"/>
      <c r="HA26" s="172"/>
      <c r="HB26" s="172"/>
      <c r="HC26" s="172"/>
      <c r="HD26" s="172"/>
      <c r="HE26" s="172"/>
      <c r="HF26" s="172"/>
      <c r="HG26" s="172"/>
      <c r="HH26" s="172"/>
      <c r="HI26" s="172"/>
      <c r="HJ26" s="172"/>
      <c r="HK26" s="172"/>
      <c r="HL26" s="172"/>
      <c r="HM26" s="172"/>
      <c r="HN26" s="172"/>
      <c r="HO26" s="172"/>
      <c r="HP26" s="172"/>
      <c r="HQ26" s="172"/>
      <c r="HR26" s="172"/>
      <c r="HS26" s="172"/>
      <c r="HT26" s="172"/>
      <c r="HU26" s="172"/>
      <c r="HV26" s="172"/>
      <c r="HW26" s="172"/>
      <c r="HX26" s="172"/>
      <c r="HY26" s="172"/>
      <c r="HZ26" s="172"/>
      <c r="IA26" s="172"/>
    </row>
    <row r="27" spans="1:235" s="171" customFormat="1" ht="25.5" customHeight="1" outlineLevel="2" x14ac:dyDescent="0.2">
      <c r="A27" s="102">
        <v>326</v>
      </c>
      <c r="B27" s="7" t="s">
        <v>112</v>
      </c>
      <c r="C27" s="7" t="s">
        <v>126</v>
      </c>
      <c r="D27" s="7" t="s">
        <v>10</v>
      </c>
      <c r="E27" s="7" t="s">
        <v>138</v>
      </c>
      <c r="F27" s="7" t="s">
        <v>150</v>
      </c>
      <c r="G27" s="43" t="s">
        <v>163</v>
      </c>
      <c r="H27" s="42" t="s">
        <v>130</v>
      </c>
      <c r="I27" s="21" t="s">
        <v>121</v>
      </c>
      <c r="J27" s="21" t="s">
        <v>121</v>
      </c>
      <c r="K27" s="21" t="s">
        <v>121</v>
      </c>
      <c r="L27" s="42"/>
      <c r="M27" s="21"/>
      <c r="N27" s="45">
        <v>26</v>
      </c>
      <c r="O27" s="44">
        <v>5822.1915840000001</v>
      </c>
      <c r="P27" s="131">
        <v>12173.553010666699</v>
      </c>
      <c r="Q27" s="55">
        <v>4</v>
      </c>
      <c r="R27" s="55">
        <v>2</v>
      </c>
      <c r="S27" s="55">
        <v>2</v>
      </c>
      <c r="T27" s="55">
        <v>0</v>
      </c>
      <c r="U27" s="55">
        <v>1</v>
      </c>
      <c r="V27" s="132"/>
      <c r="W27" s="132"/>
      <c r="X27" s="132"/>
      <c r="Y27" s="132"/>
      <c r="Z27" s="132"/>
      <c r="AA27" s="42">
        <v>7</v>
      </c>
      <c r="AB27" s="45">
        <v>26</v>
      </c>
      <c r="AC27" s="46">
        <f>VLOOKUP(AB27,'[1]PPTOS GENERALES 2024'!$AL$11:$AN$40,3)*AD27</f>
        <v>839.48</v>
      </c>
      <c r="AD27" s="47">
        <v>1</v>
      </c>
      <c r="AE27" s="48">
        <f>VLOOKUP(C27,'[1]PPTOS GENERALES 2024'!$AL$3:$AO$8,4)*AD27</f>
        <v>1152.97</v>
      </c>
      <c r="AF27" s="48">
        <f>VLOOKUP(C27,'[1]PPTOS GENERALES 2024'!$AL$3:$AP$8,5)*CY27*AD27</f>
        <v>195.3</v>
      </c>
      <c r="AG27" s="48"/>
      <c r="AH27" s="44">
        <f>VLOOKUP(C27,'[1]PPTOS GENERALES 2024'!$AU$3:$AV$8,2)*AD27</f>
        <v>840.87924999999996</v>
      </c>
      <c r="AI27" s="44">
        <f>VLOOKUP(C27,'[1]PPTOS GENERALES 2024'!$AU$3:$AW$8,3)*CY27*AD27</f>
        <v>142.39983333333333</v>
      </c>
      <c r="AJ27" s="49">
        <f>VLOOKUP(N27,'[1]PPTOS GENERALES 2024'!$AL$11:$AN$40,3)*AD27</f>
        <v>839.48</v>
      </c>
      <c r="AK27" s="44">
        <f t="shared" si="1"/>
        <v>0</v>
      </c>
      <c r="AL27" s="44">
        <f>VLOOKUP(AA27,'[1]PPTOS GENERALES 2024'!$AL$45:$AU$56,10)*AD27</f>
        <v>707.5</v>
      </c>
      <c r="AM27" s="44"/>
      <c r="AN27" s="44"/>
      <c r="AO27" s="44"/>
      <c r="AP27" s="50"/>
      <c r="AQ27" s="44">
        <f>VLOOKUP(AA27,'[1]PPTOS GENERALES 2024'!$AL$45:$BB$56,12)*AP27</f>
        <v>0</v>
      </c>
      <c r="AR27" s="50"/>
      <c r="AS27" s="44">
        <f>VLOOKUP(AA27,'[1]PPTOS GENERALES 2024'!$AL$45:$BB$56,14)*AR27</f>
        <v>0</v>
      </c>
      <c r="AT27" s="50"/>
      <c r="AU27" s="44">
        <f>VLOOKUP(AA27,'[1]PPTOS GENERALES 2024'!$AL$45:$BB$56,15)*AT27</f>
        <v>0</v>
      </c>
      <c r="AV27" s="50"/>
      <c r="AW27" s="44">
        <f>VLOOKUP(AA27,'[1]PPTOS GENERALES 2024'!$AL$45:$BB$56,17)*AV27</f>
        <v>0</v>
      </c>
      <c r="AX27" s="50"/>
      <c r="AY27" s="44">
        <f>VLOOKUP(AA27,'[1]PPTOS GENERALES 2024'!$AL$45:$BG$56,18)*AX27</f>
        <v>0</v>
      </c>
      <c r="AZ27" s="20"/>
      <c r="BA27" s="44">
        <f>VLOOKUP(AA27,'[1]PPTOS GENERALES 2024'!$AL$45:$BG$56,19)*AZ27</f>
        <v>0</v>
      </c>
      <c r="BB27" s="20"/>
      <c r="BC27" s="44">
        <f>VLOOKUP(AA27,'[1]PPTOS GENERALES 2024'!$AL$45:$BG$56,20)*BB27</f>
        <v>0</v>
      </c>
      <c r="BD27" s="20"/>
      <c r="BE27" s="44">
        <f>VLOOKUP(AA27,'[1]PPTOS GENERALES 2024'!$AL$45:$BG$56,21)*BD27</f>
        <v>0</v>
      </c>
      <c r="BF27" s="20"/>
      <c r="BG27" s="44">
        <f>VLOOKUP(AA27,'[1]PPTOS GENERALES 2024'!$AL$45:$BG$56,22)*BF27</f>
        <v>0</v>
      </c>
      <c r="BH27" s="20"/>
      <c r="BI27" s="44"/>
      <c r="BJ27" s="20"/>
      <c r="BK27" s="44"/>
      <c r="BL27" s="20"/>
      <c r="BM27" s="44"/>
      <c r="BN27" s="20"/>
      <c r="BO27" s="44"/>
      <c r="BP27" s="20"/>
      <c r="BQ27" s="44"/>
      <c r="BR27" s="20"/>
      <c r="BS27" s="44"/>
      <c r="BT27" s="20">
        <v>1</v>
      </c>
      <c r="BU27" s="44">
        <f>VLOOKUP(AA27,'[1]PPTOS GENERALES 2024'!$AL$45:$BZ$56,39)*BT27</f>
        <v>110.75680000000003</v>
      </c>
      <c r="BV27" s="20"/>
      <c r="BW27" s="44"/>
      <c r="BX27" s="20"/>
      <c r="BY27" s="44"/>
      <c r="BZ27" s="44"/>
      <c r="CA27" s="44">
        <f t="shared" si="2"/>
        <v>15517.398499999999</v>
      </c>
      <c r="CB27" s="44"/>
      <c r="CC27" s="44"/>
      <c r="CD27" s="44"/>
      <c r="CE27" s="44"/>
      <c r="CF27" s="44">
        <f t="shared" si="3"/>
        <v>2628.3996666666671</v>
      </c>
      <c r="CG27" s="44"/>
      <c r="CH27" s="44">
        <f t="shared" si="4"/>
        <v>11752.720000000001</v>
      </c>
      <c r="CI27" s="44">
        <f t="shared" si="5"/>
        <v>9905</v>
      </c>
      <c r="CJ27" s="44">
        <f t="shared" si="0"/>
        <v>1550.5952000000004</v>
      </c>
      <c r="CK27" s="128"/>
      <c r="CL27" s="129">
        <f t="shared" si="6"/>
        <v>41354.113366666672</v>
      </c>
      <c r="CM27" s="21">
        <v>0</v>
      </c>
      <c r="CN27" s="53">
        <f t="shared" si="7"/>
        <v>40533.5</v>
      </c>
      <c r="CO27" s="54"/>
      <c r="CP27" s="44"/>
      <c r="CQ27" s="44"/>
      <c r="CR27" s="44">
        <f t="shared" si="8"/>
        <v>2895.25</v>
      </c>
      <c r="CS27" s="42" t="e">
        <f>#REF!-CT27</f>
        <v>#REF!</v>
      </c>
      <c r="CT27" s="55">
        <v>828</v>
      </c>
      <c r="CU27" s="55" t="s">
        <v>155</v>
      </c>
      <c r="CV27" s="130">
        <v>40192</v>
      </c>
      <c r="CW27" s="57">
        <v>45658</v>
      </c>
      <c r="CX27" s="58">
        <f t="shared" si="24"/>
        <v>4.666666666666667</v>
      </c>
      <c r="CY27" s="58">
        <f t="shared" si="25"/>
        <v>4.666666666666667</v>
      </c>
      <c r="CZ27" s="59">
        <f t="shared" si="11"/>
        <v>0</v>
      </c>
      <c r="DA27" s="60">
        <f t="shared" si="12"/>
        <v>0</v>
      </c>
      <c r="DB27" s="60">
        <f t="shared" si="13"/>
        <v>0</v>
      </c>
      <c r="DC27" s="60">
        <f t="shared" si="14"/>
        <v>0</v>
      </c>
      <c r="DD27" s="60">
        <f t="shared" si="15"/>
        <v>0</v>
      </c>
      <c r="DE27" s="60">
        <f t="shared" si="16"/>
        <v>0</v>
      </c>
      <c r="DF27" s="60">
        <f t="shared" si="17"/>
        <v>0</v>
      </c>
      <c r="DG27" s="60">
        <f t="shared" si="18"/>
        <v>0</v>
      </c>
      <c r="DH27" s="60">
        <f t="shared" si="19"/>
        <v>0</v>
      </c>
      <c r="DI27" s="60">
        <f t="shared" si="20"/>
        <v>0</v>
      </c>
      <c r="DJ27" s="60">
        <f t="shared" si="21"/>
        <v>0</v>
      </c>
      <c r="DK27" s="61"/>
      <c r="DL27" s="62">
        <v>828</v>
      </c>
      <c r="DM27" s="62">
        <v>1073.26</v>
      </c>
      <c r="DN27" s="63" t="e">
        <f>#REF!-DL27</f>
        <v>#REF!</v>
      </c>
      <c r="DO27" s="64">
        <f t="shared" si="22"/>
        <v>1821.99</v>
      </c>
      <c r="DP27" s="65">
        <f t="shared" si="23"/>
        <v>0</v>
      </c>
      <c r="DQ27" s="61"/>
      <c r="DR27" s="61"/>
      <c r="DS27" s="61"/>
      <c r="DT27" s="61"/>
      <c r="DU27" s="66" t="s">
        <v>164</v>
      </c>
      <c r="DV27" s="124">
        <v>326</v>
      </c>
      <c r="DW27" s="67">
        <v>3</v>
      </c>
      <c r="DX27" s="67">
        <v>2</v>
      </c>
      <c r="DY27" s="174">
        <v>6</v>
      </c>
      <c r="DZ27" s="170" t="s">
        <v>132</v>
      </c>
      <c r="EA27" s="170" t="s">
        <v>132</v>
      </c>
      <c r="EF27" s="61"/>
      <c r="EG27" s="66" t="s">
        <v>164</v>
      </c>
      <c r="EH27" s="124">
        <v>326</v>
      </c>
      <c r="EI27" s="67">
        <v>3</v>
      </c>
      <c r="EJ27" s="67">
        <v>2</v>
      </c>
      <c r="EK27" s="174">
        <v>6</v>
      </c>
      <c r="EL27" s="170" t="s">
        <v>132</v>
      </c>
      <c r="EM27" s="170" t="s">
        <v>132</v>
      </c>
      <c r="EN27" s="172"/>
      <c r="EO27" s="172"/>
      <c r="EP27" s="172"/>
      <c r="EQ27" s="172"/>
      <c r="ER27" s="172"/>
      <c r="ES27" s="172"/>
      <c r="ET27" s="172"/>
      <c r="EU27" s="172"/>
      <c r="EV27" s="172"/>
      <c r="EW27" s="172"/>
      <c r="EX27" s="172"/>
      <c r="EY27" s="172"/>
      <c r="EZ27" s="172"/>
      <c r="FA27" s="172"/>
      <c r="FB27" s="172"/>
      <c r="FC27" s="172"/>
      <c r="FD27" s="172"/>
      <c r="FE27" s="172"/>
      <c r="FF27" s="172"/>
      <c r="FG27" s="172"/>
      <c r="FH27" s="172"/>
      <c r="FI27" s="172"/>
      <c r="FJ27" s="172"/>
      <c r="FK27" s="172"/>
      <c r="FL27" s="172"/>
      <c r="FM27" s="172"/>
      <c r="FN27" s="172"/>
      <c r="FO27" s="172"/>
      <c r="FP27" s="172"/>
      <c r="FQ27" s="172"/>
      <c r="FR27" s="172"/>
      <c r="FS27" s="172"/>
      <c r="FT27" s="172"/>
      <c r="FU27" s="172"/>
      <c r="FV27" s="172"/>
      <c r="FW27" s="172"/>
      <c r="FX27" s="172"/>
      <c r="FY27" s="172"/>
      <c r="FZ27" s="172"/>
      <c r="GA27" s="172"/>
      <c r="GB27" s="172"/>
      <c r="GC27" s="172"/>
      <c r="GD27" s="172"/>
      <c r="GE27" s="172"/>
      <c r="GF27" s="172"/>
      <c r="GG27" s="172"/>
      <c r="GH27" s="172"/>
      <c r="GI27" s="172"/>
      <c r="GJ27" s="172"/>
      <c r="GK27" s="172"/>
      <c r="GL27" s="172"/>
      <c r="GM27" s="172"/>
      <c r="GN27" s="172"/>
      <c r="GO27" s="172"/>
      <c r="GP27" s="172"/>
      <c r="GQ27" s="172"/>
      <c r="GR27" s="172"/>
      <c r="GS27" s="172"/>
      <c r="GT27" s="172"/>
      <c r="GU27" s="172"/>
      <c r="GV27" s="172"/>
      <c r="GW27" s="172"/>
      <c r="GX27" s="172"/>
      <c r="GY27" s="172"/>
      <c r="GZ27" s="172"/>
      <c r="HA27" s="172"/>
      <c r="HB27" s="172"/>
      <c r="HC27" s="172"/>
      <c r="HD27" s="172"/>
      <c r="HE27" s="172"/>
      <c r="HF27" s="172"/>
      <c r="HG27" s="172"/>
      <c r="HH27" s="172"/>
      <c r="HI27" s="172"/>
      <c r="HJ27" s="172"/>
      <c r="HK27" s="172"/>
      <c r="HL27" s="172"/>
      <c r="HM27" s="172"/>
      <c r="HN27" s="172"/>
      <c r="HO27" s="172"/>
      <c r="HP27" s="172"/>
      <c r="HQ27" s="172"/>
      <c r="HR27" s="172"/>
      <c r="HS27" s="172"/>
      <c r="HT27" s="172"/>
      <c r="HU27" s="172"/>
      <c r="HV27" s="172"/>
      <c r="HW27" s="172"/>
      <c r="HX27" s="172"/>
      <c r="HY27" s="172"/>
      <c r="HZ27" s="172"/>
      <c r="IA27" s="172"/>
    </row>
    <row r="28" spans="1:235" s="171" customFormat="1" ht="25.5" customHeight="1" outlineLevel="2" x14ac:dyDescent="0.2">
      <c r="A28" s="102">
        <v>326</v>
      </c>
      <c r="B28" s="7" t="s">
        <v>112</v>
      </c>
      <c r="C28" s="7" t="s">
        <v>126</v>
      </c>
      <c r="D28" s="7" t="s">
        <v>10</v>
      </c>
      <c r="E28" s="7" t="s">
        <v>138</v>
      </c>
      <c r="F28" s="7" t="s">
        <v>150</v>
      </c>
      <c r="G28" s="43" t="s">
        <v>163</v>
      </c>
      <c r="H28" s="42" t="s">
        <v>130</v>
      </c>
      <c r="I28" s="21" t="s">
        <v>121</v>
      </c>
      <c r="J28" s="21" t="s">
        <v>121</v>
      </c>
      <c r="K28" s="21" t="s">
        <v>121</v>
      </c>
      <c r="L28" s="42"/>
      <c r="M28" s="21"/>
      <c r="N28" s="45">
        <v>26</v>
      </c>
      <c r="O28" s="44">
        <v>2238.0644160000002</v>
      </c>
      <c r="P28" s="131">
        <v>4679.5429893333303</v>
      </c>
      <c r="Q28" s="55">
        <v>4</v>
      </c>
      <c r="R28" s="55">
        <v>2</v>
      </c>
      <c r="S28" s="55">
        <v>2</v>
      </c>
      <c r="T28" s="55">
        <v>0</v>
      </c>
      <c r="U28" s="55">
        <v>1</v>
      </c>
      <c r="V28" s="132"/>
      <c r="W28" s="132"/>
      <c r="X28" s="132"/>
      <c r="Y28" s="132"/>
      <c r="Z28" s="132"/>
      <c r="AA28" s="42">
        <v>7</v>
      </c>
      <c r="AB28" s="45">
        <v>26</v>
      </c>
      <c r="AC28" s="46">
        <f>VLOOKUP(AB28,'[1]PPTOS GENERALES 2024'!$AL$11:$AN$40,3)*AD28</f>
        <v>839.48</v>
      </c>
      <c r="AD28" s="47">
        <v>1</v>
      </c>
      <c r="AE28" s="48">
        <f>VLOOKUP(C28,'[1]PPTOS GENERALES 2024'!$AL$3:$AO$8,4)*AD28</f>
        <v>1152.97</v>
      </c>
      <c r="AF28" s="48">
        <f>VLOOKUP(C28,'[1]PPTOS GENERALES 2024'!$AL$3:$AP$8,5)*CY28*AD28</f>
        <v>195.3</v>
      </c>
      <c r="AG28" s="48"/>
      <c r="AH28" s="44">
        <f>VLOOKUP(C28,'[1]PPTOS GENERALES 2024'!$AU$3:$AV$8,2)*AD28</f>
        <v>840.87924999999996</v>
      </c>
      <c r="AI28" s="44">
        <f>VLOOKUP(C28,'[1]PPTOS GENERALES 2024'!$AU$3:$AW$8,3)*CY28*AD28</f>
        <v>142.39983333333333</v>
      </c>
      <c r="AJ28" s="49">
        <f>VLOOKUP(N28,'[1]PPTOS GENERALES 2024'!$AL$11:$AN$40,3)*AD28</f>
        <v>839.48</v>
      </c>
      <c r="AK28" s="44">
        <f t="shared" si="1"/>
        <v>0</v>
      </c>
      <c r="AL28" s="44">
        <f>VLOOKUP(AA28,'[1]PPTOS GENERALES 2024'!$AL$45:$AU$56,10)*AD28</f>
        <v>707.5</v>
      </c>
      <c r="AM28" s="44"/>
      <c r="AN28" s="44"/>
      <c r="AO28" s="44"/>
      <c r="AP28" s="50"/>
      <c r="AQ28" s="44">
        <f>VLOOKUP(AA28,'[1]PPTOS GENERALES 2024'!$AL$45:$BB$56,12)*AP28</f>
        <v>0</v>
      </c>
      <c r="AR28" s="50"/>
      <c r="AS28" s="44">
        <f>VLOOKUP(AA28,'[1]PPTOS GENERALES 2024'!$AL$45:$BB$56,14)*AR28</f>
        <v>0</v>
      </c>
      <c r="AT28" s="50"/>
      <c r="AU28" s="44">
        <f>VLOOKUP(AA28,'[1]PPTOS GENERALES 2024'!$AL$45:$BB$56,15)*AT28</f>
        <v>0</v>
      </c>
      <c r="AV28" s="50"/>
      <c r="AW28" s="44">
        <f>VLOOKUP(AA28,'[1]PPTOS GENERALES 2024'!$AL$45:$BB$56,17)*AV28</f>
        <v>0</v>
      </c>
      <c r="AX28" s="50"/>
      <c r="AY28" s="44">
        <f>VLOOKUP(AA28,'[1]PPTOS GENERALES 2024'!$AL$45:$BG$56,18)*AX28</f>
        <v>0</v>
      </c>
      <c r="AZ28" s="20"/>
      <c r="BA28" s="44">
        <f>VLOOKUP(AA28,'[1]PPTOS GENERALES 2024'!$AL$45:$BG$56,19)*AZ28</f>
        <v>0</v>
      </c>
      <c r="BB28" s="20"/>
      <c r="BC28" s="44">
        <f>VLOOKUP(AA28,'[1]PPTOS GENERALES 2024'!$AL$45:$BG$56,20)*BB28</f>
        <v>0</v>
      </c>
      <c r="BD28" s="20"/>
      <c r="BE28" s="44">
        <f>VLOOKUP(AA28,'[1]PPTOS GENERALES 2024'!$AL$45:$BG$56,21)*BD28</f>
        <v>0</v>
      </c>
      <c r="BF28" s="20"/>
      <c r="BG28" s="44">
        <f>VLOOKUP(AA28,'[1]PPTOS GENERALES 2024'!$AL$45:$BG$56,22)*BF28</f>
        <v>0</v>
      </c>
      <c r="BH28" s="20"/>
      <c r="BI28" s="44"/>
      <c r="BJ28" s="20"/>
      <c r="BK28" s="44"/>
      <c r="BL28" s="20"/>
      <c r="BM28" s="44"/>
      <c r="BN28" s="20"/>
      <c r="BO28" s="44"/>
      <c r="BP28" s="20"/>
      <c r="BQ28" s="44"/>
      <c r="BR28" s="20"/>
      <c r="BS28" s="44"/>
      <c r="BT28" s="20">
        <v>1</v>
      </c>
      <c r="BU28" s="44">
        <f>VLOOKUP(AA28,'[1]PPTOS GENERALES 2024'!$AL$45:$BZ$56,39)*BT28</f>
        <v>110.75680000000003</v>
      </c>
      <c r="BV28" s="20"/>
      <c r="BW28" s="44"/>
      <c r="BX28" s="20"/>
      <c r="BY28" s="44"/>
      <c r="BZ28" s="44"/>
      <c r="CA28" s="44">
        <f t="shared" si="2"/>
        <v>15517.398499999999</v>
      </c>
      <c r="CB28" s="44"/>
      <c r="CC28" s="44"/>
      <c r="CD28" s="44"/>
      <c r="CE28" s="44"/>
      <c r="CF28" s="44">
        <f t="shared" si="3"/>
        <v>2628.3996666666671</v>
      </c>
      <c r="CG28" s="44"/>
      <c r="CH28" s="44">
        <f t="shared" si="4"/>
        <v>11752.720000000001</v>
      </c>
      <c r="CI28" s="44">
        <f t="shared" si="5"/>
        <v>9905</v>
      </c>
      <c r="CJ28" s="44">
        <f t="shared" si="0"/>
        <v>1550.5952000000004</v>
      </c>
      <c r="CK28" s="128"/>
      <c r="CL28" s="129">
        <f t="shared" si="6"/>
        <v>41354.113366666672</v>
      </c>
      <c r="CM28" s="21">
        <v>0</v>
      </c>
      <c r="CN28" s="53">
        <f t="shared" si="7"/>
        <v>40533.5</v>
      </c>
      <c r="CO28" s="54"/>
      <c r="CP28" s="44"/>
      <c r="CQ28" s="44"/>
      <c r="CR28" s="44">
        <f t="shared" si="8"/>
        <v>2895.25</v>
      </c>
      <c r="CS28" s="42" t="e">
        <f>#REF!-CT28</f>
        <v>#REF!</v>
      </c>
      <c r="CT28" s="55">
        <v>828</v>
      </c>
      <c r="CU28" s="55" t="s">
        <v>155</v>
      </c>
      <c r="CV28" s="130">
        <v>40192</v>
      </c>
      <c r="CW28" s="57">
        <v>45658</v>
      </c>
      <c r="CX28" s="58">
        <f t="shared" si="24"/>
        <v>4.666666666666667</v>
      </c>
      <c r="CY28" s="58">
        <f t="shared" si="25"/>
        <v>4.666666666666667</v>
      </c>
      <c r="CZ28" s="59">
        <f t="shared" si="11"/>
        <v>0</v>
      </c>
      <c r="DA28" s="60">
        <f t="shared" si="12"/>
        <v>0</v>
      </c>
      <c r="DB28" s="60">
        <f t="shared" si="13"/>
        <v>0</v>
      </c>
      <c r="DC28" s="60">
        <f t="shared" si="14"/>
        <v>0</v>
      </c>
      <c r="DD28" s="60">
        <f t="shared" si="15"/>
        <v>0</v>
      </c>
      <c r="DE28" s="60">
        <f t="shared" si="16"/>
        <v>0</v>
      </c>
      <c r="DF28" s="60">
        <f t="shared" si="17"/>
        <v>0</v>
      </c>
      <c r="DG28" s="60">
        <f t="shared" si="18"/>
        <v>0</v>
      </c>
      <c r="DH28" s="60">
        <f t="shared" si="19"/>
        <v>0</v>
      </c>
      <c r="DI28" s="60">
        <f t="shared" si="20"/>
        <v>0</v>
      </c>
      <c r="DJ28" s="60">
        <f t="shared" si="21"/>
        <v>0</v>
      </c>
      <c r="DK28" s="61"/>
      <c r="DL28" s="62">
        <v>828</v>
      </c>
      <c r="DM28" s="62">
        <v>1073.26</v>
      </c>
      <c r="DN28" s="63" t="e">
        <f>#REF!-DL28</f>
        <v>#REF!</v>
      </c>
      <c r="DO28" s="64">
        <f t="shared" si="22"/>
        <v>1821.99</v>
      </c>
      <c r="DP28" s="65">
        <f t="shared" si="23"/>
        <v>0</v>
      </c>
      <c r="DQ28" s="61"/>
      <c r="DR28" s="61"/>
      <c r="DS28" s="61"/>
      <c r="DT28" s="61"/>
      <c r="DU28" s="66" t="s">
        <v>164</v>
      </c>
      <c r="DV28" s="124">
        <v>326</v>
      </c>
      <c r="DW28" s="67">
        <v>3</v>
      </c>
      <c r="DX28" s="67">
        <v>2</v>
      </c>
      <c r="DY28" s="68">
        <v>6</v>
      </c>
      <c r="DZ28" s="170" t="s">
        <v>132</v>
      </c>
      <c r="EA28" s="170" t="s">
        <v>132</v>
      </c>
      <c r="EF28" s="61"/>
      <c r="EG28" s="66" t="s">
        <v>164</v>
      </c>
      <c r="EH28" s="124">
        <v>326</v>
      </c>
      <c r="EI28" s="67">
        <v>3</v>
      </c>
      <c r="EJ28" s="67">
        <v>2</v>
      </c>
      <c r="EK28" s="68">
        <v>6</v>
      </c>
      <c r="EL28" s="170" t="s">
        <v>132</v>
      </c>
      <c r="EM28" s="170" t="s">
        <v>132</v>
      </c>
      <c r="EN28" s="172"/>
      <c r="EO28" s="172"/>
      <c r="EP28" s="172"/>
      <c r="EQ28" s="172"/>
      <c r="ER28" s="172"/>
      <c r="ES28" s="172"/>
      <c r="ET28" s="172"/>
      <c r="EU28" s="172"/>
      <c r="EV28" s="172"/>
      <c r="EW28" s="172"/>
      <c r="EX28" s="172"/>
      <c r="EY28" s="172"/>
      <c r="EZ28" s="172"/>
      <c r="FA28" s="172"/>
      <c r="FB28" s="172"/>
      <c r="FC28" s="172"/>
      <c r="FD28" s="172"/>
      <c r="FE28" s="172"/>
      <c r="FF28" s="172"/>
      <c r="FG28" s="172"/>
      <c r="FH28" s="172"/>
      <c r="FI28" s="172"/>
      <c r="FJ28" s="172"/>
      <c r="FK28" s="172"/>
      <c r="FL28" s="172"/>
      <c r="FM28" s="172"/>
      <c r="FN28" s="172"/>
      <c r="FO28" s="172"/>
      <c r="FP28" s="172"/>
      <c r="FQ28" s="172"/>
      <c r="FR28" s="172"/>
      <c r="FS28" s="172"/>
      <c r="FT28" s="172"/>
      <c r="FU28" s="172"/>
      <c r="FV28" s="172"/>
      <c r="FW28" s="172"/>
      <c r="FX28" s="172"/>
      <c r="FY28" s="172"/>
      <c r="FZ28" s="172"/>
      <c r="GA28" s="172"/>
      <c r="GB28" s="172"/>
      <c r="GC28" s="172"/>
      <c r="GD28" s="172"/>
      <c r="GE28" s="172"/>
      <c r="GF28" s="172"/>
      <c r="GG28" s="172"/>
      <c r="GH28" s="172"/>
      <c r="GI28" s="172"/>
      <c r="GJ28" s="172"/>
      <c r="GK28" s="172"/>
      <c r="GL28" s="172"/>
      <c r="GM28" s="172"/>
      <c r="GN28" s="172"/>
      <c r="GO28" s="172"/>
      <c r="GP28" s="172"/>
      <c r="GQ28" s="172"/>
      <c r="GR28" s="172"/>
      <c r="GS28" s="172"/>
      <c r="GT28" s="172"/>
      <c r="GU28" s="172"/>
      <c r="GV28" s="172"/>
      <c r="GW28" s="172"/>
      <c r="GX28" s="172"/>
      <c r="GY28" s="172"/>
      <c r="GZ28" s="172"/>
      <c r="HA28" s="172"/>
      <c r="HB28" s="172"/>
      <c r="HC28" s="172"/>
      <c r="HD28" s="172"/>
      <c r="HE28" s="172"/>
      <c r="HF28" s="172"/>
      <c r="HG28" s="172"/>
      <c r="HH28" s="172"/>
      <c r="HI28" s="172"/>
      <c r="HJ28" s="172"/>
      <c r="HK28" s="172"/>
      <c r="HL28" s="172"/>
      <c r="HM28" s="172"/>
      <c r="HN28" s="172"/>
      <c r="HO28" s="172"/>
      <c r="HP28" s="172"/>
      <c r="HQ28" s="172"/>
      <c r="HR28" s="172"/>
      <c r="HS28" s="172"/>
      <c r="HT28" s="172"/>
      <c r="HU28" s="172"/>
      <c r="HV28" s="172"/>
      <c r="HW28" s="172"/>
      <c r="HX28" s="172"/>
      <c r="HY28" s="172"/>
      <c r="HZ28" s="172"/>
      <c r="IA28" s="172"/>
    </row>
    <row r="29" spans="1:235" s="171" customFormat="1" ht="25.5" customHeight="1" outlineLevel="2" x14ac:dyDescent="0.2">
      <c r="A29" s="102">
        <v>326</v>
      </c>
      <c r="B29" s="7" t="s">
        <v>112</v>
      </c>
      <c r="C29" s="7" t="s">
        <v>126</v>
      </c>
      <c r="D29" s="7" t="s">
        <v>10</v>
      </c>
      <c r="E29" s="7" t="s">
        <v>138</v>
      </c>
      <c r="F29" s="7" t="s">
        <v>150</v>
      </c>
      <c r="G29" s="43" t="s">
        <v>163</v>
      </c>
      <c r="H29" s="42" t="s">
        <v>130</v>
      </c>
      <c r="I29" s="21" t="s">
        <v>121</v>
      </c>
      <c r="J29" s="21" t="s">
        <v>121</v>
      </c>
      <c r="K29" s="21" t="s">
        <v>121</v>
      </c>
      <c r="L29" s="42"/>
      <c r="M29" s="21"/>
      <c r="N29" s="45">
        <v>26</v>
      </c>
      <c r="O29" s="44">
        <v>3492.7775999999999</v>
      </c>
      <c r="P29" s="131">
        <v>7303.0082666666704</v>
      </c>
      <c r="Q29" s="55">
        <v>4</v>
      </c>
      <c r="R29" s="55">
        <v>2</v>
      </c>
      <c r="S29" s="55">
        <v>2</v>
      </c>
      <c r="T29" s="55">
        <v>0</v>
      </c>
      <c r="U29" s="55">
        <v>1</v>
      </c>
      <c r="V29" s="132"/>
      <c r="W29" s="132"/>
      <c r="X29" s="132"/>
      <c r="Y29" s="132"/>
      <c r="Z29" s="132"/>
      <c r="AA29" s="42">
        <v>7</v>
      </c>
      <c r="AB29" s="45">
        <v>26</v>
      </c>
      <c r="AC29" s="46">
        <f>VLOOKUP(AB29,'[1]PPTOS GENERALES 2024'!$AL$11:$AN$40,3)*AD29</f>
        <v>839.48</v>
      </c>
      <c r="AD29" s="47">
        <v>1</v>
      </c>
      <c r="AE29" s="48">
        <f>VLOOKUP(C29,'[1]PPTOS GENERALES 2024'!$AL$3:$AO$8,4)*AD29</f>
        <v>1152.97</v>
      </c>
      <c r="AF29" s="48">
        <f>VLOOKUP(C29,'[1]PPTOS GENERALES 2024'!$AL$3:$AP$8,5)*CY29*AD29</f>
        <v>209.25</v>
      </c>
      <c r="AG29" s="48"/>
      <c r="AH29" s="44">
        <f>VLOOKUP(C29,'[1]PPTOS GENERALES 2024'!$AU$3:$AV$8,2)*AD29</f>
        <v>840.87924999999996</v>
      </c>
      <c r="AI29" s="44">
        <f>VLOOKUP(C29,'[1]PPTOS GENERALES 2024'!$AU$3:$AW$8,3)*CY29*AD29</f>
        <v>152.57124999999999</v>
      </c>
      <c r="AJ29" s="49">
        <f>VLOOKUP(N29,'[1]PPTOS GENERALES 2024'!$AL$11:$AN$40,3)*AD29</f>
        <v>839.48</v>
      </c>
      <c r="AK29" s="44">
        <f t="shared" si="1"/>
        <v>0</v>
      </c>
      <c r="AL29" s="44">
        <f>VLOOKUP(AA29,'[1]PPTOS GENERALES 2024'!$AL$45:$AU$56,10)*AD29</f>
        <v>707.5</v>
      </c>
      <c r="AM29" s="44"/>
      <c r="AN29" s="44"/>
      <c r="AO29" s="44"/>
      <c r="AP29" s="50"/>
      <c r="AQ29" s="44">
        <f>VLOOKUP(AA29,'[1]PPTOS GENERALES 2024'!$AL$45:$BB$56,12)*AP29</f>
        <v>0</v>
      </c>
      <c r="AR29" s="50"/>
      <c r="AS29" s="44">
        <f>VLOOKUP(AA29,'[1]PPTOS GENERALES 2024'!$AL$45:$BB$56,14)*AR29</f>
        <v>0</v>
      </c>
      <c r="AT29" s="50"/>
      <c r="AU29" s="44">
        <f>VLOOKUP(AA29,'[1]PPTOS GENERALES 2024'!$AL$45:$BB$56,15)*AT29</f>
        <v>0</v>
      </c>
      <c r="AV29" s="50"/>
      <c r="AW29" s="44">
        <f>VLOOKUP(AA29,'[1]PPTOS GENERALES 2024'!$AL$45:$BB$56,17)*AV29</f>
        <v>0</v>
      </c>
      <c r="AX29" s="50"/>
      <c r="AY29" s="44">
        <f>VLOOKUP(AA29,'[1]PPTOS GENERALES 2024'!$AL$45:$BG$56,18)*AX29</f>
        <v>0</v>
      </c>
      <c r="AZ29" s="20"/>
      <c r="BA29" s="44">
        <f>VLOOKUP(AA29,'[1]PPTOS GENERALES 2024'!$AL$45:$BG$56,19)*AZ29</f>
        <v>0</v>
      </c>
      <c r="BB29" s="20"/>
      <c r="BC29" s="44">
        <f>VLOOKUP(AA29,'[1]PPTOS GENERALES 2024'!$AL$45:$BG$56,20)*BB29</f>
        <v>0</v>
      </c>
      <c r="BD29" s="20"/>
      <c r="BE29" s="44">
        <f>VLOOKUP(AA29,'[1]PPTOS GENERALES 2024'!$AL$45:$BG$56,21)*BD29</f>
        <v>0</v>
      </c>
      <c r="BF29" s="20"/>
      <c r="BG29" s="44">
        <f>VLOOKUP(AA29,'[1]PPTOS GENERALES 2024'!$AL$45:$BG$56,22)*BF29</f>
        <v>0</v>
      </c>
      <c r="BH29" s="20"/>
      <c r="BI29" s="44"/>
      <c r="BJ29" s="20"/>
      <c r="BK29" s="44"/>
      <c r="BL29" s="20"/>
      <c r="BM29" s="44"/>
      <c r="BN29" s="20"/>
      <c r="BO29" s="44"/>
      <c r="BP29" s="20"/>
      <c r="BQ29" s="44"/>
      <c r="BR29" s="20"/>
      <c r="BS29" s="44"/>
      <c r="BT29" s="20"/>
      <c r="BU29" s="44"/>
      <c r="BV29" s="20">
        <v>1</v>
      </c>
      <c r="BW29" s="44">
        <f>VLOOKUP(AA29,'[1]PPTOS GENERALES 2024'!$AL$45:$BZ$56,40)*BV29</f>
        <v>74.437200000000004</v>
      </c>
      <c r="BX29" s="20"/>
      <c r="BY29" s="44"/>
      <c r="BZ29" s="44"/>
      <c r="CA29" s="44">
        <f t="shared" si="2"/>
        <v>15517.398499999999</v>
      </c>
      <c r="CB29" s="44"/>
      <c r="CC29" s="44"/>
      <c r="CD29" s="44"/>
      <c r="CE29" s="44"/>
      <c r="CF29" s="44">
        <f t="shared" si="3"/>
        <v>2816.1424999999999</v>
      </c>
      <c r="CG29" s="44"/>
      <c r="CH29" s="44">
        <f t="shared" si="4"/>
        <v>11752.720000000001</v>
      </c>
      <c r="CI29" s="44">
        <f t="shared" si="5"/>
        <v>9905</v>
      </c>
      <c r="CJ29" s="44">
        <f t="shared" si="0"/>
        <v>1042.1208000000001</v>
      </c>
      <c r="CK29" s="128"/>
      <c r="CL29" s="129">
        <f t="shared" si="6"/>
        <v>41033.381799999996</v>
      </c>
      <c r="CM29" s="21">
        <v>0</v>
      </c>
      <c r="CN29" s="53">
        <f t="shared" si="7"/>
        <v>40728.800000000003</v>
      </c>
      <c r="CO29" s="54"/>
      <c r="CP29" s="44"/>
      <c r="CQ29" s="44"/>
      <c r="CR29" s="44">
        <f t="shared" si="8"/>
        <v>2909.2</v>
      </c>
      <c r="CS29" s="42" t="e">
        <f>#REF!-CT29</f>
        <v>#REF!</v>
      </c>
      <c r="CT29" s="55">
        <v>828</v>
      </c>
      <c r="CU29" s="55" t="s">
        <v>155</v>
      </c>
      <c r="CV29" s="133">
        <v>40175</v>
      </c>
      <c r="CW29" s="57">
        <v>45658</v>
      </c>
      <c r="CX29" s="58">
        <f t="shared" si="24"/>
        <v>5</v>
      </c>
      <c r="CY29" s="58">
        <f t="shared" si="25"/>
        <v>5</v>
      </c>
      <c r="CZ29" s="59">
        <f t="shared" si="11"/>
        <v>0</v>
      </c>
      <c r="DA29" s="60">
        <f t="shared" si="12"/>
        <v>0</v>
      </c>
      <c r="DB29" s="60">
        <f t="shared" si="13"/>
        <v>0</v>
      </c>
      <c r="DC29" s="60">
        <f t="shared" si="14"/>
        <v>0</v>
      </c>
      <c r="DD29" s="60">
        <f t="shared" si="15"/>
        <v>0</v>
      </c>
      <c r="DE29" s="60">
        <f t="shared" si="16"/>
        <v>0</v>
      </c>
      <c r="DF29" s="60">
        <f t="shared" si="17"/>
        <v>0</v>
      </c>
      <c r="DG29" s="60">
        <f t="shared" si="18"/>
        <v>0</v>
      </c>
      <c r="DH29" s="60">
        <f t="shared" si="19"/>
        <v>0</v>
      </c>
      <c r="DI29" s="60">
        <f t="shared" si="20"/>
        <v>0</v>
      </c>
      <c r="DJ29" s="60">
        <f t="shared" si="21"/>
        <v>0</v>
      </c>
      <c r="DK29" s="61"/>
      <c r="DL29" s="62">
        <v>828</v>
      </c>
      <c r="DM29" s="62">
        <v>1073.26</v>
      </c>
      <c r="DN29" s="63" t="e">
        <f>#REF!-DL29</f>
        <v>#REF!</v>
      </c>
      <c r="DO29" s="64">
        <f t="shared" si="22"/>
        <v>1835.9399999999998</v>
      </c>
      <c r="DP29" s="65">
        <f t="shared" si="23"/>
        <v>0</v>
      </c>
      <c r="DQ29" s="61"/>
      <c r="DR29" s="61"/>
      <c r="DS29" s="61"/>
      <c r="DT29" s="61"/>
      <c r="DU29" s="66" t="s">
        <v>164</v>
      </c>
      <c r="DV29" s="124">
        <v>326</v>
      </c>
      <c r="DW29" s="67">
        <v>3</v>
      </c>
      <c r="DX29" s="67">
        <v>2</v>
      </c>
      <c r="DY29" s="68">
        <v>6</v>
      </c>
      <c r="DZ29" s="170" t="s">
        <v>132</v>
      </c>
      <c r="EA29" s="170" t="s">
        <v>132</v>
      </c>
      <c r="EF29" s="61"/>
      <c r="EG29" s="66" t="s">
        <v>164</v>
      </c>
      <c r="EH29" s="124">
        <v>326</v>
      </c>
      <c r="EI29" s="67">
        <v>3</v>
      </c>
      <c r="EJ29" s="67">
        <v>2</v>
      </c>
      <c r="EK29" s="68">
        <v>6</v>
      </c>
      <c r="EL29" s="170" t="s">
        <v>132</v>
      </c>
      <c r="EM29" s="170" t="s">
        <v>132</v>
      </c>
      <c r="EN29" s="172"/>
      <c r="EO29" s="172"/>
      <c r="EP29" s="172"/>
      <c r="EQ29" s="172"/>
      <c r="ER29" s="172"/>
      <c r="ES29" s="172"/>
      <c r="ET29" s="172"/>
      <c r="EU29" s="172"/>
      <c r="EV29" s="172"/>
      <c r="EW29" s="172"/>
      <c r="EX29" s="172"/>
      <c r="EY29" s="172"/>
      <c r="EZ29" s="172"/>
      <c r="FA29" s="172"/>
      <c r="FB29" s="172"/>
      <c r="FC29" s="172"/>
      <c r="FD29" s="172"/>
      <c r="FE29" s="172"/>
      <c r="FF29" s="172"/>
      <c r="FG29" s="172"/>
      <c r="FH29" s="172"/>
      <c r="FI29" s="172"/>
      <c r="FJ29" s="172"/>
      <c r="FK29" s="172"/>
      <c r="FL29" s="172"/>
      <c r="FM29" s="172"/>
      <c r="FN29" s="172"/>
      <c r="FO29" s="172"/>
      <c r="FP29" s="172"/>
      <c r="FQ29" s="172"/>
      <c r="FR29" s="172"/>
      <c r="FS29" s="172"/>
      <c r="FT29" s="172"/>
      <c r="FU29" s="172"/>
      <c r="FV29" s="172"/>
      <c r="FW29" s="172"/>
      <c r="FX29" s="172"/>
      <c r="FY29" s="172"/>
      <c r="FZ29" s="172"/>
      <c r="GA29" s="172"/>
      <c r="GB29" s="172"/>
      <c r="GC29" s="172"/>
      <c r="GD29" s="172"/>
      <c r="GE29" s="172"/>
      <c r="GF29" s="172"/>
      <c r="GG29" s="172"/>
      <c r="GH29" s="172"/>
      <c r="GI29" s="172"/>
      <c r="GJ29" s="172"/>
      <c r="GK29" s="172"/>
      <c r="GL29" s="172"/>
      <c r="GM29" s="172"/>
      <c r="GN29" s="172"/>
      <c r="GO29" s="172"/>
      <c r="GP29" s="172"/>
      <c r="GQ29" s="172"/>
      <c r="GR29" s="172"/>
      <c r="GS29" s="172"/>
      <c r="GT29" s="172"/>
      <c r="GU29" s="172"/>
      <c r="GV29" s="172"/>
      <c r="GW29" s="172"/>
      <c r="GX29" s="172"/>
      <c r="GY29" s="172"/>
      <c r="GZ29" s="172"/>
      <c r="HA29" s="172"/>
      <c r="HB29" s="172"/>
      <c r="HC29" s="172"/>
      <c r="HD29" s="172"/>
      <c r="HE29" s="172"/>
      <c r="HF29" s="172"/>
      <c r="HG29" s="172"/>
      <c r="HH29" s="172"/>
      <c r="HI29" s="172"/>
      <c r="HJ29" s="172"/>
      <c r="HK29" s="172"/>
      <c r="HL29" s="172"/>
      <c r="HM29" s="172"/>
      <c r="HN29" s="172"/>
      <c r="HO29" s="172"/>
      <c r="HP29" s="172"/>
      <c r="HQ29" s="172"/>
      <c r="HR29" s="172"/>
      <c r="HS29" s="172"/>
      <c r="HT29" s="172"/>
      <c r="HU29" s="172"/>
      <c r="HV29" s="172"/>
      <c r="HW29" s="172"/>
      <c r="HX29" s="172"/>
      <c r="HY29" s="172"/>
      <c r="HZ29" s="172"/>
      <c r="IA29" s="172"/>
    </row>
    <row r="30" spans="1:235" s="171" customFormat="1" ht="25.5" customHeight="1" outlineLevel="2" x14ac:dyDescent="0.2">
      <c r="A30" s="102">
        <v>326</v>
      </c>
      <c r="B30" s="7" t="s">
        <v>112</v>
      </c>
      <c r="C30" s="7" t="s">
        <v>126</v>
      </c>
      <c r="D30" s="7" t="s">
        <v>10</v>
      </c>
      <c r="E30" s="7" t="s">
        <v>138</v>
      </c>
      <c r="F30" s="7" t="s">
        <v>150</v>
      </c>
      <c r="G30" s="43" t="s">
        <v>163</v>
      </c>
      <c r="H30" s="42" t="s">
        <v>130</v>
      </c>
      <c r="I30" s="21" t="s">
        <v>152</v>
      </c>
      <c r="J30" s="21" t="s">
        <v>153</v>
      </c>
      <c r="K30" s="21" t="s">
        <v>165</v>
      </c>
      <c r="L30" s="21" t="s">
        <v>129</v>
      </c>
      <c r="M30" s="21" t="s">
        <v>145</v>
      </c>
      <c r="N30" s="42">
        <v>26</v>
      </c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2">
        <v>7</v>
      </c>
      <c r="AB30" s="45">
        <v>26</v>
      </c>
      <c r="AC30" s="46">
        <f>VLOOKUP(AB30,'[1]PPTOS GENERALES 2024'!$AL$11:$AN$40,3)*AD30</f>
        <v>839.48</v>
      </c>
      <c r="AD30" s="47">
        <v>1</v>
      </c>
      <c r="AE30" s="48">
        <f>VLOOKUP(C30,'[1]PPTOS GENERALES 2024'!$AL$3:$AO$8,4)*AD30</f>
        <v>1152.97</v>
      </c>
      <c r="AF30" s="48">
        <f>VLOOKUP(C30,'[1]PPTOS GENERALES 2024'!$AL$3:$AP$8,5)*CY30*AD30</f>
        <v>181.35</v>
      </c>
      <c r="AG30" s="48"/>
      <c r="AH30" s="44">
        <f>VLOOKUP(C30,'[1]PPTOS GENERALES 2024'!$AU$3:$AV$8,2)*AD30</f>
        <v>840.87924999999996</v>
      </c>
      <c r="AI30" s="44">
        <f>VLOOKUP(C30,'[1]PPTOS GENERALES 2024'!$AU$3:$AW$8,3)*CY30*AD30</f>
        <v>132.22841666666665</v>
      </c>
      <c r="AJ30" s="49">
        <f>VLOOKUP(N30,'[1]PPTOS GENERALES 2024'!$AL$11:$AN$40,3)*AD30</f>
        <v>839.48</v>
      </c>
      <c r="AK30" s="44">
        <f t="shared" si="1"/>
        <v>0</v>
      </c>
      <c r="AL30" s="44">
        <f>VLOOKUP(AA30,'[1]PPTOS GENERALES 2024'!$AL$45:$AU$56,10)*AD30</f>
        <v>707.5</v>
      </c>
      <c r="AM30" s="44">
        <v>0</v>
      </c>
      <c r="AN30" s="44">
        <v>0</v>
      </c>
      <c r="AO30" s="44">
        <v>0</v>
      </c>
      <c r="AP30" s="50">
        <v>0</v>
      </c>
      <c r="AQ30" s="44">
        <f>VLOOKUP(AA30,'[1]PPTOS GENERALES 2024'!$AL$45:$BB$56,12)*AP30</f>
        <v>0</v>
      </c>
      <c r="AR30" s="50"/>
      <c r="AS30" s="44">
        <f>VLOOKUP(AA30,'[1]PPTOS GENERALES 2024'!$AL$45:$BB$56,14)*AR30</f>
        <v>0</v>
      </c>
      <c r="AT30" s="50"/>
      <c r="AU30" s="44">
        <f>VLOOKUP(AA30,'[1]PPTOS GENERALES 2024'!$AL$45:$BB$56,15)*AT30</f>
        <v>0</v>
      </c>
      <c r="AV30" s="50"/>
      <c r="AW30" s="44">
        <f>VLOOKUP(AA30,'[1]PPTOS GENERALES 2024'!$AL$45:$BB$56,17)*AV30</f>
        <v>0</v>
      </c>
      <c r="AX30" s="50"/>
      <c r="AY30" s="44">
        <f>VLOOKUP(AA30,'[1]PPTOS GENERALES 2024'!$AL$45:$BG$56,18)*AX30</f>
        <v>0</v>
      </c>
      <c r="AZ30" s="20"/>
      <c r="BA30" s="44">
        <f>VLOOKUP(AA30,'[1]PPTOS GENERALES 2024'!$AL$45:$BG$56,19)*AZ30</f>
        <v>0</v>
      </c>
      <c r="BB30" s="20"/>
      <c r="BC30" s="44">
        <f>VLOOKUP(AA30,'[1]PPTOS GENERALES 2024'!$AL$45:$BG$56,20)*BB30</f>
        <v>0</v>
      </c>
      <c r="BD30" s="20"/>
      <c r="BE30" s="44">
        <f>VLOOKUP(AA30,'[1]PPTOS GENERALES 2024'!$AL$45:$BG$56,21)*BD30</f>
        <v>0</v>
      </c>
      <c r="BF30" s="20"/>
      <c r="BG30" s="44">
        <f>VLOOKUP(AA30,'[1]PPTOS GENERALES 2024'!$AL$45:$BG$56,22)*BF30</f>
        <v>0</v>
      </c>
      <c r="BH30" s="20"/>
      <c r="BI30" s="44"/>
      <c r="BJ30" s="20"/>
      <c r="BK30" s="44"/>
      <c r="BL30" s="20"/>
      <c r="BM30" s="44"/>
      <c r="BN30" s="20"/>
      <c r="BO30" s="44"/>
      <c r="BP30" s="20"/>
      <c r="BQ30" s="44"/>
      <c r="BR30" s="20"/>
      <c r="BS30" s="44"/>
      <c r="BT30" s="20"/>
      <c r="BU30" s="44"/>
      <c r="BV30" s="20"/>
      <c r="BW30" s="44"/>
      <c r="BX30" s="20">
        <v>1</v>
      </c>
      <c r="BY30" s="44">
        <f>VLOOKUP(AA30,'[1]PPTOS GENERALES 2024'!$AL$45:$BZ$56,41)*BX30</f>
        <v>41.353999999999999</v>
      </c>
      <c r="BZ30" s="44"/>
      <c r="CA30" s="44">
        <f t="shared" si="2"/>
        <v>15517.398499999999</v>
      </c>
      <c r="CB30" s="44"/>
      <c r="CC30" s="44"/>
      <c r="CD30" s="44"/>
      <c r="CE30" s="44"/>
      <c r="CF30" s="44">
        <f t="shared" si="3"/>
        <v>2440.656833333333</v>
      </c>
      <c r="CG30" s="44"/>
      <c r="CH30" s="44">
        <f t="shared" si="4"/>
        <v>11752.720000000001</v>
      </c>
      <c r="CI30" s="44">
        <f t="shared" si="5"/>
        <v>9905</v>
      </c>
      <c r="CJ30" s="44">
        <f t="shared" si="0"/>
        <v>578.95600000000002</v>
      </c>
      <c r="CK30" s="128"/>
      <c r="CL30" s="129">
        <f t="shared" si="6"/>
        <v>40194.731333333337</v>
      </c>
      <c r="CM30" s="21"/>
      <c r="CN30" s="53">
        <f t="shared" si="7"/>
        <v>40338.199999999997</v>
      </c>
      <c r="CO30" s="54"/>
      <c r="CP30" s="44"/>
      <c r="CQ30" s="44"/>
      <c r="CR30" s="44">
        <f t="shared" si="8"/>
        <v>2881.3</v>
      </c>
      <c r="CS30" s="42"/>
      <c r="CT30" s="55">
        <v>1073</v>
      </c>
      <c r="CU30" s="55" t="s">
        <v>155</v>
      </c>
      <c r="CV30" s="130">
        <v>40628</v>
      </c>
      <c r="CW30" s="57">
        <v>45658</v>
      </c>
      <c r="CX30" s="58">
        <f t="shared" si="24"/>
        <v>4.333333333333333</v>
      </c>
      <c r="CY30" s="58">
        <f t="shared" si="25"/>
        <v>4.333333333333333</v>
      </c>
      <c r="CZ30" s="59">
        <v>0</v>
      </c>
      <c r="DA30" s="60">
        <v>0</v>
      </c>
      <c r="DB30" s="60">
        <v>0</v>
      </c>
      <c r="DC30" s="60">
        <v>0</v>
      </c>
      <c r="DD30" s="60">
        <v>0</v>
      </c>
      <c r="DE30" s="60">
        <v>0</v>
      </c>
      <c r="DF30" s="60">
        <v>0</v>
      </c>
      <c r="DG30" s="60">
        <v>0</v>
      </c>
      <c r="DH30" s="60">
        <v>0</v>
      </c>
      <c r="DI30" s="60">
        <v>0</v>
      </c>
      <c r="DJ30" s="60">
        <v>0</v>
      </c>
      <c r="DK30" s="61"/>
      <c r="DL30" s="62"/>
      <c r="DM30" s="62"/>
      <c r="DN30" s="63"/>
      <c r="DO30" s="64"/>
      <c r="DP30" s="65"/>
      <c r="DQ30" s="61"/>
      <c r="DR30" s="61"/>
      <c r="DS30" s="61"/>
      <c r="DT30" s="61"/>
      <c r="DU30" s="66" t="s">
        <v>164</v>
      </c>
      <c r="DV30" s="124">
        <v>326</v>
      </c>
      <c r="DW30" s="67">
        <v>3</v>
      </c>
      <c r="DX30" s="67">
        <v>2</v>
      </c>
      <c r="DY30" s="68">
        <v>6</v>
      </c>
      <c r="DZ30" s="170" t="s">
        <v>132</v>
      </c>
      <c r="EA30" s="170" t="s">
        <v>132</v>
      </c>
      <c r="EF30" s="61"/>
      <c r="EG30" s="66" t="s">
        <v>164</v>
      </c>
      <c r="EH30" s="124">
        <v>326</v>
      </c>
      <c r="EI30" s="67">
        <v>3</v>
      </c>
      <c r="EJ30" s="67">
        <v>2</v>
      </c>
      <c r="EK30" s="68">
        <v>6</v>
      </c>
      <c r="EL30" s="170" t="s">
        <v>132</v>
      </c>
      <c r="EM30" s="170" t="s">
        <v>132</v>
      </c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</row>
    <row r="31" spans="1:235" s="171" customFormat="1" ht="25.5" customHeight="1" outlineLevel="2" x14ac:dyDescent="0.2">
      <c r="A31" s="102">
        <v>326</v>
      </c>
      <c r="B31" s="7" t="s">
        <v>112</v>
      </c>
      <c r="C31" s="7" t="s">
        <v>126</v>
      </c>
      <c r="D31" s="7" t="s">
        <v>10</v>
      </c>
      <c r="E31" s="7" t="s">
        <v>138</v>
      </c>
      <c r="F31" s="7" t="s">
        <v>150</v>
      </c>
      <c r="G31" s="43" t="s">
        <v>163</v>
      </c>
      <c r="H31" s="42" t="s">
        <v>130</v>
      </c>
      <c r="I31" s="21" t="s">
        <v>121</v>
      </c>
      <c r="J31" s="21" t="s">
        <v>121</v>
      </c>
      <c r="K31" s="21" t="s">
        <v>121</v>
      </c>
      <c r="L31" s="42"/>
      <c r="M31" s="21"/>
      <c r="N31" s="45">
        <v>26</v>
      </c>
      <c r="O31" s="44">
        <v>10747.008</v>
      </c>
      <c r="P31" s="131">
        <v>22470.794666666701</v>
      </c>
      <c r="Q31" s="55">
        <v>4</v>
      </c>
      <c r="R31" s="55">
        <v>2</v>
      </c>
      <c r="S31" s="55">
        <v>2</v>
      </c>
      <c r="T31" s="55">
        <v>0</v>
      </c>
      <c r="U31" s="55">
        <v>1</v>
      </c>
      <c r="V31" s="132"/>
      <c r="W31" s="132"/>
      <c r="X31" s="132"/>
      <c r="Y31" s="132"/>
      <c r="Z31" s="132"/>
      <c r="AA31" s="42">
        <v>7</v>
      </c>
      <c r="AB31" s="45">
        <v>26</v>
      </c>
      <c r="AC31" s="46">
        <f>VLOOKUP(AB31,'[1]PPTOS GENERALES 2024'!$AL$11:$AN$40,3)*AD31</f>
        <v>839.48</v>
      </c>
      <c r="AD31" s="47">
        <v>1</v>
      </c>
      <c r="AE31" s="48">
        <f>VLOOKUP(C31,'[1]PPTOS GENERALES 2024'!$AL$3:$AO$8,4)*AD31</f>
        <v>1152.97</v>
      </c>
      <c r="AF31" s="48">
        <f>VLOOKUP(C31,'[1]PPTOS GENERALES 2024'!$AL$3:$AP$8,5)*CY31*AD31</f>
        <v>223.2</v>
      </c>
      <c r="AG31" s="48"/>
      <c r="AH31" s="44">
        <f>VLOOKUP(C31,'[1]PPTOS GENERALES 2024'!$AU$3:$AV$8,2)*AD31</f>
        <v>840.87924999999996</v>
      </c>
      <c r="AI31" s="44">
        <f>VLOOKUP(C31,'[1]PPTOS GENERALES 2024'!$AU$3:$AW$8,3)*CY31*AD31</f>
        <v>162.74266666666665</v>
      </c>
      <c r="AJ31" s="49">
        <f>VLOOKUP(N31,'[1]PPTOS GENERALES 2024'!$AL$11:$AN$40,3)*AD31</f>
        <v>839.48</v>
      </c>
      <c r="AK31" s="44">
        <f t="shared" si="1"/>
        <v>0</v>
      </c>
      <c r="AL31" s="44">
        <f>VLOOKUP(AA31,'[1]PPTOS GENERALES 2024'!$AL$45:$AU$56,10)*AD31</f>
        <v>707.5</v>
      </c>
      <c r="AM31" s="44"/>
      <c r="AN31" s="44"/>
      <c r="AO31" s="44"/>
      <c r="AP31" s="50"/>
      <c r="AQ31" s="44">
        <f>VLOOKUP(AA31,'[1]PPTOS GENERALES 2024'!$AL$45:$BB$56,12)*AP31</f>
        <v>0</v>
      </c>
      <c r="AR31" s="50"/>
      <c r="AS31" s="44">
        <f>VLOOKUP(AA31,'[1]PPTOS GENERALES 2024'!$AL$45:$BB$56,14)*AR31</f>
        <v>0</v>
      </c>
      <c r="AT31" s="50">
        <v>1</v>
      </c>
      <c r="AU31" s="44">
        <f>VLOOKUP(AA31,'[1]PPTOS GENERALES 2024'!$AL$45:$BB$56,15)*AT31</f>
        <v>287.68</v>
      </c>
      <c r="AV31" s="50"/>
      <c r="AW31" s="44">
        <f>VLOOKUP(AA31,'[1]PPTOS GENERALES 2024'!$AL$45:$BB$56,17)*AV31</f>
        <v>0</v>
      </c>
      <c r="AX31" s="50"/>
      <c r="AY31" s="44">
        <f>VLOOKUP(AA31,'[1]PPTOS GENERALES 2024'!$AL$45:$BG$56,18)*AX31</f>
        <v>0</v>
      </c>
      <c r="AZ31" s="20"/>
      <c r="BA31" s="44">
        <f>VLOOKUP(AA31,'[1]PPTOS GENERALES 2024'!$AL$45:$BG$56,19)*AZ31</f>
        <v>0</v>
      </c>
      <c r="BB31" s="20"/>
      <c r="BC31" s="44">
        <f>VLOOKUP(AA31,'[1]PPTOS GENERALES 2024'!$AL$45:$BG$56,20)*BB31</f>
        <v>0</v>
      </c>
      <c r="BD31" s="20"/>
      <c r="BE31" s="44">
        <f>VLOOKUP(AA31,'[1]PPTOS GENERALES 2024'!$AL$45:$BG$56,21)*BD31</f>
        <v>0</v>
      </c>
      <c r="BF31" s="20"/>
      <c r="BG31" s="44">
        <f>VLOOKUP(AA31,'[1]PPTOS GENERALES 2024'!$AL$45:$BG$56,22)*BF31</f>
        <v>0</v>
      </c>
      <c r="BH31" s="20"/>
      <c r="BI31" s="44"/>
      <c r="BJ31" s="20"/>
      <c r="BK31" s="44"/>
      <c r="BL31" s="20"/>
      <c r="BM31" s="44"/>
      <c r="BN31" s="20"/>
      <c r="BO31" s="44"/>
      <c r="BP31" s="20"/>
      <c r="BQ31" s="44"/>
      <c r="BR31" s="20">
        <v>1</v>
      </c>
      <c r="BS31" s="44">
        <f>VLOOKUP(AA31,'[1]PPTOS GENERALES 2024'!$AL$45:$BZ$56,38)*BR31</f>
        <v>174.04640000000003</v>
      </c>
      <c r="BT31" s="20"/>
      <c r="BU31" s="44"/>
      <c r="BV31" s="20"/>
      <c r="BW31" s="44"/>
      <c r="BX31" s="20"/>
      <c r="BY31" s="44"/>
      <c r="BZ31" s="44"/>
      <c r="CA31" s="44">
        <f t="shared" si="2"/>
        <v>15517.398499999999</v>
      </c>
      <c r="CB31" s="44"/>
      <c r="CC31" s="44"/>
      <c r="CD31" s="44"/>
      <c r="CE31" s="44"/>
      <c r="CF31" s="44">
        <f t="shared" si="3"/>
        <v>3003.8853333333327</v>
      </c>
      <c r="CG31" s="44"/>
      <c r="CH31" s="44">
        <f t="shared" si="4"/>
        <v>11752.720000000001</v>
      </c>
      <c r="CI31" s="44">
        <f t="shared" si="5"/>
        <v>9905</v>
      </c>
      <c r="CJ31" s="44">
        <f t="shared" si="0"/>
        <v>6464.1696000000002</v>
      </c>
      <c r="CK31" s="128"/>
      <c r="CL31" s="129">
        <f t="shared" si="6"/>
        <v>46643.173433333337</v>
      </c>
      <c r="CM31" s="21">
        <v>0</v>
      </c>
      <c r="CN31" s="53">
        <f t="shared" si="7"/>
        <v>40924.100000000006</v>
      </c>
      <c r="CO31" s="54"/>
      <c r="CP31" s="44"/>
      <c r="CQ31" s="44"/>
      <c r="CR31" s="44">
        <f t="shared" si="8"/>
        <v>3210.83</v>
      </c>
      <c r="CS31" s="42" t="e">
        <f>#REF!-CT31</f>
        <v>#REF!</v>
      </c>
      <c r="CT31" s="55">
        <v>828</v>
      </c>
      <c r="CU31" s="55" t="s">
        <v>155</v>
      </c>
      <c r="CV31" s="130">
        <v>39501</v>
      </c>
      <c r="CW31" s="57">
        <v>45658</v>
      </c>
      <c r="CX31" s="58">
        <f t="shared" si="24"/>
        <v>5.333333333333333</v>
      </c>
      <c r="CY31" s="58">
        <f t="shared" si="25"/>
        <v>5.333333333333333</v>
      </c>
      <c r="CZ31" s="59">
        <f t="shared" ref="CZ31:CZ36" si="26">ROUND(AK31/30,2)</f>
        <v>0</v>
      </c>
      <c r="DA31" s="60">
        <f t="shared" ref="DA31:DA36" si="27">ROUND(AO31/30,2)</f>
        <v>0</v>
      </c>
      <c r="DB31" s="60">
        <f t="shared" ref="DB31:DB36" si="28">ROUND(AQ31/30,2)</f>
        <v>0</v>
      </c>
      <c r="DC31" s="60">
        <f t="shared" ref="DC31:DC36" si="29">ROUND(AS31/30,2)</f>
        <v>0</v>
      </c>
      <c r="DD31" s="60">
        <f t="shared" ref="DD31:DD36" si="30">ROUND(AU31/30,2)</f>
        <v>9.59</v>
      </c>
      <c r="DE31" s="60">
        <f t="shared" ref="DE31:DE36" si="31">ROUND(AW31/30,2)</f>
        <v>0</v>
      </c>
      <c r="DF31" s="60">
        <f t="shared" ref="DF31:DF36" si="32">ROUND(AY31/30,2)</f>
        <v>0</v>
      </c>
      <c r="DG31" s="60">
        <f t="shared" ref="DG31:DG36" si="33">ROUND(BA31/30,2)</f>
        <v>0</v>
      </c>
      <c r="DH31" s="60">
        <f t="shared" ref="DH31:DH36" si="34">ROUND(BC31/30,2)</f>
        <v>0</v>
      </c>
      <c r="DI31" s="60">
        <f t="shared" ref="DI31:DI36" si="35">ROUND(BE31/30,2)</f>
        <v>0</v>
      </c>
      <c r="DJ31" s="60">
        <f t="shared" ref="DJ31:DJ36" si="36">ROUND(BG31/30,2)</f>
        <v>0</v>
      </c>
      <c r="DK31" s="61"/>
      <c r="DL31" s="62">
        <v>828</v>
      </c>
      <c r="DM31" s="62">
        <v>1073.26</v>
      </c>
      <c r="DN31" s="63" t="e">
        <f>#REF!-DL31</f>
        <v>#REF!</v>
      </c>
      <c r="DO31" s="64">
        <f t="shared" ref="DO31:DO36" si="37">CR31-DM31</f>
        <v>2137.5699999999997</v>
      </c>
      <c r="DP31" s="65">
        <f t="shared" ref="DP31:DP36" si="38">ROUND(CM31/2,2)</f>
        <v>0</v>
      </c>
      <c r="DQ31" s="61"/>
      <c r="DR31" s="61"/>
      <c r="DS31" s="61"/>
      <c r="DT31" s="61"/>
      <c r="DU31" s="66" t="s">
        <v>164</v>
      </c>
      <c r="DV31" s="124">
        <v>326</v>
      </c>
      <c r="DW31" s="67">
        <v>3</v>
      </c>
      <c r="DX31" s="67">
        <v>2</v>
      </c>
      <c r="DY31" s="68">
        <v>6</v>
      </c>
      <c r="DZ31" s="170" t="s">
        <v>132</v>
      </c>
      <c r="EA31" s="170" t="s">
        <v>132</v>
      </c>
      <c r="EF31" s="61"/>
      <c r="EG31" s="66" t="s">
        <v>164</v>
      </c>
      <c r="EH31" s="124">
        <v>326</v>
      </c>
      <c r="EI31" s="67">
        <v>3</v>
      </c>
      <c r="EJ31" s="67">
        <v>2</v>
      </c>
      <c r="EK31" s="68">
        <v>6</v>
      </c>
      <c r="EL31" s="170" t="s">
        <v>132</v>
      </c>
      <c r="EM31" s="170" t="s">
        <v>132</v>
      </c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</row>
    <row r="32" spans="1:235" s="171" customFormat="1" ht="25.5" customHeight="1" outlineLevel="2" x14ac:dyDescent="0.2">
      <c r="A32" s="102">
        <v>326</v>
      </c>
      <c r="B32" s="7" t="s">
        <v>112</v>
      </c>
      <c r="C32" s="7" t="s">
        <v>126</v>
      </c>
      <c r="D32" s="7" t="s">
        <v>10</v>
      </c>
      <c r="E32" s="7" t="s">
        <v>138</v>
      </c>
      <c r="F32" s="7" t="s">
        <v>150</v>
      </c>
      <c r="G32" s="43" t="s">
        <v>163</v>
      </c>
      <c r="H32" s="42" t="s">
        <v>130</v>
      </c>
      <c r="I32" s="21" t="s">
        <v>152</v>
      </c>
      <c r="J32" s="21" t="s">
        <v>153</v>
      </c>
      <c r="K32" s="21" t="s">
        <v>165</v>
      </c>
      <c r="L32" s="21" t="s">
        <v>129</v>
      </c>
      <c r="M32" s="21"/>
      <c r="N32" s="42">
        <v>26</v>
      </c>
      <c r="O32" s="44">
        <v>1211.22</v>
      </c>
      <c r="P32" s="44">
        <v>254.36</v>
      </c>
      <c r="Q32" s="44"/>
      <c r="R32" s="44"/>
      <c r="S32" s="44"/>
      <c r="T32" s="44"/>
      <c r="U32" s="44"/>
      <c r="V32" s="44">
        <v>146.94999999999999</v>
      </c>
      <c r="W32" s="44">
        <v>472.06</v>
      </c>
      <c r="X32" s="44"/>
      <c r="Y32" s="44">
        <f>SUM(O32:X32)</f>
        <v>2084.59</v>
      </c>
      <c r="Z32" s="44">
        <f>(((O32+P32+Q32+S32+U32)*14)+((R32+T32+V32+W32+X32)*12))</f>
        <v>27946.239999999998</v>
      </c>
      <c r="AA32" s="42">
        <v>7</v>
      </c>
      <c r="AB32" s="45">
        <v>26</v>
      </c>
      <c r="AC32" s="46">
        <f>VLOOKUP(AB32,'[1]PPTOS GENERALES 2024'!$AL$11:$AN$40,3)*AD32</f>
        <v>839.48</v>
      </c>
      <c r="AD32" s="47">
        <v>1</v>
      </c>
      <c r="AE32" s="48">
        <f>VLOOKUP(C32,'[1]PPTOS GENERALES 2024'!$AL$3:$AO$8,4)*AD32</f>
        <v>1152.97</v>
      </c>
      <c r="AF32" s="48">
        <f>VLOOKUP(C32,'[1]PPTOS GENERALES 2024'!$AL$3:$AP$8,5)*CY32*AD32</f>
        <v>362.7</v>
      </c>
      <c r="AG32" s="48"/>
      <c r="AH32" s="44">
        <f>VLOOKUP(C32,'[1]PPTOS GENERALES 2024'!$AU$3:$AV$8,2)*AD32</f>
        <v>840.87924999999996</v>
      </c>
      <c r="AI32" s="44">
        <f>VLOOKUP(C32,'[1]PPTOS GENERALES 2024'!$AU$3:$AW$8,3)*CY32*AD32</f>
        <v>264.45683333333329</v>
      </c>
      <c r="AJ32" s="49">
        <f>VLOOKUP(N32,'[1]PPTOS GENERALES 2024'!$AL$11:$AN$40,3)*AD32</f>
        <v>839.48</v>
      </c>
      <c r="AK32" s="44">
        <f t="shared" si="1"/>
        <v>0</v>
      </c>
      <c r="AL32" s="44">
        <f>VLOOKUP(AA32,'[1]PPTOS GENERALES 2024'!$AL$45:$AU$56,10)*AD32</f>
        <v>707.5</v>
      </c>
      <c r="AM32" s="44"/>
      <c r="AN32" s="44"/>
      <c r="AO32" s="44"/>
      <c r="AP32" s="50"/>
      <c r="AQ32" s="44">
        <f>VLOOKUP(AA32,'[1]PPTOS GENERALES 2024'!$AL$45:$BB$56,12)*AP32</f>
        <v>0</v>
      </c>
      <c r="AR32" s="50"/>
      <c r="AS32" s="44">
        <f>VLOOKUP(AA32,'[1]PPTOS GENERALES 2024'!$AL$45:$BB$56,14)*AR32</f>
        <v>0</v>
      </c>
      <c r="AT32" s="50">
        <v>0</v>
      </c>
      <c r="AU32" s="44">
        <f>VLOOKUP(AA32,'[1]PPTOS GENERALES 2024'!$AL$45:$BB$56,15)*AT32</f>
        <v>0</v>
      </c>
      <c r="AV32" s="50"/>
      <c r="AW32" s="44">
        <f>VLOOKUP(AA32,'[1]PPTOS GENERALES 2024'!$AL$45:$BB$56,17)*AV32</f>
        <v>0</v>
      </c>
      <c r="AX32" s="50"/>
      <c r="AY32" s="44">
        <f>VLOOKUP(AA32,'[1]PPTOS GENERALES 2024'!$AL$45:$BG$56,18)*AX32</f>
        <v>0</v>
      </c>
      <c r="AZ32" s="20"/>
      <c r="BA32" s="44">
        <f>VLOOKUP(AA32,'[1]PPTOS GENERALES 2024'!$AL$45:$BG$56,19)*AZ32</f>
        <v>0</v>
      </c>
      <c r="BB32" s="20"/>
      <c r="BC32" s="44">
        <f>VLOOKUP(AA32,'[1]PPTOS GENERALES 2024'!$AL$45:$BG$56,20)*BB32</f>
        <v>0</v>
      </c>
      <c r="BD32" s="20"/>
      <c r="BE32" s="44">
        <f>VLOOKUP(AA32,'[1]PPTOS GENERALES 2024'!$AL$45:$BG$56,21)*BD32</f>
        <v>0</v>
      </c>
      <c r="BF32" s="20"/>
      <c r="BG32" s="44">
        <f>VLOOKUP(AA32,'[1]PPTOS GENERALES 2024'!$AL$45:$BG$56,22)*BF32</f>
        <v>0</v>
      </c>
      <c r="BH32" s="20"/>
      <c r="BI32" s="44"/>
      <c r="BJ32" s="20"/>
      <c r="BK32" s="44"/>
      <c r="BL32" s="20"/>
      <c r="BM32" s="44"/>
      <c r="BN32" s="20"/>
      <c r="BO32" s="44"/>
      <c r="BP32" s="20"/>
      <c r="BQ32" s="44"/>
      <c r="BR32" s="20"/>
      <c r="BS32" s="44"/>
      <c r="BT32" s="20"/>
      <c r="BU32" s="44"/>
      <c r="BV32" s="20"/>
      <c r="BW32" s="44"/>
      <c r="BX32" s="20">
        <v>1</v>
      </c>
      <c r="BY32" s="44">
        <f>VLOOKUP(AA32,'[1]PPTOS GENERALES 2024'!$AL$45:$BZ$56,41)*BX32</f>
        <v>41.353999999999999</v>
      </c>
      <c r="BZ32" s="44"/>
      <c r="CA32" s="44">
        <f t="shared" si="2"/>
        <v>15517.398499999999</v>
      </c>
      <c r="CB32" s="44"/>
      <c r="CC32" s="44"/>
      <c r="CD32" s="44"/>
      <c r="CE32" s="44"/>
      <c r="CF32" s="44">
        <f t="shared" si="3"/>
        <v>4881.313666666666</v>
      </c>
      <c r="CG32" s="44"/>
      <c r="CH32" s="44">
        <f t="shared" si="4"/>
        <v>11752.720000000001</v>
      </c>
      <c r="CI32" s="44">
        <f t="shared" si="5"/>
        <v>9905</v>
      </c>
      <c r="CJ32" s="44">
        <f t="shared" si="0"/>
        <v>578.95600000000002</v>
      </c>
      <c r="CK32" s="128"/>
      <c r="CL32" s="129">
        <f t="shared" si="6"/>
        <v>42635.388166666664</v>
      </c>
      <c r="CM32" s="21">
        <v>0</v>
      </c>
      <c r="CN32" s="53">
        <f t="shared" si="7"/>
        <v>42877.100000000006</v>
      </c>
      <c r="CO32" s="54">
        <f>((CN32/Z32)-1)</f>
        <v>0.53427079993587712</v>
      </c>
      <c r="CP32" s="44"/>
      <c r="CQ32" s="44"/>
      <c r="CR32" s="44">
        <f t="shared" si="8"/>
        <v>3062.65</v>
      </c>
      <c r="CS32" s="42" t="e">
        <f>#REF!-CT32</f>
        <v>#REF!</v>
      </c>
      <c r="CT32" s="55">
        <v>321</v>
      </c>
      <c r="CU32" s="55" t="s">
        <v>122</v>
      </c>
      <c r="CV32" s="57">
        <v>36039</v>
      </c>
      <c r="CW32" s="57">
        <v>45658</v>
      </c>
      <c r="CX32" s="58">
        <f t="shared" si="24"/>
        <v>8.6666666666666661</v>
      </c>
      <c r="CY32" s="58">
        <f t="shared" si="25"/>
        <v>8.6666666666666661</v>
      </c>
      <c r="CZ32" s="59">
        <f t="shared" si="26"/>
        <v>0</v>
      </c>
      <c r="DA32" s="60">
        <f t="shared" si="27"/>
        <v>0</v>
      </c>
      <c r="DB32" s="60">
        <f t="shared" si="28"/>
        <v>0</v>
      </c>
      <c r="DC32" s="60">
        <f t="shared" si="29"/>
        <v>0</v>
      </c>
      <c r="DD32" s="60">
        <f t="shared" si="30"/>
        <v>0</v>
      </c>
      <c r="DE32" s="60">
        <f t="shared" si="31"/>
        <v>0</v>
      </c>
      <c r="DF32" s="60">
        <f t="shared" si="32"/>
        <v>0</v>
      </c>
      <c r="DG32" s="60">
        <f t="shared" si="33"/>
        <v>0</v>
      </c>
      <c r="DH32" s="60">
        <f t="shared" si="34"/>
        <v>0</v>
      </c>
      <c r="DI32" s="60">
        <f t="shared" si="35"/>
        <v>0</v>
      </c>
      <c r="DJ32" s="60">
        <f t="shared" si="36"/>
        <v>0</v>
      </c>
      <c r="DK32" s="61"/>
      <c r="DL32" s="62">
        <v>321</v>
      </c>
      <c r="DM32" s="62">
        <v>2357.7199999999998</v>
      </c>
      <c r="DN32" s="63" t="e">
        <f>#REF!-DL32</f>
        <v>#REF!</v>
      </c>
      <c r="DO32" s="64">
        <f t="shared" si="37"/>
        <v>704.93000000000029</v>
      </c>
      <c r="DP32" s="65">
        <f t="shared" si="38"/>
        <v>0</v>
      </c>
      <c r="DQ32" s="61"/>
      <c r="DR32" s="61"/>
      <c r="DS32" s="61"/>
      <c r="DT32" s="61"/>
      <c r="DU32" s="66" t="s">
        <v>164</v>
      </c>
      <c r="DV32" s="124">
        <v>326</v>
      </c>
      <c r="DW32" s="67">
        <v>3</v>
      </c>
      <c r="DX32" s="67">
        <v>2</v>
      </c>
      <c r="DY32" s="68">
        <v>6</v>
      </c>
      <c r="DZ32" s="170" t="s">
        <v>132</v>
      </c>
      <c r="EA32" s="170" t="s">
        <v>132</v>
      </c>
      <c r="EF32" s="61"/>
      <c r="EG32" s="66" t="s">
        <v>164</v>
      </c>
      <c r="EH32" s="124">
        <v>326</v>
      </c>
      <c r="EI32" s="67">
        <v>3</v>
      </c>
      <c r="EJ32" s="67">
        <v>2</v>
      </c>
      <c r="EK32" s="68">
        <v>6</v>
      </c>
      <c r="EL32" s="170" t="s">
        <v>132</v>
      </c>
      <c r="EM32" s="170" t="s">
        <v>132</v>
      </c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  <c r="GU32" s="172"/>
      <c r="GV32" s="172"/>
      <c r="GW32" s="172"/>
      <c r="GX32" s="172"/>
      <c r="GY32" s="172"/>
      <c r="GZ32" s="172"/>
      <c r="HA32" s="172"/>
      <c r="HB32" s="172"/>
      <c r="HC32" s="172"/>
      <c r="HD32" s="172"/>
      <c r="HE32" s="172"/>
      <c r="HF32" s="172"/>
      <c r="HG32" s="172"/>
      <c r="HH32" s="172"/>
      <c r="HI32" s="172"/>
      <c r="HJ32" s="172"/>
      <c r="HK32" s="172"/>
      <c r="HL32" s="172"/>
      <c r="HM32" s="172"/>
      <c r="HN32" s="172"/>
      <c r="HO32" s="172"/>
      <c r="HP32" s="172"/>
      <c r="HQ32" s="172"/>
      <c r="HR32" s="172"/>
      <c r="HS32" s="172"/>
      <c r="HT32" s="172"/>
      <c r="HU32" s="172"/>
      <c r="HV32" s="172"/>
      <c r="HW32" s="172"/>
      <c r="HX32" s="172"/>
      <c r="HY32" s="172"/>
      <c r="HZ32" s="172"/>
      <c r="IA32" s="172"/>
    </row>
    <row r="33" spans="1:1039" s="171" customFormat="1" ht="25.5" customHeight="1" outlineLevel="2" x14ac:dyDescent="0.2">
      <c r="A33" s="102">
        <v>326</v>
      </c>
      <c r="B33" s="7" t="s">
        <v>112</v>
      </c>
      <c r="C33" s="7" t="s">
        <v>126</v>
      </c>
      <c r="D33" s="7" t="s">
        <v>10</v>
      </c>
      <c r="E33" s="7" t="s">
        <v>138</v>
      </c>
      <c r="F33" s="7" t="s">
        <v>150</v>
      </c>
      <c r="G33" s="43" t="s">
        <v>163</v>
      </c>
      <c r="H33" s="42" t="s">
        <v>130</v>
      </c>
      <c r="I33" s="21" t="s">
        <v>121</v>
      </c>
      <c r="J33" s="21" t="s">
        <v>121</v>
      </c>
      <c r="K33" s="21" t="s">
        <v>121</v>
      </c>
      <c r="L33" s="42"/>
      <c r="M33" s="21"/>
      <c r="N33" s="45">
        <v>26</v>
      </c>
      <c r="O33" s="44">
        <v>8508.9435840000006</v>
      </c>
      <c r="P33" s="131">
        <v>17791.251677333301</v>
      </c>
      <c r="Q33" s="55">
        <v>4</v>
      </c>
      <c r="R33" s="55">
        <v>2</v>
      </c>
      <c r="S33" s="55">
        <v>2</v>
      </c>
      <c r="T33" s="55">
        <v>0</v>
      </c>
      <c r="U33" s="55">
        <v>1</v>
      </c>
      <c r="V33" s="132"/>
      <c r="W33" s="132"/>
      <c r="X33" s="132"/>
      <c r="Y33" s="132"/>
      <c r="Z33" s="132"/>
      <c r="AA33" s="42">
        <v>7</v>
      </c>
      <c r="AB33" s="45">
        <v>26</v>
      </c>
      <c r="AC33" s="46">
        <f>VLOOKUP(AB33,'[1]PPTOS GENERALES 2024'!$AL$11:$AN$40,3)*AD33</f>
        <v>839.48</v>
      </c>
      <c r="AD33" s="47">
        <v>1</v>
      </c>
      <c r="AE33" s="48">
        <f>VLOOKUP(C33,'[1]PPTOS GENERALES 2024'!$AL$3:$AO$8,4)*AD33</f>
        <v>1152.97</v>
      </c>
      <c r="AF33" s="48">
        <f>VLOOKUP(C33,'[1]PPTOS GENERALES 2024'!$AL$3:$AP$8,5)*CY33*AD33</f>
        <v>334.8</v>
      </c>
      <c r="AG33" s="48"/>
      <c r="AH33" s="44">
        <f>VLOOKUP(C33,'[1]PPTOS GENERALES 2024'!$AU$3:$AV$8,2)*AD33</f>
        <v>840.87924999999996</v>
      </c>
      <c r="AI33" s="44">
        <f>VLOOKUP(C33,'[1]PPTOS GENERALES 2024'!$AU$3:$AW$8,3)*CY33*AD33</f>
        <v>244.11399999999998</v>
      </c>
      <c r="AJ33" s="49">
        <f>VLOOKUP(N33,'[1]PPTOS GENERALES 2024'!$AL$11:$AN$40,3)*AD33</f>
        <v>839.48</v>
      </c>
      <c r="AK33" s="44">
        <f t="shared" si="1"/>
        <v>0</v>
      </c>
      <c r="AL33" s="44">
        <f>VLOOKUP(AA33,'[1]PPTOS GENERALES 2024'!$AL$45:$AU$56,10)*AD33</f>
        <v>707.5</v>
      </c>
      <c r="AM33" s="44"/>
      <c r="AN33" s="44"/>
      <c r="AO33" s="44"/>
      <c r="AP33" s="50"/>
      <c r="AQ33" s="44">
        <f>VLOOKUP(AA33,'[1]PPTOS GENERALES 2024'!$AL$45:$BB$56,12)*AP33</f>
        <v>0</v>
      </c>
      <c r="AR33" s="50"/>
      <c r="AS33" s="44">
        <f>VLOOKUP(AA33,'[1]PPTOS GENERALES 2024'!$AL$45:$BB$56,14)*AR33</f>
        <v>0</v>
      </c>
      <c r="AT33" s="50"/>
      <c r="AU33" s="44">
        <f>VLOOKUP(AA33,'[1]PPTOS GENERALES 2024'!$AL$45:$BB$56,15)*AT33</f>
        <v>0</v>
      </c>
      <c r="AV33" s="50"/>
      <c r="AW33" s="44">
        <f>VLOOKUP(AA33,'[1]PPTOS GENERALES 2024'!$AL$45:$BB$56,17)*AV33</f>
        <v>0</v>
      </c>
      <c r="AX33" s="50"/>
      <c r="AY33" s="44">
        <f>VLOOKUP(AA33,'[1]PPTOS GENERALES 2024'!$AL$45:$BG$56,18)*AX33</f>
        <v>0</v>
      </c>
      <c r="AZ33" s="20"/>
      <c r="BA33" s="44">
        <f>VLOOKUP(AA33,'[1]PPTOS GENERALES 2024'!$AL$45:$BG$56,19)*AZ33</f>
        <v>0</v>
      </c>
      <c r="BB33" s="20"/>
      <c r="BC33" s="44">
        <f>VLOOKUP(AA33,'[1]PPTOS GENERALES 2024'!$AL$45:$BG$56,20)*BB33</f>
        <v>0</v>
      </c>
      <c r="BD33" s="20"/>
      <c r="BE33" s="44">
        <f>VLOOKUP(AA33,'[1]PPTOS GENERALES 2024'!$AL$45:$BG$56,21)*BD33</f>
        <v>0</v>
      </c>
      <c r="BF33" s="20"/>
      <c r="BG33" s="44">
        <f>VLOOKUP(AA33,'[1]PPTOS GENERALES 2024'!$AL$45:$BG$56,22)*BF33</f>
        <v>0</v>
      </c>
      <c r="BH33" s="20"/>
      <c r="BI33" s="44"/>
      <c r="BJ33" s="20"/>
      <c r="BK33" s="44"/>
      <c r="BL33" s="20"/>
      <c r="BM33" s="44"/>
      <c r="BN33" s="20"/>
      <c r="BO33" s="44"/>
      <c r="BP33" s="20"/>
      <c r="BQ33" s="44"/>
      <c r="BR33" s="20"/>
      <c r="BS33" s="44"/>
      <c r="BT33" s="20"/>
      <c r="BU33" s="44"/>
      <c r="BV33" s="20">
        <v>1</v>
      </c>
      <c r="BW33" s="44">
        <f>VLOOKUP(AA33,'[1]PPTOS GENERALES 2024'!$AL$45:$BZ$56,40)*BV33</f>
        <v>74.437200000000004</v>
      </c>
      <c r="BX33" s="20"/>
      <c r="BY33" s="44"/>
      <c r="BZ33" s="44"/>
      <c r="CA33" s="44">
        <f t="shared" si="2"/>
        <v>15517.398499999999</v>
      </c>
      <c r="CB33" s="44"/>
      <c r="CC33" s="44"/>
      <c r="CD33" s="44"/>
      <c r="CE33" s="44"/>
      <c r="CF33" s="44">
        <f t="shared" si="3"/>
        <v>4505.8280000000004</v>
      </c>
      <c r="CG33" s="44"/>
      <c r="CH33" s="44">
        <f t="shared" si="4"/>
        <v>11752.720000000001</v>
      </c>
      <c r="CI33" s="44">
        <f t="shared" si="5"/>
        <v>9905</v>
      </c>
      <c r="CJ33" s="44">
        <f t="shared" si="0"/>
        <v>1042.1208000000001</v>
      </c>
      <c r="CK33" s="128"/>
      <c r="CL33" s="129">
        <f t="shared" si="6"/>
        <v>42723.067300000002</v>
      </c>
      <c r="CM33" s="21">
        <v>0</v>
      </c>
      <c r="CN33" s="53">
        <f t="shared" si="7"/>
        <v>42486.5</v>
      </c>
      <c r="CO33" s="54"/>
      <c r="CP33" s="44"/>
      <c r="CQ33" s="44"/>
      <c r="CR33" s="44">
        <f t="shared" si="8"/>
        <v>3034.75</v>
      </c>
      <c r="CS33" s="42" t="e">
        <f>#REF!-CT33</f>
        <v>#REF!</v>
      </c>
      <c r="CT33" s="55">
        <v>828</v>
      </c>
      <c r="CU33" s="55" t="s">
        <v>155</v>
      </c>
      <c r="CV33" s="133">
        <v>36598</v>
      </c>
      <c r="CW33" s="57">
        <v>45658</v>
      </c>
      <c r="CX33" s="58">
        <f t="shared" si="24"/>
        <v>8</v>
      </c>
      <c r="CY33" s="58">
        <f t="shared" si="25"/>
        <v>8</v>
      </c>
      <c r="CZ33" s="59">
        <f t="shared" si="26"/>
        <v>0</v>
      </c>
      <c r="DA33" s="60">
        <f t="shared" si="27"/>
        <v>0</v>
      </c>
      <c r="DB33" s="60">
        <f t="shared" si="28"/>
        <v>0</v>
      </c>
      <c r="DC33" s="60">
        <f t="shared" si="29"/>
        <v>0</v>
      </c>
      <c r="DD33" s="60">
        <f t="shared" si="30"/>
        <v>0</v>
      </c>
      <c r="DE33" s="60">
        <f t="shared" si="31"/>
        <v>0</v>
      </c>
      <c r="DF33" s="60">
        <f t="shared" si="32"/>
        <v>0</v>
      </c>
      <c r="DG33" s="60">
        <f t="shared" si="33"/>
        <v>0</v>
      </c>
      <c r="DH33" s="60">
        <f t="shared" si="34"/>
        <v>0</v>
      </c>
      <c r="DI33" s="60">
        <f t="shared" si="35"/>
        <v>0</v>
      </c>
      <c r="DJ33" s="60">
        <f t="shared" si="36"/>
        <v>0</v>
      </c>
      <c r="DK33" s="61"/>
      <c r="DL33" s="62">
        <v>828</v>
      </c>
      <c r="DM33" s="62">
        <v>1073.26</v>
      </c>
      <c r="DN33" s="63" t="e">
        <f>#REF!-DL33</f>
        <v>#REF!</v>
      </c>
      <c r="DO33" s="64">
        <f t="shared" si="37"/>
        <v>1961.49</v>
      </c>
      <c r="DP33" s="65">
        <f t="shared" si="38"/>
        <v>0</v>
      </c>
      <c r="DQ33" s="61"/>
      <c r="DR33" s="61"/>
      <c r="DS33" s="61"/>
      <c r="DT33" s="61"/>
      <c r="DU33" s="66" t="s">
        <v>164</v>
      </c>
      <c r="DV33" s="124">
        <v>326</v>
      </c>
      <c r="DW33" s="67">
        <v>3</v>
      </c>
      <c r="DX33" s="67">
        <v>2</v>
      </c>
      <c r="DY33" s="68">
        <v>6</v>
      </c>
      <c r="DZ33" s="170" t="s">
        <v>132</v>
      </c>
      <c r="EA33" s="170" t="s">
        <v>132</v>
      </c>
      <c r="EF33" s="61"/>
      <c r="EG33" s="66" t="s">
        <v>164</v>
      </c>
      <c r="EH33" s="124">
        <v>326</v>
      </c>
      <c r="EI33" s="67">
        <v>3</v>
      </c>
      <c r="EJ33" s="67">
        <v>2</v>
      </c>
      <c r="EK33" s="68">
        <v>6</v>
      </c>
      <c r="EL33" s="170" t="s">
        <v>132</v>
      </c>
      <c r="EM33" s="170" t="s">
        <v>132</v>
      </c>
      <c r="EN33" s="172"/>
      <c r="EO33" s="172"/>
      <c r="EP33" s="172"/>
      <c r="EQ33" s="172"/>
      <c r="ER33" s="172"/>
      <c r="ES33" s="172"/>
      <c r="ET33" s="172"/>
      <c r="EU33" s="172"/>
      <c r="EV33" s="172"/>
      <c r="EW33" s="172"/>
      <c r="EX33" s="172"/>
      <c r="EY33" s="172"/>
      <c r="EZ33" s="172"/>
      <c r="FA33" s="172"/>
      <c r="FB33" s="172"/>
      <c r="FC33" s="172"/>
      <c r="FD33" s="172"/>
      <c r="FE33" s="172"/>
      <c r="FF33" s="172"/>
      <c r="FG33" s="172"/>
      <c r="FH33" s="172"/>
      <c r="FI33" s="172"/>
      <c r="FJ33" s="172"/>
      <c r="FK33" s="172"/>
      <c r="FL33" s="172"/>
      <c r="FM33" s="172"/>
      <c r="FN33" s="172"/>
      <c r="FO33" s="172"/>
      <c r="FP33" s="172"/>
      <c r="FQ33" s="172"/>
      <c r="FR33" s="172"/>
      <c r="FS33" s="172"/>
      <c r="FT33" s="172"/>
      <c r="FU33" s="172"/>
      <c r="FV33" s="172"/>
      <c r="FW33" s="172"/>
      <c r="FX33" s="172"/>
      <c r="FY33" s="172"/>
      <c r="FZ33" s="172"/>
      <c r="GA33" s="172"/>
      <c r="GB33" s="172"/>
      <c r="GC33" s="172"/>
      <c r="GD33" s="172"/>
      <c r="GE33" s="172"/>
      <c r="GF33" s="172"/>
      <c r="GG33" s="172"/>
      <c r="GH33" s="172"/>
      <c r="GI33" s="172"/>
      <c r="GJ33" s="172"/>
      <c r="GK33" s="172"/>
      <c r="GL33" s="172"/>
      <c r="GM33" s="172"/>
      <c r="GN33" s="172"/>
      <c r="GO33" s="172"/>
      <c r="GP33" s="172"/>
      <c r="GQ33" s="172"/>
      <c r="GR33" s="172"/>
      <c r="GS33" s="172"/>
      <c r="GT33" s="172"/>
      <c r="GU33" s="172"/>
      <c r="GV33" s="172"/>
      <c r="GW33" s="172"/>
      <c r="GX33" s="172"/>
      <c r="GY33" s="172"/>
      <c r="GZ33" s="172"/>
      <c r="HA33" s="172"/>
      <c r="HB33" s="172"/>
      <c r="HC33" s="172"/>
      <c r="HD33" s="172"/>
      <c r="HE33" s="172"/>
      <c r="HF33" s="172"/>
      <c r="HG33" s="172"/>
      <c r="HH33" s="172"/>
      <c r="HI33" s="172"/>
      <c r="HJ33" s="172"/>
      <c r="HK33" s="172"/>
      <c r="HL33" s="172"/>
      <c r="HM33" s="172"/>
      <c r="HN33" s="172"/>
      <c r="HO33" s="172"/>
      <c r="HP33" s="172"/>
      <c r="HQ33" s="172"/>
      <c r="HR33" s="172"/>
      <c r="HS33" s="172"/>
      <c r="HT33" s="172"/>
      <c r="HU33" s="172"/>
      <c r="HV33" s="172"/>
      <c r="HW33" s="172"/>
      <c r="HX33" s="172"/>
      <c r="HY33" s="172"/>
      <c r="HZ33" s="172"/>
      <c r="IA33" s="172"/>
    </row>
    <row r="34" spans="1:1039" s="171" customFormat="1" ht="25.5" customHeight="1" outlineLevel="2" x14ac:dyDescent="0.2">
      <c r="A34" s="102">
        <v>326</v>
      </c>
      <c r="B34" s="7" t="s">
        <v>112</v>
      </c>
      <c r="C34" s="7" t="s">
        <v>126</v>
      </c>
      <c r="D34" s="7" t="s">
        <v>10</v>
      </c>
      <c r="E34" s="7" t="s">
        <v>138</v>
      </c>
      <c r="F34" s="7" t="s">
        <v>150</v>
      </c>
      <c r="G34" s="43" t="s">
        <v>163</v>
      </c>
      <c r="H34" s="42" t="s">
        <v>130</v>
      </c>
      <c r="I34" s="21" t="s">
        <v>121</v>
      </c>
      <c r="J34" s="21" t="s">
        <v>121</v>
      </c>
      <c r="K34" s="21" t="s">
        <v>121</v>
      </c>
      <c r="L34" s="42"/>
      <c r="M34" s="21"/>
      <c r="N34" s="45">
        <v>26</v>
      </c>
      <c r="O34" s="44">
        <v>11910.371616</v>
      </c>
      <c r="P34" s="131">
        <v>24903.258189333301</v>
      </c>
      <c r="Q34" s="55">
        <v>4</v>
      </c>
      <c r="R34" s="55">
        <v>2</v>
      </c>
      <c r="S34" s="55">
        <v>2</v>
      </c>
      <c r="T34" s="55">
        <v>0</v>
      </c>
      <c r="U34" s="55">
        <v>1</v>
      </c>
      <c r="V34" s="132"/>
      <c r="W34" s="132"/>
      <c r="X34" s="132"/>
      <c r="Y34" s="132"/>
      <c r="Z34" s="132"/>
      <c r="AA34" s="42">
        <v>7</v>
      </c>
      <c r="AB34" s="45">
        <v>26</v>
      </c>
      <c r="AC34" s="46">
        <f>VLOOKUP(AB34,'[1]PPTOS GENERALES 2024'!$AL$11:$AN$40,3)*AD34</f>
        <v>839.48</v>
      </c>
      <c r="AD34" s="47">
        <v>1</v>
      </c>
      <c r="AE34" s="48">
        <f>VLOOKUP(C34,'[1]PPTOS GENERALES 2024'!$AL$3:$AO$8,4)*AD34</f>
        <v>1152.97</v>
      </c>
      <c r="AF34" s="48">
        <f>VLOOKUP(C34,'[1]PPTOS GENERALES 2024'!$AL$3:$AP$8,5)*CY34*AD34</f>
        <v>153.44999999999999</v>
      </c>
      <c r="AG34" s="48"/>
      <c r="AH34" s="44">
        <f>VLOOKUP(C34,'[1]PPTOS GENERALES 2024'!$AU$3:$AV$8,2)*AD34</f>
        <v>840.87924999999996</v>
      </c>
      <c r="AI34" s="44">
        <f>VLOOKUP(C34,'[1]PPTOS GENERALES 2024'!$AU$3:$AW$8,3)*CY34*AD34</f>
        <v>111.88558333333332</v>
      </c>
      <c r="AJ34" s="49">
        <f>VLOOKUP(N34,'[1]PPTOS GENERALES 2024'!$AL$11:$AN$40,3)*AD34</f>
        <v>839.48</v>
      </c>
      <c r="AK34" s="44">
        <f t="shared" si="1"/>
        <v>0</v>
      </c>
      <c r="AL34" s="44">
        <f>VLOOKUP(AA34,'[1]PPTOS GENERALES 2024'!$AL$45:$AU$56,10)*AD34</f>
        <v>707.5</v>
      </c>
      <c r="AM34" s="44"/>
      <c r="AN34" s="44"/>
      <c r="AO34" s="44"/>
      <c r="AP34" s="50"/>
      <c r="AQ34" s="44">
        <f>VLOOKUP(AA34,'[1]PPTOS GENERALES 2024'!$AL$45:$BB$56,12)*AP34</f>
        <v>0</v>
      </c>
      <c r="AR34" s="50"/>
      <c r="AS34" s="44">
        <f>VLOOKUP(AA34,'[1]PPTOS GENERALES 2024'!$AL$45:$BB$56,14)*AR34</f>
        <v>0</v>
      </c>
      <c r="AT34" s="50"/>
      <c r="AU34" s="44">
        <f>VLOOKUP(AA34,'[1]PPTOS GENERALES 2024'!$AL$45:$BB$56,15)*AT34</f>
        <v>0</v>
      </c>
      <c r="AV34" s="50"/>
      <c r="AW34" s="44">
        <f>VLOOKUP(AA34,'[1]PPTOS GENERALES 2024'!$AL$45:$BB$56,17)*AV34</f>
        <v>0</v>
      </c>
      <c r="AX34" s="50"/>
      <c r="AY34" s="44">
        <f>VLOOKUP(AA34,'[1]PPTOS GENERALES 2024'!$AL$45:$BG$56,18)*AX34</f>
        <v>0</v>
      </c>
      <c r="AZ34" s="20"/>
      <c r="BA34" s="44">
        <f>VLOOKUP(AA34,'[1]PPTOS GENERALES 2024'!$AL$45:$BG$56,19)*AZ34</f>
        <v>0</v>
      </c>
      <c r="BB34" s="20"/>
      <c r="BC34" s="44">
        <f>VLOOKUP(AA34,'[1]PPTOS GENERALES 2024'!$AL$45:$BG$56,20)*BB34</f>
        <v>0</v>
      </c>
      <c r="BD34" s="20"/>
      <c r="BE34" s="44">
        <f>VLOOKUP(AA34,'[1]PPTOS GENERALES 2024'!$AL$45:$BG$56,21)*BD34</f>
        <v>0</v>
      </c>
      <c r="BF34" s="20"/>
      <c r="BG34" s="44">
        <f>VLOOKUP(AA34,'[1]PPTOS GENERALES 2024'!$AL$45:$BG$56,22)*BF34</f>
        <v>0</v>
      </c>
      <c r="BH34" s="20"/>
      <c r="BI34" s="44"/>
      <c r="BJ34" s="20"/>
      <c r="BK34" s="44"/>
      <c r="BL34" s="20"/>
      <c r="BM34" s="44"/>
      <c r="BN34" s="20"/>
      <c r="BO34" s="44"/>
      <c r="BP34" s="20"/>
      <c r="BQ34" s="44"/>
      <c r="BR34" s="20"/>
      <c r="BS34" s="44"/>
      <c r="BT34" s="20"/>
      <c r="BU34" s="44"/>
      <c r="BV34" s="20"/>
      <c r="BW34" s="44"/>
      <c r="BX34" s="20">
        <v>1</v>
      </c>
      <c r="BY34" s="44">
        <f>VLOOKUP(AA34,'[1]PPTOS GENERALES 2024'!$AL$45:$BZ$56,41)*BX34</f>
        <v>41.353999999999999</v>
      </c>
      <c r="BZ34" s="44"/>
      <c r="CA34" s="44">
        <f t="shared" si="2"/>
        <v>15517.398499999999</v>
      </c>
      <c r="CB34" s="44"/>
      <c r="CC34" s="44"/>
      <c r="CD34" s="44"/>
      <c r="CE34" s="44"/>
      <c r="CF34" s="44">
        <f t="shared" si="3"/>
        <v>2065.1711666666665</v>
      </c>
      <c r="CG34" s="44"/>
      <c r="CH34" s="44">
        <f t="shared" si="4"/>
        <v>11752.720000000001</v>
      </c>
      <c r="CI34" s="44">
        <f t="shared" si="5"/>
        <v>9905</v>
      </c>
      <c r="CJ34" s="44">
        <f t="shared" si="0"/>
        <v>578.95600000000002</v>
      </c>
      <c r="CK34" s="128"/>
      <c r="CL34" s="129">
        <f t="shared" si="6"/>
        <v>39819.245666666662</v>
      </c>
      <c r="CM34" s="21">
        <v>0</v>
      </c>
      <c r="CN34" s="53">
        <f t="shared" si="7"/>
        <v>39947.600000000006</v>
      </c>
      <c r="CO34" s="54"/>
      <c r="CP34" s="44"/>
      <c r="CQ34" s="44"/>
      <c r="CR34" s="44">
        <f t="shared" si="8"/>
        <v>2853.4</v>
      </c>
      <c r="CS34" s="42" t="e">
        <f>#REF!-CT34</f>
        <v>#REF!</v>
      </c>
      <c r="CT34" s="55">
        <v>828</v>
      </c>
      <c r="CU34" s="55" t="s">
        <v>155</v>
      </c>
      <c r="CV34" s="130">
        <v>41321</v>
      </c>
      <c r="CW34" s="57">
        <v>45658</v>
      </c>
      <c r="CX34" s="58">
        <f t="shared" si="24"/>
        <v>3.6666666666666665</v>
      </c>
      <c r="CY34" s="58">
        <f t="shared" si="25"/>
        <v>3.6666666666666665</v>
      </c>
      <c r="CZ34" s="59">
        <f t="shared" si="26"/>
        <v>0</v>
      </c>
      <c r="DA34" s="60">
        <f t="shared" si="27"/>
        <v>0</v>
      </c>
      <c r="DB34" s="60">
        <f t="shared" si="28"/>
        <v>0</v>
      </c>
      <c r="DC34" s="60">
        <f t="shared" si="29"/>
        <v>0</v>
      </c>
      <c r="DD34" s="60">
        <f t="shared" si="30"/>
        <v>0</v>
      </c>
      <c r="DE34" s="60">
        <f t="shared" si="31"/>
        <v>0</v>
      </c>
      <c r="DF34" s="60">
        <f t="shared" si="32"/>
        <v>0</v>
      </c>
      <c r="DG34" s="60">
        <f t="shared" si="33"/>
        <v>0</v>
      </c>
      <c r="DH34" s="60">
        <f t="shared" si="34"/>
        <v>0</v>
      </c>
      <c r="DI34" s="60">
        <f t="shared" si="35"/>
        <v>0</v>
      </c>
      <c r="DJ34" s="60">
        <f t="shared" si="36"/>
        <v>0</v>
      </c>
      <c r="DK34" s="61"/>
      <c r="DL34" s="62">
        <v>828</v>
      </c>
      <c r="DM34" s="62">
        <v>1073.26</v>
      </c>
      <c r="DN34" s="63" t="e">
        <f>#REF!-DL34</f>
        <v>#REF!</v>
      </c>
      <c r="DO34" s="64">
        <f t="shared" si="37"/>
        <v>1780.14</v>
      </c>
      <c r="DP34" s="65">
        <f t="shared" si="38"/>
        <v>0</v>
      </c>
      <c r="DQ34" s="61"/>
      <c r="DR34" s="61"/>
      <c r="DS34" s="61"/>
      <c r="DT34" s="61"/>
      <c r="DU34" s="66" t="s">
        <v>164</v>
      </c>
      <c r="DV34" s="124">
        <v>326</v>
      </c>
      <c r="DW34" s="67">
        <v>3</v>
      </c>
      <c r="DX34" s="67">
        <v>2</v>
      </c>
      <c r="DY34" s="68">
        <v>6</v>
      </c>
      <c r="DZ34" s="170" t="s">
        <v>132</v>
      </c>
      <c r="EA34" s="170" t="s">
        <v>132</v>
      </c>
      <c r="EF34" s="61"/>
      <c r="EG34" s="66" t="s">
        <v>164</v>
      </c>
      <c r="EH34" s="124">
        <v>326</v>
      </c>
      <c r="EI34" s="67">
        <v>3</v>
      </c>
      <c r="EJ34" s="67">
        <v>2</v>
      </c>
      <c r="EK34" s="68">
        <v>6</v>
      </c>
      <c r="EL34" s="170" t="s">
        <v>132</v>
      </c>
      <c r="EM34" s="170" t="s">
        <v>132</v>
      </c>
      <c r="EN34" s="172"/>
      <c r="EO34" s="172"/>
      <c r="EP34" s="172"/>
      <c r="EQ34" s="172"/>
      <c r="ER34" s="172"/>
      <c r="ES34" s="172"/>
      <c r="ET34" s="172"/>
      <c r="EU34" s="172"/>
      <c r="EV34" s="172"/>
      <c r="EW34" s="172"/>
      <c r="EX34" s="172"/>
      <c r="EY34" s="172"/>
      <c r="EZ34" s="172"/>
      <c r="FA34" s="172"/>
      <c r="FB34" s="172"/>
      <c r="FC34" s="172"/>
      <c r="FD34" s="172"/>
      <c r="FE34" s="172"/>
      <c r="FF34" s="172"/>
      <c r="FG34" s="172"/>
      <c r="FH34" s="172"/>
      <c r="FI34" s="172"/>
      <c r="FJ34" s="172"/>
      <c r="FK34" s="172"/>
      <c r="FL34" s="172"/>
      <c r="FM34" s="172"/>
      <c r="FN34" s="172"/>
      <c r="FO34" s="172"/>
      <c r="FP34" s="172"/>
      <c r="FQ34" s="172"/>
      <c r="FR34" s="172"/>
      <c r="FS34" s="172"/>
      <c r="FT34" s="172"/>
      <c r="FU34" s="172"/>
      <c r="FV34" s="172"/>
      <c r="FW34" s="172"/>
      <c r="FX34" s="172"/>
      <c r="FY34" s="172"/>
      <c r="FZ34" s="172"/>
      <c r="GA34" s="172"/>
      <c r="GB34" s="172"/>
      <c r="GC34" s="172"/>
      <c r="GD34" s="172"/>
      <c r="GE34" s="172"/>
      <c r="GF34" s="172"/>
      <c r="GG34" s="172"/>
      <c r="GH34" s="172"/>
      <c r="GI34" s="172"/>
      <c r="GJ34" s="172"/>
      <c r="GK34" s="172"/>
      <c r="GL34" s="172"/>
      <c r="GM34" s="172"/>
      <c r="GN34" s="172"/>
      <c r="GO34" s="172"/>
      <c r="GP34" s="172"/>
      <c r="GQ34" s="172"/>
      <c r="GR34" s="172"/>
      <c r="GS34" s="172"/>
      <c r="GT34" s="172"/>
      <c r="GU34" s="172"/>
      <c r="GV34" s="172"/>
      <c r="GW34" s="172"/>
      <c r="GX34" s="172"/>
      <c r="GY34" s="172"/>
      <c r="GZ34" s="172"/>
      <c r="HA34" s="172"/>
      <c r="HB34" s="172"/>
      <c r="HC34" s="172"/>
      <c r="HD34" s="172"/>
      <c r="HE34" s="172"/>
      <c r="HF34" s="172"/>
      <c r="HG34" s="172"/>
      <c r="HH34" s="172"/>
      <c r="HI34" s="172"/>
      <c r="HJ34" s="172"/>
      <c r="HK34" s="172"/>
      <c r="HL34" s="172"/>
      <c r="HM34" s="172"/>
      <c r="HN34" s="172"/>
      <c r="HO34" s="172"/>
      <c r="HP34" s="172"/>
      <c r="HQ34" s="172"/>
      <c r="HR34" s="172"/>
      <c r="HS34" s="172"/>
      <c r="HT34" s="172"/>
      <c r="HU34" s="172"/>
      <c r="HV34" s="172"/>
      <c r="HW34" s="172"/>
      <c r="HX34" s="172"/>
      <c r="HY34" s="172"/>
      <c r="HZ34" s="172"/>
      <c r="IA34" s="172"/>
    </row>
    <row r="35" spans="1:1039" s="171" customFormat="1" ht="25.5" customHeight="1" outlineLevel="2" x14ac:dyDescent="0.2">
      <c r="A35" s="102">
        <v>326</v>
      </c>
      <c r="B35" s="7" t="s">
        <v>112</v>
      </c>
      <c r="C35" s="7" t="s">
        <v>126</v>
      </c>
      <c r="D35" s="7" t="s">
        <v>10</v>
      </c>
      <c r="E35" s="7" t="s">
        <v>138</v>
      </c>
      <c r="F35" s="7" t="s">
        <v>150</v>
      </c>
      <c r="G35" s="43" t="s">
        <v>163</v>
      </c>
      <c r="H35" s="42" t="s">
        <v>130</v>
      </c>
      <c r="I35" s="21" t="s">
        <v>152</v>
      </c>
      <c r="J35" s="21" t="s">
        <v>153</v>
      </c>
      <c r="K35" s="21" t="s">
        <v>165</v>
      </c>
      <c r="L35" s="21" t="s">
        <v>129</v>
      </c>
      <c r="M35" s="21"/>
      <c r="N35" s="42">
        <v>26</v>
      </c>
      <c r="O35" s="44">
        <v>1211.22</v>
      </c>
      <c r="P35" s="44">
        <v>254.36</v>
      </c>
      <c r="Q35" s="44"/>
      <c r="R35" s="44"/>
      <c r="S35" s="44"/>
      <c r="T35" s="44"/>
      <c r="U35" s="44"/>
      <c r="V35" s="44">
        <v>146.94999999999999</v>
      </c>
      <c r="W35" s="44">
        <v>472.06</v>
      </c>
      <c r="X35" s="44"/>
      <c r="Y35" s="44">
        <f>SUM(O35:X35)</f>
        <v>2084.59</v>
      </c>
      <c r="Z35" s="44">
        <f>(((O35+P35+Q35+S35+U35)*14)+((R35+T35+V35+W35+X35)*12))</f>
        <v>27946.239999999998</v>
      </c>
      <c r="AA35" s="42">
        <v>7</v>
      </c>
      <c r="AB35" s="45">
        <v>26</v>
      </c>
      <c r="AC35" s="46">
        <f>VLOOKUP(AB35,'[1]PPTOS GENERALES 2024'!$AL$11:$AN$40,3)*AD35</f>
        <v>839.48</v>
      </c>
      <c r="AD35" s="47">
        <v>1</v>
      </c>
      <c r="AE35" s="48">
        <f>VLOOKUP(C35,'[1]PPTOS GENERALES 2024'!$AL$3:$AO$8,4)*AD35</f>
        <v>1152.97</v>
      </c>
      <c r="AF35" s="48">
        <f>VLOOKUP(C35,'[1]PPTOS GENERALES 2024'!$AL$3:$AP$8,5)*CY35*AD35</f>
        <v>334.8</v>
      </c>
      <c r="AG35" s="48"/>
      <c r="AH35" s="44">
        <f>VLOOKUP(C35,'[1]PPTOS GENERALES 2024'!$AU$3:$AV$8,2)*AD35</f>
        <v>840.87924999999996</v>
      </c>
      <c r="AI35" s="44">
        <f>VLOOKUP(C35,'[1]PPTOS GENERALES 2024'!$AU$3:$AW$8,3)*CY35*AD35</f>
        <v>244.11399999999998</v>
      </c>
      <c r="AJ35" s="49">
        <f>VLOOKUP(N35,'[1]PPTOS GENERALES 2024'!$AL$11:$AN$40,3)*AD35</f>
        <v>839.48</v>
      </c>
      <c r="AK35" s="44">
        <f t="shared" si="1"/>
        <v>0</v>
      </c>
      <c r="AL35" s="44">
        <f>VLOOKUP(AA35,'[1]PPTOS GENERALES 2024'!$AL$45:$AU$56,10)*AD35</f>
        <v>707.5</v>
      </c>
      <c r="AM35" s="44"/>
      <c r="AN35" s="44"/>
      <c r="AO35" s="44"/>
      <c r="AP35" s="50"/>
      <c r="AQ35" s="44">
        <f>VLOOKUP(AA35,'[1]PPTOS GENERALES 2024'!$AL$45:$BB$56,12)*AP35</f>
        <v>0</v>
      </c>
      <c r="AR35" s="50"/>
      <c r="AS35" s="44">
        <f>VLOOKUP(AA35,'[1]PPTOS GENERALES 2024'!$AL$45:$BB$56,14)*AR35</f>
        <v>0</v>
      </c>
      <c r="AT35" s="50">
        <v>0</v>
      </c>
      <c r="AU35" s="44">
        <f>VLOOKUP(AA35,'[1]PPTOS GENERALES 2024'!$AL$45:$BB$56,15)*AT35</f>
        <v>0</v>
      </c>
      <c r="AV35" s="50"/>
      <c r="AW35" s="44">
        <f>VLOOKUP(AA35,'[1]PPTOS GENERALES 2024'!$AL$45:$BB$56,17)*AV35</f>
        <v>0</v>
      </c>
      <c r="AX35" s="50"/>
      <c r="AY35" s="44">
        <f>VLOOKUP(AA35,'[1]PPTOS GENERALES 2024'!$AL$45:$BG$56,18)*AX35</f>
        <v>0</v>
      </c>
      <c r="AZ35" s="20"/>
      <c r="BA35" s="44">
        <f>VLOOKUP(AA35,'[1]PPTOS GENERALES 2024'!$AL$45:$BG$56,19)*AZ35</f>
        <v>0</v>
      </c>
      <c r="BB35" s="20"/>
      <c r="BC35" s="44">
        <f>VLOOKUP(AA35,'[1]PPTOS GENERALES 2024'!$AL$45:$BG$56,20)*BB35</f>
        <v>0</v>
      </c>
      <c r="BD35" s="20"/>
      <c r="BE35" s="44">
        <f>VLOOKUP(AA35,'[1]PPTOS GENERALES 2024'!$AL$45:$BG$56,21)*BD35</f>
        <v>0</v>
      </c>
      <c r="BF35" s="20"/>
      <c r="BG35" s="44">
        <f>VLOOKUP(AA35,'[1]PPTOS GENERALES 2024'!$AL$45:$BG$56,22)*BF35</f>
        <v>0</v>
      </c>
      <c r="BH35" s="20"/>
      <c r="BI35" s="44"/>
      <c r="BJ35" s="20"/>
      <c r="BK35" s="44"/>
      <c r="BL35" s="20"/>
      <c r="BM35" s="44"/>
      <c r="BN35" s="20"/>
      <c r="BO35" s="44"/>
      <c r="BP35" s="20"/>
      <c r="BQ35" s="44"/>
      <c r="BR35" s="20"/>
      <c r="BS35" s="44"/>
      <c r="BT35" s="20">
        <v>1</v>
      </c>
      <c r="BU35" s="44">
        <f>VLOOKUP(AA35,'[1]PPTOS GENERALES 2024'!$AL$45:$BZ$56,39)*BT35</f>
        <v>110.75680000000003</v>
      </c>
      <c r="BV35" s="20"/>
      <c r="BW35" s="44"/>
      <c r="BX35" s="20"/>
      <c r="BY35" s="44"/>
      <c r="BZ35" s="44"/>
      <c r="CA35" s="44">
        <f t="shared" si="2"/>
        <v>15517.398499999999</v>
      </c>
      <c r="CB35" s="44"/>
      <c r="CC35" s="44"/>
      <c r="CD35" s="44"/>
      <c r="CE35" s="44"/>
      <c r="CF35" s="44">
        <f t="shared" si="3"/>
        <v>4505.8280000000004</v>
      </c>
      <c r="CG35" s="44"/>
      <c r="CH35" s="44">
        <f t="shared" si="4"/>
        <v>11752.720000000001</v>
      </c>
      <c r="CI35" s="44">
        <f t="shared" si="5"/>
        <v>9905</v>
      </c>
      <c r="CJ35" s="44">
        <f t="shared" si="0"/>
        <v>1550.5952000000004</v>
      </c>
      <c r="CK35" s="128"/>
      <c r="CL35" s="129">
        <f t="shared" si="6"/>
        <v>43231.541700000009</v>
      </c>
      <c r="CM35" s="21">
        <v>0</v>
      </c>
      <c r="CN35" s="53">
        <f t="shared" si="7"/>
        <v>42486.5</v>
      </c>
      <c r="CO35" s="54">
        <f>((CN35/Z35)-1)</f>
        <v>0.52029396441167042</v>
      </c>
      <c r="CP35" s="44"/>
      <c r="CQ35" s="44"/>
      <c r="CR35" s="44">
        <f t="shared" si="8"/>
        <v>3034.75</v>
      </c>
      <c r="CS35" s="42" t="e">
        <f>#REF!-CT35</f>
        <v>#REF!</v>
      </c>
      <c r="CT35" s="55">
        <v>322</v>
      </c>
      <c r="CU35" s="55" t="s">
        <v>122</v>
      </c>
      <c r="CV35" s="55" t="s">
        <v>166</v>
      </c>
      <c r="CW35" s="57">
        <v>45658</v>
      </c>
      <c r="CX35" s="58">
        <f t="shared" si="24"/>
        <v>8</v>
      </c>
      <c r="CY35" s="58">
        <f t="shared" si="25"/>
        <v>8</v>
      </c>
      <c r="CZ35" s="59">
        <f t="shared" si="26"/>
        <v>0</v>
      </c>
      <c r="DA35" s="60">
        <f t="shared" si="27"/>
        <v>0</v>
      </c>
      <c r="DB35" s="60">
        <f t="shared" si="28"/>
        <v>0</v>
      </c>
      <c r="DC35" s="60">
        <f t="shared" si="29"/>
        <v>0</v>
      </c>
      <c r="DD35" s="60">
        <f t="shared" si="30"/>
        <v>0</v>
      </c>
      <c r="DE35" s="60">
        <f t="shared" si="31"/>
        <v>0</v>
      </c>
      <c r="DF35" s="60">
        <f t="shared" si="32"/>
        <v>0</v>
      </c>
      <c r="DG35" s="60">
        <f t="shared" si="33"/>
        <v>0</v>
      </c>
      <c r="DH35" s="60">
        <f t="shared" si="34"/>
        <v>0</v>
      </c>
      <c r="DI35" s="60">
        <f t="shared" si="35"/>
        <v>0</v>
      </c>
      <c r="DJ35" s="60">
        <f t="shared" si="36"/>
        <v>0</v>
      </c>
      <c r="DK35" s="61"/>
      <c r="DL35" s="62">
        <v>322</v>
      </c>
      <c r="DM35" s="62">
        <v>2357.7199999999998</v>
      </c>
      <c r="DN35" s="63" t="e">
        <f>#REF!-DL35</f>
        <v>#REF!</v>
      </c>
      <c r="DO35" s="64">
        <f t="shared" si="37"/>
        <v>677.0300000000002</v>
      </c>
      <c r="DP35" s="65">
        <f t="shared" si="38"/>
        <v>0</v>
      </c>
      <c r="DQ35" s="61"/>
      <c r="DR35" s="61"/>
      <c r="DS35" s="61"/>
      <c r="DT35" s="61"/>
      <c r="DU35" s="66" t="s">
        <v>164</v>
      </c>
      <c r="DV35" s="124">
        <v>326</v>
      </c>
      <c r="DW35" s="67">
        <v>3</v>
      </c>
      <c r="DX35" s="67">
        <v>2</v>
      </c>
      <c r="DY35" s="68">
        <v>6</v>
      </c>
      <c r="DZ35" s="170" t="s">
        <v>132</v>
      </c>
      <c r="EA35" s="170" t="s">
        <v>132</v>
      </c>
      <c r="EF35" s="61"/>
      <c r="EG35" s="66" t="s">
        <v>164</v>
      </c>
      <c r="EH35" s="124">
        <v>326</v>
      </c>
      <c r="EI35" s="67">
        <v>3</v>
      </c>
      <c r="EJ35" s="67">
        <v>2</v>
      </c>
      <c r="EK35" s="68">
        <v>6</v>
      </c>
      <c r="EL35" s="170" t="s">
        <v>132</v>
      </c>
      <c r="EM35" s="170" t="s">
        <v>132</v>
      </c>
      <c r="EN35" s="172"/>
      <c r="EO35" s="172"/>
      <c r="EP35" s="172"/>
      <c r="EQ35" s="172"/>
      <c r="ER35" s="172"/>
      <c r="ES35" s="172"/>
      <c r="ET35" s="172"/>
      <c r="EU35" s="172"/>
      <c r="EV35" s="172"/>
      <c r="EW35" s="172"/>
      <c r="EX35" s="172"/>
      <c r="EY35" s="172"/>
      <c r="EZ35" s="172"/>
      <c r="FA35" s="172"/>
      <c r="FB35" s="172"/>
      <c r="FC35" s="172"/>
      <c r="FD35" s="172"/>
      <c r="FE35" s="172"/>
      <c r="FF35" s="172"/>
      <c r="FG35" s="172"/>
      <c r="FH35" s="172"/>
      <c r="FI35" s="172"/>
      <c r="FJ35" s="172"/>
      <c r="FK35" s="172"/>
      <c r="FL35" s="172"/>
      <c r="FM35" s="172"/>
      <c r="FN35" s="172"/>
      <c r="FO35" s="172"/>
      <c r="FP35" s="172"/>
      <c r="FQ35" s="172"/>
      <c r="FR35" s="172"/>
      <c r="FS35" s="172"/>
      <c r="FT35" s="172"/>
      <c r="FU35" s="172"/>
      <c r="FV35" s="172"/>
      <c r="FW35" s="172"/>
      <c r="FX35" s="172"/>
      <c r="FY35" s="172"/>
      <c r="FZ35" s="172"/>
      <c r="GA35" s="172"/>
      <c r="GB35" s="172"/>
      <c r="GC35" s="172"/>
      <c r="GD35" s="172"/>
      <c r="GE35" s="172"/>
      <c r="GF35" s="172"/>
      <c r="GG35" s="172"/>
      <c r="GH35" s="172"/>
      <c r="GI35" s="172"/>
      <c r="GJ35" s="172"/>
      <c r="GK35" s="172"/>
      <c r="GL35" s="172"/>
      <c r="GM35" s="172"/>
      <c r="GN35" s="172"/>
      <c r="GO35" s="172"/>
      <c r="GP35" s="172"/>
      <c r="GQ35" s="172"/>
      <c r="GR35" s="172"/>
      <c r="GS35" s="172"/>
      <c r="GT35" s="172"/>
      <c r="GU35" s="172"/>
      <c r="GV35" s="172"/>
      <c r="GW35" s="172"/>
      <c r="GX35" s="172"/>
      <c r="GY35" s="172"/>
      <c r="GZ35" s="172"/>
      <c r="HA35" s="172"/>
      <c r="HB35" s="172"/>
      <c r="HC35" s="172"/>
      <c r="HD35" s="172"/>
      <c r="HE35" s="172"/>
      <c r="HF35" s="172"/>
      <c r="HG35" s="172"/>
      <c r="HH35" s="172"/>
      <c r="HI35" s="172"/>
      <c r="HJ35" s="172"/>
      <c r="HK35" s="172"/>
      <c r="HL35" s="172"/>
      <c r="HM35" s="172"/>
      <c r="HN35" s="172"/>
      <c r="HO35" s="172"/>
      <c r="HP35" s="172"/>
      <c r="HQ35" s="172"/>
      <c r="HR35" s="172"/>
      <c r="HS35" s="172"/>
      <c r="HT35" s="172"/>
      <c r="HU35" s="172"/>
      <c r="HV35" s="172"/>
      <c r="HW35" s="172"/>
      <c r="HX35" s="172"/>
      <c r="HY35" s="172"/>
      <c r="HZ35" s="172"/>
      <c r="IA35" s="172"/>
    </row>
    <row r="36" spans="1:1039" s="171" customFormat="1" ht="25.5" customHeight="1" outlineLevel="2" x14ac:dyDescent="0.2">
      <c r="A36" s="102">
        <v>326</v>
      </c>
      <c r="B36" s="7" t="s">
        <v>112</v>
      </c>
      <c r="C36" s="7" t="s">
        <v>126</v>
      </c>
      <c r="D36" s="7" t="s">
        <v>10</v>
      </c>
      <c r="E36" s="7" t="s">
        <v>138</v>
      </c>
      <c r="F36" s="7" t="s">
        <v>150</v>
      </c>
      <c r="G36" s="43" t="s">
        <v>163</v>
      </c>
      <c r="H36" s="42" t="s">
        <v>130</v>
      </c>
      <c r="I36" s="21" t="s">
        <v>121</v>
      </c>
      <c r="J36" s="21" t="s">
        <v>121</v>
      </c>
      <c r="K36" s="21" t="s">
        <v>121</v>
      </c>
      <c r="L36" s="42"/>
      <c r="M36" s="21"/>
      <c r="N36" s="45">
        <v>26</v>
      </c>
      <c r="O36" s="44">
        <v>6985.5551999999998</v>
      </c>
      <c r="P36" s="131">
        <v>14606.016533333301</v>
      </c>
      <c r="Q36" s="55">
        <v>4</v>
      </c>
      <c r="R36" s="55">
        <v>2</v>
      </c>
      <c r="S36" s="55">
        <v>2</v>
      </c>
      <c r="T36" s="55">
        <v>0</v>
      </c>
      <c r="U36" s="55">
        <v>1</v>
      </c>
      <c r="V36" s="132"/>
      <c r="W36" s="132"/>
      <c r="X36" s="132"/>
      <c r="Y36" s="132"/>
      <c r="Z36" s="132"/>
      <c r="AA36" s="42">
        <v>7</v>
      </c>
      <c r="AB36" s="45">
        <v>26</v>
      </c>
      <c r="AC36" s="46">
        <f>VLOOKUP(AB36,'[1]PPTOS GENERALES 2024'!$AL$11:$AN$40,3)*AD36</f>
        <v>839.48</v>
      </c>
      <c r="AD36" s="47">
        <v>1</v>
      </c>
      <c r="AE36" s="48">
        <f>VLOOKUP(C36,'[1]PPTOS GENERALES 2024'!$AL$3:$AO$8,4)*AD36</f>
        <v>1152.97</v>
      </c>
      <c r="AF36" s="48">
        <f>VLOOKUP(C36,'[1]PPTOS GENERALES 2024'!$AL$3:$AP$8,5)*CY36*AD36</f>
        <v>181.35</v>
      </c>
      <c r="AG36" s="48"/>
      <c r="AH36" s="44">
        <f>VLOOKUP(C36,'[1]PPTOS GENERALES 2024'!$AU$3:$AV$8,2)*AD36</f>
        <v>840.87924999999996</v>
      </c>
      <c r="AI36" s="44">
        <f>VLOOKUP(C36,'[1]PPTOS GENERALES 2024'!$AU$3:$AW$8,3)*CY36*AD36</f>
        <v>132.22841666666665</v>
      </c>
      <c r="AJ36" s="49">
        <f>VLOOKUP(N36,'[1]PPTOS GENERALES 2024'!$AL$11:$AN$40,3)*AD36</f>
        <v>839.48</v>
      </c>
      <c r="AK36" s="44">
        <f t="shared" si="1"/>
        <v>0</v>
      </c>
      <c r="AL36" s="44">
        <f>VLOOKUP(AA36,'[1]PPTOS GENERALES 2024'!$AL$45:$AU$56,10)*AD36</f>
        <v>707.5</v>
      </c>
      <c r="AM36" s="44"/>
      <c r="AN36" s="44"/>
      <c r="AO36" s="44"/>
      <c r="AP36" s="50"/>
      <c r="AQ36" s="44">
        <f>VLOOKUP(AA36,'[1]PPTOS GENERALES 2024'!$AL$45:$BB$56,12)*AP36</f>
        <v>0</v>
      </c>
      <c r="AR36" s="50"/>
      <c r="AS36" s="44">
        <f>VLOOKUP(AA36,'[1]PPTOS GENERALES 2024'!$AL$45:$BB$56,14)*AR36</f>
        <v>0</v>
      </c>
      <c r="AT36" s="50"/>
      <c r="AU36" s="44">
        <f>VLOOKUP(AA36,'[1]PPTOS GENERALES 2024'!$AL$45:$BB$56,15)*AT36</f>
        <v>0</v>
      </c>
      <c r="AV36" s="50"/>
      <c r="AW36" s="44">
        <f>VLOOKUP(AA36,'[1]PPTOS GENERALES 2024'!$AL$45:$BB$56,17)*AV36</f>
        <v>0</v>
      </c>
      <c r="AX36" s="50"/>
      <c r="AY36" s="44">
        <f>VLOOKUP(AA36,'[1]PPTOS GENERALES 2024'!$AL$45:$BG$56,18)*AX36</f>
        <v>0</v>
      </c>
      <c r="AZ36" s="20"/>
      <c r="BA36" s="44">
        <f>VLOOKUP(AA36,'[1]PPTOS GENERALES 2024'!$AL$45:$BG$56,19)*AZ36</f>
        <v>0</v>
      </c>
      <c r="BB36" s="20"/>
      <c r="BC36" s="44">
        <f>VLOOKUP(AA36,'[1]PPTOS GENERALES 2024'!$AL$45:$BG$56,20)*BB36</f>
        <v>0</v>
      </c>
      <c r="BD36" s="20"/>
      <c r="BE36" s="44">
        <f>VLOOKUP(AA36,'[1]PPTOS GENERALES 2024'!$AL$45:$BG$56,21)*BD36</f>
        <v>0</v>
      </c>
      <c r="BF36" s="20"/>
      <c r="BG36" s="44">
        <f>VLOOKUP(AA36,'[1]PPTOS GENERALES 2024'!$AL$45:$BG$56,22)*BF36</f>
        <v>0</v>
      </c>
      <c r="BH36" s="20"/>
      <c r="BI36" s="44"/>
      <c r="BJ36" s="20"/>
      <c r="BK36" s="44"/>
      <c r="BL36" s="20"/>
      <c r="BM36" s="44"/>
      <c r="BN36" s="20"/>
      <c r="BO36" s="44"/>
      <c r="BP36" s="20"/>
      <c r="BQ36" s="44"/>
      <c r="BR36" s="20"/>
      <c r="BS36" s="44"/>
      <c r="BT36" s="20"/>
      <c r="BU36" s="44"/>
      <c r="BV36" s="20">
        <v>1</v>
      </c>
      <c r="BW36" s="44">
        <f>VLOOKUP(AA36,'[1]PPTOS GENERALES 2024'!$AL$45:$BZ$56,40)*BV36</f>
        <v>74.437200000000004</v>
      </c>
      <c r="BX36" s="20"/>
      <c r="BY36" s="44"/>
      <c r="BZ36" s="44"/>
      <c r="CA36" s="44">
        <f t="shared" si="2"/>
        <v>15517.398499999999</v>
      </c>
      <c r="CB36" s="44"/>
      <c r="CC36" s="44"/>
      <c r="CD36" s="44"/>
      <c r="CE36" s="44"/>
      <c r="CF36" s="44">
        <f t="shared" si="3"/>
        <v>2440.656833333333</v>
      </c>
      <c r="CG36" s="44"/>
      <c r="CH36" s="44">
        <f t="shared" si="4"/>
        <v>11752.720000000001</v>
      </c>
      <c r="CI36" s="44">
        <f t="shared" si="5"/>
        <v>9905</v>
      </c>
      <c r="CJ36" s="44">
        <f t="shared" si="0"/>
        <v>1042.1208000000001</v>
      </c>
      <c r="CK36" s="128"/>
      <c r="CL36" s="129">
        <f t="shared" si="6"/>
        <v>40657.896133333335</v>
      </c>
      <c r="CM36" s="21">
        <v>0</v>
      </c>
      <c r="CN36" s="53">
        <f t="shared" si="7"/>
        <v>40338.199999999997</v>
      </c>
      <c r="CO36" s="54"/>
      <c r="CP36" s="44"/>
      <c r="CQ36" s="44"/>
      <c r="CR36" s="44">
        <f t="shared" si="8"/>
        <v>2881.3</v>
      </c>
      <c r="CS36" s="42" t="e">
        <f>#REF!-CT36</f>
        <v>#REF!</v>
      </c>
      <c r="CT36" s="55">
        <v>828</v>
      </c>
      <c r="CU36" s="55" t="s">
        <v>155</v>
      </c>
      <c r="CV36" s="133">
        <v>40581</v>
      </c>
      <c r="CW36" s="57">
        <v>45658</v>
      </c>
      <c r="CX36" s="58">
        <f t="shared" si="24"/>
        <v>4.333333333333333</v>
      </c>
      <c r="CY36" s="58">
        <f t="shared" si="25"/>
        <v>4.333333333333333</v>
      </c>
      <c r="CZ36" s="59">
        <f t="shared" si="26"/>
        <v>0</v>
      </c>
      <c r="DA36" s="60">
        <f t="shared" si="27"/>
        <v>0</v>
      </c>
      <c r="DB36" s="60">
        <f t="shared" si="28"/>
        <v>0</v>
      </c>
      <c r="DC36" s="60">
        <f t="shared" si="29"/>
        <v>0</v>
      </c>
      <c r="DD36" s="60">
        <f t="shared" si="30"/>
        <v>0</v>
      </c>
      <c r="DE36" s="60">
        <f t="shared" si="31"/>
        <v>0</v>
      </c>
      <c r="DF36" s="60">
        <f t="shared" si="32"/>
        <v>0</v>
      </c>
      <c r="DG36" s="60">
        <f t="shared" si="33"/>
        <v>0</v>
      </c>
      <c r="DH36" s="60">
        <f t="shared" si="34"/>
        <v>0</v>
      </c>
      <c r="DI36" s="60">
        <f t="shared" si="35"/>
        <v>0</v>
      </c>
      <c r="DJ36" s="60">
        <f t="shared" si="36"/>
        <v>0</v>
      </c>
      <c r="DK36" s="61"/>
      <c r="DL36" s="62">
        <v>828</v>
      </c>
      <c r="DM36" s="62">
        <v>1073.26</v>
      </c>
      <c r="DN36" s="63" t="e">
        <f>#REF!-DL36</f>
        <v>#REF!</v>
      </c>
      <c r="DO36" s="64">
        <f t="shared" si="37"/>
        <v>1808.0400000000002</v>
      </c>
      <c r="DP36" s="65">
        <f t="shared" si="38"/>
        <v>0</v>
      </c>
      <c r="DQ36" s="61"/>
      <c r="DR36" s="61"/>
      <c r="DS36" s="61"/>
      <c r="DT36" s="61"/>
      <c r="DU36" s="66" t="s">
        <v>164</v>
      </c>
      <c r="DV36" s="124">
        <v>326</v>
      </c>
      <c r="DW36" s="67">
        <v>3</v>
      </c>
      <c r="DX36" s="67">
        <v>2</v>
      </c>
      <c r="DY36" s="68">
        <v>6</v>
      </c>
      <c r="DZ36" s="170" t="s">
        <v>132</v>
      </c>
      <c r="EA36" s="170" t="s">
        <v>132</v>
      </c>
      <c r="EF36" s="61"/>
      <c r="EG36" s="66" t="s">
        <v>164</v>
      </c>
      <c r="EH36" s="124">
        <v>326</v>
      </c>
      <c r="EI36" s="67">
        <v>3</v>
      </c>
      <c r="EJ36" s="67">
        <v>2</v>
      </c>
      <c r="EK36" s="68">
        <v>6</v>
      </c>
      <c r="EL36" s="170" t="s">
        <v>132</v>
      </c>
      <c r="EM36" s="170" t="s">
        <v>132</v>
      </c>
      <c r="EN36" s="172"/>
      <c r="EO36" s="172"/>
      <c r="EP36" s="172"/>
      <c r="EQ36" s="172"/>
      <c r="ER36" s="172"/>
      <c r="ES36" s="172"/>
      <c r="ET36" s="172"/>
      <c r="EU36" s="172"/>
      <c r="EV36" s="172"/>
      <c r="EW36" s="172"/>
      <c r="EX36" s="172"/>
      <c r="EY36" s="172"/>
      <c r="EZ36" s="172"/>
      <c r="FA36" s="172"/>
      <c r="FB36" s="172"/>
      <c r="FC36" s="172"/>
      <c r="FD36" s="172"/>
      <c r="FE36" s="172"/>
      <c r="FF36" s="172"/>
      <c r="FG36" s="172"/>
      <c r="FH36" s="172"/>
      <c r="FI36" s="172"/>
      <c r="FJ36" s="172"/>
      <c r="FK36" s="172"/>
      <c r="FL36" s="172"/>
      <c r="FM36" s="172"/>
      <c r="FN36" s="172"/>
      <c r="FO36" s="172"/>
      <c r="FP36" s="172"/>
      <c r="FQ36" s="172"/>
      <c r="FR36" s="172"/>
      <c r="FS36" s="172"/>
      <c r="FT36" s="172"/>
      <c r="FU36" s="172"/>
      <c r="FV36" s="172"/>
      <c r="FW36" s="172"/>
      <c r="FX36" s="172"/>
      <c r="FY36" s="172"/>
      <c r="FZ36" s="172"/>
      <c r="GA36" s="172"/>
      <c r="GB36" s="172"/>
      <c r="GC36" s="172"/>
      <c r="GD36" s="172"/>
      <c r="GE36" s="172"/>
      <c r="GF36" s="172"/>
      <c r="GG36" s="172"/>
      <c r="GH36" s="172"/>
      <c r="GI36" s="172"/>
      <c r="GJ36" s="172"/>
      <c r="GK36" s="172"/>
      <c r="GL36" s="172"/>
      <c r="GM36" s="172"/>
      <c r="GN36" s="172"/>
      <c r="GO36" s="172"/>
      <c r="GP36" s="172"/>
      <c r="GQ36" s="172"/>
      <c r="GR36" s="172"/>
      <c r="GS36" s="172"/>
      <c r="GT36" s="172"/>
      <c r="GU36" s="172"/>
      <c r="GV36" s="172"/>
      <c r="GW36" s="172"/>
      <c r="GX36" s="172"/>
      <c r="GY36" s="172"/>
      <c r="GZ36" s="172"/>
      <c r="HA36" s="172"/>
      <c r="HB36" s="172"/>
      <c r="HC36" s="172"/>
      <c r="HD36" s="172"/>
      <c r="HE36" s="172"/>
      <c r="HF36" s="172"/>
      <c r="HG36" s="172"/>
      <c r="HH36" s="172"/>
      <c r="HI36" s="172"/>
      <c r="HJ36" s="172"/>
      <c r="HK36" s="172"/>
      <c r="HL36" s="172"/>
      <c r="HM36" s="172"/>
      <c r="HN36" s="172"/>
      <c r="HO36" s="172"/>
      <c r="HP36" s="172"/>
      <c r="HQ36" s="172"/>
      <c r="HR36" s="172"/>
      <c r="HS36" s="172"/>
      <c r="HT36" s="172"/>
      <c r="HU36" s="172"/>
      <c r="HV36" s="172"/>
      <c r="HW36" s="172"/>
      <c r="HX36" s="172"/>
      <c r="HY36" s="172"/>
      <c r="HZ36" s="172"/>
      <c r="IA36" s="172"/>
    </row>
    <row r="37" spans="1:1039" s="171" customFormat="1" ht="25.5" customHeight="1" outlineLevel="2" x14ac:dyDescent="0.2">
      <c r="A37" s="102">
        <v>326</v>
      </c>
      <c r="B37" s="7" t="s">
        <v>112</v>
      </c>
      <c r="C37" s="7" t="s">
        <v>126</v>
      </c>
      <c r="D37" s="7" t="s">
        <v>10</v>
      </c>
      <c r="E37" s="7" t="s">
        <v>138</v>
      </c>
      <c r="F37" s="7" t="s">
        <v>150</v>
      </c>
      <c r="G37" s="43" t="s">
        <v>163</v>
      </c>
      <c r="H37" s="42" t="s">
        <v>130</v>
      </c>
      <c r="I37" s="21" t="s">
        <v>152</v>
      </c>
      <c r="J37" s="21" t="s">
        <v>153</v>
      </c>
      <c r="K37" s="21" t="s">
        <v>165</v>
      </c>
      <c r="L37" s="21" t="s">
        <v>129</v>
      </c>
      <c r="M37" s="21" t="s">
        <v>145</v>
      </c>
      <c r="N37" s="42">
        <v>26</v>
      </c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2">
        <v>7</v>
      </c>
      <c r="AB37" s="45">
        <v>26</v>
      </c>
      <c r="AC37" s="46">
        <f>VLOOKUP(AB37,'[1]PPTOS GENERALES 2024'!$AL$11:$AN$40,3)*AD37</f>
        <v>590.07049199999994</v>
      </c>
      <c r="AD37" s="47">
        <v>0.70289999999999997</v>
      </c>
      <c r="AE37" s="48">
        <f>VLOOKUP(C37,'[1]PPTOS GENERALES 2024'!$AL$3:$AO$8,4)*AD37</f>
        <v>810.42261299999996</v>
      </c>
      <c r="AF37" s="48">
        <f>VLOOKUP(C37,'[1]PPTOS GENERALES 2024'!$AL$3:$AP$8,5)*CY37*AD37</f>
        <v>107.86000499999999</v>
      </c>
      <c r="AG37" s="48"/>
      <c r="AH37" s="44">
        <f>VLOOKUP(C37,'[1]PPTOS GENERALES 2024'!$AU$3:$AV$8,2)*AD37</f>
        <v>591.05402482499994</v>
      </c>
      <c r="AI37" s="44">
        <f>VLOOKUP(C37,'[1]PPTOS GENERALES 2024'!$AU$3:$AW$8,3)*CY37*AD37</f>
        <v>78.644376524999984</v>
      </c>
      <c r="AJ37" s="49">
        <f>VLOOKUP(N37,'[1]PPTOS GENERALES 2024'!$AL$11:$AN$40,3)*AD37</f>
        <v>590.07049199999994</v>
      </c>
      <c r="AK37" s="44">
        <f t="shared" si="1"/>
        <v>0</v>
      </c>
      <c r="AL37" s="44">
        <f>VLOOKUP(AA37,'[1]PPTOS GENERALES 2024'!$AL$45:$AU$56,10)*AD37</f>
        <v>497.30174999999997</v>
      </c>
      <c r="AM37" s="44">
        <v>0</v>
      </c>
      <c r="AN37" s="44">
        <v>0</v>
      </c>
      <c r="AO37" s="44">
        <v>0</v>
      </c>
      <c r="AP37" s="50">
        <v>0</v>
      </c>
      <c r="AQ37" s="44">
        <f>VLOOKUP(AA37,'[1]PPTOS GENERALES 2024'!$AL$45:$BB$56,12)*AP37</f>
        <v>0</v>
      </c>
      <c r="AR37" s="50"/>
      <c r="AS37" s="44">
        <f>VLOOKUP(AA37,'[1]PPTOS GENERALES 2024'!$AL$45:$BB$56,14)*AR37</f>
        <v>0</v>
      </c>
      <c r="AT37" s="50"/>
      <c r="AU37" s="44">
        <f>VLOOKUP(AA37,'[1]PPTOS GENERALES 2024'!$AL$45:$BB$56,15)*AT37</f>
        <v>0</v>
      </c>
      <c r="AV37" s="50"/>
      <c r="AW37" s="44">
        <f>VLOOKUP(AA37,'[1]PPTOS GENERALES 2024'!$AL$45:$BB$56,17)*AV37</f>
        <v>0</v>
      </c>
      <c r="AX37" s="50"/>
      <c r="AY37" s="44">
        <f>VLOOKUP(AA37,'[1]PPTOS GENERALES 2024'!$AL$45:$BG$56,18)*AX37</f>
        <v>0</v>
      </c>
      <c r="AZ37" s="20"/>
      <c r="BA37" s="44">
        <f>VLOOKUP(AA37,'[1]PPTOS GENERALES 2024'!$AL$45:$BG$56,19)*AZ37</f>
        <v>0</v>
      </c>
      <c r="BB37" s="20"/>
      <c r="BC37" s="44">
        <f>VLOOKUP(AA37,'[1]PPTOS GENERALES 2024'!$AL$45:$BG$56,20)*BB37</f>
        <v>0</v>
      </c>
      <c r="BD37" s="20"/>
      <c r="BE37" s="44">
        <f>VLOOKUP(AA37,'[1]PPTOS GENERALES 2024'!$AL$45:$BG$56,21)*BD37</f>
        <v>0</v>
      </c>
      <c r="BF37" s="20"/>
      <c r="BG37" s="44">
        <f>VLOOKUP(AA37,'[1]PPTOS GENERALES 2024'!$AL$45:$BG$56,22)*BF37</f>
        <v>0</v>
      </c>
      <c r="BH37" s="20"/>
      <c r="BI37" s="44"/>
      <c r="BJ37" s="20"/>
      <c r="BK37" s="44"/>
      <c r="BL37" s="20"/>
      <c r="BM37" s="44"/>
      <c r="BN37" s="20"/>
      <c r="BO37" s="44"/>
      <c r="BP37" s="20"/>
      <c r="BQ37" s="44"/>
      <c r="BR37" s="20"/>
      <c r="BS37" s="44"/>
      <c r="BT37" s="20"/>
      <c r="BU37" s="44"/>
      <c r="BV37" s="20"/>
      <c r="BW37" s="44"/>
      <c r="BX37" s="20">
        <v>1</v>
      </c>
      <c r="BY37" s="44">
        <f>VLOOKUP(AA37,'[1]PPTOS GENERALES 2024'!$AL$45:$BZ$56,41)*BX37</f>
        <v>41.353999999999999</v>
      </c>
      <c r="BZ37" s="44"/>
      <c r="CA37" s="44">
        <f t="shared" si="2"/>
        <v>10907.17940565</v>
      </c>
      <c r="CB37" s="44"/>
      <c r="CC37" s="44"/>
      <c r="CD37" s="44"/>
      <c r="CE37" s="44"/>
      <c r="CF37" s="44">
        <f t="shared" si="3"/>
        <v>1451.6088130499998</v>
      </c>
      <c r="CG37" s="44"/>
      <c r="CH37" s="44">
        <f t="shared" si="4"/>
        <v>8260.9868879999995</v>
      </c>
      <c r="CI37" s="44">
        <f t="shared" si="5"/>
        <v>6962.2244999999994</v>
      </c>
      <c r="CJ37" s="44">
        <f t="shared" si="0"/>
        <v>578.95600000000002</v>
      </c>
      <c r="CK37" s="128"/>
      <c r="CL37" s="129">
        <f t="shared" si="6"/>
        <v>28160.955606699998</v>
      </c>
      <c r="CM37" s="21"/>
      <c r="CN37" s="53">
        <f t="shared" si="7"/>
        <v>28079.16804</v>
      </c>
      <c r="CO37" s="54"/>
      <c r="CP37" s="44"/>
      <c r="CQ37" s="44"/>
      <c r="CR37" s="44">
        <f t="shared" si="8"/>
        <v>2005.6548600000001</v>
      </c>
      <c r="CS37" s="42"/>
      <c r="CT37" s="55">
        <v>1077</v>
      </c>
      <c r="CU37" s="55" t="s">
        <v>155</v>
      </c>
      <c r="CV37" s="130">
        <v>41277</v>
      </c>
      <c r="CW37" s="57">
        <v>45658</v>
      </c>
      <c r="CX37" s="58">
        <f t="shared" si="24"/>
        <v>3.6666666666666665</v>
      </c>
      <c r="CY37" s="58">
        <f t="shared" si="25"/>
        <v>3.6666666666666665</v>
      </c>
      <c r="CZ37" s="59">
        <v>0</v>
      </c>
      <c r="DA37" s="60">
        <v>0</v>
      </c>
      <c r="DB37" s="60">
        <v>0</v>
      </c>
      <c r="DC37" s="60">
        <v>0</v>
      </c>
      <c r="DD37" s="60">
        <v>0</v>
      </c>
      <c r="DE37" s="60">
        <v>0</v>
      </c>
      <c r="DF37" s="60">
        <v>0</v>
      </c>
      <c r="DG37" s="60">
        <v>0</v>
      </c>
      <c r="DH37" s="60">
        <v>0</v>
      </c>
      <c r="DI37" s="60">
        <v>0</v>
      </c>
      <c r="DJ37" s="60">
        <v>0</v>
      </c>
      <c r="DK37" s="61"/>
      <c r="DL37" s="62"/>
      <c r="DM37" s="62"/>
      <c r="DN37" s="63"/>
      <c r="DO37" s="64"/>
      <c r="DP37" s="65"/>
      <c r="DQ37" s="61"/>
      <c r="DR37" s="61"/>
      <c r="DS37" s="61"/>
      <c r="DT37" s="61"/>
      <c r="DU37" s="66" t="s">
        <v>164</v>
      </c>
      <c r="DV37" s="124">
        <v>326</v>
      </c>
      <c r="DW37" s="173">
        <v>3</v>
      </c>
      <c r="DX37" s="173">
        <v>2</v>
      </c>
      <c r="DY37" s="68">
        <v>6</v>
      </c>
      <c r="DZ37" s="170" t="s">
        <v>132</v>
      </c>
      <c r="EA37" s="170" t="s">
        <v>132</v>
      </c>
      <c r="EF37" s="61"/>
      <c r="EG37" s="66" t="s">
        <v>164</v>
      </c>
      <c r="EH37" s="124">
        <v>326</v>
      </c>
      <c r="EI37" s="173">
        <v>3</v>
      </c>
      <c r="EJ37" s="173">
        <v>2</v>
      </c>
      <c r="EK37" s="68">
        <v>6</v>
      </c>
      <c r="EL37" s="170" t="s">
        <v>132</v>
      </c>
      <c r="EM37" s="170" t="s">
        <v>132</v>
      </c>
      <c r="EN37" s="172"/>
      <c r="EO37" s="172"/>
      <c r="EP37" s="172"/>
      <c r="EQ37" s="172"/>
      <c r="ER37" s="172"/>
      <c r="ES37" s="172"/>
      <c r="ET37" s="172"/>
      <c r="EU37" s="172"/>
      <c r="EV37" s="172"/>
      <c r="EW37" s="172"/>
      <c r="EX37" s="172"/>
      <c r="EY37" s="172"/>
      <c r="EZ37" s="172"/>
      <c r="FA37" s="172"/>
      <c r="FB37" s="172"/>
      <c r="FC37" s="172"/>
      <c r="FD37" s="172"/>
      <c r="FE37" s="172"/>
      <c r="FF37" s="172"/>
      <c r="FG37" s="172"/>
      <c r="FH37" s="172"/>
      <c r="FI37" s="172"/>
      <c r="FJ37" s="172"/>
      <c r="FK37" s="172"/>
      <c r="FL37" s="172"/>
      <c r="FM37" s="172"/>
      <c r="FN37" s="172"/>
      <c r="FO37" s="172"/>
      <c r="FP37" s="172"/>
      <c r="FQ37" s="172"/>
      <c r="FR37" s="172"/>
      <c r="FS37" s="172"/>
      <c r="FT37" s="172"/>
      <c r="FU37" s="172"/>
      <c r="FV37" s="172"/>
      <c r="FW37" s="172"/>
      <c r="FX37" s="172"/>
      <c r="FY37" s="172"/>
      <c r="FZ37" s="172"/>
      <c r="GA37" s="172"/>
      <c r="GB37" s="172"/>
      <c r="GC37" s="172"/>
      <c r="GD37" s="172"/>
      <c r="GE37" s="172"/>
      <c r="GF37" s="172"/>
      <c r="GG37" s="172"/>
      <c r="GH37" s="172"/>
      <c r="GI37" s="172"/>
      <c r="GJ37" s="172"/>
      <c r="GK37" s="172"/>
      <c r="GL37" s="172"/>
      <c r="GM37" s="172"/>
      <c r="GN37" s="172"/>
      <c r="GO37" s="172"/>
      <c r="GP37" s="172"/>
      <c r="GQ37" s="172"/>
      <c r="GR37" s="172"/>
      <c r="GS37" s="172"/>
      <c r="GT37" s="172"/>
      <c r="GU37" s="172"/>
      <c r="GV37" s="172"/>
      <c r="GW37" s="172"/>
      <c r="GX37" s="172"/>
      <c r="GY37" s="172"/>
      <c r="GZ37" s="172"/>
      <c r="HA37" s="172"/>
      <c r="HB37" s="172"/>
      <c r="HC37" s="172"/>
      <c r="HD37" s="172"/>
      <c r="HE37" s="172"/>
      <c r="HF37" s="172"/>
      <c r="HG37" s="172"/>
      <c r="HH37" s="172"/>
      <c r="HI37" s="172"/>
      <c r="HJ37" s="172"/>
      <c r="HK37" s="172"/>
      <c r="HL37" s="172"/>
      <c r="HM37" s="172"/>
      <c r="HN37" s="172"/>
      <c r="HO37" s="172"/>
      <c r="HP37" s="172"/>
      <c r="HQ37" s="172"/>
      <c r="HR37" s="172"/>
      <c r="HS37" s="172"/>
      <c r="HT37" s="172"/>
      <c r="HU37" s="172"/>
      <c r="HV37" s="172"/>
      <c r="HW37" s="172"/>
      <c r="HX37" s="172"/>
      <c r="HY37" s="172"/>
      <c r="HZ37" s="172"/>
      <c r="IA37" s="172"/>
    </row>
    <row r="38" spans="1:1039" s="171" customFormat="1" ht="25.5" customHeight="1" outlineLevel="2" x14ac:dyDescent="0.2">
      <c r="A38" s="102">
        <v>326</v>
      </c>
      <c r="B38" s="7" t="s">
        <v>112</v>
      </c>
      <c r="C38" s="7" t="s">
        <v>126</v>
      </c>
      <c r="D38" s="7" t="s">
        <v>10</v>
      </c>
      <c r="E38" s="7" t="s">
        <v>138</v>
      </c>
      <c r="F38" s="7" t="s">
        <v>150</v>
      </c>
      <c r="G38" s="43" t="s">
        <v>163</v>
      </c>
      <c r="H38" s="42" t="s">
        <v>130</v>
      </c>
      <c r="I38" s="21" t="s">
        <v>121</v>
      </c>
      <c r="J38" s="21" t="s">
        <v>121</v>
      </c>
      <c r="K38" s="21" t="s">
        <v>121</v>
      </c>
      <c r="L38" s="42"/>
      <c r="M38" s="21"/>
      <c r="N38" s="45">
        <v>26</v>
      </c>
      <c r="O38" s="44">
        <v>1432.038816</v>
      </c>
      <c r="P38" s="131">
        <v>2994.2333893333298</v>
      </c>
      <c r="Q38" s="55">
        <v>4</v>
      </c>
      <c r="R38" s="55">
        <v>2</v>
      </c>
      <c r="S38" s="55">
        <v>2</v>
      </c>
      <c r="T38" s="55">
        <v>0</v>
      </c>
      <c r="U38" s="55">
        <v>1</v>
      </c>
      <c r="V38" s="132"/>
      <c r="W38" s="132"/>
      <c r="X38" s="132"/>
      <c r="Y38" s="132"/>
      <c r="Z38" s="132"/>
      <c r="AA38" s="42">
        <v>7</v>
      </c>
      <c r="AB38" s="45">
        <v>26</v>
      </c>
      <c r="AC38" s="46">
        <f>VLOOKUP(AB38,'[1]PPTOS GENERALES 2024'!$AL$11:$AN$40,3)*AD38</f>
        <v>839.48</v>
      </c>
      <c r="AD38" s="47">
        <v>1</v>
      </c>
      <c r="AE38" s="48">
        <f>VLOOKUP(C38,'[1]PPTOS GENERALES 2024'!$AL$3:$AO$8,4)*AD38</f>
        <v>1152.97</v>
      </c>
      <c r="AF38" s="48">
        <f>VLOOKUP(C38,'[1]PPTOS GENERALES 2024'!$AL$3:$AP$8,5)*CY38*AD38</f>
        <v>195.3</v>
      </c>
      <c r="AG38" s="48"/>
      <c r="AH38" s="44">
        <f>VLOOKUP(C38,'[1]PPTOS GENERALES 2024'!$AU$3:$AV$8,2)*AD38</f>
        <v>840.87924999999996</v>
      </c>
      <c r="AI38" s="44">
        <f>VLOOKUP(C38,'[1]PPTOS GENERALES 2024'!$AU$3:$AW$8,3)*CY38*AD38</f>
        <v>142.39983333333333</v>
      </c>
      <c r="AJ38" s="49">
        <f>VLOOKUP(N38,'[1]PPTOS GENERALES 2024'!$AL$11:$AN$40,3)*AD38</f>
        <v>839.48</v>
      </c>
      <c r="AK38" s="44">
        <f t="shared" si="1"/>
        <v>0</v>
      </c>
      <c r="AL38" s="44">
        <f>VLOOKUP(AA38,'[1]PPTOS GENERALES 2024'!$AL$45:$AU$56,10)*AD38</f>
        <v>707.5</v>
      </c>
      <c r="AM38" s="44"/>
      <c r="AN38" s="44"/>
      <c r="AO38" s="44"/>
      <c r="AP38" s="50"/>
      <c r="AQ38" s="44">
        <f>VLOOKUP(AA38,'[1]PPTOS GENERALES 2024'!$AL$45:$BB$56,12)*AP38</f>
        <v>0</v>
      </c>
      <c r="AR38" s="50"/>
      <c r="AS38" s="44">
        <f>VLOOKUP(AA38,'[1]PPTOS GENERALES 2024'!$AL$45:$BB$56,14)*AR38</f>
        <v>0</v>
      </c>
      <c r="AT38" s="50"/>
      <c r="AU38" s="44">
        <f>VLOOKUP(AA38,'[1]PPTOS GENERALES 2024'!$AL$45:$BB$56,15)*AT38</f>
        <v>0</v>
      </c>
      <c r="AV38" s="50"/>
      <c r="AW38" s="44">
        <f>VLOOKUP(AA38,'[1]PPTOS GENERALES 2024'!$AL$45:$BB$56,17)*AV38</f>
        <v>0</v>
      </c>
      <c r="AX38" s="50"/>
      <c r="AY38" s="44">
        <f>VLOOKUP(AA38,'[1]PPTOS GENERALES 2024'!$AL$45:$BG$56,18)*AX38</f>
        <v>0</v>
      </c>
      <c r="AZ38" s="20"/>
      <c r="BA38" s="44">
        <f>VLOOKUP(AA38,'[1]PPTOS GENERALES 2024'!$AL$45:$BG$56,19)*AZ38</f>
        <v>0</v>
      </c>
      <c r="BB38" s="20"/>
      <c r="BC38" s="44">
        <f>VLOOKUP(AA38,'[1]PPTOS GENERALES 2024'!$AL$45:$BG$56,20)*BB38</f>
        <v>0</v>
      </c>
      <c r="BD38" s="20"/>
      <c r="BE38" s="44">
        <f>VLOOKUP(AA38,'[1]PPTOS GENERALES 2024'!$AL$45:$BG$56,21)*BD38</f>
        <v>0</v>
      </c>
      <c r="BF38" s="20"/>
      <c r="BG38" s="44">
        <f>VLOOKUP(AA38,'[1]PPTOS GENERALES 2024'!$AL$45:$BG$56,22)*BF38</f>
        <v>0</v>
      </c>
      <c r="BH38" s="20"/>
      <c r="BI38" s="44"/>
      <c r="BJ38" s="20"/>
      <c r="BK38" s="44"/>
      <c r="BL38" s="20"/>
      <c r="BM38" s="44"/>
      <c r="BN38" s="20"/>
      <c r="BO38" s="44"/>
      <c r="BP38" s="20"/>
      <c r="BQ38" s="44"/>
      <c r="BR38" s="20"/>
      <c r="BS38" s="44"/>
      <c r="BT38" s="20"/>
      <c r="BU38" s="44"/>
      <c r="BV38" s="20">
        <v>1</v>
      </c>
      <c r="BW38" s="44">
        <f>VLOOKUP(AA38,'[1]PPTOS GENERALES 2024'!$AL$45:$BZ$56,40)*BV38</f>
        <v>74.437200000000004</v>
      </c>
      <c r="BX38" s="20"/>
      <c r="BY38" s="44"/>
      <c r="BZ38" s="44"/>
      <c r="CA38" s="44">
        <f t="shared" si="2"/>
        <v>15517.398499999999</v>
      </c>
      <c r="CB38" s="44"/>
      <c r="CC38" s="44"/>
      <c r="CD38" s="44"/>
      <c r="CE38" s="44"/>
      <c r="CF38" s="44">
        <f t="shared" si="3"/>
        <v>2628.3996666666671</v>
      </c>
      <c r="CG38" s="44"/>
      <c r="CH38" s="44">
        <f t="shared" si="4"/>
        <v>11752.720000000001</v>
      </c>
      <c r="CI38" s="44">
        <f t="shared" si="5"/>
        <v>9905</v>
      </c>
      <c r="CJ38" s="44">
        <f t="shared" si="0"/>
        <v>1042.1208000000001</v>
      </c>
      <c r="CK38" s="128"/>
      <c r="CL38" s="129">
        <f t="shared" si="6"/>
        <v>40845.638966666666</v>
      </c>
      <c r="CM38" s="21">
        <v>0</v>
      </c>
      <c r="CN38" s="53">
        <f t="shared" si="7"/>
        <v>40533.5</v>
      </c>
      <c r="CO38" s="54"/>
      <c r="CP38" s="44"/>
      <c r="CQ38" s="44"/>
      <c r="CR38" s="44">
        <f t="shared" si="8"/>
        <v>2895.25</v>
      </c>
      <c r="CS38" s="42" t="e">
        <f>#REF!-CT38</f>
        <v>#REF!</v>
      </c>
      <c r="CT38" s="55">
        <v>828</v>
      </c>
      <c r="CU38" s="55" t="s">
        <v>155</v>
      </c>
      <c r="CV38" s="130">
        <v>40478</v>
      </c>
      <c r="CW38" s="57">
        <v>45658</v>
      </c>
      <c r="CX38" s="58">
        <f t="shared" si="24"/>
        <v>4.666666666666667</v>
      </c>
      <c r="CY38" s="58">
        <f t="shared" si="25"/>
        <v>4.666666666666667</v>
      </c>
      <c r="CZ38" s="59">
        <f>ROUND(AK38/30,2)</f>
        <v>0</v>
      </c>
      <c r="DA38" s="60">
        <f>ROUND(AO38/30,2)</f>
        <v>0</v>
      </c>
      <c r="DB38" s="60">
        <f>ROUND(AQ38/30,2)</f>
        <v>0</v>
      </c>
      <c r="DC38" s="60">
        <f>ROUND(AS38/30,2)</f>
        <v>0</v>
      </c>
      <c r="DD38" s="60">
        <f>ROUND(AU38/30,2)</f>
        <v>0</v>
      </c>
      <c r="DE38" s="60">
        <f>ROUND(AW38/30,2)</f>
        <v>0</v>
      </c>
      <c r="DF38" s="60">
        <f>ROUND(AY38/30,2)</f>
        <v>0</v>
      </c>
      <c r="DG38" s="60">
        <f>ROUND(BA38/30,2)</f>
        <v>0</v>
      </c>
      <c r="DH38" s="60">
        <f>ROUND(BC38/30,2)</f>
        <v>0</v>
      </c>
      <c r="DI38" s="60">
        <f>ROUND(BE38/30,2)</f>
        <v>0</v>
      </c>
      <c r="DJ38" s="60">
        <f>ROUND(BG38/30,2)</f>
        <v>0</v>
      </c>
      <c r="DK38" s="61"/>
      <c r="DL38" s="62">
        <v>828</v>
      </c>
      <c r="DM38" s="62">
        <v>1073.26</v>
      </c>
      <c r="DN38" s="63" t="e">
        <f>#REF!-DL38</f>
        <v>#REF!</v>
      </c>
      <c r="DO38" s="64">
        <f>CR38-DM38</f>
        <v>1821.99</v>
      </c>
      <c r="DP38" s="65">
        <f>ROUND(CM38/2,2)</f>
        <v>0</v>
      </c>
      <c r="DQ38" s="61"/>
      <c r="DR38" s="61"/>
      <c r="DS38" s="61"/>
      <c r="DT38" s="61"/>
      <c r="DU38" s="66" t="s">
        <v>164</v>
      </c>
      <c r="DV38" s="124">
        <v>326</v>
      </c>
      <c r="DW38" s="173">
        <v>3</v>
      </c>
      <c r="DX38" s="173">
        <v>2</v>
      </c>
      <c r="DY38" s="68">
        <v>6</v>
      </c>
      <c r="DZ38" s="170" t="s">
        <v>132</v>
      </c>
      <c r="EA38" s="170" t="s">
        <v>132</v>
      </c>
      <c r="EF38" s="61"/>
      <c r="EG38" s="66" t="s">
        <v>164</v>
      </c>
      <c r="EH38" s="124">
        <v>326</v>
      </c>
      <c r="EI38" s="173">
        <v>3</v>
      </c>
      <c r="EJ38" s="173">
        <v>2</v>
      </c>
      <c r="EK38" s="68">
        <v>6</v>
      </c>
      <c r="EL38" s="170" t="s">
        <v>132</v>
      </c>
      <c r="EM38" s="170" t="s">
        <v>132</v>
      </c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  <c r="HK38" s="172"/>
      <c r="HL38" s="172"/>
      <c r="HM38" s="172"/>
      <c r="HN38" s="172"/>
      <c r="HO38" s="172"/>
      <c r="HP38" s="172"/>
      <c r="HQ38" s="172"/>
      <c r="HR38" s="172"/>
      <c r="HS38" s="172"/>
      <c r="HT38" s="172"/>
      <c r="HU38" s="172"/>
      <c r="HV38" s="172"/>
      <c r="HW38" s="172"/>
      <c r="HX38" s="172"/>
      <c r="HY38" s="172"/>
      <c r="HZ38" s="172"/>
      <c r="IA38" s="172"/>
    </row>
    <row r="39" spans="1:1039" s="171" customFormat="1" ht="25.5" customHeight="1" outlineLevel="2" x14ac:dyDescent="0.2">
      <c r="A39" s="102">
        <v>326</v>
      </c>
      <c r="B39" s="7" t="s">
        <v>112</v>
      </c>
      <c r="C39" s="7" t="s">
        <v>126</v>
      </c>
      <c r="D39" s="7" t="s">
        <v>10</v>
      </c>
      <c r="E39" s="7" t="s">
        <v>138</v>
      </c>
      <c r="F39" s="7" t="s">
        <v>150</v>
      </c>
      <c r="G39" s="43" t="s">
        <v>163</v>
      </c>
      <c r="H39" s="42" t="s">
        <v>130</v>
      </c>
      <c r="I39" s="21" t="s">
        <v>121</v>
      </c>
      <c r="J39" s="21" t="s">
        <v>121</v>
      </c>
      <c r="K39" s="21" t="s">
        <v>121</v>
      </c>
      <c r="L39" s="42"/>
      <c r="M39" s="21"/>
      <c r="N39" s="45">
        <v>26</v>
      </c>
      <c r="O39" s="44">
        <v>13433.76</v>
      </c>
      <c r="P39" s="131">
        <v>28088.493333333299</v>
      </c>
      <c r="Q39" s="55">
        <v>4</v>
      </c>
      <c r="R39" s="55">
        <v>2</v>
      </c>
      <c r="S39" s="55">
        <v>2</v>
      </c>
      <c r="T39" s="55">
        <v>0</v>
      </c>
      <c r="U39" s="55">
        <v>1</v>
      </c>
      <c r="V39" s="132"/>
      <c r="W39" s="132"/>
      <c r="X39" s="132"/>
      <c r="Y39" s="132"/>
      <c r="Z39" s="132"/>
      <c r="AA39" s="42">
        <v>7</v>
      </c>
      <c r="AB39" s="45">
        <v>26</v>
      </c>
      <c r="AC39" s="46">
        <f>VLOOKUP(AB39,'[1]PPTOS GENERALES 2024'!$AL$11:$AN$40,3)*AD39</f>
        <v>839.48</v>
      </c>
      <c r="AD39" s="47">
        <v>1</v>
      </c>
      <c r="AE39" s="48">
        <f>VLOOKUP(C39,'[1]PPTOS GENERALES 2024'!$AL$3:$AO$8,4)*AD39</f>
        <v>1152.97</v>
      </c>
      <c r="AF39" s="48">
        <f>VLOOKUP(C39,'[1]PPTOS GENERALES 2024'!$AL$3:$AP$8,5)*CY39*AD39</f>
        <v>292.95</v>
      </c>
      <c r="AG39" s="48"/>
      <c r="AH39" s="44">
        <f>VLOOKUP(C39,'[1]PPTOS GENERALES 2024'!$AU$3:$AV$8,2)*AD39</f>
        <v>840.87924999999996</v>
      </c>
      <c r="AI39" s="44">
        <f>VLOOKUP(C39,'[1]PPTOS GENERALES 2024'!$AU$3:$AW$8,3)*CY39*AD39</f>
        <v>213.59974999999997</v>
      </c>
      <c r="AJ39" s="49">
        <f>VLOOKUP(N39,'[1]PPTOS GENERALES 2024'!$AL$11:$AN$40,3)*AD39</f>
        <v>839.48</v>
      </c>
      <c r="AK39" s="44">
        <f t="shared" si="1"/>
        <v>0</v>
      </c>
      <c r="AL39" s="44">
        <f>VLOOKUP(AA39,'[1]PPTOS GENERALES 2024'!$AL$45:$AU$56,10)*AD39</f>
        <v>707.5</v>
      </c>
      <c r="AM39" s="44"/>
      <c r="AN39" s="44"/>
      <c r="AO39" s="44"/>
      <c r="AP39" s="50"/>
      <c r="AQ39" s="44">
        <f>VLOOKUP(AA39,'[1]PPTOS GENERALES 2024'!$AL$45:$BB$56,12)*AP39</f>
        <v>0</v>
      </c>
      <c r="AR39" s="50"/>
      <c r="AS39" s="44">
        <f>VLOOKUP(AA39,'[1]PPTOS GENERALES 2024'!$AL$45:$BB$56,14)*AR39</f>
        <v>0</v>
      </c>
      <c r="AT39" s="50">
        <v>1</v>
      </c>
      <c r="AU39" s="44">
        <f>VLOOKUP(AA39,'[1]PPTOS GENERALES 2024'!$AL$45:$BB$56,15)*AT39</f>
        <v>287.68</v>
      </c>
      <c r="AV39" s="50"/>
      <c r="AW39" s="44">
        <f>VLOOKUP(AA39,'[1]PPTOS GENERALES 2024'!$AL$45:$BB$56,17)*AV39</f>
        <v>0</v>
      </c>
      <c r="AX39" s="50"/>
      <c r="AY39" s="44">
        <f>VLOOKUP(AA39,'[1]PPTOS GENERALES 2024'!$AL$45:$BG$56,18)*AX39</f>
        <v>0</v>
      </c>
      <c r="AZ39" s="20"/>
      <c r="BA39" s="44">
        <f>VLOOKUP(AA39,'[1]PPTOS GENERALES 2024'!$AL$45:$BG$56,19)*AZ39</f>
        <v>0</v>
      </c>
      <c r="BB39" s="20"/>
      <c r="BC39" s="44">
        <f>VLOOKUP(AA39,'[1]PPTOS GENERALES 2024'!$AL$45:$BG$56,20)*BB39</f>
        <v>0</v>
      </c>
      <c r="BD39" s="20"/>
      <c r="BE39" s="44">
        <f>VLOOKUP(AA39,'[1]PPTOS GENERALES 2024'!$AL$45:$BG$56,21)*BD39</f>
        <v>0</v>
      </c>
      <c r="BF39" s="20"/>
      <c r="BG39" s="44">
        <f>VLOOKUP(AA39,'[1]PPTOS GENERALES 2024'!$AL$45:$BG$56,22)*BF39</f>
        <v>0</v>
      </c>
      <c r="BH39" s="20"/>
      <c r="BI39" s="44"/>
      <c r="BJ39" s="20"/>
      <c r="BK39" s="44"/>
      <c r="BL39" s="20"/>
      <c r="BM39" s="44"/>
      <c r="BN39" s="20"/>
      <c r="BO39" s="44"/>
      <c r="BP39" s="20"/>
      <c r="BQ39" s="44"/>
      <c r="BR39" s="20"/>
      <c r="BS39" s="44"/>
      <c r="BT39" s="20">
        <v>1</v>
      </c>
      <c r="BU39" s="44">
        <f>VLOOKUP(AA39,'[1]PPTOS GENERALES 2024'!$AL$45:$BZ$56,39)*BT39</f>
        <v>110.75680000000003</v>
      </c>
      <c r="BV39" s="20"/>
      <c r="BW39" s="44"/>
      <c r="BX39" s="20"/>
      <c r="BY39" s="44"/>
      <c r="BZ39" s="44"/>
      <c r="CA39" s="44">
        <f t="shared" si="2"/>
        <v>15517.398499999999</v>
      </c>
      <c r="CB39" s="44"/>
      <c r="CC39" s="44"/>
      <c r="CD39" s="44"/>
      <c r="CE39" s="44"/>
      <c r="CF39" s="44">
        <f t="shared" si="3"/>
        <v>3942.5994999999994</v>
      </c>
      <c r="CG39" s="44"/>
      <c r="CH39" s="44">
        <f t="shared" si="4"/>
        <v>11752.720000000001</v>
      </c>
      <c r="CI39" s="44">
        <f t="shared" si="5"/>
        <v>9905</v>
      </c>
      <c r="CJ39" s="44">
        <f t="shared" si="0"/>
        <v>5578.1152000000011</v>
      </c>
      <c r="CK39" s="128"/>
      <c r="CL39" s="129">
        <f t="shared" si="6"/>
        <v>46695.833200000001</v>
      </c>
      <c r="CM39" s="21">
        <v>0</v>
      </c>
      <c r="CN39" s="53">
        <f t="shared" si="7"/>
        <v>41900.600000000006</v>
      </c>
      <c r="CO39" s="54"/>
      <c r="CP39" s="44"/>
      <c r="CQ39" s="44"/>
      <c r="CR39" s="44">
        <f t="shared" si="8"/>
        <v>3280.58</v>
      </c>
      <c r="CS39" s="42" t="e">
        <f>#REF!-CT39</f>
        <v>#REF!</v>
      </c>
      <c r="CT39" s="55">
        <v>828</v>
      </c>
      <c r="CU39" s="55" t="s">
        <v>122</v>
      </c>
      <c r="CV39" s="130">
        <v>37891</v>
      </c>
      <c r="CW39" s="57">
        <v>45658</v>
      </c>
      <c r="CX39" s="58">
        <f t="shared" si="24"/>
        <v>7</v>
      </c>
      <c r="CY39" s="58">
        <f t="shared" si="25"/>
        <v>7</v>
      </c>
      <c r="CZ39" s="59">
        <f>ROUND(AK39/30,2)</f>
        <v>0</v>
      </c>
      <c r="DA39" s="60">
        <f>ROUND(AO39/30,2)</f>
        <v>0</v>
      </c>
      <c r="DB39" s="60">
        <f>ROUND(AQ39/30,2)</f>
        <v>0</v>
      </c>
      <c r="DC39" s="60">
        <f>ROUND(AS39/30,2)</f>
        <v>0</v>
      </c>
      <c r="DD39" s="60">
        <f>ROUND(AU39/30,2)</f>
        <v>9.59</v>
      </c>
      <c r="DE39" s="60">
        <f>ROUND(AW39/30,2)</f>
        <v>0</v>
      </c>
      <c r="DF39" s="60">
        <f>ROUND(AY39/30,2)</f>
        <v>0</v>
      </c>
      <c r="DG39" s="60">
        <f>ROUND(BA39/30,2)</f>
        <v>0</v>
      </c>
      <c r="DH39" s="60">
        <f>ROUND(BC39/30,2)</f>
        <v>0</v>
      </c>
      <c r="DI39" s="60">
        <f>ROUND(BE39/30,2)</f>
        <v>0</v>
      </c>
      <c r="DJ39" s="60">
        <f>ROUND(BG39/30,2)</f>
        <v>0</v>
      </c>
      <c r="DK39" s="61"/>
      <c r="DL39" s="62">
        <v>828</v>
      </c>
      <c r="DM39" s="62">
        <v>1073.26</v>
      </c>
      <c r="DN39" s="63" t="e">
        <f>#REF!-DL39</f>
        <v>#REF!</v>
      </c>
      <c r="DO39" s="64">
        <f>CR39-DM39</f>
        <v>2207.3199999999997</v>
      </c>
      <c r="DP39" s="65">
        <f>ROUND(CM39/2,2)</f>
        <v>0</v>
      </c>
      <c r="DQ39" s="61"/>
      <c r="DR39" s="61"/>
      <c r="DS39" s="61"/>
      <c r="DT39" s="61"/>
      <c r="DU39" s="66" t="s">
        <v>164</v>
      </c>
      <c r="DV39" s="124">
        <v>326</v>
      </c>
      <c r="DW39" s="67">
        <v>3</v>
      </c>
      <c r="DX39" s="67">
        <v>2</v>
      </c>
      <c r="DY39" s="68">
        <v>6</v>
      </c>
      <c r="DZ39" s="170" t="s">
        <v>132</v>
      </c>
      <c r="EA39" s="170" t="s">
        <v>132</v>
      </c>
      <c r="EF39" s="61"/>
      <c r="EG39" s="66" t="s">
        <v>164</v>
      </c>
      <c r="EH39" s="124">
        <v>326</v>
      </c>
      <c r="EI39" s="67">
        <v>3</v>
      </c>
      <c r="EJ39" s="67">
        <v>2</v>
      </c>
      <c r="EK39" s="68">
        <v>6</v>
      </c>
      <c r="EL39" s="170" t="s">
        <v>132</v>
      </c>
      <c r="EM39" s="170" t="s">
        <v>132</v>
      </c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172"/>
      <c r="GP39" s="172"/>
      <c r="GQ39" s="172"/>
      <c r="GR39" s="172"/>
      <c r="GS39" s="172"/>
      <c r="GT39" s="172"/>
      <c r="GU39" s="172"/>
      <c r="GV39" s="172"/>
      <c r="GW39" s="172"/>
      <c r="GX39" s="172"/>
      <c r="GY39" s="172"/>
      <c r="GZ39" s="172"/>
      <c r="HA39" s="172"/>
      <c r="HB39" s="172"/>
      <c r="HC39" s="172"/>
      <c r="HD39" s="172"/>
      <c r="HE39" s="172"/>
      <c r="HF39" s="172"/>
      <c r="HG39" s="172"/>
      <c r="HH39" s="172"/>
      <c r="HI39" s="172"/>
      <c r="HJ39" s="172"/>
      <c r="HK39" s="172"/>
      <c r="HL39" s="172"/>
      <c r="HM39" s="172"/>
      <c r="HN39" s="172"/>
      <c r="HO39" s="172"/>
      <c r="HP39" s="172"/>
      <c r="HQ39" s="172"/>
      <c r="HR39" s="172"/>
      <c r="HS39" s="172"/>
      <c r="HT39" s="172"/>
      <c r="HU39" s="172"/>
      <c r="HV39" s="172"/>
      <c r="HW39" s="172"/>
      <c r="HX39" s="172"/>
      <c r="HY39" s="172"/>
      <c r="HZ39" s="172"/>
      <c r="IA39" s="172"/>
    </row>
    <row r="40" spans="1:1039" s="171" customFormat="1" ht="25.5" customHeight="1" outlineLevel="2" x14ac:dyDescent="0.2">
      <c r="A40" s="102">
        <v>326</v>
      </c>
      <c r="B40" s="7" t="s">
        <v>112</v>
      </c>
      <c r="C40" s="7" t="s">
        <v>126</v>
      </c>
      <c r="D40" s="7" t="s">
        <v>10</v>
      </c>
      <c r="E40" s="7" t="s">
        <v>138</v>
      </c>
      <c r="F40" s="7" t="s">
        <v>150</v>
      </c>
      <c r="G40" s="43" t="s">
        <v>163</v>
      </c>
      <c r="H40" s="42" t="s">
        <v>130</v>
      </c>
      <c r="I40" s="21"/>
      <c r="J40" s="21"/>
      <c r="K40" s="21"/>
      <c r="L40" s="21"/>
      <c r="M40" s="21"/>
      <c r="N40" s="42">
        <v>26</v>
      </c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>
        <v>7</v>
      </c>
      <c r="AB40" s="45">
        <v>26</v>
      </c>
      <c r="AC40" s="46">
        <f>VLOOKUP(AB40,'[1]PPTOS GENERALES 2024'!$AL$11:$AN$40,3)*AD40</f>
        <v>839.48</v>
      </c>
      <c r="AD40" s="47">
        <v>1</v>
      </c>
      <c r="AE40" s="48">
        <f>VLOOKUP(C40,'[1]PPTOS GENERALES 2024'!$AL$3:$AO$8,4)*AD40</f>
        <v>1152.97</v>
      </c>
      <c r="AF40" s="48">
        <f>VLOOKUP(C40,'[1]PPTOS GENERALES 2024'!$AL$3:$AP$8,5)*CY40*AD40</f>
        <v>181.35</v>
      </c>
      <c r="AG40" s="48"/>
      <c r="AH40" s="44">
        <f>VLOOKUP(C40,'[1]PPTOS GENERALES 2024'!$AU$3:$AV$8,2)*AD40</f>
        <v>840.87924999999996</v>
      </c>
      <c r="AI40" s="44">
        <f>VLOOKUP(C40,'[1]PPTOS GENERALES 2024'!$AU$3:$AW$8,3)*CY40*AD40</f>
        <v>132.22841666666665</v>
      </c>
      <c r="AJ40" s="49">
        <f>VLOOKUP(N40,'[1]PPTOS GENERALES 2024'!$AL$11:$AN$40,3)*AD40</f>
        <v>839.48</v>
      </c>
      <c r="AK40" s="44">
        <f t="shared" si="1"/>
        <v>0</v>
      </c>
      <c r="AL40" s="44">
        <f>VLOOKUP(AA40,'[1]PPTOS GENERALES 2024'!$AL$45:$AU$56,10)*AD40</f>
        <v>707.5</v>
      </c>
      <c r="AM40" s="44">
        <v>0</v>
      </c>
      <c r="AN40" s="44">
        <v>0</v>
      </c>
      <c r="AO40" s="44">
        <v>0</v>
      </c>
      <c r="AP40" s="50">
        <v>0</v>
      </c>
      <c r="AQ40" s="44">
        <f>VLOOKUP(AA40,'[1]PPTOS GENERALES 2024'!$AL$45:$BB$56,12)*AP40</f>
        <v>0</v>
      </c>
      <c r="AR40" s="50"/>
      <c r="AS40" s="44">
        <f>VLOOKUP(AA40,'[1]PPTOS GENERALES 2024'!$AL$45:$BB$56,14)*AR40</f>
        <v>0</v>
      </c>
      <c r="AT40" s="50"/>
      <c r="AU40" s="44">
        <f>VLOOKUP(AA40,'[1]PPTOS GENERALES 2024'!$AL$45:$BB$56,15)*AT40</f>
        <v>0</v>
      </c>
      <c r="AV40" s="50"/>
      <c r="AW40" s="44">
        <f>VLOOKUP(AA40,'[1]PPTOS GENERALES 2024'!$AL$45:$BB$56,17)*AV40</f>
        <v>0</v>
      </c>
      <c r="AX40" s="50"/>
      <c r="AY40" s="44">
        <f>VLOOKUP(AA40,'[1]PPTOS GENERALES 2024'!$AL$45:$BG$56,18)*AX40</f>
        <v>0</v>
      </c>
      <c r="AZ40" s="20"/>
      <c r="BA40" s="44">
        <f>VLOOKUP(AA40,'[1]PPTOS GENERALES 2024'!$AL$45:$BG$56,19)*AZ40</f>
        <v>0</v>
      </c>
      <c r="BB40" s="20"/>
      <c r="BC40" s="44">
        <f>VLOOKUP(AA40,'[1]PPTOS GENERALES 2024'!$AL$45:$BG$56,20)*BB40</f>
        <v>0</v>
      </c>
      <c r="BD40" s="20"/>
      <c r="BE40" s="44">
        <f>VLOOKUP(AA40,'[1]PPTOS GENERALES 2024'!$AL$45:$BG$56,21)*BD40</f>
        <v>0</v>
      </c>
      <c r="BF40" s="20"/>
      <c r="BG40" s="44">
        <f>VLOOKUP(AA40,'[1]PPTOS GENERALES 2024'!$AL$45:$BG$56,22)*BF40</f>
        <v>0</v>
      </c>
      <c r="BH40" s="20"/>
      <c r="BI40" s="44"/>
      <c r="BJ40" s="20"/>
      <c r="BK40" s="44"/>
      <c r="BL40" s="20"/>
      <c r="BM40" s="44"/>
      <c r="BN40" s="20"/>
      <c r="BO40" s="44"/>
      <c r="BP40" s="20"/>
      <c r="BQ40" s="44"/>
      <c r="BR40" s="20"/>
      <c r="BS40" s="44"/>
      <c r="BT40" s="20">
        <v>1</v>
      </c>
      <c r="BU40" s="44">
        <f>VLOOKUP(AA40,'[1]PPTOS GENERALES 2024'!$AL$45:$BZ$56,39)*BT40</f>
        <v>110.75680000000003</v>
      </c>
      <c r="BV40" s="20"/>
      <c r="BW40" s="44"/>
      <c r="BX40" s="20"/>
      <c r="BY40" s="44"/>
      <c r="BZ40" s="44"/>
      <c r="CA40" s="44">
        <f t="shared" si="2"/>
        <v>15517.398499999999</v>
      </c>
      <c r="CB40" s="44"/>
      <c r="CC40" s="44"/>
      <c r="CD40" s="44"/>
      <c r="CE40" s="44"/>
      <c r="CF40" s="44">
        <f t="shared" si="3"/>
        <v>2440.656833333333</v>
      </c>
      <c r="CG40" s="44"/>
      <c r="CH40" s="44">
        <f t="shared" si="4"/>
        <v>11752.720000000001</v>
      </c>
      <c r="CI40" s="44">
        <f t="shared" si="5"/>
        <v>9905</v>
      </c>
      <c r="CJ40" s="44">
        <f t="shared" si="0"/>
        <v>1550.5952000000004</v>
      </c>
      <c r="CK40" s="128"/>
      <c r="CL40" s="129">
        <f t="shared" si="6"/>
        <v>41166.370533333342</v>
      </c>
      <c r="CM40" s="21"/>
      <c r="CN40" s="53"/>
      <c r="CO40" s="54"/>
      <c r="CP40" s="44"/>
      <c r="CQ40" s="44"/>
      <c r="CR40" s="44">
        <f t="shared" si="8"/>
        <v>2881.3</v>
      </c>
      <c r="CS40" s="42"/>
      <c r="CT40" s="55">
        <v>1144</v>
      </c>
      <c r="CU40" s="55" t="s">
        <v>155</v>
      </c>
      <c r="CV40" s="130">
        <v>40805</v>
      </c>
      <c r="CW40" s="57">
        <v>45658</v>
      </c>
      <c r="CX40" s="58">
        <f t="shared" si="24"/>
        <v>4.333333333333333</v>
      </c>
      <c r="CY40" s="58">
        <f t="shared" si="25"/>
        <v>4.333333333333333</v>
      </c>
      <c r="CZ40" s="59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1"/>
      <c r="DL40" s="62"/>
      <c r="DM40" s="62"/>
      <c r="DN40" s="63"/>
      <c r="DO40" s="64"/>
      <c r="DP40" s="65"/>
      <c r="DQ40" s="61"/>
      <c r="DR40" s="61"/>
      <c r="DS40" s="61"/>
      <c r="DT40" s="61"/>
      <c r="DU40" s="66" t="s">
        <v>164</v>
      </c>
      <c r="DV40" s="124">
        <v>326</v>
      </c>
      <c r="DW40" s="67">
        <v>3</v>
      </c>
      <c r="DX40" s="67">
        <v>2</v>
      </c>
      <c r="DY40" s="68">
        <v>6</v>
      </c>
      <c r="DZ40" s="170" t="s">
        <v>132</v>
      </c>
      <c r="EA40" s="170" t="s">
        <v>132</v>
      </c>
      <c r="EF40" s="61"/>
      <c r="EG40" s="66" t="s">
        <v>164</v>
      </c>
      <c r="EH40" s="124">
        <v>326</v>
      </c>
      <c r="EI40" s="67">
        <v>3</v>
      </c>
      <c r="EJ40" s="67">
        <v>2</v>
      </c>
      <c r="EK40" s="68">
        <v>6</v>
      </c>
      <c r="EL40" s="170" t="s">
        <v>132</v>
      </c>
      <c r="EM40" s="170" t="s">
        <v>132</v>
      </c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</row>
    <row r="41" spans="1:1039" s="171" customFormat="1" ht="25.5" customHeight="1" outlineLevel="2" x14ac:dyDescent="0.2">
      <c r="A41" s="102">
        <v>326</v>
      </c>
      <c r="B41" s="7" t="s">
        <v>112</v>
      </c>
      <c r="C41" s="7" t="s">
        <v>126</v>
      </c>
      <c r="D41" s="7" t="s">
        <v>10</v>
      </c>
      <c r="E41" s="7" t="s">
        <v>138</v>
      </c>
      <c r="F41" s="7" t="s">
        <v>150</v>
      </c>
      <c r="G41" s="43" t="s">
        <v>163</v>
      </c>
      <c r="H41" s="42" t="s">
        <v>130</v>
      </c>
      <c r="I41" s="21"/>
      <c r="J41" s="21"/>
      <c r="K41" s="21"/>
      <c r="L41" s="21"/>
      <c r="M41" s="21"/>
      <c r="N41" s="42">
        <v>26</v>
      </c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>
        <v>7</v>
      </c>
      <c r="AB41" s="45">
        <v>26</v>
      </c>
      <c r="AC41" s="46">
        <f>VLOOKUP(AB41,'[1]PPTOS GENERALES 2024'!$AL$11:$AN$40,3)*AD41</f>
        <v>233.87912800000001</v>
      </c>
      <c r="AD41" s="47">
        <v>0.27860000000000001</v>
      </c>
      <c r="AE41" s="48">
        <f>VLOOKUP(C41,'[1]PPTOS GENERALES 2024'!$AL$3:$AO$8,4)*AD41</f>
        <v>321.21744200000001</v>
      </c>
      <c r="AF41" s="48">
        <f>VLOOKUP(C41,'[1]PPTOS GENERALES 2024'!$AL$3:$AP$8,5)*CY41*AD41</f>
        <v>0</v>
      </c>
      <c r="AG41" s="48"/>
      <c r="AH41" s="44">
        <f>VLOOKUP(C41,'[1]PPTOS GENERALES 2024'!$AU$3:$AV$8,2)*AD41</f>
        <v>234.26895905000001</v>
      </c>
      <c r="AI41" s="44">
        <f>VLOOKUP(C41,'[1]PPTOS GENERALES 2024'!$AU$3:$AW$8,3)*CY41*AD41</f>
        <v>0</v>
      </c>
      <c r="AJ41" s="49">
        <f>VLOOKUP(N41,'[1]PPTOS GENERALES 2024'!$AL$11:$AN$40,3)*AD41</f>
        <v>233.87912800000001</v>
      </c>
      <c r="AK41" s="44">
        <f t="shared" si="1"/>
        <v>0</v>
      </c>
      <c r="AL41" s="44">
        <f>VLOOKUP(AA41,'[1]PPTOS GENERALES 2024'!$AL$45:$AU$56,10)*AD41</f>
        <v>197.1095</v>
      </c>
      <c r="AM41" s="44">
        <v>0</v>
      </c>
      <c r="AN41" s="44">
        <v>0</v>
      </c>
      <c r="AO41" s="44">
        <v>0</v>
      </c>
      <c r="AP41" s="50">
        <v>0</v>
      </c>
      <c r="AQ41" s="44">
        <f>VLOOKUP(AA41,'[1]PPTOS GENERALES 2024'!$AL$45:$BB$56,12)*AP41</f>
        <v>0</v>
      </c>
      <c r="AR41" s="50"/>
      <c r="AS41" s="44">
        <f>VLOOKUP(AA41,'[1]PPTOS GENERALES 2024'!$AL$45:$BB$56,14)*AR41</f>
        <v>0</v>
      </c>
      <c r="AT41" s="50"/>
      <c r="AU41" s="44">
        <f>VLOOKUP(AA41,'[1]PPTOS GENERALES 2024'!$AL$45:$BB$56,15)*AT41</f>
        <v>0</v>
      </c>
      <c r="AV41" s="50"/>
      <c r="AW41" s="44">
        <f>VLOOKUP(AA41,'[1]PPTOS GENERALES 2024'!$AL$45:$BB$56,17)*AV41</f>
        <v>0</v>
      </c>
      <c r="AX41" s="50"/>
      <c r="AY41" s="44">
        <f>VLOOKUP(AA41,'[1]PPTOS GENERALES 2024'!$AL$45:$BG$56,18)*AX41</f>
        <v>0</v>
      </c>
      <c r="AZ41" s="20"/>
      <c r="BA41" s="44">
        <f>VLOOKUP(AA41,'[1]PPTOS GENERALES 2024'!$AL$45:$BG$56,19)*AZ41</f>
        <v>0</v>
      </c>
      <c r="BB41" s="20"/>
      <c r="BC41" s="44">
        <f>VLOOKUP(AA41,'[1]PPTOS GENERALES 2024'!$AL$45:$BG$56,20)*BB41</f>
        <v>0</v>
      </c>
      <c r="BD41" s="20"/>
      <c r="BE41" s="44">
        <f>VLOOKUP(AA41,'[1]PPTOS GENERALES 2024'!$AL$45:$BG$56,21)*BD41</f>
        <v>0</v>
      </c>
      <c r="BF41" s="20"/>
      <c r="BG41" s="44">
        <f>VLOOKUP(AA41,'[1]PPTOS GENERALES 2024'!$AL$45:$BG$56,22)*BF41</f>
        <v>0</v>
      </c>
      <c r="BH41" s="20"/>
      <c r="BI41" s="44"/>
      <c r="BJ41" s="20"/>
      <c r="BK41" s="44"/>
      <c r="BL41" s="20"/>
      <c r="BM41" s="44"/>
      <c r="BN41" s="20"/>
      <c r="BO41" s="44"/>
      <c r="BP41" s="20"/>
      <c r="BQ41" s="44"/>
      <c r="BR41" s="20"/>
      <c r="BS41" s="44"/>
      <c r="BT41" s="20"/>
      <c r="BU41" s="44"/>
      <c r="BV41" s="20"/>
      <c r="BW41" s="44"/>
      <c r="BX41" s="20">
        <v>1</v>
      </c>
      <c r="BY41" s="44">
        <f>VLOOKUP(AA41,'[1]PPTOS GENERALES 2024'!$AL$45:$BZ$56,41)*BX41</f>
        <v>41.353999999999999</v>
      </c>
      <c r="BZ41" s="44"/>
      <c r="CA41" s="44">
        <f t="shared" si="2"/>
        <v>4323.1472221000004</v>
      </c>
      <c r="CB41" s="44"/>
      <c r="CC41" s="44"/>
      <c r="CD41" s="44"/>
      <c r="CE41" s="44"/>
      <c r="CF41" s="44">
        <f t="shared" si="3"/>
        <v>0</v>
      </c>
      <c r="CG41" s="44"/>
      <c r="CH41" s="44">
        <f t="shared" si="4"/>
        <v>3274.3077920000001</v>
      </c>
      <c r="CI41" s="44">
        <f t="shared" si="5"/>
        <v>2759.5329999999999</v>
      </c>
      <c r="CJ41" s="44">
        <f t="shared" si="0"/>
        <v>578.95600000000002</v>
      </c>
      <c r="CK41" s="128"/>
      <c r="CL41" s="129">
        <f t="shared" si="6"/>
        <v>10935.9440141</v>
      </c>
      <c r="CM41" s="21"/>
      <c r="CN41" s="53"/>
      <c r="CO41" s="54"/>
      <c r="CP41" s="44"/>
      <c r="CQ41" s="44"/>
      <c r="CR41" s="44">
        <f t="shared" si="8"/>
        <v>752.20607000000007</v>
      </c>
      <c r="CS41" s="42"/>
      <c r="CT41" s="55">
        <v>1143</v>
      </c>
      <c r="CU41" s="55" t="s">
        <v>155</v>
      </c>
      <c r="CV41" s="130"/>
      <c r="CW41" s="57"/>
      <c r="CX41" s="42">
        <v>0</v>
      </c>
      <c r="CY41" s="42">
        <f>(YEAR(CW41)-YEAR(CV41))/3</f>
        <v>0</v>
      </c>
      <c r="CZ41" s="59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1"/>
      <c r="DL41" s="62"/>
      <c r="DM41" s="62"/>
      <c r="DN41" s="63"/>
      <c r="DO41" s="64"/>
      <c r="DP41" s="65"/>
      <c r="DQ41" s="61"/>
      <c r="DR41" s="61"/>
      <c r="DS41" s="61"/>
      <c r="DT41" s="61"/>
      <c r="DU41" s="66" t="s">
        <v>164</v>
      </c>
      <c r="DV41" s="124">
        <v>326</v>
      </c>
      <c r="DW41" s="67">
        <v>3</v>
      </c>
      <c r="DX41" s="67">
        <v>2</v>
      </c>
      <c r="DY41" s="68">
        <v>6</v>
      </c>
      <c r="DZ41" s="170" t="s">
        <v>132</v>
      </c>
      <c r="EA41" s="170" t="s">
        <v>132</v>
      </c>
      <c r="EB41" s="35"/>
      <c r="EC41" s="35"/>
      <c r="ED41" s="35"/>
      <c r="EE41" s="35"/>
      <c r="EF41" s="61"/>
      <c r="EG41" s="66" t="s">
        <v>164</v>
      </c>
      <c r="EH41" s="124">
        <v>326</v>
      </c>
      <c r="EI41" s="67">
        <v>3</v>
      </c>
      <c r="EJ41" s="67">
        <v>2</v>
      </c>
      <c r="EK41" s="68">
        <v>6</v>
      </c>
      <c r="EL41" s="170" t="s">
        <v>132</v>
      </c>
      <c r="EM41" s="170" t="s">
        <v>132</v>
      </c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  <c r="JI41" s="61"/>
      <c r="JJ41" s="61"/>
      <c r="JK41" s="61"/>
      <c r="JL41" s="61"/>
      <c r="JM41" s="61"/>
      <c r="JN41" s="61"/>
      <c r="JO41" s="61"/>
      <c r="JP41" s="61"/>
      <c r="JQ41" s="61"/>
      <c r="JR41" s="61"/>
      <c r="JS41" s="61"/>
      <c r="JT41" s="61"/>
      <c r="JU41" s="61"/>
      <c r="JV41" s="61"/>
      <c r="JW41" s="61"/>
      <c r="JX41" s="61"/>
      <c r="JY41" s="61"/>
      <c r="JZ41" s="61"/>
      <c r="KA41" s="61"/>
      <c r="KB41" s="61"/>
      <c r="KC41" s="61"/>
      <c r="KD41" s="61"/>
      <c r="KE41" s="61"/>
      <c r="KF41" s="61"/>
      <c r="KG41" s="61"/>
      <c r="KH41" s="61"/>
      <c r="KI41" s="61"/>
      <c r="KJ41" s="61"/>
      <c r="KK41" s="61"/>
      <c r="KL41" s="61"/>
      <c r="KM41" s="61"/>
      <c r="KN41" s="61"/>
      <c r="KO41" s="61"/>
      <c r="KP41" s="61"/>
      <c r="KQ41" s="61"/>
      <c r="KR41" s="61"/>
      <c r="KS41" s="61"/>
      <c r="KT41" s="61"/>
      <c r="KU41" s="61"/>
      <c r="KV41" s="61"/>
      <c r="KW41" s="61"/>
      <c r="KX41" s="61"/>
      <c r="KY41" s="61"/>
      <c r="KZ41" s="61"/>
      <c r="LA41" s="61"/>
      <c r="LB41" s="61"/>
      <c r="LC41" s="61"/>
      <c r="LD41" s="61"/>
      <c r="LE41" s="61"/>
      <c r="LF41" s="61"/>
      <c r="LG41" s="61"/>
      <c r="LH41" s="61"/>
      <c r="LI41" s="61"/>
      <c r="LJ41" s="61"/>
      <c r="LK41" s="61"/>
      <c r="LL41" s="61"/>
      <c r="LM41" s="61"/>
      <c r="LN41" s="61"/>
      <c r="LO41" s="61"/>
      <c r="LP41" s="61"/>
      <c r="LQ41" s="61"/>
      <c r="LR41" s="61"/>
      <c r="LS41" s="61"/>
      <c r="LT41" s="61"/>
      <c r="LU41" s="61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/>
      <c r="MQ41" s="61"/>
      <c r="MR41" s="61"/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61"/>
      <c r="NF41" s="61"/>
      <c r="NG41" s="61"/>
      <c r="NH41" s="61"/>
      <c r="NI41" s="61"/>
      <c r="NJ41" s="61"/>
      <c r="NK41" s="61"/>
      <c r="NL41" s="61"/>
      <c r="NM41" s="61"/>
      <c r="NN41" s="61"/>
      <c r="NO41" s="61"/>
      <c r="NP41" s="61"/>
      <c r="NQ41" s="61"/>
      <c r="NR41" s="61"/>
      <c r="NS41" s="61"/>
      <c r="NT41" s="61"/>
      <c r="NU41" s="61"/>
      <c r="NV41" s="61"/>
      <c r="NW41" s="61"/>
      <c r="NX41" s="61"/>
      <c r="NY41" s="61"/>
      <c r="NZ41" s="61"/>
      <c r="OA41" s="61"/>
      <c r="OB41" s="61"/>
      <c r="OC41" s="61"/>
      <c r="OD41" s="61"/>
      <c r="OE41" s="61"/>
      <c r="OF41" s="61"/>
      <c r="OG41" s="61"/>
      <c r="OH41" s="61"/>
      <c r="OI41" s="61"/>
      <c r="OJ41" s="61"/>
      <c r="OK41" s="61"/>
      <c r="OL41" s="61"/>
      <c r="OM41" s="61"/>
      <c r="ON41" s="61"/>
      <c r="OO41" s="61"/>
      <c r="OP41" s="61"/>
      <c r="OQ41" s="61"/>
      <c r="OR41" s="61"/>
      <c r="OS41" s="61"/>
      <c r="OT41" s="61"/>
      <c r="OU41" s="61"/>
      <c r="OV41" s="61"/>
      <c r="OW41" s="61"/>
      <c r="OX41" s="61"/>
      <c r="OY41" s="61"/>
      <c r="OZ41" s="61"/>
      <c r="PA41" s="61"/>
      <c r="PB41" s="61"/>
      <c r="PC41" s="61"/>
      <c r="PD41" s="61"/>
      <c r="PE41" s="61"/>
      <c r="PF41" s="61"/>
      <c r="PG41" s="61"/>
      <c r="PH41" s="61"/>
      <c r="PI41" s="61"/>
      <c r="PJ41" s="61"/>
      <c r="PK41" s="61"/>
      <c r="PL41" s="61"/>
      <c r="PM41" s="61"/>
      <c r="PN41" s="61"/>
      <c r="PO41" s="61"/>
      <c r="PP41" s="61"/>
      <c r="PQ41" s="61"/>
      <c r="PR41" s="61"/>
      <c r="PS41" s="61"/>
      <c r="PT41" s="61"/>
      <c r="PU41" s="61"/>
      <c r="PV41" s="61"/>
      <c r="PW41" s="61"/>
      <c r="PX41" s="61"/>
      <c r="PY41" s="61"/>
      <c r="PZ41" s="61"/>
      <c r="QA41" s="61"/>
      <c r="QB41" s="61"/>
      <c r="QC41" s="61"/>
      <c r="QD41" s="61"/>
      <c r="QE41" s="61"/>
      <c r="QF41" s="61"/>
      <c r="QG41" s="61"/>
      <c r="QH41" s="61"/>
      <c r="QI41" s="61"/>
      <c r="QJ41" s="61"/>
      <c r="QK41" s="61"/>
      <c r="QL41" s="61"/>
      <c r="QM41" s="61"/>
      <c r="QN41" s="61"/>
      <c r="QO41" s="61"/>
      <c r="QP41" s="61"/>
      <c r="QQ41" s="61"/>
      <c r="QR41" s="61"/>
      <c r="QS41" s="61"/>
      <c r="QT41" s="61"/>
      <c r="QU41" s="61"/>
      <c r="QV41" s="61"/>
      <c r="QW41" s="61"/>
      <c r="QX41" s="61"/>
      <c r="QY41" s="61"/>
      <c r="QZ41" s="61"/>
      <c r="RA41" s="61"/>
      <c r="RB41" s="61"/>
      <c r="RC41" s="61"/>
      <c r="RD41" s="61"/>
      <c r="RE41" s="61"/>
      <c r="RF41" s="61"/>
      <c r="RG41" s="61"/>
      <c r="RH41" s="61"/>
      <c r="RI41" s="61"/>
      <c r="RJ41" s="61"/>
      <c r="RK41" s="61"/>
      <c r="RL41" s="61"/>
      <c r="RM41" s="61"/>
      <c r="RN41" s="61"/>
      <c r="RO41" s="61"/>
      <c r="RP41" s="61"/>
      <c r="RQ41" s="61"/>
      <c r="RR41" s="61"/>
      <c r="RS41" s="61"/>
      <c r="RT41" s="61"/>
      <c r="RU41" s="61"/>
      <c r="RV41" s="61"/>
      <c r="RW41" s="61"/>
      <c r="RX41" s="61"/>
      <c r="RY41" s="61"/>
      <c r="RZ41" s="61"/>
      <c r="SA41" s="61"/>
      <c r="SB41" s="61"/>
      <c r="SC41" s="61"/>
      <c r="SD41" s="61"/>
      <c r="SE41" s="61"/>
      <c r="SF41" s="61"/>
      <c r="SG41" s="61"/>
      <c r="SH41" s="61"/>
      <c r="SI41" s="61"/>
      <c r="SJ41" s="61"/>
      <c r="SK41" s="61"/>
      <c r="SL41" s="61"/>
      <c r="SM41" s="61"/>
      <c r="SN41" s="61"/>
      <c r="SO41" s="61"/>
      <c r="SP41" s="61"/>
      <c r="SQ41" s="61"/>
      <c r="SR41" s="61"/>
      <c r="SS41" s="61"/>
      <c r="ST41" s="61"/>
      <c r="SU41" s="61"/>
      <c r="SV41" s="61"/>
      <c r="SW41" s="61"/>
      <c r="SX41" s="61"/>
      <c r="SY41" s="61"/>
      <c r="SZ41" s="61"/>
      <c r="TA41" s="61"/>
      <c r="TB41" s="61"/>
      <c r="TC41" s="61"/>
      <c r="TD41" s="61"/>
      <c r="TE41" s="61"/>
      <c r="TF41" s="61"/>
      <c r="TG41" s="61"/>
      <c r="TH41" s="61"/>
      <c r="TI41" s="61"/>
      <c r="TJ41" s="61"/>
      <c r="TK41" s="61"/>
      <c r="TL41" s="61"/>
      <c r="TM41" s="61"/>
      <c r="TN41" s="61"/>
      <c r="TO41" s="61"/>
      <c r="TP41" s="61"/>
      <c r="TQ41" s="61"/>
      <c r="TR41" s="61"/>
      <c r="TS41" s="61"/>
      <c r="TT41" s="61"/>
      <c r="TU41" s="61"/>
      <c r="TV41" s="61"/>
      <c r="TW41" s="61"/>
      <c r="TX41" s="61"/>
      <c r="TY41" s="61"/>
      <c r="TZ41" s="61"/>
      <c r="UA41" s="61"/>
      <c r="UB41" s="61"/>
      <c r="UC41" s="61"/>
      <c r="UD41" s="61"/>
      <c r="UE41" s="61"/>
      <c r="UF41" s="61"/>
      <c r="UG41" s="61"/>
      <c r="UH41" s="61"/>
      <c r="UI41" s="61"/>
      <c r="UJ41" s="61"/>
      <c r="UK41" s="61"/>
      <c r="UL41" s="61"/>
      <c r="UM41" s="61"/>
      <c r="UN41" s="61"/>
      <c r="UO41" s="61"/>
      <c r="UP41" s="61"/>
      <c r="UQ41" s="61"/>
      <c r="UR41" s="61"/>
      <c r="US41" s="61"/>
      <c r="UT41" s="61"/>
      <c r="UU41" s="61"/>
      <c r="UV41" s="61"/>
      <c r="UW41" s="61"/>
      <c r="UX41" s="61"/>
      <c r="UY41" s="61"/>
      <c r="UZ41" s="61"/>
      <c r="VA41" s="61"/>
      <c r="VB41" s="61"/>
      <c r="VC41" s="61"/>
      <c r="VD41" s="61"/>
      <c r="VE41" s="61"/>
      <c r="VF41" s="61"/>
      <c r="VG41" s="61"/>
      <c r="VH41" s="61"/>
      <c r="VI41" s="61"/>
      <c r="VJ41" s="61"/>
      <c r="VK41" s="61"/>
      <c r="VL41" s="61"/>
      <c r="VM41" s="61"/>
      <c r="VN41" s="61"/>
      <c r="VO41" s="61"/>
      <c r="VP41" s="61"/>
      <c r="VQ41" s="61"/>
      <c r="VR41" s="61"/>
      <c r="VS41" s="61"/>
      <c r="VT41" s="61"/>
      <c r="VU41" s="61"/>
      <c r="VV41" s="61"/>
      <c r="VW41" s="61"/>
      <c r="VX41" s="61"/>
      <c r="VY41" s="61"/>
      <c r="VZ41" s="61"/>
      <c r="WA41" s="61"/>
      <c r="WB41" s="61"/>
      <c r="WC41" s="61"/>
      <c r="WD41" s="61"/>
      <c r="WE41" s="61"/>
      <c r="WF41" s="61"/>
      <c r="WG41" s="61"/>
      <c r="WH41" s="61"/>
      <c r="WI41" s="61"/>
      <c r="WJ41" s="61"/>
      <c r="WK41" s="61"/>
      <c r="WL41" s="61"/>
      <c r="WM41" s="61"/>
      <c r="WN41" s="61"/>
      <c r="WO41" s="61"/>
      <c r="WP41" s="61"/>
      <c r="WQ41" s="61"/>
      <c r="WR41" s="61"/>
      <c r="WS41" s="61"/>
      <c r="WT41" s="61"/>
      <c r="WU41" s="61"/>
      <c r="WV41" s="61"/>
      <c r="WW41" s="61"/>
      <c r="WX41" s="61"/>
      <c r="WY41" s="61"/>
      <c r="WZ41" s="61"/>
      <c r="XA41" s="61"/>
      <c r="XB41" s="61"/>
      <c r="XC41" s="61"/>
      <c r="XD41" s="61"/>
      <c r="XE41" s="61"/>
      <c r="XF41" s="61"/>
      <c r="XG41" s="61"/>
      <c r="XH41" s="61"/>
      <c r="XI41" s="61"/>
      <c r="XJ41" s="61"/>
      <c r="XK41" s="61"/>
      <c r="XL41" s="61"/>
      <c r="XM41" s="61"/>
      <c r="XN41" s="61"/>
      <c r="XO41" s="61"/>
      <c r="XP41" s="61"/>
      <c r="XQ41" s="61"/>
      <c r="XR41" s="61"/>
      <c r="XS41" s="61"/>
      <c r="XT41" s="61"/>
      <c r="XU41" s="61"/>
      <c r="XV41" s="61"/>
      <c r="XW41" s="61"/>
      <c r="XX41" s="61"/>
      <c r="XY41" s="61"/>
      <c r="XZ41" s="61"/>
      <c r="YA41" s="61"/>
      <c r="YB41" s="61"/>
      <c r="YC41" s="61"/>
      <c r="YD41" s="61"/>
      <c r="YE41" s="61"/>
      <c r="YF41" s="61"/>
      <c r="YG41" s="61"/>
      <c r="YH41" s="61"/>
      <c r="YI41" s="61"/>
      <c r="YJ41" s="61"/>
      <c r="YK41" s="61"/>
      <c r="YL41" s="61"/>
      <c r="YM41" s="61"/>
      <c r="YN41" s="61"/>
      <c r="YO41" s="61"/>
      <c r="YP41" s="61"/>
      <c r="YQ41" s="61"/>
      <c r="YR41" s="61"/>
      <c r="YS41" s="61"/>
      <c r="YT41" s="61"/>
      <c r="YU41" s="61"/>
      <c r="YV41" s="61"/>
      <c r="YW41" s="61"/>
      <c r="YX41" s="61"/>
      <c r="YY41" s="61"/>
      <c r="YZ41" s="61"/>
      <c r="ZA41" s="61"/>
      <c r="ZB41" s="61"/>
      <c r="ZC41" s="61"/>
      <c r="ZD41" s="61"/>
      <c r="ZE41" s="61"/>
      <c r="ZF41" s="61"/>
      <c r="ZG41" s="61"/>
      <c r="ZH41" s="61"/>
      <c r="ZI41" s="61"/>
      <c r="ZJ41" s="61"/>
      <c r="ZK41" s="61"/>
      <c r="ZL41" s="61"/>
      <c r="ZM41" s="61"/>
      <c r="ZN41" s="61"/>
      <c r="ZO41" s="61"/>
      <c r="ZP41" s="61"/>
      <c r="ZQ41" s="61"/>
      <c r="ZR41" s="61"/>
      <c r="ZS41" s="61"/>
      <c r="ZT41" s="61"/>
      <c r="ZU41" s="61"/>
      <c r="ZV41" s="61"/>
      <c r="ZW41" s="61"/>
      <c r="ZX41" s="61"/>
      <c r="ZY41" s="61"/>
      <c r="ZZ41" s="61"/>
      <c r="AAA41" s="61"/>
      <c r="AAB41" s="61"/>
      <c r="AAC41" s="61"/>
      <c r="AAD41" s="61"/>
      <c r="AAE41" s="61"/>
      <c r="AAF41" s="61"/>
      <c r="AAG41" s="61"/>
      <c r="AAH41" s="61"/>
      <c r="AAI41" s="61"/>
      <c r="AAJ41" s="61"/>
      <c r="AAK41" s="61"/>
      <c r="AAL41" s="61"/>
      <c r="AAM41" s="61"/>
      <c r="AAN41" s="61"/>
      <c r="AAO41" s="61"/>
      <c r="AAP41" s="61"/>
      <c r="AAQ41" s="61"/>
      <c r="AAR41" s="61"/>
      <c r="AAS41" s="61"/>
      <c r="AAT41" s="61"/>
      <c r="AAU41" s="61"/>
      <c r="AAV41" s="61"/>
      <c r="AAW41" s="61"/>
      <c r="AAX41" s="61"/>
      <c r="AAY41" s="61"/>
      <c r="AAZ41" s="61"/>
      <c r="ABA41" s="61"/>
      <c r="ABB41" s="61"/>
      <c r="ABC41" s="61"/>
      <c r="ABD41" s="61"/>
      <c r="ABE41" s="61"/>
      <c r="ABF41" s="61"/>
      <c r="ABG41" s="61"/>
      <c r="ABH41" s="61"/>
      <c r="ABI41" s="61"/>
      <c r="ABJ41" s="61"/>
      <c r="ABK41" s="61"/>
      <c r="ABL41" s="61"/>
      <c r="ABM41" s="61"/>
      <c r="ABN41" s="61"/>
      <c r="ABO41" s="61"/>
      <c r="ABP41" s="61"/>
      <c r="ABQ41" s="61"/>
      <c r="ABR41" s="61"/>
      <c r="ABS41" s="61"/>
      <c r="ABT41" s="61"/>
      <c r="ABU41" s="61"/>
      <c r="ABV41" s="61"/>
      <c r="ABW41" s="61"/>
      <c r="ABX41" s="61"/>
      <c r="ABY41" s="61"/>
      <c r="ABZ41" s="61"/>
      <c r="ACA41" s="61"/>
      <c r="ACB41" s="61"/>
      <c r="ACC41" s="61"/>
      <c r="ACD41" s="61"/>
      <c r="ACE41" s="61"/>
      <c r="ACF41" s="61"/>
      <c r="ACG41" s="61"/>
      <c r="ACH41" s="61"/>
      <c r="ACI41" s="61"/>
      <c r="ACJ41" s="61"/>
      <c r="ACK41" s="61"/>
      <c r="ACL41" s="61"/>
      <c r="ACM41" s="61"/>
      <c r="ACN41" s="61"/>
      <c r="ACO41" s="61"/>
      <c r="ACP41" s="61"/>
      <c r="ACQ41" s="61"/>
      <c r="ACR41" s="61"/>
      <c r="ACS41" s="61"/>
      <c r="ACT41" s="61"/>
      <c r="ACU41" s="61"/>
      <c r="ACV41" s="61"/>
      <c r="ACW41" s="61"/>
      <c r="ACX41" s="61"/>
      <c r="ACY41" s="61"/>
      <c r="ACZ41" s="61"/>
      <c r="ADA41" s="61"/>
      <c r="ADB41" s="61"/>
      <c r="ADC41" s="61"/>
      <c r="ADD41" s="61"/>
      <c r="ADE41" s="61"/>
      <c r="ADF41" s="61"/>
      <c r="ADG41" s="61"/>
      <c r="ADH41" s="61"/>
      <c r="ADI41" s="61"/>
      <c r="ADJ41" s="61"/>
      <c r="ADK41" s="61"/>
      <c r="ADL41" s="61"/>
      <c r="ADM41" s="61"/>
      <c r="ADN41" s="61"/>
      <c r="ADO41" s="61"/>
      <c r="ADP41" s="61"/>
      <c r="ADQ41" s="61"/>
      <c r="ADR41" s="61"/>
      <c r="ADS41" s="61"/>
      <c r="ADT41" s="61"/>
      <c r="ADU41" s="61"/>
      <c r="ADV41" s="61"/>
      <c r="ADW41" s="61"/>
      <c r="ADX41" s="61"/>
      <c r="ADY41" s="61"/>
      <c r="ADZ41" s="61"/>
      <c r="AEA41" s="61"/>
      <c r="AEB41" s="61"/>
      <c r="AEC41" s="61"/>
      <c r="AED41" s="61"/>
      <c r="AEE41" s="61"/>
      <c r="AEF41" s="61"/>
      <c r="AEG41" s="61"/>
      <c r="AEH41" s="61"/>
      <c r="AEI41" s="61"/>
      <c r="AEJ41" s="61"/>
      <c r="AEK41" s="61"/>
      <c r="AEL41" s="61"/>
      <c r="AEM41" s="61"/>
      <c r="AEN41" s="61"/>
      <c r="AEO41" s="61"/>
      <c r="AEP41" s="61"/>
      <c r="AEQ41" s="61"/>
      <c r="AER41" s="61"/>
      <c r="AES41" s="61"/>
      <c r="AET41" s="61"/>
      <c r="AEU41" s="61"/>
      <c r="AEV41" s="61"/>
      <c r="AEW41" s="61"/>
      <c r="AEX41" s="61"/>
      <c r="AEY41" s="61"/>
      <c r="AEZ41" s="61"/>
      <c r="AFA41" s="61"/>
      <c r="AFB41" s="61"/>
      <c r="AFC41" s="61"/>
      <c r="AFD41" s="61"/>
      <c r="AFE41" s="61"/>
      <c r="AFF41" s="61"/>
      <c r="AFG41" s="61"/>
      <c r="AFH41" s="61"/>
      <c r="AFI41" s="61"/>
      <c r="AFJ41" s="61"/>
      <c r="AFK41" s="61"/>
      <c r="AFL41" s="61"/>
      <c r="AFM41" s="61"/>
      <c r="AFN41" s="61"/>
      <c r="AFO41" s="61"/>
      <c r="AFP41" s="61"/>
      <c r="AFQ41" s="61"/>
      <c r="AFR41" s="61"/>
      <c r="AFS41" s="61"/>
      <c r="AFT41" s="61"/>
      <c r="AFU41" s="61"/>
      <c r="AFV41" s="61"/>
      <c r="AFW41" s="61"/>
      <c r="AFX41" s="61"/>
      <c r="AFY41" s="61"/>
      <c r="AFZ41" s="61"/>
      <c r="AGA41" s="61"/>
      <c r="AGB41" s="61"/>
      <c r="AGC41" s="61"/>
      <c r="AGD41" s="61"/>
      <c r="AGE41" s="61"/>
      <c r="AGF41" s="61"/>
      <c r="AGG41" s="61"/>
      <c r="AGH41" s="61"/>
      <c r="AGI41" s="61"/>
      <c r="AGJ41" s="61"/>
      <c r="AGK41" s="61"/>
      <c r="AGL41" s="61"/>
      <c r="AGM41" s="61"/>
      <c r="AGN41" s="61"/>
      <c r="AGO41" s="61"/>
      <c r="AGP41" s="61"/>
      <c r="AGQ41" s="61"/>
      <c r="AGR41" s="61"/>
      <c r="AGS41" s="61"/>
      <c r="AGT41" s="61"/>
      <c r="AGU41" s="61"/>
      <c r="AGV41" s="61"/>
      <c r="AGW41" s="61"/>
      <c r="AGX41" s="61"/>
      <c r="AGY41" s="61"/>
      <c r="AGZ41" s="61"/>
      <c r="AHA41" s="61"/>
      <c r="AHB41" s="61"/>
      <c r="AHC41" s="61"/>
      <c r="AHD41" s="61"/>
      <c r="AHE41" s="61"/>
      <c r="AHF41" s="61"/>
      <c r="AHG41" s="61"/>
      <c r="AHH41" s="61"/>
      <c r="AHI41" s="61"/>
      <c r="AHJ41" s="61"/>
      <c r="AHK41" s="61"/>
      <c r="AHL41" s="61"/>
      <c r="AHM41" s="61"/>
      <c r="AHN41" s="61"/>
      <c r="AHO41" s="61"/>
      <c r="AHP41" s="61"/>
      <c r="AHQ41" s="61"/>
      <c r="AHR41" s="61"/>
      <c r="AHS41" s="61"/>
      <c r="AHT41" s="61"/>
      <c r="AHU41" s="61"/>
      <c r="AHV41" s="61"/>
      <c r="AHW41" s="61"/>
      <c r="AHX41" s="61"/>
      <c r="AHY41" s="61"/>
      <c r="AHZ41" s="61"/>
      <c r="AIA41" s="61"/>
      <c r="AIB41" s="61"/>
      <c r="AIC41" s="61"/>
      <c r="AID41" s="61"/>
      <c r="AIE41" s="61"/>
      <c r="AIF41" s="61"/>
      <c r="AIG41" s="61"/>
      <c r="AIH41" s="61"/>
      <c r="AII41" s="61"/>
      <c r="AIJ41" s="61"/>
      <c r="AIK41" s="61"/>
      <c r="AIL41" s="61"/>
      <c r="AIM41" s="61"/>
      <c r="AIN41" s="61"/>
      <c r="AIO41" s="61"/>
      <c r="AIP41" s="61"/>
      <c r="AIQ41" s="61"/>
      <c r="AIR41" s="61"/>
      <c r="AIS41" s="61"/>
      <c r="AIT41" s="61"/>
      <c r="AIU41" s="61"/>
      <c r="AIV41" s="61"/>
      <c r="AIW41" s="61"/>
      <c r="AIX41" s="61"/>
      <c r="AIY41" s="61"/>
      <c r="AIZ41" s="61"/>
      <c r="AJA41" s="61"/>
      <c r="AJB41" s="61"/>
      <c r="AJC41" s="61"/>
      <c r="AJD41" s="61"/>
      <c r="AJE41" s="61"/>
      <c r="AJF41" s="61"/>
      <c r="AJG41" s="61"/>
      <c r="AJH41" s="61"/>
      <c r="AJI41" s="61"/>
      <c r="AJJ41" s="61"/>
      <c r="AJK41" s="61"/>
      <c r="AJL41" s="61"/>
      <c r="AJM41" s="61"/>
      <c r="AJN41" s="61"/>
      <c r="AJO41" s="61"/>
      <c r="AJP41" s="61"/>
      <c r="AJQ41" s="61"/>
      <c r="AJR41" s="61"/>
      <c r="AJS41" s="61"/>
      <c r="AJT41" s="61"/>
      <c r="AJU41" s="61"/>
      <c r="AJV41" s="61"/>
      <c r="AJW41" s="61"/>
      <c r="AJX41" s="61"/>
      <c r="AJY41" s="61"/>
      <c r="AJZ41" s="61"/>
      <c r="AKA41" s="61"/>
      <c r="AKB41" s="61"/>
      <c r="AKC41" s="61"/>
      <c r="AKD41" s="61"/>
      <c r="AKE41" s="61"/>
      <c r="AKF41" s="61"/>
      <c r="AKG41" s="61"/>
      <c r="AKH41" s="61"/>
      <c r="AKI41" s="61"/>
      <c r="AKJ41" s="61"/>
      <c r="AKK41" s="61"/>
      <c r="AKL41" s="61"/>
      <c r="AKM41" s="61"/>
      <c r="AKN41" s="61"/>
      <c r="AKO41" s="61"/>
      <c r="AKP41" s="61"/>
      <c r="AKQ41" s="61"/>
      <c r="AKR41" s="61"/>
      <c r="AKS41" s="61"/>
      <c r="AKT41" s="61"/>
      <c r="AKU41" s="61"/>
      <c r="AKV41" s="61"/>
      <c r="AKW41" s="61"/>
      <c r="AKX41" s="61"/>
      <c r="AKY41" s="61"/>
      <c r="AKZ41" s="61"/>
      <c r="ALA41" s="61"/>
      <c r="ALB41" s="61"/>
      <c r="ALC41" s="61"/>
      <c r="ALD41" s="61"/>
      <c r="ALE41" s="61"/>
      <c r="ALF41" s="61"/>
      <c r="ALG41" s="61"/>
      <c r="ALH41" s="61"/>
      <c r="ALI41" s="61"/>
      <c r="ALJ41" s="61"/>
      <c r="ALK41" s="61"/>
      <c r="ALL41" s="61"/>
      <c r="ALM41" s="61"/>
      <c r="ALN41" s="61"/>
      <c r="ALO41" s="61"/>
      <c r="ALP41" s="61"/>
      <c r="ALQ41" s="61"/>
      <c r="ALR41" s="61"/>
      <c r="ALS41" s="61"/>
      <c r="ALT41" s="61"/>
      <c r="ALU41" s="61"/>
      <c r="ALV41" s="61"/>
      <c r="ALW41" s="61"/>
      <c r="ALX41" s="61"/>
      <c r="ALY41" s="61"/>
      <c r="ALZ41" s="61"/>
      <c r="AMA41" s="61"/>
      <c r="AMB41" s="61"/>
      <c r="AMC41" s="61"/>
      <c r="AMD41" s="61"/>
      <c r="AME41" s="61"/>
      <c r="AMF41" s="61"/>
      <c r="AMG41" s="61"/>
      <c r="AMH41" s="61"/>
      <c r="AMI41" s="61"/>
      <c r="AMJ41" s="61"/>
      <c r="AMK41" s="61"/>
      <c r="AML41" s="61"/>
      <c r="AMM41" s="61"/>
      <c r="AMN41" s="61"/>
      <c r="AMO41" s="61"/>
      <c r="AMP41" s="61"/>
      <c r="AMQ41" s="61"/>
      <c r="AMR41" s="61"/>
      <c r="AMS41" s="61"/>
      <c r="AMT41" s="61"/>
      <c r="AMU41" s="61"/>
      <c r="AMV41" s="35"/>
      <c r="AMW41" s="35"/>
      <c r="AMX41" s="35"/>
      <c r="AMY41" s="35"/>
    </row>
    <row r="42" spans="1:1039" s="171" customFormat="1" ht="25.5" customHeight="1" outlineLevel="2" x14ac:dyDescent="0.2">
      <c r="A42" s="102">
        <v>326</v>
      </c>
      <c r="B42" s="7" t="s">
        <v>112</v>
      </c>
      <c r="C42" s="7" t="s">
        <v>126</v>
      </c>
      <c r="D42" s="7" t="s">
        <v>10</v>
      </c>
      <c r="E42" s="7" t="s">
        <v>138</v>
      </c>
      <c r="F42" s="7" t="s">
        <v>150</v>
      </c>
      <c r="G42" s="43" t="s">
        <v>163</v>
      </c>
      <c r="H42" s="42" t="s">
        <v>135</v>
      </c>
      <c r="I42" s="21" t="s">
        <v>121</v>
      </c>
      <c r="J42" s="21" t="s">
        <v>121</v>
      </c>
      <c r="K42" s="21" t="s">
        <v>121</v>
      </c>
      <c r="L42" s="42"/>
      <c r="M42" s="21"/>
      <c r="N42" s="45">
        <v>22</v>
      </c>
      <c r="O42" s="44">
        <v>6268.1924159999999</v>
      </c>
      <c r="P42" s="131">
        <v>13106.090989333299</v>
      </c>
      <c r="Q42" s="55">
        <v>4</v>
      </c>
      <c r="R42" s="55">
        <v>2</v>
      </c>
      <c r="S42" s="55">
        <v>2</v>
      </c>
      <c r="T42" s="55">
        <v>0</v>
      </c>
      <c r="U42" s="55">
        <v>1</v>
      </c>
      <c r="V42" s="132"/>
      <c r="W42" s="132"/>
      <c r="X42" s="132"/>
      <c r="Y42" s="132"/>
      <c r="Z42" s="132"/>
      <c r="AA42" s="42">
        <v>7</v>
      </c>
      <c r="AB42" s="45">
        <v>22</v>
      </c>
      <c r="AC42" s="46">
        <f>VLOOKUP(AB42,'[1]PPTOS GENERALES 2024'!$AL$11:$AN$40,3)*AD42</f>
        <v>465.87240000000003</v>
      </c>
      <c r="AD42" s="47">
        <v>0.76</v>
      </c>
      <c r="AE42" s="48">
        <f>VLOOKUP(C42,'[1]PPTOS GENERALES 2024'!$AL$3:$AO$8,4)*AD42</f>
        <v>876.25720000000001</v>
      </c>
      <c r="AF42" s="48">
        <f>VLOOKUP(C42,'[1]PPTOS GENERALES 2024'!$AL$3:$AP$8,5)*CY42*AD42</f>
        <v>0</v>
      </c>
      <c r="AG42" s="48"/>
      <c r="AH42" s="44">
        <f>VLOOKUP(C42,'[1]PPTOS GENERALES 2024'!$AU$3:$AV$8,2)*AD42</f>
        <v>639.06822999999997</v>
      </c>
      <c r="AI42" s="44">
        <f>VLOOKUP(C42,'[1]PPTOS GENERALES 2024'!$AU$3:$AW$8,3)*CY42*AD42</f>
        <v>0</v>
      </c>
      <c r="AJ42" s="49">
        <f>VLOOKUP(N42,'[1]PPTOS GENERALES 2024'!$AL$11:$AN$40,3)*AD42</f>
        <v>465.87240000000003</v>
      </c>
      <c r="AK42" s="44">
        <f t="shared" si="1"/>
        <v>0</v>
      </c>
      <c r="AL42" s="44">
        <f>VLOOKUP(AA42,'[1]PPTOS GENERALES 2024'!$AL$45:$AU$56,10)*AD42</f>
        <v>537.70000000000005</v>
      </c>
      <c r="AM42" s="44"/>
      <c r="AN42" s="44"/>
      <c r="AO42" s="44"/>
      <c r="AP42" s="50"/>
      <c r="AQ42" s="44">
        <f>VLOOKUP(AA42,'[1]PPTOS GENERALES 2024'!$AL$45:$BB$56,12)*AP42</f>
        <v>0</v>
      </c>
      <c r="AR42" s="50"/>
      <c r="AS42" s="44">
        <f>VLOOKUP(AA42,'[1]PPTOS GENERALES 2024'!$AL$45:$BB$56,14)*AR42</f>
        <v>0</v>
      </c>
      <c r="AT42" s="50"/>
      <c r="AU42" s="44">
        <f>VLOOKUP(AA42,'[1]PPTOS GENERALES 2024'!$AL$45:$BB$56,15)*AT42</f>
        <v>0</v>
      </c>
      <c r="AV42" s="50"/>
      <c r="AW42" s="44">
        <f>VLOOKUP(AA42,'[1]PPTOS GENERALES 2024'!$AL$45:$BB$56,17)*AV42</f>
        <v>0</v>
      </c>
      <c r="AX42" s="50"/>
      <c r="AY42" s="44">
        <f>VLOOKUP(AA42,'[1]PPTOS GENERALES 2024'!$AL$45:$BG$56,18)*AX42</f>
        <v>0</v>
      </c>
      <c r="AZ42" s="20"/>
      <c r="BA42" s="44">
        <f>VLOOKUP(AA42,'[1]PPTOS GENERALES 2024'!$AL$45:$BG$56,19)*AZ42</f>
        <v>0</v>
      </c>
      <c r="BB42" s="20"/>
      <c r="BC42" s="44">
        <f>VLOOKUP(AA42,'[1]PPTOS GENERALES 2024'!$AL$45:$BG$56,20)*BB42</f>
        <v>0</v>
      </c>
      <c r="BD42" s="20"/>
      <c r="BE42" s="44">
        <f>VLOOKUP(AA42,'[1]PPTOS GENERALES 2024'!$AL$45:$BG$56,21)*BD42</f>
        <v>0</v>
      </c>
      <c r="BF42" s="20"/>
      <c r="BG42" s="44">
        <f>VLOOKUP(AA42,'[1]PPTOS GENERALES 2024'!$AL$45:$BG$56,22)*BF42</f>
        <v>0</v>
      </c>
      <c r="BH42" s="20"/>
      <c r="BI42" s="44"/>
      <c r="BJ42" s="20"/>
      <c r="BK42" s="44"/>
      <c r="BL42" s="20"/>
      <c r="BM42" s="44"/>
      <c r="BN42" s="20"/>
      <c r="BO42" s="44"/>
      <c r="BP42" s="20"/>
      <c r="BQ42" s="44"/>
      <c r="BR42" s="20"/>
      <c r="BS42" s="44"/>
      <c r="BT42" s="20"/>
      <c r="BU42" s="44"/>
      <c r="BV42" s="20"/>
      <c r="BW42" s="44"/>
      <c r="BX42" s="20"/>
      <c r="BY42" s="44"/>
      <c r="BZ42" s="44"/>
      <c r="CA42" s="44">
        <f t="shared" si="2"/>
        <v>11793.22286</v>
      </c>
      <c r="CB42" s="44"/>
      <c r="CC42" s="44"/>
      <c r="CD42" s="44"/>
      <c r="CE42" s="44"/>
      <c r="CF42" s="44">
        <f t="shared" si="3"/>
        <v>0</v>
      </c>
      <c r="CG42" s="44"/>
      <c r="CH42" s="44">
        <f t="shared" si="4"/>
        <v>6522.2136</v>
      </c>
      <c r="CI42" s="44">
        <f t="shared" si="5"/>
        <v>7527.8000000000011</v>
      </c>
      <c r="CJ42" s="44">
        <f t="shared" si="0"/>
        <v>0</v>
      </c>
      <c r="CK42" s="128"/>
      <c r="CL42" s="129">
        <f t="shared" si="6"/>
        <v>25843.23646</v>
      </c>
      <c r="CM42" s="21">
        <v>0</v>
      </c>
      <c r="CN42" s="53">
        <f t="shared" ref="CN42:CN47" si="39">((AE42*14)+(AF42*14)+(AJ42*14)+(AK42*14)+(AL42*14)+(AO42*12)+(AW42*12)+(AY42*12)+(BA42*12)+(BC42*12)+(BG42*12)+CM42)</f>
        <v>26317.614399999999</v>
      </c>
      <c r="CO42" s="54"/>
      <c r="CP42" s="44"/>
      <c r="CQ42" s="44"/>
      <c r="CR42" s="44">
        <f t="shared" si="8"/>
        <v>1879.8296</v>
      </c>
      <c r="CS42" s="42" t="e">
        <f>#REF!-CT42</f>
        <v>#REF!</v>
      </c>
      <c r="CT42" s="55">
        <v>828</v>
      </c>
      <c r="CU42" s="55" t="s">
        <v>155</v>
      </c>
      <c r="CV42" s="42"/>
      <c r="CW42" s="57"/>
      <c r="CX42" s="42">
        <v>0</v>
      </c>
      <c r="CY42" s="42">
        <f>(YEAR(CW42)-YEAR(CV42))/3</f>
        <v>0</v>
      </c>
      <c r="CZ42" s="59">
        <f>ROUND(AK42/30,2)</f>
        <v>0</v>
      </c>
      <c r="DA42" s="60">
        <f>ROUND(AO42/30,2)</f>
        <v>0</v>
      </c>
      <c r="DB42" s="60">
        <f>ROUND(AQ42/30,2)</f>
        <v>0</v>
      </c>
      <c r="DC42" s="60">
        <f>ROUND(AS42/30,2)</f>
        <v>0</v>
      </c>
      <c r="DD42" s="60">
        <f>ROUND(AU42/30,2)</f>
        <v>0</v>
      </c>
      <c r="DE42" s="60">
        <f>ROUND(AW42/30,2)</f>
        <v>0</v>
      </c>
      <c r="DF42" s="60">
        <f>ROUND(AY42/30,2)</f>
        <v>0</v>
      </c>
      <c r="DG42" s="60">
        <f>ROUND(BA42/30,2)</f>
        <v>0</v>
      </c>
      <c r="DH42" s="60">
        <f>ROUND(BC42/30,2)</f>
        <v>0</v>
      </c>
      <c r="DI42" s="60">
        <f>ROUND(BE42/30,2)</f>
        <v>0</v>
      </c>
      <c r="DJ42" s="60">
        <f>ROUND(BG42/30,2)</f>
        <v>0</v>
      </c>
      <c r="DK42" s="61"/>
      <c r="DL42" s="62">
        <v>828</v>
      </c>
      <c r="DM42" s="62">
        <v>1073.26</v>
      </c>
      <c r="DN42" s="63" t="e">
        <f>#REF!-DL42</f>
        <v>#REF!</v>
      </c>
      <c r="DO42" s="64">
        <f>CR42-DM42</f>
        <v>806.56960000000004</v>
      </c>
      <c r="DP42" s="65">
        <f>ROUND(CM42/2,2)</f>
        <v>0</v>
      </c>
      <c r="DQ42" s="61"/>
      <c r="DR42" s="61"/>
      <c r="DS42" s="61"/>
      <c r="DT42" s="61"/>
      <c r="DU42" s="66" t="s">
        <v>164</v>
      </c>
      <c r="DV42" s="124">
        <v>326</v>
      </c>
      <c r="DW42" s="67">
        <v>3</v>
      </c>
      <c r="DX42" s="67">
        <v>2</v>
      </c>
      <c r="DY42" s="68">
        <v>6</v>
      </c>
      <c r="DZ42" s="170" t="s">
        <v>132</v>
      </c>
      <c r="EA42" s="170" t="s">
        <v>132</v>
      </c>
      <c r="EF42" s="61"/>
      <c r="EG42" s="66" t="s">
        <v>164</v>
      </c>
      <c r="EH42" s="124">
        <v>326</v>
      </c>
      <c r="EI42" s="67">
        <v>3</v>
      </c>
      <c r="EJ42" s="67">
        <v>2</v>
      </c>
      <c r="EK42" s="68">
        <v>6</v>
      </c>
      <c r="EL42" s="170" t="s">
        <v>132</v>
      </c>
      <c r="EM42" s="170" t="s">
        <v>132</v>
      </c>
      <c r="EN42" s="172"/>
      <c r="EO42" s="172"/>
      <c r="EP42" s="172"/>
      <c r="EQ42" s="172"/>
      <c r="ER42" s="172"/>
      <c r="ES42" s="172"/>
      <c r="ET42" s="172"/>
      <c r="EU42" s="172"/>
      <c r="EV42" s="172"/>
      <c r="EW42" s="172"/>
      <c r="EX42" s="172"/>
      <c r="EY42" s="172"/>
      <c r="EZ42" s="172"/>
      <c r="FA42" s="172"/>
      <c r="FB42" s="172"/>
      <c r="FC42" s="172"/>
      <c r="FD42" s="172"/>
      <c r="FE42" s="172"/>
      <c r="FF42" s="172"/>
      <c r="FG42" s="172"/>
      <c r="FH42" s="172"/>
      <c r="FI42" s="172"/>
      <c r="FJ42" s="172"/>
      <c r="FK42" s="172"/>
      <c r="FL42" s="172"/>
      <c r="FM42" s="172"/>
      <c r="FN42" s="172"/>
      <c r="FO42" s="172"/>
      <c r="FP42" s="172"/>
      <c r="FQ42" s="172"/>
      <c r="FR42" s="172"/>
      <c r="FS42" s="172"/>
      <c r="FT42" s="172"/>
      <c r="FU42" s="172"/>
      <c r="FV42" s="172"/>
      <c r="FW42" s="172"/>
      <c r="FX42" s="172"/>
      <c r="FY42" s="172"/>
      <c r="FZ42" s="172"/>
      <c r="GA42" s="172"/>
      <c r="GB42" s="172"/>
      <c r="GC42" s="172"/>
      <c r="GD42" s="172"/>
      <c r="GE42" s="172"/>
      <c r="GF42" s="172"/>
      <c r="GG42" s="172"/>
      <c r="GH42" s="172"/>
      <c r="GI42" s="172"/>
      <c r="GJ42" s="172"/>
      <c r="GK42" s="172"/>
      <c r="GL42" s="172"/>
      <c r="GM42" s="172"/>
      <c r="GN42" s="172"/>
      <c r="GO42" s="172"/>
      <c r="GP42" s="172"/>
      <c r="GQ42" s="172"/>
      <c r="GR42" s="172"/>
      <c r="GS42" s="172"/>
      <c r="GT42" s="172"/>
      <c r="GU42" s="172"/>
      <c r="GV42" s="172"/>
      <c r="GW42" s="172"/>
      <c r="GX42" s="172"/>
      <c r="GY42" s="172"/>
      <c r="GZ42" s="172"/>
      <c r="HA42" s="172"/>
      <c r="HB42" s="172"/>
      <c r="HC42" s="172"/>
      <c r="HD42" s="172"/>
      <c r="HE42" s="172"/>
      <c r="HF42" s="172"/>
      <c r="HG42" s="172"/>
      <c r="HH42" s="172"/>
      <c r="HI42" s="172"/>
      <c r="HJ42" s="172"/>
      <c r="HK42" s="172"/>
      <c r="HL42" s="172"/>
      <c r="HM42" s="172"/>
      <c r="HN42" s="172"/>
      <c r="HO42" s="172"/>
      <c r="HP42" s="172"/>
      <c r="HQ42" s="172"/>
      <c r="HR42" s="172"/>
      <c r="HS42" s="172"/>
      <c r="HT42" s="172"/>
      <c r="HU42" s="172"/>
      <c r="HV42" s="172"/>
      <c r="HW42" s="172"/>
      <c r="HX42" s="172"/>
      <c r="HY42" s="172"/>
      <c r="HZ42" s="172"/>
      <c r="IA42" s="172"/>
    </row>
    <row r="43" spans="1:1039" s="171" customFormat="1" ht="25.5" customHeight="1" outlineLevel="2" x14ac:dyDescent="0.2">
      <c r="A43" s="102">
        <v>326</v>
      </c>
      <c r="B43" s="7" t="s">
        <v>112</v>
      </c>
      <c r="C43" s="7" t="s">
        <v>126</v>
      </c>
      <c r="D43" s="7" t="s">
        <v>10</v>
      </c>
      <c r="E43" s="7" t="s">
        <v>138</v>
      </c>
      <c r="F43" s="7" t="s">
        <v>150</v>
      </c>
      <c r="G43" s="43" t="s">
        <v>163</v>
      </c>
      <c r="H43" s="42" t="s">
        <v>135</v>
      </c>
      <c r="I43" s="21" t="s">
        <v>121</v>
      </c>
      <c r="J43" s="21" t="s">
        <v>121</v>
      </c>
      <c r="K43" s="21" t="s">
        <v>121</v>
      </c>
      <c r="L43" s="42"/>
      <c r="M43" s="21"/>
      <c r="N43" s="45">
        <v>22</v>
      </c>
      <c r="O43" s="44">
        <v>4298.8032000000003</v>
      </c>
      <c r="P43" s="131">
        <v>8988.3178666666699</v>
      </c>
      <c r="Q43" s="55">
        <v>4</v>
      </c>
      <c r="R43" s="55">
        <v>2</v>
      </c>
      <c r="S43" s="55">
        <v>2</v>
      </c>
      <c r="T43" s="55">
        <v>0</v>
      </c>
      <c r="U43" s="55">
        <v>1</v>
      </c>
      <c r="V43" s="132"/>
      <c r="W43" s="132"/>
      <c r="X43" s="132"/>
      <c r="Y43" s="132"/>
      <c r="Z43" s="132"/>
      <c r="AA43" s="42">
        <v>7</v>
      </c>
      <c r="AB43" s="45">
        <v>22</v>
      </c>
      <c r="AC43" s="46">
        <f>VLOOKUP(AB43,'[1]PPTOS GENERALES 2024'!$AL$11:$AN$40,3)*AD43</f>
        <v>208.41660000000002</v>
      </c>
      <c r="AD43" s="47">
        <v>0.34</v>
      </c>
      <c r="AE43" s="48">
        <f>VLOOKUP(C43,'[1]PPTOS GENERALES 2024'!$AL$3:$AO$8,4)*AD43</f>
        <v>392.00980000000004</v>
      </c>
      <c r="AF43" s="48">
        <f>VLOOKUP(C43,'[1]PPTOS GENERALES 2024'!$AL$3:$AP$8,5)*CY43*AD43</f>
        <v>0</v>
      </c>
      <c r="AG43" s="48"/>
      <c r="AH43" s="44">
        <f>VLOOKUP(C43,'[1]PPTOS GENERALES 2024'!$AU$3:$AV$8,2)*AD43</f>
        <v>285.89894500000003</v>
      </c>
      <c r="AI43" s="44">
        <f>VLOOKUP(C43,'[1]PPTOS GENERALES 2024'!$AU$3:$AW$8,3)*CY43*AD43</f>
        <v>0</v>
      </c>
      <c r="AJ43" s="49">
        <f>VLOOKUP(N43,'[1]PPTOS GENERALES 2024'!$AL$11:$AN$40,3)*AD43</f>
        <v>208.41660000000002</v>
      </c>
      <c r="AK43" s="44">
        <f t="shared" si="1"/>
        <v>0</v>
      </c>
      <c r="AL43" s="44">
        <f>VLOOKUP(AA43,'[1]PPTOS GENERALES 2024'!$AL$45:$AU$56,10)*AD43</f>
        <v>240.55</v>
      </c>
      <c r="AM43" s="44"/>
      <c r="AN43" s="44"/>
      <c r="AO43" s="44"/>
      <c r="AP43" s="50"/>
      <c r="AQ43" s="44">
        <f>VLOOKUP(AA43,'[1]PPTOS GENERALES 2024'!$AL$45:$BB$56,12)*AP43</f>
        <v>0</v>
      </c>
      <c r="AR43" s="50"/>
      <c r="AS43" s="44">
        <f>VLOOKUP(AA43,'[1]PPTOS GENERALES 2024'!$AL$45:$BB$56,14)*AR43</f>
        <v>0</v>
      </c>
      <c r="AT43" s="50"/>
      <c r="AU43" s="44">
        <f>VLOOKUP(AA43,'[1]PPTOS GENERALES 2024'!$AL$45:$BB$56,15)*AT43</f>
        <v>0</v>
      </c>
      <c r="AV43" s="50"/>
      <c r="AW43" s="44">
        <f>VLOOKUP(AA43,'[1]PPTOS GENERALES 2024'!$AL$45:$BB$56,17)*AV43</f>
        <v>0</v>
      </c>
      <c r="AX43" s="50"/>
      <c r="AY43" s="44">
        <f>VLOOKUP(AA43,'[1]PPTOS GENERALES 2024'!$AL$45:$BG$56,18)*AX43</f>
        <v>0</v>
      </c>
      <c r="AZ43" s="20"/>
      <c r="BA43" s="44">
        <f>VLOOKUP(AA43,'[1]PPTOS GENERALES 2024'!$AL$45:$BG$56,19)*AZ43</f>
        <v>0</v>
      </c>
      <c r="BB43" s="20"/>
      <c r="BC43" s="44">
        <f>VLOOKUP(AA43,'[1]PPTOS GENERALES 2024'!$AL$45:$BG$56,20)*BB43</f>
        <v>0</v>
      </c>
      <c r="BD43" s="20"/>
      <c r="BE43" s="44">
        <f>VLOOKUP(AA43,'[1]PPTOS GENERALES 2024'!$AL$45:$BG$56,21)*BD43</f>
        <v>0</v>
      </c>
      <c r="BF43" s="20"/>
      <c r="BG43" s="44">
        <f>VLOOKUP(AA43,'[1]PPTOS GENERALES 2024'!$AL$45:$BG$56,22)*BF43</f>
        <v>0</v>
      </c>
      <c r="BH43" s="20"/>
      <c r="BI43" s="44"/>
      <c r="BJ43" s="20"/>
      <c r="BK43" s="44"/>
      <c r="BL43" s="20"/>
      <c r="BM43" s="44"/>
      <c r="BN43" s="20"/>
      <c r="BO43" s="44"/>
      <c r="BP43" s="20"/>
      <c r="BQ43" s="44"/>
      <c r="BR43" s="20"/>
      <c r="BS43" s="44"/>
      <c r="BT43" s="20"/>
      <c r="BU43" s="44"/>
      <c r="BV43" s="20"/>
      <c r="BW43" s="44"/>
      <c r="BX43" s="20"/>
      <c r="BY43" s="44"/>
      <c r="BZ43" s="44"/>
      <c r="CA43" s="44">
        <f t="shared" si="2"/>
        <v>5275.9154900000003</v>
      </c>
      <c r="CB43" s="44"/>
      <c r="CC43" s="44"/>
      <c r="CD43" s="44"/>
      <c r="CE43" s="44"/>
      <c r="CF43" s="44">
        <f t="shared" si="3"/>
        <v>0</v>
      </c>
      <c r="CG43" s="44"/>
      <c r="CH43" s="44">
        <f t="shared" si="4"/>
        <v>2917.8324000000002</v>
      </c>
      <c r="CI43" s="44">
        <f t="shared" si="5"/>
        <v>3367.7000000000003</v>
      </c>
      <c r="CJ43" s="44">
        <f t="shared" si="0"/>
        <v>0</v>
      </c>
      <c r="CK43" s="128"/>
      <c r="CL43" s="129">
        <f t="shared" si="6"/>
        <v>11561.447890000001</v>
      </c>
      <c r="CM43" s="21">
        <v>0</v>
      </c>
      <c r="CN43" s="53">
        <f t="shared" si="39"/>
        <v>11773.669600000001</v>
      </c>
      <c r="CO43" s="54"/>
      <c r="CP43" s="44"/>
      <c r="CQ43" s="44"/>
      <c r="CR43" s="44">
        <f t="shared" si="8"/>
        <v>840.97640000000001</v>
      </c>
      <c r="CS43" s="42" t="e">
        <f>#REF!-CT43</f>
        <v>#REF!</v>
      </c>
      <c r="CT43" s="55">
        <v>828</v>
      </c>
      <c r="CU43" s="55" t="s">
        <v>155</v>
      </c>
      <c r="CV43" s="130"/>
      <c r="CW43" s="57"/>
      <c r="CX43" s="42">
        <v>0</v>
      </c>
      <c r="CY43" s="42">
        <f>(YEAR(CW43)-YEAR(CV43))/3</f>
        <v>0</v>
      </c>
      <c r="CZ43" s="175">
        <f>ROUND(AK43/30,2)</f>
        <v>0</v>
      </c>
      <c r="DA43" s="175">
        <f>ROUND(AO43/30,2)</f>
        <v>0</v>
      </c>
      <c r="DB43" s="175">
        <f>ROUND(AQ43/30,2)</f>
        <v>0</v>
      </c>
      <c r="DC43" s="175">
        <f>ROUND(AS43/30,2)</f>
        <v>0</v>
      </c>
      <c r="DD43" s="175">
        <f>ROUND(AU43/30,2)</f>
        <v>0</v>
      </c>
      <c r="DE43" s="175">
        <f>ROUND(AW43/30,2)</f>
        <v>0</v>
      </c>
      <c r="DF43" s="175">
        <f>ROUND(AY43/30,2)</f>
        <v>0</v>
      </c>
      <c r="DG43" s="175">
        <f>ROUND(BA43/30,2)</f>
        <v>0</v>
      </c>
      <c r="DH43" s="175">
        <f>ROUND(BC43/30,2)</f>
        <v>0</v>
      </c>
      <c r="DI43" s="175">
        <f>ROUND(BE43/30,2)</f>
        <v>0</v>
      </c>
      <c r="DJ43" s="175">
        <f>ROUND(BG43/30,2)</f>
        <v>0</v>
      </c>
      <c r="DK43" s="61"/>
      <c r="DL43" s="62">
        <v>828</v>
      </c>
      <c r="DM43" s="62">
        <v>1073.26</v>
      </c>
      <c r="DN43" s="63" t="e">
        <f>#REF!-DL43</f>
        <v>#REF!</v>
      </c>
      <c r="DO43" s="64">
        <f>CR43-DM43</f>
        <v>-232.28359999999998</v>
      </c>
      <c r="DP43" s="65">
        <f>ROUND(CM43/2,2)</f>
        <v>0</v>
      </c>
      <c r="DQ43" s="61"/>
      <c r="DR43" s="61"/>
      <c r="DS43" s="61"/>
      <c r="DT43" s="61"/>
      <c r="DU43" s="66" t="s">
        <v>164</v>
      </c>
      <c r="DV43" s="124">
        <v>326</v>
      </c>
      <c r="DW43" s="67">
        <v>3</v>
      </c>
      <c r="DX43" s="67">
        <v>2</v>
      </c>
      <c r="DY43" s="174">
        <v>6</v>
      </c>
      <c r="DZ43" s="170" t="s">
        <v>132</v>
      </c>
      <c r="EA43" s="170" t="s">
        <v>132</v>
      </c>
      <c r="EF43" s="61"/>
      <c r="EG43" s="66" t="s">
        <v>164</v>
      </c>
      <c r="EH43" s="124">
        <v>326</v>
      </c>
      <c r="EI43" s="67">
        <v>3</v>
      </c>
      <c r="EJ43" s="67">
        <v>2</v>
      </c>
      <c r="EK43" s="174">
        <v>6</v>
      </c>
      <c r="EL43" s="170" t="s">
        <v>132</v>
      </c>
      <c r="EM43" s="170" t="s">
        <v>132</v>
      </c>
      <c r="EN43" s="172"/>
      <c r="EO43" s="172"/>
      <c r="EP43" s="172"/>
      <c r="EQ43" s="172"/>
      <c r="ER43" s="172"/>
      <c r="ES43" s="172"/>
      <c r="ET43" s="172"/>
      <c r="EU43" s="172"/>
      <c r="EV43" s="172"/>
      <c r="EW43" s="172"/>
      <c r="EX43" s="172"/>
      <c r="EY43" s="172"/>
      <c r="EZ43" s="172"/>
      <c r="FA43" s="172"/>
      <c r="FB43" s="172"/>
      <c r="FC43" s="172"/>
      <c r="FD43" s="172"/>
      <c r="FE43" s="172"/>
      <c r="FF43" s="172"/>
      <c r="FG43" s="172"/>
      <c r="FH43" s="172"/>
      <c r="FI43" s="172"/>
      <c r="FJ43" s="172"/>
      <c r="FK43" s="172"/>
      <c r="FL43" s="172"/>
      <c r="FM43" s="172"/>
      <c r="FN43" s="172"/>
      <c r="FO43" s="172"/>
      <c r="FP43" s="172"/>
      <c r="FQ43" s="172"/>
      <c r="FR43" s="172"/>
      <c r="FS43" s="172"/>
      <c r="FT43" s="172"/>
      <c r="FU43" s="172"/>
      <c r="FV43" s="172"/>
      <c r="FW43" s="172"/>
      <c r="FX43" s="172"/>
      <c r="FY43" s="172"/>
      <c r="FZ43" s="172"/>
      <c r="GA43" s="172"/>
      <c r="GB43" s="172"/>
      <c r="GC43" s="172"/>
      <c r="GD43" s="172"/>
      <c r="GE43" s="172"/>
      <c r="GF43" s="172"/>
      <c r="GG43" s="172"/>
      <c r="GH43" s="172"/>
      <c r="GI43" s="172"/>
      <c r="GJ43" s="172"/>
      <c r="GK43" s="172"/>
      <c r="GL43" s="172"/>
      <c r="GM43" s="172"/>
      <c r="GN43" s="172"/>
      <c r="GO43" s="172"/>
      <c r="GP43" s="172"/>
      <c r="GQ43" s="172"/>
      <c r="GR43" s="172"/>
      <c r="GS43" s="172"/>
      <c r="GT43" s="172"/>
      <c r="GU43" s="172"/>
      <c r="GV43" s="172"/>
      <c r="GW43" s="172"/>
      <c r="GX43" s="172"/>
      <c r="GY43" s="172"/>
      <c r="GZ43" s="172"/>
      <c r="HA43" s="172"/>
      <c r="HB43" s="172"/>
      <c r="HC43" s="172"/>
      <c r="HD43" s="172"/>
      <c r="HE43" s="172"/>
      <c r="HF43" s="172"/>
      <c r="HG43" s="172"/>
      <c r="HH43" s="172"/>
      <c r="HI43" s="172"/>
      <c r="HJ43" s="172"/>
      <c r="HK43" s="172"/>
      <c r="HL43" s="172"/>
      <c r="HM43" s="172"/>
      <c r="HN43" s="172"/>
      <c r="HO43" s="172"/>
      <c r="HP43" s="172"/>
      <c r="HQ43" s="172"/>
      <c r="HR43" s="172"/>
      <c r="HS43" s="172"/>
      <c r="HT43" s="172"/>
      <c r="HU43" s="172"/>
      <c r="HV43" s="172"/>
      <c r="HW43" s="172"/>
      <c r="HX43" s="172"/>
      <c r="HY43" s="172"/>
      <c r="HZ43" s="172"/>
      <c r="IA43" s="172"/>
    </row>
    <row r="44" spans="1:1039" s="171" customFormat="1" ht="25.5" customHeight="1" outlineLevel="2" x14ac:dyDescent="0.2">
      <c r="A44" s="102">
        <v>326</v>
      </c>
      <c r="B44" s="7" t="s">
        <v>112</v>
      </c>
      <c r="C44" s="7" t="s">
        <v>126</v>
      </c>
      <c r="D44" s="7" t="s">
        <v>10</v>
      </c>
      <c r="E44" s="7" t="s">
        <v>138</v>
      </c>
      <c r="F44" s="7" t="s">
        <v>150</v>
      </c>
      <c r="G44" s="43" t="s">
        <v>163</v>
      </c>
      <c r="H44" s="42" t="s">
        <v>135</v>
      </c>
      <c r="I44" s="21" t="s">
        <v>121</v>
      </c>
      <c r="J44" s="21" t="s">
        <v>121</v>
      </c>
      <c r="K44" s="21" t="s">
        <v>121</v>
      </c>
      <c r="L44" s="42"/>
      <c r="M44" s="21"/>
      <c r="N44" s="45">
        <v>26</v>
      </c>
      <c r="O44" s="44">
        <v>6716.88</v>
      </c>
      <c r="P44" s="131">
        <v>14044.246666666701</v>
      </c>
      <c r="Q44" s="55">
        <v>4</v>
      </c>
      <c r="R44" s="55">
        <v>2</v>
      </c>
      <c r="S44" s="55">
        <v>2</v>
      </c>
      <c r="T44" s="55">
        <v>0</v>
      </c>
      <c r="U44" s="55">
        <v>1</v>
      </c>
      <c r="V44" s="132"/>
      <c r="W44" s="132"/>
      <c r="X44" s="132"/>
      <c r="Y44" s="132"/>
      <c r="Z44" s="132"/>
      <c r="AA44" s="42">
        <v>7</v>
      </c>
      <c r="AB44" s="45">
        <v>26</v>
      </c>
      <c r="AC44" s="46">
        <f>VLOOKUP(AB44,'[1]PPTOS GENERALES 2024'!$AL$11:$AN$40,3)*AD44</f>
        <v>698.86710000000005</v>
      </c>
      <c r="AD44" s="47">
        <v>0.83250000000000002</v>
      </c>
      <c r="AE44" s="48">
        <f>VLOOKUP(C44,'[1]PPTOS GENERALES 2024'!$AL$3:$AO$8,4)*AD44</f>
        <v>959.84752500000002</v>
      </c>
      <c r="AF44" s="48">
        <f>VLOOKUP(C44,'[1]PPTOS GENERALES 2024'!$AL$3:$AP$8,5)*CY44*AD44</f>
        <v>139.3605</v>
      </c>
      <c r="AG44" s="48"/>
      <c r="AH44" s="44">
        <f>VLOOKUP(C44,'[1]PPTOS GENERALES 2024'!$AU$3:$AV$8,2)*AD44</f>
        <v>700.03197562499997</v>
      </c>
      <c r="AI44" s="44">
        <f>VLOOKUP(C44,'[1]PPTOS GENERALES 2024'!$AU$3:$AW$8,3)*CY44*AD44</f>
        <v>101.61245249999999</v>
      </c>
      <c r="AJ44" s="49">
        <f>VLOOKUP(N44,'[1]PPTOS GENERALES 2024'!$AL$11:$AN$40,3)*AD44</f>
        <v>698.86710000000005</v>
      </c>
      <c r="AK44" s="44">
        <f t="shared" si="1"/>
        <v>0</v>
      </c>
      <c r="AL44" s="44">
        <f>VLOOKUP(AA44,'[1]PPTOS GENERALES 2024'!$AL$45:$AU$56,10)*AD44</f>
        <v>588.99374999999998</v>
      </c>
      <c r="AM44" s="44"/>
      <c r="AN44" s="44"/>
      <c r="AO44" s="44"/>
      <c r="AP44" s="50"/>
      <c r="AQ44" s="44">
        <f>VLOOKUP(AA44,'[1]PPTOS GENERALES 2024'!$AL$45:$BB$56,12)*AP44</f>
        <v>0</v>
      </c>
      <c r="AR44" s="50"/>
      <c r="AS44" s="44">
        <f>VLOOKUP(AA44,'[1]PPTOS GENERALES 2024'!$AL$45:$BB$56,14)*AR44</f>
        <v>0</v>
      </c>
      <c r="AT44" s="50"/>
      <c r="AU44" s="44">
        <f>VLOOKUP(AA44,'[1]PPTOS GENERALES 2024'!$AL$45:$BB$56,15)*AT44</f>
        <v>0</v>
      </c>
      <c r="AV44" s="50"/>
      <c r="AW44" s="44">
        <f>VLOOKUP(AA44,'[1]PPTOS GENERALES 2024'!$AL$45:$BB$56,17)*AV44</f>
        <v>0</v>
      </c>
      <c r="AX44" s="50"/>
      <c r="AY44" s="44">
        <f>VLOOKUP(AA44,'[1]PPTOS GENERALES 2024'!$AL$45:$BG$56,18)*AX44</f>
        <v>0</v>
      </c>
      <c r="AZ44" s="20"/>
      <c r="BA44" s="44">
        <f>VLOOKUP(AA44,'[1]PPTOS GENERALES 2024'!$AL$45:$BG$56,19)*AZ44</f>
        <v>0</v>
      </c>
      <c r="BB44" s="20"/>
      <c r="BC44" s="44">
        <f>VLOOKUP(AA44,'[1]PPTOS GENERALES 2024'!$AL$45:$BG$56,20)*BB44</f>
        <v>0</v>
      </c>
      <c r="BD44" s="20"/>
      <c r="BE44" s="44">
        <f>VLOOKUP(AA44,'[1]PPTOS GENERALES 2024'!$AL$45:$BG$56,21)*BD44</f>
        <v>0</v>
      </c>
      <c r="BF44" s="20"/>
      <c r="BG44" s="44">
        <f>VLOOKUP(AA44,'[1]PPTOS GENERALES 2024'!$AL$45:$BG$56,22)*BF44</f>
        <v>0</v>
      </c>
      <c r="BH44" s="20"/>
      <c r="BI44" s="44"/>
      <c r="BJ44" s="20"/>
      <c r="BK44" s="44"/>
      <c r="BL44" s="20"/>
      <c r="BM44" s="44"/>
      <c r="BN44" s="20"/>
      <c r="BO44" s="44"/>
      <c r="BP44" s="20"/>
      <c r="BQ44" s="44"/>
      <c r="BR44" s="20"/>
      <c r="BS44" s="44"/>
      <c r="BT44" s="20"/>
      <c r="BU44" s="44"/>
      <c r="BV44" s="20"/>
      <c r="BW44" s="44"/>
      <c r="BX44" s="20"/>
      <c r="BY44" s="44"/>
      <c r="BZ44" s="44"/>
      <c r="CA44" s="44">
        <f t="shared" si="2"/>
        <v>12918.23425125</v>
      </c>
      <c r="CB44" s="44"/>
      <c r="CC44" s="44"/>
      <c r="CD44" s="44"/>
      <c r="CE44" s="44"/>
      <c r="CF44" s="44">
        <f t="shared" si="3"/>
        <v>1875.5509050000001</v>
      </c>
      <c r="CG44" s="44"/>
      <c r="CH44" s="44">
        <f t="shared" si="4"/>
        <v>9784.1394</v>
      </c>
      <c r="CI44" s="44">
        <f t="shared" si="5"/>
        <v>8245.9125000000004</v>
      </c>
      <c r="CJ44" s="44">
        <f t="shared" si="0"/>
        <v>0</v>
      </c>
      <c r="CK44" s="128"/>
      <c r="CL44" s="129">
        <f t="shared" si="6"/>
        <v>32823.837056249999</v>
      </c>
      <c r="CM44" s="21">
        <v>0</v>
      </c>
      <c r="CN44" s="53">
        <f t="shared" si="39"/>
        <v>33418.964249999997</v>
      </c>
      <c r="CO44" s="54"/>
      <c r="CP44" s="44"/>
      <c r="CQ44" s="44"/>
      <c r="CR44" s="44">
        <f t="shared" si="8"/>
        <v>2387.0688749999999</v>
      </c>
      <c r="CS44" s="42" t="e">
        <f>#REF!-CT44</f>
        <v>#REF!</v>
      </c>
      <c r="CT44" s="55">
        <v>828</v>
      </c>
      <c r="CU44" s="55" t="s">
        <v>155</v>
      </c>
      <c r="CV44" s="130">
        <v>40979</v>
      </c>
      <c r="CW44" s="57">
        <v>45658</v>
      </c>
      <c r="CX44" s="58">
        <f>DATEDIF(CV44,CW44,"y")/3</f>
        <v>4</v>
      </c>
      <c r="CY44" s="58">
        <f>DATEDIF(CV44,CW44,"y")/3</f>
        <v>4</v>
      </c>
      <c r="CZ44" s="175">
        <f>ROUND(AK44/30,2)</f>
        <v>0</v>
      </c>
      <c r="DA44" s="175">
        <f>ROUND(AO44/30,2)</f>
        <v>0</v>
      </c>
      <c r="DB44" s="175">
        <f>ROUND(AQ44/30,2)</f>
        <v>0</v>
      </c>
      <c r="DC44" s="175">
        <f>ROUND(AS44/30,2)</f>
        <v>0</v>
      </c>
      <c r="DD44" s="175">
        <f>ROUND(AU44/30,2)</f>
        <v>0</v>
      </c>
      <c r="DE44" s="175">
        <f>ROUND(AW44/30,2)</f>
        <v>0</v>
      </c>
      <c r="DF44" s="175">
        <f>ROUND(AY44/30,2)</f>
        <v>0</v>
      </c>
      <c r="DG44" s="175">
        <f>ROUND(BA44/30,2)</f>
        <v>0</v>
      </c>
      <c r="DH44" s="175">
        <f>ROUND(BC44/30,2)</f>
        <v>0</v>
      </c>
      <c r="DI44" s="175">
        <f>ROUND(BE44/30,2)</f>
        <v>0</v>
      </c>
      <c r="DJ44" s="175">
        <f>ROUND(BG44/30,2)</f>
        <v>0</v>
      </c>
      <c r="DK44" s="61"/>
      <c r="DL44" s="62">
        <v>828</v>
      </c>
      <c r="DM44" s="62">
        <v>1073.26</v>
      </c>
      <c r="DN44" s="63" t="e">
        <f>#REF!-DL44</f>
        <v>#REF!</v>
      </c>
      <c r="DO44" s="64">
        <f>CR44-DM44</f>
        <v>1313.8088749999999</v>
      </c>
      <c r="DP44" s="64">
        <f>ROUND(CM44/2,2)</f>
        <v>0</v>
      </c>
      <c r="DQ44" s="61"/>
      <c r="DR44" s="61"/>
      <c r="DS44" s="61"/>
      <c r="DT44" s="61"/>
      <c r="DU44" s="66" t="s">
        <v>164</v>
      </c>
      <c r="DV44" s="124">
        <v>326</v>
      </c>
      <c r="DW44" s="67">
        <v>3</v>
      </c>
      <c r="DX44" s="67">
        <v>2</v>
      </c>
      <c r="DY44" s="68">
        <v>6</v>
      </c>
      <c r="DZ44" s="170" t="s">
        <v>132</v>
      </c>
      <c r="EA44" s="170" t="s">
        <v>132</v>
      </c>
      <c r="EF44" s="61"/>
      <c r="EG44" s="66" t="s">
        <v>164</v>
      </c>
      <c r="EH44" s="124">
        <v>326</v>
      </c>
      <c r="EI44" s="67">
        <v>3</v>
      </c>
      <c r="EJ44" s="67">
        <v>2</v>
      </c>
      <c r="EK44" s="68">
        <v>6</v>
      </c>
      <c r="EL44" s="170" t="s">
        <v>132</v>
      </c>
      <c r="EM44" s="170" t="s">
        <v>132</v>
      </c>
      <c r="EN44" s="172"/>
      <c r="EO44" s="172"/>
      <c r="EP44" s="172"/>
      <c r="EQ44" s="172"/>
      <c r="ER44" s="172"/>
      <c r="ES44" s="172"/>
      <c r="ET44" s="172"/>
      <c r="EU44" s="172"/>
      <c r="EV44" s="172"/>
      <c r="EW44" s="172"/>
      <c r="EX44" s="172"/>
      <c r="EY44" s="172"/>
      <c r="EZ44" s="172"/>
      <c r="FA44" s="172"/>
      <c r="FB44" s="172"/>
      <c r="FC44" s="172"/>
      <c r="FD44" s="172"/>
      <c r="FE44" s="172"/>
      <c r="FF44" s="172"/>
      <c r="FG44" s="172"/>
      <c r="FH44" s="172"/>
      <c r="FI44" s="172"/>
      <c r="FJ44" s="172"/>
      <c r="FK44" s="172"/>
      <c r="FL44" s="172"/>
      <c r="FM44" s="172"/>
      <c r="FN44" s="172"/>
      <c r="FO44" s="172"/>
      <c r="FP44" s="172"/>
      <c r="FQ44" s="172"/>
      <c r="FR44" s="172"/>
      <c r="FS44" s="172"/>
      <c r="FT44" s="172"/>
      <c r="FU44" s="172"/>
      <c r="FV44" s="172"/>
      <c r="FW44" s="172"/>
      <c r="FX44" s="172"/>
      <c r="FY44" s="172"/>
      <c r="FZ44" s="172"/>
      <c r="GA44" s="172"/>
      <c r="GB44" s="172"/>
      <c r="GC44" s="172"/>
      <c r="GD44" s="172"/>
      <c r="GE44" s="172"/>
      <c r="GF44" s="172"/>
      <c r="GG44" s="172"/>
      <c r="GH44" s="172"/>
      <c r="GI44" s="172"/>
      <c r="GJ44" s="172"/>
      <c r="GK44" s="172"/>
      <c r="GL44" s="172"/>
      <c r="GM44" s="172"/>
      <c r="GN44" s="172"/>
      <c r="GO44" s="172"/>
      <c r="GP44" s="172"/>
      <c r="GQ44" s="172"/>
      <c r="GR44" s="172"/>
      <c r="GS44" s="172"/>
      <c r="GT44" s="172"/>
      <c r="GU44" s="172"/>
      <c r="GV44" s="172"/>
      <c r="GW44" s="172"/>
      <c r="GX44" s="172"/>
      <c r="GY44" s="172"/>
      <c r="GZ44" s="172"/>
      <c r="HA44" s="172"/>
      <c r="HB44" s="172"/>
      <c r="HC44" s="172"/>
      <c r="HD44" s="172"/>
      <c r="HE44" s="172"/>
      <c r="HF44" s="172"/>
      <c r="HG44" s="172"/>
      <c r="HH44" s="172"/>
      <c r="HI44" s="172"/>
      <c r="HJ44" s="172"/>
      <c r="HK44" s="172"/>
      <c r="HL44" s="172"/>
      <c r="HM44" s="172"/>
      <c r="HN44" s="172"/>
      <c r="HO44" s="172"/>
      <c r="HP44" s="172"/>
      <c r="HQ44" s="172"/>
      <c r="HR44" s="172"/>
      <c r="HS44" s="172"/>
      <c r="HT44" s="172"/>
      <c r="HU44" s="172"/>
      <c r="HV44" s="172"/>
      <c r="HW44" s="172"/>
      <c r="HX44" s="172"/>
      <c r="HY44" s="172"/>
      <c r="HZ44" s="172"/>
      <c r="IA44" s="172"/>
    </row>
    <row r="45" spans="1:1039" s="171" customFormat="1" ht="25.5" customHeight="1" outlineLevel="2" x14ac:dyDescent="0.2">
      <c r="A45" s="102">
        <v>326</v>
      </c>
      <c r="B45" s="7" t="s">
        <v>112</v>
      </c>
      <c r="C45" s="7" t="s">
        <v>126</v>
      </c>
      <c r="D45" s="7" t="s">
        <v>10</v>
      </c>
      <c r="E45" s="7" t="s">
        <v>138</v>
      </c>
      <c r="F45" s="7" t="s">
        <v>150</v>
      </c>
      <c r="G45" s="43" t="s">
        <v>163</v>
      </c>
      <c r="H45" s="42" t="s">
        <v>135</v>
      </c>
      <c r="I45" s="21" t="s">
        <v>121</v>
      </c>
      <c r="J45" s="21" t="s">
        <v>121</v>
      </c>
      <c r="K45" s="21" t="s">
        <v>121</v>
      </c>
      <c r="L45" s="42"/>
      <c r="M45" s="21"/>
      <c r="N45" s="45">
        <v>22</v>
      </c>
      <c r="O45" s="44">
        <v>11733.045984</v>
      </c>
      <c r="P45" s="131">
        <v>24532.490077333299</v>
      </c>
      <c r="Q45" s="55">
        <v>4</v>
      </c>
      <c r="R45" s="55">
        <v>2</v>
      </c>
      <c r="S45" s="55">
        <v>2</v>
      </c>
      <c r="T45" s="55">
        <v>0</v>
      </c>
      <c r="U45" s="55">
        <v>1</v>
      </c>
      <c r="V45" s="132"/>
      <c r="W45" s="132"/>
      <c r="X45" s="132"/>
      <c r="Y45" s="132"/>
      <c r="Z45" s="132"/>
      <c r="AA45" s="42">
        <v>7</v>
      </c>
      <c r="AB45" s="45">
        <v>22</v>
      </c>
      <c r="AC45" s="46">
        <f>VLOOKUP(AB45,'[1]PPTOS GENERALES 2024'!$AL$11:$AN$40,3)*AD45</f>
        <v>522.45137699999998</v>
      </c>
      <c r="AD45" s="47">
        <v>0.85229999999999995</v>
      </c>
      <c r="AE45" s="48">
        <f>VLOOKUP(C45,'[1]PPTOS GENERALES 2024'!$AL$3:$AO$8,4)*AD45</f>
        <v>982.676331</v>
      </c>
      <c r="AF45" s="48">
        <f>VLOOKUP(C45,'[1]PPTOS GENERALES 2024'!$AL$3:$AP$8,5)*CY45*AD45</f>
        <v>0</v>
      </c>
      <c r="AG45" s="48"/>
      <c r="AH45" s="44">
        <f>VLOOKUP(C45,'[1]PPTOS GENERALES 2024'!$AU$3:$AV$8,2)*AD45</f>
        <v>716.68138477499997</v>
      </c>
      <c r="AI45" s="44">
        <f>VLOOKUP(C45,'[1]PPTOS GENERALES 2024'!$AU$3:$AW$8,3)*CY45*AD45</f>
        <v>0</v>
      </c>
      <c r="AJ45" s="49">
        <f>VLOOKUP(N45,'[1]PPTOS GENERALES 2024'!$AL$11:$AN$40,3)*AD45</f>
        <v>522.45137699999998</v>
      </c>
      <c r="AK45" s="44">
        <f t="shared" si="1"/>
        <v>0</v>
      </c>
      <c r="AL45" s="44">
        <f>VLOOKUP(AA45,'[1]PPTOS GENERALES 2024'!$AL$45:$AU$56,10)*AD45</f>
        <v>603.00225</v>
      </c>
      <c r="AM45" s="44"/>
      <c r="AN45" s="44"/>
      <c r="AO45" s="44"/>
      <c r="AP45" s="50"/>
      <c r="AQ45" s="44">
        <f>VLOOKUP(AA45,'[1]PPTOS GENERALES 2024'!$AL$45:$BB$56,12)*AP45</f>
        <v>0</v>
      </c>
      <c r="AR45" s="50"/>
      <c r="AS45" s="44">
        <f>VLOOKUP(AA45,'[1]PPTOS GENERALES 2024'!$AL$45:$BB$56,14)*AR45</f>
        <v>0</v>
      </c>
      <c r="AT45" s="50"/>
      <c r="AU45" s="44">
        <f>VLOOKUP(AA45,'[1]PPTOS GENERALES 2024'!$AL$45:$BB$56,15)*AT45</f>
        <v>0</v>
      </c>
      <c r="AV45" s="50"/>
      <c r="AW45" s="44">
        <f>VLOOKUP(AA45,'[1]PPTOS GENERALES 2024'!$AL$45:$BB$56,17)*AV45</f>
        <v>0</v>
      </c>
      <c r="AX45" s="50"/>
      <c r="AY45" s="44">
        <f>VLOOKUP(AA45,'[1]PPTOS GENERALES 2024'!$AL$45:$BG$56,18)*AX45</f>
        <v>0</v>
      </c>
      <c r="AZ45" s="20"/>
      <c r="BA45" s="44">
        <f>VLOOKUP(AA45,'[1]PPTOS GENERALES 2024'!$AL$45:$BG$56,19)*AZ45</f>
        <v>0</v>
      </c>
      <c r="BB45" s="20"/>
      <c r="BC45" s="44">
        <f>VLOOKUP(AA45,'[1]PPTOS GENERALES 2024'!$AL$45:$BG$56,20)*BB45</f>
        <v>0</v>
      </c>
      <c r="BD45" s="20"/>
      <c r="BE45" s="44">
        <f>VLOOKUP(AA45,'[1]PPTOS GENERALES 2024'!$AL$45:$BG$56,21)*BD45</f>
        <v>0</v>
      </c>
      <c r="BF45" s="20"/>
      <c r="BG45" s="44">
        <f>VLOOKUP(AA45,'[1]PPTOS GENERALES 2024'!$AL$45:$BG$56,22)*BF45</f>
        <v>0</v>
      </c>
      <c r="BH45" s="20"/>
      <c r="BI45" s="44"/>
      <c r="BJ45" s="20"/>
      <c r="BK45" s="44"/>
      <c r="BL45" s="20"/>
      <c r="BM45" s="44"/>
      <c r="BN45" s="20"/>
      <c r="BO45" s="44"/>
      <c r="BP45" s="20"/>
      <c r="BQ45" s="44"/>
      <c r="BR45" s="20"/>
      <c r="BS45" s="44"/>
      <c r="BT45" s="20"/>
      <c r="BU45" s="44"/>
      <c r="BV45" s="20"/>
      <c r="BW45" s="44"/>
      <c r="BX45" s="20"/>
      <c r="BY45" s="44"/>
      <c r="BZ45" s="44"/>
      <c r="CA45" s="44">
        <f t="shared" si="2"/>
        <v>13225.47874155</v>
      </c>
      <c r="CB45" s="44"/>
      <c r="CC45" s="44"/>
      <c r="CD45" s="44"/>
      <c r="CE45" s="44"/>
      <c r="CF45" s="44">
        <f t="shared" si="3"/>
        <v>0</v>
      </c>
      <c r="CG45" s="44"/>
      <c r="CH45" s="44">
        <f t="shared" si="4"/>
        <v>7314.3192779999999</v>
      </c>
      <c r="CI45" s="44">
        <f t="shared" si="5"/>
        <v>8442.031500000001</v>
      </c>
      <c r="CJ45" s="44">
        <f t="shared" si="0"/>
        <v>0</v>
      </c>
      <c r="CK45" s="128"/>
      <c r="CL45" s="129">
        <f t="shared" si="6"/>
        <v>28981.82951955</v>
      </c>
      <c r="CM45" s="21">
        <v>0</v>
      </c>
      <c r="CN45" s="53">
        <f t="shared" si="39"/>
        <v>29513.819412000001</v>
      </c>
      <c r="CO45" s="54"/>
      <c r="CP45" s="44"/>
      <c r="CQ45" s="44"/>
      <c r="CR45" s="44">
        <f t="shared" si="8"/>
        <v>2108.129958</v>
      </c>
      <c r="CS45" s="42" t="e">
        <f>#REF!-CT45</f>
        <v>#REF!</v>
      </c>
      <c r="CT45" s="55">
        <v>828</v>
      </c>
      <c r="CU45" s="55" t="s">
        <v>155</v>
      </c>
      <c r="CV45" s="130"/>
      <c r="CW45" s="57"/>
      <c r="CX45" s="42">
        <v>0</v>
      </c>
      <c r="CY45" s="42">
        <f>(YEAR(CW45)-YEAR(CV45))/3</f>
        <v>0</v>
      </c>
      <c r="CZ45" s="59">
        <f>ROUND(AK45/30,2)</f>
        <v>0</v>
      </c>
      <c r="DA45" s="60">
        <f>ROUND(AO45/30,2)</f>
        <v>0</v>
      </c>
      <c r="DB45" s="60">
        <f>ROUND(AQ45/30,2)</f>
        <v>0</v>
      </c>
      <c r="DC45" s="60">
        <f>ROUND(AS45/30,2)</f>
        <v>0</v>
      </c>
      <c r="DD45" s="60">
        <f>ROUND(AU45/30,2)</f>
        <v>0</v>
      </c>
      <c r="DE45" s="60">
        <f>ROUND(AW45/30,2)</f>
        <v>0</v>
      </c>
      <c r="DF45" s="60">
        <f>ROUND(AY45/30,2)</f>
        <v>0</v>
      </c>
      <c r="DG45" s="60">
        <f>ROUND(BA45/30,2)</f>
        <v>0</v>
      </c>
      <c r="DH45" s="60">
        <f>ROUND(BC45/30,2)</f>
        <v>0</v>
      </c>
      <c r="DI45" s="60">
        <f>ROUND(BE45/30,2)</f>
        <v>0</v>
      </c>
      <c r="DJ45" s="60">
        <f>ROUND(BG45/30,2)</f>
        <v>0</v>
      </c>
      <c r="DK45" s="61"/>
      <c r="DL45" s="62">
        <v>828</v>
      </c>
      <c r="DM45" s="62">
        <v>1073.26</v>
      </c>
      <c r="DN45" s="63" t="e">
        <f>#REF!-DL45</f>
        <v>#REF!</v>
      </c>
      <c r="DO45" s="64">
        <f>CR45-DM45</f>
        <v>1034.869958</v>
      </c>
      <c r="DP45" s="65">
        <f>ROUND(CM45/2,2)</f>
        <v>0</v>
      </c>
      <c r="DQ45" s="61"/>
      <c r="DR45" s="61"/>
      <c r="DS45" s="61"/>
      <c r="DT45" s="61"/>
      <c r="DU45" s="66" t="s">
        <v>164</v>
      </c>
      <c r="DV45" s="124">
        <v>326</v>
      </c>
      <c r="DW45" s="67">
        <v>3</v>
      </c>
      <c r="DX45" s="67">
        <v>2</v>
      </c>
      <c r="DY45" s="68">
        <v>6</v>
      </c>
      <c r="DZ45" s="170" t="s">
        <v>132</v>
      </c>
      <c r="EA45" s="170" t="s">
        <v>132</v>
      </c>
      <c r="EF45" s="61"/>
      <c r="EG45" s="66" t="s">
        <v>164</v>
      </c>
      <c r="EH45" s="124">
        <v>326</v>
      </c>
      <c r="EI45" s="67">
        <v>3</v>
      </c>
      <c r="EJ45" s="67">
        <v>2</v>
      </c>
      <c r="EK45" s="68">
        <v>6</v>
      </c>
      <c r="EL45" s="170" t="s">
        <v>132</v>
      </c>
      <c r="EM45" s="170" t="s">
        <v>132</v>
      </c>
      <c r="EN45" s="172"/>
      <c r="EO45" s="172"/>
      <c r="EP45" s="172"/>
      <c r="EQ45" s="172"/>
      <c r="ER45" s="172"/>
      <c r="ES45" s="172"/>
      <c r="ET45" s="172"/>
      <c r="EU45" s="172"/>
      <c r="EV45" s="172"/>
      <c r="EW45" s="172"/>
      <c r="EX45" s="172"/>
      <c r="EY45" s="172"/>
      <c r="EZ45" s="172"/>
      <c r="FA45" s="172"/>
      <c r="FB45" s="172"/>
      <c r="FC45" s="172"/>
      <c r="FD45" s="172"/>
      <c r="FE45" s="172"/>
      <c r="FF45" s="172"/>
      <c r="FG45" s="172"/>
      <c r="FH45" s="172"/>
      <c r="FI45" s="172"/>
      <c r="FJ45" s="172"/>
      <c r="FK45" s="172"/>
      <c r="FL45" s="172"/>
      <c r="FM45" s="172"/>
      <c r="FN45" s="172"/>
      <c r="FO45" s="172"/>
      <c r="FP45" s="172"/>
      <c r="FQ45" s="172"/>
      <c r="FR45" s="172"/>
      <c r="FS45" s="172"/>
      <c r="FT45" s="172"/>
      <c r="FU45" s="172"/>
      <c r="FV45" s="172"/>
      <c r="FW45" s="172"/>
      <c r="FX45" s="172"/>
      <c r="FY45" s="172"/>
      <c r="FZ45" s="172"/>
      <c r="GA45" s="172"/>
      <c r="GB45" s="172"/>
      <c r="GC45" s="172"/>
      <c r="GD45" s="172"/>
      <c r="GE45" s="172"/>
      <c r="GF45" s="172"/>
      <c r="GG45" s="172"/>
      <c r="GH45" s="172"/>
      <c r="GI45" s="172"/>
      <c r="GJ45" s="172"/>
      <c r="GK45" s="172"/>
      <c r="GL45" s="172"/>
      <c r="GM45" s="172"/>
      <c r="GN45" s="172"/>
      <c r="GO45" s="172"/>
      <c r="GP45" s="172"/>
      <c r="GQ45" s="172"/>
      <c r="GR45" s="172"/>
      <c r="GS45" s="172"/>
      <c r="GT45" s="172"/>
      <c r="GU45" s="172"/>
      <c r="GV45" s="172"/>
      <c r="GW45" s="172"/>
      <c r="GX45" s="172"/>
      <c r="GY45" s="172"/>
      <c r="GZ45" s="172"/>
      <c r="HA45" s="172"/>
      <c r="HB45" s="172"/>
      <c r="HC45" s="172"/>
      <c r="HD45" s="172"/>
      <c r="HE45" s="172"/>
      <c r="HF45" s="172"/>
      <c r="HG45" s="172"/>
      <c r="HH45" s="172"/>
      <c r="HI45" s="172"/>
      <c r="HJ45" s="172"/>
      <c r="HK45" s="172"/>
      <c r="HL45" s="172"/>
      <c r="HM45" s="172"/>
      <c r="HN45" s="172"/>
      <c r="HO45" s="172"/>
      <c r="HP45" s="172"/>
      <c r="HQ45" s="172"/>
      <c r="HR45" s="172"/>
      <c r="HS45" s="172"/>
      <c r="HT45" s="172"/>
      <c r="HU45" s="172"/>
      <c r="HV45" s="172"/>
      <c r="HW45" s="172"/>
      <c r="HX45" s="172"/>
      <c r="HY45" s="172"/>
      <c r="HZ45" s="172"/>
      <c r="IA45" s="172"/>
    </row>
    <row r="46" spans="1:1039" ht="25.5" customHeight="1" outlineLevel="2" x14ac:dyDescent="0.2">
      <c r="A46" s="102">
        <v>326</v>
      </c>
      <c r="B46" s="7" t="s">
        <v>112</v>
      </c>
      <c r="C46" s="7" t="s">
        <v>126</v>
      </c>
      <c r="D46" s="7" t="s">
        <v>10</v>
      </c>
      <c r="E46" s="7" t="s">
        <v>138</v>
      </c>
      <c r="F46" s="7" t="s">
        <v>150</v>
      </c>
      <c r="G46" s="43" t="s">
        <v>163</v>
      </c>
      <c r="H46" s="42" t="s">
        <v>135</v>
      </c>
      <c r="I46" s="21" t="s">
        <v>152</v>
      </c>
      <c r="J46" s="21" t="s">
        <v>153</v>
      </c>
      <c r="K46" s="21" t="s">
        <v>165</v>
      </c>
      <c r="L46" s="21" t="s">
        <v>129</v>
      </c>
      <c r="M46" s="21" t="s">
        <v>145</v>
      </c>
      <c r="N46" s="42">
        <v>26</v>
      </c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2">
        <v>7</v>
      </c>
      <c r="AB46" s="45">
        <v>26</v>
      </c>
      <c r="AC46" s="46">
        <f>VLOOKUP(AB46,'[1]PPTOS GENERALES 2024'!$AL$11:$AN$40,3)*AD46</f>
        <v>839.48</v>
      </c>
      <c r="AD46" s="47">
        <v>1</v>
      </c>
      <c r="AE46" s="48">
        <f>VLOOKUP(C46,'[1]PPTOS GENERALES 2024'!$AL$3:$AO$8,4)*AD46</f>
        <v>1152.97</v>
      </c>
      <c r="AF46" s="48">
        <f>VLOOKUP(C46,'[1]PPTOS GENERALES 2024'!$AL$3:$AP$8,5)*CY46*AD46</f>
        <v>209.25</v>
      </c>
      <c r="AG46" s="48"/>
      <c r="AH46" s="44">
        <f>VLOOKUP(C46,'[1]PPTOS GENERALES 2024'!$AU$3:$AV$8,2)*AD46</f>
        <v>840.87924999999996</v>
      </c>
      <c r="AI46" s="44">
        <f>VLOOKUP(C46,'[1]PPTOS GENERALES 2024'!$AU$3:$AW$8,3)*CY46*AD46</f>
        <v>152.57124999999999</v>
      </c>
      <c r="AJ46" s="49">
        <f>VLOOKUP(N46,'[1]PPTOS GENERALES 2024'!$AL$11:$AN$40,3)*AD46</f>
        <v>839.48</v>
      </c>
      <c r="AK46" s="44">
        <f t="shared" si="1"/>
        <v>0</v>
      </c>
      <c r="AL46" s="44">
        <f>VLOOKUP(AA46,'[1]PPTOS GENERALES 2024'!$AL$45:$AU$56,10)*AD46</f>
        <v>707.5</v>
      </c>
      <c r="AM46" s="44">
        <v>0</v>
      </c>
      <c r="AN46" s="44">
        <v>0</v>
      </c>
      <c r="AO46" s="44">
        <v>0</v>
      </c>
      <c r="AP46" s="50">
        <v>0</v>
      </c>
      <c r="AQ46" s="44">
        <f>VLOOKUP(AA46,'[1]PPTOS GENERALES 2024'!$AL$45:$BB$56,12)*AP46</f>
        <v>0</v>
      </c>
      <c r="AR46" s="50"/>
      <c r="AS46" s="44">
        <f>VLOOKUP(AA46,'[1]PPTOS GENERALES 2024'!$AL$45:$BB$56,14)*AR46</f>
        <v>0</v>
      </c>
      <c r="AT46" s="50"/>
      <c r="AU46" s="44">
        <f>VLOOKUP(AA46,'[1]PPTOS GENERALES 2024'!$AL$45:$BB$56,15)*AT46</f>
        <v>0</v>
      </c>
      <c r="AV46" s="50"/>
      <c r="AW46" s="44">
        <f>VLOOKUP(AA46,'[1]PPTOS GENERALES 2024'!$AL$45:$BB$56,17)*AV46</f>
        <v>0</v>
      </c>
      <c r="AX46" s="50"/>
      <c r="AY46" s="44">
        <f>VLOOKUP(AA46,'[1]PPTOS GENERALES 2024'!$AL$45:$BG$56,18)*AX46</f>
        <v>0</v>
      </c>
      <c r="AZ46" s="20"/>
      <c r="BA46" s="44">
        <f>VLOOKUP(AA46,'[1]PPTOS GENERALES 2024'!$AL$45:$BG$56,19)*AZ46</f>
        <v>0</v>
      </c>
      <c r="BB46" s="20"/>
      <c r="BC46" s="44">
        <f>VLOOKUP(AA46,'[1]PPTOS GENERALES 2024'!$AL$45:$BG$56,20)*BB46</f>
        <v>0</v>
      </c>
      <c r="BD46" s="20"/>
      <c r="BE46" s="44">
        <f>VLOOKUP(AA46,'[1]PPTOS GENERALES 2024'!$AL$45:$BG$56,21)*BD46</f>
        <v>0</v>
      </c>
      <c r="BF46" s="20"/>
      <c r="BG46" s="44">
        <f>VLOOKUP(AA46,'[1]PPTOS GENERALES 2024'!$AL$45:$BG$56,22)*BF46</f>
        <v>0</v>
      </c>
      <c r="BH46" s="20"/>
      <c r="BI46" s="44"/>
      <c r="BJ46" s="20"/>
      <c r="BK46" s="44"/>
      <c r="BL46" s="20"/>
      <c r="BM46" s="44"/>
      <c r="BN46" s="20"/>
      <c r="BO46" s="44"/>
      <c r="BP46" s="20"/>
      <c r="BQ46" s="44"/>
      <c r="BR46" s="20"/>
      <c r="BS46" s="44"/>
      <c r="BT46" s="20"/>
      <c r="BU46" s="44"/>
      <c r="BV46" s="20"/>
      <c r="BW46" s="44"/>
      <c r="BX46" s="20"/>
      <c r="BY46" s="44"/>
      <c r="BZ46" s="44"/>
      <c r="CA46" s="44">
        <f t="shared" si="2"/>
        <v>15517.398499999999</v>
      </c>
      <c r="CB46" s="44"/>
      <c r="CC46" s="44"/>
      <c r="CD46" s="44"/>
      <c r="CE46" s="44"/>
      <c r="CF46" s="44">
        <f t="shared" si="3"/>
        <v>2816.1424999999999</v>
      </c>
      <c r="CG46" s="44"/>
      <c r="CH46" s="44">
        <f t="shared" si="4"/>
        <v>11752.720000000001</v>
      </c>
      <c r="CI46" s="44">
        <f t="shared" si="5"/>
        <v>9905</v>
      </c>
      <c r="CJ46" s="44">
        <f t="shared" si="0"/>
        <v>0</v>
      </c>
      <c r="CK46" s="128"/>
      <c r="CL46" s="129">
        <f t="shared" si="6"/>
        <v>39991.260999999999</v>
      </c>
      <c r="CM46" s="21"/>
      <c r="CN46" s="53">
        <f t="shared" si="39"/>
        <v>40728.800000000003</v>
      </c>
      <c r="CO46" s="54"/>
      <c r="CP46" s="44"/>
      <c r="CQ46" s="44"/>
      <c r="CR46" s="44">
        <f t="shared" si="8"/>
        <v>2909.2</v>
      </c>
      <c r="CS46" s="42"/>
      <c r="CT46" s="55">
        <v>1069</v>
      </c>
      <c r="CU46" s="55" t="s">
        <v>155</v>
      </c>
      <c r="CV46" s="130">
        <v>40042</v>
      </c>
      <c r="CW46" s="57">
        <v>45658</v>
      </c>
      <c r="CX46" s="58">
        <f>DATEDIF(CV46,CW46,"y")/3</f>
        <v>5</v>
      </c>
      <c r="CY46" s="58">
        <f>DATEDIF(CV46,CW46,"y")/3</f>
        <v>5</v>
      </c>
      <c r="CZ46" s="175">
        <v>0</v>
      </c>
      <c r="DA46" s="175">
        <v>0</v>
      </c>
      <c r="DB46" s="175">
        <v>0</v>
      </c>
      <c r="DC46" s="175">
        <v>0</v>
      </c>
      <c r="DD46" s="175">
        <v>0</v>
      </c>
      <c r="DE46" s="175">
        <v>0</v>
      </c>
      <c r="DF46" s="175">
        <v>0</v>
      </c>
      <c r="DG46" s="175">
        <v>0</v>
      </c>
      <c r="DH46" s="175">
        <v>0</v>
      </c>
      <c r="DI46" s="175">
        <v>0</v>
      </c>
      <c r="DJ46" s="175">
        <v>0</v>
      </c>
      <c r="DL46" s="62"/>
      <c r="DM46" s="62"/>
      <c r="DN46" s="63"/>
      <c r="DO46" s="64"/>
      <c r="DP46" s="64"/>
      <c r="DU46" s="66" t="s">
        <v>164</v>
      </c>
      <c r="DV46" s="124">
        <v>326</v>
      </c>
      <c r="DW46" s="67">
        <v>3</v>
      </c>
      <c r="DX46" s="67">
        <v>2</v>
      </c>
      <c r="DY46" s="68">
        <v>6</v>
      </c>
      <c r="DZ46" s="170" t="s">
        <v>132</v>
      </c>
      <c r="EA46" s="170" t="s">
        <v>132</v>
      </c>
      <c r="EB46" s="171"/>
      <c r="EC46" s="171"/>
      <c r="ED46" s="171"/>
      <c r="EE46" s="171"/>
      <c r="EG46" s="66" t="s">
        <v>164</v>
      </c>
      <c r="EH46" s="124">
        <v>326</v>
      </c>
      <c r="EI46" s="67">
        <v>3</v>
      </c>
      <c r="EJ46" s="67">
        <v>2</v>
      </c>
      <c r="EK46" s="68">
        <v>6</v>
      </c>
      <c r="EL46" s="170" t="s">
        <v>132</v>
      </c>
      <c r="EM46" s="170" t="s">
        <v>132</v>
      </c>
      <c r="EN46" s="172"/>
      <c r="EO46" s="172"/>
      <c r="EP46" s="172"/>
      <c r="EQ46" s="172"/>
      <c r="ER46" s="172"/>
      <c r="ES46" s="172"/>
      <c r="ET46" s="172"/>
      <c r="EU46" s="172"/>
      <c r="EV46" s="172"/>
      <c r="EW46" s="172"/>
      <c r="EX46" s="172"/>
      <c r="EY46" s="172"/>
      <c r="EZ46" s="172"/>
      <c r="FA46" s="172"/>
      <c r="FB46" s="172"/>
      <c r="FC46" s="172"/>
      <c r="FD46" s="172"/>
      <c r="FE46" s="172"/>
      <c r="FF46" s="172"/>
      <c r="FG46" s="172"/>
      <c r="FH46" s="172"/>
      <c r="FI46" s="172"/>
      <c r="FJ46" s="172"/>
      <c r="FK46" s="172"/>
      <c r="FL46" s="172"/>
      <c r="FM46" s="172"/>
      <c r="FN46" s="172"/>
      <c r="FO46" s="172"/>
      <c r="FP46" s="172"/>
      <c r="FQ46" s="172"/>
      <c r="FR46" s="172"/>
      <c r="FS46" s="172"/>
      <c r="FT46" s="172"/>
      <c r="FU46" s="172"/>
      <c r="FV46" s="172"/>
      <c r="FW46" s="172"/>
      <c r="FX46" s="172"/>
      <c r="FY46" s="172"/>
      <c r="FZ46" s="172"/>
      <c r="GA46" s="172"/>
      <c r="GB46" s="172"/>
      <c r="GC46" s="172"/>
      <c r="GD46" s="172"/>
      <c r="GE46" s="172"/>
      <c r="GF46" s="172"/>
      <c r="GG46" s="172"/>
      <c r="GH46" s="172"/>
      <c r="GI46" s="172"/>
      <c r="GJ46" s="172"/>
      <c r="GK46" s="172"/>
      <c r="GL46" s="172"/>
      <c r="GM46" s="172"/>
      <c r="GN46" s="172"/>
      <c r="GO46" s="172"/>
      <c r="GP46" s="172"/>
      <c r="GQ46" s="172"/>
      <c r="GR46" s="172"/>
      <c r="GS46" s="172"/>
      <c r="GT46" s="172"/>
      <c r="GU46" s="172"/>
      <c r="GV46" s="172"/>
      <c r="GW46" s="172"/>
      <c r="GX46" s="172"/>
      <c r="GY46" s="172"/>
      <c r="GZ46" s="172"/>
      <c r="HA46" s="172"/>
      <c r="HB46" s="172"/>
      <c r="HC46" s="172"/>
      <c r="HD46" s="172"/>
      <c r="HE46" s="172"/>
      <c r="HF46" s="172"/>
      <c r="HG46" s="172"/>
      <c r="HH46" s="172"/>
      <c r="HI46" s="172"/>
      <c r="HJ46" s="172"/>
      <c r="HK46" s="172"/>
      <c r="HL46" s="172"/>
      <c r="HM46" s="172"/>
      <c r="HN46" s="172"/>
      <c r="HO46" s="172"/>
      <c r="HP46" s="172"/>
      <c r="HQ46" s="172"/>
      <c r="HR46" s="172"/>
      <c r="HS46" s="172"/>
      <c r="HT46" s="172"/>
      <c r="HU46" s="172"/>
      <c r="HV46" s="172"/>
      <c r="HW46" s="172"/>
      <c r="HX46" s="172"/>
      <c r="HY46" s="172"/>
      <c r="HZ46" s="172"/>
      <c r="IA46" s="172"/>
      <c r="IB46" s="171"/>
      <c r="IC46" s="171"/>
      <c r="ID46" s="171"/>
      <c r="IE46" s="171"/>
      <c r="IF46" s="171"/>
      <c r="IG46" s="171"/>
      <c r="IH46" s="171"/>
      <c r="II46" s="171"/>
      <c r="IJ46" s="171"/>
      <c r="IK46" s="171"/>
      <c r="IL46" s="171"/>
      <c r="IM46" s="171"/>
      <c r="IN46" s="171"/>
      <c r="IO46" s="171"/>
      <c r="IP46" s="171"/>
      <c r="IQ46" s="171"/>
      <c r="IR46" s="171"/>
      <c r="IS46" s="171"/>
      <c r="IT46" s="171"/>
      <c r="IU46" s="171"/>
      <c r="IV46" s="171"/>
      <c r="IW46" s="171"/>
      <c r="IX46" s="171"/>
      <c r="IY46" s="171"/>
      <c r="IZ46" s="171"/>
      <c r="JA46" s="171"/>
      <c r="JB46" s="171"/>
      <c r="JC46" s="171"/>
      <c r="JD46" s="171"/>
      <c r="JE46" s="171"/>
      <c r="JF46" s="171"/>
      <c r="JG46" s="171"/>
      <c r="JH46" s="171"/>
      <c r="JI46" s="171"/>
      <c r="JJ46" s="171"/>
      <c r="JK46" s="171"/>
      <c r="JL46" s="171"/>
      <c r="JM46" s="171"/>
      <c r="JN46" s="171"/>
      <c r="JO46" s="171"/>
      <c r="JP46" s="171"/>
      <c r="JQ46" s="171"/>
      <c r="JR46" s="171"/>
      <c r="JS46" s="171"/>
      <c r="JT46" s="171"/>
      <c r="JU46" s="171"/>
      <c r="JV46" s="171"/>
      <c r="JW46" s="171"/>
      <c r="JX46" s="171"/>
      <c r="JY46" s="171"/>
      <c r="JZ46" s="171"/>
      <c r="KA46" s="171"/>
      <c r="KB46" s="171"/>
      <c r="KC46" s="171"/>
      <c r="KD46" s="171"/>
      <c r="KE46" s="171"/>
      <c r="KF46" s="171"/>
      <c r="KG46" s="171"/>
      <c r="KH46" s="171"/>
      <c r="KI46" s="171"/>
      <c r="KJ46" s="171"/>
      <c r="KK46" s="171"/>
      <c r="KL46" s="171"/>
      <c r="KM46" s="171"/>
      <c r="KN46" s="171"/>
      <c r="KO46" s="171"/>
      <c r="KP46" s="171"/>
      <c r="KQ46" s="171"/>
      <c r="KR46" s="171"/>
      <c r="KS46" s="171"/>
      <c r="KT46" s="171"/>
      <c r="KU46" s="171"/>
      <c r="KV46" s="171"/>
      <c r="KW46" s="171"/>
      <c r="KX46" s="171"/>
      <c r="KY46" s="171"/>
      <c r="KZ46" s="171"/>
      <c r="LA46" s="171"/>
      <c r="LB46" s="171"/>
      <c r="LC46" s="171"/>
      <c r="LD46" s="171"/>
      <c r="LE46" s="171"/>
      <c r="LF46" s="171"/>
      <c r="LG46" s="171"/>
      <c r="LH46" s="171"/>
      <c r="LI46" s="171"/>
      <c r="LJ46" s="171"/>
      <c r="LK46" s="171"/>
      <c r="LL46" s="171"/>
      <c r="LM46" s="171"/>
      <c r="LN46" s="171"/>
      <c r="LO46" s="171"/>
      <c r="LP46" s="171"/>
      <c r="LQ46" s="171"/>
      <c r="LR46" s="171"/>
      <c r="LS46" s="171"/>
      <c r="LT46" s="171"/>
      <c r="LU46" s="171"/>
      <c r="LV46" s="171"/>
      <c r="LW46" s="171"/>
      <c r="LX46" s="171"/>
      <c r="LY46" s="171"/>
      <c r="LZ46" s="171"/>
      <c r="MA46" s="171"/>
      <c r="MB46" s="171"/>
      <c r="MC46" s="171"/>
      <c r="MD46" s="171"/>
      <c r="ME46" s="171"/>
      <c r="MF46" s="171"/>
      <c r="MG46" s="171"/>
      <c r="MH46" s="171"/>
      <c r="MI46" s="171"/>
      <c r="MJ46" s="171"/>
      <c r="MK46" s="171"/>
      <c r="ML46" s="171"/>
      <c r="MM46" s="171"/>
      <c r="MN46" s="171"/>
      <c r="MO46" s="171"/>
      <c r="MP46" s="171"/>
      <c r="MQ46" s="171"/>
      <c r="MR46" s="171"/>
      <c r="MS46" s="171"/>
      <c r="MT46" s="171"/>
      <c r="MU46" s="171"/>
      <c r="MV46" s="171"/>
      <c r="MW46" s="171"/>
      <c r="MX46" s="171"/>
      <c r="MY46" s="171"/>
      <c r="MZ46" s="171"/>
      <c r="NA46" s="171"/>
      <c r="NB46" s="171"/>
      <c r="NC46" s="171"/>
      <c r="ND46" s="171"/>
      <c r="NE46" s="171"/>
      <c r="NF46" s="171"/>
      <c r="NG46" s="171"/>
      <c r="NH46" s="171"/>
      <c r="NI46" s="171"/>
      <c r="NJ46" s="171"/>
      <c r="NK46" s="171"/>
      <c r="NL46" s="171"/>
      <c r="NM46" s="171"/>
      <c r="NN46" s="171"/>
      <c r="NO46" s="171"/>
      <c r="NP46" s="171"/>
      <c r="NQ46" s="171"/>
      <c r="NR46" s="171"/>
      <c r="NS46" s="171"/>
      <c r="NT46" s="171"/>
      <c r="NU46" s="171"/>
      <c r="NV46" s="171"/>
      <c r="NW46" s="171"/>
      <c r="NX46" s="171"/>
      <c r="NY46" s="171"/>
      <c r="NZ46" s="171"/>
      <c r="OA46" s="171"/>
      <c r="OB46" s="171"/>
      <c r="OC46" s="171"/>
      <c r="OD46" s="171"/>
      <c r="OE46" s="171"/>
      <c r="OF46" s="171"/>
      <c r="OG46" s="171"/>
      <c r="OH46" s="171"/>
      <c r="OI46" s="171"/>
      <c r="OJ46" s="171"/>
      <c r="OK46" s="171"/>
      <c r="OL46" s="171"/>
      <c r="OM46" s="171"/>
      <c r="ON46" s="171"/>
      <c r="OO46" s="171"/>
      <c r="OP46" s="171"/>
      <c r="OQ46" s="171"/>
      <c r="OR46" s="171"/>
      <c r="OS46" s="171"/>
      <c r="OT46" s="171"/>
      <c r="OU46" s="171"/>
      <c r="OV46" s="171"/>
      <c r="OW46" s="171"/>
      <c r="OX46" s="171"/>
      <c r="OY46" s="171"/>
      <c r="OZ46" s="171"/>
      <c r="PA46" s="171"/>
      <c r="PB46" s="171"/>
      <c r="PC46" s="171"/>
      <c r="PD46" s="171"/>
      <c r="PE46" s="171"/>
      <c r="PF46" s="171"/>
      <c r="PG46" s="171"/>
      <c r="PH46" s="171"/>
      <c r="PI46" s="171"/>
      <c r="PJ46" s="171"/>
      <c r="PK46" s="171"/>
      <c r="PL46" s="171"/>
      <c r="PM46" s="171"/>
      <c r="PN46" s="171"/>
      <c r="PO46" s="171"/>
      <c r="PP46" s="171"/>
      <c r="PQ46" s="171"/>
      <c r="PR46" s="171"/>
      <c r="PS46" s="171"/>
      <c r="PT46" s="171"/>
      <c r="PU46" s="171"/>
      <c r="PV46" s="171"/>
      <c r="PW46" s="171"/>
      <c r="PX46" s="171"/>
      <c r="PY46" s="171"/>
      <c r="PZ46" s="171"/>
      <c r="QA46" s="171"/>
      <c r="QB46" s="171"/>
      <c r="QC46" s="171"/>
      <c r="QD46" s="171"/>
      <c r="QE46" s="171"/>
      <c r="QF46" s="171"/>
      <c r="QG46" s="171"/>
      <c r="QH46" s="171"/>
      <c r="QI46" s="171"/>
      <c r="QJ46" s="171"/>
      <c r="QK46" s="171"/>
      <c r="QL46" s="171"/>
      <c r="QM46" s="171"/>
      <c r="QN46" s="171"/>
      <c r="QO46" s="171"/>
      <c r="QP46" s="171"/>
      <c r="QQ46" s="171"/>
      <c r="QR46" s="171"/>
      <c r="QS46" s="171"/>
      <c r="QT46" s="171"/>
      <c r="QU46" s="171"/>
      <c r="QV46" s="171"/>
      <c r="QW46" s="171"/>
      <c r="QX46" s="171"/>
      <c r="QY46" s="171"/>
      <c r="QZ46" s="171"/>
      <c r="RA46" s="171"/>
      <c r="RB46" s="171"/>
      <c r="RC46" s="171"/>
      <c r="RD46" s="171"/>
      <c r="RE46" s="171"/>
      <c r="RF46" s="171"/>
      <c r="RG46" s="171"/>
      <c r="RH46" s="171"/>
      <c r="RI46" s="171"/>
      <c r="RJ46" s="171"/>
      <c r="RK46" s="171"/>
      <c r="RL46" s="171"/>
      <c r="RM46" s="171"/>
      <c r="RN46" s="171"/>
      <c r="RO46" s="171"/>
      <c r="RP46" s="171"/>
      <c r="RQ46" s="171"/>
      <c r="RR46" s="171"/>
      <c r="RS46" s="171"/>
      <c r="RT46" s="171"/>
      <c r="RU46" s="171"/>
      <c r="RV46" s="171"/>
      <c r="RW46" s="171"/>
      <c r="RX46" s="171"/>
      <c r="RY46" s="171"/>
      <c r="RZ46" s="171"/>
      <c r="SA46" s="171"/>
      <c r="SB46" s="171"/>
      <c r="SC46" s="171"/>
      <c r="SD46" s="171"/>
      <c r="SE46" s="171"/>
      <c r="SF46" s="171"/>
      <c r="SG46" s="171"/>
      <c r="SH46" s="171"/>
      <c r="SI46" s="171"/>
      <c r="SJ46" s="171"/>
      <c r="SK46" s="171"/>
      <c r="SL46" s="171"/>
      <c r="SM46" s="171"/>
      <c r="SN46" s="171"/>
      <c r="SO46" s="171"/>
      <c r="SP46" s="171"/>
      <c r="SQ46" s="171"/>
      <c r="SR46" s="171"/>
      <c r="SS46" s="171"/>
      <c r="ST46" s="171"/>
      <c r="SU46" s="171"/>
      <c r="SV46" s="171"/>
      <c r="SW46" s="171"/>
      <c r="SX46" s="171"/>
      <c r="SY46" s="171"/>
      <c r="SZ46" s="171"/>
      <c r="TA46" s="171"/>
      <c r="TB46" s="171"/>
      <c r="TC46" s="171"/>
      <c r="TD46" s="171"/>
      <c r="TE46" s="171"/>
      <c r="TF46" s="171"/>
      <c r="TG46" s="171"/>
      <c r="TH46" s="171"/>
      <c r="TI46" s="171"/>
      <c r="TJ46" s="171"/>
      <c r="TK46" s="171"/>
      <c r="TL46" s="171"/>
      <c r="TM46" s="171"/>
      <c r="TN46" s="171"/>
      <c r="TO46" s="171"/>
      <c r="TP46" s="171"/>
      <c r="TQ46" s="171"/>
      <c r="TR46" s="171"/>
      <c r="TS46" s="171"/>
      <c r="TT46" s="171"/>
      <c r="TU46" s="171"/>
      <c r="TV46" s="171"/>
      <c r="TW46" s="171"/>
      <c r="TX46" s="171"/>
      <c r="TY46" s="171"/>
      <c r="TZ46" s="171"/>
      <c r="UA46" s="171"/>
      <c r="UB46" s="171"/>
      <c r="UC46" s="171"/>
      <c r="UD46" s="171"/>
      <c r="UE46" s="171"/>
      <c r="UF46" s="171"/>
      <c r="UG46" s="171"/>
      <c r="UH46" s="171"/>
      <c r="UI46" s="171"/>
      <c r="UJ46" s="171"/>
      <c r="UK46" s="171"/>
      <c r="UL46" s="171"/>
      <c r="UM46" s="171"/>
      <c r="UN46" s="171"/>
      <c r="UO46" s="171"/>
      <c r="UP46" s="171"/>
      <c r="UQ46" s="171"/>
      <c r="UR46" s="171"/>
      <c r="US46" s="171"/>
      <c r="UT46" s="171"/>
      <c r="UU46" s="171"/>
      <c r="UV46" s="171"/>
      <c r="UW46" s="171"/>
      <c r="UX46" s="171"/>
      <c r="UY46" s="171"/>
      <c r="UZ46" s="171"/>
      <c r="VA46" s="171"/>
      <c r="VB46" s="171"/>
      <c r="VC46" s="171"/>
      <c r="VD46" s="171"/>
      <c r="VE46" s="171"/>
      <c r="VF46" s="171"/>
      <c r="VG46" s="171"/>
      <c r="VH46" s="171"/>
      <c r="VI46" s="171"/>
      <c r="VJ46" s="171"/>
      <c r="VK46" s="171"/>
      <c r="VL46" s="171"/>
      <c r="VM46" s="171"/>
      <c r="VN46" s="171"/>
      <c r="VO46" s="171"/>
      <c r="VP46" s="171"/>
      <c r="VQ46" s="171"/>
      <c r="VR46" s="171"/>
      <c r="VS46" s="171"/>
      <c r="VT46" s="171"/>
      <c r="VU46" s="171"/>
      <c r="VV46" s="171"/>
      <c r="VW46" s="171"/>
      <c r="VX46" s="171"/>
      <c r="VY46" s="171"/>
      <c r="VZ46" s="171"/>
      <c r="WA46" s="171"/>
      <c r="WB46" s="171"/>
      <c r="WC46" s="171"/>
      <c r="WD46" s="171"/>
      <c r="WE46" s="171"/>
      <c r="WF46" s="171"/>
      <c r="WG46" s="171"/>
      <c r="WH46" s="171"/>
      <c r="WI46" s="171"/>
      <c r="WJ46" s="171"/>
      <c r="WK46" s="171"/>
      <c r="WL46" s="171"/>
      <c r="WM46" s="171"/>
      <c r="WN46" s="171"/>
      <c r="WO46" s="171"/>
      <c r="WP46" s="171"/>
      <c r="WQ46" s="171"/>
      <c r="WR46" s="171"/>
      <c r="WS46" s="171"/>
      <c r="WT46" s="171"/>
      <c r="WU46" s="171"/>
      <c r="WV46" s="171"/>
      <c r="WW46" s="171"/>
      <c r="WX46" s="171"/>
      <c r="WY46" s="171"/>
      <c r="WZ46" s="171"/>
      <c r="XA46" s="171"/>
      <c r="XB46" s="171"/>
      <c r="XC46" s="171"/>
      <c r="XD46" s="171"/>
      <c r="XE46" s="171"/>
      <c r="XF46" s="171"/>
      <c r="XG46" s="171"/>
      <c r="XH46" s="171"/>
      <c r="XI46" s="171"/>
      <c r="XJ46" s="171"/>
      <c r="XK46" s="171"/>
      <c r="XL46" s="171"/>
      <c r="XM46" s="171"/>
      <c r="XN46" s="171"/>
      <c r="XO46" s="171"/>
      <c r="XP46" s="171"/>
      <c r="XQ46" s="171"/>
      <c r="XR46" s="171"/>
      <c r="XS46" s="171"/>
      <c r="XT46" s="171"/>
      <c r="XU46" s="171"/>
      <c r="XV46" s="171"/>
      <c r="XW46" s="171"/>
      <c r="XX46" s="171"/>
      <c r="XY46" s="171"/>
      <c r="XZ46" s="171"/>
      <c r="YA46" s="171"/>
      <c r="YB46" s="171"/>
      <c r="YC46" s="171"/>
      <c r="YD46" s="171"/>
      <c r="YE46" s="171"/>
      <c r="YF46" s="171"/>
      <c r="YG46" s="171"/>
      <c r="YH46" s="171"/>
      <c r="YI46" s="171"/>
      <c r="YJ46" s="171"/>
      <c r="YK46" s="171"/>
      <c r="YL46" s="171"/>
      <c r="YM46" s="171"/>
      <c r="YN46" s="171"/>
      <c r="YO46" s="171"/>
      <c r="YP46" s="171"/>
      <c r="YQ46" s="171"/>
      <c r="YR46" s="171"/>
      <c r="YS46" s="171"/>
      <c r="YT46" s="171"/>
      <c r="YU46" s="171"/>
      <c r="YV46" s="171"/>
      <c r="YW46" s="171"/>
      <c r="YX46" s="171"/>
      <c r="YY46" s="171"/>
      <c r="YZ46" s="171"/>
      <c r="ZA46" s="171"/>
      <c r="ZB46" s="171"/>
      <c r="ZC46" s="171"/>
      <c r="ZD46" s="171"/>
      <c r="ZE46" s="171"/>
      <c r="ZF46" s="171"/>
      <c r="ZG46" s="171"/>
      <c r="ZH46" s="171"/>
      <c r="ZI46" s="171"/>
      <c r="ZJ46" s="171"/>
      <c r="ZK46" s="171"/>
      <c r="ZL46" s="171"/>
      <c r="ZM46" s="171"/>
      <c r="ZN46" s="171"/>
      <c r="ZO46" s="171"/>
      <c r="ZP46" s="171"/>
      <c r="ZQ46" s="171"/>
      <c r="ZR46" s="171"/>
      <c r="ZS46" s="171"/>
      <c r="ZT46" s="171"/>
      <c r="ZU46" s="171"/>
      <c r="ZV46" s="171"/>
      <c r="ZW46" s="171"/>
      <c r="ZX46" s="171"/>
      <c r="ZY46" s="171"/>
      <c r="ZZ46" s="171"/>
      <c r="AAA46" s="171"/>
      <c r="AAB46" s="171"/>
      <c r="AAC46" s="171"/>
      <c r="AAD46" s="171"/>
      <c r="AAE46" s="171"/>
      <c r="AAF46" s="171"/>
      <c r="AAG46" s="171"/>
      <c r="AAH46" s="171"/>
      <c r="AAI46" s="171"/>
      <c r="AAJ46" s="171"/>
      <c r="AAK46" s="171"/>
      <c r="AAL46" s="171"/>
      <c r="AAM46" s="171"/>
      <c r="AAN46" s="171"/>
      <c r="AAO46" s="171"/>
      <c r="AAP46" s="171"/>
      <c r="AAQ46" s="171"/>
      <c r="AAR46" s="171"/>
      <c r="AAS46" s="171"/>
      <c r="AAT46" s="171"/>
      <c r="AAU46" s="171"/>
      <c r="AAV46" s="171"/>
      <c r="AAW46" s="171"/>
      <c r="AAX46" s="171"/>
      <c r="AAY46" s="171"/>
      <c r="AAZ46" s="171"/>
      <c r="ABA46" s="171"/>
      <c r="ABB46" s="171"/>
      <c r="ABC46" s="171"/>
      <c r="ABD46" s="171"/>
      <c r="ABE46" s="171"/>
      <c r="ABF46" s="171"/>
      <c r="ABG46" s="171"/>
      <c r="ABH46" s="171"/>
      <c r="ABI46" s="171"/>
      <c r="ABJ46" s="171"/>
      <c r="ABK46" s="171"/>
      <c r="ABL46" s="171"/>
      <c r="ABM46" s="171"/>
      <c r="ABN46" s="171"/>
      <c r="ABO46" s="171"/>
      <c r="ABP46" s="171"/>
      <c r="ABQ46" s="171"/>
      <c r="ABR46" s="171"/>
      <c r="ABS46" s="171"/>
      <c r="ABT46" s="171"/>
      <c r="ABU46" s="171"/>
      <c r="ABV46" s="171"/>
      <c r="ABW46" s="171"/>
      <c r="ABX46" s="171"/>
      <c r="ABY46" s="171"/>
      <c r="ABZ46" s="171"/>
      <c r="ACA46" s="171"/>
      <c r="ACB46" s="171"/>
      <c r="ACC46" s="171"/>
      <c r="ACD46" s="171"/>
      <c r="ACE46" s="171"/>
      <c r="ACF46" s="171"/>
      <c r="ACG46" s="171"/>
      <c r="ACH46" s="171"/>
      <c r="ACI46" s="171"/>
      <c r="ACJ46" s="171"/>
      <c r="ACK46" s="171"/>
      <c r="ACL46" s="171"/>
      <c r="ACM46" s="171"/>
      <c r="ACN46" s="171"/>
      <c r="ACO46" s="171"/>
      <c r="ACP46" s="171"/>
      <c r="ACQ46" s="171"/>
      <c r="ACR46" s="171"/>
      <c r="ACS46" s="171"/>
      <c r="ACT46" s="171"/>
      <c r="ACU46" s="171"/>
      <c r="ACV46" s="171"/>
      <c r="ACW46" s="171"/>
      <c r="ACX46" s="171"/>
      <c r="ACY46" s="171"/>
      <c r="ACZ46" s="171"/>
      <c r="ADA46" s="171"/>
      <c r="ADB46" s="171"/>
      <c r="ADC46" s="171"/>
      <c r="ADD46" s="171"/>
      <c r="ADE46" s="171"/>
      <c r="ADF46" s="171"/>
      <c r="ADG46" s="171"/>
      <c r="ADH46" s="171"/>
      <c r="ADI46" s="171"/>
      <c r="ADJ46" s="171"/>
      <c r="ADK46" s="171"/>
      <c r="ADL46" s="171"/>
      <c r="ADM46" s="171"/>
      <c r="ADN46" s="171"/>
      <c r="ADO46" s="171"/>
      <c r="ADP46" s="171"/>
      <c r="ADQ46" s="171"/>
      <c r="ADR46" s="171"/>
      <c r="ADS46" s="171"/>
      <c r="ADT46" s="171"/>
      <c r="ADU46" s="171"/>
      <c r="ADV46" s="171"/>
      <c r="ADW46" s="171"/>
      <c r="ADX46" s="171"/>
      <c r="ADY46" s="171"/>
      <c r="ADZ46" s="171"/>
      <c r="AEA46" s="171"/>
      <c r="AEB46" s="171"/>
      <c r="AEC46" s="171"/>
      <c r="AED46" s="171"/>
      <c r="AEE46" s="171"/>
      <c r="AEF46" s="171"/>
      <c r="AEG46" s="171"/>
      <c r="AEH46" s="171"/>
      <c r="AEI46" s="171"/>
      <c r="AEJ46" s="171"/>
      <c r="AEK46" s="171"/>
      <c r="AEL46" s="171"/>
      <c r="AEM46" s="171"/>
      <c r="AEN46" s="171"/>
      <c r="AEO46" s="171"/>
      <c r="AEP46" s="171"/>
      <c r="AEQ46" s="171"/>
      <c r="AER46" s="171"/>
      <c r="AES46" s="171"/>
      <c r="AET46" s="171"/>
      <c r="AEU46" s="171"/>
      <c r="AEV46" s="171"/>
      <c r="AEW46" s="171"/>
      <c r="AEX46" s="171"/>
      <c r="AEY46" s="171"/>
      <c r="AEZ46" s="171"/>
      <c r="AFA46" s="171"/>
      <c r="AFB46" s="171"/>
      <c r="AFC46" s="171"/>
      <c r="AFD46" s="171"/>
      <c r="AFE46" s="171"/>
      <c r="AFF46" s="171"/>
      <c r="AFG46" s="171"/>
      <c r="AFH46" s="171"/>
      <c r="AFI46" s="171"/>
      <c r="AFJ46" s="171"/>
      <c r="AFK46" s="171"/>
      <c r="AFL46" s="171"/>
      <c r="AFM46" s="171"/>
      <c r="AFN46" s="171"/>
      <c r="AFO46" s="171"/>
      <c r="AFP46" s="171"/>
      <c r="AFQ46" s="171"/>
      <c r="AFR46" s="171"/>
      <c r="AFS46" s="171"/>
      <c r="AFT46" s="171"/>
      <c r="AFU46" s="171"/>
      <c r="AFV46" s="171"/>
      <c r="AFW46" s="171"/>
      <c r="AFX46" s="171"/>
      <c r="AFY46" s="171"/>
      <c r="AFZ46" s="171"/>
      <c r="AGA46" s="171"/>
      <c r="AGB46" s="171"/>
      <c r="AGC46" s="171"/>
      <c r="AGD46" s="171"/>
      <c r="AGE46" s="171"/>
      <c r="AGF46" s="171"/>
      <c r="AGG46" s="171"/>
      <c r="AGH46" s="171"/>
      <c r="AGI46" s="171"/>
      <c r="AGJ46" s="171"/>
      <c r="AGK46" s="171"/>
      <c r="AGL46" s="171"/>
      <c r="AGM46" s="171"/>
      <c r="AGN46" s="171"/>
      <c r="AGO46" s="171"/>
      <c r="AGP46" s="171"/>
      <c r="AGQ46" s="171"/>
      <c r="AGR46" s="171"/>
      <c r="AGS46" s="171"/>
      <c r="AGT46" s="171"/>
      <c r="AGU46" s="171"/>
      <c r="AGV46" s="171"/>
      <c r="AGW46" s="171"/>
      <c r="AGX46" s="171"/>
      <c r="AGY46" s="171"/>
      <c r="AGZ46" s="171"/>
      <c r="AHA46" s="171"/>
      <c r="AHB46" s="171"/>
      <c r="AHC46" s="171"/>
      <c r="AHD46" s="171"/>
      <c r="AHE46" s="171"/>
      <c r="AHF46" s="171"/>
      <c r="AHG46" s="171"/>
      <c r="AHH46" s="171"/>
      <c r="AHI46" s="171"/>
      <c r="AHJ46" s="171"/>
      <c r="AHK46" s="171"/>
      <c r="AHL46" s="171"/>
      <c r="AHM46" s="171"/>
      <c r="AHN46" s="171"/>
      <c r="AHO46" s="171"/>
      <c r="AHP46" s="171"/>
      <c r="AHQ46" s="171"/>
      <c r="AHR46" s="171"/>
      <c r="AHS46" s="171"/>
      <c r="AHT46" s="171"/>
      <c r="AHU46" s="171"/>
      <c r="AHV46" s="171"/>
      <c r="AHW46" s="171"/>
      <c r="AHX46" s="171"/>
      <c r="AHY46" s="171"/>
      <c r="AHZ46" s="171"/>
      <c r="AIA46" s="171"/>
      <c r="AIB46" s="171"/>
      <c r="AIC46" s="171"/>
      <c r="AID46" s="171"/>
      <c r="AIE46" s="171"/>
      <c r="AIF46" s="171"/>
      <c r="AIG46" s="171"/>
      <c r="AIH46" s="171"/>
      <c r="AII46" s="171"/>
      <c r="AIJ46" s="171"/>
      <c r="AIK46" s="171"/>
      <c r="AIL46" s="171"/>
      <c r="AIM46" s="171"/>
      <c r="AIN46" s="171"/>
      <c r="AIO46" s="171"/>
      <c r="AIP46" s="171"/>
      <c r="AIQ46" s="171"/>
      <c r="AIR46" s="171"/>
      <c r="AIS46" s="171"/>
      <c r="AIT46" s="171"/>
      <c r="AIU46" s="171"/>
      <c r="AIV46" s="171"/>
      <c r="AIW46" s="171"/>
      <c r="AIX46" s="171"/>
      <c r="AIY46" s="171"/>
      <c r="AIZ46" s="171"/>
      <c r="AJA46" s="171"/>
      <c r="AJB46" s="171"/>
      <c r="AJC46" s="171"/>
      <c r="AJD46" s="171"/>
      <c r="AJE46" s="171"/>
      <c r="AJF46" s="171"/>
      <c r="AJG46" s="171"/>
      <c r="AJH46" s="171"/>
      <c r="AJI46" s="171"/>
      <c r="AJJ46" s="171"/>
      <c r="AJK46" s="171"/>
      <c r="AJL46" s="171"/>
      <c r="AJM46" s="171"/>
      <c r="AJN46" s="171"/>
      <c r="AJO46" s="171"/>
      <c r="AJP46" s="171"/>
      <c r="AJQ46" s="171"/>
      <c r="AJR46" s="171"/>
      <c r="AJS46" s="171"/>
      <c r="AJT46" s="171"/>
      <c r="AJU46" s="171"/>
      <c r="AJV46" s="171"/>
      <c r="AJW46" s="171"/>
      <c r="AJX46" s="171"/>
      <c r="AJY46" s="171"/>
      <c r="AJZ46" s="171"/>
      <c r="AKA46" s="171"/>
      <c r="AKB46" s="171"/>
      <c r="AKC46" s="171"/>
      <c r="AKD46" s="171"/>
      <c r="AKE46" s="171"/>
      <c r="AKF46" s="171"/>
      <c r="AKG46" s="171"/>
      <c r="AKH46" s="171"/>
      <c r="AKI46" s="171"/>
      <c r="AKJ46" s="171"/>
      <c r="AKK46" s="171"/>
      <c r="AKL46" s="171"/>
      <c r="AKM46" s="171"/>
      <c r="AKN46" s="171"/>
      <c r="AKO46" s="171"/>
      <c r="AKP46" s="171"/>
      <c r="AKQ46" s="171"/>
      <c r="AKR46" s="171"/>
      <c r="AKS46" s="171"/>
      <c r="AKT46" s="171"/>
      <c r="AKU46" s="171"/>
      <c r="AKV46" s="171"/>
      <c r="AKW46" s="171"/>
      <c r="AKX46" s="171"/>
      <c r="AKY46" s="171"/>
      <c r="AKZ46" s="171"/>
      <c r="ALA46" s="171"/>
      <c r="ALB46" s="171"/>
      <c r="ALC46" s="171"/>
      <c r="ALD46" s="171"/>
      <c r="ALE46" s="171"/>
      <c r="ALF46" s="171"/>
      <c r="ALG46" s="171"/>
      <c r="ALH46" s="171"/>
      <c r="ALI46" s="171"/>
      <c r="ALJ46" s="171"/>
      <c r="ALK46" s="171"/>
      <c r="ALL46" s="171"/>
      <c r="ALM46" s="171"/>
      <c r="ALN46" s="171"/>
      <c r="ALO46" s="171"/>
      <c r="ALP46" s="171"/>
      <c r="ALQ46" s="171"/>
      <c r="ALR46" s="171"/>
      <c r="ALS46" s="171"/>
      <c r="ALT46" s="171"/>
      <c r="ALU46" s="171"/>
      <c r="ALV46" s="171"/>
      <c r="ALW46" s="171"/>
      <c r="ALX46" s="171"/>
      <c r="ALY46" s="171"/>
      <c r="ALZ46" s="171"/>
      <c r="AMA46" s="171"/>
      <c r="AMB46" s="171"/>
      <c r="AMC46" s="171"/>
      <c r="AMD46" s="171"/>
      <c r="AME46" s="171"/>
      <c r="AMF46" s="171"/>
      <c r="AMG46" s="171"/>
      <c r="AMH46" s="171"/>
      <c r="AMI46" s="171"/>
      <c r="AMJ46" s="171"/>
      <c r="AMK46" s="171"/>
      <c r="AML46" s="171"/>
      <c r="AMM46" s="171"/>
      <c r="AMN46" s="171"/>
      <c r="AMO46" s="171"/>
      <c r="AMP46" s="171"/>
      <c r="AMQ46" s="171"/>
      <c r="AMR46" s="171"/>
      <c r="AMS46" s="171"/>
      <c r="AMT46" s="171"/>
      <c r="AMU46" s="171"/>
      <c r="AMV46" s="171"/>
      <c r="AMW46" s="171"/>
      <c r="AMX46" s="171"/>
      <c r="AMY46" s="171"/>
    </row>
    <row r="47" spans="1:1039" ht="25.5" customHeight="1" outlineLevel="2" x14ac:dyDescent="0.2">
      <c r="A47" s="102">
        <v>326</v>
      </c>
      <c r="B47" s="176" t="s">
        <v>112</v>
      </c>
      <c r="C47" s="176" t="s">
        <v>126</v>
      </c>
      <c r="D47" s="176" t="s">
        <v>10</v>
      </c>
      <c r="E47" s="176" t="s">
        <v>138</v>
      </c>
      <c r="F47" s="176" t="s">
        <v>150</v>
      </c>
      <c r="G47" s="177" t="s">
        <v>163</v>
      </c>
      <c r="H47" s="178" t="s">
        <v>135</v>
      </c>
      <c r="I47" s="179" t="s">
        <v>152</v>
      </c>
      <c r="J47" s="179" t="s">
        <v>153</v>
      </c>
      <c r="K47" s="179" t="s">
        <v>165</v>
      </c>
      <c r="L47" s="179" t="s">
        <v>129</v>
      </c>
      <c r="M47" s="179" t="s">
        <v>145</v>
      </c>
      <c r="N47" s="178">
        <v>22</v>
      </c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78">
        <v>7</v>
      </c>
      <c r="AB47" s="181">
        <v>22</v>
      </c>
      <c r="AC47" s="182">
        <f>VLOOKUP(AB47,'[1]PPTOS GENERALES 2024'!$AL$11:$AN$40,3)*AD47</f>
        <v>505.28765700000002</v>
      </c>
      <c r="AD47" s="47">
        <v>0.82430000000000003</v>
      </c>
      <c r="AE47" s="183">
        <f>VLOOKUP(C47,'[1]PPTOS GENERALES 2024'!$AL$3:$AO$8,4)*AD47</f>
        <v>950.39317100000005</v>
      </c>
      <c r="AF47" s="183">
        <f>VLOOKUP(C47,'[1]PPTOS GENERALES 2024'!$AL$3:$AP$8,5)*CY47*AD47</f>
        <v>149.486805</v>
      </c>
      <c r="AG47" s="183"/>
      <c r="AH47" s="180">
        <f>VLOOKUP(C47,'[1]PPTOS GENERALES 2024'!$AU$3:$AV$8,2)*AD47</f>
        <v>693.13676577499996</v>
      </c>
      <c r="AI47" s="180">
        <f>VLOOKUP(C47,'[1]PPTOS GENERALES 2024'!$AU$3:$AW$8,3)*CY47*AD47</f>
        <v>108.99588385833331</v>
      </c>
      <c r="AJ47" s="184">
        <f>VLOOKUP(N47,'[1]PPTOS GENERALES 2024'!$AL$11:$AN$40,3)*AD47</f>
        <v>505.28765700000002</v>
      </c>
      <c r="AK47" s="180">
        <f t="shared" si="1"/>
        <v>0</v>
      </c>
      <c r="AL47" s="180">
        <f>VLOOKUP(AA47,'[1]PPTOS GENERALES 2024'!$AL$45:$AU$56,10)*AD47</f>
        <v>583.19225000000006</v>
      </c>
      <c r="AM47" s="180">
        <v>0</v>
      </c>
      <c r="AN47" s="180">
        <v>0</v>
      </c>
      <c r="AO47" s="180">
        <v>0</v>
      </c>
      <c r="AP47" s="185">
        <v>0</v>
      </c>
      <c r="AQ47" s="180">
        <f>VLOOKUP(AA47,'[1]PPTOS GENERALES 2024'!$AL$45:$BB$56,12)*AP47</f>
        <v>0</v>
      </c>
      <c r="AR47" s="185"/>
      <c r="AS47" s="180">
        <f>VLOOKUP(AA47,'[1]PPTOS GENERALES 2024'!$AL$45:$BB$56,14)*AR47</f>
        <v>0</v>
      </c>
      <c r="AT47" s="185"/>
      <c r="AU47" s="180">
        <f>VLOOKUP(AA47,'[1]PPTOS GENERALES 2024'!$AL$45:$BB$56,15)*AT47</f>
        <v>0</v>
      </c>
      <c r="AV47" s="185"/>
      <c r="AW47" s="180">
        <f>VLOOKUP(AA47,'[1]PPTOS GENERALES 2024'!$AL$45:$BB$56,17)*AV47</f>
        <v>0</v>
      </c>
      <c r="AX47" s="185"/>
      <c r="AY47" s="180">
        <f>VLOOKUP(AA47,'[1]PPTOS GENERALES 2024'!$AL$45:$BG$56,18)*AX47</f>
        <v>0</v>
      </c>
      <c r="AZ47" s="19"/>
      <c r="BA47" s="180">
        <f>VLOOKUP(AA47,'[1]PPTOS GENERALES 2024'!$AL$45:$BG$56,19)*AZ47</f>
        <v>0</v>
      </c>
      <c r="BB47" s="19"/>
      <c r="BC47" s="180">
        <f>VLOOKUP(AA47,'[1]PPTOS GENERALES 2024'!$AL$45:$BG$56,20)*BB47</f>
        <v>0</v>
      </c>
      <c r="BD47" s="19"/>
      <c r="BE47" s="180">
        <f>VLOOKUP(AA47,'[1]PPTOS GENERALES 2024'!$AL$45:$BG$56,21)*BD47</f>
        <v>0</v>
      </c>
      <c r="BF47" s="19"/>
      <c r="BG47" s="180">
        <f>VLOOKUP(AA47,'[1]PPTOS GENERALES 2024'!$AL$45:$BG$56,22)*BF47</f>
        <v>0</v>
      </c>
      <c r="BH47" s="19"/>
      <c r="BI47" s="180"/>
      <c r="BJ47" s="19"/>
      <c r="BK47" s="180"/>
      <c r="BL47" s="19"/>
      <c r="BM47" s="180"/>
      <c r="BN47" s="19"/>
      <c r="BO47" s="180"/>
      <c r="BP47" s="19"/>
      <c r="BQ47" s="180"/>
      <c r="BR47" s="19"/>
      <c r="BS47" s="180"/>
      <c r="BT47" s="19"/>
      <c r="BU47" s="180"/>
      <c r="BV47" s="19"/>
      <c r="BW47" s="180"/>
      <c r="BX47" s="19"/>
      <c r="BY47" s="44"/>
      <c r="BZ47" s="180"/>
      <c r="CA47" s="180">
        <f t="shared" si="2"/>
        <v>12790.99158355</v>
      </c>
      <c r="CB47" s="180"/>
      <c r="CC47" s="180"/>
      <c r="CD47" s="180"/>
      <c r="CE47" s="180"/>
      <c r="CF47" s="180">
        <f t="shared" si="3"/>
        <v>2011.8334277166666</v>
      </c>
      <c r="CG47" s="180"/>
      <c r="CH47" s="180">
        <f t="shared" si="4"/>
        <v>7074.0271980000007</v>
      </c>
      <c r="CI47" s="180">
        <f t="shared" si="5"/>
        <v>8164.6915000000008</v>
      </c>
      <c r="CJ47" s="44">
        <f t="shared" si="0"/>
        <v>0</v>
      </c>
      <c r="CK47" s="186"/>
      <c r="CL47" s="187">
        <f t="shared" si="6"/>
        <v>30041.543709266669</v>
      </c>
      <c r="CM47" s="179"/>
      <c r="CN47" s="188">
        <f t="shared" si="39"/>
        <v>30637.038362000003</v>
      </c>
      <c r="CO47" s="189"/>
      <c r="CP47" s="180"/>
      <c r="CQ47" s="180"/>
      <c r="CR47" s="180">
        <f t="shared" si="8"/>
        <v>2188.3598830000001</v>
      </c>
      <c r="CS47" s="178"/>
      <c r="CT47" s="190">
        <v>1047</v>
      </c>
      <c r="CU47" s="190"/>
      <c r="CV47" s="191">
        <v>40665</v>
      </c>
      <c r="CW47" s="57">
        <v>45658</v>
      </c>
      <c r="CX47" s="192">
        <f>DATEDIF(CV47,CW47,"y")/3</f>
        <v>4.333333333333333</v>
      </c>
      <c r="CY47" s="192">
        <f>DATEDIF(CV47,CW47,"y")/3</f>
        <v>4.333333333333333</v>
      </c>
      <c r="CZ47" s="175"/>
      <c r="DA47" s="175"/>
      <c r="DB47" s="175"/>
      <c r="DC47" s="175"/>
      <c r="DD47" s="175"/>
      <c r="DE47" s="175"/>
      <c r="DF47" s="175"/>
      <c r="DG47" s="175"/>
      <c r="DH47" s="175"/>
      <c r="DI47" s="175"/>
      <c r="DJ47" s="175"/>
      <c r="DL47" s="62"/>
      <c r="DM47" s="62"/>
      <c r="DN47" s="63"/>
      <c r="DO47" s="64"/>
      <c r="DP47" s="64"/>
      <c r="DU47" s="66" t="s">
        <v>164</v>
      </c>
      <c r="DV47" s="124">
        <v>326</v>
      </c>
      <c r="DW47" s="193">
        <v>3</v>
      </c>
      <c r="DX47" s="193">
        <v>2</v>
      </c>
      <c r="DY47" s="194">
        <v>6</v>
      </c>
      <c r="DZ47" s="195" t="s">
        <v>132</v>
      </c>
      <c r="EA47" s="195" t="s">
        <v>132</v>
      </c>
      <c r="EB47" s="35"/>
      <c r="EC47" s="35"/>
      <c r="ED47" s="35"/>
      <c r="EE47" s="35"/>
      <c r="EG47" s="66" t="s">
        <v>164</v>
      </c>
      <c r="EH47" s="124">
        <v>326</v>
      </c>
      <c r="EI47" s="193">
        <v>3</v>
      </c>
      <c r="EJ47" s="193">
        <v>2</v>
      </c>
      <c r="EK47" s="194">
        <v>6</v>
      </c>
      <c r="EL47" s="195" t="s">
        <v>132</v>
      </c>
      <c r="EM47" s="195" t="s">
        <v>132</v>
      </c>
    </row>
    <row r="48" spans="1:1039" s="101" customFormat="1" ht="25.5" customHeight="1" x14ac:dyDescent="0.2">
      <c r="A48" s="139"/>
      <c r="B48" s="141"/>
      <c r="C48" s="141"/>
      <c r="D48" s="141"/>
      <c r="E48" s="141"/>
      <c r="F48" s="141"/>
      <c r="G48" s="142"/>
      <c r="H48" s="140"/>
      <c r="I48" s="143"/>
      <c r="J48" s="143"/>
      <c r="K48" s="143"/>
      <c r="L48" s="143"/>
      <c r="M48" s="143"/>
      <c r="N48" s="140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0"/>
      <c r="AB48" s="145"/>
      <c r="AC48" s="146"/>
      <c r="AD48" s="147"/>
      <c r="AE48" s="148"/>
      <c r="AF48" s="148"/>
      <c r="AG48" s="148"/>
      <c r="AH48" s="144"/>
      <c r="AI48" s="144"/>
      <c r="AJ48" s="149"/>
      <c r="AK48" s="144"/>
      <c r="AL48" s="144"/>
      <c r="AM48" s="144"/>
      <c r="AN48" s="144"/>
      <c r="AO48" s="144"/>
      <c r="AP48" s="150"/>
      <c r="AQ48" s="144"/>
      <c r="AR48" s="150"/>
      <c r="AS48" s="144"/>
      <c r="AT48" s="150"/>
      <c r="AU48" s="144"/>
      <c r="AV48" s="150"/>
      <c r="AW48" s="144"/>
      <c r="AX48" s="150"/>
      <c r="AY48" s="144"/>
      <c r="AZ48" s="151"/>
      <c r="BA48" s="144"/>
      <c r="BB48" s="151"/>
      <c r="BC48" s="144"/>
      <c r="BD48" s="151"/>
      <c r="BE48" s="144"/>
      <c r="BF48" s="151"/>
      <c r="BG48" s="144"/>
      <c r="BH48" s="151"/>
      <c r="BI48" s="144"/>
      <c r="BJ48" s="151"/>
      <c r="BK48" s="144"/>
      <c r="BL48" s="151"/>
      <c r="BM48" s="144"/>
      <c r="BN48" s="151"/>
      <c r="BO48" s="144"/>
      <c r="BP48" s="151"/>
      <c r="BQ48" s="144"/>
      <c r="BR48" s="151"/>
      <c r="BS48" s="144"/>
      <c r="BT48" s="151"/>
      <c r="BU48" s="144"/>
      <c r="BV48" s="151"/>
      <c r="BW48" s="144"/>
      <c r="BX48" s="151"/>
      <c r="BY48" s="144"/>
      <c r="BZ48" s="144"/>
      <c r="CA48" s="144"/>
      <c r="CB48" s="144"/>
      <c r="CC48" s="144"/>
      <c r="CD48" s="144"/>
      <c r="CE48" s="144"/>
      <c r="CF48" s="144"/>
      <c r="CG48" s="152"/>
      <c r="CH48" s="144"/>
      <c r="CI48" s="144"/>
      <c r="CJ48" s="75">
        <f t="shared" si="0"/>
        <v>0</v>
      </c>
      <c r="CK48" s="152"/>
      <c r="CL48" s="83">
        <f>SUBTOTAL(9,CL17:CL47)</f>
        <v>1123606.6676390832</v>
      </c>
      <c r="CM48" s="143"/>
      <c r="CN48" s="153"/>
      <c r="CO48" s="154"/>
      <c r="CP48" s="144"/>
      <c r="CQ48" s="144"/>
      <c r="CR48" s="144"/>
      <c r="CS48" s="140"/>
      <c r="CT48" s="155"/>
      <c r="CU48" s="155"/>
      <c r="CV48" s="156"/>
      <c r="CW48" s="156"/>
      <c r="CX48" s="157"/>
      <c r="CY48" s="157"/>
      <c r="CZ48" s="158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60"/>
      <c r="DL48" s="161"/>
      <c r="DM48" s="161"/>
      <c r="DN48" s="162"/>
      <c r="DO48" s="163"/>
      <c r="DP48" s="164"/>
      <c r="DQ48" s="160"/>
      <c r="DR48" s="160"/>
      <c r="DS48" s="160"/>
      <c r="DT48" s="160"/>
      <c r="DU48" s="160"/>
      <c r="DV48" s="165"/>
      <c r="DW48" s="166"/>
      <c r="DX48" s="167"/>
      <c r="DY48" s="168"/>
      <c r="DZ48" s="169"/>
      <c r="EA48" s="169"/>
      <c r="EB48" s="91"/>
      <c r="EC48" s="91"/>
      <c r="ED48" s="91"/>
      <c r="EE48" s="91"/>
      <c r="EF48" s="91"/>
      <c r="EG48" s="160"/>
      <c r="EH48" s="165" t="s">
        <v>167</v>
      </c>
      <c r="EI48" s="166"/>
      <c r="EJ48" s="167"/>
      <c r="EK48" s="168"/>
      <c r="EL48" s="169"/>
      <c r="EM48" s="169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91"/>
      <c r="JU48" s="91"/>
      <c r="JV48" s="91"/>
      <c r="JW48" s="91"/>
      <c r="JX48" s="91"/>
      <c r="JY48" s="91"/>
      <c r="JZ48" s="91"/>
      <c r="KA48" s="91"/>
      <c r="KB48" s="91"/>
      <c r="KC48" s="91"/>
      <c r="KD48" s="91"/>
      <c r="KE48" s="91"/>
      <c r="KF48" s="91"/>
      <c r="KG48" s="91"/>
      <c r="KH48" s="91"/>
      <c r="KI48" s="91"/>
      <c r="KJ48" s="91"/>
      <c r="KK48" s="91"/>
      <c r="KL48" s="91"/>
      <c r="KM48" s="91"/>
      <c r="KN48" s="91"/>
      <c r="KO48" s="91"/>
      <c r="KP48" s="91"/>
      <c r="KQ48" s="91"/>
      <c r="KR48" s="91"/>
      <c r="KS48" s="91"/>
      <c r="KT48" s="91"/>
      <c r="KU48" s="91"/>
      <c r="KV48" s="91"/>
      <c r="KW48" s="91"/>
      <c r="KX48" s="91"/>
      <c r="KY48" s="91"/>
      <c r="KZ48" s="91"/>
      <c r="LA48" s="91"/>
      <c r="LB48" s="91"/>
      <c r="LC48" s="91"/>
      <c r="LD48" s="91"/>
      <c r="LE48" s="91"/>
      <c r="LF48" s="91"/>
      <c r="LG48" s="91"/>
      <c r="LH48" s="91"/>
      <c r="LI48" s="91"/>
      <c r="LJ48" s="91"/>
      <c r="LK48" s="91"/>
      <c r="LL48" s="91"/>
      <c r="LM48" s="91"/>
      <c r="LN48" s="91"/>
      <c r="LO48" s="91"/>
      <c r="LP48" s="91"/>
      <c r="LQ48" s="91"/>
      <c r="LR48" s="91"/>
      <c r="LS48" s="91"/>
      <c r="LT48" s="91"/>
      <c r="LU48" s="91"/>
      <c r="LV48" s="91"/>
      <c r="LW48" s="91"/>
      <c r="LX48" s="91"/>
      <c r="LY48" s="91"/>
      <c r="LZ48" s="91"/>
      <c r="MA48" s="91"/>
      <c r="MB48" s="91"/>
      <c r="MC48" s="91"/>
      <c r="MD48" s="91"/>
      <c r="ME48" s="91"/>
      <c r="MF48" s="91"/>
      <c r="MG48" s="91"/>
      <c r="MH48" s="91"/>
      <c r="MI48" s="91"/>
      <c r="MJ48" s="91"/>
      <c r="MK48" s="91"/>
      <c r="ML48" s="91"/>
      <c r="MM48" s="91"/>
      <c r="MN48" s="91"/>
      <c r="MO48" s="91"/>
      <c r="MP48" s="91"/>
      <c r="MQ48" s="91"/>
      <c r="MR48" s="91"/>
      <c r="MS48" s="91"/>
      <c r="MT48" s="91"/>
      <c r="MU48" s="91"/>
      <c r="MV48" s="91"/>
      <c r="MW48" s="91"/>
      <c r="MX48" s="91"/>
      <c r="MY48" s="91"/>
      <c r="MZ48" s="91"/>
      <c r="NA48" s="91"/>
      <c r="NB48" s="91"/>
      <c r="NC48" s="91"/>
      <c r="ND48" s="91"/>
      <c r="NE48" s="91"/>
      <c r="NF48" s="91"/>
      <c r="NG48" s="91"/>
      <c r="NH48" s="91"/>
      <c r="NI48" s="91"/>
      <c r="NJ48" s="91"/>
      <c r="NK48" s="91"/>
      <c r="NL48" s="91"/>
      <c r="NM48" s="91"/>
      <c r="NN48" s="91"/>
      <c r="NO48" s="91"/>
      <c r="NP48" s="91"/>
      <c r="NQ48" s="91"/>
      <c r="NR48" s="91"/>
      <c r="NS48" s="91"/>
      <c r="NT48" s="91"/>
      <c r="NU48" s="91"/>
      <c r="NV48" s="91"/>
      <c r="NW48" s="91"/>
      <c r="NX48" s="91"/>
      <c r="NY48" s="91"/>
      <c r="NZ48" s="91"/>
      <c r="OA48" s="91"/>
      <c r="OB48" s="91"/>
      <c r="OC48" s="91"/>
      <c r="OD48" s="91"/>
      <c r="OE48" s="91"/>
      <c r="OF48" s="91"/>
      <c r="OG48" s="91"/>
      <c r="OH48" s="91"/>
      <c r="OI48" s="91"/>
      <c r="OJ48" s="91"/>
      <c r="OK48" s="91"/>
      <c r="OL48" s="91"/>
      <c r="OM48" s="91"/>
      <c r="ON48" s="91"/>
      <c r="OO48" s="91"/>
      <c r="OP48" s="91"/>
      <c r="OQ48" s="91"/>
      <c r="OR48" s="91"/>
      <c r="OS48" s="91"/>
      <c r="OT48" s="91"/>
      <c r="OU48" s="91"/>
      <c r="OV48" s="91"/>
      <c r="OW48" s="91"/>
      <c r="OX48" s="91"/>
      <c r="OY48" s="91"/>
      <c r="OZ48" s="91"/>
      <c r="PA48" s="91"/>
      <c r="PB48" s="91"/>
      <c r="PC48" s="91"/>
      <c r="PD48" s="91"/>
      <c r="PE48" s="91"/>
      <c r="PF48" s="91"/>
      <c r="PG48" s="91"/>
      <c r="PH48" s="91"/>
      <c r="PI48" s="91"/>
      <c r="PJ48" s="91"/>
      <c r="PK48" s="91"/>
      <c r="PL48" s="91"/>
      <c r="PM48" s="91"/>
      <c r="PN48" s="91"/>
      <c r="PO48" s="91"/>
      <c r="PP48" s="91"/>
      <c r="PQ48" s="91"/>
      <c r="PR48" s="91"/>
      <c r="PS48" s="91"/>
      <c r="PT48" s="91"/>
      <c r="PU48" s="91"/>
      <c r="PV48" s="91"/>
      <c r="PW48" s="91"/>
      <c r="PX48" s="91"/>
      <c r="PY48" s="91"/>
      <c r="PZ48" s="91"/>
      <c r="QA48" s="91"/>
      <c r="QB48" s="91"/>
      <c r="QC48" s="91"/>
      <c r="QD48" s="91"/>
      <c r="QE48" s="91"/>
      <c r="QF48" s="91"/>
      <c r="QG48" s="91"/>
      <c r="QH48" s="91"/>
      <c r="QI48" s="91"/>
      <c r="QJ48" s="91"/>
      <c r="QK48" s="91"/>
      <c r="QL48" s="91"/>
      <c r="QM48" s="91"/>
      <c r="QN48" s="91"/>
      <c r="QO48" s="91"/>
      <c r="QP48" s="91"/>
      <c r="QQ48" s="91"/>
      <c r="QR48" s="91"/>
      <c r="QS48" s="91"/>
      <c r="QT48" s="91"/>
      <c r="QU48" s="91"/>
      <c r="QV48" s="91"/>
      <c r="QW48" s="91"/>
      <c r="QX48" s="91"/>
      <c r="QY48" s="91"/>
      <c r="QZ48" s="91"/>
      <c r="RA48" s="91"/>
      <c r="RB48" s="91"/>
      <c r="RC48" s="91"/>
      <c r="RD48" s="91"/>
      <c r="RE48" s="91"/>
      <c r="RF48" s="91"/>
      <c r="RG48" s="91"/>
      <c r="RH48" s="91"/>
      <c r="RI48" s="91"/>
      <c r="RJ48" s="91"/>
      <c r="RK48" s="91"/>
      <c r="RL48" s="91"/>
      <c r="RM48" s="91"/>
      <c r="RN48" s="91"/>
      <c r="RO48" s="91"/>
      <c r="RP48" s="91"/>
      <c r="RQ48" s="91"/>
      <c r="RR48" s="91"/>
      <c r="RS48" s="91"/>
      <c r="RT48" s="91"/>
      <c r="RU48" s="91"/>
      <c r="RV48" s="91"/>
      <c r="RW48" s="91"/>
      <c r="RX48" s="91"/>
      <c r="RY48" s="91"/>
      <c r="RZ48" s="91"/>
      <c r="SA48" s="91"/>
      <c r="SB48" s="91"/>
      <c r="SC48" s="91"/>
      <c r="SD48" s="91"/>
      <c r="SE48" s="91"/>
      <c r="SF48" s="91"/>
      <c r="SG48" s="91"/>
      <c r="SH48" s="91"/>
      <c r="SI48" s="91"/>
      <c r="SJ48" s="91"/>
      <c r="SK48" s="91"/>
      <c r="SL48" s="91"/>
      <c r="SM48" s="91"/>
      <c r="SN48" s="91"/>
      <c r="SO48" s="91"/>
      <c r="SP48" s="91"/>
      <c r="SQ48" s="91"/>
      <c r="SR48" s="91"/>
      <c r="SS48" s="91"/>
      <c r="ST48" s="91"/>
      <c r="SU48" s="91"/>
      <c r="SV48" s="91"/>
      <c r="SW48" s="91"/>
      <c r="SX48" s="91"/>
      <c r="SY48" s="91"/>
      <c r="SZ48" s="91"/>
      <c r="TA48" s="91"/>
      <c r="TB48" s="91"/>
      <c r="TC48" s="91"/>
      <c r="TD48" s="91"/>
      <c r="TE48" s="91"/>
      <c r="TF48" s="91"/>
      <c r="TG48" s="91"/>
      <c r="TH48" s="91"/>
      <c r="TI48" s="91"/>
      <c r="TJ48" s="91"/>
      <c r="TK48" s="91"/>
      <c r="TL48" s="91"/>
      <c r="TM48" s="91"/>
      <c r="TN48" s="91"/>
      <c r="TO48" s="91"/>
      <c r="TP48" s="91"/>
      <c r="TQ48" s="91"/>
      <c r="TR48" s="91"/>
      <c r="TS48" s="91"/>
      <c r="TT48" s="91"/>
      <c r="TU48" s="91"/>
      <c r="TV48" s="91"/>
      <c r="TW48" s="91"/>
      <c r="TX48" s="91"/>
      <c r="TY48" s="91"/>
      <c r="TZ48" s="91"/>
      <c r="UA48" s="91"/>
      <c r="UB48" s="91"/>
      <c r="UC48" s="91"/>
      <c r="UD48" s="91"/>
      <c r="UE48" s="91"/>
      <c r="UF48" s="91"/>
      <c r="UG48" s="91"/>
      <c r="UH48" s="91"/>
      <c r="UI48" s="91"/>
      <c r="UJ48" s="91"/>
      <c r="UK48" s="91"/>
      <c r="UL48" s="91"/>
      <c r="UM48" s="91"/>
      <c r="UN48" s="91"/>
      <c r="UO48" s="91"/>
      <c r="UP48" s="91"/>
      <c r="UQ48" s="91"/>
      <c r="UR48" s="91"/>
      <c r="US48" s="91"/>
      <c r="UT48" s="91"/>
      <c r="UU48" s="91"/>
      <c r="UV48" s="91"/>
      <c r="UW48" s="91"/>
      <c r="UX48" s="91"/>
      <c r="UY48" s="91"/>
      <c r="UZ48" s="91"/>
      <c r="VA48" s="91"/>
      <c r="VB48" s="91"/>
      <c r="VC48" s="91"/>
      <c r="VD48" s="91"/>
      <c r="VE48" s="91"/>
      <c r="VF48" s="91"/>
      <c r="VG48" s="91"/>
      <c r="VH48" s="91"/>
      <c r="VI48" s="91"/>
      <c r="VJ48" s="91"/>
      <c r="VK48" s="91"/>
      <c r="VL48" s="91"/>
      <c r="VM48" s="91"/>
      <c r="VN48" s="91"/>
      <c r="VO48" s="91"/>
      <c r="VP48" s="91"/>
      <c r="VQ48" s="91"/>
      <c r="VR48" s="91"/>
      <c r="VS48" s="91"/>
      <c r="VT48" s="91"/>
      <c r="VU48" s="91"/>
      <c r="VV48" s="91"/>
      <c r="VW48" s="91"/>
      <c r="VX48" s="91"/>
      <c r="VY48" s="91"/>
      <c r="VZ48" s="91"/>
      <c r="WA48" s="91"/>
      <c r="WB48" s="91"/>
      <c r="WC48" s="91"/>
      <c r="WD48" s="91"/>
      <c r="WE48" s="91"/>
      <c r="WF48" s="91"/>
      <c r="WG48" s="91"/>
      <c r="WH48" s="91"/>
      <c r="WI48" s="91"/>
      <c r="WJ48" s="91"/>
      <c r="WK48" s="91"/>
      <c r="WL48" s="91"/>
      <c r="WM48" s="91"/>
      <c r="WN48" s="91"/>
      <c r="WO48" s="91"/>
      <c r="WP48" s="91"/>
      <c r="WQ48" s="91"/>
      <c r="WR48" s="91"/>
      <c r="WS48" s="91"/>
      <c r="WT48" s="91"/>
      <c r="WU48" s="91"/>
      <c r="WV48" s="91"/>
      <c r="WW48" s="91"/>
      <c r="WX48" s="91"/>
      <c r="WY48" s="91"/>
      <c r="WZ48" s="91"/>
      <c r="XA48" s="91"/>
      <c r="XB48" s="91"/>
      <c r="XC48" s="91"/>
      <c r="XD48" s="91"/>
      <c r="XE48" s="91"/>
      <c r="XF48" s="91"/>
      <c r="XG48" s="91"/>
      <c r="XH48" s="91"/>
      <c r="XI48" s="91"/>
      <c r="XJ48" s="91"/>
      <c r="XK48" s="91"/>
      <c r="XL48" s="91"/>
      <c r="XM48" s="91"/>
      <c r="XN48" s="91"/>
      <c r="XO48" s="91"/>
      <c r="XP48" s="91"/>
      <c r="XQ48" s="91"/>
      <c r="XR48" s="91"/>
      <c r="XS48" s="91"/>
      <c r="XT48" s="91"/>
      <c r="XU48" s="91"/>
      <c r="XV48" s="91"/>
      <c r="XW48" s="91"/>
      <c r="XX48" s="91"/>
      <c r="XY48" s="91"/>
      <c r="XZ48" s="91"/>
      <c r="YA48" s="91"/>
      <c r="YB48" s="91"/>
      <c r="YC48" s="91"/>
      <c r="YD48" s="91"/>
      <c r="YE48" s="91"/>
      <c r="YF48" s="91"/>
      <c r="YG48" s="91"/>
      <c r="YH48" s="91"/>
      <c r="YI48" s="91"/>
      <c r="YJ48" s="91"/>
      <c r="YK48" s="91"/>
      <c r="YL48" s="91"/>
      <c r="YM48" s="91"/>
      <c r="YN48" s="91"/>
      <c r="YO48" s="91"/>
      <c r="YP48" s="91"/>
      <c r="YQ48" s="91"/>
      <c r="YR48" s="91"/>
      <c r="YS48" s="91"/>
      <c r="YT48" s="91"/>
      <c r="YU48" s="91"/>
      <c r="YV48" s="91"/>
      <c r="YW48" s="91"/>
      <c r="YX48" s="91"/>
      <c r="YY48" s="91"/>
      <c r="YZ48" s="91"/>
      <c r="ZA48" s="91"/>
      <c r="ZB48" s="91"/>
      <c r="ZC48" s="91"/>
      <c r="ZD48" s="91"/>
      <c r="ZE48" s="91"/>
      <c r="ZF48" s="91"/>
      <c r="ZG48" s="91"/>
      <c r="ZH48" s="91"/>
      <c r="ZI48" s="91"/>
      <c r="ZJ48" s="91"/>
      <c r="ZK48" s="91"/>
      <c r="ZL48" s="91"/>
      <c r="ZM48" s="91"/>
      <c r="ZN48" s="91"/>
      <c r="ZO48" s="91"/>
      <c r="ZP48" s="91"/>
      <c r="ZQ48" s="91"/>
      <c r="ZR48" s="91"/>
      <c r="ZS48" s="91"/>
      <c r="ZT48" s="91"/>
      <c r="ZU48" s="91"/>
      <c r="ZV48" s="91"/>
      <c r="ZW48" s="91"/>
      <c r="ZX48" s="91"/>
      <c r="ZY48" s="91"/>
      <c r="ZZ48" s="91"/>
      <c r="AAA48" s="91"/>
      <c r="AAB48" s="91"/>
      <c r="AAC48" s="91"/>
      <c r="AAD48" s="91"/>
      <c r="AAE48" s="91"/>
      <c r="AAF48" s="91"/>
      <c r="AAG48" s="91"/>
      <c r="AAH48" s="91"/>
      <c r="AAI48" s="91"/>
      <c r="AAJ48" s="91"/>
      <c r="AAK48" s="91"/>
      <c r="AAL48" s="91"/>
      <c r="AAM48" s="91"/>
      <c r="AAN48" s="91"/>
      <c r="AAO48" s="91"/>
      <c r="AAP48" s="91"/>
      <c r="AAQ48" s="91"/>
      <c r="AAR48" s="91"/>
      <c r="AAS48" s="91"/>
      <c r="AAT48" s="91"/>
      <c r="AAU48" s="91"/>
      <c r="AAV48" s="91"/>
      <c r="AAW48" s="91"/>
      <c r="AAX48" s="91"/>
      <c r="AAY48" s="91"/>
      <c r="AAZ48" s="91"/>
      <c r="ABA48" s="91"/>
      <c r="ABB48" s="91"/>
      <c r="ABC48" s="91"/>
      <c r="ABD48" s="91"/>
      <c r="ABE48" s="91"/>
      <c r="ABF48" s="91"/>
      <c r="ABG48" s="91"/>
      <c r="ABH48" s="91"/>
      <c r="ABI48" s="91"/>
      <c r="ABJ48" s="91"/>
      <c r="ABK48" s="91"/>
      <c r="ABL48" s="91"/>
      <c r="ABM48" s="91"/>
      <c r="ABN48" s="91"/>
      <c r="ABO48" s="91"/>
      <c r="ABP48" s="91"/>
      <c r="ABQ48" s="91"/>
      <c r="ABR48" s="91"/>
      <c r="ABS48" s="91"/>
      <c r="ABT48" s="91"/>
      <c r="ABU48" s="91"/>
      <c r="ABV48" s="91"/>
      <c r="ABW48" s="91"/>
      <c r="ABX48" s="91"/>
      <c r="ABY48" s="91"/>
      <c r="ABZ48" s="91"/>
      <c r="ACA48" s="91"/>
      <c r="ACB48" s="91"/>
      <c r="ACC48" s="91"/>
      <c r="ACD48" s="91"/>
      <c r="ACE48" s="91"/>
      <c r="ACF48" s="91"/>
      <c r="ACG48" s="91"/>
      <c r="ACH48" s="91"/>
      <c r="ACI48" s="91"/>
      <c r="ACJ48" s="91"/>
      <c r="ACK48" s="91"/>
      <c r="ACL48" s="91"/>
      <c r="ACM48" s="91"/>
      <c r="ACN48" s="91"/>
      <c r="ACO48" s="91"/>
      <c r="ACP48" s="91"/>
      <c r="ACQ48" s="91"/>
      <c r="ACR48" s="91"/>
      <c r="ACS48" s="91"/>
      <c r="ACT48" s="91"/>
      <c r="ACU48" s="91"/>
      <c r="ACV48" s="91"/>
      <c r="ACW48" s="91"/>
      <c r="ACX48" s="91"/>
      <c r="ACY48" s="91"/>
      <c r="ACZ48" s="91"/>
      <c r="ADA48" s="91"/>
      <c r="ADB48" s="91"/>
      <c r="ADC48" s="91"/>
      <c r="ADD48" s="91"/>
      <c r="ADE48" s="91"/>
      <c r="ADF48" s="91"/>
      <c r="ADG48" s="91"/>
      <c r="ADH48" s="91"/>
      <c r="ADI48" s="91"/>
      <c r="ADJ48" s="91"/>
      <c r="ADK48" s="91"/>
      <c r="ADL48" s="91"/>
      <c r="ADM48" s="91"/>
      <c r="ADN48" s="91"/>
      <c r="ADO48" s="91"/>
      <c r="ADP48" s="91"/>
      <c r="ADQ48" s="91"/>
      <c r="ADR48" s="91"/>
      <c r="ADS48" s="91"/>
      <c r="ADT48" s="91"/>
      <c r="ADU48" s="91"/>
      <c r="ADV48" s="91"/>
      <c r="ADW48" s="91"/>
      <c r="ADX48" s="91"/>
      <c r="ADY48" s="91"/>
      <c r="ADZ48" s="91"/>
      <c r="AEA48" s="91"/>
      <c r="AEB48" s="91"/>
      <c r="AEC48" s="91"/>
      <c r="AED48" s="91"/>
      <c r="AEE48" s="91"/>
      <c r="AEF48" s="91"/>
      <c r="AEG48" s="91"/>
      <c r="AEH48" s="91"/>
      <c r="AEI48" s="91"/>
      <c r="AEJ48" s="91"/>
      <c r="AEK48" s="91"/>
      <c r="AEL48" s="91"/>
      <c r="AEM48" s="91"/>
      <c r="AEN48" s="91"/>
      <c r="AEO48" s="91"/>
      <c r="AEP48" s="91"/>
      <c r="AEQ48" s="91"/>
      <c r="AER48" s="91"/>
      <c r="AES48" s="91"/>
      <c r="AET48" s="91"/>
      <c r="AEU48" s="91"/>
      <c r="AEV48" s="91"/>
      <c r="AEW48" s="91"/>
      <c r="AEX48" s="91"/>
      <c r="AEY48" s="91"/>
      <c r="AEZ48" s="91"/>
      <c r="AFA48" s="91"/>
      <c r="AFB48" s="91"/>
      <c r="AFC48" s="91"/>
      <c r="AFD48" s="91"/>
      <c r="AFE48" s="91"/>
      <c r="AFF48" s="91"/>
      <c r="AFG48" s="91"/>
      <c r="AFH48" s="91"/>
      <c r="AFI48" s="91"/>
      <c r="AFJ48" s="91"/>
      <c r="AFK48" s="91"/>
      <c r="AFL48" s="91"/>
      <c r="AFM48" s="91"/>
      <c r="AFN48" s="91"/>
      <c r="AFO48" s="91"/>
      <c r="AFP48" s="91"/>
      <c r="AFQ48" s="91"/>
      <c r="AFR48" s="91"/>
      <c r="AFS48" s="91"/>
      <c r="AFT48" s="91"/>
      <c r="AFU48" s="91"/>
      <c r="AFV48" s="91"/>
      <c r="AFW48" s="91"/>
      <c r="AFX48" s="91"/>
      <c r="AFY48" s="91"/>
      <c r="AFZ48" s="91"/>
      <c r="AGA48" s="91"/>
      <c r="AGB48" s="91"/>
      <c r="AGC48" s="91"/>
      <c r="AGD48" s="91"/>
      <c r="AGE48" s="91"/>
      <c r="AGF48" s="91"/>
      <c r="AGG48" s="91"/>
      <c r="AGH48" s="91"/>
      <c r="AGI48" s="91"/>
      <c r="AGJ48" s="91"/>
      <c r="AGK48" s="91"/>
      <c r="AGL48" s="91"/>
      <c r="AGM48" s="91"/>
      <c r="AGN48" s="91"/>
      <c r="AGO48" s="91"/>
      <c r="AGP48" s="91"/>
      <c r="AGQ48" s="91"/>
      <c r="AGR48" s="91"/>
      <c r="AGS48" s="91"/>
      <c r="AGT48" s="91"/>
      <c r="AGU48" s="91"/>
      <c r="AGV48" s="91"/>
      <c r="AGW48" s="91"/>
      <c r="AGX48" s="91"/>
      <c r="AGY48" s="91"/>
      <c r="AGZ48" s="91"/>
      <c r="AHA48" s="91"/>
      <c r="AHB48" s="91"/>
      <c r="AHC48" s="91"/>
      <c r="AHD48" s="91"/>
      <c r="AHE48" s="91"/>
      <c r="AHF48" s="91"/>
      <c r="AHG48" s="91"/>
      <c r="AHH48" s="91"/>
      <c r="AHI48" s="91"/>
      <c r="AHJ48" s="91"/>
      <c r="AHK48" s="91"/>
      <c r="AHL48" s="91"/>
      <c r="AHM48" s="91"/>
      <c r="AHN48" s="91"/>
      <c r="AHO48" s="91"/>
      <c r="AHP48" s="91"/>
      <c r="AHQ48" s="91"/>
      <c r="AHR48" s="91"/>
      <c r="AHS48" s="91"/>
      <c r="AHT48" s="91"/>
      <c r="AHU48" s="91"/>
      <c r="AHV48" s="91"/>
      <c r="AHW48" s="91"/>
      <c r="AHX48" s="91"/>
      <c r="AHY48" s="91"/>
      <c r="AHZ48" s="91"/>
      <c r="AIA48" s="91"/>
      <c r="AIB48" s="91"/>
      <c r="AIC48" s="91"/>
      <c r="AID48" s="91"/>
      <c r="AIE48" s="91"/>
      <c r="AIF48" s="91"/>
      <c r="AIG48" s="91"/>
      <c r="AIH48" s="91"/>
      <c r="AII48" s="91"/>
      <c r="AIJ48" s="91"/>
      <c r="AIK48" s="91"/>
      <c r="AIL48" s="91"/>
      <c r="AIM48" s="91"/>
      <c r="AIN48" s="91"/>
      <c r="AIO48" s="91"/>
      <c r="AIP48" s="91"/>
      <c r="AIQ48" s="91"/>
      <c r="AIR48" s="91"/>
      <c r="AIS48" s="91"/>
      <c r="AIT48" s="91"/>
      <c r="AIU48" s="91"/>
      <c r="AIV48" s="91"/>
      <c r="AIW48" s="91"/>
      <c r="AIX48" s="91"/>
      <c r="AIY48" s="91"/>
      <c r="AIZ48" s="91"/>
      <c r="AJA48" s="91"/>
      <c r="AJB48" s="91"/>
      <c r="AJC48" s="91"/>
      <c r="AJD48" s="91"/>
      <c r="AJE48" s="91"/>
      <c r="AJF48" s="91"/>
      <c r="AJG48" s="91"/>
      <c r="AJH48" s="91"/>
      <c r="AJI48" s="91"/>
      <c r="AJJ48" s="91"/>
      <c r="AJK48" s="91"/>
      <c r="AJL48" s="91"/>
      <c r="AJM48" s="91"/>
      <c r="AJN48" s="91"/>
      <c r="AJO48" s="91"/>
      <c r="AJP48" s="91"/>
      <c r="AJQ48" s="91"/>
      <c r="AJR48" s="91"/>
      <c r="AJS48" s="91"/>
      <c r="AJT48" s="91"/>
      <c r="AJU48" s="91"/>
      <c r="AJV48" s="91"/>
      <c r="AJW48" s="91"/>
      <c r="AJX48" s="91"/>
      <c r="AJY48" s="91"/>
      <c r="AJZ48" s="91"/>
      <c r="AKA48" s="91"/>
      <c r="AKB48" s="91"/>
      <c r="AKC48" s="91"/>
      <c r="AKD48" s="91"/>
      <c r="AKE48" s="91"/>
      <c r="AKF48" s="91"/>
      <c r="AKG48" s="91"/>
      <c r="AKH48" s="91"/>
      <c r="AKI48" s="91"/>
      <c r="AKJ48" s="91"/>
      <c r="AKK48" s="91"/>
      <c r="AKL48" s="91"/>
      <c r="AKM48" s="91"/>
      <c r="AKN48" s="91"/>
      <c r="AKO48" s="91"/>
      <c r="AKP48" s="91"/>
      <c r="AKQ48" s="91"/>
      <c r="AKR48" s="91"/>
      <c r="AKS48" s="91"/>
      <c r="AKT48" s="91"/>
      <c r="AKU48" s="91"/>
      <c r="AKV48" s="91"/>
      <c r="AKW48" s="91"/>
      <c r="AKX48" s="91"/>
      <c r="AKY48" s="91"/>
      <c r="AKZ48" s="91"/>
      <c r="ALA48" s="91"/>
      <c r="ALB48" s="91"/>
      <c r="ALC48" s="91"/>
      <c r="ALD48" s="91"/>
      <c r="ALE48" s="91"/>
      <c r="ALF48" s="91"/>
      <c r="ALG48" s="91"/>
      <c r="ALH48" s="91"/>
      <c r="ALI48" s="91"/>
      <c r="ALJ48" s="91"/>
      <c r="ALK48" s="91"/>
      <c r="ALL48" s="91"/>
      <c r="ALM48" s="91"/>
      <c r="ALN48" s="91"/>
      <c r="ALO48" s="91"/>
      <c r="ALP48" s="91"/>
      <c r="ALQ48" s="91"/>
      <c r="ALR48" s="91"/>
      <c r="ALS48" s="91"/>
      <c r="ALT48" s="91"/>
      <c r="ALU48" s="91"/>
      <c r="ALV48" s="91"/>
      <c r="ALW48" s="91"/>
      <c r="ALX48" s="91"/>
      <c r="ALY48" s="91"/>
      <c r="ALZ48" s="91"/>
      <c r="AMA48" s="91"/>
      <c r="AMB48" s="91"/>
      <c r="AMC48" s="91"/>
      <c r="AMD48" s="91"/>
      <c r="AME48" s="91"/>
      <c r="AMF48" s="91"/>
      <c r="AMG48" s="91"/>
      <c r="AMH48" s="91"/>
      <c r="AMI48" s="91"/>
      <c r="AMJ48" s="91"/>
      <c r="AMK48" s="91"/>
      <c r="AML48" s="91"/>
      <c r="AMM48" s="91"/>
      <c r="AMN48" s="91"/>
      <c r="AMO48" s="91"/>
      <c r="AMP48" s="91"/>
      <c r="AMQ48" s="91"/>
      <c r="AMR48" s="91"/>
      <c r="AMS48" s="91"/>
      <c r="AMT48" s="91"/>
      <c r="AMU48" s="91"/>
    </row>
    <row r="49" spans="1:1039" s="204" customFormat="1" ht="25.5" customHeight="1" outlineLevel="2" x14ac:dyDescent="0.2">
      <c r="A49" s="196">
        <v>340</v>
      </c>
      <c r="B49" s="104" t="s">
        <v>112</v>
      </c>
      <c r="C49" s="104" t="s">
        <v>9</v>
      </c>
      <c r="D49" s="104" t="s">
        <v>10</v>
      </c>
      <c r="E49" s="104" t="s">
        <v>138</v>
      </c>
      <c r="F49" s="104" t="s">
        <v>150</v>
      </c>
      <c r="G49" s="197" t="s">
        <v>168</v>
      </c>
      <c r="H49" s="103" t="s">
        <v>130</v>
      </c>
      <c r="I49" s="105" t="s">
        <v>121</v>
      </c>
      <c r="J49" s="105" t="s">
        <v>121</v>
      </c>
      <c r="K49" s="105" t="s">
        <v>121</v>
      </c>
      <c r="L49" s="103"/>
      <c r="M49" s="105"/>
      <c r="N49" s="107">
        <v>18</v>
      </c>
      <c r="O49" s="106">
        <v>8731.3833720000002</v>
      </c>
      <c r="P49" s="198">
        <v>16886.887912666702</v>
      </c>
      <c r="Q49" s="62">
        <v>4</v>
      </c>
      <c r="R49" s="62">
        <v>5</v>
      </c>
      <c r="S49" s="62">
        <v>2</v>
      </c>
      <c r="T49" s="62">
        <v>0</v>
      </c>
      <c r="U49" s="62">
        <v>0</v>
      </c>
      <c r="V49" s="61"/>
      <c r="W49" s="61"/>
      <c r="X49" s="61"/>
      <c r="Y49" s="61"/>
      <c r="Z49" s="61"/>
      <c r="AA49" s="103">
        <v>4</v>
      </c>
      <c r="AB49" s="107">
        <v>18</v>
      </c>
      <c r="AC49" s="108">
        <f>VLOOKUP(AB49,'[1]PPTOS GENERALES 2024'!$AL$11:$AN$40,3)*AD49</f>
        <v>474.69</v>
      </c>
      <c r="AD49" s="47">
        <v>1</v>
      </c>
      <c r="AE49" s="110">
        <f>VLOOKUP(C49,'[1]PPTOS GENERALES 2024'!$AL$3:$AO$8,4)*AD49</f>
        <v>720.49</v>
      </c>
      <c r="AF49" s="110">
        <f>VLOOKUP(C49,'[1]PPTOS GENERALES 2024'!$AL$3:$AP$8,5)*CY49*AD49</f>
        <v>143.80000000000001</v>
      </c>
      <c r="AG49" s="110"/>
      <c r="AH49" s="106">
        <f>VLOOKUP(C49,'[1]PPTOS GENERALES 2024'!$AU$3:$AV$8,2)*AD49</f>
        <v>713.92274999999995</v>
      </c>
      <c r="AI49" s="106">
        <f>VLOOKUP(C49,'[1]PPTOS GENERALES 2024'!$AU$3:$AW$8,3)*CY49*AD49</f>
        <v>142.27000000000001</v>
      </c>
      <c r="AJ49" s="111">
        <f>VLOOKUP(N49,'[1]PPTOS GENERALES 2024'!$AL$11:$AN$40,3)*AD49</f>
        <v>474.69</v>
      </c>
      <c r="AK49" s="106">
        <f t="shared" ref="AK49:AK72" si="40">AC49-AJ49</f>
        <v>0</v>
      </c>
      <c r="AL49" s="106">
        <f>VLOOKUP(AA49,'[1]PPTOS GENERALES 2024'!$AL$45:$AU$56,10)*AD49</f>
        <v>498.73</v>
      </c>
      <c r="AM49" s="106"/>
      <c r="AN49" s="106"/>
      <c r="AO49" s="106"/>
      <c r="AP49" s="112"/>
      <c r="AQ49" s="106">
        <f>VLOOKUP(AA49,'[1]PPTOS GENERALES 2024'!$AL$45:$BB$56,12)*AP49</f>
        <v>0</v>
      </c>
      <c r="AR49" s="112"/>
      <c r="AS49" s="106">
        <f>VLOOKUP(AA49,'[1]PPTOS GENERALES 2024'!$AL$45:$BB$56,14)*AR49</f>
        <v>0</v>
      </c>
      <c r="AT49" s="112"/>
      <c r="AU49" s="106">
        <f>VLOOKUP(AA49,'[1]PPTOS GENERALES 2024'!$AL$45:$BB$56,15)*AT49</f>
        <v>0</v>
      </c>
      <c r="AV49" s="112"/>
      <c r="AW49" s="106">
        <f>VLOOKUP(AA49,'[1]PPTOS GENERALES 2024'!$AL$45:$BB$56,17)*AV49</f>
        <v>0</v>
      </c>
      <c r="AX49" s="112"/>
      <c r="AY49" s="106">
        <f>VLOOKUP(AA49,'[1]PPTOS GENERALES 2024'!$AL$45:$BG$56,18)*AX49</f>
        <v>0</v>
      </c>
      <c r="AZ49" s="113"/>
      <c r="BA49" s="106">
        <f>VLOOKUP(AA49,'[1]PPTOS GENERALES 2024'!$AL$45:$BG$56,19)*AZ49</f>
        <v>0</v>
      </c>
      <c r="BB49" s="113"/>
      <c r="BC49" s="106">
        <f>VLOOKUP(AA49,'[1]PPTOS GENERALES 2024'!$AL$45:$BG$56,20)*BB49</f>
        <v>0</v>
      </c>
      <c r="BD49" s="113"/>
      <c r="BE49" s="106">
        <f>VLOOKUP(AA49,'[1]PPTOS GENERALES 2024'!$AL$45:$BG$56,21)*BD49</f>
        <v>0</v>
      </c>
      <c r="BF49" s="113"/>
      <c r="BG49" s="106">
        <f>VLOOKUP(AA49,'[1]PPTOS GENERALES 2024'!$AL$45:$BG$56,22)*BF49</f>
        <v>0</v>
      </c>
      <c r="BH49" s="113"/>
      <c r="BI49" s="106"/>
      <c r="BJ49" s="113">
        <v>1</v>
      </c>
      <c r="BK49" s="106">
        <f>VLOOKUP(AA49,'[1]PPTOS GENERALES 2024'!$AL$45:$BZ$56,33)*BJ49</f>
        <v>78.975617499999998</v>
      </c>
      <c r="BL49" s="113"/>
      <c r="BM49" s="106"/>
      <c r="BN49" s="113"/>
      <c r="BO49" s="106"/>
      <c r="BP49" s="113"/>
      <c r="BQ49" s="106"/>
      <c r="BR49" s="113"/>
      <c r="BS49" s="106"/>
      <c r="BT49" s="113"/>
      <c r="BU49" s="106"/>
      <c r="BV49" s="113">
        <v>1</v>
      </c>
      <c r="BW49" s="106">
        <f>VLOOKUP(AA49,'[1]PPTOS GENERALES 2024'!$AL$45:$BZ$56,40)*BV49</f>
        <v>54.675427499999998</v>
      </c>
      <c r="BX49" s="113"/>
      <c r="BY49" s="106"/>
      <c r="BZ49" s="106"/>
      <c r="CA49" s="106"/>
      <c r="CB49" s="106"/>
      <c r="CC49" s="106"/>
      <c r="CD49" s="44">
        <f t="shared" ref="CD49:CD72" si="41">(AE49*12)+(AH49*2)</f>
        <v>10073.7255</v>
      </c>
      <c r="CE49" s="106"/>
      <c r="CF49" s="106">
        <f t="shared" ref="CF49:CF72" si="42">(AF49*12)+ (AI49*2)+AG49</f>
        <v>2010.14</v>
      </c>
      <c r="CG49" s="106"/>
      <c r="CH49" s="106">
        <f t="shared" ref="CH49:CH72" si="43">(AJ49+AK49)*14</f>
        <v>6645.66</v>
      </c>
      <c r="CI49" s="106">
        <f t="shared" ref="CI49:CI72" si="44">AL49*14</f>
        <v>6982.22</v>
      </c>
      <c r="CJ49" s="44">
        <f t="shared" si="0"/>
        <v>1871.11463</v>
      </c>
      <c r="CK49" s="114"/>
      <c r="CL49" s="115">
        <f t="shared" ref="CL49:CL72" si="45">BZ49+CA49+CC49+CD49+CE49+CF49+CH49+CI49+CJ49</f>
        <v>27582.860130000001</v>
      </c>
      <c r="CM49" s="105">
        <v>0</v>
      </c>
      <c r="CN49" s="116">
        <f>((AE49*14)+(AF49*14)+(AJ49*14)+(AK49*14)+(AL49*14)+(AO49*12)+(AW49*12)+(AY49*12)+(BA49*12)+(BC49*12)+(BG49*12)+CM49)</f>
        <v>25727.940000000002</v>
      </c>
      <c r="CO49" s="117" t="e">
        <f>((CN49/Z49)-1)</f>
        <v>#DIV/0!</v>
      </c>
      <c r="CP49" s="106"/>
      <c r="CQ49" s="106"/>
      <c r="CR49" s="106">
        <f t="shared" ref="CR49:CR72" si="46">AE49+AF49+AJ49+AK49+AL49+AM49+AN49+AO49+AQ49+AS49+AU49+AW49+AY49+BA49+BC49+BE49+BG49</f>
        <v>1837.71</v>
      </c>
      <c r="CS49" s="103" t="e">
        <f>#REF!-CT49</f>
        <v>#REF!</v>
      </c>
      <c r="CT49" s="118">
        <v>563</v>
      </c>
      <c r="CU49" s="118" t="s">
        <v>155</v>
      </c>
      <c r="CV49" s="119">
        <v>38341</v>
      </c>
      <c r="CW49" s="199">
        <v>45658</v>
      </c>
      <c r="CX49" s="120">
        <f>DATEDIF(CV49,CW49,"y")/3</f>
        <v>6.666666666666667</v>
      </c>
      <c r="CY49" s="120">
        <f>DATEDIF(CV49,CW49,"y")/3</f>
        <v>6.666666666666667</v>
      </c>
      <c r="CZ49" s="121">
        <f>ROUND(AK49/30,2)</f>
        <v>0</v>
      </c>
      <c r="DA49" s="122">
        <f>ROUND(AO49/30,2)</f>
        <v>0</v>
      </c>
      <c r="DB49" s="122">
        <f>ROUND(AQ49/30,2)</f>
        <v>0</v>
      </c>
      <c r="DC49" s="122">
        <f>ROUND(AS49/30,2)</f>
        <v>0</v>
      </c>
      <c r="DD49" s="122">
        <f>ROUND(AU49/30,2)</f>
        <v>0</v>
      </c>
      <c r="DE49" s="122">
        <f>ROUND(AW49/30,2)</f>
        <v>0</v>
      </c>
      <c r="DF49" s="122">
        <f>ROUND(AY49/30,2)</f>
        <v>0</v>
      </c>
      <c r="DG49" s="122">
        <f>ROUND(BA49/30,2)</f>
        <v>0</v>
      </c>
      <c r="DH49" s="122">
        <f>ROUND(BC49/30,2)</f>
        <v>0</v>
      </c>
      <c r="DI49" s="122">
        <f>ROUND(BE49/30,2)</f>
        <v>0</v>
      </c>
      <c r="DJ49" s="122">
        <f>ROUND(BG49/30,2)</f>
        <v>0</v>
      </c>
      <c r="DK49" s="61"/>
      <c r="DL49" s="62">
        <v>563</v>
      </c>
      <c r="DM49" s="62">
        <v>1172.1099999999999</v>
      </c>
      <c r="DN49" s="63" t="e">
        <f>#REF!-DL49</f>
        <v>#REF!</v>
      </c>
      <c r="DO49" s="64">
        <f>CR49-DM49</f>
        <v>665.60000000000014</v>
      </c>
      <c r="DP49" s="123">
        <f>ROUND(CM49/2,2)</f>
        <v>0</v>
      </c>
      <c r="DQ49" s="61"/>
      <c r="DR49" s="61"/>
      <c r="DS49" s="61"/>
      <c r="DT49" s="61"/>
      <c r="DU49" s="66" t="s">
        <v>169</v>
      </c>
      <c r="DV49" s="200">
        <v>340</v>
      </c>
      <c r="DW49" s="125">
        <v>3</v>
      </c>
      <c r="DX49" s="125">
        <v>4</v>
      </c>
      <c r="DY49" s="201">
        <v>0</v>
      </c>
      <c r="DZ49" s="202" t="s">
        <v>132</v>
      </c>
      <c r="EA49" s="203" t="s">
        <v>132</v>
      </c>
      <c r="EG49" s="66" t="s">
        <v>169</v>
      </c>
      <c r="EH49" s="200">
        <v>340</v>
      </c>
      <c r="EI49" s="125">
        <v>3</v>
      </c>
      <c r="EJ49" s="125">
        <v>4</v>
      </c>
      <c r="EK49" s="201">
        <v>0</v>
      </c>
      <c r="EL49" s="202" t="s">
        <v>132</v>
      </c>
      <c r="EM49" s="203" t="s">
        <v>132</v>
      </c>
    </row>
    <row r="50" spans="1:1039" s="204" customFormat="1" ht="25.5" customHeight="1" outlineLevel="2" x14ac:dyDescent="0.2">
      <c r="A50" s="196">
        <v>340</v>
      </c>
      <c r="B50" s="7" t="s">
        <v>112</v>
      </c>
      <c r="C50" s="7" t="s">
        <v>9</v>
      </c>
      <c r="D50" s="7" t="s">
        <v>10</v>
      </c>
      <c r="E50" s="7" t="s">
        <v>138</v>
      </c>
      <c r="F50" s="7" t="s">
        <v>150</v>
      </c>
      <c r="G50" s="43" t="s">
        <v>168</v>
      </c>
      <c r="H50" s="42" t="s">
        <v>130</v>
      </c>
      <c r="I50" s="21" t="s">
        <v>152</v>
      </c>
      <c r="J50" s="138" t="s">
        <v>170</v>
      </c>
      <c r="K50" s="21" t="s">
        <v>170</v>
      </c>
      <c r="L50" s="21" t="s">
        <v>171</v>
      </c>
      <c r="M50" s="21" t="s">
        <v>145</v>
      </c>
      <c r="N50" s="42">
        <v>18</v>
      </c>
      <c r="O50" s="44"/>
      <c r="P50" s="4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42">
        <v>4</v>
      </c>
      <c r="AB50" s="45">
        <v>18</v>
      </c>
      <c r="AC50" s="46">
        <f>VLOOKUP(AB50,'[1]PPTOS GENERALES 2024'!$AL$11:$AN$40,3)*AD50</f>
        <v>366.17586599999998</v>
      </c>
      <c r="AD50" s="47">
        <v>0.77139999999999997</v>
      </c>
      <c r="AE50" s="48">
        <f>VLOOKUP(C50,'[1]PPTOS GENERALES 2024'!$AL$3:$AO$8,4)*AD50</f>
        <v>555.78598599999998</v>
      </c>
      <c r="AF50" s="48">
        <f>VLOOKUP(C50,'[1]PPTOS GENERALES 2024'!$AL$3:$AP$8,5)*CY50*AD50</f>
        <v>55.463660000000004</v>
      </c>
      <c r="AG50" s="48"/>
      <c r="AH50" s="44">
        <f>VLOOKUP(C50,'[1]PPTOS GENERALES 2024'!$AU$3:$AV$8,2)*AD50</f>
        <v>550.72000934999994</v>
      </c>
      <c r="AI50" s="44">
        <f>VLOOKUP(C50,'[1]PPTOS GENERALES 2024'!$AU$3:$AW$8,3)*CY50*AD50</f>
        <v>54.873539000000001</v>
      </c>
      <c r="AJ50" s="49">
        <f>VLOOKUP(N50,'[1]PPTOS GENERALES 2024'!$AL$11:$AN$40,3)*AD50</f>
        <v>366.17586599999998</v>
      </c>
      <c r="AK50" s="44">
        <f t="shared" si="40"/>
        <v>0</v>
      </c>
      <c r="AL50" s="44">
        <f>VLOOKUP(AA50,'[1]PPTOS GENERALES 2024'!$AL$45:$AU$56,10)*AD50</f>
        <v>384.72032200000001</v>
      </c>
      <c r="AM50" s="44">
        <v>0</v>
      </c>
      <c r="AN50" s="44">
        <v>0</v>
      </c>
      <c r="AO50" s="44">
        <v>0</v>
      </c>
      <c r="AP50" s="50">
        <v>0</v>
      </c>
      <c r="AQ50" s="44">
        <f>VLOOKUP(AA50,'[1]PPTOS GENERALES 2024'!$AL$45:$BB$56,12)*AP50</f>
        <v>0</v>
      </c>
      <c r="AR50" s="50"/>
      <c r="AS50" s="44">
        <f>VLOOKUP(AA50,'[1]PPTOS GENERALES 2024'!$AL$45:$BB$56,14)*AR50</f>
        <v>0</v>
      </c>
      <c r="AT50" s="50"/>
      <c r="AU50" s="44">
        <f>VLOOKUP(AA50,'[1]PPTOS GENERALES 2024'!$AL$45:$BB$56,15)*AT50</f>
        <v>0</v>
      </c>
      <c r="AV50" s="50"/>
      <c r="AW50" s="44">
        <f>VLOOKUP(AA50,'[1]PPTOS GENERALES 2024'!$AL$45:$BB$56,17)*AV50</f>
        <v>0</v>
      </c>
      <c r="AX50" s="50"/>
      <c r="AY50" s="44">
        <f>VLOOKUP(AA50,'[1]PPTOS GENERALES 2024'!$AL$45:$BG$56,18)*AX50</f>
        <v>0</v>
      </c>
      <c r="AZ50" s="20"/>
      <c r="BA50" s="44">
        <f>VLOOKUP(AA50,'[1]PPTOS GENERALES 2024'!$AL$45:$BG$56,19)*AZ50</f>
        <v>0</v>
      </c>
      <c r="BB50" s="20"/>
      <c r="BC50" s="44">
        <f>VLOOKUP(AA50,'[1]PPTOS GENERALES 2024'!$AL$45:$BG$56,20)*BB50</f>
        <v>0</v>
      </c>
      <c r="BD50" s="20"/>
      <c r="BE50" s="44">
        <f>VLOOKUP(AA50,'[1]PPTOS GENERALES 2024'!$AL$45:$BG$56,21)*BD50</f>
        <v>0</v>
      </c>
      <c r="BF50" s="20"/>
      <c r="BG50" s="44">
        <f>VLOOKUP(AA50,'[1]PPTOS GENERALES 2024'!$AL$45:$BG$56,22)*BF50</f>
        <v>0</v>
      </c>
      <c r="BH50" s="20"/>
      <c r="BI50" s="44"/>
      <c r="BJ50" s="20">
        <v>1</v>
      </c>
      <c r="BK50" s="44">
        <f>VLOOKUP(AA50,'[1]PPTOS GENERALES 2024'!$AL$45:$BZ$56,33)*BJ50</f>
        <v>78.975617499999998</v>
      </c>
      <c r="BL50" s="20"/>
      <c r="BM50" s="44"/>
      <c r="BN50" s="20"/>
      <c r="BO50" s="44"/>
      <c r="BP50" s="20"/>
      <c r="BQ50" s="44"/>
      <c r="BR50" s="20"/>
      <c r="BS50" s="44"/>
      <c r="BT50" s="20"/>
      <c r="BU50" s="44"/>
      <c r="BV50" s="20"/>
      <c r="BW50" s="44"/>
      <c r="BX50" s="20"/>
      <c r="BY50" s="44"/>
      <c r="BZ50" s="44"/>
      <c r="CA50" s="44"/>
      <c r="CB50" s="44"/>
      <c r="CC50" s="44"/>
      <c r="CD50" s="44">
        <f t="shared" si="41"/>
        <v>7770.8718507000003</v>
      </c>
      <c r="CE50" s="44"/>
      <c r="CF50" s="44">
        <f t="shared" si="42"/>
        <v>775.31099800000004</v>
      </c>
      <c r="CG50" s="44"/>
      <c r="CH50" s="44">
        <f t="shared" si="43"/>
        <v>5126.4621239999997</v>
      </c>
      <c r="CI50" s="44">
        <f t="shared" si="44"/>
        <v>5386.0845079999999</v>
      </c>
      <c r="CJ50" s="44">
        <f t="shared" si="0"/>
        <v>1105.658645</v>
      </c>
      <c r="CK50" s="128"/>
      <c r="CL50" s="129">
        <f t="shared" si="45"/>
        <v>20164.388125699999</v>
      </c>
      <c r="CM50" s="21">
        <v>0</v>
      </c>
      <c r="CN50" s="53">
        <f>((AE50*14)+(AF50*14)+(AJ50*14)+(AK50*14)+(AL50*14)+(AO50*12)+(AW50*12)+(AY50*12)+(BA50*12)+(BC50*12)+(BG50*12)+CM50)</f>
        <v>19070.041676000001</v>
      </c>
      <c r="CO50" s="54"/>
      <c r="CP50" s="44"/>
      <c r="CQ50" s="44"/>
      <c r="CR50" s="44">
        <f t="shared" si="46"/>
        <v>1362.1458339999999</v>
      </c>
      <c r="CS50" s="42">
        <v>0</v>
      </c>
      <c r="CT50" s="55">
        <v>1074</v>
      </c>
      <c r="CU50" s="55" t="s">
        <v>122</v>
      </c>
      <c r="CV50" s="130">
        <v>42224</v>
      </c>
      <c r="CW50" s="199">
        <v>45658</v>
      </c>
      <c r="CX50" s="42">
        <v>0</v>
      </c>
      <c r="CY50" s="42">
        <f>(YEAR(CW50)-YEAR(CV50))/3</f>
        <v>3.3333333333333335</v>
      </c>
      <c r="CZ50" s="59">
        <v>0</v>
      </c>
      <c r="DA50" s="60">
        <v>0</v>
      </c>
      <c r="DB50" s="60">
        <v>0</v>
      </c>
      <c r="DC50" s="60">
        <v>0</v>
      </c>
      <c r="DD50" s="60">
        <v>0</v>
      </c>
      <c r="DE50" s="60">
        <v>0</v>
      </c>
      <c r="DF50" s="60">
        <v>0</v>
      </c>
      <c r="DG50" s="60">
        <v>0</v>
      </c>
      <c r="DH50" s="60">
        <v>0</v>
      </c>
      <c r="DI50" s="60">
        <v>0</v>
      </c>
      <c r="DJ50" s="60">
        <v>0</v>
      </c>
      <c r="DK50" s="61"/>
      <c r="DL50" s="62">
        <v>1010</v>
      </c>
      <c r="DM50" s="62"/>
      <c r="DN50" s="63" t="e">
        <f>#REF!-DL50</f>
        <v>#REF!</v>
      </c>
      <c r="DO50" s="64"/>
      <c r="DP50" s="65">
        <f>ROUND(CM50/2,2)</f>
        <v>0</v>
      </c>
      <c r="DQ50" s="61"/>
      <c r="DR50" s="61"/>
      <c r="DS50" s="61"/>
      <c r="DT50" s="61"/>
      <c r="DU50" s="66" t="s">
        <v>169</v>
      </c>
      <c r="DV50" s="200">
        <v>340</v>
      </c>
      <c r="DW50" s="67">
        <v>3</v>
      </c>
      <c r="DX50" s="67">
        <v>4</v>
      </c>
      <c r="DY50" s="68">
        <v>0</v>
      </c>
      <c r="DZ50" s="205" t="s">
        <v>132</v>
      </c>
      <c r="EA50" s="170" t="s">
        <v>132</v>
      </c>
      <c r="EB50" s="61"/>
      <c r="EC50" s="61"/>
      <c r="ED50" s="61"/>
      <c r="EE50" s="61"/>
      <c r="EF50" s="61"/>
      <c r="EG50" s="66" t="s">
        <v>169</v>
      </c>
      <c r="EH50" s="200">
        <v>340</v>
      </c>
      <c r="EI50" s="67">
        <v>3</v>
      </c>
      <c r="EJ50" s="67">
        <v>4</v>
      </c>
      <c r="EK50" s="68">
        <v>0</v>
      </c>
      <c r="EL50" s="205" t="s">
        <v>132</v>
      </c>
      <c r="EM50" s="170" t="s">
        <v>132</v>
      </c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  <c r="JE50" s="61"/>
      <c r="JF50" s="61"/>
      <c r="JG50" s="61"/>
      <c r="JH50" s="61"/>
      <c r="JI50" s="61"/>
      <c r="JJ50" s="61"/>
      <c r="JK50" s="61"/>
      <c r="JL50" s="61"/>
      <c r="JM50" s="61"/>
      <c r="JN50" s="61"/>
      <c r="JO50" s="61"/>
      <c r="JP50" s="61"/>
      <c r="JQ50" s="61"/>
      <c r="JR50" s="61"/>
      <c r="JS50" s="61"/>
      <c r="JT50" s="61"/>
      <c r="JU50" s="61"/>
      <c r="JV50" s="61"/>
      <c r="JW50" s="61"/>
      <c r="JX50" s="61"/>
      <c r="JY50" s="61"/>
      <c r="JZ50" s="61"/>
      <c r="KA50" s="61"/>
      <c r="KB50" s="61"/>
      <c r="KC50" s="61"/>
      <c r="KD50" s="61"/>
      <c r="KE50" s="61"/>
      <c r="KF50" s="61"/>
      <c r="KG50" s="61"/>
      <c r="KH50" s="61"/>
      <c r="KI50" s="61"/>
      <c r="KJ50" s="61"/>
      <c r="KK50" s="61"/>
      <c r="KL50" s="61"/>
      <c r="KM50" s="61"/>
      <c r="KN50" s="61"/>
      <c r="KO50" s="61"/>
      <c r="KP50" s="61"/>
      <c r="KQ50" s="61"/>
      <c r="KR50" s="61"/>
      <c r="KS50" s="61"/>
      <c r="KT50" s="61"/>
      <c r="KU50" s="61"/>
      <c r="KV50" s="61"/>
      <c r="KW50" s="61"/>
      <c r="KX50" s="61"/>
      <c r="KY50" s="61"/>
      <c r="KZ50" s="61"/>
      <c r="LA50" s="61"/>
      <c r="LB50" s="61"/>
      <c r="LC50" s="61"/>
      <c r="LD50" s="61"/>
      <c r="LE50" s="61"/>
      <c r="LF50" s="61"/>
      <c r="LG50" s="61"/>
      <c r="LH50" s="61"/>
      <c r="LI50" s="61"/>
      <c r="LJ50" s="61"/>
      <c r="LK50" s="61"/>
      <c r="LL50" s="61"/>
      <c r="LM50" s="61"/>
      <c r="LN50" s="61"/>
      <c r="LO50" s="61"/>
      <c r="LP50" s="61"/>
      <c r="LQ50" s="61"/>
      <c r="LR50" s="61"/>
      <c r="LS50" s="61"/>
      <c r="LT50" s="61"/>
      <c r="LU50" s="61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61"/>
      <c r="NF50" s="61"/>
      <c r="NG50" s="61"/>
      <c r="NH50" s="61"/>
      <c r="NI50" s="61"/>
      <c r="NJ50" s="61"/>
      <c r="NK50" s="61"/>
      <c r="NL50" s="61"/>
      <c r="NM50" s="61"/>
      <c r="NN50" s="61"/>
      <c r="NO50" s="61"/>
      <c r="NP50" s="61"/>
      <c r="NQ50" s="61"/>
      <c r="NR50" s="61"/>
      <c r="NS50" s="61"/>
      <c r="NT50" s="61"/>
      <c r="NU50" s="61"/>
      <c r="NV50" s="61"/>
      <c r="NW50" s="61"/>
      <c r="NX50" s="61"/>
      <c r="NY50" s="61"/>
      <c r="NZ50" s="61"/>
      <c r="OA50" s="61"/>
      <c r="OB50" s="61"/>
      <c r="OC50" s="61"/>
      <c r="OD50" s="61"/>
      <c r="OE50" s="61"/>
      <c r="OF50" s="61"/>
      <c r="OG50" s="61"/>
      <c r="OH50" s="61"/>
      <c r="OI50" s="61"/>
      <c r="OJ50" s="61"/>
      <c r="OK50" s="61"/>
      <c r="OL50" s="61"/>
      <c r="OM50" s="61"/>
      <c r="ON50" s="61"/>
      <c r="OO50" s="61"/>
      <c r="OP50" s="61"/>
      <c r="OQ50" s="61"/>
      <c r="OR50" s="61"/>
      <c r="OS50" s="61"/>
      <c r="OT50" s="61"/>
      <c r="OU50" s="61"/>
      <c r="OV50" s="61"/>
      <c r="OW50" s="61"/>
      <c r="OX50" s="61"/>
      <c r="OY50" s="61"/>
      <c r="OZ50" s="61"/>
      <c r="PA50" s="61"/>
      <c r="PB50" s="61"/>
      <c r="PC50" s="61"/>
      <c r="PD50" s="61"/>
      <c r="PE50" s="61"/>
      <c r="PF50" s="61"/>
      <c r="PG50" s="61"/>
      <c r="PH50" s="61"/>
      <c r="PI50" s="61"/>
      <c r="PJ50" s="61"/>
      <c r="PK50" s="61"/>
      <c r="PL50" s="61"/>
      <c r="PM50" s="61"/>
      <c r="PN50" s="61"/>
      <c r="PO50" s="61"/>
      <c r="PP50" s="61"/>
      <c r="PQ50" s="61"/>
      <c r="PR50" s="61"/>
      <c r="PS50" s="61"/>
      <c r="PT50" s="61"/>
      <c r="PU50" s="61"/>
      <c r="PV50" s="61"/>
      <c r="PW50" s="61"/>
      <c r="PX50" s="61"/>
      <c r="PY50" s="61"/>
      <c r="PZ50" s="61"/>
      <c r="QA50" s="61"/>
      <c r="QB50" s="61"/>
      <c r="QC50" s="61"/>
      <c r="QD50" s="61"/>
      <c r="QE50" s="61"/>
      <c r="QF50" s="61"/>
      <c r="QG50" s="61"/>
      <c r="QH50" s="61"/>
      <c r="QI50" s="61"/>
      <c r="QJ50" s="61"/>
      <c r="QK50" s="61"/>
      <c r="QL50" s="61"/>
      <c r="QM50" s="61"/>
      <c r="QN50" s="61"/>
      <c r="QO50" s="61"/>
      <c r="QP50" s="61"/>
      <c r="QQ50" s="61"/>
      <c r="QR50" s="61"/>
      <c r="QS50" s="61"/>
      <c r="QT50" s="61"/>
      <c r="QU50" s="61"/>
      <c r="QV50" s="61"/>
      <c r="QW50" s="61"/>
      <c r="QX50" s="61"/>
      <c r="QY50" s="61"/>
      <c r="QZ50" s="61"/>
      <c r="RA50" s="61"/>
      <c r="RB50" s="61"/>
      <c r="RC50" s="61"/>
      <c r="RD50" s="61"/>
      <c r="RE50" s="61"/>
      <c r="RF50" s="61"/>
      <c r="RG50" s="61"/>
      <c r="RH50" s="61"/>
      <c r="RI50" s="61"/>
      <c r="RJ50" s="61"/>
      <c r="RK50" s="61"/>
      <c r="RL50" s="61"/>
      <c r="RM50" s="61"/>
      <c r="RN50" s="61"/>
      <c r="RO50" s="61"/>
      <c r="RP50" s="61"/>
      <c r="RQ50" s="61"/>
      <c r="RR50" s="61"/>
      <c r="RS50" s="61"/>
      <c r="RT50" s="61"/>
      <c r="RU50" s="61"/>
      <c r="RV50" s="61"/>
      <c r="RW50" s="61"/>
      <c r="RX50" s="61"/>
      <c r="RY50" s="61"/>
      <c r="RZ50" s="61"/>
      <c r="SA50" s="61"/>
      <c r="SB50" s="61"/>
      <c r="SC50" s="61"/>
      <c r="SD50" s="61"/>
      <c r="SE50" s="61"/>
      <c r="SF50" s="61"/>
      <c r="SG50" s="61"/>
      <c r="SH50" s="61"/>
      <c r="SI50" s="61"/>
      <c r="SJ50" s="61"/>
      <c r="SK50" s="61"/>
      <c r="SL50" s="61"/>
      <c r="SM50" s="61"/>
      <c r="SN50" s="61"/>
      <c r="SO50" s="61"/>
      <c r="SP50" s="61"/>
      <c r="SQ50" s="61"/>
      <c r="SR50" s="61"/>
      <c r="SS50" s="61"/>
      <c r="ST50" s="61"/>
      <c r="SU50" s="61"/>
      <c r="SV50" s="61"/>
      <c r="SW50" s="61"/>
      <c r="SX50" s="61"/>
      <c r="SY50" s="61"/>
      <c r="SZ50" s="61"/>
      <c r="TA50" s="61"/>
      <c r="TB50" s="61"/>
      <c r="TC50" s="61"/>
      <c r="TD50" s="61"/>
      <c r="TE50" s="61"/>
      <c r="TF50" s="61"/>
      <c r="TG50" s="61"/>
      <c r="TH50" s="61"/>
      <c r="TI50" s="61"/>
      <c r="TJ50" s="61"/>
      <c r="TK50" s="61"/>
      <c r="TL50" s="61"/>
      <c r="TM50" s="61"/>
      <c r="TN50" s="61"/>
      <c r="TO50" s="61"/>
      <c r="TP50" s="61"/>
      <c r="TQ50" s="61"/>
      <c r="TR50" s="61"/>
      <c r="TS50" s="61"/>
      <c r="TT50" s="61"/>
      <c r="TU50" s="61"/>
      <c r="TV50" s="61"/>
      <c r="TW50" s="61"/>
      <c r="TX50" s="61"/>
      <c r="TY50" s="61"/>
      <c r="TZ50" s="61"/>
      <c r="UA50" s="61"/>
      <c r="UB50" s="61"/>
      <c r="UC50" s="61"/>
      <c r="UD50" s="61"/>
      <c r="UE50" s="61"/>
      <c r="UF50" s="61"/>
      <c r="UG50" s="61"/>
      <c r="UH50" s="61"/>
      <c r="UI50" s="61"/>
      <c r="UJ50" s="61"/>
      <c r="UK50" s="61"/>
      <c r="UL50" s="61"/>
      <c r="UM50" s="61"/>
      <c r="UN50" s="61"/>
      <c r="UO50" s="61"/>
      <c r="UP50" s="61"/>
      <c r="UQ50" s="61"/>
      <c r="UR50" s="61"/>
      <c r="US50" s="61"/>
      <c r="UT50" s="61"/>
      <c r="UU50" s="61"/>
      <c r="UV50" s="61"/>
      <c r="UW50" s="61"/>
      <c r="UX50" s="61"/>
      <c r="UY50" s="61"/>
      <c r="UZ50" s="61"/>
      <c r="VA50" s="61"/>
      <c r="VB50" s="61"/>
      <c r="VC50" s="61"/>
      <c r="VD50" s="61"/>
      <c r="VE50" s="61"/>
      <c r="VF50" s="61"/>
      <c r="VG50" s="61"/>
      <c r="VH50" s="61"/>
      <c r="VI50" s="61"/>
      <c r="VJ50" s="61"/>
      <c r="VK50" s="61"/>
      <c r="VL50" s="61"/>
      <c r="VM50" s="61"/>
      <c r="VN50" s="61"/>
      <c r="VO50" s="61"/>
      <c r="VP50" s="61"/>
      <c r="VQ50" s="61"/>
      <c r="VR50" s="61"/>
      <c r="VS50" s="61"/>
      <c r="VT50" s="61"/>
      <c r="VU50" s="61"/>
      <c r="VV50" s="61"/>
      <c r="VW50" s="61"/>
      <c r="VX50" s="61"/>
      <c r="VY50" s="61"/>
      <c r="VZ50" s="61"/>
      <c r="WA50" s="61"/>
      <c r="WB50" s="61"/>
      <c r="WC50" s="61"/>
      <c r="WD50" s="61"/>
      <c r="WE50" s="61"/>
      <c r="WF50" s="61"/>
      <c r="WG50" s="61"/>
      <c r="WH50" s="61"/>
      <c r="WI50" s="61"/>
      <c r="WJ50" s="61"/>
      <c r="WK50" s="61"/>
      <c r="WL50" s="61"/>
      <c r="WM50" s="61"/>
      <c r="WN50" s="61"/>
      <c r="WO50" s="61"/>
      <c r="WP50" s="61"/>
      <c r="WQ50" s="61"/>
      <c r="WR50" s="61"/>
      <c r="WS50" s="61"/>
      <c r="WT50" s="61"/>
      <c r="WU50" s="61"/>
      <c r="WV50" s="61"/>
      <c r="WW50" s="61"/>
      <c r="WX50" s="61"/>
      <c r="WY50" s="61"/>
      <c r="WZ50" s="61"/>
      <c r="XA50" s="61"/>
      <c r="XB50" s="61"/>
      <c r="XC50" s="61"/>
      <c r="XD50" s="61"/>
      <c r="XE50" s="61"/>
      <c r="XF50" s="61"/>
      <c r="XG50" s="61"/>
      <c r="XH50" s="61"/>
      <c r="XI50" s="61"/>
      <c r="XJ50" s="61"/>
      <c r="XK50" s="61"/>
      <c r="XL50" s="61"/>
      <c r="XM50" s="61"/>
      <c r="XN50" s="61"/>
      <c r="XO50" s="61"/>
      <c r="XP50" s="61"/>
      <c r="XQ50" s="61"/>
      <c r="XR50" s="61"/>
      <c r="XS50" s="61"/>
      <c r="XT50" s="61"/>
      <c r="XU50" s="61"/>
      <c r="XV50" s="61"/>
      <c r="XW50" s="61"/>
      <c r="XX50" s="61"/>
      <c r="XY50" s="61"/>
      <c r="XZ50" s="61"/>
      <c r="YA50" s="61"/>
      <c r="YB50" s="61"/>
      <c r="YC50" s="61"/>
      <c r="YD50" s="61"/>
      <c r="YE50" s="61"/>
      <c r="YF50" s="61"/>
      <c r="YG50" s="61"/>
      <c r="YH50" s="61"/>
      <c r="YI50" s="61"/>
      <c r="YJ50" s="61"/>
      <c r="YK50" s="61"/>
      <c r="YL50" s="61"/>
      <c r="YM50" s="61"/>
      <c r="YN50" s="61"/>
      <c r="YO50" s="61"/>
      <c r="YP50" s="61"/>
      <c r="YQ50" s="61"/>
      <c r="YR50" s="61"/>
      <c r="YS50" s="61"/>
      <c r="YT50" s="61"/>
      <c r="YU50" s="61"/>
      <c r="YV50" s="61"/>
      <c r="YW50" s="61"/>
      <c r="YX50" s="61"/>
      <c r="YY50" s="61"/>
      <c r="YZ50" s="61"/>
      <c r="ZA50" s="61"/>
      <c r="ZB50" s="61"/>
      <c r="ZC50" s="61"/>
      <c r="ZD50" s="61"/>
      <c r="ZE50" s="61"/>
      <c r="ZF50" s="61"/>
      <c r="ZG50" s="61"/>
      <c r="ZH50" s="61"/>
      <c r="ZI50" s="61"/>
      <c r="ZJ50" s="61"/>
      <c r="ZK50" s="61"/>
      <c r="ZL50" s="61"/>
      <c r="ZM50" s="61"/>
      <c r="ZN50" s="61"/>
      <c r="ZO50" s="61"/>
      <c r="ZP50" s="61"/>
      <c r="ZQ50" s="61"/>
      <c r="ZR50" s="61"/>
      <c r="ZS50" s="61"/>
      <c r="ZT50" s="61"/>
      <c r="ZU50" s="61"/>
      <c r="ZV50" s="61"/>
      <c r="ZW50" s="61"/>
      <c r="ZX50" s="61"/>
      <c r="ZY50" s="61"/>
      <c r="ZZ50" s="61"/>
      <c r="AAA50" s="61"/>
      <c r="AAB50" s="61"/>
      <c r="AAC50" s="61"/>
      <c r="AAD50" s="61"/>
      <c r="AAE50" s="61"/>
      <c r="AAF50" s="61"/>
      <c r="AAG50" s="61"/>
      <c r="AAH50" s="61"/>
      <c r="AAI50" s="61"/>
      <c r="AAJ50" s="61"/>
      <c r="AAK50" s="61"/>
      <c r="AAL50" s="61"/>
      <c r="AAM50" s="61"/>
      <c r="AAN50" s="61"/>
      <c r="AAO50" s="61"/>
      <c r="AAP50" s="61"/>
      <c r="AAQ50" s="61"/>
      <c r="AAR50" s="61"/>
      <c r="AAS50" s="61"/>
      <c r="AAT50" s="61"/>
      <c r="AAU50" s="61"/>
      <c r="AAV50" s="61"/>
      <c r="AAW50" s="61"/>
      <c r="AAX50" s="61"/>
      <c r="AAY50" s="61"/>
      <c r="AAZ50" s="61"/>
      <c r="ABA50" s="61"/>
      <c r="ABB50" s="61"/>
      <c r="ABC50" s="61"/>
      <c r="ABD50" s="61"/>
      <c r="ABE50" s="61"/>
      <c r="ABF50" s="61"/>
      <c r="ABG50" s="61"/>
      <c r="ABH50" s="61"/>
      <c r="ABI50" s="61"/>
      <c r="ABJ50" s="61"/>
      <c r="ABK50" s="61"/>
      <c r="ABL50" s="61"/>
      <c r="ABM50" s="61"/>
      <c r="ABN50" s="61"/>
      <c r="ABO50" s="61"/>
      <c r="ABP50" s="61"/>
      <c r="ABQ50" s="61"/>
      <c r="ABR50" s="61"/>
      <c r="ABS50" s="61"/>
      <c r="ABT50" s="61"/>
      <c r="ABU50" s="61"/>
      <c r="ABV50" s="61"/>
      <c r="ABW50" s="61"/>
      <c r="ABX50" s="61"/>
      <c r="ABY50" s="61"/>
      <c r="ABZ50" s="61"/>
      <c r="ACA50" s="61"/>
      <c r="ACB50" s="61"/>
      <c r="ACC50" s="61"/>
      <c r="ACD50" s="61"/>
      <c r="ACE50" s="61"/>
      <c r="ACF50" s="61"/>
      <c r="ACG50" s="61"/>
      <c r="ACH50" s="61"/>
      <c r="ACI50" s="61"/>
      <c r="ACJ50" s="61"/>
      <c r="ACK50" s="61"/>
      <c r="ACL50" s="61"/>
      <c r="ACM50" s="61"/>
      <c r="ACN50" s="61"/>
      <c r="ACO50" s="61"/>
      <c r="ACP50" s="61"/>
      <c r="ACQ50" s="61"/>
      <c r="ACR50" s="61"/>
      <c r="ACS50" s="61"/>
      <c r="ACT50" s="61"/>
      <c r="ACU50" s="61"/>
      <c r="ACV50" s="61"/>
      <c r="ACW50" s="61"/>
      <c r="ACX50" s="61"/>
      <c r="ACY50" s="61"/>
      <c r="ACZ50" s="61"/>
      <c r="ADA50" s="61"/>
      <c r="ADB50" s="61"/>
      <c r="ADC50" s="61"/>
      <c r="ADD50" s="61"/>
      <c r="ADE50" s="61"/>
      <c r="ADF50" s="61"/>
      <c r="ADG50" s="61"/>
      <c r="ADH50" s="61"/>
      <c r="ADI50" s="61"/>
      <c r="ADJ50" s="61"/>
      <c r="ADK50" s="61"/>
      <c r="ADL50" s="61"/>
      <c r="ADM50" s="61"/>
      <c r="ADN50" s="61"/>
      <c r="ADO50" s="61"/>
      <c r="ADP50" s="61"/>
      <c r="ADQ50" s="61"/>
      <c r="ADR50" s="61"/>
      <c r="ADS50" s="61"/>
      <c r="ADT50" s="61"/>
      <c r="ADU50" s="61"/>
      <c r="ADV50" s="61"/>
      <c r="ADW50" s="61"/>
      <c r="ADX50" s="61"/>
      <c r="ADY50" s="61"/>
      <c r="ADZ50" s="61"/>
      <c r="AEA50" s="61"/>
      <c r="AEB50" s="61"/>
      <c r="AEC50" s="61"/>
      <c r="AED50" s="61"/>
      <c r="AEE50" s="61"/>
      <c r="AEF50" s="61"/>
      <c r="AEG50" s="61"/>
      <c r="AEH50" s="61"/>
      <c r="AEI50" s="61"/>
      <c r="AEJ50" s="61"/>
      <c r="AEK50" s="61"/>
      <c r="AEL50" s="61"/>
      <c r="AEM50" s="61"/>
      <c r="AEN50" s="61"/>
      <c r="AEO50" s="61"/>
      <c r="AEP50" s="61"/>
      <c r="AEQ50" s="61"/>
      <c r="AER50" s="61"/>
      <c r="AES50" s="61"/>
      <c r="AET50" s="61"/>
      <c r="AEU50" s="61"/>
      <c r="AEV50" s="61"/>
      <c r="AEW50" s="61"/>
      <c r="AEX50" s="61"/>
      <c r="AEY50" s="61"/>
      <c r="AEZ50" s="61"/>
      <c r="AFA50" s="61"/>
      <c r="AFB50" s="61"/>
      <c r="AFC50" s="61"/>
      <c r="AFD50" s="61"/>
      <c r="AFE50" s="61"/>
      <c r="AFF50" s="61"/>
      <c r="AFG50" s="61"/>
      <c r="AFH50" s="61"/>
      <c r="AFI50" s="61"/>
      <c r="AFJ50" s="61"/>
      <c r="AFK50" s="61"/>
      <c r="AFL50" s="61"/>
      <c r="AFM50" s="61"/>
      <c r="AFN50" s="61"/>
      <c r="AFO50" s="61"/>
      <c r="AFP50" s="61"/>
      <c r="AFQ50" s="61"/>
      <c r="AFR50" s="61"/>
      <c r="AFS50" s="61"/>
      <c r="AFT50" s="61"/>
      <c r="AFU50" s="61"/>
      <c r="AFV50" s="61"/>
      <c r="AFW50" s="61"/>
      <c r="AFX50" s="61"/>
      <c r="AFY50" s="61"/>
      <c r="AFZ50" s="61"/>
      <c r="AGA50" s="61"/>
      <c r="AGB50" s="61"/>
      <c r="AGC50" s="61"/>
      <c r="AGD50" s="61"/>
      <c r="AGE50" s="61"/>
      <c r="AGF50" s="61"/>
      <c r="AGG50" s="61"/>
      <c r="AGH50" s="61"/>
      <c r="AGI50" s="61"/>
      <c r="AGJ50" s="61"/>
      <c r="AGK50" s="61"/>
      <c r="AGL50" s="61"/>
      <c r="AGM50" s="61"/>
      <c r="AGN50" s="61"/>
      <c r="AGO50" s="61"/>
      <c r="AGP50" s="61"/>
      <c r="AGQ50" s="61"/>
      <c r="AGR50" s="61"/>
      <c r="AGS50" s="61"/>
      <c r="AGT50" s="61"/>
      <c r="AGU50" s="61"/>
      <c r="AGV50" s="61"/>
      <c r="AGW50" s="61"/>
      <c r="AGX50" s="61"/>
      <c r="AGY50" s="61"/>
      <c r="AGZ50" s="61"/>
      <c r="AHA50" s="61"/>
      <c r="AHB50" s="61"/>
      <c r="AHC50" s="61"/>
      <c r="AHD50" s="61"/>
      <c r="AHE50" s="61"/>
      <c r="AHF50" s="61"/>
      <c r="AHG50" s="61"/>
      <c r="AHH50" s="61"/>
      <c r="AHI50" s="61"/>
      <c r="AHJ50" s="61"/>
      <c r="AHK50" s="61"/>
      <c r="AHL50" s="61"/>
      <c r="AHM50" s="61"/>
      <c r="AHN50" s="61"/>
      <c r="AHO50" s="61"/>
      <c r="AHP50" s="61"/>
      <c r="AHQ50" s="61"/>
      <c r="AHR50" s="61"/>
      <c r="AHS50" s="61"/>
      <c r="AHT50" s="61"/>
      <c r="AHU50" s="61"/>
      <c r="AHV50" s="61"/>
      <c r="AHW50" s="61"/>
      <c r="AHX50" s="61"/>
      <c r="AHY50" s="61"/>
      <c r="AHZ50" s="61"/>
      <c r="AIA50" s="61"/>
      <c r="AIB50" s="61"/>
      <c r="AIC50" s="61"/>
      <c r="AID50" s="61"/>
      <c r="AIE50" s="61"/>
      <c r="AIF50" s="61"/>
      <c r="AIG50" s="61"/>
      <c r="AIH50" s="61"/>
      <c r="AII50" s="61"/>
      <c r="AIJ50" s="61"/>
      <c r="AIK50" s="61"/>
      <c r="AIL50" s="61"/>
      <c r="AIM50" s="61"/>
      <c r="AIN50" s="61"/>
      <c r="AIO50" s="61"/>
      <c r="AIP50" s="61"/>
      <c r="AIQ50" s="61"/>
      <c r="AIR50" s="61"/>
      <c r="AIS50" s="61"/>
      <c r="AIT50" s="61"/>
      <c r="AIU50" s="61"/>
      <c r="AIV50" s="61"/>
      <c r="AIW50" s="61"/>
      <c r="AIX50" s="61"/>
      <c r="AIY50" s="61"/>
      <c r="AIZ50" s="61"/>
      <c r="AJA50" s="61"/>
      <c r="AJB50" s="61"/>
      <c r="AJC50" s="61"/>
      <c r="AJD50" s="61"/>
      <c r="AJE50" s="61"/>
      <c r="AJF50" s="61"/>
      <c r="AJG50" s="61"/>
      <c r="AJH50" s="61"/>
      <c r="AJI50" s="61"/>
      <c r="AJJ50" s="61"/>
      <c r="AJK50" s="61"/>
      <c r="AJL50" s="61"/>
      <c r="AJM50" s="61"/>
      <c r="AJN50" s="61"/>
      <c r="AJO50" s="61"/>
      <c r="AJP50" s="61"/>
      <c r="AJQ50" s="61"/>
      <c r="AJR50" s="61"/>
      <c r="AJS50" s="61"/>
      <c r="AJT50" s="61"/>
      <c r="AJU50" s="61"/>
      <c r="AJV50" s="61"/>
      <c r="AJW50" s="61"/>
      <c r="AJX50" s="61"/>
      <c r="AJY50" s="61"/>
      <c r="AJZ50" s="61"/>
      <c r="AKA50" s="61"/>
      <c r="AKB50" s="61"/>
      <c r="AKC50" s="61"/>
      <c r="AKD50" s="61"/>
      <c r="AKE50" s="61"/>
      <c r="AKF50" s="61"/>
      <c r="AKG50" s="61"/>
      <c r="AKH50" s="61"/>
      <c r="AKI50" s="61"/>
      <c r="AKJ50" s="61"/>
      <c r="AKK50" s="61"/>
      <c r="AKL50" s="61"/>
      <c r="AKM50" s="61"/>
      <c r="AKN50" s="61"/>
      <c r="AKO50" s="61"/>
      <c r="AKP50" s="61"/>
      <c r="AKQ50" s="61"/>
      <c r="AKR50" s="61"/>
      <c r="AKS50" s="61"/>
      <c r="AKT50" s="61"/>
      <c r="AKU50" s="61"/>
      <c r="AKV50" s="61"/>
      <c r="AKW50" s="61"/>
      <c r="AKX50" s="61"/>
      <c r="AKY50" s="61"/>
      <c r="AKZ50" s="61"/>
      <c r="ALA50" s="61"/>
      <c r="ALB50" s="61"/>
      <c r="ALC50" s="61"/>
      <c r="ALD50" s="61"/>
      <c r="ALE50" s="61"/>
      <c r="ALF50" s="61"/>
      <c r="ALG50" s="61"/>
      <c r="ALH50" s="61"/>
      <c r="ALI50" s="61"/>
      <c r="ALJ50" s="61"/>
      <c r="ALK50" s="61"/>
      <c r="ALL50" s="61"/>
      <c r="ALM50" s="61"/>
      <c r="ALN50" s="61"/>
      <c r="ALO50" s="61"/>
      <c r="ALP50" s="61"/>
      <c r="ALQ50" s="61"/>
      <c r="ALR50" s="61"/>
      <c r="ALS50" s="61"/>
      <c r="ALT50" s="61"/>
      <c r="ALU50" s="61"/>
      <c r="ALV50" s="61"/>
      <c r="ALW50" s="61"/>
      <c r="ALX50" s="61"/>
      <c r="ALY50" s="61"/>
      <c r="ALZ50" s="61"/>
      <c r="AMA50" s="61"/>
      <c r="AMB50" s="61"/>
      <c r="AMC50" s="61"/>
      <c r="AMD50" s="61"/>
      <c r="AME50" s="61"/>
      <c r="AMF50" s="61"/>
      <c r="AMG50" s="61"/>
      <c r="AMH50" s="61"/>
      <c r="AMI50" s="61"/>
      <c r="AMJ50" s="61"/>
      <c r="AMK50" s="61"/>
      <c r="AML50" s="61"/>
      <c r="AMM50" s="61"/>
      <c r="AMN50" s="61"/>
      <c r="AMO50" s="61"/>
      <c r="AMP50" s="61"/>
      <c r="AMQ50" s="61"/>
      <c r="AMR50" s="61"/>
      <c r="AMS50" s="61"/>
      <c r="AMT50" s="61"/>
      <c r="AMU50" s="61"/>
      <c r="AMV50" s="61"/>
      <c r="AMW50" s="61"/>
      <c r="AMX50" s="61"/>
      <c r="AMY50" s="61"/>
    </row>
    <row r="51" spans="1:1039" s="204" customFormat="1" ht="25.5" customHeight="1" outlineLevel="2" x14ac:dyDescent="0.2">
      <c r="A51" s="196">
        <v>340</v>
      </c>
      <c r="B51" s="7" t="s">
        <v>112</v>
      </c>
      <c r="C51" s="7" t="s">
        <v>9</v>
      </c>
      <c r="D51" s="7" t="s">
        <v>10</v>
      </c>
      <c r="E51" s="7" t="s">
        <v>138</v>
      </c>
      <c r="F51" s="7" t="s">
        <v>150</v>
      </c>
      <c r="G51" s="43" t="s">
        <v>168</v>
      </c>
      <c r="H51" s="42" t="s">
        <v>130</v>
      </c>
      <c r="I51" s="21" t="s">
        <v>121</v>
      </c>
      <c r="J51" s="21" t="s">
        <v>121</v>
      </c>
      <c r="K51" s="21" t="s">
        <v>121</v>
      </c>
      <c r="L51" s="42"/>
      <c r="M51" s="21"/>
      <c r="N51" s="45">
        <v>18</v>
      </c>
      <c r="O51" s="44">
        <v>8381.3066280000003</v>
      </c>
      <c r="P51" s="131">
        <v>16209.823753999999</v>
      </c>
      <c r="Q51" s="62">
        <v>4</v>
      </c>
      <c r="R51" s="62">
        <v>5</v>
      </c>
      <c r="S51" s="62">
        <v>2</v>
      </c>
      <c r="T51" s="62">
        <v>0</v>
      </c>
      <c r="U51" s="62">
        <v>0</v>
      </c>
      <c r="V51" s="61"/>
      <c r="W51" s="61"/>
      <c r="X51" s="61"/>
      <c r="Y51" s="61"/>
      <c r="Z51" s="61"/>
      <c r="AA51" s="42">
        <v>4</v>
      </c>
      <c r="AB51" s="45">
        <v>18</v>
      </c>
      <c r="AC51" s="46">
        <f>VLOOKUP(AB51,'[1]PPTOS GENERALES 2024'!$AL$11:$AN$40,3)*AD51</f>
        <v>474.69</v>
      </c>
      <c r="AD51" s="47">
        <v>1</v>
      </c>
      <c r="AE51" s="48">
        <f>VLOOKUP(C51,'[1]PPTOS GENERALES 2024'!$AL$3:$AO$8,4)*AD51</f>
        <v>720.49</v>
      </c>
      <c r="AF51" s="48">
        <f>VLOOKUP(C51,'[1]PPTOS GENERALES 2024'!$AL$3:$AP$8,5)*CY51*AD51</f>
        <v>129.42000000000002</v>
      </c>
      <c r="AG51" s="48"/>
      <c r="AH51" s="44">
        <f>VLOOKUP(C51,'[1]PPTOS GENERALES 2024'!$AU$3:$AV$8,2)*AD51</f>
        <v>713.92274999999995</v>
      </c>
      <c r="AI51" s="44">
        <f>VLOOKUP(C51,'[1]PPTOS GENERALES 2024'!$AU$3:$AW$8,3)*CY51*AD51</f>
        <v>128.04300000000001</v>
      </c>
      <c r="AJ51" s="49">
        <f>VLOOKUP(N51,'[1]PPTOS GENERALES 2024'!$AL$11:$AN$40,3)*AD51</f>
        <v>474.69</v>
      </c>
      <c r="AK51" s="44">
        <f t="shared" si="40"/>
        <v>0</v>
      </c>
      <c r="AL51" s="44">
        <f>VLOOKUP(AA51,'[1]PPTOS GENERALES 2024'!$AL$45:$AU$56,10)*AD51</f>
        <v>498.73</v>
      </c>
      <c r="AM51" s="44"/>
      <c r="AN51" s="44"/>
      <c r="AO51" s="44"/>
      <c r="AP51" s="50"/>
      <c r="AQ51" s="44">
        <f>VLOOKUP(AA51,'[1]PPTOS GENERALES 2024'!$AL$45:$BB$56,12)*AP51</f>
        <v>0</v>
      </c>
      <c r="AR51" s="50"/>
      <c r="AS51" s="44">
        <f>VLOOKUP(AA51,'[1]PPTOS GENERALES 2024'!$AL$45:$BB$56,14)*AR51</f>
        <v>0</v>
      </c>
      <c r="AT51" s="50"/>
      <c r="AU51" s="44">
        <f>VLOOKUP(AA51,'[1]PPTOS GENERALES 2024'!$AL$45:$BB$56,15)*AT51</f>
        <v>0</v>
      </c>
      <c r="AV51" s="50"/>
      <c r="AW51" s="44">
        <f>VLOOKUP(AA51,'[1]PPTOS GENERALES 2024'!$AL$45:$BB$56,17)*AV51</f>
        <v>0</v>
      </c>
      <c r="AX51" s="50"/>
      <c r="AY51" s="44">
        <f>VLOOKUP(AA51,'[1]PPTOS GENERALES 2024'!$AL$45:$BG$56,18)*AX51</f>
        <v>0</v>
      </c>
      <c r="AZ51" s="20"/>
      <c r="BA51" s="44">
        <f>VLOOKUP(AA51,'[1]PPTOS GENERALES 2024'!$AL$45:$BG$56,19)*AZ51</f>
        <v>0</v>
      </c>
      <c r="BB51" s="20"/>
      <c r="BC51" s="44">
        <f>VLOOKUP(AA51,'[1]PPTOS GENERALES 2024'!$AL$45:$BG$56,20)*BB51</f>
        <v>0</v>
      </c>
      <c r="BD51" s="20"/>
      <c r="BE51" s="44">
        <f>VLOOKUP(AA51,'[1]PPTOS GENERALES 2024'!$AL$45:$BG$56,21)*BD51</f>
        <v>0</v>
      </c>
      <c r="BF51" s="20"/>
      <c r="BG51" s="44">
        <f>VLOOKUP(AA51,'[1]PPTOS GENERALES 2024'!$AL$45:$BG$56,22)*BF51</f>
        <v>0</v>
      </c>
      <c r="BH51" s="20">
        <v>1</v>
      </c>
      <c r="BI51" s="44">
        <f>VLOOKUP(AA51,'[1]PPTOS GENERALES 2024'!$AL$45:$BZ$56,32)*BH51</f>
        <v>112.25631250000001</v>
      </c>
      <c r="BJ51" s="20"/>
      <c r="BK51" s="44"/>
      <c r="BL51" s="20"/>
      <c r="BM51" s="44"/>
      <c r="BN51" s="20"/>
      <c r="BO51" s="44"/>
      <c r="BP51" s="20"/>
      <c r="BQ51" s="44"/>
      <c r="BR51" s="20"/>
      <c r="BS51" s="44"/>
      <c r="BT51" s="20"/>
      <c r="BU51" s="44"/>
      <c r="BV51" s="20"/>
      <c r="BW51" s="44"/>
      <c r="BX51" s="20"/>
      <c r="BY51" s="44"/>
      <c r="BZ51" s="44"/>
      <c r="CA51" s="44"/>
      <c r="CB51" s="44"/>
      <c r="CC51" s="44"/>
      <c r="CD51" s="44">
        <f t="shared" si="41"/>
        <v>10073.7255</v>
      </c>
      <c r="CE51" s="44"/>
      <c r="CF51" s="44">
        <f t="shared" si="42"/>
        <v>1809.1260000000002</v>
      </c>
      <c r="CG51" s="44"/>
      <c r="CH51" s="44">
        <f t="shared" si="43"/>
        <v>6645.66</v>
      </c>
      <c r="CI51" s="44">
        <f t="shared" si="44"/>
        <v>6982.22</v>
      </c>
      <c r="CJ51" s="44">
        <f t="shared" si="0"/>
        <v>1571.588375</v>
      </c>
      <c r="CK51" s="128"/>
      <c r="CL51" s="129">
        <f t="shared" si="45"/>
        <v>27082.319875000001</v>
      </c>
      <c r="CM51" s="21">
        <v>0</v>
      </c>
      <c r="CN51" s="53">
        <f>((AE51*14)+(AF51*14)+(AJ51*14)+(AK51*14)+(AL51*14)+(AO51*12)+(AW51*12)+(AY51*12)+(BA51*12)+(BC51*12)+(BG51*12)+CM51)</f>
        <v>25526.620000000003</v>
      </c>
      <c r="CO51" s="54" t="e">
        <f>((CN51/Z51)-1)</f>
        <v>#DIV/0!</v>
      </c>
      <c r="CP51" s="44"/>
      <c r="CQ51" s="44"/>
      <c r="CR51" s="44">
        <f t="shared" si="46"/>
        <v>1823.3300000000002</v>
      </c>
      <c r="CS51" s="42" t="e">
        <f>#REF!-CT51</f>
        <v>#REF!</v>
      </c>
      <c r="CT51" s="55">
        <v>466</v>
      </c>
      <c r="CU51" s="55" t="s">
        <v>122</v>
      </c>
      <c r="CV51" s="130">
        <v>38807</v>
      </c>
      <c r="CW51" s="199">
        <v>45658</v>
      </c>
      <c r="CX51" s="58">
        <f>DATEDIF(CV51,CW51,"y")/3</f>
        <v>6</v>
      </c>
      <c r="CY51" s="58">
        <f>DATEDIF(CV51,CW51,"y")/3</f>
        <v>6</v>
      </c>
      <c r="CZ51" s="59">
        <f>ROUND(AK51/30,2)</f>
        <v>0</v>
      </c>
      <c r="DA51" s="60">
        <f>ROUND(AO51/30,2)</f>
        <v>0</v>
      </c>
      <c r="DB51" s="60">
        <f>ROUND(AQ51/30,2)</f>
        <v>0</v>
      </c>
      <c r="DC51" s="60">
        <f>ROUND(AS51/30,2)</f>
        <v>0</v>
      </c>
      <c r="DD51" s="60">
        <f>ROUND(AU51/30,2)</f>
        <v>0</v>
      </c>
      <c r="DE51" s="60">
        <f>ROUND(AW51/30,2)</f>
        <v>0</v>
      </c>
      <c r="DF51" s="60">
        <f>ROUND(AY51/30,2)</f>
        <v>0</v>
      </c>
      <c r="DG51" s="60">
        <f>ROUND(BA51/30,2)</f>
        <v>0</v>
      </c>
      <c r="DH51" s="60">
        <f>ROUND(BC51/30,2)</f>
        <v>0</v>
      </c>
      <c r="DI51" s="60">
        <f>ROUND(BE51/30,2)</f>
        <v>0</v>
      </c>
      <c r="DJ51" s="60">
        <f>ROUND(BG51/30,2)</f>
        <v>0</v>
      </c>
      <c r="DK51" s="61"/>
      <c r="DL51" s="62">
        <v>466</v>
      </c>
      <c r="DM51" s="62">
        <v>1072.69</v>
      </c>
      <c r="DN51" s="63" t="e">
        <f>#REF!-DL51</f>
        <v>#REF!</v>
      </c>
      <c r="DO51" s="64">
        <f>CR51-DM51</f>
        <v>750.6400000000001</v>
      </c>
      <c r="DP51" s="65">
        <f>ROUND(CM51/2,2)</f>
        <v>0</v>
      </c>
      <c r="DQ51" s="61"/>
      <c r="DR51" s="61"/>
      <c r="DS51" s="61"/>
      <c r="DT51" s="61"/>
      <c r="DU51" s="66" t="s">
        <v>169</v>
      </c>
      <c r="DV51" s="200">
        <v>340</v>
      </c>
      <c r="DW51" s="67">
        <v>3</v>
      </c>
      <c r="DX51" s="67">
        <v>4</v>
      </c>
      <c r="DY51" s="68">
        <v>0</v>
      </c>
      <c r="DZ51" s="205" t="s">
        <v>132</v>
      </c>
      <c r="EA51" s="170" t="s">
        <v>132</v>
      </c>
      <c r="EG51" s="66" t="s">
        <v>169</v>
      </c>
      <c r="EH51" s="200">
        <v>340</v>
      </c>
      <c r="EI51" s="67">
        <v>3</v>
      </c>
      <c r="EJ51" s="67">
        <v>4</v>
      </c>
      <c r="EK51" s="68">
        <v>0</v>
      </c>
      <c r="EL51" s="205" t="s">
        <v>132</v>
      </c>
      <c r="EM51" s="170" t="s">
        <v>132</v>
      </c>
    </row>
    <row r="52" spans="1:1039" s="204" customFormat="1" ht="25.5" customHeight="1" outlineLevel="2" x14ac:dyDescent="0.2">
      <c r="A52" s="196">
        <v>340</v>
      </c>
      <c r="B52" s="7" t="s">
        <v>112</v>
      </c>
      <c r="C52" s="7" t="s">
        <v>9</v>
      </c>
      <c r="D52" s="7" t="s">
        <v>10</v>
      </c>
      <c r="E52" s="7" t="s">
        <v>138</v>
      </c>
      <c r="F52" s="7" t="s">
        <v>150</v>
      </c>
      <c r="G52" s="43" t="s">
        <v>168</v>
      </c>
      <c r="H52" s="42" t="s">
        <v>130</v>
      </c>
      <c r="I52" s="21"/>
      <c r="J52" s="21"/>
      <c r="K52" s="21"/>
      <c r="L52" s="21"/>
      <c r="M52" s="21"/>
      <c r="N52" s="42">
        <v>18</v>
      </c>
      <c r="O52" s="44"/>
      <c r="P52" s="4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42">
        <v>4</v>
      </c>
      <c r="AB52" s="45">
        <v>18</v>
      </c>
      <c r="AC52" s="46">
        <f>VLOOKUP(AB52,'[1]PPTOS GENERALES 2024'!$AL$11:$AN$40,3)*AD52</f>
        <v>474.69</v>
      </c>
      <c r="AD52" s="47">
        <v>1</v>
      </c>
      <c r="AE52" s="48">
        <f>VLOOKUP(C52,'[1]PPTOS GENERALES 2024'!$AL$3:$AO$8,4)*AD52</f>
        <v>720.49</v>
      </c>
      <c r="AF52" s="48">
        <f>VLOOKUP(C52,'[1]PPTOS GENERALES 2024'!$AL$3:$AP$8,5)*CY52*AD52</f>
        <v>71.900000000000006</v>
      </c>
      <c r="AG52" s="48"/>
      <c r="AH52" s="44">
        <f>VLOOKUP(C52,'[1]PPTOS GENERALES 2024'!$AU$3:$AV$8,2)*AD52</f>
        <v>713.92274999999995</v>
      </c>
      <c r="AI52" s="44">
        <f>VLOOKUP(C52,'[1]PPTOS GENERALES 2024'!$AU$3:$AW$8,3)*CY52*AD52</f>
        <v>71.135000000000005</v>
      </c>
      <c r="AJ52" s="49">
        <f>VLOOKUP(N52,'[1]PPTOS GENERALES 2024'!$AL$11:$AN$40,3)*AD52</f>
        <v>474.69</v>
      </c>
      <c r="AK52" s="44">
        <f t="shared" si="40"/>
        <v>0</v>
      </c>
      <c r="AL52" s="44">
        <f>VLOOKUP(AA52,'[1]PPTOS GENERALES 2024'!$AL$45:$AU$56,10)*AD52</f>
        <v>498.73</v>
      </c>
      <c r="AM52" s="44">
        <v>0</v>
      </c>
      <c r="AN52" s="44">
        <v>0</v>
      </c>
      <c r="AO52" s="44">
        <v>0</v>
      </c>
      <c r="AP52" s="50">
        <v>0</v>
      </c>
      <c r="AQ52" s="44">
        <f>VLOOKUP(AA52,'[1]PPTOS GENERALES 2024'!$AL$45:$BB$56,12)*AP52</f>
        <v>0</v>
      </c>
      <c r="AR52" s="50"/>
      <c r="AS52" s="44">
        <f>VLOOKUP(AA52,'[1]PPTOS GENERALES 2024'!$AL$45:$BB$56,14)*AR52</f>
        <v>0</v>
      </c>
      <c r="AT52" s="50"/>
      <c r="AU52" s="44">
        <f>VLOOKUP(AA52,'[1]PPTOS GENERALES 2024'!$AL$45:$BB$56,15)*AT52</f>
        <v>0</v>
      </c>
      <c r="AV52" s="50"/>
      <c r="AW52" s="44">
        <f>VLOOKUP(AA52,'[1]PPTOS GENERALES 2024'!$AL$45:$BB$56,17)*AV52</f>
        <v>0</v>
      </c>
      <c r="AX52" s="50"/>
      <c r="AY52" s="44">
        <f>VLOOKUP(AA52,'[1]PPTOS GENERALES 2024'!$AL$45:$BG$56,18)*AX52</f>
        <v>0</v>
      </c>
      <c r="AZ52" s="20"/>
      <c r="BA52" s="44">
        <f>VLOOKUP(AA52,'[1]PPTOS GENERALES 2024'!$AL$45:$BG$56,19)*AZ52</f>
        <v>0</v>
      </c>
      <c r="BB52" s="20"/>
      <c r="BC52" s="44">
        <f>VLOOKUP(AA52,'[1]PPTOS GENERALES 2024'!$AL$45:$BG$56,20)*BB52</f>
        <v>0</v>
      </c>
      <c r="BD52" s="20"/>
      <c r="BE52" s="44">
        <f>VLOOKUP(AA52,'[1]PPTOS GENERALES 2024'!$AL$45:$BG$56,21)*BD52</f>
        <v>0</v>
      </c>
      <c r="BF52" s="20"/>
      <c r="BG52" s="44">
        <f>VLOOKUP(AA52,'[1]PPTOS GENERALES 2024'!$AL$45:$BG$56,22)*BF52</f>
        <v>0</v>
      </c>
      <c r="BH52" s="20"/>
      <c r="BI52" s="44"/>
      <c r="BJ52" s="20">
        <v>1</v>
      </c>
      <c r="BK52" s="44">
        <f>VLOOKUP(AA52,'[1]PPTOS GENERALES 2024'!$AL$45:$BZ$56,33)*BJ52</f>
        <v>78.975617499999998</v>
      </c>
      <c r="BL52" s="20"/>
      <c r="BM52" s="44"/>
      <c r="BN52" s="20"/>
      <c r="BO52" s="44"/>
      <c r="BP52" s="20"/>
      <c r="BQ52" s="44"/>
      <c r="BR52" s="20"/>
      <c r="BS52" s="44"/>
      <c r="BT52" s="20"/>
      <c r="BU52" s="44"/>
      <c r="BV52" s="20"/>
      <c r="BW52" s="44"/>
      <c r="BX52" s="20"/>
      <c r="BY52" s="44"/>
      <c r="BZ52" s="44"/>
      <c r="CA52" s="44"/>
      <c r="CB52" s="44"/>
      <c r="CC52" s="44"/>
      <c r="CD52" s="44">
        <f t="shared" si="41"/>
        <v>10073.7255</v>
      </c>
      <c r="CE52" s="44"/>
      <c r="CF52" s="44">
        <f t="shared" si="42"/>
        <v>1005.07</v>
      </c>
      <c r="CG52" s="44"/>
      <c r="CH52" s="44">
        <f t="shared" si="43"/>
        <v>6645.66</v>
      </c>
      <c r="CI52" s="44">
        <f t="shared" si="44"/>
        <v>6982.22</v>
      </c>
      <c r="CJ52" s="44">
        <f t="shared" si="0"/>
        <v>1105.658645</v>
      </c>
      <c r="CK52" s="128"/>
      <c r="CL52" s="129">
        <f t="shared" si="45"/>
        <v>25812.334145000001</v>
      </c>
      <c r="CM52" s="21"/>
      <c r="CN52" s="53"/>
      <c r="CO52" s="54"/>
      <c r="CP52" s="44"/>
      <c r="CQ52" s="44"/>
      <c r="CR52" s="44">
        <f t="shared" si="46"/>
        <v>1765.81</v>
      </c>
      <c r="CS52" s="42"/>
      <c r="CT52" s="55">
        <v>1146</v>
      </c>
      <c r="CU52" s="55" t="s">
        <v>155</v>
      </c>
      <c r="CV52" s="130">
        <v>42060</v>
      </c>
      <c r="CW52" s="199">
        <v>45658</v>
      </c>
      <c r="CX52" s="42">
        <v>0</v>
      </c>
      <c r="CY52" s="42">
        <f>(YEAR(CW52)-YEAR(CV52))/3</f>
        <v>3.3333333333333335</v>
      </c>
      <c r="CZ52" s="59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1"/>
      <c r="DL52" s="62"/>
      <c r="DM52" s="62"/>
      <c r="DN52" s="63"/>
      <c r="DO52" s="64"/>
      <c r="DP52" s="65"/>
      <c r="DQ52" s="61"/>
      <c r="DR52" s="61"/>
      <c r="DS52" s="61"/>
      <c r="DT52" s="61"/>
      <c r="DU52" s="66" t="s">
        <v>169</v>
      </c>
      <c r="DV52" s="200">
        <v>340</v>
      </c>
      <c r="DW52" s="67">
        <v>3</v>
      </c>
      <c r="DX52" s="67">
        <v>4</v>
      </c>
      <c r="DY52" s="68">
        <v>0</v>
      </c>
      <c r="DZ52" s="205" t="s">
        <v>132</v>
      </c>
      <c r="EA52" s="170" t="s">
        <v>132</v>
      </c>
      <c r="EB52" s="61"/>
      <c r="EC52" s="61"/>
      <c r="ED52" s="61"/>
      <c r="EE52" s="61"/>
      <c r="EF52" s="61"/>
      <c r="EG52" s="66" t="s">
        <v>169</v>
      </c>
      <c r="EH52" s="200">
        <v>340</v>
      </c>
      <c r="EI52" s="67">
        <v>3</v>
      </c>
      <c r="EJ52" s="67">
        <v>4</v>
      </c>
      <c r="EK52" s="68">
        <v>0</v>
      </c>
      <c r="EL52" s="205" t="s">
        <v>132</v>
      </c>
      <c r="EM52" s="170" t="s">
        <v>132</v>
      </c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  <c r="IX52" s="61"/>
      <c r="IY52" s="61"/>
      <c r="IZ52" s="61"/>
      <c r="JA52" s="61"/>
      <c r="JB52" s="61"/>
      <c r="JC52" s="61"/>
      <c r="JD52" s="61"/>
      <c r="JE52" s="61"/>
      <c r="JF52" s="61"/>
      <c r="JG52" s="61"/>
      <c r="JH52" s="61"/>
      <c r="JI52" s="61"/>
      <c r="JJ52" s="61"/>
      <c r="JK52" s="61"/>
      <c r="JL52" s="61"/>
      <c r="JM52" s="61"/>
      <c r="JN52" s="61"/>
      <c r="JO52" s="61"/>
      <c r="JP52" s="61"/>
      <c r="JQ52" s="61"/>
      <c r="JR52" s="61"/>
      <c r="JS52" s="61"/>
      <c r="JT52" s="61"/>
      <c r="JU52" s="61"/>
      <c r="JV52" s="61"/>
      <c r="JW52" s="61"/>
      <c r="JX52" s="61"/>
      <c r="JY52" s="61"/>
      <c r="JZ52" s="61"/>
      <c r="KA52" s="61"/>
      <c r="KB52" s="61"/>
      <c r="KC52" s="61"/>
      <c r="KD52" s="61"/>
      <c r="KE52" s="61"/>
      <c r="KF52" s="61"/>
      <c r="KG52" s="61"/>
      <c r="KH52" s="61"/>
      <c r="KI52" s="61"/>
      <c r="KJ52" s="61"/>
      <c r="KK52" s="61"/>
      <c r="KL52" s="61"/>
      <c r="KM52" s="61"/>
      <c r="KN52" s="61"/>
      <c r="KO52" s="61"/>
      <c r="KP52" s="61"/>
      <c r="KQ52" s="61"/>
      <c r="KR52" s="61"/>
      <c r="KS52" s="61"/>
      <c r="KT52" s="61"/>
      <c r="KU52" s="61"/>
      <c r="KV52" s="61"/>
      <c r="KW52" s="61"/>
      <c r="KX52" s="61"/>
      <c r="KY52" s="61"/>
      <c r="KZ52" s="61"/>
      <c r="LA52" s="61"/>
      <c r="LB52" s="61"/>
      <c r="LC52" s="61"/>
      <c r="LD52" s="61"/>
      <c r="LE52" s="61"/>
      <c r="LF52" s="61"/>
      <c r="LG52" s="61"/>
      <c r="LH52" s="61"/>
      <c r="LI52" s="61"/>
      <c r="LJ52" s="61"/>
      <c r="LK52" s="61"/>
      <c r="LL52" s="61"/>
      <c r="LM52" s="61"/>
      <c r="LN52" s="61"/>
      <c r="LO52" s="61"/>
      <c r="LP52" s="61"/>
      <c r="LQ52" s="61"/>
      <c r="LR52" s="61"/>
      <c r="LS52" s="61"/>
      <c r="LT52" s="61"/>
      <c r="LU52" s="61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61"/>
      <c r="NF52" s="61"/>
      <c r="NG52" s="61"/>
      <c r="NH52" s="61"/>
      <c r="NI52" s="61"/>
      <c r="NJ52" s="61"/>
      <c r="NK52" s="61"/>
      <c r="NL52" s="61"/>
      <c r="NM52" s="61"/>
      <c r="NN52" s="61"/>
      <c r="NO52" s="61"/>
      <c r="NP52" s="61"/>
      <c r="NQ52" s="61"/>
      <c r="NR52" s="61"/>
      <c r="NS52" s="61"/>
      <c r="NT52" s="61"/>
      <c r="NU52" s="61"/>
      <c r="NV52" s="61"/>
      <c r="NW52" s="61"/>
      <c r="NX52" s="61"/>
      <c r="NY52" s="61"/>
      <c r="NZ52" s="61"/>
      <c r="OA52" s="61"/>
      <c r="OB52" s="61"/>
      <c r="OC52" s="61"/>
      <c r="OD52" s="61"/>
      <c r="OE52" s="61"/>
      <c r="OF52" s="61"/>
      <c r="OG52" s="61"/>
      <c r="OH52" s="61"/>
      <c r="OI52" s="61"/>
      <c r="OJ52" s="61"/>
      <c r="OK52" s="61"/>
      <c r="OL52" s="61"/>
      <c r="OM52" s="61"/>
      <c r="ON52" s="61"/>
      <c r="OO52" s="61"/>
      <c r="OP52" s="61"/>
      <c r="OQ52" s="61"/>
      <c r="OR52" s="61"/>
      <c r="OS52" s="61"/>
      <c r="OT52" s="61"/>
      <c r="OU52" s="61"/>
      <c r="OV52" s="61"/>
      <c r="OW52" s="61"/>
      <c r="OX52" s="61"/>
      <c r="OY52" s="61"/>
      <c r="OZ52" s="61"/>
      <c r="PA52" s="61"/>
      <c r="PB52" s="61"/>
      <c r="PC52" s="61"/>
      <c r="PD52" s="61"/>
      <c r="PE52" s="61"/>
      <c r="PF52" s="61"/>
      <c r="PG52" s="61"/>
      <c r="PH52" s="61"/>
      <c r="PI52" s="61"/>
      <c r="PJ52" s="61"/>
      <c r="PK52" s="61"/>
      <c r="PL52" s="61"/>
      <c r="PM52" s="61"/>
      <c r="PN52" s="61"/>
      <c r="PO52" s="61"/>
      <c r="PP52" s="61"/>
      <c r="PQ52" s="61"/>
      <c r="PR52" s="61"/>
      <c r="PS52" s="61"/>
      <c r="PT52" s="61"/>
      <c r="PU52" s="61"/>
      <c r="PV52" s="61"/>
      <c r="PW52" s="61"/>
      <c r="PX52" s="61"/>
      <c r="PY52" s="61"/>
      <c r="PZ52" s="61"/>
      <c r="QA52" s="61"/>
      <c r="QB52" s="61"/>
      <c r="QC52" s="61"/>
      <c r="QD52" s="61"/>
      <c r="QE52" s="61"/>
      <c r="QF52" s="61"/>
      <c r="QG52" s="61"/>
      <c r="QH52" s="61"/>
      <c r="QI52" s="61"/>
      <c r="QJ52" s="61"/>
      <c r="QK52" s="61"/>
      <c r="QL52" s="61"/>
      <c r="QM52" s="61"/>
      <c r="QN52" s="61"/>
      <c r="QO52" s="61"/>
      <c r="QP52" s="61"/>
      <c r="QQ52" s="61"/>
      <c r="QR52" s="61"/>
      <c r="QS52" s="61"/>
      <c r="QT52" s="61"/>
      <c r="QU52" s="61"/>
      <c r="QV52" s="61"/>
      <c r="QW52" s="61"/>
      <c r="QX52" s="61"/>
      <c r="QY52" s="61"/>
      <c r="QZ52" s="61"/>
      <c r="RA52" s="61"/>
      <c r="RB52" s="61"/>
      <c r="RC52" s="61"/>
      <c r="RD52" s="61"/>
      <c r="RE52" s="61"/>
      <c r="RF52" s="61"/>
      <c r="RG52" s="61"/>
      <c r="RH52" s="61"/>
      <c r="RI52" s="61"/>
      <c r="RJ52" s="61"/>
      <c r="RK52" s="61"/>
      <c r="RL52" s="61"/>
      <c r="RM52" s="61"/>
      <c r="RN52" s="61"/>
      <c r="RO52" s="61"/>
      <c r="RP52" s="61"/>
      <c r="RQ52" s="61"/>
      <c r="RR52" s="61"/>
      <c r="RS52" s="61"/>
      <c r="RT52" s="61"/>
      <c r="RU52" s="61"/>
      <c r="RV52" s="61"/>
      <c r="RW52" s="61"/>
      <c r="RX52" s="61"/>
      <c r="RY52" s="61"/>
      <c r="RZ52" s="61"/>
      <c r="SA52" s="61"/>
      <c r="SB52" s="61"/>
      <c r="SC52" s="61"/>
      <c r="SD52" s="61"/>
      <c r="SE52" s="61"/>
      <c r="SF52" s="61"/>
      <c r="SG52" s="61"/>
      <c r="SH52" s="61"/>
      <c r="SI52" s="61"/>
      <c r="SJ52" s="61"/>
      <c r="SK52" s="61"/>
      <c r="SL52" s="61"/>
      <c r="SM52" s="61"/>
      <c r="SN52" s="61"/>
      <c r="SO52" s="61"/>
      <c r="SP52" s="61"/>
      <c r="SQ52" s="61"/>
      <c r="SR52" s="61"/>
      <c r="SS52" s="61"/>
      <c r="ST52" s="61"/>
      <c r="SU52" s="61"/>
      <c r="SV52" s="61"/>
      <c r="SW52" s="61"/>
      <c r="SX52" s="61"/>
      <c r="SY52" s="61"/>
      <c r="SZ52" s="61"/>
      <c r="TA52" s="61"/>
      <c r="TB52" s="61"/>
      <c r="TC52" s="61"/>
      <c r="TD52" s="61"/>
      <c r="TE52" s="61"/>
      <c r="TF52" s="61"/>
      <c r="TG52" s="61"/>
      <c r="TH52" s="61"/>
      <c r="TI52" s="61"/>
      <c r="TJ52" s="61"/>
      <c r="TK52" s="61"/>
      <c r="TL52" s="61"/>
      <c r="TM52" s="61"/>
      <c r="TN52" s="61"/>
      <c r="TO52" s="61"/>
      <c r="TP52" s="61"/>
      <c r="TQ52" s="61"/>
      <c r="TR52" s="61"/>
      <c r="TS52" s="61"/>
      <c r="TT52" s="61"/>
      <c r="TU52" s="61"/>
      <c r="TV52" s="61"/>
      <c r="TW52" s="61"/>
      <c r="TX52" s="61"/>
      <c r="TY52" s="61"/>
      <c r="TZ52" s="61"/>
      <c r="UA52" s="61"/>
      <c r="UB52" s="61"/>
      <c r="UC52" s="61"/>
      <c r="UD52" s="61"/>
      <c r="UE52" s="61"/>
      <c r="UF52" s="61"/>
      <c r="UG52" s="61"/>
      <c r="UH52" s="61"/>
      <c r="UI52" s="61"/>
      <c r="UJ52" s="61"/>
      <c r="UK52" s="61"/>
      <c r="UL52" s="61"/>
      <c r="UM52" s="61"/>
      <c r="UN52" s="61"/>
      <c r="UO52" s="61"/>
      <c r="UP52" s="61"/>
      <c r="UQ52" s="61"/>
      <c r="UR52" s="61"/>
      <c r="US52" s="61"/>
      <c r="UT52" s="61"/>
      <c r="UU52" s="61"/>
      <c r="UV52" s="61"/>
      <c r="UW52" s="61"/>
      <c r="UX52" s="61"/>
      <c r="UY52" s="61"/>
      <c r="UZ52" s="61"/>
      <c r="VA52" s="61"/>
      <c r="VB52" s="61"/>
      <c r="VC52" s="61"/>
      <c r="VD52" s="61"/>
      <c r="VE52" s="61"/>
      <c r="VF52" s="61"/>
      <c r="VG52" s="61"/>
      <c r="VH52" s="61"/>
      <c r="VI52" s="61"/>
      <c r="VJ52" s="61"/>
      <c r="VK52" s="61"/>
      <c r="VL52" s="61"/>
      <c r="VM52" s="61"/>
      <c r="VN52" s="61"/>
      <c r="VO52" s="61"/>
      <c r="VP52" s="61"/>
      <c r="VQ52" s="61"/>
      <c r="VR52" s="61"/>
      <c r="VS52" s="61"/>
      <c r="VT52" s="61"/>
      <c r="VU52" s="61"/>
      <c r="VV52" s="61"/>
      <c r="VW52" s="61"/>
      <c r="VX52" s="61"/>
      <c r="VY52" s="61"/>
      <c r="VZ52" s="61"/>
      <c r="WA52" s="61"/>
      <c r="WB52" s="61"/>
      <c r="WC52" s="61"/>
      <c r="WD52" s="61"/>
      <c r="WE52" s="61"/>
      <c r="WF52" s="61"/>
      <c r="WG52" s="61"/>
      <c r="WH52" s="61"/>
      <c r="WI52" s="61"/>
      <c r="WJ52" s="61"/>
      <c r="WK52" s="61"/>
      <c r="WL52" s="61"/>
      <c r="WM52" s="61"/>
      <c r="WN52" s="61"/>
      <c r="WO52" s="61"/>
      <c r="WP52" s="61"/>
      <c r="WQ52" s="61"/>
      <c r="WR52" s="61"/>
      <c r="WS52" s="61"/>
      <c r="WT52" s="61"/>
      <c r="WU52" s="61"/>
      <c r="WV52" s="61"/>
      <c r="WW52" s="61"/>
      <c r="WX52" s="61"/>
      <c r="WY52" s="61"/>
      <c r="WZ52" s="61"/>
      <c r="XA52" s="61"/>
      <c r="XB52" s="61"/>
      <c r="XC52" s="61"/>
      <c r="XD52" s="61"/>
      <c r="XE52" s="61"/>
      <c r="XF52" s="61"/>
      <c r="XG52" s="61"/>
      <c r="XH52" s="61"/>
      <c r="XI52" s="61"/>
      <c r="XJ52" s="61"/>
      <c r="XK52" s="61"/>
      <c r="XL52" s="61"/>
      <c r="XM52" s="61"/>
      <c r="XN52" s="61"/>
      <c r="XO52" s="61"/>
      <c r="XP52" s="61"/>
      <c r="XQ52" s="61"/>
      <c r="XR52" s="61"/>
      <c r="XS52" s="61"/>
      <c r="XT52" s="61"/>
      <c r="XU52" s="61"/>
      <c r="XV52" s="61"/>
      <c r="XW52" s="61"/>
      <c r="XX52" s="61"/>
      <c r="XY52" s="61"/>
      <c r="XZ52" s="61"/>
      <c r="YA52" s="61"/>
      <c r="YB52" s="61"/>
      <c r="YC52" s="61"/>
      <c r="YD52" s="61"/>
      <c r="YE52" s="61"/>
      <c r="YF52" s="61"/>
      <c r="YG52" s="61"/>
      <c r="YH52" s="61"/>
      <c r="YI52" s="61"/>
      <c r="YJ52" s="61"/>
      <c r="YK52" s="61"/>
      <c r="YL52" s="61"/>
      <c r="YM52" s="61"/>
      <c r="YN52" s="61"/>
      <c r="YO52" s="61"/>
      <c r="YP52" s="61"/>
      <c r="YQ52" s="61"/>
      <c r="YR52" s="61"/>
      <c r="YS52" s="61"/>
      <c r="YT52" s="61"/>
      <c r="YU52" s="61"/>
      <c r="YV52" s="61"/>
      <c r="YW52" s="61"/>
      <c r="YX52" s="61"/>
      <c r="YY52" s="61"/>
      <c r="YZ52" s="61"/>
      <c r="ZA52" s="61"/>
      <c r="ZB52" s="61"/>
      <c r="ZC52" s="61"/>
      <c r="ZD52" s="61"/>
      <c r="ZE52" s="61"/>
      <c r="ZF52" s="61"/>
      <c r="ZG52" s="61"/>
      <c r="ZH52" s="61"/>
      <c r="ZI52" s="61"/>
      <c r="ZJ52" s="61"/>
      <c r="ZK52" s="61"/>
      <c r="ZL52" s="61"/>
      <c r="ZM52" s="61"/>
      <c r="ZN52" s="61"/>
      <c r="ZO52" s="61"/>
      <c r="ZP52" s="61"/>
      <c r="ZQ52" s="61"/>
      <c r="ZR52" s="61"/>
      <c r="ZS52" s="61"/>
      <c r="ZT52" s="61"/>
      <c r="ZU52" s="61"/>
      <c r="ZV52" s="61"/>
      <c r="ZW52" s="61"/>
      <c r="ZX52" s="61"/>
      <c r="ZY52" s="61"/>
      <c r="ZZ52" s="61"/>
      <c r="AAA52" s="61"/>
      <c r="AAB52" s="61"/>
      <c r="AAC52" s="61"/>
      <c r="AAD52" s="61"/>
      <c r="AAE52" s="61"/>
      <c r="AAF52" s="61"/>
      <c r="AAG52" s="61"/>
      <c r="AAH52" s="61"/>
      <c r="AAI52" s="61"/>
      <c r="AAJ52" s="61"/>
      <c r="AAK52" s="61"/>
      <c r="AAL52" s="61"/>
      <c r="AAM52" s="61"/>
      <c r="AAN52" s="61"/>
      <c r="AAO52" s="61"/>
      <c r="AAP52" s="61"/>
      <c r="AAQ52" s="61"/>
      <c r="AAR52" s="61"/>
      <c r="AAS52" s="61"/>
      <c r="AAT52" s="61"/>
      <c r="AAU52" s="61"/>
      <c r="AAV52" s="61"/>
      <c r="AAW52" s="61"/>
      <c r="AAX52" s="61"/>
      <c r="AAY52" s="61"/>
      <c r="AAZ52" s="61"/>
      <c r="ABA52" s="61"/>
      <c r="ABB52" s="61"/>
      <c r="ABC52" s="61"/>
      <c r="ABD52" s="61"/>
      <c r="ABE52" s="61"/>
      <c r="ABF52" s="61"/>
      <c r="ABG52" s="61"/>
      <c r="ABH52" s="61"/>
      <c r="ABI52" s="61"/>
      <c r="ABJ52" s="61"/>
      <c r="ABK52" s="61"/>
      <c r="ABL52" s="61"/>
      <c r="ABM52" s="61"/>
      <c r="ABN52" s="61"/>
      <c r="ABO52" s="61"/>
      <c r="ABP52" s="61"/>
      <c r="ABQ52" s="61"/>
      <c r="ABR52" s="61"/>
      <c r="ABS52" s="61"/>
      <c r="ABT52" s="61"/>
      <c r="ABU52" s="61"/>
      <c r="ABV52" s="61"/>
      <c r="ABW52" s="61"/>
      <c r="ABX52" s="61"/>
      <c r="ABY52" s="61"/>
      <c r="ABZ52" s="61"/>
      <c r="ACA52" s="61"/>
      <c r="ACB52" s="61"/>
      <c r="ACC52" s="61"/>
      <c r="ACD52" s="61"/>
      <c r="ACE52" s="61"/>
      <c r="ACF52" s="61"/>
      <c r="ACG52" s="61"/>
      <c r="ACH52" s="61"/>
      <c r="ACI52" s="61"/>
      <c r="ACJ52" s="61"/>
      <c r="ACK52" s="61"/>
      <c r="ACL52" s="61"/>
      <c r="ACM52" s="61"/>
      <c r="ACN52" s="61"/>
      <c r="ACO52" s="61"/>
      <c r="ACP52" s="61"/>
      <c r="ACQ52" s="61"/>
      <c r="ACR52" s="61"/>
      <c r="ACS52" s="61"/>
      <c r="ACT52" s="61"/>
      <c r="ACU52" s="61"/>
      <c r="ACV52" s="61"/>
      <c r="ACW52" s="61"/>
      <c r="ACX52" s="61"/>
      <c r="ACY52" s="61"/>
      <c r="ACZ52" s="61"/>
      <c r="ADA52" s="61"/>
      <c r="ADB52" s="61"/>
      <c r="ADC52" s="61"/>
      <c r="ADD52" s="61"/>
      <c r="ADE52" s="61"/>
      <c r="ADF52" s="61"/>
      <c r="ADG52" s="61"/>
      <c r="ADH52" s="61"/>
      <c r="ADI52" s="61"/>
      <c r="ADJ52" s="61"/>
      <c r="ADK52" s="61"/>
      <c r="ADL52" s="61"/>
      <c r="ADM52" s="61"/>
      <c r="ADN52" s="61"/>
      <c r="ADO52" s="61"/>
      <c r="ADP52" s="61"/>
      <c r="ADQ52" s="61"/>
      <c r="ADR52" s="61"/>
      <c r="ADS52" s="61"/>
      <c r="ADT52" s="61"/>
      <c r="ADU52" s="61"/>
      <c r="ADV52" s="61"/>
      <c r="ADW52" s="61"/>
      <c r="ADX52" s="61"/>
      <c r="ADY52" s="61"/>
      <c r="ADZ52" s="61"/>
      <c r="AEA52" s="61"/>
      <c r="AEB52" s="61"/>
      <c r="AEC52" s="61"/>
      <c r="AED52" s="61"/>
      <c r="AEE52" s="61"/>
      <c r="AEF52" s="61"/>
      <c r="AEG52" s="61"/>
      <c r="AEH52" s="61"/>
      <c r="AEI52" s="61"/>
      <c r="AEJ52" s="61"/>
      <c r="AEK52" s="61"/>
      <c r="AEL52" s="61"/>
      <c r="AEM52" s="61"/>
      <c r="AEN52" s="61"/>
      <c r="AEO52" s="61"/>
      <c r="AEP52" s="61"/>
      <c r="AEQ52" s="61"/>
      <c r="AER52" s="61"/>
      <c r="AES52" s="61"/>
      <c r="AET52" s="61"/>
      <c r="AEU52" s="61"/>
      <c r="AEV52" s="61"/>
      <c r="AEW52" s="61"/>
      <c r="AEX52" s="61"/>
      <c r="AEY52" s="61"/>
      <c r="AEZ52" s="61"/>
      <c r="AFA52" s="61"/>
      <c r="AFB52" s="61"/>
      <c r="AFC52" s="61"/>
      <c r="AFD52" s="61"/>
      <c r="AFE52" s="61"/>
      <c r="AFF52" s="61"/>
      <c r="AFG52" s="61"/>
      <c r="AFH52" s="61"/>
      <c r="AFI52" s="61"/>
      <c r="AFJ52" s="61"/>
      <c r="AFK52" s="61"/>
      <c r="AFL52" s="61"/>
      <c r="AFM52" s="61"/>
      <c r="AFN52" s="61"/>
      <c r="AFO52" s="61"/>
      <c r="AFP52" s="61"/>
      <c r="AFQ52" s="61"/>
      <c r="AFR52" s="61"/>
      <c r="AFS52" s="61"/>
      <c r="AFT52" s="61"/>
      <c r="AFU52" s="61"/>
      <c r="AFV52" s="61"/>
      <c r="AFW52" s="61"/>
      <c r="AFX52" s="61"/>
      <c r="AFY52" s="61"/>
      <c r="AFZ52" s="61"/>
      <c r="AGA52" s="61"/>
      <c r="AGB52" s="61"/>
      <c r="AGC52" s="61"/>
      <c r="AGD52" s="61"/>
      <c r="AGE52" s="61"/>
      <c r="AGF52" s="61"/>
      <c r="AGG52" s="61"/>
      <c r="AGH52" s="61"/>
      <c r="AGI52" s="61"/>
      <c r="AGJ52" s="61"/>
      <c r="AGK52" s="61"/>
      <c r="AGL52" s="61"/>
      <c r="AGM52" s="61"/>
      <c r="AGN52" s="61"/>
      <c r="AGO52" s="61"/>
      <c r="AGP52" s="61"/>
      <c r="AGQ52" s="61"/>
      <c r="AGR52" s="61"/>
      <c r="AGS52" s="61"/>
      <c r="AGT52" s="61"/>
      <c r="AGU52" s="61"/>
      <c r="AGV52" s="61"/>
      <c r="AGW52" s="61"/>
      <c r="AGX52" s="61"/>
      <c r="AGY52" s="61"/>
      <c r="AGZ52" s="61"/>
      <c r="AHA52" s="61"/>
      <c r="AHB52" s="61"/>
      <c r="AHC52" s="61"/>
      <c r="AHD52" s="61"/>
      <c r="AHE52" s="61"/>
      <c r="AHF52" s="61"/>
      <c r="AHG52" s="61"/>
      <c r="AHH52" s="61"/>
      <c r="AHI52" s="61"/>
      <c r="AHJ52" s="61"/>
      <c r="AHK52" s="61"/>
      <c r="AHL52" s="61"/>
      <c r="AHM52" s="61"/>
      <c r="AHN52" s="61"/>
      <c r="AHO52" s="61"/>
      <c r="AHP52" s="61"/>
      <c r="AHQ52" s="61"/>
      <c r="AHR52" s="61"/>
      <c r="AHS52" s="61"/>
      <c r="AHT52" s="61"/>
      <c r="AHU52" s="61"/>
      <c r="AHV52" s="61"/>
      <c r="AHW52" s="61"/>
      <c r="AHX52" s="61"/>
      <c r="AHY52" s="61"/>
      <c r="AHZ52" s="61"/>
      <c r="AIA52" s="61"/>
      <c r="AIB52" s="61"/>
      <c r="AIC52" s="61"/>
      <c r="AID52" s="61"/>
      <c r="AIE52" s="61"/>
      <c r="AIF52" s="61"/>
      <c r="AIG52" s="61"/>
      <c r="AIH52" s="61"/>
      <c r="AII52" s="61"/>
      <c r="AIJ52" s="61"/>
      <c r="AIK52" s="61"/>
      <c r="AIL52" s="61"/>
      <c r="AIM52" s="61"/>
      <c r="AIN52" s="61"/>
      <c r="AIO52" s="61"/>
      <c r="AIP52" s="61"/>
      <c r="AIQ52" s="61"/>
      <c r="AIR52" s="61"/>
      <c r="AIS52" s="61"/>
      <c r="AIT52" s="61"/>
      <c r="AIU52" s="61"/>
      <c r="AIV52" s="61"/>
      <c r="AIW52" s="61"/>
      <c r="AIX52" s="61"/>
      <c r="AIY52" s="61"/>
      <c r="AIZ52" s="61"/>
      <c r="AJA52" s="61"/>
      <c r="AJB52" s="61"/>
      <c r="AJC52" s="61"/>
      <c r="AJD52" s="61"/>
      <c r="AJE52" s="61"/>
      <c r="AJF52" s="61"/>
      <c r="AJG52" s="61"/>
      <c r="AJH52" s="61"/>
      <c r="AJI52" s="61"/>
      <c r="AJJ52" s="61"/>
      <c r="AJK52" s="61"/>
      <c r="AJL52" s="61"/>
      <c r="AJM52" s="61"/>
      <c r="AJN52" s="61"/>
      <c r="AJO52" s="61"/>
      <c r="AJP52" s="61"/>
      <c r="AJQ52" s="61"/>
      <c r="AJR52" s="61"/>
      <c r="AJS52" s="61"/>
      <c r="AJT52" s="61"/>
      <c r="AJU52" s="61"/>
      <c r="AJV52" s="61"/>
      <c r="AJW52" s="61"/>
      <c r="AJX52" s="61"/>
      <c r="AJY52" s="61"/>
      <c r="AJZ52" s="61"/>
      <c r="AKA52" s="61"/>
      <c r="AKB52" s="61"/>
      <c r="AKC52" s="61"/>
      <c r="AKD52" s="61"/>
      <c r="AKE52" s="61"/>
      <c r="AKF52" s="61"/>
      <c r="AKG52" s="61"/>
      <c r="AKH52" s="61"/>
      <c r="AKI52" s="61"/>
      <c r="AKJ52" s="61"/>
      <c r="AKK52" s="61"/>
      <c r="AKL52" s="61"/>
      <c r="AKM52" s="61"/>
      <c r="AKN52" s="61"/>
      <c r="AKO52" s="61"/>
      <c r="AKP52" s="61"/>
      <c r="AKQ52" s="61"/>
      <c r="AKR52" s="61"/>
      <c r="AKS52" s="61"/>
      <c r="AKT52" s="61"/>
      <c r="AKU52" s="61"/>
      <c r="AKV52" s="61"/>
      <c r="AKW52" s="61"/>
      <c r="AKX52" s="61"/>
      <c r="AKY52" s="61"/>
      <c r="AKZ52" s="61"/>
      <c r="ALA52" s="61"/>
      <c r="ALB52" s="61"/>
      <c r="ALC52" s="61"/>
      <c r="ALD52" s="61"/>
      <c r="ALE52" s="61"/>
      <c r="ALF52" s="61"/>
      <c r="ALG52" s="61"/>
      <c r="ALH52" s="61"/>
      <c r="ALI52" s="61"/>
      <c r="ALJ52" s="61"/>
      <c r="ALK52" s="61"/>
      <c r="ALL52" s="61"/>
      <c r="ALM52" s="61"/>
      <c r="ALN52" s="61"/>
      <c r="ALO52" s="61"/>
      <c r="ALP52" s="61"/>
      <c r="ALQ52" s="61"/>
      <c r="ALR52" s="61"/>
      <c r="ALS52" s="61"/>
      <c r="ALT52" s="61"/>
      <c r="ALU52" s="61"/>
      <c r="ALV52" s="61"/>
      <c r="ALW52" s="61"/>
      <c r="ALX52" s="61"/>
      <c r="ALY52" s="61"/>
      <c r="ALZ52" s="61"/>
      <c r="AMA52" s="61"/>
      <c r="AMB52" s="61"/>
      <c r="AMC52" s="61"/>
      <c r="AMD52" s="61"/>
      <c r="AME52" s="61"/>
      <c r="AMF52" s="61"/>
      <c r="AMG52" s="61"/>
      <c r="AMH52" s="61"/>
      <c r="AMI52" s="61"/>
      <c r="AMJ52" s="61"/>
      <c r="AMK52" s="61"/>
      <c r="AML52" s="61"/>
      <c r="AMM52" s="61"/>
      <c r="AMN52" s="61"/>
      <c r="AMO52" s="61"/>
      <c r="AMP52" s="61"/>
      <c r="AMQ52" s="61"/>
      <c r="AMR52" s="61"/>
      <c r="AMS52" s="61"/>
      <c r="AMT52" s="61"/>
      <c r="AMU52" s="61"/>
      <c r="AMV52" s="61"/>
      <c r="AMW52" s="61"/>
      <c r="AMX52" s="61"/>
      <c r="AMY52" s="61"/>
    </row>
    <row r="53" spans="1:1039" s="204" customFormat="1" ht="25.5" customHeight="1" outlineLevel="2" x14ac:dyDescent="0.2">
      <c r="A53" s="196">
        <v>340</v>
      </c>
      <c r="B53" s="7" t="s">
        <v>112</v>
      </c>
      <c r="C53" s="7" t="s">
        <v>9</v>
      </c>
      <c r="D53" s="7" t="s">
        <v>10</v>
      </c>
      <c r="E53" s="7" t="s">
        <v>138</v>
      </c>
      <c r="F53" s="7" t="s">
        <v>150</v>
      </c>
      <c r="G53" s="43" t="s">
        <v>168</v>
      </c>
      <c r="H53" s="42" t="s">
        <v>130</v>
      </c>
      <c r="I53" s="21"/>
      <c r="J53" s="21"/>
      <c r="K53" s="21"/>
      <c r="L53" s="21"/>
      <c r="M53" s="21"/>
      <c r="N53" s="42">
        <v>18</v>
      </c>
      <c r="O53" s="44"/>
      <c r="P53" s="4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42">
        <v>4</v>
      </c>
      <c r="AB53" s="45">
        <v>18</v>
      </c>
      <c r="AC53" s="46">
        <f>VLOOKUP(AB53,'[1]PPTOS GENERALES 2024'!$AL$11:$AN$40,3)*AD53</f>
        <v>474.69</v>
      </c>
      <c r="AD53" s="47">
        <v>1</v>
      </c>
      <c r="AE53" s="48">
        <f>VLOOKUP(C53,'[1]PPTOS GENERALES 2024'!$AL$3:$AO$8,4)*AD53</f>
        <v>720.49</v>
      </c>
      <c r="AF53" s="48">
        <f>VLOOKUP(C53,'[1]PPTOS GENERALES 2024'!$AL$3:$AP$8,5)*CY53*AD53</f>
        <v>64.710000000000008</v>
      </c>
      <c r="AG53" s="48"/>
      <c r="AH53" s="44">
        <f>VLOOKUP(C53,'[1]PPTOS GENERALES 2024'!$AU$3:$AV$8,2)*AD53</f>
        <v>713.92274999999995</v>
      </c>
      <c r="AI53" s="44">
        <f>VLOOKUP(C53,'[1]PPTOS GENERALES 2024'!$AU$3:$AW$8,3)*CY53*AD53</f>
        <v>64.021500000000003</v>
      </c>
      <c r="AJ53" s="49">
        <f>VLOOKUP(N53,'[1]PPTOS GENERALES 2024'!$AL$11:$AN$40,3)*AD53</f>
        <v>474.69</v>
      </c>
      <c r="AK53" s="44">
        <f t="shared" si="40"/>
        <v>0</v>
      </c>
      <c r="AL53" s="44">
        <f>VLOOKUP(AA53,'[1]PPTOS GENERALES 2024'!$AL$45:$AU$56,10)*AD53</f>
        <v>498.73</v>
      </c>
      <c r="AM53" s="44">
        <v>0</v>
      </c>
      <c r="AN53" s="44">
        <v>0</v>
      </c>
      <c r="AO53" s="44">
        <v>0</v>
      </c>
      <c r="AP53" s="50">
        <v>0</v>
      </c>
      <c r="AQ53" s="44">
        <f>VLOOKUP(AA53,'[1]PPTOS GENERALES 2024'!$AL$45:$BB$56,12)*AP53</f>
        <v>0</v>
      </c>
      <c r="AR53" s="50"/>
      <c r="AS53" s="44">
        <f>VLOOKUP(AA53,'[1]PPTOS GENERALES 2024'!$AL$45:$BB$56,14)*AR53</f>
        <v>0</v>
      </c>
      <c r="AT53" s="50"/>
      <c r="AU53" s="44">
        <f>VLOOKUP(AA53,'[1]PPTOS GENERALES 2024'!$AL$45:$BB$56,15)*AT53</f>
        <v>0</v>
      </c>
      <c r="AV53" s="50"/>
      <c r="AW53" s="44">
        <f>VLOOKUP(AA53,'[1]PPTOS GENERALES 2024'!$AL$45:$BB$56,17)*AV53</f>
        <v>0</v>
      </c>
      <c r="AX53" s="50"/>
      <c r="AY53" s="44">
        <f>VLOOKUP(AA53,'[1]PPTOS GENERALES 2024'!$AL$45:$BG$56,18)*AX53</f>
        <v>0</v>
      </c>
      <c r="AZ53" s="20"/>
      <c r="BA53" s="44">
        <f>VLOOKUP(AA53,'[1]PPTOS GENERALES 2024'!$AL$45:$BG$56,19)*AZ53</f>
        <v>0</v>
      </c>
      <c r="BB53" s="20"/>
      <c r="BC53" s="44">
        <f>VLOOKUP(AA53,'[1]PPTOS GENERALES 2024'!$AL$45:$BG$56,20)*BB53</f>
        <v>0</v>
      </c>
      <c r="BD53" s="20"/>
      <c r="BE53" s="44">
        <f>VLOOKUP(AA53,'[1]PPTOS GENERALES 2024'!$AL$45:$BG$56,21)*BD53</f>
        <v>0</v>
      </c>
      <c r="BF53" s="20"/>
      <c r="BG53" s="44">
        <f>VLOOKUP(AA53,'[1]PPTOS GENERALES 2024'!$AL$45:$BG$56,22)*BF53</f>
        <v>0</v>
      </c>
      <c r="BH53" s="20">
        <v>1</v>
      </c>
      <c r="BI53" s="44">
        <f>VLOOKUP(AA53,'[1]PPTOS GENERALES 2024'!$AL$45:$BZ$56,32)*BH53</f>
        <v>112.25631250000001</v>
      </c>
      <c r="BJ53" s="20"/>
      <c r="BK53" s="44"/>
      <c r="BL53" s="20"/>
      <c r="BM53" s="44"/>
      <c r="BN53" s="20"/>
      <c r="BO53" s="44"/>
      <c r="BP53" s="20"/>
      <c r="BQ53" s="44"/>
      <c r="BR53" s="20"/>
      <c r="BS53" s="44"/>
      <c r="BT53" s="20"/>
      <c r="BU53" s="44"/>
      <c r="BV53" s="20"/>
      <c r="BW53" s="44"/>
      <c r="BX53" s="20"/>
      <c r="BY53" s="44"/>
      <c r="BZ53" s="44"/>
      <c r="CA53" s="44"/>
      <c r="CB53" s="44"/>
      <c r="CC53" s="44"/>
      <c r="CD53" s="44">
        <f t="shared" si="41"/>
        <v>10073.7255</v>
      </c>
      <c r="CE53" s="44"/>
      <c r="CF53" s="44">
        <f t="shared" si="42"/>
        <v>904.5630000000001</v>
      </c>
      <c r="CG53" s="44"/>
      <c r="CH53" s="44">
        <f t="shared" si="43"/>
        <v>6645.66</v>
      </c>
      <c r="CI53" s="44">
        <f t="shared" si="44"/>
        <v>6982.22</v>
      </c>
      <c r="CJ53" s="44">
        <f t="shared" si="0"/>
        <v>1571.588375</v>
      </c>
      <c r="CK53" s="128"/>
      <c r="CL53" s="129">
        <f t="shared" si="45"/>
        <v>26177.756874999999</v>
      </c>
      <c r="CM53" s="21"/>
      <c r="CN53" s="53"/>
      <c r="CO53" s="54"/>
      <c r="CP53" s="44"/>
      <c r="CQ53" s="44"/>
      <c r="CR53" s="44">
        <f t="shared" si="46"/>
        <v>1758.6200000000001</v>
      </c>
      <c r="CS53" s="42"/>
      <c r="CT53" s="55">
        <v>1146</v>
      </c>
      <c r="CU53" s="55" t="s">
        <v>155</v>
      </c>
      <c r="CV53" s="130">
        <v>42275</v>
      </c>
      <c r="CW53" s="199">
        <v>45658</v>
      </c>
      <c r="CX53" s="58">
        <f>DATEDIF(CV53,CW53,"y")/3</f>
        <v>3</v>
      </c>
      <c r="CY53" s="58">
        <f>DATEDIF(CV53,CW53,"y")/3</f>
        <v>3</v>
      </c>
      <c r="CZ53" s="59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1"/>
      <c r="DL53" s="62"/>
      <c r="DM53" s="62"/>
      <c r="DN53" s="63"/>
      <c r="DO53" s="64"/>
      <c r="DP53" s="65"/>
      <c r="DQ53" s="61"/>
      <c r="DR53" s="61"/>
      <c r="DS53" s="61"/>
      <c r="DT53" s="61"/>
      <c r="DU53" s="66" t="s">
        <v>169</v>
      </c>
      <c r="DV53" s="200">
        <v>340</v>
      </c>
      <c r="DW53" s="67">
        <v>3</v>
      </c>
      <c r="DX53" s="67">
        <v>4</v>
      </c>
      <c r="DY53" s="68">
        <v>0</v>
      </c>
      <c r="DZ53" s="205" t="s">
        <v>132</v>
      </c>
      <c r="EA53" s="170" t="s">
        <v>132</v>
      </c>
      <c r="EB53" s="35"/>
      <c r="EC53" s="35"/>
      <c r="ED53" s="35"/>
      <c r="EE53" s="35"/>
      <c r="EF53" s="35"/>
      <c r="EG53" s="66" t="s">
        <v>169</v>
      </c>
      <c r="EH53" s="200">
        <v>340</v>
      </c>
      <c r="EI53" s="67">
        <v>3</v>
      </c>
      <c r="EJ53" s="67">
        <v>4</v>
      </c>
      <c r="EK53" s="68">
        <v>0</v>
      </c>
      <c r="EL53" s="205" t="s">
        <v>132</v>
      </c>
      <c r="EM53" s="170" t="s">
        <v>132</v>
      </c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  <c r="IH53" s="61"/>
      <c r="II53" s="61"/>
      <c r="IJ53" s="61"/>
      <c r="IK53" s="61"/>
      <c r="IL53" s="61"/>
      <c r="IM53" s="61"/>
      <c r="IN53" s="61"/>
      <c r="IO53" s="61"/>
      <c r="IP53" s="61"/>
      <c r="IQ53" s="61"/>
      <c r="IR53" s="61"/>
      <c r="IS53" s="61"/>
      <c r="IT53" s="61"/>
      <c r="IU53" s="61"/>
      <c r="IV53" s="61"/>
      <c r="IW53" s="61"/>
      <c r="IX53" s="61"/>
      <c r="IY53" s="61"/>
      <c r="IZ53" s="61"/>
      <c r="JA53" s="61"/>
      <c r="JB53" s="61"/>
      <c r="JC53" s="61"/>
      <c r="JD53" s="61"/>
      <c r="JE53" s="61"/>
      <c r="JF53" s="61"/>
      <c r="JG53" s="61"/>
      <c r="JH53" s="61"/>
      <c r="JI53" s="61"/>
      <c r="JJ53" s="61"/>
      <c r="JK53" s="61"/>
      <c r="JL53" s="61"/>
      <c r="JM53" s="61"/>
      <c r="JN53" s="61"/>
      <c r="JO53" s="61"/>
      <c r="JP53" s="61"/>
      <c r="JQ53" s="61"/>
      <c r="JR53" s="61"/>
      <c r="JS53" s="61"/>
      <c r="JT53" s="61"/>
      <c r="JU53" s="61"/>
      <c r="JV53" s="61"/>
      <c r="JW53" s="61"/>
      <c r="JX53" s="61"/>
      <c r="JY53" s="61"/>
      <c r="JZ53" s="61"/>
      <c r="KA53" s="61"/>
      <c r="KB53" s="61"/>
      <c r="KC53" s="61"/>
      <c r="KD53" s="61"/>
      <c r="KE53" s="61"/>
      <c r="KF53" s="61"/>
      <c r="KG53" s="61"/>
      <c r="KH53" s="61"/>
      <c r="KI53" s="61"/>
      <c r="KJ53" s="61"/>
      <c r="KK53" s="61"/>
      <c r="KL53" s="61"/>
      <c r="KM53" s="61"/>
      <c r="KN53" s="61"/>
      <c r="KO53" s="61"/>
      <c r="KP53" s="61"/>
      <c r="KQ53" s="61"/>
      <c r="KR53" s="61"/>
      <c r="KS53" s="61"/>
      <c r="KT53" s="61"/>
      <c r="KU53" s="61"/>
      <c r="KV53" s="61"/>
      <c r="KW53" s="61"/>
      <c r="KX53" s="61"/>
      <c r="KY53" s="61"/>
      <c r="KZ53" s="61"/>
      <c r="LA53" s="61"/>
      <c r="LB53" s="61"/>
      <c r="LC53" s="61"/>
      <c r="LD53" s="61"/>
      <c r="LE53" s="61"/>
      <c r="LF53" s="61"/>
      <c r="LG53" s="61"/>
      <c r="LH53" s="61"/>
      <c r="LI53" s="61"/>
      <c r="LJ53" s="61"/>
      <c r="LK53" s="61"/>
      <c r="LL53" s="61"/>
      <c r="LM53" s="61"/>
      <c r="LN53" s="61"/>
      <c r="LO53" s="61"/>
      <c r="LP53" s="61"/>
      <c r="LQ53" s="61"/>
      <c r="LR53" s="61"/>
      <c r="LS53" s="61"/>
      <c r="LT53" s="61"/>
      <c r="LU53" s="61"/>
      <c r="LV53" s="61"/>
      <c r="LW53" s="61"/>
      <c r="LX53" s="61"/>
      <c r="LY53" s="61"/>
      <c r="LZ53" s="61"/>
      <c r="MA53" s="61"/>
      <c r="MB53" s="61"/>
      <c r="MC53" s="61"/>
      <c r="MD53" s="61"/>
      <c r="ME53" s="61"/>
      <c r="MF53" s="61"/>
      <c r="MG53" s="61"/>
      <c r="MH53" s="61"/>
      <c r="MI53" s="61"/>
      <c r="MJ53" s="61"/>
      <c r="MK53" s="61"/>
      <c r="ML53" s="61"/>
      <c r="MM53" s="61"/>
      <c r="MN53" s="61"/>
      <c r="MO53" s="61"/>
      <c r="MP53" s="61"/>
      <c r="MQ53" s="61"/>
      <c r="MR53" s="61"/>
      <c r="MS53" s="61"/>
      <c r="MT53" s="61"/>
      <c r="MU53" s="61"/>
      <c r="MV53" s="61"/>
      <c r="MW53" s="61"/>
      <c r="MX53" s="61"/>
      <c r="MY53" s="61"/>
      <c r="MZ53" s="61"/>
      <c r="NA53" s="61"/>
      <c r="NB53" s="61"/>
      <c r="NC53" s="61"/>
      <c r="ND53" s="61"/>
      <c r="NE53" s="61"/>
      <c r="NF53" s="61"/>
      <c r="NG53" s="61"/>
      <c r="NH53" s="61"/>
      <c r="NI53" s="61"/>
      <c r="NJ53" s="61"/>
      <c r="NK53" s="61"/>
      <c r="NL53" s="61"/>
      <c r="NM53" s="61"/>
      <c r="NN53" s="61"/>
      <c r="NO53" s="61"/>
      <c r="NP53" s="61"/>
      <c r="NQ53" s="61"/>
      <c r="NR53" s="61"/>
      <c r="NS53" s="61"/>
      <c r="NT53" s="61"/>
      <c r="NU53" s="61"/>
      <c r="NV53" s="61"/>
      <c r="NW53" s="61"/>
      <c r="NX53" s="61"/>
      <c r="NY53" s="61"/>
      <c r="NZ53" s="61"/>
      <c r="OA53" s="61"/>
      <c r="OB53" s="61"/>
      <c r="OC53" s="61"/>
      <c r="OD53" s="61"/>
      <c r="OE53" s="61"/>
      <c r="OF53" s="61"/>
      <c r="OG53" s="61"/>
      <c r="OH53" s="61"/>
      <c r="OI53" s="61"/>
      <c r="OJ53" s="61"/>
      <c r="OK53" s="61"/>
      <c r="OL53" s="61"/>
      <c r="OM53" s="61"/>
      <c r="ON53" s="61"/>
      <c r="OO53" s="61"/>
      <c r="OP53" s="61"/>
      <c r="OQ53" s="61"/>
      <c r="OR53" s="61"/>
      <c r="OS53" s="61"/>
      <c r="OT53" s="61"/>
      <c r="OU53" s="61"/>
      <c r="OV53" s="61"/>
      <c r="OW53" s="61"/>
      <c r="OX53" s="61"/>
      <c r="OY53" s="61"/>
      <c r="OZ53" s="61"/>
      <c r="PA53" s="61"/>
      <c r="PB53" s="61"/>
      <c r="PC53" s="61"/>
      <c r="PD53" s="61"/>
      <c r="PE53" s="61"/>
      <c r="PF53" s="61"/>
      <c r="PG53" s="61"/>
      <c r="PH53" s="61"/>
      <c r="PI53" s="61"/>
      <c r="PJ53" s="61"/>
      <c r="PK53" s="61"/>
      <c r="PL53" s="61"/>
      <c r="PM53" s="61"/>
      <c r="PN53" s="61"/>
      <c r="PO53" s="61"/>
      <c r="PP53" s="61"/>
      <c r="PQ53" s="61"/>
      <c r="PR53" s="61"/>
      <c r="PS53" s="61"/>
      <c r="PT53" s="61"/>
      <c r="PU53" s="61"/>
      <c r="PV53" s="61"/>
      <c r="PW53" s="61"/>
      <c r="PX53" s="61"/>
      <c r="PY53" s="61"/>
      <c r="PZ53" s="61"/>
      <c r="QA53" s="61"/>
      <c r="QB53" s="61"/>
      <c r="QC53" s="61"/>
      <c r="QD53" s="61"/>
      <c r="QE53" s="61"/>
      <c r="QF53" s="61"/>
      <c r="QG53" s="61"/>
      <c r="QH53" s="61"/>
      <c r="QI53" s="61"/>
      <c r="QJ53" s="61"/>
      <c r="QK53" s="61"/>
      <c r="QL53" s="61"/>
      <c r="QM53" s="61"/>
      <c r="QN53" s="61"/>
      <c r="QO53" s="61"/>
      <c r="QP53" s="61"/>
      <c r="QQ53" s="61"/>
      <c r="QR53" s="61"/>
      <c r="QS53" s="61"/>
      <c r="QT53" s="61"/>
      <c r="QU53" s="61"/>
      <c r="QV53" s="61"/>
      <c r="QW53" s="61"/>
      <c r="QX53" s="61"/>
      <c r="QY53" s="61"/>
      <c r="QZ53" s="61"/>
      <c r="RA53" s="61"/>
      <c r="RB53" s="61"/>
      <c r="RC53" s="61"/>
      <c r="RD53" s="61"/>
      <c r="RE53" s="61"/>
      <c r="RF53" s="61"/>
      <c r="RG53" s="61"/>
      <c r="RH53" s="61"/>
      <c r="RI53" s="61"/>
      <c r="RJ53" s="61"/>
      <c r="RK53" s="61"/>
      <c r="RL53" s="61"/>
      <c r="RM53" s="61"/>
      <c r="RN53" s="61"/>
      <c r="RO53" s="61"/>
      <c r="RP53" s="61"/>
      <c r="RQ53" s="61"/>
      <c r="RR53" s="61"/>
      <c r="RS53" s="61"/>
      <c r="RT53" s="61"/>
      <c r="RU53" s="61"/>
      <c r="RV53" s="61"/>
      <c r="RW53" s="61"/>
      <c r="RX53" s="61"/>
      <c r="RY53" s="61"/>
      <c r="RZ53" s="61"/>
      <c r="SA53" s="61"/>
      <c r="SB53" s="61"/>
      <c r="SC53" s="61"/>
      <c r="SD53" s="61"/>
      <c r="SE53" s="61"/>
      <c r="SF53" s="61"/>
      <c r="SG53" s="61"/>
      <c r="SH53" s="61"/>
      <c r="SI53" s="61"/>
      <c r="SJ53" s="61"/>
      <c r="SK53" s="61"/>
      <c r="SL53" s="61"/>
      <c r="SM53" s="61"/>
      <c r="SN53" s="61"/>
      <c r="SO53" s="61"/>
      <c r="SP53" s="61"/>
      <c r="SQ53" s="61"/>
      <c r="SR53" s="61"/>
      <c r="SS53" s="61"/>
      <c r="ST53" s="61"/>
      <c r="SU53" s="61"/>
      <c r="SV53" s="61"/>
      <c r="SW53" s="61"/>
      <c r="SX53" s="61"/>
      <c r="SY53" s="61"/>
      <c r="SZ53" s="61"/>
      <c r="TA53" s="61"/>
      <c r="TB53" s="61"/>
      <c r="TC53" s="61"/>
      <c r="TD53" s="61"/>
      <c r="TE53" s="61"/>
      <c r="TF53" s="61"/>
      <c r="TG53" s="61"/>
      <c r="TH53" s="61"/>
      <c r="TI53" s="61"/>
      <c r="TJ53" s="61"/>
      <c r="TK53" s="61"/>
      <c r="TL53" s="61"/>
      <c r="TM53" s="61"/>
      <c r="TN53" s="61"/>
      <c r="TO53" s="61"/>
      <c r="TP53" s="61"/>
      <c r="TQ53" s="61"/>
      <c r="TR53" s="61"/>
      <c r="TS53" s="61"/>
      <c r="TT53" s="61"/>
      <c r="TU53" s="61"/>
      <c r="TV53" s="61"/>
      <c r="TW53" s="61"/>
      <c r="TX53" s="61"/>
      <c r="TY53" s="61"/>
      <c r="TZ53" s="61"/>
      <c r="UA53" s="61"/>
      <c r="UB53" s="61"/>
      <c r="UC53" s="61"/>
      <c r="UD53" s="61"/>
      <c r="UE53" s="61"/>
      <c r="UF53" s="61"/>
      <c r="UG53" s="61"/>
      <c r="UH53" s="61"/>
      <c r="UI53" s="61"/>
      <c r="UJ53" s="61"/>
      <c r="UK53" s="61"/>
      <c r="UL53" s="61"/>
      <c r="UM53" s="61"/>
      <c r="UN53" s="61"/>
      <c r="UO53" s="61"/>
      <c r="UP53" s="61"/>
      <c r="UQ53" s="61"/>
      <c r="UR53" s="61"/>
      <c r="US53" s="61"/>
      <c r="UT53" s="61"/>
      <c r="UU53" s="61"/>
      <c r="UV53" s="61"/>
      <c r="UW53" s="61"/>
      <c r="UX53" s="61"/>
      <c r="UY53" s="61"/>
      <c r="UZ53" s="61"/>
      <c r="VA53" s="61"/>
      <c r="VB53" s="61"/>
      <c r="VC53" s="61"/>
      <c r="VD53" s="61"/>
      <c r="VE53" s="61"/>
      <c r="VF53" s="61"/>
      <c r="VG53" s="61"/>
      <c r="VH53" s="61"/>
      <c r="VI53" s="61"/>
      <c r="VJ53" s="61"/>
      <c r="VK53" s="61"/>
      <c r="VL53" s="61"/>
      <c r="VM53" s="61"/>
      <c r="VN53" s="61"/>
      <c r="VO53" s="61"/>
      <c r="VP53" s="61"/>
      <c r="VQ53" s="61"/>
      <c r="VR53" s="61"/>
      <c r="VS53" s="61"/>
      <c r="VT53" s="61"/>
      <c r="VU53" s="61"/>
      <c r="VV53" s="61"/>
      <c r="VW53" s="61"/>
      <c r="VX53" s="61"/>
      <c r="VY53" s="61"/>
      <c r="VZ53" s="61"/>
      <c r="WA53" s="61"/>
      <c r="WB53" s="61"/>
      <c r="WC53" s="61"/>
      <c r="WD53" s="61"/>
      <c r="WE53" s="61"/>
      <c r="WF53" s="61"/>
      <c r="WG53" s="61"/>
      <c r="WH53" s="61"/>
      <c r="WI53" s="61"/>
      <c r="WJ53" s="61"/>
      <c r="WK53" s="61"/>
      <c r="WL53" s="61"/>
      <c r="WM53" s="61"/>
      <c r="WN53" s="61"/>
      <c r="WO53" s="61"/>
      <c r="WP53" s="61"/>
      <c r="WQ53" s="61"/>
      <c r="WR53" s="61"/>
      <c r="WS53" s="61"/>
      <c r="WT53" s="61"/>
      <c r="WU53" s="61"/>
      <c r="WV53" s="61"/>
      <c r="WW53" s="61"/>
      <c r="WX53" s="61"/>
      <c r="WY53" s="61"/>
      <c r="WZ53" s="61"/>
      <c r="XA53" s="61"/>
      <c r="XB53" s="61"/>
      <c r="XC53" s="61"/>
      <c r="XD53" s="61"/>
      <c r="XE53" s="61"/>
      <c r="XF53" s="61"/>
      <c r="XG53" s="61"/>
      <c r="XH53" s="61"/>
      <c r="XI53" s="61"/>
      <c r="XJ53" s="61"/>
      <c r="XK53" s="61"/>
      <c r="XL53" s="61"/>
      <c r="XM53" s="61"/>
      <c r="XN53" s="61"/>
      <c r="XO53" s="61"/>
      <c r="XP53" s="61"/>
      <c r="XQ53" s="61"/>
      <c r="XR53" s="61"/>
      <c r="XS53" s="61"/>
      <c r="XT53" s="61"/>
      <c r="XU53" s="61"/>
      <c r="XV53" s="61"/>
      <c r="XW53" s="61"/>
      <c r="XX53" s="61"/>
      <c r="XY53" s="61"/>
      <c r="XZ53" s="61"/>
      <c r="YA53" s="61"/>
      <c r="YB53" s="61"/>
      <c r="YC53" s="61"/>
      <c r="YD53" s="61"/>
      <c r="YE53" s="61"/>
      <c r="YF53" s="61"/>
      <c r="YG53" s="61"/>
      <c r="YH53" s="61"/>
      <c r="YI53" s="61"/>
      <c r="YJ53" s="61"/>
      <c r="YK53" s="61"/>
      <c r="YL53" s="61"/>
      <c r="YM53" s="61"/>
      <c r="YN53" s="61"/>
      <c r="YO53" s="61"/>
      <c r="YP53" s="61"/>
      <c r="YQ53" s="61"/>
      <c r="YR53" s="61"/>
      <c r="YS53" s="61"/>
      <c r="YT53" s="61"/>
      <c r="YU53" s="61"/>
      <c r="YV53" s="61"/>
      <c r="YW53" s="61"/>
      <c r="YX53" s="61"/>
      <c r="YY53" s="61"/>
      <c r="YZ53" s="61"/>
      <c r="ZA53" s="61"/>
      <c r="ZB53" s="61"/>
      <c r="ZC53" s="61"/>
      <c r="ZD53" s="61"/>
      <c r="ZE53" s="61"/>
      <c r="ZF53" s="61"/>
      <c r="ZG53" s="61"/>
      <c r="ZH53" s="61"/>
      <c r="ZI53" s="61"/>
      <c r="ZJ53" s="61"/>
      <c r="ZK53" s="61"/>
      <c r="ZL53" s="61"/>
      <c r="ZM53" s="61"/>
      <c r="ZN53" s="61"/>
      <c r="ZO53" s="61"/>
      <c r="ZP53" s="61"/>
      <c r="ZQ53" s="61"/>
      <c r="ZR53" s="61"/>
      <c r="ZS53" s="61"/>
      <c r="ZT53" s="61"/>
      <c r="ZU53" s="61"/>
      <c r="ZV53" s="61"/>
      <c r="ZW53" s="61"/>
      <c r="ZX53" s="61"/>
      <c r="ZY53" s="61"/>
      <c r="ZZ53" s="61"/>
      <c r="AAA53" s="61"/>
      <c r="AAB53" s="61"/>
      <c r="AAC53" s="61"/>
      <c r="AAD53" s="61"/>
      <c r="AAE53" s="61"/>
      <c r="AAF53" s="61"/>
      <c r="AAG53" s="61"/>
      <c r="AAH53" s="61"/>
      <c r="AAI53" s="61"/>
      <c r="AAJ53" s="61"/>
      <c r="AAK53" s="61"/>
      <c r="AAL53" s="61"/>
      <c r="AAM53" s="61"/>
      <c r="AAN53" s="61"/>
      <c r="AAO53" s="61"/>
      <c r="AAP53" s="61"/>
      <c r="AAQ53" s="61"/>
      <c r="AAR53" s="61"/>
      <c r="AAS53" s="61"/>
      <c r="AAT53" s="61"/>
      <c r="AAU53" s="61"/>
      <c r="AAV53" s="61"/>
      <c r="AAW53" s="61"/>
      <c r="AAX53" s="61"/>
      <c r="AAY53" s="61"/>
      <c r="AAZ53" s="61"/>
      <c r="ABA53" s="61"/>
      <c r="ABB53" s="61"/>
      <c r="ABC53" s="61"/>
      <c r="ABD53" s="61"/>
      <c r="ABE53" s="61"/>
      <c r="ABF53" s="61"/>
      <c r="ABG53" s="61"/>
      <c r="ABH53" s="61"/>
      <c r="ABI53" s="61"/>
      <c r="ABJ53" s="61"/>
      <c r="ABK53" s="61"/>
      <c r="ABL53" s="61"/>
      <c r="ABM53" s="61"/>
      <c r="ABN53" s="61"/>
      <c r="ABO53" s="61"/>
      <c r="ABP53" s="61"/>
      <c r="ABQ53" s="61"/>
      <c r="ABR53" s="61"/>
      <c r="ABS53" s="61"/>
      <c r="ABT53" s="61"/>
      <c r="ABU53" s="61"/>
      <c r="ABV53" s="61"/>
      <c r="ABW53" s="61"/>
      <c r="ABX53" s="61"/>
      <c r="ABY53" s="61"/>
      <c r="ABZ53" s="61"/>
      <c r="ACA53" s="61"/>
      <c r="ACB53" s="61"/>
      <c r="ACC53" s="61"/>
      <c r="ACD53" s="61"/>
      <c r="ACE53" s="61"/>
      <c r="ACF53" s="61"/>
      <c r="ACG53" s="61"/>
      <c r="ACH53" s="61"/>
      <c r="ACI53" s="61"/>
      <c r="ACJ53" s="61"/>
      <c r="ACK53" s="61"/>
      <c r="ACL53" s="61"/>
      <c r="ACM53" s="61"/>
      <c r="ACN53" s="61"/>
      <c r="ACO53" s="61"/>
      <c r="ACP53" s="61"/>
      <c r="ACQ53" s="61"/>
      <c r="ACR53" s="61"/>
      <c r="ACS53" s="61"/>
      <c r="ACT53" s="61"/>
      <c r="ACU53" s="61"/>
      <c r="ACV53" s="61"/>
      <c r="ACW53" s="61"/>
      <c r="ACX53" s="61"/>
      <c r="ACY53" s="61"/>
      <c r="ACZ53" s="61"/>
      <c r="ADA53" s="61"/>
      <c r="ADB53" s="61"/>
      <c r="ADC53" s="61"/>
      <c r="ADD53" s="61"/>
      <c r="ADE53" s="61"/>
      <c r="ADF53" s="61"/>
      <c r="ADG53" s="61"/>
      <c r="ADH53" s="61"/>
      <c r="ADI53" s="61"/>
      <c r="ADJ53" s="61"/>
      <c r="ADK53" s="61"/>
      <c r="ADL53" s="61"/>
      <c r="ADM53" s="61"/>
      <c r="ADN53" s="61"/>
      <c r="ADO53" s="61"/>
      <c r="ADP53" s="61"/>
      <c r="ADQ53" s="61"/>
      <c r="ADR53" s="61"/>
      <c r="ADS53" s="61"/>
      <c r="ADT53" s="61"/>
      <c r="ADU53" s="61"/>
      <c r="ADV53" s="61"/>
      <c r="ADW53" s="61"/>
      <c r="ADX53" s="61"/>
      <c r="ADY53" s="61"/>
      <c r="ADZ53" s="61"/>
      <c r="AEA53" s="61"/>
      <c r="AEB53" s="61"/>
      <c r="AEC53" s="61"/>
      <c r="AED53" s="61"/>
      <c r="AEE53" s="61"/>
      <c r="AEF53" s="61"/>
      <c r="AEG53" s="61"/>
      <c r="AEH53" s="61"/>
      <c r="AEI53" s="61"/>
      <c r="AEJ53" s="61"/>
      <c r="AEK53" s="61"/>
      <c r="AEL53" s="61"/>
      <c r="AEM53" s="61"/>
      <c r="AEN53" s="61"/>
      <c r="AEO53" s="61"/>
      <c r="AEP53" s="61"/>
      <c r="AEQ53" s="61"/>
      <c r="AER53" s="61"/>
      <c r="AES53" s="61"/>
      <c r="AET53" s="61"/>
      <c r="AEU53" s="61"/>
      <c r="AEV53" s="61"/>
      <c r="AEW53" s="61"/>
      <c r="AEX53" s="61"/>
      <c r="AEY53" s="61"/>
      <c r="AEZ53" s="61"/>
      <c r="AFA53" s="61"/>
      <c r="AFB53" s="61"/>
      <c r="AFC53" s="61"/>
      <c r="AFD53" s="61"/>
      <c r="AFE53" s="61"/>
      <c r="AFF53" s="61"/>
      <c r="AFG53" s="61"/>
      <c r="AFH53" s="61"/>
      <c r="AFI53" s="61"/>
      <c r="AFJ53" s="61"/>
      <c r="AFK53" s="61"/>
      <c r="AFL53" s="61"/>
      <c r="AFM53" s="61"/>
      <c r="AFN53" s="61"/>
      <c r="AFO53" s="61"/>
      <c r="AFP53" s="61"/>
      <c r="AFQ53" s="61"/>
      <c r="AFR53" s="61"/>
      <c r="AFS53" s="61"/>
      <c r="AFT53" s="61"/>
      <c r="AFU53" s="61"/>
      <c r="AFV53" s="61"/>
      <c r="AFW53" s="61"/>
      <c r="AFX53" s="61"/>
      <c r="AFY53" s="61"/>
      <c r="AFZ53" s="61"/>
      <c r="AGA53" s="61"/>
      <c r="AGB53" s="61"/>
      <c r="AGC53" s="61"/>
      <c r="AGD53" s="61"/>
      <c r="AGE53" s="61"/>
      <c r="AGF53" s="61"/>
      <c r="AGG53" s="61"/>
      <c r="AGH53" s="61"/>
      <c r="AGI53" s="61"/>
      <c r="AGJ53" s="61"/>
      <c r="AGK53" s="61"/>
      <c r="AGL53" s="61"/>
      <c r="AGM53" s="61"/>
      <c r="AGN53" s="61"/>
      <c r="AGO53" s="61"/>
      <c r="AGP53" s="61"/>
      <c r="AGQ53" s="61"/>
      <c r="AGR53" s="61"/>
      <c r="AGS53" s="61"/>
      <c r="AGT53" s="61"/>
      <c r="AGU53" s="61"/>
      <c r="AGV53" s="61"/>
      <c r="AGW53" s="61"/>
      <c r="AGX53" s="61"/>
      <c r="AGY53" s="61"/>
      <c r="AGZ53" s="61"/>
      <c r="AHA53" s="61"/>
      <c r="AHB53" s="61"/>
      <c r="AHC53" s="61"/>
      <c r="AHD53" s="61"/>
      <c r="AHE53" s="61"/>
      <c r="AHF53" s="61"/>
      <c r="AHG53" s="61"/>
      <c r="AHH53" s="61"/>
      <c r="AHI53" s="61"/>
      <c r="AHJ53" s="61"/>
      <c r="AHK53" s="61"/>
      <c r="AHL53" s="61"/>
      <c r="AHM53" s="61"/>
      <c r="AHN53" s="61"/>
      <c r="AHO53" s="61"/>
      <c r="AHP53" s="61"/>
      <c r="AHQ53" s="61"/>
      <c r="AHR53" s="61"/>
      <c r="AHS53" s="61"/>
      <c r="AHT53" s="61"/>
      <c r="AHU53" s="61"/>
      <c r="AHV53" s="61"/>
      <c r="AHW53" s="61"/>
      <c r="AHX53" s="61"/>
      <c r="AHY53" s="61"/>
      <c r="AHZ53" s="61"/>
      <c r="AIA53" s="61"/>
      <c r="AIB53" s="61"/>
      <c r="AIC53" s="61"/>
      <c r="AID53" s="61"/>
      <c r="AIE53" s="61"/>
      <c r="AIF53" s="61"/>
      <c r="AIG53" s="61"/>
      <c r="AIH53" s="61"/>
      <c r="AII53" s="61"/>
      <c r="AIJ53" s="61"/>
      <c r="AIK53" s="61"/>
      <c r="AIL53" s="61"/>
      <c r="AIM53" s="61"/>
      <c r="AIN53" s="61"/>
      <c r="AIO53" s="61"/>
      <c r="AIP53" s="61"/>
      <c r="AIQ53" s="61"/>
      <c r="AIR53" s="61"/>
      <c r="AIS53" s="61"/>
      <c r="AIT53" s="61"/>
      <c r="AIU53" s="61"/>
      <c r="AIV53" s="61"/>
      <c r="AIW53" s="61"/>
      <c r="AIX53" s="61"/>
      <c r="AIY53" s="61"/>
      <c r="AIZ53" s="61"/>
      <c r="AJA53" s="61"/>
      <c r="AJB53" s="61"/>
      <c r="AJC53" s="61"/>
      <c r="AJD53" s="61"/>
      <c r="AJE53" s="61"/>
      <c r="AJF53" s="61"/>
      <c r="AJG53" s="61"/>
      <c r="AJH53" s="61"/>
      <c r="AJI53" s="61"/>
      <c r="AJJ53" s="61"/>
      <c r="AJK53" s="61"/>
      <c r="AJL53" s="61"/>
      <c r="AJM53" s="61"/>
      <c r="AJN53" s="61"/>
      <c r="AJO53" s="61"/>
      <c r="AJP53" s="61"/>
      <c r="AJQ53" s="61"/>
      <c r="AJR53" s="61"/>
      <c r="AJS53" s="61"/>
      <c r="AJT53" s="61"/>
      <c r="AJU53" s="61"/>
      <c r="AJV53" s="61"/>
      <c r="AJW53" s="61"/>
      <c r="AJX53" s="61"/>
      <c r="AJY53" s="61"/>
      <c r="AJZ53" s="61"/>
      <c r="AKA53" s="61"/>
      <c r="AKB53" s="61"/>
      <c r="AKC53" s="61"/>
      <c r="AKD53" s="61"/>
      <c r="AKE53" s="61"/>
      <c r="AKF53" s="61"/>
      <c r="AKG53" s="61"/>
      <c r="AKH53" s="61"/>
      <c r="AKI53" s="61"/>
      <c r="AKJ53" s="61"/>
      <c r="AKK53" s="61"/>
      <c r="AKL53" s="61"/>
      <c r="AKM53" s="61"/>
      <c r="AKN53" s="61"/>
      <c r="AKO53" s="61"/>
      <c r="AKP53" s="61"/>
      <c r="AKQ53" s="61"/>
      <c r="AKR53" s="61"/>
      <c r="AKS53" s="61"/>
      <c r="AKT53" s="61"/>
      <c r="AKU53" s="61"/>
      <c r="AKV53" s="61"/>
      <c r="AKW53" s="61"/>
      <c r="AKX53" s="61"/>
      <c r="AKY53" s="61"/>
      <c r="AKZ53" s="61"/>
      <c r="ALA53" s="61"/>
      <c r="ALB53" s="61"/>
      <c r="ALC53" s="61"/>
      <c r="ALD53" s="61"/>
      <c r="ALE53" s="61"/>
      <c r="ALF53" s="61"/>
      <c r="ALG53" s="61"/>
      <c r="ALH53" s="61"/>
      <c r="ALI53" s="61"/>
      <c r="ALJ53" s="61"/>
      <c r="ALK53" s="61"/>
      <c r="ALL53" s="61"/>
      <c r="ALM53" s="61"/>
      <c r="ALN53" s="61"/>
      <c r="ALO53" s="61"/>
      <c r="ALP53" s="61"/>
      <c r="ALQ53" s="61"/>
      <c r="ALR53" s="61"/>
      <c r="ALS53" s="61"/>
      <c r="ALT53" s="61"/>
      <c r="ALU53" s="61"/>
      <c r="ALV53" s="61"/>
      <c r="ALW53" s="61"/>
      <c r="ALX53" s="61"/>
      <c r="ALY53" s="61"/>
      <c r="ALZ53" s="61"/>
      <c r="AMA53" s="61"/>
      <c r="AMB53" s="61"/>
      <c r="AMC53" s="61"/>
      <c r="AMD53" s="61"/>
      <c r="AME53" s="61"/>
      <c r="AMF53" s="61"/>
      <c r="AMG53" s="61"/>
      <c r="AMH53" s="61"/>
      <c r="AMI53" s="61"/>
      <c r="AMJ53" s="61"/>
      <c r="AMK53" s="61"/>
      <c r="AML53" s="61"/>
      <c r="AMM53" s="61"/>
      <c r="AMN53" s="61"/>
      <c r="AMO53" s="61"/>
      <c r="AMP53" s="61"/>
      <c r="AMQ53" s="61"/>
      <c r="AMR53" s="61"/>
      <c r="AMS53" s="61"/>
      <c r="AMT53" s="61"/>
      <c r="AMU53" s="61"/>
      <c r="AMV53" s="35"/>
      <c r="AMW53" s="35"/>
      <c r="AMX53" s="35"/>
      <c r="AMY53" s="35"/>
    </row>
    <row r="54" spans="1:1039" s="206" customFormat="1" ht="25.5" customHeight="1" outlineLevel="2" x14ac:dyDescent="0.2">
      <c r="A54" s="196">
        <v>340</v>
      </c>
      <c r="B54" s="7" t="s">
        <v>112</v>
      </c>
      <c r="C54" s="7" t="s">
        <v>9</v>
      </c>
      <c r="D54" s="7" t="s">
        <v>10</v>
      </c>
      <c r="E54" s="7" t="s">
        <v>138</v>
      </c>
      <c r="F54" s="7" t="s">
        <v>150</v>
      </c>
      <c r="G54" s="43" t="s">
        <v>168</v>
      </c>
      <c r="H54" s="42" t="s">
        <v>130</v>
      </c>
      <c r="I54" s="21" t="s">
        <v>121</v>
      </c>
      <c r="J54" s="21" t="s">
        <v>121</v>
      </c>
      <c r="K54" s="21" t="s">
        <v>121</v>
      </c>
      <c r="L54" s="42"/>
      <c r="M54" s="21"/>
      <c r="N54" s="45">
        <v>18</v>
      </c>
      <c r="O54" s="44">
        <v>2793.7688760000001</v>
      </c>
      <c r="P54" s="131">
        <v>5403.2745846666703</v>
      </c>
      <c r="Q54" s="62">
        <v>4</v>
      </c>
      <c r="R54" s="62">
        <v>5</v>
      </c>
      <c r="S54" s="62">
        <v>2</v>
      </c>
      <c r="T54" s="62">
        <v>0</v>
      </c>
      <c r="U54" s="62">
        <v>0</v>
      </c>
      <c r="V54" s="62"/>
      <c r="W54" s="62"/>
      <c r="X54" s="61"/>
      <c r="Y54" s="61"/>
      <c r="Z54" s="61"/>
      <c r="AA54" s="42">
        <v>4</v>
      </c>
      <c r="AB54" s="45">
        <v>18</v>
      </c>
      <c r="AC54" s="46">
        <f>VLOOKUP(AB54,'[1]PPTOS GENERALES 2024'!$AL$11:$AN$40,3)*AD54</f>
        <v>328.91270099999997</v>
      </c>
      <c r="AD54" s="47">
        <v>0.69289999999999996</v>
      </c>
      <c r="AE54" s="48">
        <f>VLOOKUP(C54,'[1]PPTOS GENERALES 2024'!$AL$3:$AO$8,4)*AD54</f>
        <v>499.22752099999997</v>
      </c>
      <c r="AF54" s="48">
        <f>VLOOKUP(C54,'[1]PPTOS GENERALES 2024'!$AL$3:$AP$8,5)*CY54*AD54</f>
        <v>79.711215999999993</v>
      </c>
      <c r="AG54" s="48"/>
      <c r="AH54" s="44">
        <f>VLOOKUP(C54,'[1]PPTOS GENERALES 2024'!$AU$3:$AV$8,2)*AD54</f>
        <v>494.67707347499993</v>
      </c>
      <c r="AI54" s="44">
        <f>VLOOKUP(C54,'[1]PPTOS GENERALES 2024'!$AU$3:$AW$8,3)*CY54*AD54</f>
        <v>78.863106399999992</v>
      </c>
      <c r="AJ54" s="49">
        <f>VLOOKUP(N54,'[1]PPTOS GENERALES 2024'!$AL$11:$AN$40,3)*AD54</f>
        <v>328.91270099999997</v>
      </c>
      <c r="AK54" s="44">
        <f t="shared" si="40"/>
        <v>0</v>
      </c>
      <c r="AL54" s="44">
        <f>VLOOKUP(AA54,'[1]PPTOS GENERALES 2024'!$AL$45:$AU$56,10)*AD54</f>
        <v>345.57001700000001</v>
      </c>
      <c r="AM54" s="44"/>
      <c r="AN54" s="44"/>
      <c r="AO54" s="44"/>
      <c r="AP54" s="50"/>
      <c r="AQ54" s="44">
        <f>VLOOKUP(AA54,'[1]PPTOS GENERALES 2024'!$AL$45:$BB$56,12)*AP54</f>
        <v>0</v>
      </c>
      <c r="AR54" s="50"/>
      <c r="AS54" s="44">
        <f>VLOOKUP(AA54,'[1]PPTOS GENERALES 2024'!$AL$45:$BB$56,14)*AR54</f>
        <v>0</v>
      </c>
      <c r="AT54" s="50"/>
      <c r="AU54" s="44">
        <f>VLOOKUP(AA54,'[1]PPTOS GENERALES 2024'!$AL$45:$BB$56,15)*AT54</f>
        <v>0</v>
      </c>
      <c r="AV54" s="50"/>
      <c r="AW54" s="44">
        <f>VLOOKUP(AA54,'[1]PPTOS GENERALES 2024'!$AL$45:$BB$56,17)*AV54</f>
        <v>0</v>
      </c>
      <c r="AX54" s="50"/>
      <c r="AY54" s="44">
        <f>VLOOKUP(AA54,'[1]PPTOS GENERALES 2024'!$AL$45:$BG$56,18)*AX54</f>
        <v>0</v>
      </c>
      <c r="AZ54" s="20"/>
      <c r="BA54" s="44">
        <f>VLOOKUP(AA54,'[1]PPTOS GENERALES 2024'!$AL$45:$BG$56,19)*AZ54</f>
        <v>0</v>
      </c>
      <c r="BB54" s="20"/>
      <c r="BC54" s="44">
        <f>VLOOKUP(AA54,'[1]PPTOS GENERALES 2024'!$AL$45:$BG$56,20)*BB54</f>
        <v>0</v>
      </c>
      <c r="BD54" s="20"/>
      <c r="BE54" s="44">
        <f>VLOOKUP(AA54,'[1]PPTOS GENERALES 2024'!$AL$45:$BG$56,21)*BD54</f>
        <v>0</v>
      </c>
      <c r="BF54" s="20"/>
      <c r="BG54" s="44">
        <f>VLOOKUP(AA54,'[1]PPTOS GENERALES 2024'!$AL$45:$BG$56,22)*BF54</f>
        <v>0</v>
      </c>
      <c r="BH54" s="20"/>
      <c r="BI54" s="44">
        <f>VLOOKUP(AA54,'[1]PPTOS GENERALES 2024'!$AL$45:$BZ$56,35)*BH54</f>
        <v>0</v>
      </c>
      <c r="BJ54" s="20"/>
      <c r="BK54" s="44"/>
      <c r="BL54" s="20"/>
      <c r="BM54" s="44"/>
      <c r="BN54" s="20">
        <v>1</v>
      </c>
      <c r="BO54" s="44">
        <f>VLOOKUP(AA54,'[1]PPTOS GENERALES 2024'!$AL$45:$BZ$56,35)*BN54</f>
        <v>30.375237499999997</v>
      </c>
      <c r="BP54" s="20"/>
      <c r="BQ54" s="44"/>
      <c r="BR54" s="20"/>
      <c r="BS54" s="44"/>
      <c r="BT54" s="20"/>
      <c r="BU54" s="44"/>
      <c r="BV54" s="20">
        <v>1</v>
      </c>
      <c r="BW54" s="44">
        <f>VLOOKUP(AA54,'[1]PPTOS GENERALES 2024'!$AL$45:$BZ$56,40)*BV54</f>
        <v>54.675427499999998</v>
      </c>
      <c r="BX54" s="20"/>
      <c r="BY54" s="44"/>
      <c r="BZ54" s="44"/>
      <c r="CA54" s="44"/>
      <c r="CB54" s="44"/>
      <c r="CC54" s="44"/>
      <c r="CD54" s="44">
        <f t="shared" si="41"/>
        <v>6980.084398949999</v>
      </c>
      <c r="CE54" s="44"/>
      <c r="CF54" s="44">
        <f t="shared" si="42"/>
        <v>1114.2608048</v>
      </c>
      <c r="CG54" s="44"/>
      <c r="CH54" s="44">
        <f t="shared" si="43"/>
        <v>4604.7778139999991</v>
      </c>
      <c r="CI54" s="44">
        <f t="shared" si="44"/>
        <v>4837.9802380000001</v>
      </c>
      <c r="CJ54" s="44">
        <f t="shared" si="0"/>
        <v>1190.70931</v>
      </c>
      <c r="CK54" s="128"/>
      <c r="CL54" s="129">
        <f t="shared" si="45"/>
        <v>18727.812565749999</v>
      </c>
      <c r="CM54" s="21">
        <v>0</v>
      </c>
      <c r="CN54" s="53">
        <f>((AE54*14)+(AF54*14)+(AJ54*14)+(AK54*14)+(AL54*14)+(AO54*12)+(AW54*12)+(AY54*12)+(BA54*12)+(BC54*12)+(BG54*12)+CM54)</f>
        <v>17547.900369999999</v>
      </c>
      <c r="CO54" s="54" t="e">
        <f>((CN54/Z54)-1)</f>
        <v>#DIV/0!</v>
      </c>
      <c r="CP54" s="44"/>
      <c r="CQ54" s="44"/>
      <c r="CR54" s="44">
        <f t="shared" si="46"/>
        <v>1253.4214549999999</v>
      </c>
      <c r="CS54" s="42" t="e">
        <f>#REF!-CT54</f>
        <v>#REF!</v>
      </c>
      <c r="CT54" s="55">
        <v>672</v>
      </c>
      <c r="CU54" s="55" t="s">
        <v>155</v>
      </c>
      <c r="CV54" s="133">
        <v>39504</v>
      </c>
      <c r="CW54" s="199">
        <v>45658</v>
      </c>
      <c r="CX54" s="58">
        <f>DATEDIF(CV54,CW54,"y")/3</f>
        <v>5.333333333333333</v>
      </c>
      <c r="CY54" s="58">
        <f>DATEDIF(CV54,CW54,"y")/3</f>
        <v>5.333333333333333</v>
      </c>
      <c r="CZ54" s="59">
        <f>ROUND(AK54/30,2)</f>
        <v>0</v>
      </c>
      <c r="DA54" s="60">
        <f>ROUND(AO54/30,2)</f>
        <v>0</v>
      </c>
      <c r="DB54" s="60">
        <f>ROUND(AQ54/30,2)</f>
        <v>0</v>
      </c>
      <c r="DC54" s="60">
        <f>ROUND(AS54/30,2)</f>
        <v>0</v>
      </c>
      <c r="DD54" s="60">
        <f>ROUND(AU54/30,2)</f>
        <v>0</v>
      </c>
      <c r="DE54" s="60">
        <f>ROUND(AW54/30,2)</f>
        <v>0</v>
      </c>
      <c r="DF54" s="60">
        <f>ROUND(AY54/30,2)</f>
        <v>0</v>
      </c>
      <c r="DG54" s="60">
        <f>ROUND(BA54/30,2)</f>
        <v>0</v>
      </c>
      <c r="DH54" s="60">
        <f>ROUND(BC54/30,2)</f>
        <v>0</v>
      </c>
      <c r="DI54" s="60">
        <f>ROUND(BE54/30,2)</f>
        <v>0</v>
      </c>
      <c r="DJ54" s="60">
        <f>ROUND(BG54/30,2)</f>
        <v>0</v>
      </c>
      <c r="DK54" s="61"/>
      <c r="DL54" s="62">
        <v>672</v>
      </c>
      <c r="DM54" s="62">
        <v>397.29</v>
      </c>
      <c r="DN54" s="63" t="e">
        <f>#REF!-DL54</f>
        <v>#REF!</v>
      </c>
      <c r="DO54" s="64">
        <f>CR54-DM54</f>
        <v>856.13145499999996</v>
      </c>
      <c r="DP54" s="65">
        <f>ROUND(CM54/2,2)</f>
        <v>0</v>
      </c>
      <c r="DQ54" s="61"/>
      <c r="DR54" s="61"/>
      <c r="DS54" s="61"/>
      <c r="DT54" s="61"/>
      <c r="DU54" s="66" t="s">
        <v>169</v>
      </c>
      <c r="DV54" s="200">
        <v>340</v>
      </c>
      <c r="DW54" s="67">
        <v>3</v>
      </c>
      <c r="DX54" s="67">
        <v>4</v>
      </c>
      <c r="DY54" s="174">
        <v>0</v>
      </c>
      <c r="DZ54" s="205" t="s">
        <v>132</v>
      </c>
      <c r="EA54" s="170" t="s">
        <v>132</v>
      </c>
      <c r="EB54" s="204"/>
      <c r="EC54" s="204"/>
      <c r="ED54" s="204"/>
      <c r="EE54" s="204"/>
      <c r="EF54" s="204"/>
      <c r="EG54" s="66" t="s">
        <v>169</v>
      </c>
      <c r="EH54" s="200">
        <v>340</v>
      </c>
      <c r="EI54" s="67">
        <v>3</v>
      </c>
      <c r="EJ54" s="67">
        <v>4</v>
      </c>
      <c r="EK54" s="174">
        <v>0</v>
      </c>
      <c r="EL54" s="205" t="s">
        <v>132</v>
      </c>
      <c r="EM54" s="170" t="s">
        <v>132</v>
      </c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  <c r="II54" s="204"/>
      <c r="IJ54" s="204"/>
      <c r="IK54" s="204"/>
      <c r="IL54" s="204"/>
      <c r="IM54" s="204"/>
      <c r="IN54" s="204"/>
      <c r="IO54" s="204"/>
      <c r="IP54" s="204"/>
      <c r="IQ54" s="204"/>
      <c r="IR54" s="204"/>
      <c r="IS54" s="204"/>
      <c r="IT54" s="204"/>
      <c r="IU54" s="204"/>
      <c r="IV54" s="204"/>
      <c r="IW54" s="204"/>
      <c r="IX54" s="204"/>
      <c r="IY54" s="204"/>
      <c r="IZ54" s="204"/>
      <c r="JA54" s="204"/>
      <c r="JB54" s="204"/>
      <c r="JC54" s="204"/>
      <c r="JD54" s="204"/>
      <c r="JE54" s="204"/>
      <c r="JF54" s="204"/>
      <c r="JG54" s="204"/>
      <c r="JH54" s="204"/>
      <c r="JI54" s="204"/>
      <c r="JJ54" s="204"/>
      <c r="JK54" s="204"/>
      <c r="JL54" s="204"/>
      <c r="JM54" s="204"/>
      <c r="JN54" s="204"/>
      <c r="JO54" s="204"/>
      <c r="JP54" s="204"/>
      <c r="JQ54" s="204"/>
      <c r="JR54" s="204"/>
      <c r="JS54" s="204"/>
      <c r="JT54" s="204"/>
      <c r="JU54" s="204"/>
      <c r="JV54" s="204"/>
      <c r="JW54" s="204"/>
      <c r="JX54" s="204"/>
      <c r="JY54" s="204"/>
      <c r="JZ54" s="204"/>
      <c r="KA54" s="204"/>
      <c r="KB54" s="204"/>
      <c r="KC54" s="204"/>
      <c r="KD54" s="204"/>
      <c r="KE54" s="204"/>
      <c r="KF54" s="204"/>
      <c r="KG54" s="204"/>
      <c r="KH54" s="204"/>
      <c r="KI54" s="204"/>
      <c r="KJ54" s="204"/>
      <c r="KK54" s="204"/>
      <c r="KL54" s="204"/>
      <c r="KM54" s="204"/>
      <c r="KN54" s="204"/>
      <c r="KO54" s="204"/>
      <c r="KP54" s="204"/>
      <c r="KQ54" s="204"/>
      <c r="KR54" s="204"/>
      <c r="KS54" s="204"/>
      <c r="KT54" s="204"/>
      <c r="KU54" s="204"/>
      <c r="KV54" s="204"/>
      <c r="KW54" s="204"/>
      <c r="KX54" s="204"/>
      <c r="KY54" s="204"/>
      <c r="KZ54" s="204"/>
      <c r="LA54" s="204"/>
      <c r="LB54" s="204"/>
      <c r="LC54" s="204"/>
      <c r="LD54" s="204"/>
      <c r="LE54" s="204"/>
      <c r="LF54" s="204"/>
      <c r="LG54" s="204"/>
      <c r="LH54" s="204"/>
      <c r="LI54" s="204"/>
      <c r="LJ54" s="204"/>
      <c r="LK54" s="204"/>
      <c r="LL54" s="204"/>
      <c r="LM54" s="204"/>
      <c r="LN54" s="204"/>
      <c r="LO54" s="204"/>
      <c r="LP54" s="204"/>
      <c r="LQ54" s="204"/>
      <c r="LR54" s="204"/>
      <c r="LS54" s="204"/>
      <c r="LT54" s="204"/>
      <c r="LU54" s="204"/>
      <c r="LV54" s="204"/>
      <c r="LW54" s="204"/>
      <c r="LX54" s="204"/>
      <c r="LY54" s="204"/>
      <c r="LZ54" s="204"/>
      <c r="MA54" s="204"/>
      <c r="MB54" s="204"/>
      <c r="MC54" s="204"/>
      <c r="MD54" s="204"/>
      <c r="ME54" s="204"/>
      <c r="MF54" s="204"/>
      <c r="MG54" s="204"/>
      <c r="MH54" s="204"/>
      <c r="MI54" s="204"/>
      <c r="MJ54" s="204"/>
      <c r="MK54" s="204"/>
      <c r="ML54" s="204"/>
      <c r="MM54" s="204"/>
      <c r="MN54" s="204"/>
      <c r="MO54" s="204"/>
      <c r="MP54" s="204"/>
      <c r="MQ54" s="204"/>
      <c r="MR54" s="204"/>
      <c r="MS54" s="204"/>
      <c r="MT54" s="204"/>
      <c r="MU54" s="204"/>
      <c r="MV54" s="204"/>
      <c r="MW54" s="204"/>
      <c r="MX54" s="204"/>
      <c r="MY54" s="204"/>
      <c r="MZ54" s="204"/>
      <c r="NA54" s="204"/>
      <c r="NB54" s="204"/>
      <c r="NC54" s="204"/>
      <c r="ND54" s="204"/>
      <c r="NE54" s="204"/>
      <c r="NF54" s="204"/>
      <c r="NG54" s="204"/>
      <c r="NH54" s="204"/>
      <c r="NI54" s="204"/>
      <c r="NJ54" s="204"/>
      <c r="NK54" s="204"/>
      <c r="NL54" s="204"/>
      <c r="NM54" s="204"/>
      <c r="NN54" s="204"/>
      <c r="NO54" s="204"/>
      <c r="NP54" s="204"/>
      <c r="NQ54" s="204"/>
      <c r="NR54" s="204"/>
      <c r="NS54" s="204"/>
      <c r="NT54" s="204"/>
      <c r="NU54" s="204"/>
      <c r="NV54" s="204"/>
      <c r="NW54" s="204"/>
      <c r="NX54" s="204"/>
      <c r="NY54" s="204"/>
      <c r="NZ54" s="204"/>
      <c r="OA54" s="204"/>
      <c r="OB54" s="204"/>
      <c r="OC54" s="204"/>
      <c r="OD54" s="204"/>
      <c r="OE54" s="204"/>
      <c r="OF54" s="204"/>
      <c r="OG54" s="204"/>
      <c r="OH54" s="204"/>
      <c r="OI54" s="204"/>
      <c r="OJ54" s="204"/>
      <c r="OK54" s="204"/>
      <c r="OL54" s="204"/>
      <c r="OM54" s="204"/>
      <c r="ON54" s="204"/>
      <c r="OO54" s="204"/>
      <c r="OP54" s="204"/>
      <c r="OQ54" s="204"/>
      <c r="OR54" s="204"/>
      <c r="OS54" s="204"/>
      <c r="OT54" s="204"/>
      <c r="OU54" s="204"/>
      <c r="OV54" s="204"/>
      <c r="OW54" s="204"/>
      <c r="OX54" s="204"/>
      <c r="OY54" s="204"/>
      <c r="OZ54" s="204"/>
      <c r="PA54" s="204"/>
      <c r="PB54" s="204"/>
      <c r="PC54" s="204"/>
      <c r="PD54" s="204"/>
      <c r="PE54" s="204"/>
      <c r="PF54" s="204"/>
      <c r="PG54" s="204"/>
      <c r="PH54" s="204"/>
      <c r="PI54" s="204"/>
      <c r="PJ54" s="204"/>
      <c r="PK54" s="204"/>
      <c r="PL54" s="204"/>
      <c r="PM54" s="204"/>
      <c r="PN54" s="204"/>
      <c r="PO54" s="204"/>
      <c r="PP54" s="204"/>
      <c r="PQ54" s="204"/>
      <c r="PR54" s="204"/>
      <c r="PS54" s="204"/>
      <c r="PT54" s="204"/>
      <c r="PU54" s="204"/>
      <c r="PV54" s="204"/>
      <c r="PW54" s="204"/>
      <c r="PX54" s="204"/>
      <c r="PY54" s="204"/>
      <c r="PZ54" s="204"/>
      <c r="QA54" s="204"/>
      <c r="QB54" s="204"/>
      <c r="QC54" s="204"/>
      <c r="QD54" s="204"/>
      <c r="QE54" s="204"/>
      <c r="QF54" s="204"/>
      <c r="QG54" s="204"/>
      <c r="QH54" s="204"/>
      <c r="QI54" s="204"/>
      <c r="QJ54" s="204"/>
      <c r="QK54" s="204"/>
      <c r="QL54" s="204"/>
      <c r="QM54" s="204"/>
      <c r="QN54" s="204"/>
      <c r="QO54" s="204"/>
      <c r="QP54" s="204"/>
      <c r="QQ54" s="204"/>
      <c r="QR54" s="204"/>
      <c r="QS54" s="204"/>
      <c r="QT54" s="204"/>
      <c r="QU54" s="204"/>
      <c r="QV54" s="204"/>
      <c r="QW54" s="204"/>
      <c r="QX54" s="204"/>
      <c r="QY54" s="204"/>
      <c r="QZ54" s="204"/>
      <c r="RA54" s="204"/>
      <c r="RB54" s="204"/>
      <c r="RC54" s="204"/>
      <c r="RD54" s="204"/>
      <c r="RE54" s="204"/>
      <c r="RF54" s="204"/>
      <c r="RG54" s="204"/>
      <c r="RH54" s="204"/>
      <c r="RI54" s="204"/>
      <c r="RJ54" s="204"/>
      <c r="RK54" s="204"/>
      <c r="RL54" s="204"/>
      <c r="RM54" s="204"/>
      <c r="RN54" s="204"/>
      <c r="RO54" s="204"/>
      <c r="RP54" s="204"/>
      <c r="RQ54" s="204"/>
      <c r="RR54" s="204"/>
      <c r="RS54" s="204"/>
      <c r="RT54" s="204"/>
      <c r="RU54" s="204"/>
      <c r="RV54" s="204"/>
      <c r="RW54" s="204"/>
      <c r="RX54" s="204"/>
      <c r="RY54" s="204"/>
      <c r="RZ54" s="204"/>
      <c r="SA54" s="204"/>
      <c r="SB54" s="204"/>
      <c r="SC54" s="204"/>
      <c r="SD54" s="204"/>
      <c r="SE54" s="204"/>
      <c r="SF54" s="204"/>
      <c r="SG54" s="204"/>
      <c r="SH54" s="204"/>
      <c r="SI54" s="204"/>
      <c r="SJ54" s="204"/>
      <c r="SK54" s="204"/>
      <c r="SL54" s="204"/>
      <c r="SM54" s="204"/>
      <c r="SN54" s="204"/>
      <c r="SO54" s="204"/>
      <c r="SP54" s="204"/>
      <c r="SQ54" s="204"/>
      <c r="SR54" s="204"/>
      <c r="SS54" s="204"/>
      <c r="ST54" s="204"/>
      <c r="SU54" s="204"/>
      <c r="SV54" s="204"/>
      <c r="SW54" s="204"/>
      <c r="SX54" s="204"/>
      <c r="SY54" s="204"/>
      <c r="SZ54" s="204"/>
      <c r="TA54" s="204"/>
      <c r="TB54" s="204"/>
      <c r="TC54" s="204"/>
      <c r="TD54" s="204"/>
      <c r="TE54" s="204"/>
      <c r="TF54" s="204"/>
      <c r="TG54" s="204"/>
      <c r="TH54" s="204"/>
      <c r="TI54" s="204"/>
      <c r="TJ54" s="204"/>
      <c r="TK54" s="204"/>
      <c r="TL54" s="204"/>
      <c r="TM54" s="204"/>
      <c r="TN54" s="204"/>
      <c r="TO54" s="204"/>
      <c r="TP54" s="204"/>
      <c r="TQ54" s="204"/>
      <c r="TR54" s="204"/>
      <c r="TS54" s="204"/>
      <c r="TT54" s="204"/>
      <c r="TU54" s="204"/>
      <c r="TV54" s="204"/>
      <c r="TW54" s="204"/>
      <c r="TX54" s="204"/>
      <c r="TY54" s="204"/>
      <c r="TZ54" s="204"/>
      <c r="UA54" s="204"/>
      <c r="UB54" s="204"/>
      <c r="UC54" s="204"/>
      <c r="UD54" s="204"/>
      <c r="UE54" s="204"/>
      <c r="UF54" s="204"/>
      <c r="UG54" s="204"/>
      <c r="UH54" s="204"/>
      <c r="UI54" s="204"/>
      <c r="UJ54" s="204"/>
      <c r="UK54" s="204"/>
      <c r="UL54" s="204"/>
      <c r="UM54" s="204"/>
      <c r="UN54" s="204"/>
      <c r="UO54" s="204"/>
      <c r="UP54" s="204"/>
      <c r="UQ54" s="204"/>
      <c r="UR54" s="204"/>
      <c r="US54" s="204"/>
      <c r="UT54" s="204"/>
      <c r="UU54" s="204"/>
      <c r="UV54" s="204"/>
      <c r="UW54" s="204"/>
      <c r="UX54" s="204"/>
      <c r="UY54" s="204"/>
      <c r="UZ54" s="204"/>
      <c r="VA54" s="204"/>
      <c r="VB54" s="204"/>
      <c r="VC54" s="204"/>
      <c r="VD54" s="204"/>
      <c r="VE54" s="204"/>
      <c r="VF54" s="204"/>
      <c r="VG54" s="204"/>
      <c r="VH54" s="204"/>
      <c r="VI54" s="204"/>
      <c r="VJ54" s="204"/>
      <c r="VK54" s="204"/>
      <c r="VL54" s="204"/>
      <c r="VM54" s="204"/>
      <c r="VN54" s="204"/>
      <c r="VO54" s="204"/>
      <c r="VP54" s="204"/>
      <c r="VQ54" s="204"/>
      <c r="VR54" s="204"/>
      <c r="VS54" s="204"/>
      <c r="VT54" s="204"/>
      <c r="VU54" s="204"/>
      <c r="VV54" s="204"/>
      <c r="VW54" s="204"/>
      <c r="VX54" s="204"/>
      <c r="VY54" s="204"/>
      <c r="VZ54" s="204"/>
      <c r="WA54" s="204"/>
      <c r="WB54" s="204"/>
      <c r="WC54" s="204"/>
      <c r="WD54" s="204"/>
      <c r="WE54" s="204"/>
      <c r="WF54" s="204"/>
      <c r="WG54" s="204"/>
      <c r="WH54" s="204"/>
      <c r="WI54" s="204"/>
      <c r="WJ54" s="204"/>
      <c r="WK54" s="204"/>
      <c r="WL54" s="204"/>
      <c r="WM54" s="204"/>
      <c r="WN54" s="204"/>
      <c r="WO54" s="204"/>
      <c r="WP54" s="204"/>
      <c r="WQ54" s="204"/>
      <c r="WR54" s="204"/>
      <c r="WS54" s="204"/>
      <c r="WT54" s="204"/>
      <c r="WU54" s="204"/>
      <c r="WV54" s="204"/>
      <c r="WW54" s="204"/>
      <c r="WX54" s="204"/>
      <c r="WY54" s="204"/>
      <c r="WZ54" s="204"/>
      <c r="XA54" s="204"/>
      <c r="XB54" s="204"/>
      <c r="XC54" s="204"/>
      <c r="XD54" s="204"/>
      <c r="XE54" s="204"/>
      <c r="XF54" s="204"/>
      <c r="XG54" s="204"/>
      <c r="XH54" s="204"/>
      <c r="XI54" s="204"/>
      <c r="XJ54" s="204"/>
      <c r="XK54" s="204"/>
      <c r="XL54" s="204"/>
      <c r="XM54" s="204"/>
      <c r="XN54" s="204"/>
      <c r="XO54" s="204"/>
      <c r="XP54" s="204"/>
      <c r="XQ54" s="204"/>
      <c r="XR54" s="204"/>
      <c r="XS54" s="204"/>
      <c r="XT54" s="204"/>
      <c r="XU54" s="204"/>
      <c r="XV54" s="204"/>
      <c r="XW54" s="204"/>
      <c r="XX54" s="204"/>
      <c r="XY54" s="204"/>
      <c r="XZ54" s="204"/>
      <c r="YA54" s="204"/>
      <c r="YB54" s="204"/>
      <c r="YC54" s="204"/>
      <c r="YD54" s="204"/>
      <c r="YE54" s="204"/>
      <c r="YF54" s="204"/>
      <c r="YG54" s="204"/>
      <c r="YH54" s="204"/>
      <c r="YI54" s="204"/>
      <c r="YJ54" s="204"/>
      <c r="YK54" s="204"/>
      <c r="YL54" s="204"/>
      <c r="YM54" s="204"/>
      <c r="YN54" s="204"/>
      <c r="YO54" s="204"/>
      <c r="YP54" s="204"/>
      <c r="YQ54" s="204"/>
      <c r="YR54" s="204"/>
      <c r="YS54" s="204"/>
      <c r="YT54" s="204"/>
      <c r="YU54" s="204"/>
      <c r="YV54" s="204"/>
      <c r="YW54" s="204"/>
      <c r="YX54" s="204"/>
      <c r="YY54" s="204"/>
      <c r="YZ54" s="204"/>
      <c r="ZA54" s="204"/>
      <c r="ZB54" s="204"/>
      <c r="ZC54" s="204"/>
      <c r="ZD54" s="204"/>
      <c r="ZE54" s="204"/>
      <c r="ZF54" s="204"/>
      <c r="ZG54" s="204"/>
      <c r="ZH54" s="204"/>
      <c r="ZI54" s="204"/>
      <c r="ZJ54" s="204"/>
      <c r="ZK54" s="204"/>
      <c r="ZL54" s="204"/>
      <c r="ZM54" s="204"/>
      <c r="ZN54" s="204"/>
      <c r="ZO54" s="204"/>
      <c r="ZP54" s="204"/>
      <c r="ZQ54" s="204"/>
      <c r="ZR54" s="204"/>
      <c r="ZS54" s="204"/>
      <c r="ZT54" s="204"/>
      <c r="ZU54" s="204"/>
      <c r="ZV54" s="204"/>
      <c r="ZW54" s="204"/>
      <c r="ZX54" s="204"/>
      <c r="ZY54" s="204"/>
      <c r="ZZ54" s="204"/>
      <c r="AAA54" s="204"/>
      <c r="AAB54" s="204"/>
      <c r="AAC54" s="204"/>
      <c r="AAD54" s="204"/>
      <c r="AAE54" s="204"/>
      <c r="AAF54" s="204"/>
      <c r="AAG54" s="204"/>
      <c r="AAH54" s="204"/>
      <c r="AAI54" s="204"/>
      <c r="AAJ54" s="204"/>
      <c r="AAK54" s="204"/>
      <c r="AAL54" s="204"/>
      <c r="AAM54" s="204"/>
      <c r="AAN54" s="204"/>
      <c r="AAO54" s="204"/>
      <c r="AAP54" s="204"/>
      <c r="AAQ54" s="204"/>
      <c r="AAR54" s="204"/>
      <c r="AAS54" s="204"/>
      <c r="AAT54" s="204"/>
      <c r="AAU54" s="204"/>
      <c r="AAV54" s="204"/>
      <c r="AAW54" s="204"/>
      <c r="AAX54" s="204"/>
      <c r="AAY54" s="204"/>
      <c r="AAZ54" s="204"/>
      <c r="ABA54" s="204"/>
      <c r="ABB54" s="204"/>
      <c r="ABC54" s="204"/>
      <c r="ABD54" s="204"/>
      <c r="ABE54" s="204"/>
      <c r="ABF54" s="204"/>
      <c r="ABG54" s="204"/>
      <c r="ABH54" s="204"/>
      <c r="ABI54" s="204"/>
      <c r="ABJ54" s="204"/>
      <c r="ABK54" s="204"/>
      <c r="ABL54" s="204"/>
      <c r="ABM54" s="204"/>
      <c r="ABN54" s="204"/>
      <c r="ABO54" s="204"/>
      <c r="ABP54" s="204"/>
      <c r="ABQ54" s="204"/>
      <c r="ABR54" s="204"/>
      <c r="ABS54" s="204"/>
      <c r="ABT54" s="204"/>
      <c r="ABU54" s="204"/>
      <c r="ABV54" s="204"/>
      <c r="ABW54" s="204"/>
      <c r="ABX54" s="204"/>
      <c r="ABY54" s="204"/>
      <c r="ABZ54" s="204"/>
      <c r="ACA54" s="204"/>
      <c r="ACB54" s="204"/>
      <c r="ACC54" s="204"/>
      <c r="ACD54" s="204"/>
      <c r="ACE54" s="204"/>
      <c r="ACF54" s="204"/>
      <c r="ACG54" s="204"/>
      <c r="ACH54" s="204"/>
      <c r="ACI54" s="204"/>
      <c r="ACJ54" s="204"/>
      <c r="ACK54" s="204"/>
      <c r="ACL54" s="204"/>
      <c r="ACM54" s="204"/>
      <c r="ACN54" s="204"/>
      <c r="ACO54" s="204"/>
      <c r="ACP54" s="204"/>
      <c r="ACQ54" s="204"/>
      <c r="ACR54" s="204"/>
      <c r="ACS54" s="204"/>
      <c r="ACT54" s="204"/>
      <c r="ACU54" s="204"/>
      <c r="ACV54" s="204"/>
      <c r="ACW54" s="204"/>
      <c r="ACX54" s="204"/>
      <c r="ACY54" s="204"/>
      <c r="ACZ54" s="204"/>
      <c r="ADA54" s="204"/>
      <c r="ADB54" s="204"/>
      <c r="ADC54" s="204"/>
      <c r="ADD54" s="204"/>
      <c r="ADE54" s="204"/>
      <c r="ADF54" s="204"/>
      <c r="ADG54" s="204"/>
      <c r="ADH54" s="204"/>
      <c r="ADI54" s="204"/>
      <c r="ADJ54" s="204"/>
      <c r="ADK54" s="204"/>
      <c r="ADL54" s="204"/>
      <c r="ADM54" s="204"/>
      <c r="ADN54" s="204"/>
      <c r="ADO54" s="204"/>
      <c r="ADP54" s="204"/>
      <c r="ADQ54" s="204"/>
      <c r="ADR54" s="204"/>
      <c r="ADS54" s="204"/>
      <c r="ADT54" s="204"/>
      <c r="ADU54" s="204"/>
      <c r="ADV54" s="204"/>
      <c r="ADW54" s="204"/>
      <c r="ADX54" s="204"/>
      <c r="ADY54" s="204"/>
      <c r="ADZ54" s="204"/>
      <c r="AEA54" s="204"/>
      <c r="AEB54" s="204"/>
      <c r="AEC54" s="204"/>
      <c r="AED54" s="204"/>
      <c r="AEE54" s="204"/>
      <c r="AEF54" s="204"/>
      <c r="AEG54" s="204"/>
      <c r="AEH54" s="204"/>
      <c r="AEI54" s="204"/>
      <c r="AEJ54" s="204"/>
      <c r="AEK54" s="204"/>
      <c r="AEL54" s="204"/>
      <c r="AEM54" s="204"/>
      <c r="AEN54" s="204"/>
      <c r="AEO54" s="204"/>
      <c r="AEP54" s="204"/>
      <c r="AEQ54" s="204"/>
      <c r="AER54" s="204"/>
      <c r="AES54" s="204"/>
      <c r="AET54" s="204"/>
      <c r="AEU54" s="204"/>
      <c r="AEV54" s="204"/>
      <c r="AEW54" s="204"/>
      <c r="AEX54" s="204"/>
      <c r="AEY54" s="204"/>
      <c r="AEZ54" s="204"/>
      <c r="AFA54" s="204"/>
      <c r="AFB54" s="204"/>
      <c r="AFC54" s="204"/>
      <c r="AFD54" s="204"/>
      <c r="AFE54" s="204"/>
      <c r="AFF54" s="204"/>
      <c r="AFG54" s="204"/>
      <c r="AFH54" s="204"/>
      <c r="AFI54" s="204"/>
      <c r="AFJ54" s="204"/>
      <c r="AFK54" s="204"/>
      <c r="AFL54" s="204"/>
      <c r="AFM54" s="204"/>
      <c r="AFN54" s="204"/>
      <c r="AFO54" s="204"/>
      <c r="AFP54" s="204"/>
      <c r="AFQ54" s="204"/>
      <c r="AFR54" s="204"/>
      <c r="AFS54" s="204"/>
      <c r="AFT54" s="204"/>
      <c r="AFU54" s="204"/>
      <c r="AFV54" s="204"/>
      <c r="AFW54" s="204"/>
      <c r="AFX54" s="204"/>
      <c r="AFY54" s="204"/>
      <c r="AFZ54" s="204"/>
      <c r="AGA54" s="204"/>
      <c r="AGB54" s="204"/>
      <c r="AGC54" s="204"/>
      <c r="AGD54" s="204"/>
      <c r="AGE54" s="204"/>
      <c r="AGF54" s="204"/>
      <c r="AGG54" s="204"/>
      <c r="AGH54" s="204"/>
      <c r="AGI54" s="204"/>
      <c r="AGJ54" s="204"/>
      <c r="AGK54" s="204"/>
      <c r="AGL54" s="204"/>
      <c r="AGM54" s="204"/>
      <c r="AGN54" s="204"/>
      <c r="AGO54" s="204"/>
      <c r="AGP54" s="204"/>
      <c r="AGQ54" s="204"/>
      <c r="AGR54" s="204"/>
      <c r="AGS54" s="204"/>
      <c r="AGT54" s="204"/>
      <c r="AGU54" s="204"/>
      <c r="AGV54" s="204"/>
      <c r="AGW54" s="204"/>
      <c r="AGX54" s="204"/>
      <c r="AGY54" s="204"/>
      <c r="AGZ54" s="204"/>
      <c r="AHA54" s="204"/>
      <c r="AHB54" s="204"/>
      <c r="AHC54" s="204"/>
      <c r="AHD54" s="204"/>
      <c r="AHE54" s="204"/>
      <c r="AHF54" s="204"/>
      <c r="AHG54" s="204"/>
      <c r="AHH54" s="204"/>
      <c r="AHI54" s="204"/>
      <c r="AHJ54" s="204"/>
      <c r="AHK54" s="204"/>
      <c r="AHL54" s="204"/>
      <c r="AHM54" s="204"/>
      <c r="AHN54" s="204"/>
      <c r="AHO54" s="204"/>
      <c r="AHP54" s="204"/>
      <c r="AHQ54" s="204"/>
      <c r="AHR54" s="204"/>
      <c r="AHS54" s="204"/>
      <c r="AHT54" s="204"/>
      <c r="AHU54" s="204"/>
      <c r="AHV54" s="204"/>
      <c r="AHW54" s="204"/>
      <c r="AHX54" s="204"/>
      <c r="AHY54" s="204"/>
      <c r="AHZ54" s="204"/>
      <c r="AIA54" s="204"/>
      <c r="AIB54" s="204"/>
      <c r="AIC54" s="204"/>
      <c r="AID54" s="204"/>
      <c r="AIE54" s="204"/>
      <c r="AIF54" s="204"/>
      <c r="AIG54" s="204"/>
      <c r="AIH54" s="204"/>
      <c r="AII54" s="204"/>
      <c r="AIJ54" s="204"/>
      <c r="AIK54" s="204"/>
      <c r="AIL54" s="204"/>
      <c r="AIM54" s="204"/>
      <c r="AIN54" s="204"/>
      <c r="AIO54" s="204"/>
      <c r="AIP54" s="204"/>
      <c r="AIQ54" s="204"/>
      <c r="AIR54" s="204"/>
      <c r="AIS54" s="204"/>
      <c r="AIT54" s="204"/>
      <c r="AIU54" s="204"/>
      <c r="AIV54" s="204"/>
      <c r="AIW54" s="204"/>
      <c r="AIX54" s="204"/>
      <c r="AIY54" s="204"/>
      <c r="AIZ54" s="204"/>
      <c r="AJA54" s="204"/>
      <c r="AJB54" s="204"/>
      <c r="AJC54" s="204"/>
      <c r="AJD54" s="204"/>
      <c r="AJE54" s="204"/>
      <c r="AJF54" s="204"/>
      <c r="AJG54" s="204"/>
      <c r="AJH54" s="204"/>
      <c r="AJI54" s="204"/>
      <c r="AJJ54" s="204"/>
      <c r="AJK54" s="204"/>
      <c r="AJL54" s="204"/>
      <c r="AJM54" s="204"/>
      <c r="AJN54" s="204"/>
      <c r="AJO54" s="204"/>
      <c r="AJP54" s="204"/>
      <c r="AJQ54" s="204"/>
      <c r="AJR54" s="204"/>
      <c r="AJS54" s="204"/>
      <c r="AJT54" s="204"/>
      <c r="AJU54" s="204"/>
      <c r="AJV54" s="204"/>
      <c r="AJW54" s="204"/>
      <c r="AJX54" s="204"/>
      <c r="AJY54" s="204"/>
      <c r="AJZ54" s="204"/>
      <c r="AKA54" s="204"/>
      <c r="AKB54" s="204"/>
      <c r="AKC54" s="204"/>
      <c r="AKD54" s="204"/>
      <c r="AKE54" s="204"/>
      <c r="AKF54" s="204"/>
      <c r="AKG54" s="204"/>
      <c r="AKH54" s="204"/>
      <c r="AKI54" s="204"/>
      <c r="AKJ54" s="204"/>
      <c r="AKK54" s="204"/>
      <c r="AKL54" s="204"/>
      <c r="AKM54" s="204"/>
      <c r="AKN54" s="204"/>
      <c r="AKO54" s="204"/>
      <c r="AKP54" s="204"/>
      <c r="AKQ54" s="204"/>
      <c r="AKR54" s="204"/>
      <c r="AKS54" s="204"/>
      <c r="AKT54" s="204"/>
      <c r="AKU54" s="204"/>
      <c r="AKV54" s="204"/>
      <c r="AKW54" s="204"/>
      <c r="AKX54" s="204"/>
      <c r="AKY54" s="204"/>
      <c r="AKZ54" s="204"/>
      <c r="ALA54" s="204"/>
      <c r="ALB54" s="204"/>
      <c r="ALC54" s="204"/>
      <c r="ALD54" s="204"/>
      <c r="ALE54" s="204"/>
      <c r="ALF54" s="204"/>
      <c r="ALG54" s="204"/>
      <c r="ALH54" s="204"/>
      <c r="ALI54" s="204"/>
      <c r="ALJ54" s="204"/>
      <c r="ALK54" s="204"/>
      <c r="ALL54" s="204"/>
      <c r="ALM54" s="204"/>
      <c r="ALN54" s="204"/>
      <c r="ALO54" s="204"/>
      <c r="ALP54" s="204"/>
      <c r="ALQ54" s="204"/>
      <c r="ALR54" s="204"/>
      <c r="ALS54" s="204"/>
      <c r="ALT54" s="204"/>
      <c r="ALU54" s="204"/>
      <c r="ALV54" s="204"/>
      <c r="ALW54" s="204"/>
      <c r="ALX54" s="204"/>
      <c r="ALY54" s="204"/>
      <c r="ALZ54" s="204"/>
      <c r="AMA54" s="204"/>
      <c r="AMB54" s="204"/>
      <c r="AMC54" s="204"/>
      <c r="AMD54" s="204"/>
      <c r="AME54" s="204"/>
      <c r="AMF54" s="204"/>
      <c r="AMG54" s="204"/>
      <c r="AMH54" s="204"/>
      <c r="AMI54" s="204"/>
      <c r="AMJ54" s="204"/>
      <c r="AMK54" s="204"/>
      <c r="AML54" s="204"/>
      <c r="AMM54" s="204"/>
      <c r="AMN54" s="204"/>
      <c r="AMO54" s="204"/>
      <c r="AMP54" s="204"/>
      <c r="AMQ54" s="204"/>
      <c r="AMR54" s="204"/>
      <c r="AMS54" s="204"/>
      <c r="AMT54" s="204"/>
      <c r="AMU54" s="204"/>
      <c r="AMV54" s="204"/>
      <c r="AMW54" s="204"/>
      <c r="AMX54" s="204"/>
      <c r="AMY54" s="204"/>
    </row>
    <row r="55" spans="1:1039" ht="25.5" customHeight="1" outlineLevel="2" x14ac:dyDescent="0.2">
      <c r="A55" s="196">
        <v>340</v>
      </c>
      <c r="B55" s="7" t="s">
        <v>112</v>
      </c>
      <c r="C55" s="7" t="s">
        <v>9</v>
      </c>
      <c r="D55" s="7" t="s">
        <v>10</v>
      </c>
      <c r="E55" s="7" t="s">
        <v>138</v>
      </c>
      <c r="F55" s="7" t="s">
        <v>150</v>
      </c>
      <c r="G55" s="43" t="s">
        <v>168</v>
      </c>
      <c r="H55" s="42" t="s">
        <v>130</v>
      </c>
      <c r="I55" s="21"/>
      <c r="J55" s="21"/>
      <c r="K55" s="21"/>
      <c r="L55" s="21"/>
      <c r="M55" s="21"/>
      <c r="N55" s="42">
        <v>18</v>
      </c>
      <c r="O55" s="44"/>
      <c r="P55" s="44"/>
      <c r="Q55" s="65"/>
      <c r="R55" s="65"/>
      <c r="S55" s="65"/>
      <c r="T55" s="65"/>
      <c r="U55" s="65"/>
      <c r="AA55" s="42">
        <v>4</v>
      </c>
      <c r="AB55" s="45">
        <v>18</v>
      </c>
      <c r="AC55" s="46">
        <f>VLOOKUP(AB55,'[1]PPTOS GENERALES 2024'!$AL$11:$AN$40,3)*AD55</f>
        <v>474.69</v>
      </c>
      <c r="AD55" s="47">
        <v>1</v>
      </c>
      <c r="AE55" s="48">
        <f>VLOOKUP(C55,'[1]PPTOS GENERALES 2024'!$AL$3:$AO$8,4)*AD55</f>
        <v>720.49</v>
      </c>
      <c r="AF55" s="48">
        <f>VLOOKUP(C55,'[1]PPTOS GENERALES 2024'!$AL$3:$AP$8,5)*CY55*AD55</f>
        <v>86.28</v>
      </c>
      <c r="AG55" s="48"/>
      <c r="AH55" s="44">
        <f>VLOOKUP(C55,'[1]PPTOS GENERALES 2024'!$AU$3:$AV$8,2)*AD55</f>
        <v>713.92274999999995</v>
      </c>
      <c r="AI55" s="44">
        <f>VLOOKUP(C55,'[1]PPTOS GENERALES 2024'!$AU$3:$AW$8,3)*CY55*AD55</f>
        <v>85.361999999999995</v>
      </c>
      <c r="AJ55" s="49">
        <f>VLOOKUP(N55,'[1]PPTOS GENERALES 2024'!$AL$11:$AN$40,3)*AD55</f>
        <v>474.69</v>
      </c>
      <c r="AK55" s="44">
        <f t="shared" si="40"/>
        <v>0</v>
      </c>
      <c r="AL55" s="44">
        <f>VLOOKUP(AA55,'[1]PPTOS GENERALES 2024'!$AL$45:$AU$56,10)*AD55</f>
        <v>498.73</v>
      </c>
      <c r="AM55" s="44"/>
      <c r="AN55" s="44"/>
      <c r="AO55" s="44"/>
      <c r="AP55" s="50"/>
      <c r="AQ55" s="44">
        <f>VLOOKUP(AA55,'[1]PPTOS GENERALES 2024'!$AL$45:$BB$56,12)*AP55</f>
        <v>0</v>
      </c>
      <c r="AR55" s="50"/>
      <c r="AS55" s="44">
        <f>VLOOKUP(AA55,'[1]PPTOS GENERALES 2024'!$AL$45:$BB$56,14)*AR55</f>
        <v>0</v>
      </c>
      <c r="AT55" s="50"/>
      <c r="AU55" s="44">
        <f>VLOOKUP(AA55,'[1]PPTOS GENERALES 2024'!$AL$45:$BB$56,15)*AT55</f>
        <v>0</v>
      </c>
      <c r="AV55" s="50"/>
      <c r="AW55" s="44">
        <f>VLOOKUP(AA55,'[1]PPTOS GENERALES 2024'!$AL$45:$BB$56,17)*AV55</f>
        <v>0</v>
      </c>
      <c r="AX55" s="50"/>
      <c r="AY55" s="44">
        <f>VLOOKUP(AA55,'[1]PPTOS GENERALES 2024'!$AL$45:$BG$56,18)*AX55</f>
        <v>0</v>
      </c>
      <c r="AZ55" s="20"/>
      <c r="BA55" s="44">
        <f>VLOOKUP(AA55,'[1]PPTOS GENERALES 2024'!$AL$45:$BG$56,19)*AZ55</f>
        <v>0</v>
      </c>
      <c r="BB55" s="20"/>
      <c r="BC55" s="44">
        <f>VLOOKUP(AA55,'[1]PPTOS GENERALES 2024'!$AL$45:$BG$56,20)*BB55</f>
        <v>0</v>
      </c>
      <c r="BD55" s="20"/>
      <c r="BE55" s="44">
        <f>VLOOKUP(AA55,'[1]PPTOS GENERALES 2024'!$AL$45:$BG$56,21)*BD55</f>
        <v>0</v>
      </c>
      <c r="BF55" s="20"/>
      <c r="BG55" s="44">
        <f>VLOOKUP(AA55,'[1]PPTOS GENERALES 2024'!$AL$45:$BG$56,22)*BF55</f>
        <v>0</v>
      </c>
      <c r="BH55" s="20"/>
      <c r="BI55" s="44">
        <f>VLOOKUP(AA55,'[1]PPTOS GENERALES 2024'!$AL$45:$BZ$56,35)*BH55</f>
        <v>0</v>
      </c>
      <c r="BJ55" s="20">
        <v>1</v>
      </c>
      <c r="BK55" s="44">
        <f>VLOOKUP(AA55,'[1]PPTOS GENERALES 2024'!$AL$45:$BZ$56,33)*BJ55</f>
        <v>78.975617499999998</v>
      </c>
      <c r="BL55" s="20"/>
      <c r="BM55" s="44"/>
      <c r="BN55" s="20"/>
      <c r="BO55" s="44"/>
      <c r="BP55" s="20"/>
      <c r="BQ55" s="44"/>
      <c r="BR55" s="20"/>
      <c r="BS55" s="44"/>
      <c r="BT55" s="20"/>
      <c r="BU55" s="44"/>
      <c r="BV55" s="20"/>
      <c r="BW55" s="44"/>
      <c r="BX55" s="20">
        <v>1</v>
      </c>
      <c r="BY55" s="44">
        <f>VLOOKUP(AA55,'[1]PPTOS GENERALES 2024'!$AL$45:$BZ$56,41)*BX55</f>
        <v>30.375237499999997</v>
      </c>
      <c r="BZ55" s="44"/>
      <c r="CA55" s="44"/>
      <c r="CB55" s="44"/>
      <c r="CC55" s="44"/>
      <c r="CD55" s="44">
        <f t="shared" si="41"/>
        <v>10073.7255</v>
      </c>
      <c r="CE55" s="44"/>
      <c r="CF55" s="44">
        <f t="shared" si="42"/>
        <v>1206.0840000000001</v>
      </c>
      <c r="CG55" s="44"/>
      <c r="CH55" s="44">
        <f t="shared" si="43"/>
        <v>6645.66</v>
      </c>
      <c r="CI55" s="44">
        <f t="shared" si="44"/>
        <v>6982.22</v>
      </c>
      <c r="CJ55" s="44">
        <f t="shared" si="0"/>
        <v>1530.9119699999999</v>
      </c>
      <c r="CK55" s="128"/>
      <c r="CL55" s="129">
        <f t="shared" si="45"/>
        <v>26438.601470000001</v>
      </c>
      <c r="CM55" s="21"/>
      <c r="CN55" s="53"/>
      <c r="CO55" s="54"/>
      <c r="CP55" s="44"/>
      <c r="CQ55" s="44"/>
      <c r="CR55" s="44">
        <f t="shared" si="46"/>
        <v>1780.19</v>
      </c>
      <c r="CS55" s="42"/>
      <c r="CT55" s="55">
        <v>1052</v>
      </c>
      <c r="CU55" s="55" t="s">
        <v>122</v>
      </c>
      <c r="CV55" s="130">
        <v>41032</v>
      </c>
      <c r="CW55" s="199">
        <v>45658</v>
      </c>
      <c r="CX55" s="58">
        <f>DATEDIF(CV55,CW55,"y")/3</f>
        <v>4</v>
      </c>
      <c r="CY55" s="58">
        <f>DATEDIF(CV55,CW55,"y")/3</f>
        <v>4</v>
      </c>
      <c r="CZ55" s="59"/>
      <c r="DL55" s="62"/>
      <c r="DM55" s="62"/>
      <c r="DN55" s="63"/>
      <c r="DO55" s="64"/>
      <c r="DP55" s="65"/>
      <c r="DU55" s="66" t="s">
        <v>169</v>
      </c>
      <c r="DV55" s="200">
        <v>340</v>
      </c>
      <c r="DW55" s="67">
        <v>3</v>
      </c>
      <c r="DX55" s="67">
        <v>4</v>
      </c>
      <c r="DY55" s="68">
        <v>0</v>
      </c>
      <c r="DZ55" s="205" t="s">
        <v>132</v>
      </c>
      <c r="EA55" s="170" t="s">
        <v>132</v>
      </c>
      <c r="EB55" s="35"/>
      <c r="EC55" s="35"/>
      <c r="ED55" s="35"/>
      <c r="EE55" s="35"/>
      <c r="EF55" s="35"/>
      <c r="EG55" s="66" t="s">
        <v>169</v>
      </c>
      <c r="EH55" s="200">
        <v>340</v>
      </c>
      <c r="EI55" s="67">
        <v>3</v>
      </c>
      <c r="EJ55" s="67">
        <v>4</v>
      </c>
      <c r="EK55" s="68">
        <v>0</v>
      </c>
      <c r="EL55" s="205" t="s">
        <v>132</v>
      </c>
      <c r="EM55" s="170" t="s">
        <v>132</v>
      </c>
      <c r="HP55" s="175"/>
      <c r="HQ55" s="175"/>
      <c r="HR55" s="175"/>
      <c r="HS55" s="175"/>
      <c r="HT55" s="175"/>
      <c r="HU55" s="175"/>
      <c r="HV55" s="175"/>
      <c r="HW55" s="175"/>
      <c r="HX55" s="175"/>
      <c r="HY55" s="175"/>
      <c r="HZ55" s="175"/>
    </row>
    <row r="56" spans="1:1039" ht="25.5" customHeight="1" outlineLevel="2" x14ac:dyDescent="0.2">
      <c r="A56" s="196">
        <v>340</v>
      </c>
      <c r="B56" s="7" t="s">
        <v>112</v>
      </c>
      <c r="C56" s="7" t="s">
        <v>9</v>
      </c>
      <c r="D56" s="7" t="s">
        <v>10</v>
      </c>
      <c r="E56" s="7" t="s">
        <v>138</v>
      </c>
      <c r="F56" s="7" t="s">
        <v>150</v>
      </c>
      <c r="G56" s="43" t="s">
        <v>168</v>
      </c>
      <c r="H56" s="42" t="s">
        <v>130</v>
      </c>
      <c r="I56" s="21"/>
      <c r="J56" s="21"/>
      <c r="K56" s="21"/>
      <c r="L56" s="21"/>
      <c r="M56" s="21"/>
      <c r="N56" s="42">
        <v>18</v>
      </c>
      <c r="O56" s="44"/>
      <c r="P56" s="44"/>
      <c r="Q56" s="65"/>
      <c r="R56" s="65"/>
      <c r="S56" s="65"/>
      <c r="T56" s="65"/>
      <c r="U56" s="65"/>
      <c r="AA56" s="42">
        <v>4</v>
      </c>
      <c r="AB56" s="45">
        <v>18</v>
      </c>
      <c r="AC56" s="46">
        <f>VLOOKUP(AB56,'[1]PPTOS GENERALES 2024'!$AL$11:$AN$40,3)*AD56</f>
        <v>423.85070100000002</v>
      </c>
      <c r="AD56" s="47">
        <v>0.89290000000000003</v>
      </c>
      <c r="AE56" s="48">
        <f>VLOOKUP(C56,'[1]PPTOS GENERALES 2024'!$AL$3:$AO$8,4)*AD56</f>
        <v>643.32552099999998</v>
      </c>
      <c r="AF56" s="48">
        <f>VLOOKUP(C56,'[1]PPTOS GENERALES 2024'!$AL$3:$AP$8,5)*CY56*AD56</f>
        <v>121.979069</v>
      </c>
      <c r="AG56" s="48"/>
      <c r="AH56" s="44">
        <f>VLOOKUP(C56,'[1]PPTOS GENERALES 2024'!$AU$3:$AV$8,2)*AD56</f>
        <v>637.46162347500001</v>
      </c>
      <c r="AI56" s="44">
        <f>VLOOKUP(C56,'[1]PPTOS GENERALES 2024'!$AU$3:$AW$8,3)*CY56*AD56</f>
        <v>120.68123885</v>
      </c>
      <c r="AJ56" s="49">
        <f>VLOOKUP(N56,'[1]PPTOS GENERALES 2024'!$AL$11:$AN$40,3)*AD56</f>
        <v>423.85070100000002</v>
      </c>
      <c r="AK56" s="44">
        <f t="shared" si="40"/>
        <v>0</v>
      </c>
      <c r="AL56" s="44">
        <f>VLOOKUP(AA56,'[1]PPTOS GENERALES 2024'!$AL$45:$AU$56,10)*AD56</f>
        <v>445.31601700000004</v>
      </c>
      <c r="AM56" s="44">
        <v>0</v>
      </c>
      <c r="AN56" s="44">
        <v>0</v>
      </c>
      <c r="AO56" s="44">
        <v>0</v>
      </c>
      <c r="AP56" s="50">
        <v>0</v>
      </c>
      <c r="AQ56" s="44">
        <f>VLOOKUP(AA56,'[1]PPTOS GENERALES 2024'!$AL$45:$BB$56,12)*AP56</f>
        <v>0</v>
      </c>
      <c r="AR56" s="50"/>
      <c r="AS56" s="44">
        <f>VLOOKUP(AA56,'[1]PPTOS GENERALES 2024'!$AL$45:$BB$56,14)*AR56</f>
        <v>0</v>
      </c>
      <c r="AT56" s="50"/>
      <c r="AU56" s="44">
        <f>VLOOKUP(AA56,'[1]PPTOS GENERALES 2024'!$AL$45:$BB$56,15)*AT56</f>
        <v>0</v>
      </c>
      <c r="AV56" s="50"/>
      <c r="AW56" s="44">
        <f>VLOOKUP(AA56,'[1]PPTOS GENERALES 2024'!$AL$45:$BB$56,17)*AV56</f>
        <v>0</v>
      </c>
      <c r="AX56" s="50"/>
      <c r="AY56" s="44">
        <f>VLOOKUP(AA56,'[1]PPTOS GENERALES 2024'!$AL$45:$BG$56,18)*AX56</f>
        <v>0</v>
      </c>
      <c r="AZ56" s="20"/>
      <c r="BA56" s="44">
        <f>VLOOKUP(AA56,'[1]PPTOS GENERALES 2024'!$AL$45:$BG$56,19)*AZ56</f>
        <v>0</v>
      </c>
      <c r="BB56" s="20"/>
      <c r="BC56" s="44">
        <f>VLOOKUP(AA56,'[1]PPTOS GENERALES 2024'!$AL$45:$BG$56,20)*BB56</f>
        <v>0</v>
      </c>
      <c r="BD56" s="20"/>
      <c r="BE56" s="44">
        <f>VLOOKUP(AA56,'[1]PPTOS GENERALES 2024'!$AL$45:$BG$56,21)*BD56</f>
        <v>0</v>
      </c>
      <c r="BF56" s="20"/>
      <c r="BG56" s="44">
        <f>VLOOKUP(AA56,'[1]PPTOS GENERALES 2024'!$AL$45:$BG$56,22)*BF56</f>
        <v>0</v>
      </c>
      <c r="BH56" s="20"/>
      <c r="BI56" s="44">
        <f>VLOOKUP(AA56,'[1]PPTOS GENERALES 2024'!$AL$45:$BZ$56,35)*BH56</f>
        <v>0</v>
      </c>
      <c r="BJ56" s="20"/>
      <c r="BK56" s="44"/>
      <c r="BL56" s="20"/>
      <c r="BM56" s="44"/>
      <c r="BN56" s="20">
        <v>1</v>
      </c>
      <c r="BO56" s="44">
        <f>VLOOKUP(AA56,'[1]PPTOS GENERALES 2024'!$AL$45:$BZ$56,35)*BN56</f>
        <v>30.375237499999997</v>
      </c>
      <c r="BP56" s="20"/>
      <c r="BQ56" s="44"/>
      <c r="BR56" s="20"/>
      <c r="BS56" s="44"/>
      <c r="BT56" s="20">
        <v>1</v>
      </c>
      <c r="BU56" s="44">
        <f>VLOOKUP(AA56,'[1]PPTOS GENERALES 2024'!$AL$45:$BZ$56,39)*BT56</f>
        <v>81.352810000000005</v>
      </c>
      <c r="BV56" s="20"/>
      <c r="BW56" s="44"/>
      <c r="BX56" s="20"/>
      <c r="BY56" s="44"/>
      <c r="BZ56" s="44"/>
      <c r="CA56" s="44"/>
      <c r="CB56" s="44"/>
      <c r="CC56" s="44"/>
      <c r="CD56" s="44">
        <f t="shared" si="41"/>
        <v>8994.8294989499991</v>
      </c>
      <c r="CE56" s="44"/>
      <c r="CF56" s="44">
        <f t="shared" si="42"/>
        <v>1705.1113057</v>
      </c>
      <c r="CG56" s="44"/>
      <c r="CH56" s="44">
        <f t="shared" si="43"/>
        <v>5933.9098140000006</v>
      </c>
      <c r="CI56" s="44">
        <f t="shared" si="44"/>
        <v>6234.4242380000005</v>
      </c>
      <c r="CJ56" s="44">
        <f t="shared" si="0"/>
        <v>1564.192665</v>
      </c>
      <c r="CK56" s="128"/>
      <c r="CL56" s="129">
        <f t="shared" si="45"/>
        <v>24432.46752165</v>
      </c>
      <c r="CM56" s="21"/>
      <c r="CN56" s="53"/>
      <c r="CO56" s="54"/>
      <c r="CP56" s="44"/>
      <c r="CQ56" s="44"/>
      <c r="CR56" s="44">
        <f t="shared" si="46"/>
        <v>1634.4713080000001</v>
      </c>
      <c r="CS56" s="42"/>
      <c r="CT56" s="55">
        <v>1146</v>
      </c>
      <c r="CU56" s="55" t="s">
        <v>155</v>
      </c>
      <c r="CV56" s="130">
        <v>38992</v>
      </c>
      <c r="CW56" s="199">
        <v>45658</v>
      </c>
      <c r="CX56" s="42">
        <v>0</v>
      </c>
      <c r="CY56" s="42">
        <f>(YEAR(CW56)-YEAR(CV56))/3</f>
        <v>6.333333333333333</v>
      </c>
      <c r="CZ56" s="59"/>
      <c r="DL56" s="62"/>
      <c r="DM56" s="62"/>
      <c r="DN56" s="63"/>
      <c r="DO56" s="64"/>
      <c r="DP56" s="65"/>
      <c r="DU56" s="66" t="s">
        <v>169</v>
      </c>
      <c r="DV56" s="200">
        <v>340</v>
      </c>
      <c r="DW56" s="67">
        <v>3</v>
      </c>
      <c r="DX56" s="67">
        <v>4</v>
      </c>
      <c r="DY56" s="68">
        <v>0</v>
      </c>
      <c r="DZ56" s="205" t="s">
        <v>132</v>
      </c>
      <c r="EA56" s="170" t="s">
        <v>132</v>
      </c>
      <c r="EB56" s="35"/>
      <c r="EC56" s="35"/>
      <c r="ED56" s="35"/>
      <c r="EE56" s="35"/>
      <c r="EF56" s="35"/>
      <c r="EG56" s="66" t="s">
        <v>169</v>
      </c>
      <c r="EH56" s="200">
        <v>340</v>
      </c>
      <c r="EI56" s="67">
        <v>3</v>
      </c>
      <c r="EJ56" s="67">
        <v>4</v>
      </c>
      <c r="EK56" s="68">
        <v>0</v>
      </c>
      <c r="EL56" s="205" t="s">
        <v>132</v>
      </c>
      <c r="EM56" s="170" t="s">
        <v>132</v>
      </c>
    </row>
    <row r="57" spans="1:1039" s="206" customFormat="1" ht="25.5" customHeight="1" outlineLevel="2" x14ac:dyDescent="0.2">
      <c r="A57" s="196">
        <v>340</v>
      </c>
      <c r="B57" s="7" t="s">
        <v>112</v>
      </c>
      <c r="C57" s="7" t="s">
        <v>9</v>
      </c>
      <c r="D57" s="7" t="s">
        <v>10</v>
      </c>
      <c r="E57" s="7" t="s">
        <v>138</v>
      </c>
      <c r="F57" s="7" t="s">
        <v>150</v>
      </c>
      <c r="G57" s="43" t="s">
        <v>168</v>
      </c>
      <c r="H57" s="42" t="s">
        <v>130</v>
      </c>
      <c r="I57" s="21"/>
      <c r="J57" s="21"/>
      <c r="K57" s="21"/>
      <c r="L57" s="21"/>
      <c r="M57" s="21"/>
      <c r="N57" s="42">
        <v>18</v>
      </c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2">
        <v>4</v>
      </c>
      <c r="AB57" s="45">
        <v>18</v>
      </c>
      <c r="AC57" s="46">
        <f>VLOOKUP(AB57,'[1]PPTOS GENERALES 2024'!$AL$11:$AN$40,3)*AD57</f>
        <v>474.69</v>
      </c>
      <c r="AD57" s="47">
        <v>1</v>
      </c>
      <c r="AE57" s="48">
        <f>VLOOKUP(C57,'[1]PPTOS GENERALES 2024'!$AL$3:$AO$8,4)*AD57</f>
        <v>720.49</v>
      </c>
      <c r="AF57" s="48">
        <f>VLOOKUP(C57,'[1]PPTOS GENERALES 2024'!$AL$3:$AP$8,5)*CY57*AD57</f>
        <v>64.710000000000008</v>
      </c>
      <c r="AG57" s="48"/>
      <c r="AH57" s="44">
        <f>VLOOKUP(C57,'[1]PPTOS GENERALES 2024'!$AU$3:$AV$8,2)*AD57</f>
        <v>713.92274999999995</v>
      </c>
      <c r="AI57" s="44">
        <f>VLOOKUP(C57,'[1]PPTOS GENERALES 2024'!$AU$3:$AW$8,3)*CY57*AD57</f>
        <v>64.021500000000003</v>
      </c>
      <c r="AJ57" s="49">
        <f>VLOOKUP(N57,'[1]PPTOS GENERALES 2024'!$AL$11:$AN$40,3)*AD57</f>
        <v>474.69</v>
      </c>
      <c r="AK57" s="44">
        <f t="shared" si="40"/>
        <v>0</v>
      </c>
      <c r="AL57" s="44">
        <f>VLOOKUP(AA57,'[1]PPTOS GENERALES 2024'!$AL$45:$AU$56,10)*AD57</f>
        <v>498.73</v>
      </c>
      <c r="AM57" s="44">
        <v>0</v>
      </c>
      <c r="AN57" s="44">
        <v>0</v>
      </c>
      <c r="AO57" s="44">
        <v>0</v>
      </c>
      <c r="AP57" s="50">
        <v>0</v>
      </c>
      <c r="AQ57" s="44">
        <f>VLOOKUP(AA57,'[1]PPTOS GENERALES 2024'!$AL$45:$BB$56,12)*AP57</f>
        <v>0</v>
      </c>
      <c r="AR57" s="50"/>
      <c r="AS57" s="44">
        <f>VLOOKUP(AA57,'[1]PPTOS GENERALES 2024'!$AL$45:$BB$56,14)*AR57</f>
        <v>0</v>
      </c>
      <c r="AT57" s="50"/>
      <c r="AU57" s="44">
        <f>VLOOKUP(AA57,'[1]PPTOS GENERALES 2024'!$AL$45:$BB$56,15)*AT57</f>
        <v>0</v>
      </c>
      <c r="AV57" s="50"/>
      <c r="AW57" s="44">
        <f>VLOOKUP(AA57,'[1]PPTOS GENERALES 2024'!$AL$45:$BB$56,17)*AV57</f>
        <v>0</v>
      </c>
      <c r="AX57" s="50"/>
      <c r="AY57" s="44">
        <f>VLOOKUP(AA57,'[1]PPTOS GENERALES 2024'!$AL$45:$BG$56,18)*AX57</f>
        <v>0</v>
      </c>
      <c r="AZ57" s="20"/>
      <c r="BA57" s="44">
        <f>VLOOKUP(AA57,'[1]PPTOS GENERALES 2024'!$AL$45:$BG$56,19)*AZ57</f>
        <v>0</v>
      </c>
      <c r="BB57" s="20"/>
      <c r="BC57" s="44">
        <f>VLOOKUP(AA57,'[1]PPTOS GENERALES 2024'!$AL$45:$BG$56,20)*BB57</f>
        <v>0</v>
      </c>
      <c r="BD57" s="20"/>
      <c r="BE57" s="44">
        <f>VLOOKUP(AA57,'[1]PPTOS GENERALES 2024'!$AL$45:$BG$56,21)*BD57</f>
        <v>0</v>
      </c>
      <c r="BF57" s="20"/>
      <c r="BG57" s="44">
        <f>VLOOKUP(AA57,'[1]PPTOS GENERALES 2024'!$AL$45:$BG$56,22)*BF57</f>
        <v>0</v>
      </c>
      <c r="BH57" s="20"/>
      <c r="BI57" s="44">
        <f>VLOOKUP(AA57,'[1]PPTOS GENERALES 2024'!$AL$45:$BZ$56,35)*BH57</f>
        <v>0</v>
      </c>
      <c r="BJ57" s="20">
        <v>1</v>
      </c>
      <c r="BK57" s="44">
        <f>VLOOKUP(AA57,'[1]PPTOS GENERALES 2024'!$AL$45:$BZ$56,33)*BJ57</f>
        <v>78.975617499999998</v>
      </c>
      <c r="BL57" s="20"/>
      <c r="BM57" s="44"/>
      <c r="BN57" s="20"/>
      <c r="BO57" s="44"/>
      <c r="BP57" s="20"/>
      <c r="BQ57" s="44"/>
      <c r="BR57" s="20"/>
      <c r="BS57" s="44"/>
      <c r="BT57" s="20"/>
      <c r="BU57" s="44"/>
      <c r="BV57" s="20"/>
      <c r="BW57" s="44"/>
      <c r="BX57" s="20"/>
      <c r="BY57" s="44"/>
      <c r="BZ57" s="44"/>
      <c r="CA57" s="44"/>
      <c r="CB57" s="44"/>
      <c r="CC57" s="44"/>
      <c r="CD57" s="44">
        <f t="shared" si="41"/>
        <v>10073.7255</v>
      </c>
      <c r="CE57" s="44"/>
      <c r="CF57" s="44">
        <f t="shared" si="42"/>
        <v>904.5630000000001</v>
      </c>
      <c r="CG57" s="44"/>
      <c r="CH57" s="44">
        <f t="shared" si="43"/>
        <v>6645.66</v>
      </c>
      <c r="CI57" s="44">
        <f t="shared" si="44"/>
        <v>6982.22</v>
      </c>
      <c r="CJ57" s="44">
        <f t="shared" si="0"/>
        <v>1105.658645</v>
      </c>
      <c r="CK57" s="128"/>
      <c r="CL57" s="129">
        <f t="shared" si="45"/>
        <v>25711.827144999999</v>
      </c>
      <c r="CM57" s="21"/>
      <c r="CN57" s="53"/>
      <c r="CO57" s="54"/>
      <c r="CP57" s="44"/>
      <c r="CQ57" s="44"/>
      <c r="CR57" s="44">
        <f t="shared" si="46"/>
        <v>1758.6200000000001</v>
      </c>
      <c r="CS57" s="42"/>
      <c r="CT57" s="55">
        <v>1146</v>
      </c>
      <c r="CU57" s="55" t="s">
        <v>155</v>
      </c>
      <c r="CV57" s="130">
        <v>42275</v>
      </c>
      <c r="CW57" s="199">
        <v>45658</v>
      </c>
      <c r="CX57" s="58">
        <f t="shared" ref="CX57:CX63" si="47">DATEDIF(CV57,CW57,"y")/3</f>
        <v>3</v>
      </c>
      <c r="CY57" s="58">
        <f t="shared" ref="CY57:CY63" si="48">DATEDIF(CV57,CW57,"y")/3</f>
        <v>3</v>
      </c>
      <c r="CZ57" s="59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1"/>
      <c r="DL57" s="62"/>
      <c r="DM57" s="62"/>
      <c r="DN57" s="63"/>
      <c r="DO57" s="64"/>
      <c r="DP57" s="65"/>
      <c r="DQ57" s="61"/>
      <c r="DR57" s="61"/>
      <c r="DS57" s="61"/>
      <c r="DT57" s="61"/>
      <c r="DU57" s="66" t="s">
        <v>169</v>
      </c>
      <c r="DV57" s="200">
        <v>340</v>
      </c>
      <c r="DW57" s="173">
        <v>3</v>
      </c>
      <c r="DX57" s="173">
        <v>4</v>
      </c>
      <c r="DY57" s="68">
        <v>0</v>
      </c>
      <c r="DZ57" s="205" t="s">
        <v>132</v>
      </c>
      <c r="EA57" s="170" t="s">
        <v>132</v>
      </c>
      <c r="EB57" s="35"/>
      <c r="EC57" s="35"/>
      <c r="ED57" s="35"/>
      <c r="EE57" s="35"/>
      <c r="EF57" s="35"/>
      <c r="EG57" s="66" t="s">
        <v>169</v>
      </c>
      <c r="EH57" s="200">
        <v>340</v>
      </c>
      <c r="EI57" s="173">
        <v>3</v>
      </c>
      <c r="EJ57" s="173">
        <v>4</v>
      </c>
      <c r="EK57" s="68">
        <v>0</v>
      </c>
      <c r="EL57" s="205" t="s">
        <v>132</v>
      </c>
      <c r="EM57" s="170" t="s">
        <v>132</v>
      </c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  <c r="IU57" s="61"/>
      <c r="IV57" s="61"/>
      <c r="IW57" s="61"/>
      <c r="IX57" s="61"/>
      <c r="IY57" s="61"/>
      <c r="IZ57" s="61"/>
      <c r="JA57" s="61"/>
      <c r="JB57" s="61"/>
      <c r="JC57" s="61"/>
      <c r="JD57" s="61"/>
      <c r="JE57" s="61"/>
      <c r="JF57" s="61"/>
      <c r="JG57" s="61"/>
      <c r="JH57" s="61"/>
      <c r="JI57" s="61"/>
      <c r="JJ57" s="61"/>
      <c r="JK57" s="61"/>
      <c r="JL57" s="61"/>
      <c r="JM57" s="61"/>
      <c r="JN57" s="61"/>
      <c r="JO57" s="61"/>
      <c r="JP57" s="61"/>
      <c r="JQ57" s="61"/>
      <c r="JR57" s="61"/>
      <c r="JS57" s="61"/>
      <c r="JT57" s="61"/>
      <c r="JU57" s="61"/>
      <c r="JV57" s="61"/>
      <c r="JW57" s="61"/>
      <c r="JX57" s="61"/>
      <c r="JY57" s="61"/>
      <c r="JZ57" s="61"/>
      <c r="KA57" s="61"/>
      <c r="KB57" s="61"/>
      <c r="KC57" s="61"/>
      <c r="KD57" s="61"/>
      <c r="KE57" s="61"/>
      <c r="KF57" s="61"/>
      <c r="KG57" s="61"/>
      <c r="KH57" s="61"/>
      <c r="KI57" s="61"/>
      <c r="KJ57" s="61"/>
      <c r="KK57" s="61"/>
      <c r="KL57" s="61"/>
      <c r="KM57" s="61"/>
      <c r="KN57" s="61"/>
      <c r="KO57" s="61"/>
      <c r="KP57" s="61"/>
      <c r="KQ57" s="61"/>
      <c r="KR57" s="61"/>
      <c r="KS57" s="61"/>
      <c r="KT57" s="61"/>
      <c r="KU57" s="61"/>
      <c r="KV57" s="61"/>
      <c r="KW57" s="61"/>
      <c r="KX57" s="61"/>
      <c r="KY57" s="61"/>
      <c r="KZ57" s="61"/>
      <c r="LA57" s="61"/>
      <c r="LB57" s="61"/>
      <c r="LC57" s="61"/>
      <c r="LD57" s="61"/>
      <c r="LE57" s="61"/>
      <c r="LF57" s="61"/>
      <c r="LG57" s="61"/>
      <c r="LH57" s="61"/>
      <c r="LI57" s="61"/>
      <c r="LJ57" s="61"/>
      <c r="LK57" s="61"/>
      <c r="LL57" s="61"/>
      <c r="LM57" s="61"/>
      <c r="LN57" s="61"/>
      <c r="LO57" s="61"/>
      <c r="LP57" s="61"/>
      <c r="LQ57" s="61"/>
      <c r="LR57" s="61"/>
      <c r="LS57" s="61"/>
      <c r="LT57" s="61"/>
      <c r="LU57" s="61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61"/>
      <c r="NF57" s="61"/>
      <c r="NG57" s="61"/>
      <c r="NH57" s="61"/>
      <c r="NI57" s="61"/>
      <c r="NJ57" s="61"/>
      <c r="NK57" s="61"/>
      <c r="NL57" s="61"/>
      <c r="NM57" s="61"/>
      <c r="NN57" s="61"/>
      <c r="NO57" s="61"/>
      <c r="NP57" s="61"/>
      <c r="NQ57" s="61"/>
      <c r="NR57" s="61"/>
      <c r="NS57" s="61"/>
      <c r="NT57" s="61"/>
      <c r="NU57" s="61"/>
      <c r="NV57" s="61"/>
      <c r="NW57" s="61"/>
      <c r="NX57" s="61"/>
      <c r="NY57" s="61"/>
      <c r="NZ57" s="61"/>
      <c r="OA57" s="61"/>
      <c r="OB57" s="61"/>
      <c r="OC57" s="61"/>
      <c r="OD57" s="61"/>
      <c r="OE57" s="61"/>
      <c r="OF57" s="61"/>
      <c r="OG57" s="61"/>
      <c r="OH57" s="61"/>
      <c r="OI57" s="61"/>
      <c r="OJ57" s="61"/>
      <c r="OK57" s="61"/>
      <c r="OL57" s="61"/>
      <c r="OM57" s="61"/>
      <c r="ON57" s="61"/>
      <c r="OO57" s="61"/>
      <c r="OP57" s="61"/>
      <c r="OQ57" s="61"/>
      <c r="OR57" s="61"/>
      <c r="OS57" s="61"/>
      <c r="OT57" s="61"/>
      <c r="OU57" s="61"/>
      <c r="OV57" s="61"/>
      <c r="OW57" s="61"/>
      <c r="OX57" s="61"/>
      <c r="OY57" s="61"/>
      <c r="OZ57" s="61"/>
      <c r="PA57" s="61"/>
      <c r="PB57" s="61"/>
      <c r="PC57" s="61"/>
      <c r="PD57" s="61"/>
      <c r="PE57" s="61"/>
      <c r="PF57" s="61"/>
      <c r="PG57" s="61"/>
      <c r="PH57" s="61"/>
      <c r="PI57" s="61"/>
      <c r="PJ57" s="61"/>
      <c r="PK57" s="61"/>
      <c r="PL57" s="61"/>
      <c r="PM57" s="61"/>
      <c r="PN57" s="61"/>
      <c r="PO57" s="61"/>
      <c r="PP57" s="61"/>
      <c r="PQ57" s="61"/>
      <c r="PR57" s="61"/>
      <c r="PS57" s="61"/>
      <c r="PT57" s="61"/>
      <c r="PU57" s="61"/>
      <c r="PV57" s="61"/>
      <c r="PW57" s="61"/>
      <c r="PX57" s="61"/>
      <c r="PY57" s="61"/>
      <c r="PZ57" s="61"/>
      <c r="QA57" s="61"/>
      <c r="QB57" s="61"/>
      <c r="QC57" s="61"/>
      <c r="QD57" s="61"/>
      <c r="QE57" s="61"/>
      <c r="QF57" s="61"/>
      <c r="QG57" s="61"/>
      <c r="QH57" s="61"/>
      <c r="QI57" s="61"/>
      <c r="QJ57" s="61"/>
      <c r="QK57" s="61"/>
      <c r="QL57" s="61"/>
      <c r="QM57" s="61"/>
      <c r="QN57" s="61"/>
      <c r="QO57" s="61"/>
      <c r="QP57" s="61"/>
      <c r="QQ57" s="61"/>
      <c r="QR57" s="61"/>
      <c r="QS57" s="61"/>
      <c r="QT57" s="61"/>
      <c r="QU57" s="61"/>
      <c r="QV57" s="61"/>
      <c r="QW57" s="61"/>
      <c r="QX57" s="61"/>
      <c r="QY57" s="61"/>
      <c r="QZ57" s="61"/>
      <c r="RA57" s="61"/>
      <c r="RB57" s="61"/>
      <c r="RC57" s="61"/>
      <c r="RD57" s="61"/>
      <c r="RE57" s="61"/>
      <c r="RF57" s="61"/>
      <c r="RG57" s="61"/>
      <c r="RH57" s="61"/>
      <c r="RI57" s="61"/>
      <c r="RJ57" s="61"/>
      <c r="RK57" s="61"/>
      <c r="RL57" s="61"/>
      <c r="RM57" s="61"/>
      <c r="RN57" s="61"/>
      <c r="RO57" s="61"/>
      <c r="RP57" s="61"/>
      <c r="RQ57" s="61"/>
      <c r="RR57" s="61"/>
      <c r="RS57" s="61"/>
      <c r="RT57" s="61"/>
      <c r="RU57" s="61"/>
      <c r="RV57" s="61"/>
      <c r="RW57" s="61"/>
      <c r="RX57" s="61"/>
      <c r="RY57" s="61"/>
      <c r="RZ57" s="61"/>
      <c r="SA57" s="61"/>
      <c r="SB57" s="61"/>
      <c r="SC57" s="61"/>
      <c r="SD57" s="61"/>
      <c r="SE57" s="61"/>
      <c r="SF57" s="61"/>
      <c r="SG57" s="61"/>
      <c r="SH57" s="61"/>
      <c r="SI57" s="61"/>
      <c r="SJ57" s="61"/>
      <c r="SK57" s="61"/>
      <c r="SL57" s="61"/>
      <c r="SM57" s="61"/>
      <c r="SN57" s="61"/>
      <c r="SO57" s="61"/>
      <c r="SP57" s="61"/>
      <c r="SQ57" s="61"/>
      <c r="SR57" s="61"/>
      <c r="SS57" s="61"/>
      <c r="ST57" s="61"/>
      <c r="SU57" s="61"/>
      <c r="SV57" s="61"/>
      <c r="SW57" s="61"/>
      <c r="SX57" s="61"/>
      <c r="SY57" s="61"/>
      <c r="SZ57" s="61"/>
      <c r="TA57" s="61"/>
      <c r="TB57" s="61"/>
      <c r="TC57" s="61"/>
      <c r="TD57" s="61"/>
      <c r="TE57" s="61"/>
      <c r="TF57" s="61"/>
      <c r="TG57" s="61"/>
      <c r="TH57" s="61"/>
      <c r="TI57" s="61"/>
      <c r="TJ57" s="61"/>
      <c r="TK57" s="61"/>
      <c r="TL57" s="61"/>
      <c r="TM57" s="61"/>
      <c r="TN57" s="61"/>
      <c r="TO57" s="61"/>
      <c r="TP57" s="61"/>
      <c r="TQ57" s="61"/>
      <c r="TR57" s="61"/>
      <c r="TS57" s="61"/>
      <c r="TT57" s="61"/>
      <c r="TU57" s="61"/>
      <c r="TV57" s="61"/>
      <c r="TW57" s="61"/>
      <c r="TX57" s="61"/>
      <c r="TY57" s="61"/>
      <c r="TZ57" s="61"/>
      <c r="UA57" s="61"/>
      <c r="UB57" s="61"/>
      <c r="UC57" s="61"/>
      <c r="UD57" s="61"/>
      <c r="UE57" s="61"/>
      <c r="UF57" s="61"/>
      <c r="UG57" s="61"/>
      <c r="UH57" s="61"/>
      <c r="UI57" s="61"/>
      <c r="UJ57" s="61"/>
      <c r="UK57" s="61"/>
      <c r="UL57" s="61"/>
      <c r="UM57" s="61"/>
      <c r="UN57" s="61"/>
      <c r="UO57" s="61"/>
      <c r="UP57" s="61"/>
      <c r="UQ57" s="61"/>
      <c r="UR57" s="61"/>
      <c r="US57" s="61"/>
      <c r="UT57" s="61"/>
      <c r="UU57" s="61"/>
      <c r="UV57" s="61"/>
      <c r="UW57" s="61"/>
      <c r="UX57" s="61"/>
      <c r="UY57" s="61"/>
      <c r="UZ57" s="61"/>
      <c r="VA57" s="61"/>
      <c r="VB57" s="61"/>
      <c r="VC57" s="61"/>
      <c r="VD57" s="61"/>
      <c r="VE57" s="61"/>
      <c r="VF57" s="61"/>
      <c r="VG57" s="61"/>
      <c r="VH57" s="61"/>
      <c r="VI57" s="61"/>
      <c r="VJ57" s="61"/>
      <c r="VK57" s="61"/>
      <c r="VL57" s="61"/>
      <c r="VM57" s="61"/>
      <c r="VN57" s="61"/>
      <c r="VO57" s="61"/>
      <c r="VP57" s="61"/>
      <c r="VQ57" s="61"/>
      <c r="VR57" s="61"/>
      <c r="VS57" s="61"/>
      <c r="VT57" s="61"/>
      <c r="VU57" s="61"/>
      <c r="VV57" s="61"/>
      <c r="VW57" s="61"/>
      <c r="VX57" s="61"/>
      <c r="VY57" s="61"/>
      <c r="VZ57" s="61"/>
      <c r="WA57" s="61"/>
      <c r="WB57" s="61"/>
      <c r="WC57" s="61"/>
      <c r="WD57" s="61"/>
      <c r="WE57" s="61"/>
      <c r="WF57" s="61"/>
      <c r="WG57" s="61"/>
      <c r="WH57" s="61"/>
      <c r="WI57" s="61"/>
      <c r="WJ57" s="61"/>
      <c r="WK57" s="61"/>
      <c r="WL57" s="61"/>
      <c r="WM57" s="61"/>
      <c r="WN57" s="61"/>
      <c r="WO57" s="61"/>
      <c r="WP57" s="61"/>
      <c r="WQ57" s="61"/>
      <c r="WR57" s="61"/>
      <c r="WS57" s="61"/>
      <c r="WT57" s="61"/>
      <c r="WU57" s="61"/>
      <c r="WV57" s="61"/>
      <c r="WW57" s="61"/>
      <c r="WX57" s="61"/>
      <c r="WY57" s="61"/>
      <c r="WZ57" s="61"/>
      <c r="XA57" s="61"/>
      <c r="XB57" s="61"/>
      <c r="XC57" s="61"/>
      <c r="XD57" s="61"/>
      <c r="XE57" s="61"/>
      <c r="XF57" s="61"/>
      <c r="XG57" s="61"/>
      <c r="XH57" s="61"/>
      <c r="XI57" s="61"/>
      <c r="XJ57" s="61"/>
      <c r="XK57" s="61"/>
      <c r="XL57" s="61"/>
      <c r="XM57" s="61"/>
      <c r="XN57" s="61"/>
      <c r="XO57" s="61"/>
      <c r="XP57" s="61"/>
      <c r="XQ57" s="61"/>
      <c r="XR57" s="61"/>
      <c r="XS57" s="61"/>
      <c r="XT57" s="61"/>
      <c r="XU57" s="61"/>
      <c r="XV57" s="61"/>
      <c r="XW57" s="61"/>
      <c r="XX57" s="61"/>
      <c r="XY57" s="61"/>
      <c r="XZ57" s="61"/>
      <c r="YA57" s="61"/>
      <c r="YB57" s="61"/>
      <c r="YC57" s="61"/>
      <c r="YD57" s="61"/>
      <c r="YE57" s="61"/>
      <c r="YF57" s="61"/>
      <c r="YG57" s="61"/>
      <c r="YH57" s="61"/>
      <c r="YI57" s="61"/>
      <c r="YJ57" s="61"/>
      <c r="YK57" s="61"/>
      <c r="YL57" s="61"/>
      <c r="YM57" s="61"/>
      <c r="YN57" s="61"/>
      <c r="YO57" s="61"/>
      <c r="YP57" s="61"/>
      <c r="YQ57" s="61"/>
      <c r="YR57" s="61"/>
      <c r="YS57" s="61"/>
      <c r="YT57" s="61"/>
      <c r="YU57" s="61"/>
      <c r="YV57" s="61"/>
      <c r="YW57" s="61"/>
      <c r="YX57" s="61"/>
      <c r="YY57" s="61"/>
      <c r="YZ57" s="61"/>
      <c r="ZA57" s="61"/>
      <c r="ZB57" s="61"/>
      <c r="ZC57" s="61"/>
      <c r="ZD57" s="61"/>
      <c r="ZE57" s="61"/>
      <c r="ZF57" s="61"/>
      <c r="ZG57" s="61"/>
      <c r="ZH57" s="61"/>
      <c r="ZI57" s="61"/>
      <c r="ZJ57" s="61"/>
      <c r="ZK57" s="61"/>
      <c r="ZL57" s="61"/>
      <c r="ZM57" s="61"/>
      <c r="ZN57" s="61"/>
      <c r="ZO57" s="61"/>
      <c r="ZP57" s="61"/>
      <c r="ZQ57" s="61"/>
      <c r="ZR57" s="61"/>
      <c r="ZS57" s="61"/>
      <c r="ZT57" s="61"/>
      <c r="ZU57" s="61"/>
      <c r="ZV57" s="61"/>
      <c r="ZW57" s="61"/>
      <c r="ZX57" s="61"/>
      <c r="ZY57" s="61"/>
      <c r="ZZ57" s="61"/>
      <c r="AAA57" s="61"/>
      <c r="AAB57" s="61"/>
      <c r="AAC57" s="61"/>
      <c r="AAD57" s="61"/>
      <c r="AAE57" s="61"/>
      <c r="AAF57" s="61"/>
      <c r="AAG57" s="61"/>
      <c r="AAH57" s="61"/>
      <c r="AAI57" s="61"/>
      <c r="AAJ57" s="61"/>
      <c r="AAK57" s="61"/>
      <c r="AAL57" s="61"/>
      <c r="AAM57" s="61"/>
      <c r="AAN57" s="61"/>
      <c r="AAO57" s="61"/>
      <c r="AAP57" s="61"/>
      <c r="AAQ57" s="61"/>
      <c r="AAR57" s="61"/>
      <c r="AAS57" s="61"/>
      <c r="AAT57" s="61"/>
      <c r="AAU57" s="61"/>
      <c r="AAV57" s="61"/>
      <c r="AAW57" s="61"/>
      <c r="AAX57" s="61"/>
      <c r="AAY57" s="61"/>
      <c r="AAZ57" s="61"/>
      <c r="ABA57" s="61"/>
      <c r="ABB57" s="61"/>
      <c r="ABC57" s="61"/>
      <c r="ABD57" s="61"/>
      <c r="ABE57" s="61"/>
      <c r="ABF57" s="61"/>
      <c r="ABG57" s="61"/>
      <c r="ABH57" s="61"/>
      <c r="ABI57" s="61"/>
      <c r="ABJ57" s="61"/>
      <c r="ABK57" s="61"/>
      <c r="ABL57" s="61"/>
      <c r="ABM57" s="61"/>
      <c r="ABN57" s="61"/>
      <c r="ABO57" s="61"/>
      <c r="ABP57" s="61"/>
      <c r="ABQ57" s="61"/>
      <c r="ABR57" s="61"/>
      <c r="ABS57" s="61"/>
      <c r="ABT57" s="61"/>
      <c r="ABU57" s="61"/>
      <c r="ABV57" s="61"/>
      <c r="ABW57" s="61"/>
      <c r="ABX57" s="61"/>
      <c r="ABY57" s="61"/>
      <c r="ABZ57" s="61"/>
      <c r="ACA57" s="61"/>
      <c r="ACB57" s="61"/>
      <c r="ACC57" s="61"/>
      <c r="ACD57" s="61"/>
      <c r="ACE57" s="61"/>
      <c r="ACF57" s="61"/>
      <c r="ACG57" s="61"/>
      <c r="ACH57" s="61"/>
      <c r="ACI57" s="61"/>
      <c r="ACJ57" s="61"/>
      <c r="ACK57" s="61"/>
      <c r="ACL57" s="61"/>
      <c r="ACM57" s="61"/>
      <c r="ACN57" s="61"/>
      <c r="ACO57" s="61"/>
      <c r="ACP57" s="61"/>
      <c r="ACQ57" s="61"/>
      <c r="ACR57" s="61"/>
      <c r="ACS57" s="61"/>
      <c r="ACT57" s="61"/>
      <c r="ACU57" s="61"/>
      <c r="ACV57" s="61"/>
      <c r="ACW57" s="61"/>
      <c r="ACX57" s="61"/>
      <c r="ACY57" s="61"/>
      <c r="ACZ57" s="61"/>
      <c r="ADA57" s="61"/>
      <c r="ADB57" s="61"/>
      <c r="ADC57" s="61"/>
      <c r="ADD57" s="61"/>
      <c r="ADE57" s="61"/>
      <c r="ADF57" s="61"/>
      <c r="ADG57" s="61"/>
      <c r="ADH57" s="61"/>
      <c r="ADI57" s="61"/>
      <c r="ADJ57" s="61"/>
      <c r="ADK57" s="61"/>
      <c r="ADL57" s="61"/>
      <c r="ADM57" s="61"/>
      <c r="ADN57" s="61"/>
      <c r="ADO57" s="61"/>
      <c r="ADP57" s="61"/>
      <c r="ADQ57" s="61"/>
      <c r="ADR57" s="61"/>
      <c r="ADS57" s="61"/>
      <c r="ADT57" s="61"/>
      <c r="ADU57" s="61"/>
      <c r="ADV57" s="61"/>
      <c r="ADW57" s="61"/>
      <c r="ADX57" s="61"/>
      <c r="ADY57" s="61"/>
      <c r="ADZ57" s="61"/>
      <c r="AEA57" s="61"/>
      <c r="AEB57" s="61"/>
      <c r="AEC57" s="61"/>
      <c r="AED57" s="61"/>
      <c r="AEE57" s="61"/>
      <c r="AEF57" s="61"/>
      <c r="AEG57" s="61"/>
      <c r="AEH57" s="61"/>
      <c r="AEI57" s="61"/>
      <c r="AEJ57" s="61"/>
      <c r="AEK57" s="61"/>
      <c r="AEL57" s="61"/>
      <c r="AEM57" s="61"/>
      <c r="AEN57" s="61"/>
      <c r="AEO57" s="61"/>
      <c r="AEP57" s="61"/>
      <c r="AEQ57" s="61"/>
      <c r="AER57" s="61"/>
      <c r="AES57" s="61"/>
      <c r="AET57" s="61"/>
      <c r="AEU57" s="61"/>
      <c r="AEV57" s="61"/>
      <c r="AEW57" s="61"/>
      <c r="AEX57" s="61"/>
      <c r="AEY57" s="61"/>
      <c r="AEZ57" s="61"/>
      <c r="AFA57" s="61"/>
      <c r="AFB57" s="61"/>
      <c r="AFC57" s="61"/>
      <c r="AFD57" s="61"/>
      <c r="AFE57" s="61"/>
      <c r="AFF57" s="61"/>
      <c r="AFG57" s="61"/>
      <c r="AFH57" s="61"/>
      <c r="AFI57" s="61"/>
      <c r="AFJ57" s="61"/>
      <c r="AFK57" s="61"/>
      <c r="AFL57" s="61"/>
      <c r="AFM57" s="61"/>
      <c r="AFN57" s="61"/>
      <c r="AFO57" s="61"/>
      <c r="AFP57" s="61"/>
      <c r="AFQ57" s="61"/>
      <c r="AFR57" s="61"/>
      <c r="AFS57" s="61"/>
      <c r="AFT57" s="61"/>
      <c r="AFU57" s="61"/>
      <c r="AFV57" s="61"/>
      <c r="AFW57" s="61"/>
      <c r="AFX57" s="61"/>
      <c r="AFY57" s="61"/>
      <c r="AFZ57" s="61"/>
      <c r="AGA57" s="61"/>
      <c r="AGB57" s="61"/>
      <c r="AGC57" s="61"/>
      <c r="AGD57" s="61"/>
      <c r="AGE57" s="61"/>
      <c r="AGF57" s="61"/>
      <c r="AGG57" s="61"/>
      <c r="AGH57" s="61"/>
      <c r="AGI57" s="61"/>
      <c r="AGJ57" s="61"/>
      <c r="AGK57" s="61"/>
      <c r="AGL57" s="61"/>
      <c r="AGM57" s="61"/>
      <c r="AGN57" s="61"/>
      <c r="AGO57" s="61"/>
      <c r="AGP57" s="61"/>
      <c r="AGQ57" s="61"/>
      <c r="AGR57" s="61"/>
      <c r="AGS57" s="61"/>
      <c r="AGT57" s="61"/>
      <c r="AGU57" s="61"/>
      <c r="AGV57" s="61"/>
      <c r="AGW57" s="61"/>
      <c r="AGX57" s="61"/>
      <c r="AGY57" s="61"/>
      <c r="AGZ57" s="61"/>
      <c r="AHA57" s="61"/>
      <c r="AHB57" s="61"/>
      <c r="AHC57" s="61"/>
      <c r="AHD57" s="61"/>
      <c r="AHE57" s="61"/>
      <c r="AHF57" s="61"/>
      <c r="AHG57" s="61"/>
      <c r="AHH57" s="61"/>
      <c r="AHI57" s="61"/>
      <c r="AHJ57" s="61"/>
      <c r="AHK57" s="61"/>
      <c r="AHL57" s="61"/>
      <c r="AHM57" s="61"/>
      <c r="AHN57" s="61"/>
      <c r="AHO57" s="61"/>
      <c r="AHP57" s="61"/>
      <c r="AHQ57" s="61"/>
      <c r="AHR57" s="61"/>
      <c r="AHS57" s="61"/>
      <c r="AHT57" s="61"/>
      <c r="AHU57" s="61"/>
      <c r="AHV57" s="61"/>
      <c r="AHW57" s="61"/>
      <c r="AHX57" s="61"/>
      <c r="AHY57" s="61"/>
      <c r="AHZ57" s="61"/>
      <c r="AIA57" s="61"/>
      <c r="AIB57" s="61"/>
      <c r="AIC57" s="61"/>
      <c r="AID57" s="61"/>
      <c r="AIE57" s="61"/>
      <c r="AIF57" s="61"/>
      <c r="AIG57" s="61"/>
      <c r="AIH57" s="61"/>
      <c r="AII57" s="61"/>
      <c r="AIJ57" s="61"/>
      <c r="AIK57" s="61"/>
      <c r="AIL57" s="61"/>
      <c r="AIM57" s="61"/>
      <c r="AIN57" s="61"/>
      <c r="AIO57" s="61"/>
      <c r="AIP57" s="61"/>
      <c r="AIQ57" s="61"/>
      <c r="AIR57" s="61"/>
      <c r="AIS57" s="61"/>
      <c r="AIT57" s="61"/>
      <c r="AIU57" s="61"/>
      <c r="AIV57" s="61"/>
      <c r="AIW57" s="61"/>
      <c r="AIX57" s="61"/>
      <c r="AIY57" s="61"/>
      <c r="AIZ57" s="61"/>
      <c r="AJA57" s="61"/>
      <c r="AJB57" s="61"/>
      <c r="AJC57" s="61"/>
      <c r="AJD57" s="61"/>
      <c r="AJE57" s="61"/>
      <c r="AJF57" s="61"/>
      <c r="AJG57" s="61"/>
      <c r="AJH57" s="61"/>
      <c r="AJI57" s="61"/>
      <c r="AJJ57" s="61"/>
      <c r="AJK57" s="61"/>
      <c r="AJL57" s="61"/>
      <c r="AJM57" s="61"/>
      <c r="AJN57" s="61"/>
      <c r="AJO57" s="61"/>
      <c r="AJP57" s="61"/>
      <c r="AJQ57" s="61"/>
      <c r="AJR57" s="61"/>
      <c r="AJS57" s="61"/>
      <c r="AJT57" s="61"/>
      <c r="AJU57" s="61"/>
      <c r="AJV57" s="61"/>
      <c r="AJW57" s="61"/>
      <c r="AJX57" s="61"/>
      <c r="AJY57" s="61"/>
      <c r="AJZ57" s="61"/>
      <c r="AKA57" s="61"/>
      <c r="AKB57" s="61"/>
      <c r="AKC57" s="61"/>
      <c r="AKD57" s="61"/>
      <c r="AKE57" s="61"/>
      <c r="AKF57" s="61"/>
      <c r="AKG57" s="61"/>
      <c r="AKH57" s="61"/>
      <c r="AKI57" s="61"/>
      <c r="AKJ57" s="61"/>
      <c r="AKK57" s="61"/>
      <c r="AKL57" s="61"/>
      <c r="AKM57" s="61"/>
      <c r="AKN57" s="61"/>
      <c r="AKO57" s="61"/>
      <c r="AKP57" s="61"/>
      <c r="AKQ57" s="61"/>
      <c r="AKR57" s="61"/>
      <c r="AKS57" s="61"/>
      <c r="AKT57" s="61"/>
      <c r="AKU57" s="61"/>
      <c r="AKV57" s="61"/>
      <c r="AKW57" s="61"/>
      <c r="AKX57" s="61"/>
      <c r="AKY57" s="61"/>
      <c r="AKZ57" s="61"/>
      <c r="ALA57" s="61"/>
      <c r="ALB57" s="61"/>
      <c r="ALC57" s="61"/>
      <c r="ALD57" s="61"/>
      <c r="ALE57" s="61"/>
      <c r="ALF57" s="61"/>
      <c r="ALG57" s="61"/>
      <c r="ALH57" s="61"/>
      <c r="ALI57" s="61"/>
      <c r="ALJ57" s="61"/>
      <c r="ALK57" s="61"/>
      <c r="ALL57" s="61"/>
      <c r="ALM57" s="61"/>
      <c r="ALN57" s="61"/>
      <c r="ALO57" s="61"/>
      <c r="ALP57" s="61"/>
      <c r="ALQ57" s="61"/>
      <c r="ALR57" s="61"/>
      <c r="ALS57" s="61"/>
      <c r="ALT57" s="61"/>
      <c r="ALU57" s="61"/>
      <c r="ALV57" s="61"/>
      <c r="ALW57" s="61"/>
      <c r="ALX57" s="61"/>
      <c r="ALY57" s="61"/>
      <c r="ALZ57" s="61"/>
      <c r="AMA57" s="61"/>
      <c r="AMB57" s="61"/>
      <c r="AMC57" s="61"/>
      <c r="AMD57" s="61"/>
      <c r="AME57" s="61"/>
      <c r="AMF57" s="61"/>
      <c r="AMG57" s="61"/>
      <c r="AMH57" s="61"/>
      <c r="AMI57" s="61"/>
      <c r="AMJ57" s="61"/>
      <c r="AMK57" s="61"/>
      <c r="AML57" s="61"/>
      <c r="AMM57" s="61"/>
      <c r="AMN57" s="61"/>
      <c r="AMO57" s="61"/>
      <c r="AMP57" s="61"/>
      <c r="AMQ57" s="61"/>
      <c r="AMR57" s="61"/>
      <c r="AMS57" s="61"/>
      <c r="AMT57" s="61"/>
      <c r="AMU57" s="61"/>
      <c r="AMV57" s="35"/>
      <c r="AMW57" s="35"/>
      <c r="AMX57" s="35"/>
      <c r="AMY57" s="35"/>
    </row>
    <row r="58" spans="1:1039" ht="25.5" customHeight="1" outlineLevel="2" x14ac:dyDescent="0.2">
      <c r="A58" s="196">
        <v>340</v>
      </c>
      <c r="B58" s="7" t="s">
        <v>112</v>
      </c>
      <c r="C58" s="7" t="s">
        <v>9</v>
      </c>
      <c r="D58" s="7" t="s">
        <v>10</v>
      </c>
      <c r="E58" s="7" t="s">
        <v>138</v>
      </c>
      <c r="F58" s="7" t="s">
        <v>150</v>
      </c>
      <c r="G58" s="43" t="s">
        <v>168</v>
      </c>
      <c r="H58" s="42" t="s">
        <v>130</v>
      </c>
      <c r="I58" s="21" t="s">
        <v>121</v>
      </c>
      <c r="J58" s="21" t="s">
        <v>121</v>
      </c>
      <c r="K58" s="21" t="s">
        <v>121</v>
      </c>
      <c r="L58" s="42"/>
      <c r="M58" s="21"/>
      <c r="N58" s="45">
        <v>18</v>
      </c>
      <c r="O58" s="44">
        <v>5867.2079999999996</v>
      </c>
      <c r="P58" s="131">
        <v>11347.444</v>
      </c>
      <c r="Q58" s="207">
        <v>4</v>
      </c>
      <c r="R58" s="207">
        <v>5</v>
      </c>
      <c r="S58" s="207">
        <v>2</v>
      </c>
      <c r="T58" s="207">
        <v>0</v>
      </c>
      <c r="U58" s="207">
        <v>0</v>
      </c>
      <c r="V58" s="61"/>
      <c r="W58" s="61"/>
      <c r="X58" s="61"/>
      <c r="Y58" s="61"/>
      <c r="Z58" s="61"/>
      <c r="AA58" s="42">
        <v>4</v>
      </c>
      <c r="AB58" s="45">
        <v>18</v>
      </c>
      <c r="AC58" s="46">
        <f>VLOOKUP(AB58,'[1]PPTOS GENERALES 2024'!$AL$11:$AN$40,3)*AD58</f>
        <v>386.54006700000002</v>
      </c>
      <c r="AD58" s="47">
        <v>0.81430000000000002</v>
      </c>
      <c r="AE58" s="48">
        <f>VLOOKUP(C58,'[1]PPTOS GENERALES 2024'!$AL$3:$AO$8,4)*AD58</f>
        <v>586.69500700000003</v>
      </c>
      <c r="AF58" s="48">
        <f>VLOOKUP(C58,'[1]PPTOS GENERALES 2024'!$AL$3:$AP$8,5)*CY58*AD58</f>
        <v>87.822254999999998</v>
      </c>
      <c r="AG58" s="48"/>
      <c r="AH58" s="44">
        <f>VLOOKUP(C58,'[1]PPTOS GENERALES 2024'!$AU$3:$AV$8,2)*AD58</f>
        <v>581.347295325</v>
      </c>
      <c r="AI58" s="44">
        <f>VLOOKUP(C58,'[1]PPTOS GENERALES 2024'!$AU$3:$AW$8,3)*CY58*AD58</f>
        <v>86.887845749999997</v>
      </c>
      <c r="AJ58" s="49">
        <f>VLOOKUP(N58,'[1]PPTOS GENERALES 2024'!$AL$11:$AN$40,3)*AD58</f>
        <v>386.54006700000002</v>
      </c>
      <c r="AK58" s="44">
        <f t="shared" si="40"/>
        <v>0</v>
      </c>
      <c r="AL58" s="44">
        <f>VLOOKUP(AA58,'[1]PPTOS GENERALES 2024'!$AL$45:$AU$56,10)*AD58</f>
        <v>406.11583900000005</v>
      </c>
      <c r="AM58" s="44"/>
      <c r="AN58" s="44"/>
      <c r="AO58" s="44"/>
      <c r="AP58" s="50"/>
      <c r="AQ58" s="44">
        <f>VLOOKUP(AA58,'[1]PPTOS GENERALES 2024'!$AL$45:$BB$56,12)*AP58</f>
        <v>0</v>
      </c>
      <c r="AR58" s="50"/>
      <c r="AS58" s="44">
        <f>VLOOKUP(AA58,'[1]PPTOS GENERALES 2024'!$AL$45:$BB$56,14)*AR58</f>
        <v>0</v>
      </c>
      <c r="AT58" s="50"/>
      <c r="AU58" s="44">
        <f>VLOOKUP(AA58,'[1]PPTOS GENERALES 2024'!$AL$45:$BB$56,15)*AT58</f>
        <v>0</v>
      </c>
      <c r="AV58" s="50"/>
      <c r="AW58" s="44">
        <f>VLOOKUP(AA58,'[1]PPTOS GENERALES 2024'!$AL$45:$BB$56,17)*AV58</f>
        <v>0</v>
      </c>
      <c r="AX58" s="50"/>
      <c r="AY58" s="44">
        <f>VLOOKUP(AA58,'[1]PPTOS GENERALES 2024'!$AL$45:$BG$56,18)*AX58</f>
        <v>0</v>
      </c>
      <c r="AZ58" s="20"/>
      <c r="BA58" s="44">
        <f>VLOOKUP(AA58,'[1]PPTOS GENERALES 2024'!$AL$45:$BG$56,19)*AZ58</f>
        <v>0</v>
      </c>
      <c r="BB58" s="20"/>
      <c r="BC58" s="44">
        <f>VLOOKUP(AA58,'[1]PPTOS GENERALES 2024'!$AL$45:$BG$56,20)*BB58</f>
        <v>0</v>
      </c>
      <c r="BD58" s="20"/>
      <c r="BE58" s="44">
        <f>VLOOKUP(AA58,'[1]PPTOS GENERALES 2024'!$AL$45:$BG$56,21)*BD58</f>
        <v>0</v>
      </c>
      <c r="BF58" s="20"/>
      <c r="BG58" s="44">
        <f>VLOOKUP(AA58,'[1]PPTOS GENERALES 2024'!$AL$45:$BG$56,22)*BF58</f>
        <v>0</v>
      </c>
      <c r="BH58" s="20"/>
      <c r="BI58" s="44">
        <f>VLOOKUP(AA58,'[1]PPTOS GENERALES 2024'!$AL$45:$BZ$56,35)*BH58</f>
        <v>0</v>
      </c>
      <c r="BJ58" s="20"/>
      <c r="BK58" s="44"/>
      <c r="BL58" s="20"/>
      <c r="BM58" s="44"/>
      <c r="BN58" s="20">
        <v>1</v>
      </c>
      <c r="BO58" s="44">
        <f>VLOOKUP(AA58,'[1]PPTOS GENERALES 2024'!$AL$45:$BZ$56,35)*BN58</f>
        <v>30.375237499999997</v>
      </c>
      <c r="BP58" s="20"/>
      <c r="BQ58" s="44"/>
      <c r="BR58" s="20"/>
      <c r="BS58" s="44"/>
      <c r="BT58" s="20"/>
      <c r="BU58" s="44"/>
      <c r="BV58" s="20">
        <v>1</v>
      </c>
      <c r="BW58" s="44">
        <f>VLOOKUP(AA58,'[1]PPTOS GENERALES 2024'!$AL$45:$BZ$56,40)*BV58</f>
        <v>54.675427499999998</v>
      </c>
      <c r="BX58" s="20"/>
      <c r="BY58" s="44"/>
      <c r="BZ58" s="44"/>
      <c r="CA58" s="44"/>
      <c r="CB58" s="44"/>
      <c r="CC58" s="44"/>
      <c r="CD58" s="44">
        <f t="shared" si="41"/>
        <v>8203.0346746499999</v>
      </c>
      <c r="CE58" s="44"/>
      <c r="CF58" s="44">
        <f t="shared" si="42"/>
        <v>1227.6427515</v>
      </c>
      <c r="CG58" s="44"/>
      <c r="CH58" s="44">
        <f t="shared" si="43"/>
        <v>5411.5609380000005</v>
      </c>
      <c r="CI58" s="44">
        <f t="shared" si="44"/>
        <v>5685.6217460000007</v>
      </c>
      <c r="CJ58" s="44">
        <f t="shared" si="0"/>
        <v>1190.70931</v>
      </c>
      <c r="CK58" s="128"/>
      <c r="CL58" s="129">
        <f t="shared" si="45"/>
        <v>21718.569420150001</v>
      </c>
      <c r="CM58" s="21">
        <v>0</v>
      </c>
      <c r="CN58" s="53">
        <f>((AE58*14)+(AF58*14)+(AJ58*14)+(AK58*14)+(AL58*14)+(AO58*12)+(AW58*12)+(AY58*12)+(BA58*12)+(BC58*12)+(BG58*12)+CM58)</f>
        <v>20540.424352000002</v>
      </c>
      <c r="CO58" s="54" t="e">
        <f>((CN58/Z58)-1)</f>
        <v>#DIV/0!</v>
      </c>
      <c r="CP58" s="44"/>
      <c r="CQ58" s="44"/>
      <c r="CR58" s="44">
        <f t="shared" si="46"/>
        <v>1467.1731680000003</v>
      </c>
      <c r="CS58" s="42" t="e">
        <f>#REF!-CT58</f>
        <v>#REF!</v>
      </c>
      <c r="CT58" s="55">
        <v>841</v>
      </c>
      <c r="CU58" s="55" t="s">
        <v>155</v>
      </c>
      <c r="CV58" s="133">
        <v>39970</v>
      </c>
      <c r="CW58" s="199">
        <v>45658</v>
      </c>
      <c r="CX58" s="58">
        <f t="shared" si="47"/>
        <v>5</v>
      </c>
      <c r="CY58" s="58">
        <f t="shared" si="48"/>
        <v>5</v>
      </c>
      <c r="CZ58" s="59">
        <f>ROUND(AK58/30,2)</f>
        <v>0</v>
      </c>
      <c r="DA58" s="60">
        <f>ROUND(AO58/30,2)</f>
        <v>0</v>
      </c>
      <c r="DB58" s="60">
        <f>ROUND(AQ58/30,2)</f>
        <v>0</v>
      </c>
      <c r="DC58" s="60">
        <f>ROUND(AS58/30,2)</f>
        <v>0</v>
      </c>
      <c r="DD58" s="60">
        <f>ROUND(AU58/30,2)</f>
        <v>0</v>
      </c>
      <c r="DE58" s="60">
        <f>ROUND(AW58/30,2)</f>
        <v>0</v>
      </c>
      <c r="DF58" s="60">
        <f>ROUND(AY58/30,2)</f>
        <v>0</v>
      </c>
      <c r="DG58" s="60">
        <f>ROUND(BA58/30,2)</f>
        <v>0</v>
      </c>
      <c r="DH58" s="60">
        <f>ROUND(BC58/30,2)</f>
        <v>0</v>
      </c>
      <c r="DI58" s="60">
        <f>ROUND(BE58/30,2)</f>
        <v>0</v>
      </c>
      <c r="DJ58" s="60">
        <f>ROUND(BG58/30,2)</f>
        <v>0</v>
      </c>
      <c r="DL58" s="62">
        <v>841</v>
      </c>
      <c r="DM58" s="62">
        <v>834.35</v>
      </c>
      <c r="DN58" s="63" t="e">
        <f>#REF!-DL58</f>
        <v>#REF!</v>
      </c>
      <c r="DO58" s="64">
        <f>CR58-DM58</f>
        <v>632.82316800000024</v>
      </c>
      <c r="DP58" s="65">
        <f>ROUND(CM58/2,2)</f>
        <v>0</v>
      </c>
      <c r="DQ58" s="64">
        <f>CT58-DO58</f>
        <v>208.17683199999976</v>
      </c>
      <c r="DR58" s="64" t="e">
        <f>ROUND(CO58/2,2)</f>
        <v>#DIV/0!</v>
      </c>
      <c r="DU58" s="66" t="s">
        <v>169</v>
      </c>
      <c r="DV58" s="200">
        <v>340</v>
      </c>
      <c r="DW58" s="67">
        <v>3</v>
      </c>
      <c r="DX58" s="67">
        <v>4</v>
      </c>
      <c r="DY58" s="68">
        <v>0</v>
      </c>
      <c r="DZ58" s="205" t="s">
        <v>132</v>
      </c>
      <c r="EA58" s="170" t="s">
        <v>132</v>
      </c>
      <c r="EB58" s="206"/>
      <c r="EC58" s="206"/>
      <c r="ED58" s="206"/>
      <c r="EE58" s="206"/>
      <c r="EF58" s="206"/>
      <c r="EG58" s="66" t="s">
        <v>169</v>
      </c>
      <c r="EH58" s="200">
        <v>340</v>
      </c>
      <c r="EI58" s="67">
        <v>3</v>
      </c>
      <c r="EJ58" s="67">
        <v>4</v>
      </c>
      <c r="EK58" s="68">
        <v>0</v>
      </c>
      <c r="EL58" s="205" t="s">
        <v>132</v>
      </c>
      <c r="EM58" s="170" t="s">
        <v>132</v>
      </c>
      <c r="EN58" s="206"/>
      <c r="EO58" s="206"/>
      <c r="EP58" s="206"/>
      <c r="EQ58" s="206"/>
      <c r="ER58" s="206"/>
      <c r="ES58" s="206"/>
      <c r="ET58" s="206"/>
      <c r="EU58" s="206"/>
      <c r="EV58" s="206"/>
      <c r="EW58" s="206"/>
      <c r="EX58" s="206"/>
      <c r="EY58" s="206"/>
      <c r="EZ58" s="206"/>
      <c r="FA58" s="206"/>
      <c r="FB58" s="206"/>
      <c r="FC58" s="206"/>
      <c r="FD58" s="206"/>
      <c r="FE58" s="206"/>
      <c r="FF58" s="206"/>
      <c r="FG58" s="206"/>
      <c r="FH58" s="206"/>
      <c r="FI58" s="206"/>
      <c r="FJ58" s="206"/>
      <c r="FK58" s="206"/>
      <c r="FL58" s="206"/>
      <c r="FM58" s="206"/>
      <c r="FN58" s="206"/>
      <c r="FO58" s="206"/>
      <c r="FP58" s="206"/>
      <c r="FQ58" s="206"/>
      <c r="FR58" s="206"/>
      <c r="FS58" s="206"/>
      <c r="FT58" s="206"/>
      <c r="FU58" s="206"/>
      <c r="FV58" s="206"/>
      <c r="FW58" s="206"/>
      <c r="FX58" s="206"/>
      <c r="FY58" s="206"/>
      <c r="FZ58" s="206"/>
      <c r="GA58" s="206"/>
      <c r="GB58" s="206"/>
      <c r="GC58" s="206"/>
      <c r="GD58" s="206"/>
      <c r="GE58" s="206"/>
      <c r="GF58" s="206"/>
      <c r="GG58" s="206"/>
      <c r="GH58" s="206"/>
      <c r="GI58" s="206"/>
      <c r="GJ58" s="206"/>
      <c r="GK58" s="206"/>
      <c r="GL58" s="206"/>
      <c r="GM58" s="206"/>
      <c r="GN58" s="206"/>
      <c r="GO58" s="206"/>
      <c r="GP58" s="206"/>
      <c r="GQ58" s="206"/>
      <c r="GR58" s="206"/>
      <c r="GS58" s="206"/>
      <c r="GT58" s="206"/>
      <c r="GU58" s="206"/>
      <c r="GV58" s="206"/>
      <c r="GW58" s="206"/>
      <c r="GX58" s="206"/>
      <c r="GY58" s="206"/>
      <c r="GZ58" s="206"/>
      <c r="HA58" s="206"/>
      <c r="HB58" s="206"/>
      <c r="HC58" s="206"/>
      <c r="HD58" s="206"/>
      <c r="HE58" s="206"/>
      <c r="HF58" s="206"/>
      <c r="HG58" s="206"/>
      <c r="HH58" s="206"/>
      <c r="HI58" s="206"/>
      <c r="HJ58" s="206"/>
      <c r="HK58" s="206"/>
      <c r="HL58" s="206"/>
      <c r="HM58" s="206"/>
      <c r="HN58" s="206"/>
      <c r="HO58" s="206"/>
      <c r="HP58" s="206"/>
      <c r="HQ58" s="206"/>
      <c r="HR58" s="206"/>
      <c r="HS58" s="206"/>
      <c r="HT58" s="206"/>
      <c r="HU58" s="206"/>
      <c r="HV58" s="206"/>
      <c r="HW58" s="206"/>
      <c r="HX58" s="206"/>
      <c r="HY58" s="206"/>
      <c r="HZ58" s="206"/>
      <c r="IA58" s="206"/>
      <c r="IB58" s="206"/>
      <c r="IC58" s="206"/>
      <c r="ID58" s="206"/>
      <c r="IE58" s="206"/>
      <c r="IF58" s="206"/>
      <c r="IG58" s="206"/>
      <c r="IH58" s="206"/>
      <c r="II58" s="206"/>
      <c r="IJ58" s="206"/>
      <c r="IK58" s="206"/>
      <c r="IL58" s="206"/>
      <c r="IM58" s="206"/>
      <c r="IN58" s="206"/>
      <c r="IO58" s="206"/>
      <c r="IP58" s="206"/>
      <c r="IQ58" s="206"/>
      <c r="IR58" s="206"/>
      <c r="IS58" s="206"/>
      <c r="IT58" s="206"/>
      <c r="IU58" s="206"/>
      <c r="IV58" s="206"/>
      <c r="IW58" s="206"/>
      <c r="IX58" s="206"/>
      <c r="IY58" s="206"/>
      <c r="IZ58" s="206"/>
      <c r="JA58" s="206"/>
      <c r="JB58" s="206"/>
      <c r="JC58" s="206"/>
      <c r="JD58" s="206"/>
      <c r="JE58" s="206"/>
      <c r="JF58" s="206"/>
      <c r="JG58" s="206"/>
      <c r="JH58" s="206"/>
      <c r="JI58" s="206"/>
      <c r="JJ58" s="206"/>
      <c r="JK58" s="206"/>
      <c r="JL58" s="206"/>
      <c r="JM58" s="206"/>
      <c r="JN58" s="206"/>
      <c r="JO58" s="206"/>
      <c r="JP58" s="206"/>
      <c r="JQ58" s="206"/>
      <c r="JR58" s="206"/>
      <c r="JS58" s="206"/>
      <c r="JT58" s="206"/>
      <c r="JU58" s="206"/>
      <c r="JV58" s="206"/>
      <c r="JW58" s="206"/>
      <c r="JX58" s="206"/>
      <c r="JY58" s="206"/>
      <c r="JZ58" s="206"/>
      <c r="KA58" s="206"/>
      <c r="KB58" s="206"/>
      <c r="KC58" s="206"/>
      <c r="KD58" s="206"/>
      <c r="KE58" s="206"/>
      <c r="KF58" s="206"/>
      <c r="KG58" s="206"/>
      <c r="KH58" s="206"/>
      <c r="KI58" s="206"/>
      <c r="KJ58" s="206"/>
      <c r="KK58" s="206"/>
      <c r="KL58" s="206"/>
      <c r="KM58" s="206"/>
      <c r="KN58" s="206"/>
      <c r="KO58" s="206"/>
      <c r="KP58" s="206"/>
      <c r="KQ58" s="206"/>
      <c r="KR58" s="206"/>
      <c r="KS58" s="206"/>
      <c r="KT58" s="206"/>
      <c r="KU58" s="206"/>
      <c r="KV58" s="206"/>
      <c r="KW58" s="206"/>
      <c r="KX58" s="206"/>
      <c r="KY58" s="206"/>
      <c r="KZ58" s="206"/>
      <c r="LA58" s="206"/>
      <c r="LB58" s="206"/>
      <c r="LC58" s="206"/>
      <c r="LD58" s="206"/>
      <c r="LE58" s="206"/>
      <c r="LF58" s="206"/>
      <c r="LG58" s="206"/>
      <c r="LH58" s="206"/>
      <c r="LI58" s="206"/>
      <c r="LJ58" s="206"/>
      <c r="LK58" s="206"/>
      <c r="LL58" s="206"/>
      <c r="LM58" s="206"/>
      <c r="LN58" s="206"/>
      <c r="LO58" s="206"/>
      <c r="LP58" s="206"/>
      <c r="LQ58" s="206"/>
      <c r="LR58" s="206"/>
      <c r="LS58" s="206"/>
      <c r="LT58" s="206"/>
      <c r="LU58" s="206"/>
      <c r="LV58" s="206"/>
      <c r="LW58" s="206"/>
      <c r="LX58" s="206"/>
      <c r="LY58" s="206"/>
      <c r="LZ58" s="206"/>
      <c r="MA58" s="206"/>
      <c r="MB58" s="206"/>
      <c r="MC58" s="206"/>
      <c r="MD58" s="206"/>
      <c r="ME58" s="206"/>
      <c r="MF58" s="206"/>
      <c r="MG58" s="206"/>
      <c r="MH58" s="206"/>
      <c r="MI58" s="206"/>
      <c r="MJ58" s="206"/>
      <c r="MK58" s="206"/>
      <c r="ML58" s="206"/>
      <c r="MM58" s="206"/>
      <c r="MN58" s="206"/>
      <c r="MO58" s="206"/>
      <c r="MP58" s="206"/>
      <c r="MQ58" s="206"/>
      <c r="MR58" s="206"/>
      <c r="MS58" s="206"/>
      <c r="MT58" s="206"/>
      <c r="MU58" s="206"/>
      <c r="MV58" s="206"/>
      <c r="MW58" s="206"/>
      <c r="MX58" s="206"/>
      <c r="MY58" s="206"/>
      <c r="MZ58" s="206"/>
      <c r="NA58" s="206"/>
      <c r="NB58" s="206"/>
      <c r="NC58" s="206"/>
      <c r="ND58" s="206"/>
      <c r="NE58" s="206"/>
      <c r="NF58" s="206"/>
      <c r="NG58" s="206"/>
      <c r="NH58" s="206"/>
      <c r="NI58" s="206"/>
      <c r="NJ58" s="206"/>
      <c r="NK58" s="206"/>
      <c r="NL58" s="206"/>
      <c r="NM58" s="206"/>
      <c r="NN58" s="206"/>
      <c r="NO58" s="206"/>
      <c r="NP58" s="206"/>
      <c r="NQ58" s="206"/>
      <c r="NR58" s="206"/>
      <c r="NS58" s="206"/>
      <c r="NT58" s="206"/>
      <c r="NU58" s="206"/>
      <c r="NV58" s="206"/>
      <c r="NW58" s="206"/>
      <c r="NX58" s="206"/>
      <c r="NY58" s="206"/>
      <c r="NZ58" s="206"/>
      <c r="OA58" s="206"/>
      <c r="OB58" s="206"/>
      <c r="OC58" s="206"/>
      <c r="OD58" s="206"/>
      <c r="OE58" s="206"/>
      <c r="OF58" s="206"/>
      <c r="OG58" s="206"/>
      <c r="OH58" s="206"/>
      <c r="OI58" s="206"/>
      <c r="OJ58" s="206"/>
      <c r="OK58" s="206"/>
      <c r="OL58" s="206"/>
      <c r="OM58" s="206"/>
      <c r="ON58" s="206"/>
      <c r="OO58" s="206"/>
      <c r="OP58" s="206"/>
      <c r="OQ58" s="206"/>
      <c r="OR58" s="206"/>
      <c r="OS58" s="206"/>
      <c r="OT58" s="206"/>
      <c r="OU58" s="206"/>
      <c r="OV58" s="206"/>
      <c r="OW58" s="206"/>
      <c r="OX58" s="206"/>
      <c r="OY58" s="206"/>
      <c r="OZ58" s="206"/>
      <c r="PA58" s="206"/>
      <c r="PB58" s="206"/>
      <c r="PC58" s="206"/>
      <c r="PD58" s="206"/>
      <c r="PE58" s="206"/>
      <c r="PF58" s="206"/>
      <c r="PG58" s="206"/>
      <c r="PH58" s="206"/>
      <c r="PI58" s="206"/>
      <c r="PJ58" s="206"/>
      <c r="PK58" s="206"/>
      <c r="PL58" s="206"/>
      <c r="PM58" s="206"/>
      <c r="PN58" s="206"/>
      <c r="PO58" s="206"/>
      <c r="PP58" s="206"/>
      <c r="PQ58" s="206"/>
      <c r="PR58" s="206"/>
      <c r="PS58" s="206"/>
      <c r="PT58" s="206"/>
      <c r="PU58" s="206"/>
      <c r="PV58" s="206"/>
      <c r="PW58" s="206"/>
      <c r="PX58" s="206"/>
      <c r="PY58" s="206"/>
      <c r="PZ58" s="206"/>
      <c r="QA58" s="206"/>
      <c r="QB58" s="206"/>
      <c r="QC58" s="206"/>
      <c r="QD58" s="206"/>
      <c r="QE58" s="206"/>
      <c r="QF58" s="206"/>
      <c r="QG58" s="206"/>
      <c r="QH58" s="206"/>
      <c r="QI58" s="206"/>
      <c r="QJ58" s="206"/>
      <c r="QK58" s="206"/>
      <c r="QL58" s="206"/>
      <c r="QM58" s="206"/>
      <c r="QN58" s="206"/>
      <c r="QO58" s="206"/>
      <c r="QP58" s="206"/>
      <c r="QQ58" s="206"/>
      <c r="QR58" s="206"/>
      <c r="QS58" s="206"/>
      <c r="QT58" s="206"/>
      <c r="QU58" s="206"/>
      <c r="QV58" s="206"/>
      <c r="QW58" s="206"/>
      <c r="QX58" s="206"/>
      <c r="QY58" s="206"/>
      <c r="QZ58" s="206"/>
      <c r="RA58" s="206"/>
      <c r="RB58" s="206"/>
      <c r="RC58" s="206"/>
      <c r="RD58" s="206"/>
      <c r="RE58" s="206"/>
      <c r="RF58" s="206"/>
      <c r="RG58" s="206"/>
      <c r="RH58" s="206"/>
      <c r="RI58" s="206"/>
      <c r="RJ58" s="206"/>
      <c r="RK58" s="206"/>
      <c r="RL58" s="206"/>
      <c r="RM58" s="206"/>
      <c r="RN58" s="206"/>
      <c r="RO58" s="206"/>
      <c r="RP58" s="206"/>
      <c r="RQ58" s="206"/>
      <c r="RR58" s="206"/>
      <c r="RS58" s="206"/>
      <c r="RT58" s="206"/>
      <c r="RU58" s="206"/>
      <c r="RV58" s="206"/>
      <c r="RW58" s="206"/>
      <c r="RX58" s="206"/>
      <c r="RY58" s="206"/>
      <c r="RZ58" s="206"/>
      <c r="SA58" s="206"/>
      <c r="SB58" s="206"/>
      <c r="SC58" s="206"/>
      <c r="SD58" s="206"/>
      <c r="SE58" s="206"/>
      <c r="SF58" s="206"/>
      <c r="SG58" s="206"/>
      <c r="SH58" s="206"/>
      <c r="SI58" s="206"/>
      <c r="SJ58" s="206"/>
      <c r="SK58" s="206"/>
      <c r="SL58" s="206"/>
      <c r="SM58" s="206"/>
      <c r="SN58" s="206"/>
      <c r="SO58" s="206"/>
      <c r="SP58" s="206"/>
      <c r="SQ58" s="206"/>
      <c r="SR58" s="206"/>
      <c r="SS58" s="206"/>
      <c r="ST58" s="206"/>
      <c r="SU58" s="206"/>
      <c r="SV58" s="206"/>
      <c r="SW58" s="206"/>
      <c r="SX58" s="206"/>
      <c r="SY58" s="206"/>
      <c r="SZ58" s="206"/>
      <c r="TA58" s="206"/>
      <c r="TB58" s="206"/>
      <c r="TC58" s="206"/>
      <c r="TD58" s="206"/>
      <c r="TE58" s="206"/>
      <c r="TF58" s="206"/>
      <c r="TG58" s="206"/>
      <c r="TH58" s="206"/>
      <c r="TI58" s="206"/>
      <c r="TJ58" s="206"/>
      <c r="TK58" s="206"/>
      <c r="TL58" s="206"/>
      <c r="TM58" s="206"/>
      <c r="TN58" s="206"/>
      <c r="TO58" s="206"/>
      <c r="TP58" s="206"/>
      <c r="TQ58" s="206"/>
      <c r="TR58" s="206"/>
      <c r="TS58" s="206"/>
      <c r="TT58" s="206"/>
      <c r="TU58" s="206"/>
      <c r="TV58" s="206"/>
      <c r="TW58" s="206"/>
      <c r="TX58" s="206"/>
      <c r="TY58" s="206"/>
      <c r="TZ58" s="206"/>
      <c r="UA58" s="206"/>
      <c r="UB58" s="206"/>
      <c r="UC58" s="206"/>
      <c r="UD58" s="206"/>
      <c r="UE58" s="206"/>
      <c r="UF58" s="206"/>
      <c r="UG58" s="206"/>
      <c r="UH58" s="206"/>
      <c r="UI58" s="206"/>
      <c r="UJ58" s="206"/>
      <c r="UK58" s="206"/>
      <c r="UL58" s="206"/>
      <c r="UM58" s="206"/>
      <c r="UN58" s="206"/>
      <c r="UO58" s="206"/>
      <c r="UP58" s="206"/>
      <c r="UQ58" s="206"/>
      <c r="UR58" s="206"/>
      <c r="US58" s="206"/>
      <c r="UT58" s="206"/>
      <c r="UU58" s="206"/>
      <c r="UV58" s="206"/>
      <c r="UW58" s="206"/>
      <c r="UX58" s="206"/>
      <c r="UY58" s="206"/>
      <c r="UZ58" s="206"/>
      <c r="VA58" s="206"/>
      <c r="VB58" s="206"/>
      <c r="VC58" s="206"/>
      <c r="VD58" s="206"/>
      <c r="VE58" s="206"/>
      <c r="VF58" s="206"/>
      <c r="VG58" s="206"/>
      <c r="VH58" s="206"/>
      <c r="VI58" s="206"/>
      <c r="VJ58" s="206"/>
      <c r="VK58" s="206"/>
      <c r="VL58" s="206"/>
      <c r="VM58" s="206"/>
      <c r="VN58" s="206"/>
      <c r="VO58" s="206"/>
      <c r="VP58" s="206"/>
      <c r="VQ58" s="206"/>
      <c r="VR58" s="206"/>
      <c r="VS58" s="206"/>
      <c r="VT58" s="206"/>
      <c r="VU58" s="206"/>
      <c r="VV58" s="206"/>
      <c r="VW58" s="206"/>
      <c r="VX58" s="206"/>
      <c r="VY58" s="206"/>
      <c r="VZ58" s="206"/>
      <c r="WA58" s="206"/>
      <c r="WB58" s="206"/>
      <c r="WC58" s="206"/>
      <c r="WD58" s="206"/>
      <c r="WE58" s="206"/>
      <c r="WF58" s="206"/>
      <c r="WG58" s="206"/>
      <c r="WH58" s="206"/>
      <c r="WI58" s="206"/>
      <c r="WJ58" s="206"/>
      <c r="WK58" s="206"/>
      <c r="WL58" s="206"/>
      <c r="WM58" s="206"/>
      <c r="WN58" s="206"/>
      <c r="WO58" s="206"/>
      <c r="WP58" s="206"/>
      <c r="WQ58" s="206"/>
      <c r="WR58" s="206"/>
      <c r="WS58" s="206"/>
      <c r="WT58" s="206"/>
      <c r="WU58" s="206"/>
      <c r="WV58" s="206"/>
      <c r="WW58" s="206"/>
      <c r="WX58" s="206"/>
      <c r="WY58" s="206"/>
      <c r="WZ58" s="206"/>
      <c r="XA58" s="206"/>
      <c r="XB58" s="206"/>
      <c r="XC58" s="206"/>
      <c r="XD58" s="206"/>
      <c r="XE58" s="206"/>
      <c r="XF58" s="206"/>
      <c r="XG58" s="206"/>
      <c r="XH58" s="206"/>
      <c r="XI58" s="206"/>
      <c r="XJ58" s="206"/>
      <c r="XK58" s="206"/>
      <c r="XL58" s="206"/>
      <c r="XM58" s="206"/>
      <c r="XN58" s="206"/>
      <c r="XO58" s="206"/>
      <c r="XP58" s="206"/>
      <c r="XQ58" s="206"/>
      <c r="XR58" s="206"/>
      <c r="XS58" s="206"/>
      <c r="XT58" s="206"/>
      <c r="XU58" s="206"/>
      <c r="XV58" s="206"/>
      <c r="XW58" s="206"/>
      <c r="XX58" s="206"/>
      <c r="XY58" s="206"/>
      <c r="XZ58" s="206"/>
      <c r="YA58" s="206"/>
      <c r="YB58" s="206"/>
      <c r="YC58" s="206"/>
      <c r="YD58" s="206"/>
      <c r="YE58" s="206"/>
      <c r="YF58" s="206"/>
      <c r="YG58" s="206"/>
      <c r="YH58" s="206"/>
      <c r="YI58" s="206"/>
      <c r="YJ58" s="206"/>
      <c r="YK58" s="206"/>
      <c r="YL58" s="206"/>
      <c r="YM58" s="206"/>
      <c r="YN58" s="206"/>
      <c r="YO58" s="206"/>
      <c r="YP58" s="206"/>
      <c r="YQ58" s="206"/>
      <c r="YR58" s="206"/>
      <c r="YS58" s="206"/>
      <c r="YT58" s="206"/>
      <c r="YU58" s="206"/>
      <c r="YV58" s="206"/>
      <c r="YW58" s="206"/>
      <c r="YX58" s="206"/>
      <c r="YY58" s="206"/>
      <c r="YZ58" s="206"/>
      <c r="ZA58" s="206"/>
      <c r="ZB58" s="206"/>
      <c r="ZC58" s="206"/>
      <c r="ZD58" s="206"/>
      <c r="ZE58" s="206"/>
      <c r="ZF58" s="206"/>
      <c r="ZG58" s="206"/>
      <c r="ZH58" s="206"/>
      <c r="ZI58" s="206"/>
      <c r="ZJ58" s="206"/>
      <c r="ZK58" s="206"/>
      <c r="ZL58" s="206"/>
      <c r="ZM58" s="206"/>
      <c r="ZN58" s="206"/>
      <c r="ZO58" s="206"/>
      <c r="ZP58" s="206"/>
      <c r="ZQ58" s="206"/>
      <c r="ZR58" s="206"/>
      <c r="ZS58" s="206"/>
      <c r="ZT58" s="206"/>
      <c r="ZU58" s="206"/>
      <c r="ZV58" s="206"/>
      <c r="ZW58" s="206"/>
      <c r="ZX58" s="206"/>
      <c r="ZY58" s="206"/>
      <c r="ZZ58" s="206"/>
      <c r="AAA58" s="206"/>
      <c r="AAB58" s="206"/>
      <c r="AAC58" s="206"/>
      <c r="AAD58" s="206"/>
      <c r="AAE58" s="206"/>
      <c r="AAF58" s="206"/>
      <c r="AAG58" s="206"/>
      <c r="AAH58" s="206"/>
      <c r="AAI58" s="206"/>
      <c r="AAJ58" s="206"/>
      <c r="AAK58" s="206"/>
      <c r="AAL58" s="206"/>
      <c r="AAM58" s="206"/>
      <c r="AAN58" s="206"/>
      <c r="AAO58" s="206"/>
      <c r="AAP58" s="206"/>
      <c r="AAQ58" s="206"/>
      <c r="AAR58" s="206"/>
      <c r="AAS58" s="206"/>
      <c r="AAT58" s="206"/>
      <c r="AAU58" s="206"/>
      <c r="AAV58" s="206"/>
      <c r="AAW58" s="206"/>
      <c r="AAX58" s="206"/>
      <c r="AAY58" s="206"/>
      <c r="AAZ58" s="206"/>
      <c r="ABA58" s="206"/>
      <c r="ABB58" s="206"/>
      <c r="ABC58" s="206"/>
      <c r="ABD58" s="206"/>
      <c r="ABE58" s="206"/>
      <c r="ABF58" s="206"/>
      <c r="ABG58" s="206"/>
      <c r="ABH58" s="206"/>
      <c r="ABI58" s="206"/>
      <c r="ABJ58" s="206"/>
      <c r="ABK58" s="206"/>
      <c r="ABL58" s="206"/>
      <c r="ABM58" s="206"/>
      <c r="ABN58" s="206"/>
      <c r="ABO58" s="206"/>
      <c r="ABP58" s="206"/>
      <c r="ABQ58" s="206"/>
      <c r="ABR58" s="206"/>
      <c r="ABS58" s="206"/>
      <c r="ABT58" s="206"/>
      <c r="ABU58" s="206"/>
      <c r="ABV58" s="206"/>
      <c r="ABW58" s="206"/>
      <c r="ABX58" s="206"/>
      <c r="ABY58" s="206"/>
      <c r="ABZ58" s="206"/>
      <c r="ACA58" s="206"/>
      <c r="ACB58" s="206"/>
      <c r="ACC58" s="206"/>
      <c r="ACD58" s="206"/>
      <c r="ACE58" s="206"/>
      <c r="ACF58" s="206"/>
      <c r="ACG58" s="206"/>
      <c r="ACH58" s="206"/>
      <c r="ACI58" s="206"/>
      <c r="ACJ58" s="206"/>
      <c r="ACK58" s="206"/>
      <c r="ACL58" s="206"/>
      <c r="ACM58" s="206"/>
      <c r="ACN58" s="206"/>
      <c r="ACO58" s="206"/>
      <c r="ACP58" s="206"/>
      <c r="ACQ58" s="206"/>
      <c r="ACR58" s="206"/>
      <c r="ACS58" s="206"/>
      <c r="ACT58" s="206"/>
      <c r="ACU58" s="206"/>
      <c r="ACV58" s="206"/>
      <c r="ACW58" s="206"/>
      <c r="ACX58" s="206"/>
      <c r="ACY58" s="206"/>
      <c r="ACZ58" s="206"/>
      <c r="ADA58" s="206"/>
      <c r="ADB58" s="206"/>
      <c r="ADC58" s="206"/>
      <c r="ADD58" s="206"/>
      <c r="ADE58" s="206"/>
      <c r="ADF58" s="206"/>
      <c r="ADG58" s="206"/>
      <c r="ADH58" s="206"/>
      <c r="ADI58" s="206"/>
      <c r="ADJ58" s="206"/>
      <c r="ADK58" s="206"/>
      <c r="ADL58" s="206"/>
      <c r="ADM58" s="206"/>
      <c r="ADN58" s="206"/>
      <c r="ADO58" s="206"/>
      <c r="ADP58" s="206"/>
      <c r="ADQ58" s="206"/>
      <c r="ADR58" s="206"/>
      <c r="ADS58" s="206"/>
      <c r="ADT58" s="206"/>
      <c r="ADU58" s="206"/>
      <c r="ADV58" s="206"/>
      <c r="ADW58" s="206"/>
      <c r="ADX58" s="206"/>
      <c r="ADY58" s="206"/>
      <c r="ADZ58" s="206"/>
      <c r="AEA58" s="206"/>
      <c r="AEB58" s="206"/>
      <c r="AEC58" s="206"/>
      <c r="AED58" s="206"/>
      <c r="AEE58" s="206"/>
      <c r="AEF58" s="206"/>
      <c r="AEG58" s="206"/>
      <c r="AEH58" s="206"/>
      <c r="AEI58" s="206"/>
      <c r="AEJ58" s="206"/>
      <c r="AEK58" s="206"/>
      <c r="AEL58" s="206"/>
      <c r="AEM58" s="206"/>
      <c r="AEN58" s="206"/>
      <c r="AEO58" s="206"/>
      <c r="AEP58" s="206"/>
      <c r="AEQ58" s="206"/>
      <c r="AER58" s="206"/>
      <c r="AES58" s="206"/>
      <c r="AET58" s="206"/>
      <c r="AEU58" s="206"/>
      <c r="AEV58" s="206"/>
      <c r="AEW58" s="206"/>
      <c r="AEX58" s="206"/>
      <c r="AEY58" s="206"/>
      <c r="AEZ58" s="206"/>
      <c r="AFA58" s="206"/>
      <c r="AFB58" s="206"/>
      <c r="AFC58" s="206"/>
      <c r="AFD58" s="206"/>
      <c r="AFE58" s="206"/>
      <c r="AFF58" s="206"/>
      <c r="AFG58" s="206"/>
      <c r="AFH58" s="206"/>
      <c r="AFI58" s="206"/>
      <c r="AFJ58" s="206"/>
      <c r="AFK58" s="206"/>
      <c r="AFL58" s="206"/>
      <c r="AFM58" s="206"/>
      <c r="AFN58" s="206"/>
      <c r="AFO58" s="206"/>
      <c r="AFP58" s="206"/>
      <c r="AFQ58" s="206"/>
      <c r="AFR58" s="206"/>
      <c r="AFS58" s="206"/>
      <c r="AFT58" s="206"/>
      <c r="AFU58" s="206"/>
      <c r="AFV58" s="206"/>
      <c r="AFW58" s="206"/>
      <c r="AFX58" s="206"/>
      <c r="AFY58" s="206"/>
      <c r="AFZ58" s="206"/>
      <c r="AGA58" s="206"/>
      <c r="AGB58" s="206"/>
      <c r="AGC58" s="206"/>
      <c r="AGD58" s="206"/>
      <c r="AGE58" s="206"/>
      <c r="AGF58" s="206"/>
      <c r="AGG58" s="206"/>
      <c r="AGH58" s="206"/>
      <c r="AGI58" s="206"/>
      <c r="AGJ58" s="206"/>
      <c r="AGK58" s="206"/>
      <c r="AGL58" s="206"/>
      <c r="AGM58" s="206"/>
      <c r="AGN58" s="206"/>
      <c r="AGO58" s="206"/>
      <c r="AGP58" s="206"/>
      <c r="AGQ58" s="206"/>
      <c r="AGR58" s="206"/>
      <c r="AGS58" s="206"/>
      <c r="AGT58" s="206"/>
      <c r="AGU58" s="206"/>
      <c r="AGV58" s="206"/>
      <c r="AGW58" s="206"/>
      <c r="AGX58" s="206"/>
      <c r="AGY58" s="206"/>
      <c r="AGZ58" s="206"/>
      <c r="AHA58" s="206"/>
      <c r="AHB58" s="206"/>
      <c r="AHC58" s="206"/>
      <c r="AHD58" s="206"/>
      <c r="AHE58" s="206"/>
      <c r="AHF58" s="206"/>
      <c r="AHG58" s="206"/>
      <c r="AHH58" s="206"/>
      <c r="AHI58" s="206"/>
      <c r="AHJ58" s="206"/>
      <c r="AHK58" s="206"/>
      <c r="AHL58" s="206"/>
      <c r="AHM58" s="206"/>
      <c r="AHN58" s="206"/>
      <c r="AHO58" s="206"/>
      <c r="AHP58" s="206"/>
      <c r="AHQ58" s="206"/>
      <c r="AHR58" s="206"/>
      <c r="AHS58" s="206"/>
      <c r="AHT58" s="206"/>
      <c r="AHU58" s="206"/>
      <c r="AHV58" s="206"/>
      <c r="AHW58" s="206"/>
      <c r="AHX58" s="206"/>
      <c r="AHY58" s="206"/>
      <c r="AHZ58" s="206"/>
      <c r="AIA58" s="206"/>
      <c r="AIB58" s="206"/>
      <c r="AIC58" s="206"/>
      <c r="AID58" s="206"/>
      <c r="AIE58" s="206"/>
      <c r="AIF58" s="206"/>
      <c r="AIG58" s="206"/>
      <c r="AIH58" s="206"/>
      <c r="AII58" s="206"/>
      <c r="AIJ58" s="206"/>
      <c r="AIK58" s="206"/>
      <c r="AIL58" s="206"/>
      <c r="AIM58" s="206"/>
      <c r="AIN58" s="206"/>
      <c r="AIO58" s="206"/>
      <c r="AIP58" s="206"/>
      <c r="AIQ58" s="206"/>
      <c r="AIR58" s="206"/>
      <c r="AIS58" s="206"/>
      <c r="AIT58" s="206"/>
      <c r="AIU58" s="206"/>
      <c r="AIV58" s="206"/>
      <c r="AIW58" s="206"/>
      <c r="AIX58" s="206"/>
      <c r="AIY58" s="206"/>
      <c r="AIZ58" s="206"/>
      <c r="AJA58" s="206"/>
      <c r="AJB58" s="206"/>
      <c r="AJC58" s="206"/>
      <c r="AJD58" s="206"/>
      <c r="AJE58" s="206"/>
      <c r="AJF58" s="206"/>
      <c r="AJG58" s="206"/>
      <c r="AJH58" s="206"/>
      <c r="AJI58" s="206"/>
      <c r="AJJ58" s="206"/>
      <c r="AJK58" s="206"/>
      <c r="AJL58" s="206"/>
      <c r="AJM58" s="206"/>
      <c r="AJN58" s="206"/>
      <c r="AJO58" s="206"/>
      <c r="AJP58" s="206"/>
      <c r="AJQ58" s="206"/>
      <c r="AJR58" s="206"/>
      <c r="AJS58" s="206"/>
      <c r="AJT58" s="206"/>
      <c r="AJU58" s="206"/>
      <c r="AJV58" s="206"/>
      <c r="AJW58" s="206"/>
      <c r="AJX58" s="206"/>
      <c r="AJY58" s="206"/>
      <c r="AJZ58" s="206"/>
      <c r="AKA58" s="206"/>
      <c r="AKB58" s="206"/>
      <c r="AKC58" s="206"/>
      <c r="AKD58" s="206"/>
      <c r="AKE58" s="206"/>
      <c r="AKF58" s="206"/>
      <c r="AKG58" s="206"/>
      <c r="AKH58" s="206"/>
      <c r="AKI58" s="206"/>
      <c r="AKJ58" s="206"/>
      <c r="AKK58" s="206"/>
      <c r="AKL58" s="206"/>
      <c r="AKM58" s="206"/>
      <c r="AKN58" s="206"/>
      <c r="AKO58" s="206"/>
      <c r="AKP58" s="206"/>
      <c r="AKQ58" s="206"/>
      <c r="AKR58" s="206"/>
      <c r="AKS58" s="206"/>
      <c r="AKT58" s="206"/>
      <c r="AKU58" s="206"/>
      <c r="AKV58" s="206"/>
      <c r="AKW58" s="206"/>
      <c r="AKX58" s="206"/>
      <c r="AKY58" s="206"/>
      <c r="AKZ58" s="206"/>
      <c r="ALA58" s="206"/>
      <c r="ALB58" s="206"/>
      <c r="ALC58" s="206"/>
      <c r="ALD58" s="206"/>
      <c r="ALE58" s="206"/>
      <c r="ALF58" s="206"/>
      <c r="ALG58" s="206"/>
      <c r="ALH58" s="206"/>
      <c r="ALI58" s="206"/>
      <c r="ALJ58" s="206"/>
      <c r="ALK58" s="206"/>
      <c r="ALL58" s="206"/>
      <c r="ALM58" s="206"/>
      <c r="ALN58" s="206"/>
      <c r="ALO58" s="206"/>
      <c r="ALP58" s="206"/>
      <c r="ALQ58" s="206"/>
      <c r="ALR58" s="206"/>
      <c r="ALS58" s="206"/>
      <c r="ALT58" s="206"/>
      <c r="ALU58" s="206"/>
      <c r="ALV58" s="206"/>
      <c r="ALW58" s="206"/>
      <c r="ALX58" s="206"/>
      <c r="ALY58" s="206"/>
      <c r="ALZ58" s="206"/>
      <c r="AMA58" s="206"/>
      <c r="AMB58" s="206"/>
      <c r="AMC58" s="206"/>
      <c r="AMD58" s="206"/>
      <c r="AME58" s="206"/>
      <c r="AMF58" s="206"/>
      <c r="AMG58" s="206"/>
      <c r="AMH58" s="206"/>
      <c r="AMI58" s="206"/>
      <c r="AMJ58" s="206"/>
      <c r="AMK58" s="206"/>
      <c r="AML58" s="206"/>
      <c r="AMM58" s="206"/>
      <c r="AMN58" s="206"/>
      <c r="AMO58" s="206"/>
      <c r="AMP58" s="206"/>
      <c r="AMQ58" s="206"/>
      <c r="AMR58" s="206"/>
      <c r="AMS58" s="206"/>
      <c r="AMT58" s="206"/>
      <c r="AMU58" s="206"/>
      <c r="AMV58" s="206"/>
      <c r="AMW58" s="206"/>
      <c r="AMX58" s="206"/>
      <c r="AMY58" s="206"/>
    </row>
    <row r="59" spans="1:1039" s="61" customFormat="1" ht="25.5" customHeight="1" outlineLevel="2" x14ac:dyDescent="0.2">
      <c r="A59" s="196">
        <v>340</v>
      </c>
      <c r="B59" s="7" t="s">
        <v>112</v>
      </c>
      <c r="C59" s="7" t="s">
        <v>9</v>
      </c>
      <c r="D59" s="7" t="s">
        <v>10</v>
      </c>
      <c r="E59" s="7" t="s">
        <v>138</v>
      </c>
      <c r="F59" s="7" t="s">
        <v>150</v>
      </c>
      <c r="G59" s="43" t="s">
        <v>168</v>
      </c>
      <c r="H59" s="42" t="s">
        <v>130</v>
      </c>
      <c r="I59" s="21"/>
      <c r="J59" s="21"/>
      <c r="K59" s="21"/>
      <c r="L59" s="21"/>
      <c r="M59" s="21"/>
      <c r="N59" s="42">
        <v>18</v>
      </c>
      <c r="O59" s="44"/>
      <c r="P59" s="44"/>
      <c r="Q59" s="65"/>
      <c r="R59" s="65"/>
      <c r="S59" s="65"/>
      <c r="T59" s="65"/>
      <c r="U59" s="65"/>
      <c r="V59" s="64"/>
      <c r="W59" s="64"/>
      <c r="X59" s="64"/>
      <c r="Y59" s="64"/>
      <c r="Z59" s="64"/>
      <c r="AA59" s="42">
        <v>4</v>
      </c>
      <c r="AB59" s="45">
        <v>18</v>
      </c>
      <c r="AC59" s="46">
        <f>VLOOKUP(AB59,'[1]PPTOS GENERALES 2024'!$AL$11:$AN$40,3)*AD59</f>
        <v>474.69</v>
      </c>
      <c r="AD59" s="47">
        <v>1</v>
      </c>
      <c r="AE59" s="48">
        <f>VLOOKUP(C59,'[1]PPTOS GENERALES 2024'!$AL$3:$AO$8,4)*AD59</f>
        <v>720.49</v>
      </c>
      <c r="AF59" s="48">
        <f>VLOOKUP(C59,'[1]PPTOS GENERALES 2024'!$AL$3:$AP$8,5)*CY59*AD59</f>
        <v>64.710000000000008</v>
      </c>
      <c r="AG59" s="48"/>
      <c r="AH59" s="44">
        <f>VLOOKUP(C59,'[1]PPTOS GENERALES 2024'!$AU$3:$AV$8,2)*AD59</f>
        <v>713.92274999999995</v>
      </c>
      <c r="AI59" s="44">
        <f>VLOOKUP(C59,'[1]PPTOS GENERALES 2024'!$AU$3:$AW$8,3)*CY59*AD59</f>
        <v>64.021500000000003</v>
      </c>
      <c r="AJ59" s="49">
        <f>VLOOKUP(N59,'[1]PPTOS GENERALES 2024'!$AL$11:$AN$40,3)*AD59</f>
        <v>474.69</v>
      </c>
      <c r="AK59" s="44">
        <f t="shared" si="40"/>
        <v>0</v>
      </c>
      <c r="AL59" s="44">
        <f>VLOOKUP(AA59,'[1]PPTOS GENERALES 2024'!$AL$45:$AU$56,10)*AD59</f>
        <v>498.73</v>
      </c>
      <c r="AM59" s="44">
        <v>0</v>
      </c>
      <c r="AN59" s="44">
        <v>0</v>
      </c>
      <c r="AO59" s="44">
        <v>0</v>
      </c>
      <c r="AP59" s="50">
        <v>0</v>
      </c>
      <c r="AQ59" s="44">
        <f>VLOOKUP(AA59,'[1]PPTOS GENERALES 2024'!$AL$45:$BB$56,12)*AP59</f>
        <v>0</v>
      </c>
      <c r="AR59" s="50"/>
      <c r="AS59" s="44">
        <f>VLOOKUP(AA59,'[1]PPTOS GENERALES 2024'!$AL$45:$BB$56,14)*AR59</f>
        <v>0</v>
      </c>
      <c r="AT59" s="50"/>
      <c r="AU59" s="44">
        <f>VLOOKUP(AA59,'[1]PPTOS GENERALES 2024'!$AL$45:$BB$56,15)*AT59</f>
        <v>0</v>
      </c>
      <c r="AV59" s="50"/>
      <c r="AW59" s="44">
        <f>VLOOKUP(AA59,'[1]PPTOS GENERALES 2024'!$AL$45:$BB$56,17)*AV59</f>
        <v>0</v>
      </c>
      <c r="AX59" s="50"/>
      <c r="AY59" s="44">
        <f>VLOOKUP(AA59,'[1]PPTOS GENERALES 2024'!$AL$45:$BG$56,18)*AX59</f>
        <v>0</v>
      </c>
      <c r="AZ59" s="20"/>
      <c r="BA59" s="44">
        <f>VLOOKUP(AA59,'[1]PPTOS GENERALES 2024'!$AL$45:$BG$56,19)*AZ59</f>
        <v>0</v>
      </c>
      <c r="BB59" s="20"/>
      <c r="BC59" s="44">
        <f>VLOOKUP(AA59,'[1]PPTOS GENERALES 2024'!$AL$45:$BG$56,20)*BB59</f>
        <v>0</v>
      </c>
      <c r="BD59" s="20"/>
      <c r="BE59" s="44">
        <f>VLOOKUP(AA59,'[1]PPTOS GENERALES 2024'!$AL$45:$BG$56,21)*BD59</f>
        <v>0</v>
      </c>
      <c r="BF59" s="20"/>
      <c r="BG59" s="44">
        <f>VLOOKUP(AA59,'[1]PPTOS GENERALES 2024'!$AL$45:$BG$56,22)*BF59</f>
        <v>0</v>
      </c>
      <c r="BH59" s="20"/>
      <c r="BI59" s="44">
        <f>VLOOKUP(AA59,'[1]PPTOS GENERALES 2024'!$AL$45:$BZ$56,35)*BH59</f>
        <v>0</v>
      </c>
      <c r="BJ59" s="20">
        <v>1</v>
      </c>
      <c r="BK59" s="44">
        <f>VLOOKUP(AA59,'[1]PPTOS GENERALES 2024'!$AL$45:$BZ$56,33)*BJ59</f>
        <v>78.975617499999998</v>
      </c>
      <c r="BL59" s="20"/>
      <c r="BM59" s="44"/>
      <c r="BN59" s="20"/>
      <c r="BO59" s="44"/>
      <c r="BP59" s="20"/>
      <c r="BQ59" s="44"/>
      <c r="BR59" s="20"/>
      <c r="BS59" s="44"/>
      <c r="BT59" s="20"/>
      <c r="BU59" s="44"/>
      <c r="BV59" s="20">
        <v>1</v>
      </c>
      <c r="BW59" s="44">
        <f>VLOOKUP(AA59,'[1]PPTOS GENERALES 2024'!$AL$45:$BZ$56,40)*BV59</f>
        <v>54.675427499999998</v>
      </c>
      <c r="BX59" s="20"/>
      <c r="BY59" s="44"/>
      <c r="BZ59" s="44"/>
      <c r="CA59" s="44"/>
      <c r="CB59" s="44"/>
      <c r="CC59" s="44"/>
      <c r="CD59" s="44">
        <f t="shared" si="41"/>
        <v>10073.7255</v>
      </c>
      <c r="CE59" s="44"/>
      <c r="CF59" s="44">
        <f t="shared" si="42"/>
        <v>904.5630000000001</v>
      </c>
      <c r="CG59" s="44"/>
      <c r="CH59" s="44">
        <f t="shared" si="43"/>
        <v>6645.66</v>
      </c>
      <c r="CI59" s="44">
        <f t="shared" si="44"/>
        <v>6982.22</v>
      </c>
      <c r="CJ59" s="44">
        <f t="shared" si="0"/>
        <v>1871.11463</v>
      </c>
      <c r="CK59" s="128"/>
      <c r="CL59" s="129">
        <f t="shared" si="45"/>
        <v>26477.28313</v>
      </c>
      <c r="CM59" s="21"/>
      <c r="CN59" s="53"/>
      <c r="CO59" s="54"/>
      <c r="CP59" s="44"/>
      <c r="CQ59" s="44"/>
      <c r="CR59" s="44">
        <f t="shared" si="46"/>
        <v>1758.6200000000001</v>
      </c>
      <c r="CS59" s="42"/>
      <c r="CT59" s="55">
        <v>1146</v>
      </c>
      <c r="CU59" s="55" t="s">
        <v>155</v>
      </c>
      <c r="CV59" s="130">
        <v>42275</v>
      </c>
      <c r="CW59" s="199">
        <v>45658</v>
      </c>
      <c r="CX59" s="58">
        <f t="shared" si="47"/>
        <v>3</v>
      </c>
      <c r="CY59" s="58">
        <f t="shared" si="48"/>
        <v>3</v>
      </c>
      <c r="CZ59" s="59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208"/>
      <c r="DL59" s="209"/>
      <c r="DM59" s="209"/>
      <c r="DN59" s="210"/>
      <c r="DO59" s="211"/>
      <c r="DP59" s="65"/>
      <c r="DQ59" s="208"/>
      <c r="DR59" s="208"/>
      <c r="DS59" s="208"/>
      <c r="DT59" s="208"/>
      <c r="DU59" s="66" t="s">
        <v>169</v>
      </c>
      <c r="DV59" s="200">
        <v>340</v>
      </c>
      <c r="DW59" s="67">
        <v>3</v>
      </c>
      <c r="DX59" s="67">
        <v>4</v>
      </c>
      <c r="DY59" s="68">
        <v>0</v>
      </c>
      <c r="DZ59" s="205" t="s">
        <v>132</v>
      </c>
      <c r="EA59" s="170" t="s">
        <v>132</v>
      </c>
      <c r="EB59" s="208"/>
      <c r="EC59" s="208"/>
      <c r="ED59" s="208"/>
      <c r="EE59" s="208"/>
      <c r="EF59" s="208"/>
      <c r="EG59" s="66" t="s">
        <v>169</v>
      </c>
      <c r="EH59" s="200">
        <v>340</v>
      </c>
      <c r="EI59" s="67">
        <v>3</v>
      </c>
      <c r="EJ59" s="67">
        <v>4</v>
      </c>
      <c r="EK59" s="68">
        <v>0</v>
      </c>
      <c r="EL59" s="205" t="s">
        <v>132</v>
      </c>
      <c r="EM59" s="170" t="s">
        <v>132</v>
      </c>
    </row>
    <row r="60" spans="1:1039" s="61" customFormat="1" ht="25.5" customHeight="1" outlineLevel="2" x14ac:dyDescent="0.2">
      <c r="A60" s="196">
        <v>340</v>
      </c>
      <c r="B60" s="7" t="s">
        <v>112</v>
      </c>
      <c r="C60" s="7" t="s">
        <v>9</v>
      </c>
      <c r="D60" s="7" t="s">
        <v>10</v>
      </c>
      <c r="E60" s="7" t="s">
        <v>138</v>
      </c>
      <c r="F60" s="7" t="s">
        <v>150</v>
      </c>
      <c r="G60" s="43" t="s">
        <v>168</v>
      </c>
      <c r="H60" s="42" t="s">
        <v>130</v>
      </c>
      <c r="I60" s="21"/>
      <c r="J60" s="21"/>
      <c r="K60" s="21"/>
      <c r="L60" s="21"/>
      <c r="M60" s="21"/>
      <c r="N60" s="42">
        <v>18</v>
      </c>
      <c r="O60" s="44"/>
      <c r="P60" s="44"/>
      <c r="Q60" s="65"/>
      <c r="R60" s="65"/>
      <c r="S60" s="65"/>
      <c r="T60" s="65"/>
      <c r="U60" s="65"/>
      <c r="V60" s="64"/>
      <c r="W60" s="64"/>
      <c r="X60" s="64"/>
      <c r="Y60" s="64"/>
      <c r="Z60" s="64"/>
      <c r="AA60" s="42">
        <v>4</v>
      </c>
      <c r="AB60" s="45">
        <v>18</v>
      </c>
      <c r="AC60" s="46">
        <f>VLOOKUP(AB60,'[1]PPTOS GENERALES 2024'!$AL$11:$AN$40,3)*AD60</f>
        <v>474.69</v>
      </c>
      <c r="AD60" s="47">
        <v>1</v>
      </c>
      <c r="AE60" s="48">
        <f>VLOOKUP(C60,'[1]PPTOS GENERALES 2024'!$AL$3:$AO$8,4)*AD60</f>
        <v>720.49</v>
      </c>
      <c r="AF60" s="48">
        <f>VLOOKUP(C60,'[1]PPTOS GENERALES 2024'!$AL$3:$AP$8,5)*CY60*AD60</f>
        <v>64.710000000000008</v>
      </c>
      <c r="AG60" s="48"/>
      <c r="AH60" s="44">
        <f>VLOOKUP(C60,'[1]PPTOS GENERALES 2024'!$AU$3:$AV$8,2)*AD60</f>
        <v>713.92274999999995</v>
      </c>
      <c r="AI60" s="44">
        <f>VLOOKUP(C60,'[1]PPTOS GENERALES 2024'!$AU$3:$AW$8,3)*CY60*AD60</f>
        <v>64.021500000000003</v>
      </c>
      <c r="AJ60" s="49">
        <f>VLOOKUP(N60,'[1]PPTOS GENERALES 2024'!$AL$11:$AN$40,3)*AD60</f>
        <v>474.69</v>
      </c>
      <c r="AK60" s="44">
        <f t="shared" si="40"/>
        <v>0</v>
      </c>
      <c r="AL60" s="44">
        <f>VLOOKUP(AA60,'[1]PPTOS GENERALES 2024'!$AL$45:$AU$56,10)*AD60</f>
        <v>498.73</v>
      </c>
      <c r="AM60" s="44">
        <v>0</v>
      </c>
      <c r="AN60" s="44">
        <v>0</v>
      </c>
      <c r="AO60" s="44">
        <v>0</v>
      </c>
      <c r="AP60" s="50">
        <v>0</v>
      </c>
      <c r="AQ60" s="44">
        <f>VLOOKUP(AA60,'[1]PPTOS GENERALES 2024'!$AL$45:$BB$56,12)*AP60</f>
        <v>0</v>
      </c>
      <c r="AR60" s="50"/>
      <c r="AS60" s="44">
        <f>VLOOKUP(AA60,'[1]PPTOS GENERALES 2024'!$AL$45:$BB$56,14)*AR60</f>
        <v>0</v>
      </c>
      <c r="AT60" s="50"/>
      <c r="AU60" s="44">
        <f>VLOOKUP(AA60,'[1]PPTOS GENERALES 2024'!$AL$45:$BB$56,15)*AT60</f>
        <v>0</v>
      </c>
      <c r="AV60" s="50"/>
      <c r="AW60" s="44">
        <f>VLOOKUP(AA60,'[1]PPTOS GENERALES 2024'!$AL$45:$BB$56,17)*AV60</f>
        <v>0</v>
      </c>
      <c r="AX60" s="50"/>
      <c r="AY60" s="44">
        <f>VLOOKUP(AA60,'[1]PPTOS GENERALES 2024'!$AL$45:$BG$56,18)*AX60</f>
        <v>0</v>
      </c>
      <c r="AZ60" s="20"/>
      <c r="BA60" s="44">
        <f>VLOOKUP(AA60,'[1]PPTOS GENERALES 2024'!$AL$45:$BG$56,19)*AZ60</f>
        <v>0</v>
      </c>
      <c r="BB60" s="20"/>
      <c r="BC60" s="44">
        <f>VLOOKUP(AA60,'[1]PPTOS GENERALES 2024'!$AL$45:$BG$56,20)*BB60</f>
        <v>0</v>
      </c>
      <c r="BD60" s="20"/>
      <c r="BE60" s="44">
        <f>VLOOKUP(AA60,'[1]PPTOS GENERALES 2024'!$AL$45:$BG$56,21)*BD60</f>
        <v>0</v>
      </c>
      <c r="BF60" s="20"/>
      <c r="BG60" s="44">
        <f>VLOOKUP(AA60,'[1]PPTOS GENERALES 2024'!$AL$45:$BG$56,22)*BF60</f>
        <v>0</v>
      </c>
      <c r="BH60" s="20">
        <v>1</v>
      </c>
      <c r="BI60" s="44">
        <f>VLOOKUP(AA60,'[1]PPTOS GENERALES 2024'!$AL$45:$BZ$56,32)*BH60</f>
        <v>112.25631250000001</v>
      </c>
      <c r="BJ60" s="20"/>
      <c r="BK60" s="44"/>
      <c r="BL60" s="20"/>
      <c r="BM60" s="44"/>
      <c r="BN60" s="20"/>
      <c r="BO60" s="44"/>
      <c r="BP60" s="20"/>
      <c r="BQ60" s="44"/>
      <c r="BR60" s="20"/>
      <c r="BS60" s="44"/>
      <c r="BT60" s="20"/>
      <c r="BU60" s="44"/>
      <c r="BV60" s="20">
        <v>1</v>
      </c>
      <c r="BW60" s="44">
        <f>VLOOKUP(AA60,'[1]PPTOS GENERALES 2024'!$AL$45:$BZ$56,40)*BV60</f>
        <v>54.675427499999998</v>
      </c>
      <c r="BX60" s="20"/>
      <c r="BY60" s="44"/>
      <c r="BZ60" s="44"/>
      <c r="CA60" s="44"/>
      <c r="CB60" s="44"/>
      <c r="CC60" s="44"/>
      <c r="CD60" s="44">
        <f t="shared" si="41"/>
        <v>10073.7255</v>
      </c>
      <c r="CE60" s="44"/>
      <c r="CF60" s="44">
        <f t="shared" si="42"/>
        <v>904.5630000000001</v>
      </c>
      <c r="CG60" s="44"/>
      <c r="CH60" s="44">
        <f t="shared" si="43"/>
        <v>6645.66</v>
      </c>
      <c r="CI60" s="44">
        <f t="shared" si="44"/>
        <v>6982.22</v>
      </c>
      <c r="CJ60" s="44">
        <f t="shared" si="0"/>
        <v>2337.0443599999999</v>
      </c>
      <c r="CK60" s="128"/>
      <c r="CL60" s="129">
        <f t="shared" si="45"/>
        <v>26943.21286</v>
      </c>
      <c r="CM60" s="21"/>
      <c r="CN60" s="53"/>
      <c r="CO60" s="54"/>
      <c r="CP60" s="44"/>
      <c r="CQ60" s="44"/>
      <c r="CR60" s="44">
        <f t="shared" si="46"/>
        <v>1758.6200000000001</v>
      </c>
      <c r="CS60" s="42"/>
      <c r="CT60" s="55">
        <v>1146</v>
      </c>
      <c r="CU60" s="55" t="s">
        <v>155</v>
      </c>
      <c r="CV60" s="130">
        <v>42275</v>
      </c>
      <c r="CW60" s="199">
        <v>45658</v>
      </c>
      <c r="CX60" s="58">
        <f t="shared" si="47"/>
        <v>3</v>
      </c>
      <c r="CY60" s="58">
        <f t="shared" si="48"/>
        <v>3</v>
      </c>
      <c r="CZ60" s="59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L60" s="62"/>
      <c r="DM60" s="62"/>
      <c r="DN60" s="63"/>
      <c r="DO60" s="64"/>
      <c r="DP60" s="65"/>
      <c r="DU60" s="66" t="s">
        <v>169</v>
      </c>
      <c r="DV60" s="200">
        <v>340</v>
      </c>
      <c r="DW60" s="67">
        <v>3</v>
      </c>
      <c r="DX60" s="67">
        <v>4</v>
      </c>
      <c r="DY60" s="68">
        <v>0</v>
      </c>
      <c r="DZ60" s="205" t="s">
        <v>132</v>
      </c>
      <c r="EA60" s="170" t="s">
        <v>132</v>
      </c>
      <c r="EB60" s="35"/>
      <c r="EC60" s="35"/>
      <c r="ED60" s="35"/>
      <c r="EE60" s="35"/>
      <c r="EF60" s="35"/>
      <c r="EG60" s="66" t="s">
        <v>169</v>
      </c>
      <c r="EH60" s="200">
        <v>340</v>
      </c>
      <c r="EI60" s="67">
        <v>3</v>
      </c>
      <c r="EJ60" s="67">
        <v>4</v>
      </c>
      <c r="EK60" s="68">
        <v>0</v>
      </c>
      <c r="EL60" s="205" t="s">
        <v>132</v>
      </c>
      <c r="EM60" s="170" t="s">
        <v>132</v>
      </c>
      <c r="AMV60" s="35"/>
      <c r="AMW60" s="35"/>
      <c r="AMX60" s="35"/>
      <c r="AMY60" s="35"/>
    </row>
    <row r="61" spans="1:1039" s="61" customFormat="1" ht="25.5" customHeight="1" outlineLevel="2" x14ac:dyDescent="0.2">
      <c r="A61" s="196">
        <v>340</v>
      </c>
      <c r="B61" s="7" t="s">
        <v>112</v>
      </c>
      <c r="C61" s="7" t="s">
        <v>9</v>
      </c>
      <c r="D61" s="7" t="s">
        <v>10</v>
      </c>
      <c r="E61" s="7" t="s">
        <v>138</v>
      </c>
      <c r="F61" s="7" t="s">
        <v>150</v>
      </c>
      <c r="G61" s="43" t="s">
        <v>168</v>
      </c>
      <c r="H61" s="42" t="s">
        <v>130</v>
      </c>
      <c r="I61" s="21" t="s">
        <v>152</v>
      </c>
      <c r="J61" s="138" t="s">
        <v>170</v>
      </c>
      <c r="K61" s="21" t="s">
        <v>170</v>
      </c>
      <c r="L61" s="21" t="s">
        <v>171</v>
      </c>
      <c r="M61" s="21" t="s">
        <v>145</v>
      </c>
      <c r="N61" s="42">
        <v>18</v>
      </c>
      <c r="O61" s="44">
        <v>405.6</v>
      </c>
      <c r="P61" s="44"/>
      <c r="Q61" s="65"/>
      <c r="R61" s="65"/>
      <c r="S61" s="65"/>
      <c r="T61" s="65"/>
      <c r="U61" s="65"/>
      <c r="V61" s="64">
        <v>130.29</v>
      </c>
      <c r="W61" s="64">
        <v>230.25</v>
      </c>
      <c r="X61" s="64"/>
      <c r="Y61" s="64">
        <f>SUM(O61:X61)</f>
        <v>766.14</v>
      </c>
      <c r="Z61" s="64">
        <f>(((O61+P61+Q61+S61+U61)*14)+((R61+T61+V61+W61+X61)*12))</f>
        <v>10004.880000000001</v>
      </c>
      <c r="AA61" s="42">
        <v>4</v>
      </c>
      <c r="AB61" s="45">
        <v>18</v>
      </c>
      <c r="AC61" s="46">
        <f>VLOOKUP(AB61,'[1]PPTOS GENERALES 2024'!$AL$11:$AN$40,3)*AD61</f>
        <v>474.69</v>
      </c>
      <c r="AD61" s="47">
        <v>1</v>
      </c>
      <c r="AE61" s="48">
        <f>VLOOKUP(C61,'[1]PPTOS GENERALES 2024'!$AL$3:$AO$8,4)*AD61</f>
        <v>720.49</v>
      </c>
      <c r="AF61" s="48">
        <f>VLOOKUP(C61,'[1]PPTOS GENERALES 2024'!$AL$3:$AP$8,5)*CY61*AD61</f>
        <v>79.09</v>
      </c>
      <c r="AG61" s="48"/>
      <c r="AH61" s="44">
        <f>VLOOKUP(C61,'[1]PPTOS GENERALES 2024'!$AU$3:$AV$8,2)*AD61</f>
        <v>713.92274999999995</v>
      </c>
      <c r="AI61" s="44">
        <f>VLOOKUP(C61,'[1]PPTOS GENERALES 2024'!$AU$3:$AW$8,3)*CY61*AD61</f>
        <v>78.248499999999993</v>
      </c>
      <c r="AJ61" s="49">
        <f>VLOOKUP(N61,'[1]PPTOS GENERALES 2024'!$AL$11:$AN$40,3)*AD61</f>
        <v>474.69</v>
      </c>
      <c r="AK61" s="44">
        <f t="shared" si="40"/>
        <v>0</v>
      </c>
      <c r="AL61" s="44">
        <f>VLOOKUP(AA61,'[1]PPTOS GENERALES 2024'!$AL$45:$AU$56,10)*AD61</f>
        <v>498.73</v>
      </c>
      <c r="AM61" s="44"/>
      <c r="AN61" s="44"/>
      <c r="AO61" s="44"/>
      <c r="AP61" s="50"/>
      <c r="AQ61" s="44">
        <f>VLOOKUP(AA61,'[1]PPTOS GENERALES 2024'!$AL$45:$BB$56,12)*AP61</f>
        <v>0</v>
      </c>
      <c r="AR61" s="50"/>
      <c r="AS61" s="44">
        <f>VLOOKUP(AA61,'[1]PPTOS GENERALES 2024'!$AL$45:$BB$56,14)*AR61</f>
        <v>0</v>
      </c>
      <c r="AT61" s="50"/>
      <c r="AU61" s="44">
        <f>VLOOKUP(AA61,'[1]PPTOS GENERALES 2024'!$AL$45:$BB$56,15)*AT61</f>
        <v>0</v>
      </c>
      <c r="AV61" s="50"/>
      <c r="AW61" s="44">
        <f>VLOOKUP(AA61,'[1]PPTOS GENERALES 2024'!$AL$45:$BB$56,17)*AV61</f>
        <v>0</v>
      </c>
      <c r="AX61" s="50"/>
      <c r="AY61" s="44">
        <f>VLOOKUP(AA61,'[1]PPTOS GENERALES 2024'!$AL$45:$BG$56,18)*AX61</f>
        <v>0</v>
      </c>
      <c r="AZ61" s="20"/>
      <c r="BA61" s="44">
        <f>VLOOKUP(AA61,'[1]PPTOS GENERALES 2024'!$AL$45:$BG$56,19)*AZ61</f>
        <v>0</v>
      </c>
      <c r="BB61" s="20"/>
      <c r="BC61" s="44">
        <f>VLOOKUP(AA61,'[1]PPTOS GENERALES 2024'!$AL$45:$BG$56,20)*BB61</f>
        <v>0</v>
      </c>
      <c r="BD61" s="20"/>
      <c r="BE61" s="44">
        <f>VLOOKUP(AA61,'[1]PPTOS GENERALES 2024'!$AL$45:$BG$56,21)*BD61</f>
        <v>0</v>
      </c>
      <c r="BF61" s="20"/>
      <c r="BG61" s="44">
        <f>VLOOKUP(AA61,'[1]PPTOS GENERALES 2024'!$AL$45:$BG$56,22)*BF61</f>
        <v>0</v>
      </c>
      <c r="BH61" s="20">
        <v>1</v>
      </c>
      <c r="BI61" s="44">
        <f>VLOOKUP(AA61,'[1]PPTOS GENERALES 2024'!$AL$45:$BZ$56,32)*BH61</f>
        <v>112.25631250000001</v>
      </c>
      <c r="BJ61" s="20"/>
      <c r="BK61" s="44"/>
      <c r="BL61" s="20"/>
      <c r="BM61" s="44"/>
      <c r="BN61" s="20"/>
      <c r="BO61" s="44"/>
      <c r="BP61" s="20"/>
      <c r="BQ61" s="44"/>
      <c r="BR61" s="20"/>
      <c r="BS61" s="44"/>
      <c r="BT61" s="20"/>
      <c r="BU61" s="44"/>
      <c r="BV61" s="20"/>
      <c r="BW61" s="44"/>
      <c r="BX61" s="20">
        <v>1</v>
      </c>
      <c r="BY61" s="44">
        <f>VLOOKUP(AA61,'[1]PPTOS GENERALES 2024'!$AL$45:$BZ$56,41)*BX61</f>
        <v>30.375237499999997</v>
      </c>
      <c r="BZ61" s="44"/>
      <c r="CA61" s="44"/>
      <c r="CB61" s="44"/>
      <c r="CC61" s="44"/>
      <c r="CD61" s="44">
        <f t="shared" si="41"/>
        <v>10073.7255</v>
      </c>
      <c r="CE61" s="44"/>
      <c r="CF61" s="44">
        <f t="shared" si="42"/>
        <v>1105.577</v>
      </c>
      <c r="CG61" s="44"/>
      <c r="CH61" s="44">
        <f t="shared" si="43"/>
        <v>6645.66</v>
      </c>
      <c r="CI61" s="44">
        <f t="shared" si="44"/>
        <v>6982.22</v>
      </c>
      <c r="CJ61" s="44">
        <f t="shared" si="0"/>
        <v>1996.8416999999999</v>
      </c>
      <c r="CK61" s="128"/>
      <c r="CL61" s="129">
        <f t="shared" si="45"/>
        <v>26804.024200000003</v>
      </c>
      <c r="CM61" s="21">
        <v>0</v>
      </c>
      <c r="CN61" s="53">
        <f t="shared" ref="CN61:CN70" si="49">((AE61*14)+(AF61*14)+(AJ61*14)+(AK61*14)+(AL61*14)+(AO61*12)+(AW61*12)+(AY61*12)+(BA61*12)+(BC61*12)+(BG61*12)+CM61)</f>
        <v>24822</v>
      </c>
      <c r="CO61" s="54">
        <f>((CN61/Z61)-1)</f>
        <v>1.4809892772327102</v>
      </c>
      <c r="CP61" s="44"/>
      <c r="CQ61" s="44"/>
      <c r="CR61" s="44">
        <f t="shared" si="46"/>
        <v>1773</v>
      </c>
      <c r="CS61" s="42" t="e">
        <f>#REF!-CT61</f>
        <v>#REF!</v>
      </c>
      <c r="CT61" s="55">
        <v>912</v>
      </c>
      <c r="CU61" s="55" t="s">
        <v>155</v>
      </c>
      <c r="CV61" s="133">
        <v>41440</v>
      </c>
      <c r="CW61" s="199">
        <v>45658</v>
      </c>
      <c r="CX61" s="58">
        <f t="shared" si="47"/>
        <v>3.6666666666666665</v>
      </c>
      <c r="CY61" s="58">
        <f t="shared" si="48"/>
        <v>3.6666666666666665</v>
      </c>
      <c r="CZ61" s="59">
        <f>ROUND(AK61/30,2)</f>
        <v>0</v>
      </c>
      <c r="DA61" s="60">
        <f>ROUND(AO61/30,2)</f>
        <v>0</v>
      </c>
      <c r="DB61" s="60">
        <f>ROUND(AQ61/30,2)</f>
        <v>0</v>
      </c>
      <c r="DC61" s="60">
        <f>ROUND(AS61/30,2)</f>
        <v>0</v>
      </c>
      <c r="DD61" s="60">
        <f>ROUND(AU61/30,2)</f>
        <v>0</v>
      </c>
      <c r="DE61" s="60">
        <f>ROUND(AW61/30,2)</f>
        <v>0</v>
      </c>
      <c r="DF61" s="60">
        <f>ROUND(AY61/30,2)</f>
        <v>0</v>
      </c>
      <c r="DG61" s="60">
        <f>ROUND(BA61/30,2)</f>
        <v>0</v>
      </c>
      <c r="DH61" s="60">
        <f>ROUND(BC61/30,2)</f>
        <v>0</v>
      </c>
      <c r="DI61" s="60">
        <f>ROUND(BE61/30,2)</f>
        <v>0</v>
      </c>
      <c r="DJ61" s="60">
        <f>ROUND(BG61/30,2)</f>
        <v>0</v>
      </c>
      <c r="DL61" s="62">
        <v>500</v>
      </c>
      <c r="DM61" s="62">
        <v>1132.3399999999999</v>
      </c>
      <c r="DN61" s="63" t="e">
        <f>#REF!-DL61</f>
        <v>#REF!</v>
      </c>
      <c r="DO61" s="64">
        <f>CR61-DM61</f>
        <v>640.66000000000008</v>
      </c>
      <c r="DP61" s="65">
        <f>ROUND(CM61/2,2)</f>
        <v>0</v>
      </c>
      <c r="DU61" s="66" t="s">
        <v>169</v>
      </c>
      <c r="DV61" s="200">
        <v>340</v>
      </c>
      <c r="DW61" s="67">
        <v>3</v>
      </c>
      <c r="DX61" s="67">
        <v>4</v>
      </c>
      <c r="DY61" s="68">
        <v>0</v>
      </c>
      <c r="DZ61" s="205" t="s">
        <v>132</v>
      </c>
      <c r="EA61" s="170" t="s">
        <v>132</v>
      </c>
      <c r="EB61" s="35"/>
      <c r="EC61" s="35"/>
      <c r="ED61" s="35"/>
      <c r="EE61" s="35"/>
      <c r="EF61" s="35"/>
      <c r="EG61" s="66" t="s">
        <v>169</v>
      </c>
      <c r="EH61" s="200">
        <v>340</v>
      </c>
      <c r="EI61" s="67">
        <v>3</v>
      </c>
      <c r="EJ61" s="67">
        <v>4</v>
      </c>
      <c r="EK61" s="68">
        <v>0</v>
      </c>
      <c r="EL61" s="205" t="s">
        <v>132</v>
      </c>
      <c r="EM61" s="170" t="s">
        <v>132</v>
      </c>
      <c r="AMV61" s="35"/>
      <c r="AMW61" s="35"/>
      <c r="AMX61" s="35"/>
      <c r="AMY61" s="35"/>
    </row>
    <row r="62" spans="1:1039" ht="25.5" customHeight="1" outlineLevel="2" x14ac:dyDescent="0.2">
      <c r="A62" s="196">
        <v>340</v>
      </c>
      <c r="B62" s="7" t="s">
        <v>112</v>
      </c>
      <c r="C62" s="7" t="s">
        <v>9</v>
      </c>
      <c r="D62" s="7" t="s">
        <v>10</v>
      </c>
      <c r="E62" s="7" t="s">
        <v>138</v>
      </c>
      <c r="F62" s="7" t="s">
        <v>150</v>
      </c>
      <c r="G62" s="43" t="s">
        <v>168</v>
      </c>
      <c r="H62" s="42" t="s">
        <v>130</v>
      </c>
      <c r="I62" s="21" t="s">
        <v>152</v>
      </c>
      <c r="J62" s="138" t="s">
        <v>170</v>
      </c>
      <c r="K62" s="21" t="s">
        <v>170</v>
      </c>
      <c r="L62" s="21" t="s">
        <v>171</v>
      </c>
      <c r="M62" s="21" t="s">
        <v>145</v>
      </c>
      <c r="N62" s="42">
        <v>18</v>
      </c>
      <c r="O62" s="44"/>
      <c r="P62" s="44"/>
      <c r="Q62" s="65"/>
      <c r="R62" s="65"/>
      <c r="S62" s="65"/>
      <c r="T62" s="65"/>
      <c r="U62" s="65"/>
      <c r="AA62" s="42">
        <v>4</v>
      </c>
      <c r="AB62" s="45">
        <v>18</v>
      </c>
      <c r="AC62" s="46">
        <f>VLOOKUP(AB62,'[1]PPTOS GENERALES 2024'!$AL$11:$AN$40,3)*AD62</f>
        <v>454.32579899999996</v>
      </c>
      <c r="AD62" s="47">
        <v>0.95709999999999995</v>
      </c>
      <c r="AE62" s="48">
        <f>VLOOKUP(C62,'[1]PPTOS GENERALES 2024'!$AL$3:$AO$8,4)*AD62</f>
        <v>689.58097899999996</v>
      </c>
      <c r="AF62" s="48">
        <f>VLOOKUP(C62,'[1]PPTOS GENERALES 2024'!$AL$3:$AP$8,5)*CY62*AD62</f>
        <v>75.697039000000004</v>
      </c>
      <c r="AG62" s="48"/>
      <c r="AH62" s="44">
        <f>VLOOKUP(C62,'[1]PPTOS GENERALES 2024'!$AU$3:$AV$8,2)*AD62</f>
        <v>683.29546402499989</v>
      </c>
      <c r="AI62" s="44">
        <f>VLOOKUP(C62,'[1]PPTOS GENERALES 2024'!$AU$3:$AW$8,3)*CY62*AD62</f>
        <v>74.891639349999991</v>
      </c>
      <c r="AJ62" s="49">
        <f>VLOOKUP(N62,'[1]PPTOS GENERALES 2024'!$AL$11:$AN$40,3)*AD62</f>
        <v>454.32579899999996</v>
      </c>
      <c r="AK62" s="44">
        <f t="shared" si="40"/>
        <v>0</v>
      </c>
      <c r="AL62" s="44">
        <f>VLOOKUP(AA62,'[1]PPTOS GENERALES 2024'!$AL$45:$AU$56,10)*AD62</f>
        <v>477.33448299999998</v>
      </c>
      <c r="AM62" s="44">
        <v>0</v>
      </c>
      <c r="AN62" s="44">
        <v>0</v>
      </c>
      <c r="AO62" s="44">
        <v>0</v>
      </c>
      <c r="AP62" s="50">
        <v>0</v>
      </c>
      <c r="AQ62" s="44">
        <f>VLOOKUP(AA62,'[1]PPTOS GENERALES 2024'!$AL$45:$BB$56,12)*AP62</f>
        <v>0</v>
      </c>
      <c r="AR62" s="44">
        <v>0</v>
      </c>
      <c r="AS62" s="44">
        <f>VLOOKUP(AA62,'[1]PPTOS GENERALES 2024'!$AL$45:$BB$56,14)*AR62</f>
        <v>0</v>
      </c>
      <c r="AT62" s="44">
        <v>0</v>
      </c>
      <c r="AU62" s="44">
        <f>VLOOKUP(AA62,'[1]PPTOS GENERALES 2024'!$AL$45:$BB$56,15)*AT62</f>
        <v>0</v>
      </c>
      <c r="AV62" s="44">
        <v>0</v>
      </c>
      <c r="AW62" s="44">
        <f>VLOOKUP(AA62,'[1]PPTOS GENERALES 2024'!$AL$45:$BB$56,17)*AV62</f>
        <v>0</v>
      </c>
      <c r="AX62" s="44">
        <v>0</v>
      </c>
      <c r="AY62" s="44">
        <f>VLOOKUP(AA62,'[1]PPTOS GENERALES 2024'!$AL$45:$BG$56,18)*AX62</f>
        <v>0</v>
      </c>
      <c r="AZ62" s="44">
        <v>0</v>
      </c>
      <c r="BA62" s="44">
        <f>VLOOKUP(AA62,'[1]PPTOS GENERALES 2024'!$AL$45:$BG$56,19)*AZ62</f>
        <v>0</v>
      </c>
      <c r="BB62" s="44">
        <v>0</v>
      </c>
      <c r="BC62" s="44">
        <f>VLOOKUP(AA62,'[1]PPTOS GENERALES 2024'!$AL$45:$BG$56,20)*BB62</f>
        <v>0</v>
      </c>
      <c r="BD62" s="44">
        <v>0</v>
      </c>
      <c r="BE62" s="44">
        <f>VLOOKUP(AA62,'[1]PPTOS GENERALES 2024'!$AL$45:$BG$56,21)*BD62</f>
        <v>0</v>
      </c>
      <c r="BF62" s="20"/>
      <c r="BG62" s="44">
        <f>VLOOKUP(AA62,'[1]PPTOS GENERALES 2024'!$AL$45:$BG$56,22)*BF62</f>
        <v>0</v>
      </c>
      <c r="BH62" s="20">
        <v>1</v>
      </c>
      <c r="BI62" s="44">
        <f>VLOOKUP(AA62,'[1]PPTOS GENERALES 2024'!$AL$45:$BZ$56,32)*BH62</f>
        <v>112.25631250000001</v>
      </c>
      <c r="BJ62" s="20"/>
      <c r="BK62" s="44"/>
      <c r="BL62" s="20"/>
      <c r="BM62" s="44"/>
      <c r="BN62" s="20"/>
      <c r="BO62" s="44"/>
      <c r="BP62" s="20"/>
      <c r="BQ62" s="44"/>
      <c r="BR62" s="20"/>
      <c r="BS62" s="44"/>
      <c r="BT62" s="20"/>
      <c r="BU62" s="44"/>
      <c r="BV62" s="20"/>
      <c r="BW62" s="44"/>
      <c r="BX62" s="20"/>
      <c r="BY62" s="44"/>
      <c r="BZ62" s="44"/>
      <c r="CA62" s="44"/>
      <c r="CB62" s="44"/>
      <c r="CC62" s="44"/>
      <c r="CD62" s="44">
        <f t="shared" si="41"/>
        <v>9641.5626760499999</v>
      </c>
      <c r="CE62" s="44"/>
      <c r="CF62" s="44">
        <f t="shared" si="42"/>
        <v>1058.1477467</v>
      </c>
      <c r="CG62" s="44"/>
      <c r="CH62" s="44">
        <f t="shared" si="43"/>
        <v>6360.561185999999</v>
      </c>
      <c r="CI62" s="44">
        <f t="shared" si="44"/>
        <v>6682.6827619999995</v>
      </c>
      <c r="CJ62" s="44">
        <f t="shared" si="0"/>
        <v>1571.588375</v>
      </c>
      <c r="CK62" s="128"/>
      <c r="CL62" s="129">
        <f t="shared" si="45"/>
        <v>25314.542745750001</v>
      </c>
      <c r="CM62" s="21"/>
      <c r="CN62" s="53">
        <f t="shared" si="49"/>
        <v>23757.136199999997</v>
      </c>
      <c r="CO62" s="54"/>
      <c r="CP62" s="44"/>
      <c r="CQ62" s="44"/>
      <c r="CR62" s="44">
        <f t="shared" si="46"/>
        <v>1696.9382999999998</v>
      </c>
      <c r="CS62" s="42"/>
      <c r="CT62" s="55">
        <v>1016</v>
      </c>
      <c r="CU62" s="55" t="s">
        <v>155</v>
      </c>
      <c r="CV62" s="130">
        <v>41388</v>
      </c>
      <c r="CW62" s="199">
        <v>45658</v>
      </c>
      <c r="CX62" s="58">
        <f t="shared" si="47"/>
        <v>3.6666666666666665</v>
      </c>
      <c r="CY62" s="58">
        <f t="shared" si="48"/>
        <v>3.6666666666666665</v>
      </c>
      <c r="CZ62" s="59">
        <v>0</v>
      </c>
      <c r="DA62" s="60">
        <v>0</v>
      </c>
      <c r="DB62" s="60">
        <v>0</v>
      </c>
      <c r="DC62" s="60">
        <v>0</v>
      </c>
      <c r="DD62" s="60">
        <v>0</v>
      </c>
      <c r="DE62" s="60">
        <v>0</v>
      </c>
      <c r="DF62" s="60">
        <v>0</v>
      </c>
      <c r="DG62" s="60">
        <v>0</v>
      </c>
      <c r="DH62" s="60">
        <v>0</v>
      </c>
      <c r="DI62" s="60">
        <v>0</v>
      </c>
      <c r="DJ62" s="60">
        <v>0</v>
      </c>
      <c r="DL62" s="62">
        <v>1016</v>
      </c>
      <c r="DM62" s="62"/>
      <c r="DN62" s="63" t="e">
        <f>#REF!-DL62</f>
        <v>#REF!</v>
      </c>
      <c r="DO62" s="64"/>
      <c r="DP62" s="65"/>
      <c r="DU62" s="66" t="s">
        <v>169</v>
      </c>
      <c r="DV62" s="200">
        <v>340</v>
      </c>
      <c r="DW62" s="67">
        <v>3</v>
      </c>
      <c r="DX62" s="67">
        <v>4</v>
      </c>
      <c r="DY62" s="68">
        <v>0</v>
      </c>
      <c r="DZ62" s="205" t="s">
        <v>132</v>
      </c>
      <c r="EA62" s="170" t="s">
        <v>132</v>
      </c>
      <c r="EG62" s="66" t="s">
        <v>169</v>
      </c>
      <c r="EH62" s="200">
        <v>340</v>
      </c>
      <c r="EI62" s="67">
        <v>3</v>
      </c>
      <c r="EJ62" s="67">
        <v>4</v>
      </c>
      <c r="EK62" s="68">
        <v>0</v>
      </c>
      <c r="EL62" s="205" t="s">
        <v>132</v>
      </c>
      <c r="EM62" s="170" t="s">
        <v>132</v>
      </c>
      <c r="AMV62" s="61"/>
      <c r="AMW62" s="61"/>
      <c r="AMX62" s="61"/>
      <c r="AMY62" s="61"/>
    </row>
    <row r="63" spans="1:1039" s="61" customFormat="1" ht="25.5" customHeight="1" outlineLevel="2" x14ac:dyDescent="0.2">
      <c r="A63" s="196">
        <v>340</v>
      </c>
      <c r="B63" s="7" t="s">
        <v>112</v>
      </c>
      <c r="C63" s="7" t="s">
        <v>9</v>
      </c>
      <c r="D63" s="7" t="s">
        <v>10</v>
      </c>
      <c r="E63" s="7" t="s">
        <v>138</v>
      </c>
      <c r="F63" s="7" t="s">
        <v>150</v>
      </c>
      <c r="G63" s="43" t="s">
        <v>168</v>
      </c>
      <c r="H63" s="42" t="s">
        <v>130</v>
      </c>
      <c r="I63" s="21" t="s">
        <v>152</v>
      </c>
      <c r="J63" s="138" t="s">
        <v>170</v>
      </c>
      <c r="K63" s="21" t="s">
        <v>170</v>
      </c>
      <c r="L63" s="21" t="s">
        <v>171</v>
      </c>
      <c r="M63" s="21" t="s">
        <v>145</v>
      </c>
      <c r="N63" s="42">
        <v>18</v>
      </c>
      <c r="O63" s="44"/>
      <c r="P63" s="44"/>
      <c r="Q63" s="65"/>
      <c r="R63" s="65"/>
      <c r="S63" s="65"/>
      <c r="T63" s="65"/>
      <c r="U63" s="65"/>
      <c r="V63" s="64"/>
      <c r="W63" s="64"/>
      <c r="X63" s="64"/>
      <c r="Y63" s="64"/>
      <c r="Z63" s="64"/>
      <c r="AA63" s="42">
        <v>4</v>
      </c>
      <c r="AB63" s="45">
        <v>18</v>
      </c>
      <c r="AC63" s="46">
        <f>VLOOKUP(AB63,'[1]PPTOS GENERALES 2024'!$AL$11:$AN$40,3)*AD63</f>
        <v>474.69</v>
      </c>
      <c r="AD63" s="47">
        <v>1</v>
      </c>
      <c r="AE63" s="48">
        <f>VLOOKUP(C63,'[1]PPTOS GENERALES 2024'!$AL$3:$AO$8,4)*AD63</f>
        <v>720.49</v>
      </c>
      <c r="AF63" s="48">
        <f>VLOOKUP(C63,'[1]PPTOS GENERALES 2024'!$AL$3:$AP$8,5)*CY63*AD63</f>
        <v>79.09</v>
      </c>
      <c r="AG63" s="48"/>
      <c r="AH63" s="44">
        <f>VLOOKUP(C63,'[1]PPTOS GENERALES 2024'!$AU$3:$AV$8,2)*AD63</f>
        <v>713.92274999999995</v>
      </c>
      <c r="AI63" s="44">
        <f>VLOOKUP(C63,'[1]PPTOS GENERALES 2024'!$AU$3:$AW$8,3)*CY63*AD63</f>
        <v>78.248499999999993</v>
      </c>
      <c r="AJ63" s="49">
        <f>VLOOKUP(N63,'[1]PPTOS GENERALES 2024'!$AL$11:$AN$40,3)*AD63</f>
        <v>474.69</v>
      </c>
      <c r="AK63" s="44">
        <f t="shared" si="40"/>
        <v>0</v>
      </c>
      <c r="AL63" s="44">
        <f>VLOOKUP(AA63,'[1]PPTOS GENERALES 2024'!$AL$45:$AU$56,10)*AD63</f>
        <v>498.73</v>
      </c>
      <c r="AM63" s="44">
        <v>0</v>
      </c>
      <c r="AN63" s="44">
        <v>0</v>
      </c>
      <c r="AO63" s="44">
        <v>0</v>
      </c>
      <c r="AP63" s="50">
        <v>0</v>
      </c>
      <c r="AQ63" s="44">
        <f>VLOOKUP(AA63,'[1]PPTOS GENERALES 2024'!$AL$45:$BB$56,12)*AP63</f>
        <v>0</v>
      </c>
      <c r="AR63" s="50"/>
      <c r="AS63" s="44">
        <f>VLOOKUP(AA63,'[1]PPTOS GENERALES 2024'!$AL$45:$BB$56,14)*AR63</f>
        <v>0</v>
      </c>
      <c r="AT63" s="50"/>
      <c r="AU63" s="44">
        <f>VLOOKUP(AA63,'[1]PPTOS GENERALES 2024'!$AL$45:$BB$56,15)*AT63</f>
        <v>0</v>
      </c>
      <c r="AV63" s="50"/>
      <c r="AW63" s="44">
        <f>VLOOKUP(AA63,'[1]PPTOS GENERALES 2024'!$AL$45:$BB$56,17)*AV63</f>
        <v>0</v>
      </c>
      <c r="AX63" s="50"/>
      <c r="AY63" s="44">
        <f>VLOOKUP(AA63,'[1]PPTOS GENERALES 2024'!$AL$45:$BG$56,18)*AX63</f>
        <v>0</v>
      </c>
      <c r="AZ63" s="20"/>
      <c r="BA63" s="44">
        <f>VLOOKUP(AA63,'[1]PPTOS GENERALES 2024'!$AL$45:$BG$56,19)*AZ63</f>
        <v>0</v>
      </c>
      <c r="BB63" s="20"/>
      <c r="BC63" s="44">
        <f>VLOOKUP(AA63,'[1]PPTOS GENERALES 2024'!$AL$45:$BG$56,20)*BB63</f>
        <v>0</v>
      </c>
      <c r="BD63" s="20"/>
      <c r="BE63" s="44">
        <f>VLOOKUP(AA63,'[1]PPTOS GENERALES 2024'!$AL$45:$BG$56,21)*BD63</f>
        <v>0</v>
      </c>
      <c r="BF63" s="20"/>
      <c r="BG63" s="44">
        <f>VLOOKUP(AA63,'[1]PPTOS GENERALES 2024'!$AL$45:$BG$56,22)*BF63</f>
        <v>0</v>
      </c>
      <c r="BH63" s="20"/>
      <c r="BI63" s="44">
        <f>VLOOKUP(AA63,'[1]PPTOS GENERALES 2024'!$AL$45:$BZ$56,35)*BH63</f>
        <v>0</v>
      </c>
      <c r="BJ63" s="20">
        <v>1</v>
      </c>
      <c r="BK63" s="44">
        <f>VLOOKUP(AA63,'[1]PPTOS GENERALES 2024'!$AL$45:$BZ$56,33)*BJ63</f>
        <v>78.975617499999998</v>
      </c>
      <c r="BL63" s="20"/>
      <c r="BM63" s="44"/>
      <c r="BN63" s="20"/>
      <c r="BO63" s="44"/>
      <c r="BP63" s="20"/>
      <c r="BQ63" s="44"/>
      <c r="BR63" s="20"/>
      <c r="BS63" s="44"/>
      <c r="BT63" s="20"/>
      <c r="BU63" s="44"/>
      <c r="BV63" s="20"/>
      <c r="BW63" s="44"/>
      <c r="BX63" s="20"/>
      <c r="BY63" s="44"/>
      <c r="BZ63" s="44"/>
      <c r="CA63" s="44"/>
      <c r="CB63" s="44"/>
      <c r="CC63" s="44"/>
      <c r="CD63" s="44">
        <f t="shared" si="41"/>
        <v>10073.7255</v>
      </c>
      <c r="CE63" s="44"/>
      <c r="CF63" s="44">
        <f t="shared" si="42"/>
        <v>1105.577</v>
      </c>
      <c r="CG63" s="44"/>
      <c r="CH63" s="44">
        <f t="shared" si="43"/>
        <v>6645.66</v>
      </c>
      <c r="CI63" s="44">
        <f t="shared" si="44"/>
        <v>6982.22</v>
      </c>
      <c r="CJ63" s="44">
        <f t="shared" si="0"/>
        <v>1105.658645</v>
      </c>
      <c r="CK63" s="128"/>
      <c r="CL63" s="129">
        <f t="shared" si="45"/>
        <v>25912.841145000002</v>
      </c>
      <c r="CM63" s="21">
        <v>0</v>
      </c>
      <c r="CN63" s="53">
        <f t="shared" si="49"/>
        <v>24822</v>
      </c>
      <c r="CO63" s="54"/>
      <c r="CP63" s="44"/>
      <c r="CQ63" s="44"/>
      <c r="CR63" s="44">
        <f t="shared" si="46"/>
        <v>1773</v>
      </c>
      <c r="CS63" s="42">
        <v>0</v>
      </c>
      <c r="CT63" s="55">
        <v>1010</v>
      </c>
      <c r="CU63" s="55" t="s">
        <v>122</v>
      </c>
      <c r="CV63" s="130">
        <v>41280</v>
      </c>
      <c r="CW63" s="199">
        <v>45658</v>
      </c>
      <c r="CX63" s="58">
        <f t="shared" si="47"/>
        <v>3.6666666666666665</v>
      </c>
      <c r="CY63" s="58">
        <f t="shared" si="48"/>
        <v>3.6666666666666665</v>
      </c>
      <c r="CZ63" s="59">
        <v>0</v>
      </c>
      <c r="DA63" s="60">
        <v>0</v>
      </c>
      <c r="DB63" s="60">
        <v>0</v>
      </c>
      <c r="DC63" s="60">
        <v>0</v>
      </c>
      <c r="DD63" s="60">
        <v>0</v>
      </c>
      <c r="DE63" s="60">
        <v>0</v>
      </c>
      <c r="DF63" s="60">
        <v>0</v>
      </c>
      <c r="DG63" s="60">
        <v>0</v>
      </c>
      <c r="DH63" s="60">
        <v>0</v>
      </c>
      <c r="DI63" s="60">
        <v>0</v>
      </c>
      <c r="DJ63" s="60">
        <v>0</v>
      </c>
      <c r="DL63" s="62">
        <v>1010</v>
      </c>
      <c r="DM63" s="62"/>
      <c r="DN63" s="63" t="e">
        <f>#REF!-DL63</f>
        <v>#REF!</v>
      </c>
      <c r="DO63" s="64"/>
      <c r="DP63" s="65">
        <f>ROUND(CM63/2,2)</f>
        <v>0</v>
      </c>
      <c r="DU63" s="66" t="s">
        <v>169</v>
      </c>
      <c r="DV63" s="200">
        <v>340</v>
      </c>
      <c r="DW63" s="67">
        <v>3</v>
      </c>
      <c r="DX63" s="67">
        <v>4</v>
      </c>
      <c r="DY63" s="68">
        <v>0</v>
      </c>
      <c r="DZ63" s="205" t="s">
        <v>132</v>
      </c>
      <c r="EA63" s="170" t="s">
        <v>132</v>
      </c>
      <c r="EB63" s="206"/>
      <c r="EC63" s="206"/>
      <c r="ED63" s="206"/>
      <c r="EE63" s="206"/>
      <c r="EF63" s="206"/>
      <c r="EG63" s="66" t="s">
        <v>169</v>
      </c>
      <c r="EH63" s="200">
        <v>340</v>
      </c>
      <c r="EI63" s="67">
        <v>3</v>
      </c>
      <c r="EJ63" s="67">
        <v>4</v>
      </c>
      <c r="EK63" s="68">
        <v>0</v>
      </c>
      <c r="EL63" s="205" t="s">
        <v>132</v>
      </c>
      <c r="EM63" s="170" t="s">
        <v>132</v>
      </c>
      <c r="EN63" s="206"/>
      <c r="EO63" s="206"/>
      <c r="EP63" s="206"/>
      <c r="EQ63" s="206"/>
      <c r="ER63" s="206"/>
      <c r="ES63" s="206"/>
      <c r="ET63" s="206"/>
      <c r="EU63" s="206"/>
      <c r="EV63" s="206"/>
      <c r="EW63" s="206"/>
      <c r="EX63" s="206"/>
      <c r="EY63" s="206"/>
      <c r="EZ63" s="206"/>
      <c r="FA63" s="206"/>
      <c r="FB63" s="206"/>
      <c r="FC63" s="206"/>
      <c r="FD63" s="206"/>
      <c r="FE63" s="206"/>
      <c r="FF63" s="206"/>
      <c r="FG63" s="206"/>
      <c r="FH63" s="206"/>
      <c r="FI63" s="206"/>
      <c r="FJ63" s="206"/>
      <c r="FK63" s="206"/>
      <c r="FL63" s="206"/>
      <c r="FM63" s="206"/>
      <c r="FN63" s="206"/>
      <c r="FO63" s="206"/>
      <c r="FP63" s="206"/>
      <c r="FQ63" s="206"/>
      <c r="FR63" s="206"/>
      <c r="FS63" s="206"/>
      <c r="FT63" s="206"/>
      <c r="FU63" s="206"/>
      <c r="FV63" s="206"/>
      <c r="FW63" s="206"/>
      <c r="FX63" s="206"/>
      <c r="FY63" s="206"/>
      <c r="FZ63" s="206"/>
      <c r="GA63" s="206"/>
      <c r="GB63" s="206"/>
      <c r="GC63" s="206"/>
      <c r="GD63" s="206"/>
      <c r="GE63" s="206"/>
      <c r="GF63" s="206"/>
      <c r="GG63" s="206"/>
      <c r="GH63" s="206"/>
      <c r="GI63" s="206"/>
      <c r="GJ63" s="206"/>
      <c r="GK63" s="206"/>
      <c r="GL63" s="206"/>
      <c r="GM63" s="206"/>
      <c r="GN63" s="206"/>
      <c r="GO63" s="206"/>
      <c r="GP63" s="206"/>
      <c r="GQ63" s="206"/>
      <c r="GR63" s="206"/>
      <c r="GS63" s="206"/>
      <c r="GT63" s="206"/>
      <c r="GU63" s="206"/>
      <c r="GV63" s="206"/>
      <c r="GW63" s="206"/>
      <c r="GX63" s="206"/>
      <c r="GY63" s="206"/>
      <c r="GZ63" s="206"/>
      <c r="HA63" s="206"/>
      <c r="HB63" s="206"/>
      <c r="HC63" s="206"/>
      <c r="HD63" s="206"/>
      <c r="HE63" s="206"/>
      <c r="HF63" s="206"/>
      <c r="HG63" s="206"/>
      <c r="HH63" s="206"/>
      <c r="HI63" s="206"/>
      <c r="HJ63" s="206"/>
      <c r="HK63" s="206"/>
      <c r="HL63" s="206"/>
      <c r="HM63" s="206"/>
      <c r="HN63" s="206"/>
      <c r="HO63" s="206"/>
      <c r="HP63" s="206"/>
      <c r="HQ63" s="206"/>
      <c r="HR63" s="206"/>
      <c r="HS63" s="206"/>
      <c r="HT63" s="206"/>
      <c r="HU63" s="206"/>
      <c r="HV63" s="206"/>
      <c r="HW63" s="206"/>
      <c r="HX63" s="206"/>
      <c r="HY63" s="206"/>
      <c r="HZ63" s="206"/>
      <c r="IA63" s="206"/>
      <c r="IB63" s="206"/>
      <c r="IC63" s="206"/>
      <c r="ID63" s="206"/>
      <c r="IE63" s="206"/>
      <c r="IF63" s="206"/>
      <c r="IG63" s="206"/>
      <c r="IH63" s="206"/>
      <c r="II63" s="206"/>
      <c r="IJ63" s="206"/>
      <c r="IK63" s="206"/>
      <c r="IL63" s="206"/>
      <c r="IM63" s="206"/>
      <c r="IN63" s="206"/>
      <c r="IO63" s="206"/>
      <c r="IP63" s="206"/>
      <c r="IQ63" s="206"/>
      <c r="IR63" s="206"/>
      <c r="IS63" s="206"/>
      <c r="IT63" s="206"/>
      <c r="IU63" s="206"/>
      <c r="IV63" s="206"/>
      <c r="IW63" s="206"/>
      <c r="IX63" s="206"/>
      <c r="IY63" s="206"/>
      <c r="IZ63" s="206"/>
      <c r="JA63" s="206"/>
      <c r="JB63" s="206"/>
      <c r="JC63" s="206"/>
      <c r="JD63" s="206"/>
      <c r="JE63" s="206"/>
      <c r="JF63" s="206"/>
      <c r="JG63" s="206"/>
      <c r="JH63" s="206"/>
      <c r="JI63" s="206"/>
      <c r="JJ63" s="206"/>
      <c r="JK63" s="206"/>
      <c r="JL63" s="206"/>
      <c r="JM63" s="206"/>
      <c r="JN63" s="206"/>
      <c r="JO63" s="206"/>
      <c r="JP63" s="206"/>
      <c r="JQ63" s="206"/>
      <c r="JR63" s="206"/>
      <c r="JS63" s="206"/>
      <c r="JT63" s="206"/>
      <c r="JU63" s="206"/>
      <c r="JV63" s="206"/>
      <c r="JW63" s="206"/>
      <c r="JX63" s="206"/>
      <c r="JY63" s="206"/>
      <c r="JZ63" s="206"/>
      <c r="KA63" s="206"/>
      <c r="KB63" s="206"/>
      <c r="KC63" s="206"/>
      <c r="KD63" s="206"/>
      <c r="KE63" s="206"/>
      <c r="KF63" s="206"/>
      <c r="KG63" s="206"/>
      <c r="KH63" s="206"/>
      <c r="KI63" s="206"/>
      <c r="KJ63" s="206"/>
      <c r="KK63" s="206"/>
      <c r="KL63" s="206"/>
      <c r="KM63" s="206"/>
      <c r="KN63" s="206"/>
      <c r="KO63" s="206"/>
      <c r="KP63" s="206"/>
      <c r="KQ63" s="206"/>
      <c r="KR63" s="206"/>
      <c r="KS63" s="206"/>
      <c r="KT63" s="206"/>
      <c r="KU63" s="206"/>
      <c r="KV63" s="206"/>
      <c r="KW63" s="206"/>
      <c r="KX63" s="206"/>
      <c r="KY63" s="206"/>
      <c r="KZ63" s="206"/>
      <c r="LA63" s="206"/>
      <c r="LB63" s="206"/>
      <c r="LC63" s="206"/>
      <c r="LD63" s="206"/>
      <c r="LE63" s="206"/>
      <c r="LF63" s="206"/>
      <c r="LG63" s="206"/>
      <c r="LH63" s="206"/>
      <c r="LI63" s="206"/>
      <c r="LJ63" s="206"/>
      <c r="LK63" s="206"/>
      <c r="LL63" s="206"/>
      <c r="LM63" s="206"/>
      <c r="LN63" s="206"/>
      <c r="LO63" s="206"/>
      <c r="LP63" s="206"/>
      <c r="LQ63" s="206"/>
      <c r="LR63" s="206"/>
      <c r="LS63" s="206"/>
      <c r="LT63" s="206"/>
      <c r="LU63" s="206"/>
      <c r="LV63" s="206"/>
      <c r="LW63" s="206"/>
      <c r="LX63" s="206"/>
      <c r="LY63" s="206"/>
      <c r="LZ63" s="206"/>
      <c r="MA63" s="206"/>
      <c r="MB63" s="206"/>
      <c r="MC63" s="206"/>
      <c r="MD63" s="206"/>
      <c r="ME63" s="206"/>
      <c r="MF63" s="206"/>
      <c r="MG63" s="206"/>
      <c r="MH63" s="206"/>
      <c r="MI63" s="206"/>
      <c r="MJ63" s="206"/>
      <c r="MK63" s="206"/>
      <c r="ML63" s="206"/>
      <c r="MM63" s="206"/>
      <c r="MN63" s="206"/>
      <c r="MO63" s="206"/>
      <c r="MP63" s="206"/>
      <c r="MQ63" s="206"/>
      <c r="MR63" s="206"/>
      <c r="MS63" s="206"/>
      <c r="MT63" s="206"/>
      <c r="MU63" s="206"/>
      <c r="MV63" s="206"/>
      <c r="MW63" s="206"/>
      <c r="MX63" s="206"/>
      <c r="MY63" s="206"/>
      <c r="MZ63" s="206"/>
      <c r="NA63" s="206"/>
      <c r="NB63" s="206"/>
      <c r="NC63" s="206"/>
      <c r="ND63" s="206"/>
      <c r="NE63" s="206"/>
      <c r="NF63" s="206"/>
      <c r="NG63" s="206"/>
      <c r="NH63" s="206"/>
      <c r="NI63" s="206"/>
      <c r="NJ63" s="206"/>
      <c r="NK63" s="206"/>
      <c r="NL63" s="206"/>
      <c r="NM63" s="206"/>
      <c r="NN63" s="206"/>
      <c r="NO63" s="206"/>
      <c r="NP63" s="206"/>
      <c r="NQ63" s="206"/>
      <c r="NR63" s="206"/>
      <c r="NS63" s="206"/>
      <c r="NT63" s="206"/>
      <c r="NU63" s="206"/>
      <c r="NV63" s="206"/>
      <c r="NW63" s="206"/>
      <c r="NX63" s="206"/>
      <c r="NY63" s="206"/>
      <c r="NZ63" s="206"/>
      <c r="OA63" s="206"/>
      <c r="OB63" s="206"/>
      <c r="OC63" s="206"/>
      <c r="OD63" s="206"/>
      <c r="OE63" s="206"/>
      <c r="OF63" s="206"/>
      <c r="OG63" s="206"/>
      <c r="OH63" s="206"/>
      <c r="OI63" s="206"/>
      <c r="OJ63" s="206"/>
      <c r="OK63" s="206"/>
      <c r="OL63" s="206"/>
      <c r="OM63" s="206"/>
      <c r="ON63" s="206"/>
      <c r="OO63" s="206"/>
      <c r="OP63" s="206"/>
      <c r="OQ63" s="206"/>
      <c r="OR63" s="206"/>
      <c r="OS63" s="206"/>
      <c r="OT63" s="206"/>
      <c r="OU63" s="206"/>
      <c r="OV63" s="206"/>
      <c r="OW63" s="206"/>
      <c r="OX63" s="206"/>
      <c r="OY63" s="206"/>
      <c r="OZ63" s="206"/>
      <c r="PA63" s="206"/>
      <c r="PB63" s="206"/>
      <c r="PC63" s="206"/>
      <c r="PD63" s="206"/>
      <c r="PE63" s="206"/>
      <c r="PF63" s="206"/>
      <c r="PG63" s="206"/>
      <c r="PH63" s="206"/>
      <c r="PI63" s="206"/>
      <c r="PJ63" s="206"/>
      <c r="PK63" s="206"/>
      <c r="PL63" s="206"/>
      <c r="PM63" s="206"/>
      <c r="PN63" s="206"/>
      <c r="PO63" s="206"/>
      <c r="PP63" s="206"/>
      <c r="PQ63" s="206"/>
      <c r="PR63" s="206"/>
      <c r="PS63" s="206"/>
      <c r="PT63" s="206"/>
      <c r="PU63" s="206"/>
      <c r="PV63" s="206"/>
      <c r="PW63" s="206"/>
      <c r="PX63" s="206"/>
      <c r="PY63" s="206"/>
      <c r="PZ63" s="206"/>
      <c r="QA63" s="206"/>
      <c r="QB63" s="206"/>
      <c r="QC63" s="206"/>
      <c r="QD63" s="206"/>
      <c r="QE63" s="206"/>
      <c r="QF63" s="206"/>
      <c r="QG63" s="206"/>
      <c r="QH63" s="206"/>
      <c r="QI63" s="206"/>
      <c r="QJ63" s="206"/>
      <c r="QK63" s="206"/>
      <c r="QL63" s="206"/>
      <c r="QM63" s="206"/>
      <c r="QN63" s="206"/>
      <c r="QO63" s="206"/>
      <c r="QP63" s="206"/>
      <c r="QQ63" s="206"/>
      <c r="QR63" s="206"/>
      <c r="QS63" s="206"/>
      <c r="QT63" s="206"/>
      <c r="QU63" s="206"/>
      <c r="QV63" s="206"/>
      <c r="QW63" s="206"/>
      <c r="QX63" s="206"/>
      <c r="QY63" s="206"/>
      <c r="QZ63" s="206"/>
      <c r="RA63" s="206"/>
      <c r="RB63" s="206"/>
      <c r="RC63" s="206"/>
      <c r="RD63" s="206"/>
      <c r="RE63" s="206"/>
      <c r="RF63" s="206"/>
      <c r="RG63" s="206"/>
      <c r="RH63" s="206"/>
      <c r="RI63" s="206"/>
      <c r="RJ63" s="206"/>
      <c r="RK63" s="206"/>
      <c r="RL63" s="206"/>
      <c r="RM63" s="206"/>
      <c r="RN63" s="206"/>
      <c r="RO63" s="206"/>
      <c r="RP63" s="206"/>
      <c r="RQ63" s="206"/>
      <c r="RR63" s="206"/>
      <c r="RS63" s="206"/>
      <c r="RT63" s="206"/>
      <c r="RU63" s="206"/>
      <c r="RV63" s="206"/>
      <c r="RW63" s="206"/>
      <c r="RX63" s="206"/>
      <c r="RY63" s="206"/>
      <c r="RZ63" s="206"/>
      <c r="SA63" s="206"/>
      <c r="SB63" s="206"/>
      <c r="SC63" s="206"/>
      <c r="SD63" s="206"/>
      <c r="SE63" s="206"/>
      <c r="SF63" s="206"/>
      <c r="SG63" s="206"/>
      <c r="SH63" s="206"/>
      <c r="SI63" s="206"/>
      <c r="SJ63" s="206"/>
      <c r="SK63" s="206"/>
      <c r="SL63" s="206"/>
      <c r="SM63" s="206"/>
      <c r="SN63" s="206"/>
      <c r="SO63" s="206"/>
      <c r="SP63" s="206"/>
      <c r="SQ63" s="206"/>
      <c r="SR63" s="206"/>
      <c r="SS63" s="206"/>
      <c r="ST63" s="206"/>
      <c r="SU63" s="206"/>
      <c r="SV63" s="206"/>
      <c r="SW63" s="206"/>
      <c r="SX63" s="206"/>
      <c r="SY63" s="206"/>
      <c r="SZ63" s="206"/>
      <c r="TA63" s="206"/>
      <c r="TB63" s="206"/>
      <c r="TC63" s="206"/>
      <c r="TD63" s="206"/>
      <c r="TE63" s="206"/>
      <c r="TF63" s="206"/>
      <c r="TG63" s="206"/>
      <c r="TH63" s="206"/>
      <c r="TI63" s="206"/>
      <c r="TJ63" s="206"/>
      <c r="TK63" s="206"/>
      <c r="TL63" s="206"/>
      <c r="TM63" s="206"/>
      <c r="TN63" s="206"/>
      <c r="TO63" s="206"/>
      <c r="TP63" s="206"/>
      <c r="TQ63" s="206"/>
      <c r="TR63" s="206"/>
      <c r="TS63" s="206"/>
      <c r="TT63" s="206"/>
      <c r="TU63" s="206"/>
      <c r="TV63" s="206"/>
      <c r="TW63" s="206"/>
      <c r="TX63" s="206"/>
      <c r="TY63" s="206"/>
      <c r="TZ63" s="206"/>
      <c r="UA63" s="206"/>
      <c r="UB63" s="206"/>
      <c r="UC63" s="206"/>
      <c r="UD63" s="206"/>
      <c r="UE63" s="206"/>
      <c r="UF63" s="206"/>
      <c r="UG63" s="206"/>
      <c r="UH63" s="206"/>
      <c r="UI63" s="206"/>
      <c r="UJ63" s="206"/>
      <c r="UK63" s="206"/>
      <c r="UL63" s="206"/>
      <c r="UM63" s="206"/>
      <c r="UN63" s="206"/>
      <c r="UO63" s="206"/>
      <c r="UP63" s="206"/>
      <c r="UQ63" s="206"/>
      <c r="UR63" s="206"/>
      <c r="US63" s="206"/>
      <c r="UT63" s="206"/>
      <c r="UU63" s="206"/>
      <c r="UV63" s="206"/>
      <c r="UW63" s="206"/>
      <c r="UX63" s="206"/>
      <c r="UY63" s="206"/>
      <c r="UZ63" s="206"/>
      <c r="VA63" s="206"/>
      <c r="VB63" s="206"/>
      <c r="VC63" s="206"/>
      <c r="VD63" s="206"/>
      <c r="VE63" s="206"/>
      <c r="VF63" s="206"/>
      <c r="VG63" s="206"/>
      <c r="VH63" s="206"/>
      <c r="VI63" s="206"/>
      <c r="VJ63" s="206"/>
      <c r="VK63" s="206"/>
      <c r="VL63" s="206"/>
      <c r="VM63" s="206"/>
      <c r="VN63" s="206"/>
      <c r="VO63" s="206"/>
      <c r="VP63" s="206"/>
      <c r="VQ63" s="206"/>
      <c r="VR63" s="206"/>
      <c r="VS63" s="206"/>
      <c r="VT63" s="206"/>
      <c r="VU63" s="206"/>
      <c r="VV63" s="206"/>
      <c r="VW63" s="206"/>
      <c r="VX63" s="206"/>
      <c r="VY63" s="206"/>
      <c r="VZ63" s="206"/>
      <c r="WA63" s="206"/>
      <c r="WB63" s="206"/>
      <c r="WC63" s="206"/>
      <c r="WD63" s="206"/>
      <c r="WE63" s="206"/>
      <c r="WF63" s="206"/>
      <c r="WG63" s="206"/>
      <c r="WH63" s="206"/>
      <c r="WI63" s="206"/>
      <c r="WJ63" s="206"/>
      <c r="WK63" s="206"/>
      <c r="WL63" s="206"/>
      <c r="WM63" s="206"/>
      <c r="WN63" s="206"/>
      <c r="WO63" s="206"/>
      <c r="WP63" s="206"/>
      <c r="WQ63" s="206"/>
      <c r="WR63" s="206"/>
      <c r="WS63" s="206"/>
      <c r="WT63" s="206"/>
      <c r="WU63" s="206"/>
      <c r="WV63" s="206"/>
      <c r="WW63" s="206"/>
      <c r="WX63" s="206"/>
      <c r="WY63" s="206"/>
      <c r="WZ63" s="206"/>
      <c r="XA63" s="206"/>
      <c r="XB63" s="206"/>
      <c r="XC63" s="206"/>
      <c r="XD63" s="206"/>
      <c r="XE63" s="206"/>
      <c r="XF63" s="206"/>
      <c r="XG63" s="206"/>
      <c r="XH63" s="206"/>
      <c r="XI63" s="206"/>
      <c r="XJ63" s="206"/>
      <c r="XK63" s="206"/>
      <c r="XL63" s="206"/>
      <c r="XM63" s="206"/>
      <c r="XN63" s="206"/>
      <c r="XO63" s="206"/>
      <c r="XP63" s="206"/>
      <c r="XQ63" s="206"/>
      <c r="XR63" s="206"/>
      <c r="XS63" s="206"/>
      <c r="XT63" s="206"/>
      <c r="XU63" s="206"/>
      <c r="XV63" s="206"/>
      <c r="XW63" s="206"/>
      <c r="XX63" s="206"/>
      <c r="XY63" s="206"/>
      <c r="XZ63" s="206"/>
      <c r="YA63" s="206"/>
      <c r="YB63" s="206"/>
      <c r="YC63" s="206"/>
      <c r="YD63" s="206"/>
      <c r="YE63" s="206"/>
      <c r="YF63" s="206"/>
      <c r="YG63" s="206"/>
      <c r="YH63" s="206"/>
      <c r="YI63" s="206"/>
      <c r="YJ63" s="206"/>
      <c r="YK63" s="206"/>
      <c r="YL63" s="206"/>
      <c r="YM63" s="206"/>
      <c r="YN63" s="206"/>
      <c r="YO63" s="206"/>
      <c r="YP63" s="206"/>
      <c r="YQ63" s="206"/>
      <c r="YR63" s="206"/>
      <c r="YS63" s="206"/>
      <c r="YT63" s="206"/>
      <c r="YU63" s="206"/>
      <c r="YV63" s="206"/>
      <c r="YW63" s="206"/>
      <c r="YX63" s="206"/>
      <c r="YY63" s="206"/>
      <c r="YZ63" s="206"/>
      <c r="ZA63" s="206"/>
      <c r="ZB63" s="206"/>
      <c r="ZC63" s="206"/>
      <c r="ZD63" s="206"/>
      <c r="ZE63" s="206"/>
      <c r="ZF63" s="206"/>
      <c r="ZG63" s="206"/>
      <c r="ZH63" s="206"/>
      <c r="ZI63" s="206"/>
      <c r="ZJ63" s="206"/>
      <c r="ZK63" s="206"/>
      <c r="ZL63" s="206"/>
      <c r="ZM63" s="206"/>
      <c r="ZN63" s="206"/>
      <c r="ZO63" s="206"/>
      <c r="ZP63" s="206"/>
      <c r="ZQ63" s="206"/>
      <c r="ZR63" s="206"/>
      <c r="ZS63" s="206"/>
      <c r="ZT63" s="206"/>
      <c r="ZU63" s="206"/>
      <c r="ZV63" s="206"/>
      <c r="ZW63" s="206"/>
      <c r="ZX63" s="206"/>
      <c r="ZY63" s="206"/>
      <c r="ZZ63" s="206"/>
      <c r="AAA63" s="206"/>
      <c r="AAB63" s="206"/>
      <c r="AAC63" s="206"/>
      <c r="AAD63" s="206"/>
      <c r="AAE63" s="206"/>
      <c r="AAF63" s="206"/>
      <c r="AAG63" s="206"/>
      <c r="AAH63" s="206"/>
      <c r="AAI63" s="206"/>
      <c r="AAJ63" s="206"/>
      <c r="AAK63" s="206"/>
      <c r="AAL63" s="206"/>
      <c r="AAM63" s="206"/>
      <c r="AAN63" s="206"/>
      <c r="AAO63" s="206"/>
      <c r="AAP63" s="206"/>
      <c r="AAQ63" s="206"/>
      <c r="AAR63" s="206"/>
      <c r="AAS63" s="206"/>
      <c r="AAT63" s="206"/>
      <c r="AAU63" s="206"/>
      <c r="AAV63" s="206"/>
      <c r="AAW63" s="206"/>
      <c r="AAX63" s="206"/>
      <c r="AAY63" s="206"/>
      <c r="AAZ63" s="206"/>
      <c r="ABA63" s="206"/>
      <c r="ABB63" s="206"/>
      <c r="ABC63" s="206"/>
      <c r="ABD63" s="206"/>
      <c r="ABE63" s="206"/>
      <c r="ABF63" s="206"/>
      <c r="ABG63" s="206"/>
      <c r="ABH63" s="206"/>
      <c r="ABI63" s="206"/>
      <c r="ABJ63" s="206"/>
      <c r="ABK63" s="206"/>
      <c r="ABL63" s="206"/>
      <c r="ABM63" s="206"/>
      <c r="ABN63" s="206"/>
      <c r="ABO63" s="206"/>
      <c r="ABP63" s="206"/>
      <c r="ABQ63" s="206"/>
      <c r="ABR63" s="206"/>
      <c r="ABS63" s="206"/>
      <c r="ABT63" s="206"/>
      <c r="ABU63" s="206"/>
      <c r="ABV63" s="206"/>
      <c r="ABW63" s="206"/>
      <c r="ABX63" s="206"/>
      <c r="ABY63" s="206"/>
      <c r="ABZ63" s="206"/>
      <c r="ACA63" s="206"/>
      <c r="ACB63" s="206"/>
      <c r="ACC63" s="206"/>
      <c r="ACD63" s="206"/>
      <c r="ACE63" s="206"/>
      <c r="ACF63" s="206"/>
      <c r="ACG63" s="206"/>
      <c r="ACH63" s="206"/>
      <c r="ACI63" s="206"/>
      <c r="ACJ63" s="206"/>
      <c r="ACK63" s="206"/>
      <c r="ACL63" s="206"/>
      <c r="ACM63" s="206"/>
      <c r="ACN63" s="206"/>
      <c r="ACO63" s="206"/>
      <c r="ACP63" s="206"/>
      <c r="ACQ63" s="206"/>
      <c r="ACR63" s="206"/>
      <c r="ACS63" s="206"/>
      <c r="ACT63" s="206"/>
      <c r="ACU63" s="206"/>
      <c r="ACV63" s="206"/>
      <c r="ACW63" s="206"/>
      <c r="ACX63" s="206"/>
      <c r="ACY63" s="206"/>
      <c r="ACZ63" s="206"/>
      <c r="ADA63" s="206"/>
      <c r="ADB63" s="206"/>
      <c r="ADC63" s="206"/>
      <c r="ADD63" s="206"/>
      <c r="ADE63" s="206"/>
      <c r="ADF63" s="206"/>
      <c r="ADG63" s="206"/>
      <c r="ADH63" s="206"/>
      <c r="ADI63" s="206"/>
      <c r="ADJ63" s="206"/>
      <c r="ADK63" s="206"/>
      <c r="ADL63" s="206"/>
      <c r="ADM63" s="206"/>
      <c r="ADN63" s="206"/>
      <c r="ADO63" s="206"/>
      <c r="ADP63" s="206"/>
      <c r="ADQ63" s="206"/>
      <c r="ADR63" s="206"/>
      <c r="ADS63" s="206"/>
      <c r="ADT63" s="206"/>
      <c r="ADU63" s="206"/>
      <c r="ADV63" s="206"/>
      <c r="ADW63" s="206"/>
      <c r="ADX63" s="206"/>
      <c r="ADY63" s="206"/>
      <c r="ADZ63" s="206"/>
      <c r="AEA63" s="206"/>
      <c r="AEB63" s="206"/>
      <c r="AEC63" s="206"/>
      <c r="AED63" s="206"/>
      <c r="AEE63" s="206"/>
      <c r="AEF63" s="206"/>
      <c r="AEG63" s="206"/>
      <c r="AEH63" s="206"/>
      <c r="AEI63" s="206"/>
      <c r="AEJ63" s="206"/>
      <c r="AEK63" s="206"/>
      <c r="AEL63" s="206"/>
      <c r="AEM63" s="206"/>
      <c r="AEN63" s="206"/>
      <c r="AEO63" s="206"/>
      <c r="AEP63" s="206"/>
      <c r="AEQ63" s="206"/>
      <c r="AER63" s="206"/>
      <c r="AES63" s="206"/>
      <c r="AET63" s="206"/>
      <c r="AEU63" s="206"/>
      <c r="AEV63" s="206"/>
      <c r="AEW63" s="206"/>
      <c r="AEX63" s="206"/>
      <c r="AEY63" s="206"/>
      <c r="AEZ63" s="206"/>
      <c r="AFA63" s="206"/>
      <c r="AFB63" s="206"/>
      <c r="AFC63" s="206"/>
      <c r="AFD63" s="206"/>
      <c r="AFE63" s="206"/>
      <c r="AFF63" s="206"/>
      <c r="AFG63" s="206"/>
      <c r="AFH63" s="206"/>
      <c r="AFI63" s="206"/>
      <c r="AFJ63" s="206"/>
      <c r="AFK63" s="206"/>
      <c r="AFL63" s="206"/>
      <c r="AFM63" s="206"/>
      <c r="AFN63" s="206"/>
      <c r="AFO63" s="206"/>
      <c r="AFP63" s="206"/>
      <c r="AFQ63" s="206"/>
      <c r="AFR63" s="206"/>
      <c r="AFS63" s="206"/>
      <c r="AFT63" s="206"/>
      <c r="AFU63" s="206"/>
      <c r="AFV63" s="206"/>
      <c r="AFW63" s="206"/>
      <c r="AFX63" s="206"/>
      <c r="AFY63" s="206"/>
      <c r="AFZ63" s="206"/>
      <c r="AGA63" s="206"/>
      <c r="AGB63" s="206"/>
      <c r="AGC63" s="206"/>
      <c r="AGD63" s="206"/>
      <c r="AGE63" s="206"/>
      <c r="AGF63" s="206"/>
      <c r="AGG63" s="206"/>
      <c r="AGH63" s="206"/>
      <c r="AGI63" s="206"/>
      <c r="AGJ63" s="206"/>
      <c r="AGK63" s="206"/>
      <c r="AGL63" s="206"/>
      <c r="AGM63" s="206"/>
      <c r="AGN63" s="206"/>
      <c r="AGO63" s="206"/>
      <c r="AGP63" s="206"/>
      <c r="AGQ63" s="206"/>
      <c r="AGR63" s="206"/>
      <c r="AGS63" s="206"/>
      <c r="AGT63" s="206"/>
      <c r="AGU63" s="206"/>
      <c r="AGV63" s="206"/>
      <c r="AGW63" s="206"/>
      <c r="AGX63" s="206"/>
      <c r="AGY63" s="206"/>
      <c r="AGZ63" s="206"/>
      <c r="AHA63" s="206"/>
      <c r="AHB63" s="206"/>
      <c r="AHC63" s="206"/>
      <c r="AHD63" s="206"/>
      <c r="AHE63" s="206"/>
      <c r="AHF63" s="206"/>
      <c r="AHG63" s="206"/>
      <c r="AHH63" s="206"/>
      <c r="AHI63" s="206"/>
      <c r="AHJ63" s="206"/>
      <c r="AHK63" s="206"/>
      <c r="AHL63" s="206"/>
      <c r="AHM63" s="206"/>
      <c r="AHN63" s="206"/>
      <c r="AHO63" s="206"/>
      <c r="AHP63" s="206"/>
      <c r="AHQ63" s="206"/>
      <c r="AHR63" s="206"/>
      <c r="AHS63" s="206"/>
      <c r="AHT63" s="206"/>
      <c r="AHU63" s="206"/>
      <c r="AHV63" s="206"/>
      <c r="AHW63" s="206"/>
      <c r="AHX63" s="206"/>
      <c r="AHY63" s="206"/>
      <c r="AHZ63" s="206"/>
      <c r="AIA63" s="206"/>
      <c r="AIB63" s="206"/>
      <c r="AIC63" s="206"/>
      <c r="AID63" s="206"/>
      <c r="AIE63" s="206"/>
      <c r="AIF63" s="206"/>
      <c r="AIG63" s="206"/>
      <c r="AIH63" s="206"/>
      <c r="AII63" s="206"/>
      <c r="AIJ63" s="206"/>
      <c r="AIK63" s="206"/>
      <c r="AIL63" s="206"/>
      <c r="AIM63" s="206"/>
      <c r="AIN63" s="206"/>
      <c r="AIO63" s="206"/>
      <c r="AIP63" s="206"/>
      <c r="AIQ63" s="206"/>
      <c r="AIR63" s="206"/>
      <c r="AIS63" s="206"/>
      <c r="AIT63" s="206"/>
      <c r="AIU63" s="206"/>
      <c r="AIV63" s="206"/>
      <c r="AIW63" s="206"/>
      <c r="AIX63" s="206"/>
      <c r="AIY63" s="206"/>
      <c r="AIZ63" s="206"/>
      <c r="AJA63" s="206"/>
      <c r="AJB63" s="206"/>
      <c r="AJC63" s="206"/>
      <c r="AJD63" s="206"/>
      <c r="AJE63" s="206"/>
      <c r="AJF63" s="206"/>
      <c r="AJG63" s="206"/>
      <c r="AJH63" s="206"/>
      <c r="AJI63" s="206"/>
      <c r="AJJ63" s="206"/>
      <c r="AJK63" s="206"/>
      <c r="AJL63" s="206"/>
      <c r="AJM63" s="206"/>
      <c r="AJN63" s="206"/>
      <c r="AJO63" s="206"/>
      <c r="AJP63" s="206"/>
      <c r="AJQ63" s="206"/>
      <c r="AJR63" s="206"/>
      <c r="AJS63" s="206"/>
      <c r="AJT63" s="206"/>
      <c r="AJU63" s="206"/>
      <c r="AJV63" s="206"/>
      <c r="AJW63" s="206"/>
      <c r="AJX63" s="206"/>
      <c r="AJY63" s="206"/>
      <c r="AJZ63" s="206"/>
      <c r="AKA63" s="206"/>
      <c r="AKB63" s="206"/>
      <c r="AKC63" s="206"/>
      <c r="AKD63" s="206"/>
      <c r="AKE63" s="206"/>
      <c r="AKF63" s="206"/>
      <c r="AKG63" s="206"/>
      <c r="AKH63" s="206"/>
      <c r="AKI63" s="206"/>
      <c r="AKJ63" s="206"/>
      <c r="AKK63" s="206"/>
      <c r="AKL63" s="206"/>
      <c r="AKM63" s="206"/>
      <c r="AKN63" s="206"/>
      <c r="AKO63" s="206"/>
      <c r="AKP63" s="206"/>
      <c r="AKQ63" s="206"/>
      <c r="AKR63" s="206"/>
      <c r="AKS63" s="206"/>
      <c r="AKT63" s="206"/>
      <c r="AKU63" s="206"/>
      <c r="AKV63" s="206"/>
      <c r="AKW63" s="206"/>
      <c r="AKX63" s="206"/>
      <c r="AKY63" s="206"/>
      <c r="AKZ63" s="206"/>
      <c r="ALA63" s="206"/>
      <c r="ALB63" s="206"/>
      <c r="ALC63" s="206"/>
      <c r="ALD63" s="206"/>
      <c r="ALE63" s="206"/>
      <c r="ALF63" s="206"/>
      <c r="ALG63" s="206"/>
      <c r="ALH63" s="206"/>
      <c r="ALI63" s="206"/>
      <c r="ALJ63" s="206"/>
      <c r="ALK63" s="206"/>
      <c r="ALL63" s="206"/>
      <c r="ALM63" s="206"/>
      <c r="ALN63" s="206"/>
      <c r="ALO63" s="206"/>
      <c r="ALP63" s="206"/>
      <c r="ALQ63" s="206"/>
      <c r="ALR63" s="206"/>
      <c r="ALS63" s="206"/>
      <c r="ALT63" s="206"/>
      <c r="ALU63" s="206"/>
      <c r="ALV63" s="206"/>
      <c r="ALW63" s="206"/>
      <c r="ALX63" s="206"/>
      <c r="ALY63" s="206"/>
      <c r="ALZ63" s="206"/>
      <c r="AMA63" s="206"/>
      <c r="AMB63" s="206"/>
      <c r="AMC63" s="206"/>
      <c r="AMD63" s="206"/>
      <c r="AME63" s="206"/>
      <c r="AMF63" s="206"/>
      <c r="AMG63" s="206"/>
      <c r="AMH63" s="206"/>
      <c r="AMI63" s="206"/>
      <c r="AMJ63" s="206"/>
      <c r="AMK63" s="206"/>
      <c r="AML63" s="206"/>
      <c r="AMM63" s="206"/>
      <c r="AMN63" s="206"/>
      <c r="AMO63" s="206"/>
      <c r="AMP63" s="206"/>
      <c r="AMQ63" s="206"/>
      <c r="AMR63" s="206"/>
      <c r="AMS63" s="206"/>
      <c r="AMT63" s="206"/>
      <c r="AMU63" s="206"/>
      <c r="AMV63" s="206"/>
      <c r="AMW63" s="206"/>
      <c r="AMX63" s="206"/>
      <c r="AMY63" s="206"/>
    </row>
    <row r="64" spans="1:1039" s="61" customFormat="1" ht="25.5" customHeight="1" outlineLevel="2" x14ac:dyDescent="0.2">
      <c r="A64" s="196">
        <v>340</v>
      </c>
      <c r="B64" s="7" t="s">
        <v>112</v>
      </c>
      <c r="C64" s="7" t="s">
        <v>9</v>
      </c>
      <c r="D64" s="7" t="s">
        <v>10</v>
      </c>
      <c r="E64" s="7" t="s">
        <v>138</v>
      </c>
      <c r="F64" s="7" t="s">
        <v>150</v>
      </c>
      <c r="G64" s="43" t="s">
        <v>168</v>
      </c>
      <c r="H64" s="42" t="s">
        <v>130</v>
      </c>
      <c r="I64" s="21" t="s">
        <v>152</v>
      </c>
      <c r="J64" s="138" t="s">
        <v>170</v>
      </c>
      <c r="K64" s="21" t="s">
        <v>170</v>
      </c>
      <c r="L64" s="21" t="s">
        <v>171</v>
      </c>
      <c r="M64" s="21" t="s">
        <v>145</v>
      </c>
      <c r="N64" s="42">
        <v>18</v>
      </c>
      <c r="O64" s="44"/>
      <c r="P64" s="44"/>
      <c r="Q64" s="65"/>
      <c r="R64" s="65"/>
      <c r="S64" s="65"/>
      <c r="T64" s="65"/>
      <c r="U64" s="65"/>
      <c r="V64" s="64"/>
      <c r="W64" s="64"/>
      <c r="X64" s="64"/>
      <c r="Y64" s="64"/>
      <c r="Z64" s="64"/>
      <c r="AA64" s="42">
        <v>4</v>
      </c>
      <c r="AB64" s="45">
        <v>18</v>
      </c>
      <c r="AC64" s="46">
        <f>VLOOKUP(AB64,'[1]PPTOS GENERALES 2024'!$AL$11:$AN$40,3)*AD64</f>
        <v>379.75200000000001</v>
      </c>
      <c r="AD64" s="47">
        <v>0.8</v>
      </c>
      <c r="AE64" s="48">
        <f>VLOOKUP(C64,'[1]PPTOS GENERALES 2024'!$AL$3:$AO$8,4)*AD64</f>
        <v>576.39200000000005</v>
      </c>
      <c r="AF64" s="48">
        <f>VLOOKUP(C64,'[1]PPTOS GENERALES 2024'!$AL$3:$AP$8,5)*CY64*AD64</f>
        <v>86.28</v>
      </c>
      <c r="AG64" s="48"/>
      <c r="AH64" s="44">
        <f>VLOOKUP(C64,'[1]PPTOS GENERALES 2024'!$AU$3:$AV$8,2)*AD64</f>
        <v>571.13819999999998</v>
      </c>
      <c r="AI64" s="44">
        <f>VLOOKUP(C64,'[1]PPTOS GENERALES 2024'!$AU$3:$AW$8,3)*CY64*AD64</f>
        <v>85.361999999999995</v>
      </c>
      <c r="AJ64" s="49">
        <f>VLOOKUP(N64,'[1]PPTOS GENERALES 2024'!$AL$11:$AN$40,3)*AD64</f>
        <v>379.75200000000001</v>
      </c>
      <c r="AK64" s="44">
        <f t="shared" si="40"/>
        <v>0</v>
      </c>
      <c r="AL64" s="44">
        <f>VLOOKUP(AA64,'[1]PPTOS GENERALES 2024'!$AL$45:$AU$56,10)*AD64</f>
        <v>398.98400000000004</v>
      </c>
      <c r="AM64" s="44">
        <v>0</v>
      </c>
      <c r="AN64" s="44">
        <v>0</v>
      </c>
      <c r="AO64" s="44">
        <v>0</v>
      </c>
      <c r="AP64" s="50">
        <v>0</v>
      </c>
      <c r="AQ64" s="44">
        <f>VLOOKUP(AA64,'[1]PPTOS GENERALES 2024'!$AL$45:$BB$56,12)*AP64</f>
        <v>0</v>
      </c>
      <c r="AR64" s="50"/>
      <c r="AS64" s="44">
        <f>VLOOKUP(AA64,'[1]PPTOS GENERALES 2024'!$AL$45:$BB$56,14)*AR64</f>
        <v>0</v>
      </c>
      <c r="AT64" s="50"/>
      <c r="AU64" s="44">
        <f>VLOOKUP(AA64,'[1]PPTOS GENERALES 2024'!$AL$45:$BB$56,15)*AT64</f>
        <v>0</v>
      </c>
      <c r="AV64" s="50"/>
      <c r="AW64" s="44">
        <f>VLOOKUP(AA64,'[1]PPTOS GENERALES 2024'!$AL$45:$BB$56,17)*AV64</f>
        <v>0</v>
      </c>
      <c r="AX64" s="50"/>
      <c r="AY64" s="44">
        <f>VLOOKUP(AA64,'[1]PPTOS GENERALES 2024'!$AL$45:$BG$56,18)*AX64</f>
        <v>0</v>
      </c>
      <c r="AZ64" s="20"/>
      <c r="BA64" s="44">
        <f>VLOOKUP(AA64,'[1]PPTOS GENERALES 2024'!$AL$45:$BG$56,19)*AZ64</f>
        <v>0</v>
      </c>
      <c r="BB64" s="20"/>
      <c r="BC64" s="44">
        <f>VLOOKUP(AA64,'[1]PPTOS GENERALES 2024'!$AL$45:$BG$56,20)*BB64</f>
        <v>0</v>
      </c>
      <c r="BD64" s="20"/>
      <c r="BE64" s="44">
        <f>VLOOKUP(AA64,'[1]PPTOS GENERALES 2024'!$AL$45:$BG$56,21)*BD64</f>
        <v>0</v>
      </c>
      <c r="BF64" s="20"/>
      <c r="BG64" s="44">
        <f>VLOOKUP(AA64,'[1]PPTOS GENERALES 2024'!$AL$45:$BG$56,22)*BF64</f>
        <v>0</v>
      </c>
      <c r="BH64" s="20"/>
      <c r="BI64" s="44">
        <f>VLOOKUP(AA64,'[1]PPTOS GENERALES 2024'!$AL$45:$BZ$56,35)*BH64</f>
        <v>0</v>
      </c>
      <c r="BJ64" s="20"/>
      <c r="BK64" s="44"/>
      <c r="BL64" s="20">
        <v>1</v>
      </c>
      <c r="BM64" s="44">
        <f>VLOOKUP(AA64,'[1]PPTOS GENERALES 2024'!$AL$45:$BZ$56,34)*BL64</f>
        <v>42.525332499999998</v>
      </c>
      <c r="BN64" s="20"/>
      <c r="BO64" s="44"/>
      <c r="BP64" s="20"/>
      <c r="BQ64" s="44"/>
      <c r="BR64" s="20"/>
      <c r="BS64" s="44"/>
      <c r="BT64" s="20"/>
      <c r="BU64" s="44"/>
      <c r="BV64" s="20"/>
      <c r="BW64" s="44"/>
      <c r="BX64" s="20"/>
      <c r="BY64" s="44"/>
      <c r="BZ64" s="44"/>
      <c r="CA64" s="44"/>
      <c r="CB64" s="44"/>
      <c r="CC64" s="44"/>
      <c r="CD64" s="44">
        <f t="shared" si="41"/>
        <v>8058.9804000000004</v>
      </c>
      <c r="CE64" s="44"/>
      <c r="CF64" s="44">
        <f t="shared" si="42"/>
        <v>1206.0840000000001</v>
      </c>
      <c r="CG64" s="44"/>
      <c r="CH64" s="44">
        <f t="shared" si="43"/>
        <v>5316.5280000000002</v>
      </c>
      <c r="CI64" s="44">
        <f t="shared" si="44"/>
        <v>5585.7760000000007</v>
      </c>
      <c r="CJ64" s="44">
        <f t="shared" si="0"/>
        <v>595.35465499999998</v>
      </c>
      <c r="CK64" s="128"/>
      <c r="CL64" s="129">
        <f t="shared" si="45"/>
        <v>20762.723055000002</v>
      </c>
      <c r="CM64" s="21"/>
      <c r="CN64" s="53">
        <f t="shared" si="49"/>
        <v>20179.712000000003</v>
      </c>
      <c r="CO64" s="54"/>
      <c r="CP64" s="44"/>
      <c r="CQ64" s="44"/>
      <c r="CR64" s="44">
        <f t="shared" si="46"/>
        <v>1441.4079999999999</v>
      </c>
      <c r="CS64" s="42"/>
      <c r="CT64" s="55">
        <v>1021</v>
      </c>
      <c r="CU64" s="55" t="s">
        <v>155</v>
      </c>
      <c r="CV64" s="130">
        <v>40355</v>
      </c>
      <c r="CW64" s="199">
        <v>45658</v>
      </c>
      <c r="CX64" s="42">
        <v>0</v>
      </c>
      <c r="CY64" s="42">
        <f>(YEAR(CW64)-YEAR(CV64))/3</f>
        <v>5</v>
      </c>
      <c r="CZ64" s="59">
        <v>0</v>
      </c>
      <c r="DA64" s="60">
        <v>0</v>
      </c>
      <c r="DB64" s="60">
        <v>0</v>
      </c>
      <c r="DC64" s="60">
        <v>0</v>
      </c>
      <c r="DD64" s="60">
        <v>0</v>
      </c>
      <c r="DE64" s="60">
        <v>0</v>
      </c>
      <c r="DF64" s="60">
        <v>0</v>
      </c>
      <c r="DG64" s="60">
        <v>0</v>
      </c>
      <c r="DH64" s="60">
        <v>0</v>
      </c>
      <c r="DI64" s="60">
        <v>0</v>
      </c>
      <c r="DJ64" s="60">
        <v>0</v>
      </c>
      <c r="DL64" s="62"/>
      <c r="DM64" s="62"/>
      <c r="DN64" s="63"/>
      <c r="DO64" s="64"/>
      <c r="DP64" s="65"/>
      <c r="DU64" s="66" t="s">
        <v>169</v>
      </c>
      <c r="DV64" s="200">
        <v>340</v>
      </c>
      <c r="DW64" s="67">
        <v>3</v>
      </c>
      <c r="DX64" s="67">
        <v>4</v>
      </c>
      <c r="DY64" s="68">
        <v>0</v>
      </c>
      <c r="DZ64" s="205" t="s">
        <v>132</v>
      </c>
      <c r="EA64" s="170" t="s">
        <v>132</v>
      </c>
      <c r="EG64" s="66" t="s">
        <v>169</v>
      </c>
      <c r="EH64" s="200">
        <v>340</v>
      </c>
      <c r="EI64" s="67">
        <v>3</v>
      </c>
      <c r="EJ64" s="67">
        <v>4</v>
      </c>
      <c r="EK64" s="68">
        <v>0</v>
      </c>
      <c r="EL64" s="205" t="s">
        <v>132</v>
      </c>
      <c r="EM64" s="170" t="s">
        <v>132</v>
      </c>
    </row>
    <row r="65" spans="1:1039" s="61" customFormat="1" ht="25.5" customHeight="1" outlineLevel="2" x14ac:dyDescent="0.2">
      <c r="A65" s="196">
        <v>340</v>
      </c>
      <c r="B65" s="7" t="s">
        <v>112</v>
      </c>
      <c r="C65" s="7" t="s">
        <v>9</v>
      </c>
      <c r="D65" s="7" t="s">
        <v>10</v>
      </c>
      <c r="E65" s="7" t="s">
        <v>138</v>
      </c>
      <c r="F65" s="7" t="s">
        <v>150</v>
      </c>
      <c r="G65" s="43" t="s">
        <v>168</v>
      </c>
      <c r="H65" s="42" t="s">
        <v>130</v>
      </c>
      <c r="I65" s="21" t="s">
        <v>121</v>
      </c>
      <c r="J65" s="21" t="s">
        <v>121</v>
      </c>
      <c r="K65" s="21" t="s">
        <v>121</v>
      </c>
      <c r="L65" s="42"/>
      <c r="M65" s="21"/>
      <c r="N65" s="45">
        <v>18</v>
      </c>
      <c r="O65" s="44">
        <v>1676.065752</v>
      </c>
      <c r="P65" s="131">
        <v>3241.5865026666702</v>
      </c>
      <c r="Q65" s="207">
        <v>4</v>
      </c>
      <c r="R65" s="207">
        <v>5</v>
      </c>
      <c r="S65" s="207">
        <v>2</v>
      </c>
      <c r="T65" s="207">
        <v>0</v>
      </c>
      <c r="U65" s="207">
        <v>0</v>
      </c>
      <c r="AA65" s="42">
        <v>4</v>
      </c>
      <c r="AB65" s="45">
        <v>18</v>
      </c>
      <c r="AC65" s="46">
        <f>VLOOKUP(AB65,'[1]PPTOS GENERALES 2024'!$AL$11:$AN$40,3)*AD65</f>
        <v>244.13306699999998</v>
      </c>
      <c r="AD65" s="47">
        <v>0.51429999999999998</v>
      </c>
      <c r="AE65" s="48">
        <f>VLOOKUP(C65,'[1]PPTOS GENERALES 2024'!$AL$3:$AO$8,4)*AD65</f>
        <v>370.54800699999998</v>
      </c>
      <c r="AF65" s="48">
        <f>VLOOKUP(C65,'[1]PPTOS GENERALES 2024'!$AL$3:$AP$8,5)*CY65*AD65</f>
        <v>48.071621</v>
      </c>
      <c r="AG65" s="48"/>
      <c r="AH65" s="44">
        <f>VLOOKUP(C65,'[1]PPTOS GENERALES 2024'!$AU$3:$AV$8,2)*AD65</f>
        <v>367.17047032499994</v>
      </c>
      <c r="AI65" s="44">
        <f>VLOOKUP(C65,'[1]PPTOS GENERALES 2024'!$AU$3:$AW$8,3)*CY65*AD65</f>
        <v>47.560149649999993</v>
      </c>
      <c r="AJ65" s="49">
        <f>VLOOKUP(N65,'[1]PPTOS GENERALES 2024'!$AL$11:$AN$40,3)*AD65</f>
        <v>244.13306699999998</v>
      </c>
      <c r="AK65" s="44">
        <f t="shared" si="40"/>
        <v>0</v>
      </c>
      <c r="AL65" s="44">
        <f>VLOOKUP(AA65,'[1]PPTOS GENERALES 2024'!$AL$45:$AU$56,10)*AD65</f>
        <v>256.49683900000002</v>
      </c>
      <c r="AM65" s="44"/>
      <c r="AN65" s="44"/>
      <c r="AO65" s="44"/>
      <c r="AP65" s="50"/>
      <c r="AQ65" s="44">
        <f>VLOOKUP(AA65,'[1]PPTOS GENERALES 2024'!$AL$45:$BB$56,12)*AP65</f>
        <v>0</v>
      </c>
      <c r="AR65" s="50"/>
      <c r="AS65" s="44">
        <f>VLOOKUP(AA65,'[1]PPTOS GENERALES 2024'!$AL$45:$BB$56,14)*AR65</f>
        <v>0</v>
      </c>
      <c r="AT65" s="50"/>
      <c r="AU65" s="44">
        <f>VLOOKUP(AA65,'[1]PPTOS GENERALES 2024'!$AL$45:$BB$56,15)*AT65</f>
        <v>0</v>
      </c>
      <c r="AV65" s="50"/>
      <c r="AW65" s="44">
        <f>VLOOKUP(AA65,'[1]PPTOS GENERALES 2024'!$AL$45:$BB$56,17)*AV65</f>
        <v>0</v>
      </c>
      <c r="AX65" s="50"/>
      <c r="AY65" s="44">
        <f>VLOOKUP(AA65,'[1]PPTOS GENERALES 2024'!$AL$45:$BG$56,18)*AX65</f>
        <v>0</v>
      </c>
      <c r="AZ65" s="20"/>
      <c r="BA65" s="44">
        <f>VLOOKUP(AA65,'[1]PPTOS GENERALES 2024'!$AL$45:$BG$56,19)*AZ65</f>
        <v>0</v>
      </c>
      <c r="BB65" s="20"/>
      <c r="BC65" s="44">
        <f>VLOOKUP(AA65,'[1]PPTOS GENERALES 2024'!$AL$45:$BG$56,20)*BB65</f>
        <v>0</v>
      </c>
      <c r="BD65" s="20"/>
      <c r="BE65" s="44">
        <f>VLOOKUP(AA65,'[1]PPTOS GENERALES 2024'!$AL$45:$BG$56,21)*BD65</f>
        <v>0</v>
      </c>
      <c r="BF65" s="20"/>
      <c r="BG65" s="44">
        <f>VLOOKUP(AA65,'[1]PPTOS GENERALES 2024'!$AL$45:$BG$56,22)*BF65</f>
        <v>0</v>
      </c>
      <c r="BH65" s="20"/>
      <c r="BI65" s="44">
        <f>VLOOKUP(AA65,'[1]PPTOS GENERALES 2024'!$AL$45:$BZ$56,35)*BH65</f>
        <v>0</v>
      </c>
      <c r="BJ65" s="20"/>
      <c r="BK65" s="44"/>
      <c r="BL65" s="20">
        <v>1</v>
      </c>
      <c r="BM65" s="44">
        <f>VLOOKUP(AA65,'[1]PPTOS GENERALES 2024'!$AL$45:$BZ$56,34)*BL65</f>
        <v>42.525332499999998</v>
      </c>
      <c r="BN65" s="20"/>
      <c r="BO65" s="44"/>
      <c r="BP65" s="20"/>
      <c r="BQ65" s="44"/>
      <c r="BR65" s="20"/>
      <c r="BS65" s="44"/>
      <c r="BT65" s="20"/>
      <c r="BU65" s="44"/>
      <c r="BV65" s="20"/>
      <c r="BW65" s="44"/>
      <c r="BX65" s="20"/>
      <c r="BY65" s="44"/>
      <c r="BZ65" s="44"/>
      <c r="CA65" s="44"/>
      <c r="CB65" s="44"/>
      <c r="CC65" s="44"/>
      <c r="CD65" s="44">
        <f t="shared" si="41"/>
        <v>5180.9170246499998</v>
      </c>
      <c r="CE65" s="44"/>
      <c r="CF65" s="44">
        <f t="shared" si="42"/>
        <v>671.97975129999998</v>
      </c>
      <c r="CG65" s="44"/>
      <c r="CH65" s="44">
        <f t="shared" si="43"/>
        <v>3417.8629379999998</v>
      </c>
      <c r="CI65" s="44">
        <f t="shared" si="44"/>
        <v>3590.9557460000005</v>
      </c>
      <c r="CJ65" s="44">
        <f t="shared" si="0"/>
        <v>595.35465499999998</v>
      </c>
      <c r="CK65" s="128"/>
      <c r="CL65" s="129">
        <f t="shared" si="45"/>
        <v>13457.070114949998</v>
      </c>
      <c r="CM65" s="21">
        <v>0</v>
      </c>
      <c r="CN65" s="53">
        <f t="shared" si="49"/>
        <v>12869.493476</v>
      </c>
      <c r="CO65" s="54" t="e">
        <f>((CN65/Z65)-1)</f>
        <v>#DIV/0!</v>
      </c>
      <c r="CP65" s="44"/>
      <c r="CQ65" s="44"/>
      <c r="CR65" s="44">
        <f t="shared" si="46"/>
        <v>919.24953399999993</v>
      </c>
      <c r="CS65" s="42" t="e">
        <f>#REF!-CT65</f>
        <v>#REF!</v>
      </c>
      <c r="CT65" s="55">
        <v>850</v>
      </c>
      <c r="CU65" s="55" t="s">
        <v>155</v>
      </c>
      <c r="CV65" s="133">
        <v>40653</v>
      </c>
      <c r="CW65" s="199">
        <v>45658</v>
      </c>
      <c r="CX65" s="58">
        <f>DATEDIF(CV65,CW65,"y")/3</f>
        <v>4.333333333333333</v>
      </c>
      <c r="CY65" s="58">
        <f>DATEDIF(CV65,CW65,"y")/3</f>
        <v>4.333333333333333</v>
      </c>
      <c r="CZ65" s="59">
        <f>ROUND(AK65/30,2)</f>
        <v>0</v>
      </c>
      <c r="DA65" s="60">
        <f>ROUND(AO65/30,2)</f>
        <v>0</v>
      </c>
      <c r="DB65" s="60">
        <f>ROUND(AQ65/30,2)</f>
        <v>0</v>
      </c>
      <c r="DC65" s="60">
        <f>ROUND(AS65/30,2)</f>
        <v>0</v>
      </c>
      <c r="DD65" s="60">
        <f>ROUND(AU65/30,2)</f>
        <v>0</v>
      </c>
      <c r="DE65" s="60">
        <f>ROUND(AW65/30,2)</f>
        <v>0</v>
      </c>
      <c r="DF65" s="60">
        <f>ROUND(AY65/30,2)</f>
        <v>0</v>
      </c>
      <c r="DG65" s="60">
        <f>ROUND(BA65/30,2)</f>
        <v>0</v>
      </c>
      <c r="DH65" s="60">
        <f>ROUND(BC65/30,2)</f>
        <v>0</v>
      </c>
      <c r="DI65" s="60">
        <f>ROUND(BE65/30,2)</f>
        <v>0</v>
      </c>
      <c r="DJ65" s="60">
        <f>ROUND(BG65/30,2)</f>
        <v>0</v>
      </c>
      <c r="DL65" s="62">
        <v>850</v>
      </c>
      <c r="DM65" s="62">
        <v>238.34</v>
      </c>
      <c r="DN65" s="63" t="e">
        <f>#REF!-DL65</f>
        <v>#REF!</v>
      </c>
      <c r="DO65" s="64">
        <f>CR65-DM65</f>
        <v>680.90953399999989</v>
      </c>
      <c r="DP65" s="65">
        <f>ROUND(CM65/2,2)</f>
        <v>0</v>
      </c>
      <c r="DU65" s="66" t="s">
        <v>169</v>
      </c>
      <c r="DV65" s="200">
        <v>340</v>
      </c>
      <c r="DW65" s="67">
        <v>3</v>
      </c>
      <c r="DX65" s="67">
        <v>4</v>
      </c>
      <c r="DY65" s="68">
        <v>0</v>
      </c>
      <c r="DZ65" s="205" t="s">
        <v>132</v>
      </c>
      <c r="EA65" s="170" t="s">
        <v>132</v>
      </c>
      <c r="EB65" s="204"/>
      <c r="EC65" s="204"/>
      <c r="ED65" s="204"/>
      <c r="EE65" s="204"/>
      <c r="EF65" s="204"/>
      <c r="EG65" s="66" t="s">
        <v>169</v>
      </c>
      <c r="EH65" s="200">
        <v>340</v>
      </c>
      <c r="EI65" s="67">
        <v>3</v>
      </c>
      <c r="EJ65" s="67">
        <v>4</v>
      </c>
      <c r="EK65" s="68">
        <v>0</v>
      </c>
      <c r="EL65" s="205" t="s">
        <v>132</v>
      </c>
      <c r="EM65" s="170" t="s">
        <v>132</v>
      </c>
      <c r="EN65" s="204"/>
      <c r="EO65" s="204"/>
      <c r="EP65" s="204"/>
      <c r="EQ65" s="204"/>
      <c r="ER65" s="204"/>
      <c r="ES65" s="204"/>
      <c r="ET65" s="204"/>
      <c r="EU65" s="204"/>
      <c r="EV65" s="204"/>
      <c r="EW65" s="204"/>
      <c r="EX65" s="204"/>
      <c r="EY65" s="204"/>
      <c r="EZ65" s="204"/>
      <c r="FA65" s="204"/>
      <c r="FB65" s="204"/>
      <c r="FC65" s="204"/>
      <c r="FD65" s="204"/>
      <c r="FE65" s="204"/>
      <c r="FF65" s="204"/>
      <c r="FG65" s="204"/>
      <c r="FH65" s="204"/>
      <c r="FI65" s="204"/>
      <c r="FJ65" s="204"/>
      <c r="FK65" s="204"/>
      <c r="FL65" s="204"/>
      <c r="FM65" s="204"/>
      <c r="FN65" s="204"/>
      <c r="FO65" s="204"/>
      <c r="FP65" s="204"/>
      <c r="FQ65" s="204"/>
      <c r="FR65" s="204"/>
      <c r="FS65" s="204"/>
      <c r="FT65" s="204"/>
      <c r="FU65" s="204"/>
      <c r="FV65" s="204"/>
      <c r="FW65" s="204"/>
      <c r="FX65" s="204"/>
      <c r="FY65" s="204"/>
      <c r="FZ65" s="204"/>
      <c r="GA65" s="204"/>
      <c r="GB65" s="204"/>
      <c r="GC65" s="204"/>
      <c r="GD65" s="204"/>
      <c r="GE65" s="204"/>
      <c r="GF65" s="204"/>
      <c r="GG65" s="204"/>
      <c r="GH65" s="204"/>
      <c r="GI65" s="204"/>
      <c r="GJ65" s="204"/>
      <c r="GK65" s="204"/>
      <c r="GL65" s="204"/>
      <c r="GM65" s="204"/>
      <c r="GN65" s="204"/>
      <c r="GO65" s="204"/>
      <c r="GP65" s="204"/>
      <c r="GQ65" s="204"/>
      <c r="GR65" s="204"/>
      <c r="GS65" s="204"/>
      <c r="GT65" s="204"/>
      <c r="GU65" s="204"/>
      <c r="GV65" s="204"/>
      <c r="GW65" s="204"/>
      <c r="GX65" s="204"/>
      <c r="GY65" s="204"/>
      <c r="GZ65" s="204"/>
      <c r="HA65" s="204"/>
      <c r="HB65" s="204"/>
      <c r="HC65" s="204"/>
      <c r="HD65" s="204"/>
      <c r="HE65" s="204"/>
      <c r="HF65" s="204"/>
      <c r="HG65" s="204"/>
      <c r="HH65" s="204"/>
      <c r="HI65" s="204"/>
      <c r="HJ65" s="204"/>
      <c r="HK65" s="204"/>
      <c r="HL65" s="204"/>
      <c r="HM65" s="204"/>
      <c r="HN65" s="204"/>
      <c r="HO65" s="204"/>
      <c r="HP65" s="204"/>
      <c r="HQ65" s="204"/>
      <c r="HR65" s="204"/>
      <c r="HS65" s="204"/>
      <c r="HT65" s="204"/>
      <c r="HU65" s="204"/>
      <c r="HV65" s="204"/>
      <c r="HW65" s="204"/>
      <c r="HX65" s="204"/>
      <c r="HY65" s="204"/>
      <c r="HZ65" s="204"/>
      <c r="IA65" s="204"/>
      <c r="IB65" s="204"/>
      <c r="IC65" s="204"/>
      <c r="ID65" s="204"/>
      <c r="IE65" s="204"/>
      <c r="IF65" s="204"/>
      <c r="IG65" s="204"/>
      <c r="IH65" s="204"/>
      <c r="II65" s="204"/>
      <c r="IJ65" s="204"/>
      <c r="IK65" s="204"/>
      <c r="IL65" s="204"/>
      <c r="IM65" s="204"/>
      <c r="IN65" s="204"/>
      <c r="IO65" s="204"/>
      <c r="IP65" s="204"/>
      <c r="IQ65" s="204"/>
      <c r="IR65" s="204"/>
      <c r="IS65" s="204"/>
      <c r="IT65" s="204"/>
      <c r="IU65" s="204"/>
      <c r="IV65" s="204"/>
      <c r="IW65" s="204"/>
      <c r="IX65" s="204"/>
      <c r="IY65" s="204"/>
      <c r="IZ65" s="204"/>
      <c r="JA65" s="204"/>
      <c r="JB65" s="204"/>
      <c r="JC65" s="204"/>
      <c r="JD65" s="204"/>
      <c r="JE65" s="204"/>
      <c r="JF65" s="204"/>
      <c r="JG65" s="204"/>
      <c r="JH65" s="204"/>
      <c r="JI65" s="204"/>
      <c r="JJ65" s="204"/>
      <c r="JK65" s="204"/>
      <c r="JL65" s="204"/>
      <c r="JM65" s="204"/>
      <c r="JN65" s="204"/>
      <c r="JO65" s="204"/>
      <c r="JP65" s="204"/>
      <c r="JQ65" s="204"/>
      <c r="JR65" s="204"/>
      <c r="JS65" s="204"/>
      <c r="JT65" s="204"/>
      <c r="JU65" s="204"/>
      <c r="JV65" s="204"/>
      <c r="JW65" s="204"/>
      <c r="JX65" s="204"/>
      <c r="JY65" s="204"/>
      <c r="JZ65" s="204"/>
      <c r="KA65" s="204"/>
      <c r="KB65" s="204"/>
      <c r="KC65" s="204"/>
      <c r="KD65" s="204"/>
      <c r="KE65" s="204"/>
      <c r="KF65" s="204"/>
      <c r="KG65" s="204"/>
      <c r="KH65" s="204"/>
      <c r="KI65" s="204"/>
      <c r="KJ65" s="204"/>
      <c r="KK65" s="204"/>
      <c r="KL65" s="204"/>
      <c r="KM65" s="204"/>
      <c r="KN65" s="204"/>
      <c r="KO65" s="204"/>
      <c r="KP65" s="204"/>
      <c r="KQ65" s="204"/>
      <c r="KR65" s="204"/>
      <c r="KS65" s="204"/>
      <c r="KT65" s="204"/>
      <c r="KU65" s="204"/>
      <c r="KV65" s="204"/>
      <c r="KW65" s="204"/>
      <c r="KX65" s="204"/>
      <c r="KY65" s="204"/>
      <c r="KZ65" s="204"/>
      <c r="LA65" s="204"/>
      <c r="LB65" s="204"/>
      <c r="LC65" s="204"/>
      <c r="LD65" s="204"/>
      <c r="LE65" s="204"/>
      <c r="LF65" s="204"/>
      <c r="LG65" s="204"/>
      <c r="LH65" s="204"/>
      <c r="LI65" s="204"/>
      <c r="LJ65" s="204"/>
      <c r="LK65" s="204"/>
      <c r="LL65" s="204"/>
      <c r="LM65" s="204"/>
      <c r="LN65" s="204"/>
      <c r="LO65" s="204"/>
      <c r="LP65" s="204"/>
      <c r="LQ65" s="204"/>
      <c r="LR65" s="204"/>
      <c r="LS65" s="204"/>
      <c r="LT65" s="204"/>
      <c r="LU65" s="204"/>
      <c r="LV65" s="204"/>
      <c r="LW65" s="204"/>
      <c r="LX65" s="204"/>
      <c r="LY65" s="204"/>
      <c r="LZ65" s="204"/>
      <c r="MA65" s="204"/>
      <c r="MB65" s="204"/>
      <c r="MC65" s="204"/>
      <c r="MD65" s="204"/>
      <c r="ME65" s="204"/>
      <c r="MF65" s="204"/>
      <c r="MG65" s="204"/>
      <c r="MH65" s="204"/>
      <c r="MI65" s="204"/>
      <c r="MJ65" s="204"/>
      <c r="MK65" s="204"/>
      <c r="ML65" s="204"/>
      <c r="MM65" s="204"/>
      <c r="MN65" s="204"/>
      <c r="MO65" s="204"/>
      <c r="MP65" s="204"/>
      <c r="MQ65" s="204"/>
      <c r="MR65" s="204"/>
      <c r="MS65" s="204"/>
      <c r="MT65" s="204"/>
      <c r="MU65" s="204"/>
      <c r="MV65" s="204"/>
      <c r="MW65" s="204"/>
      <c r="MX65" s="204"/>
      <c r="MY65" s="204"/>
      <c r="MZ65" s="204"/>
      <c r="NA65" s="204"/>
      <c r="NB65" s="204"/>
      <c r="NC65" s="204"/>
      <c r="ND65" s="204"/>
      <c r="NE65" s="204"/>
      <c r="NF65" s="204"/>
      <c r="NG65" s="204"/>
      <c r="NH65" s="204"/>
      <c r="NI65" s="204"/>
      <c r="NJ65" s="204"/>
      <c r="NK65" s="204"/>
      <c r="NL65" s="204"/>
      <c r="NM65" s="204"/>
      <c r="NN65" s="204"/>
      <c r="NO65" s="204"/>
      <c r="NP65" s="204"/>
      <c r="NQ65" s="204"/>
      <c r="NR65" s="204"/>
      <c r="NS65" s="204"/>
      <c r="NT65" s="204"/>
      <c r="NU65" s="204"/>
      <c r="NV65" s="204"/>
      <c r="NW65" s="204"/>
      <c r="NX65" s="204"/>
      <c r="NY65" s="204"/>
      <c r="NZ65" s="204"/>
      <c r="OA65" s="204"/>
      <c r="OB65" s="204"/>
      <c r="OC65" s="204"/>
      <c r="OD65" s="204"/>
      <c r="OE65" s="204"/>
      <c r="OF65" s="204"/>
      <c r="OG65" s="204"/>
      <c r="OH65" s="204"/>
      <c r="OI65" s="204"/>
      <c r="OJ65" s="204"/>
      <c r="OK65" s="204"/>
      <c r="OL65" s="204"/>
      <c r="OM65" s="204"/>
      <c r="ON65" s="204"/>
      <c r="OO65" s="204"/>
      <c r="OP65" s="204"/>
      <c r="OQ65" s="204"/>
      <c r="OR65" s="204"/>
      <c r="OS65" s="204"/>
      <c r="OT65" s="204"/>
      <c r="OU65" s="204"/>
      <c r="OV65" s="204"/>
      <c r="OW65" s="204"/>
      <c r="OX65" s="204"/>
      <c r="OY65" s="204"/>
      <c r="OZ65" s="204"/>
      <c r="PA65" s="204"/>
      <c r="PB65" s="204"/>
      <c r="PC65" s="204"/>
      <c r="PD65" s="204"/>
      <c r="PE65" s="204"/>
      <c r="PF65" s="204"/>
      <c r="PG65" s="204"/>
      <c r="PH65" s="204"/>
      <c r="PI65" s="204"/>
      <c r="PJ65" s="204"/>
      <c r="PK65" s="204"/>
      <c r="PL65" s="204"/>
      <c r="PM65" s="204"/>
      <c r="PN65" s="204"/>
      <c r="PO65" s="204"/>
      <c r="PP65" s="204"/>
      <c r="PQ65" s="204"/>
      <c r="PR65" s="204"/>
      <c r="PS65" s="204"/>
      <c r="PT65" s="204"/>
      <c r="PU65" s="204"/>
      <c r="PV65" s="204"/>
      <c r="PW65" s="204"/>
      <c r="PX65" s="204"/>
      <c r="PY65" s="204"/>
      <c r="PZ65" s="204"/>
      <c r="QA65" s="204"/>
      <c r="QB65" s="204"/>
      <c r="QC65" s="204"/>
      <c r="QD65" s="204"/>
      <c r="QE65" s="204"/>
      <c r="QF65" s="204"/>
      <c r="QG65" s="204"/>
      <c r="QH65" s="204"/>
      <c r="QI65" s="204"/>
      <c r="QJ65" s="204"/>
      <c r="QK65" s="204"/>
      <c r="QL65" s="204"/>
      <c r="QM65" s="204"/>
      <c r="QN65" s="204"/>
      <c r="QO65" s="204"/>
      <c r="QP65" s="204"/>
      <c r="QQ65" s="204"/>
      <c r="QR65" s="204"/>
      <c r="QS65" s="204"/>
      <c r="QT65" s="204"/>
      <c r="QU65" s="204"/>
      <c r="QV65" s="204"/>
      <c r="QW65" s="204"/>
      <c r="QX65" s="204"/>
      <c r="QY65" s="204"/>
      <c r="QZ65" s="204"/>
      <c r="RA65" s="204"/>
      <c r="RB65" s="204"/>
      <c r="RC65" s="204"/>
      <c r="RD65" s="204"/>
      <c r="RE65" s="204"/>
      <c r="RF65" s="204"/>
      <c r="RG65" s="204"/>
      <c r="RH65" s="204"/>
      <c r="RI65" s="204"/>
      <c r="RJ65" s="204"/>
      <c r="RK65" s="204"/>
      <c r="RL65" s="204"/>
      <c r="RM65" s="204"/>
      <c r="RN65" s="204"/>
      <c r="RO65" s="204"/>
      <c r="RP65" s="204"/>
      <c r="RQ65" s="204"/>
      <c r="RR65" s="204"/>
      <c r="RS65" s="204"/>
      <c r="RT65" s="204"/>
      <c r="RU65" s="204"/>
      <c r="RV65" s="204"/>
      <c r="RW65" s="204"/>
      <c r="RX65" s="204"/>
      <c r="RY65" s="204"/>
      <c r="RZ65" s="204"/>
      <c r="SA65" s="204"/>
      <c r="SB65" s="204"/>
      <c r="SC65" s="204"/>
      <c r="SD65" s="204"/>
      <c r="SE65" s="204"/>
      <c r="SF65" s="204"/>
      <c r="SG65" s="204"/>
      <c r="SH65" s="204"/>
      <c r="SI65" s="204"/>
      <c r="SJ65" s="204"/>
      <c r="SK65" s="204"/>
      <c r="SL65" s="204"/>
      <c r="SM65" s="204"/>
      <c r="SN65" s="204"/>
      <c r="SO65" s="204"/>
      <c r="SP65" s="204"/>
      <c r="SQ65" s="204"/>
      <c r="SR65" s="204"/>
      <c r="SS65" s="204"/>
      <c r="ST65" s="204"/>
      <c r="SU65" s="204"/>
      <c r="SV65" s="204"/>
      <c r="SW65" s="204"/>
      <c r="SX65" s="204"/>
      <c r="SY65" s="204"/>
      <c r="SZ65" s="204"/>
      <c r="TA65" s="204"/>
      <c r="TB65" s="204"/>
      <c r="TC65" s="204"/>
      <c r="TD65" s="204"/>
      <c r="TE65" s="204"/>
      <c r="TF65" s="204"/>
      <c r="TG65" s="204"/>
      <c r="TH65" s="204"/>
      <c r="TI65" s="204"/>
      <c r="TJ65" s="204"/>
      <c r="TK65" s="204"/>
      <c r="TL65" s="204"/>
      <c r="TM65" s="204"/>
      <c r="TN65" s="204"/>
      <c r="TO65" s="204"/>
      <c r="TP65" s="204"/>
      <c r="TQ65" s="204"/>
      <c r="TR65" s="204"/>
      <c r="TS65" s="204"/>
      <c r="TT65" s="204"/>
      <c r="TU65" s="204"/>
      <c r="TV65" s="204"/>
      <c r="TW65" s="204"/>
      <c r="TX65" s="204"/>
      <c r="TY65" s="204"/>
      <c r="TZ65" s="204"/>
      <c r="UA65" s="204"/>
      <c r="UB65" s="204"/>
      <c r="UC65" s="204"/>
      <c r="UD65" s="204"/>
      <c r="UE65" s="204"/>
      <c r="UF65" s="204"/>
      <c r="UG65" s="204"/>
      <c r="UH65" s="204"/>
      <c r="UI65" s="204"/>
      <c r="UJ65" s="204"/>
      <c r="UK65" s="204"/>
      <c r="UL65" s="204"/>
      <c r="UM65" s="204"/>
      <c r="UN65" s="204"/>
      <c r="UO65" s="204"/>
      <c r="UP65" s="204"/>
      <c r="UQ65" s="204"/>
      <c r="UR65" s="204"/>
      <c r="US65" s="204"/>
      <c r="UT65" s="204"/>
      <c r="UU65" s="204"/>
      <c r="UV65" s="204"/>
      <c r="UW65" s="204"/>
      <c r="UX65" s="204"/>
      <c r="UY65" s="204"/>
      <c r="UZ65" s="204"/>
      <c r="VA65" s="204"/>
      <c r="VB65" s="204"/>
      <c r="VC65" s="204"/>
      <c r="VD65" s="204"/>
      <c r="VE65" s="204"/>
      <c r="VF65" s="204"/>
      <c r="VG65" s="204"/>
      <c r="VH65" s="204"/>
      <c r="VI65" s="204"/>
      <c r="VJ65" s="204"/>
      <c r="VK65" s="204"/>
      <c r="VL65" s="204"/>
      <c r="VM65" s="204"/>
      <c r="VN65" s="204"/>
      <c r="VO65" s="204"/>
      <c r="VP65" s="204"/>
      <c r="VQ65" s="204"/>
      <c r="VR65" s="204"/>
      <c r="VS65" s="204"/>
      <c r="VT65" s="204"/>
      <c r="VU65" s="204"/>
      <c r="VV65" s="204"/>
      <c r="VW65" s="204"/>
      <c r="VX65" s="204"/>
      <c r="VY65" s="204"/>
      <c r="VZ65" s="204"/>
      <c r="WA65" s="204"/>
      <c r="WB65" s="204"/>
      <c r="WC65" s="204"/>
      <c r="WD65" s="204"/>
      <c r="WE65" s="204"/>
      <c r="WF65" s="204"/>
      <c r="WG65" s="204"/>
      <c r="WH65" s="204"/>
      <c r="WI65" s="204"/>
      <c r="WJ65" s="204"/>
      <c r="WK65" s="204"/>
      <c r="WL65" s="204"/>
      <c r="WM65" s="204"/>
      <c r="WN65" s="204"/>
      <c r="WO65" s="204"/>
      <c r="WP65" s="204"/>
      <c r="WQ65" s="204"/>
      <c r="WR65" s="204"/>
      <c r="WS65" s="204"/>
      <c r="WT65" s="204"/>
      <c r="WU65" s="204"/>
      <c r="WV65" s="204"/>
      <c r="WW65" s="204"/>
      <c r="WX65" s="204"/>
      <c r="WY65" s="204"/>
      <c r="WZ65" s="204"/>
      <c r="XA65" s="204"/>
      <c r="XB65" s="204"/>
      <c r="XC65" s="204"/>
      <c r="XD65" s="204"/>
      <c r="XE65" s="204"/>
      <c r="XF65" s="204"/>
      <c r="XG65" s="204"/>
      <c r="XH65" s="204"/>
      <c r="XI65" s="204"/>
      <c r="XJ65" s="204"/>
      <c r="XK65" s="204"/>
      <c r="XL65" s="204"/>
      <c r="XM65" s="204"/>
      <c r="XN65" s="204"/>
      <c r="XO65" s="204"/>
      <c r="XP65" s="204"/>
      <c r="XQ65" s="204"/>
      <c r="XR65" s="204"/>
      <c r="XS65" s="204"/>
      <c r="XT65" s="204"/>
      <c r="XU65" s="204"/>
      <c r="XV65" s="204"/>
      <c r="XW65" s="204"/>
      <c r="XX65" s="204"/>
      <c r="XY65" s="204"/>
      <c r="XZ65" s="204"/>
      <c r="YA65" s="204"/>
      <c r="YB65" s="204"/>
      <c r="YC65" s="204"/>
      <c r="YD65" s="204"/>
      <c r="YE65" s="204"/>
      <c r="YF65" s="204"/>
      <c r="YG65" s="204"/>
      <c r="YH65" s="204"/>
      <c r="YI65" s="204"/>
      <c r="YJ65" s="204"/>
      <c r="YK65" s="204"/>
      <c r="YL65" s="204"/>
      <c r="YM65" s="204"/>
      <c r="YN65" s="204"/>
      <c r="YO65" s="204"/>
      <c r="YP65" s="204"/>
      <c r="YQ65" s="204"/>
      <c r="YR65" s="204"/>
      <c r="YS65" s="204"/>
      <c r="YT65" s="204"/>
      <c r="YU65" s="204"/>
      <c r="YV65" s="204"/>
      <c r="YW65" s="204"/>
      <c r="YX65" s="204"/>
      <c r="YY65" s="204"/>
      <c r="YZ65" s="204"/>
      <c r="ZA65" s="204"/>
      <c r="ZB65" s="204"/>
      <c r="ZC65" s="204"/>
      <c r="ZD65" s="204"/>
      <c r="ZE65" s="204"/>
      <c r="ZF65" s="204"/>
      <c r="ZG65" s="204"/>
      <c r="ZH65" s="204"/>
      <c r="ZI65" s="204"/>
      <c r="ZJ65" s="204"/>
      <c r="ZK65" s="204"/>
      <c r="ZL65" s="204"/>
      <c r="ZM65" s="204"/>
      <c r="ZN65" s="204"/>
      <c r="ZO65" s="204"/>
      <c r="ZP65" s="204"/>
      <c r="ZQ65" s="204"/>
      <c r="ZR65" s="204"/>
      <c r="ZS65" s="204"/>
      <c r="ZT65" s="204"/>
      <c r="ZU65" s="204"/>
      <c r="ZV65" s="204"/>
      <c r="ZW65" s="204"/>
      <c r="ZX65" s="204"/>
      <c r="ZY65" s="204"/>
      <c r="ZZ65" s="204"/>
      <c r="AAA65" s="204"/>
      <c r="AAB65" s="204"/>
      <c r="AAC65" s="204"/>
      <c r="AAD65" s="204"/>
      <c r="AAE65" s="204"/>
      <c r="AAF65" s="204"/>
      <c r="AAG65" s="204"/>
      <c r="AAH65" s="204"/>
      <c r="AAI65" s="204"/>
      <c r="AAJ65" s="204"/>
      <c r="AAK65" s="204"/>
      <c r="AAL65" s="204"/>
      <c r="AAM65" s="204"/>
      <c r="AAN65" s="204"/>
      <c r="AAO65" s="204"/>
      <c r="AAP65" s="204"/>
      <c r="AAQ65" s="204"/>
      <c r="AAR65" s="204"/>
      <c r="AAS65" s="204"/>
      <c r="AAT65" s="204"/>
      <c r="AAU65" s="204"/>
      <c r="AAV65" s="204"/>
      <c r="AAW65" s="204"/>
      <c r="AAX65" s="204"/>
      <c r="AAY65" s="204"/>
      <c r="AAZ65" s="204"/>
      <c r="ABA65" s="204"/>
      <c r="ABB65" s="204"/>
      <c r="ABC65" s="204"/>
      <c r="ABD65" s="204"/>
      <c r="ABE65" s="204"/>
      <c r="ABF65" s="204"/>
      <c r="ABG65" s="204"/>
      <c r="ABH65" s="204"/>
      <c r="ABI65" s="204"/>
      <c r="ABJ65" s="204"/>
      <c r="ABK65" s="204"/>
      <c r="ABL65" s="204"/>
      <c r="ABM65" s="204"/>
      <c r="ABN65" s="204"/>
      <c r="ABO65" s="204"/>
      <c r="ABP65" s="204"/>
      <c r="ABQ65" s="204"/>
      <c r="ABR65" s="204"/>
      <c r="ABS65" s="204"/>
      <c r="ABT65" s="204"/>
      <c r="ABU65" s="204"/>
      <c r="ABV65" s="204"/>
      <c r="ABW65" s="204"/>
      <c r="ABX65" s="204"/>
      <c r="ABY65" s="204"/>
      <c r="ABZ65" s="204"/>
      <c r="ACA65" s="204"/>
      <c r="ACB65" s="204"/>
      <c r="ACC65" s="204"/>
      <c r="ACD65" s="204"/>
      <c r="ACE65" s="204"/>
      <c r="ACF65" s="204"/>
      <c r="ACG65" s="204"/>
      <c r="ACH65" s="204"/>
      <c r="ACI65" s="204"/>
      <c r="ACJ65" s="204"/>
      <c r="ACK65" s="204"/>
      <c r="ACL65" s="204"/>
      <c r="ACM65" s="204"/>
      <c r="ACN65" s="204"/>
      <c r="ACO65" s="204"/>
      <c r="ACP65" s="204"/>
      <c r="ACQ65" s="204"/>
      <c r="ACR65" s="204"/>
      <c r="ACS65" s="204"/>
      <c r="ACT65" s="204"/>
      <c r="ACU65" s="204"/>
      <c r="ACV65" s="204"/>
      <c r="ACW65" s="204"/>
      <c r="ACX65" s="204"/>
      <c r="ACY65" s="204"/>
      <c r="ACZ65" s="204"/>
      <c r="ADA65" s="204"/>
      <c r="ADB65" s="204"/>
      <c r="ADC65" s="204"/>
      <c r="ADD65" s="204"/>
      <c r="ADE65" s="204"/>
      <c r="ADF65" s="204"/>
      <c r="ADG65" s="204"/>
      <c r="ADH65" s="204"/>
      <c r="ADI65" s="204"/>
      <c r="ADJ65" s="204"/>
      <c r="ADK65" s="204"/>
      <c r="ADL65" s="204"/>
      <c r="ADM65" s="204"/>
      <c r="ADN65" s="204"/>
      <c r="ADO65" s="204"/>
      <c r="ADP65" s="204"/>
      <c r="ADQ65" s="204"/>
      <c r="ADR65" s="204"/>
      <c r="ADS65" s="204"/>
      <c r="ADT65" s="204"/>
      <c r="ADU65" s="204"/>
      <c r="ADV65" s="204"/>
      <c r="ADW65" s="204"/>
      <c r="ADX65" s="204"/>
      <c r="ADY65" s="204"/>
      <c r="ADZ65" s="204"/>
      <c r="AEA65" s="204"/>
      <c r="AEB65" s="204"/>
      <c r="AEC65" s="204"/>
      <c r="AED65" s="204"/>
      <c r="AEE65" s="204"/>
      <c r="AEF65" s="204"/>
      <c r="AEG65" s="204"/>
      <c r="AEH65" s="204"/>
      <c r="AEI65" s="204"/>
      <c r="AEJ65" s="204"/>
      <c r="AEK65" s="204"/>
      <c r="AEL65" s="204"/>
      <c r="AEM65" s="204"/>
      <c r="AEN65" s="204"/>
      <c r="AEO65" s="204"/>
      <c r="AEP65" s="204"/>
      <c r="AEQ65" s="204"/>
      <c r="AER65" s="204"/>
      <c r="AES65" s="204"/>
      <c r="AET65" s="204"/>
      <c r="AEU65" s="204"/>
      <c r="AEV65" s="204"/>
      <c r="AEW65" s="204"/>
      <c r="AEX65" s="204"/>
      <c r="AEY65" s="204"/>
      <c r="AEZ65" s="204"/>
      <c r="AFA65" s="204"/>
      <c r="AFB65" s="204"/>
      <c r="AFC65" s="204"/>
      <c r="AFD65" s="204"/>
      <c r="AFE65" s="204"/>
      <c r="AFF65" s="204"/>
      <c r="AFG65" s="204"/>
      <c r="AFH65" s="204"/>
      <c r="AFI65" s="204"/>
      <c r="AFJ65" s="204"/>
      <c r="AFK65" s="204"/>
      <c r="AFL65" s="204"/>
      <c r="AFM65" s="204"/>
      <c r="AFN65" s="204"/>
      <c r="AFO65" s="204"/>
      <c r="AFP65" s="204"/>
      <c r="AFQ65" s="204"/>
      <c r="AFR65" s="204"/>
      <c r="AFS65" s="204"/>
      <c r="AFT65" s="204"/>
      <c r="AFU65" s="204"/>
      <c r="AFV65" s="204"/>
      <c r="AFW65" s="204"/>
      <c r="AFX65" s="204"/>
      <c r="AFY65" s="204"/>
      <c r="AFZ65" s="204"/>
      <c r="AGA65" s="204"/>
      <c r="AGB65" s="204"/>
      <c r="AGC65" s="204"/>
      <c r="AGD65" s="204"/>
      <c r="AGE65" s="204"/>
      <c r="AGF65" s="204"/>
      <c r="AGG65" s="204"/>
      <c r="AGH65" s="204"/>
      <c r="AGI65" s="204"/>
      <c r="AGJ65" s="204"/>
      <c r="AGK65" s="204"/>
      <c r="AGL65" s="204"/>
      <c r="AGM65" s="204"/>
      <c r="AGN65" s="204"/>
      <c r="AGO65" s="204"/>
      <c r="AGP65" s="204"/>
      <c r="AGQ65" s="204"/>
      <c r="AGR65" s="204"/>
      <c r="AGS65" s="204"/>
      <c r="AGT65" s="204"/>
      <c r="AGU65" s="204"/>
      <c r="AGV65" s="204"/>
      <c r="AGW65" s="204"/>
      <c r="AGX65" s="204"/>
      <c r="AGY65" s="204"/>
      <c r="AGZ65" s="204"/>
      <c r="AHA65" s="204"/>
      <c r="AHB65" s="204"/>
      <c r="AHC65" s="204"/>
      <c r="AHD65" s="204"/>
      <c r="AHE65" s="204"/>
      <c r="AHF65" s="204"/>
      <c r="AHG65" s="204"/>
      <c r="AHH65" s="204"/>
      <c r="AHI65" s="204"/>
      <c r="AHJ65" s="204"/>
      <c r="AHK65" s="204"/>
      <c r="AHL65" s="204"/>
      <c r="AHM65" s="204"/>
      <c r="AHN65" s="204"/>
      <c r="AHO65" s="204"/>
      <c r="AHP65" s="204"/>
      <c r="AHQ65" s="204"/>
      <c r="AHR65" s="204"/>
      <c r="AHS65" s="204"/>
      <c r="AHT65" s="204"/>
      <c r="AHU65" s="204"/>
      <c r="AHV65" s="204"/>
      <c r="AHW65" s="204"/>
      <c r="AHX65" s="204"/>
      <c r="AHY65" s="204"/>
      <c r="AHZ65" s="204"/>
      <c r="AIA65" s="204"/>
      <c r="AIB65" s="204"/>
      <c r="AIC65" s="204"/>
      <c r="AID65" s="204"/>
      <c r="AIE65" s="204"/>
      <c r="AIF65" s="204"/>
      <c r="AIG65" s="204"/>
      <c r="AIH65" s="204"/>
      <c r="AII65" s="204"/>
      <c r="AIJ65" s="204"/>
      <c r="AIK65" s="204"/>
      <c r="AIL65" s="204"/>
      <c r="AIM65" s="204"/>
      <c r="AIN65" s="204"/>
      <c r="AIO65" s="204"/>
      <c r="AIP65" s="204"/>
      <c r="AIQ65" s="204"/>
      <c r="AIR65" s="204"/>
      <c r="AIS65" s="204"/>
      <c r="AIT65" s="204"/>
      <c r="AIU65" s="204"/>
      <c r="AIV65" s="204"/>
      <c r="AIW65" s="204"/>
      <c r="AIX65" s="204"/>
      <c r="AIY65" s="204"/>
      <c r="AIZ65" s="204"/>
      <c r="AJA65" s="204"/>
      <c r="AJB65" s="204"/>
      <c r="AJC65" s="204"/>
      <c r="AJD65" s="204"/>
      <c r="AJE65" s="204"/>
      <c r="AJF65" s="204"/>
      <c r="AJG65" s="204"/>
      <c r="AJH65" s="204"/>
      <c r="AJI65" s="204"/>
      <c r="AJJ65" s="204"/>
      <c r="AJK65" s="204"/>
      <c r="AJL65" s="204"/>
      <c r="AJM65" s="204"/>
      <c r="AJN65" s="204"/>
      <c r="AJO65" s="204"/>
      <c r="AJP65" s="204"/>
      <c r="AJQ65" s="204"/>
      <c r="AJR65" s="204"/>
      <c r="AJS65" s="204"/>
      <c r="AJT65" s="204"/>
      <c r="AJU65" s="204"/>
      <c r="AJV65" s="204"/>
      <c r="AJW65" s="204"/>
      <c r="AJX65" s="204"/>
      <c r="AJY65" s="204"/>
      <c r="AJZ65" s="204"/>
      <c r="AKA65" s="204"/>
      <c r="AKB65" s="204"/>
      <c r="AKC65" s="204"/>
      <c r="AKD65" s="204"/>
      <c r="AKE65" s="204"/>
      <c r="AKF65" s="204"/>
      <c r="AKG65" s="204"/>
      <c r="AKH65" s="204"/>
      <c r="AKI65" s="204"/>
      <c r="AKJ65" s="204"/>
      <c r="AKK65" s="204"/>
      <c r="AKL65" s="204"/>
      <c r="AKM65" s="204"/>
      <c r="AKN65" s="204"/>
      <c r="AKO65" s="204"/>
      <c r="AKP65" s="204"/>
      <c r="AKQ65" s="204"/>
      <c r="AKR65" s="204"/>
      <c r="AKS65" s="204"/>
      <c r="AKT65" s="204"/>
      <c r="AKU65" s="204"/>
      <c r="AKV65" s="204"/>
      <c r="AKW65" s="204"/>
      <c r="AKX65" s="204"/>
      <c r="AKY65" s="204"/>
      <c r="AKZ65" s="204"/>
      <c r="ALA65" s="204"/>
      <c r="ALB65" s="204"/>
      <c r="ALC65" s="204"/>
      <c r="ALD65" s="204"/>
      <c r="ALE65" s="204"/>
      <c r="ALF65" s="204"/>
      <c r="ALG65" s="204"/>
      <c r="ALH65" s="204"/>
      <c r="ALI65" s="204"/>
      <c r="ALJ65" s="204"/>
      <c r="ALK65" s="204"/>
      <c r="ALL65" s="204"/>
      <c r="ALM65" s="204"/>
      <c r="ALN65" s="204"/>
      <c r="ALO65" s="204"/>
      <c r="ALP65" s="204"/>
      <c r="ALQ65" s="204"/>
      <c r="ALR65" s="204"/>
      <c r="ALS65" s="204"/>
      <c r="ALT65" s="204"/>
      <c r="ALU65" s="204"/>
      <c r="ALV65" s="204"/>
      <c r="ALW65" s="204"/>
      <c r="ALX65" s="204"/>
      <c r="ALY65" s="204"/>
      <c r="ALZ65" s="204"/>
      <c r="AMA65" s="204"/>
      <c r="AMB65" s="204"/>
      <c r="AMC65" s="204"/>
      <c r="AMD65" s="204"/>
      <c r="AME65" s="204"/>
      <c r="AMF65" s="204"/>
      <c r="AMG65" s="204"/>
      <c r="AMH65" s="204"/>
      <c r="AMI65" s="204"/>
      <c r="AMJ65" s="204"/>
      <c r="AMK65" s="204"/>
      <c r="AML65" s="204"/>
      <c r="AMM65" s="204"/>
      <c r="AMN65" s="204"/>
      <c r="AMO65" s="204"/>
      <c r="AMP65" s="204"/>
      <c r="AMQ65" s="204"/>
      <c r="AMR65" s="204"/>
      <c r="AMS65" s="204"/>
      <c r="AMT65" s="204"/>
      <c r="AMU65" s="204"/>
      <c r="AMV65" s="204"/>
      <c r="AMW65" s="204"/>
      <c r="AMX65" s="204"/>
      <c r="AMY65" s="204"/>
    </row>
    <row r="66" spans="1:1039" s="61" customFormat="1" ht="25.5" customHeight="1" outlineLevel="2" x14ac:dyDescent="0.2">
      <c r="A66" s="196">
        <v>340</v>
      </c>
      <c r="B66" s="7" t="s">
        <v>112</v>
      </c>
      <c r="C66" s="7" t="s">
        <v>9</v>
      </c>
      <c r="D66" s="7" t="s">
        <v>10</v>
      </c>
      <c r="E66" s="7" t="s">
        <v>138</v>
      </c>
      <c r="F66" s="7" t="s">
        <v>150</v>
      </c>
      <c r="G66" s="43" t="s">
        <v>168</v>
      </c>
      <c r="H66" s="42" t="s">
        <v>130</v>
      </c>
      <c r="I66" s="21" t="s">
        <v>152</v>
      </c>
      <c r="J66" s="138" t="s">
        <v>170</v>
      </c>
      <c r="K66" s="21" t="s">
        <v>170</v>
      </c>
      <c r="L66" s="21" t="s">
        <v>171</v>
      </c>
      <c r="M66" s="21" t="s">
        <v>145</v>
      </c>
      <c r="N66" s="42">
        <v>18</v>
      </c>
      <c r="O66" s="44"/>
      <c r="P66" s="44"/>
      <c r="Q66" s="65"/>
      <c r="R66" s="65"/>
      <c r="S66" s="65"/>
      <c r="T66" s="65"/>
      <c r="U66" s="65"/>
      <c r="V66" s="64"/>
      <c r="W66" s="64"/>
      <c r="X66" s="64"/>
      <c r="Y66" s="64"/>
      <c r="Z66" s="64"/>
      <c r="AA66" s="42">
        <v>4</v>
      </c>
      <c r="AB66" s="45">
        <v>18</v>
      </c>
      <c r="AC66" s="46">
        <f>VLOOKUP(AB66,'[1]PPTOS GENERALES 2024'!$AL$11:$AN$40,3)*AD66</f>
        <v>474.69</v>
      </c>
      <c r="AD66" s="47">
        <v>1</v>
      </c>
      <c r="AE66" s="48">
        <f>VLOOKUP(C66,'[1]PPTOS GENERALES 2024'!$AL$3:$AO$8,4)*AD66</f>
        <v>720.49</v>
      </c>
      <c r="AF66" s="48">
        <f>VLOOKUP(C66,'[1]PPTOS GENERALES 2024'!$AL$3:$AP$8,5)*CY66*AD66</f>
        <v>79.09</v>
      </c>
      <c r="AG66" s="48"/>
      <c r="AH66" s="44">
        <f>VLOOKUP(C66,'[1]PPTOS GENERALES 2024'!$AU$3:$AV$8,2)*AD66</f>
        <v>713.92274999999995</v>
      </c>
      <c r="AI66" s="44">
        <f>VLOOKUP(C66,'[1]PPTOS GENERALES 2024'!$AU$3:$AW$8,3)*CY66*AD66</f>
        <v>78.248499999999993</v>
      </c>
      <c r="AJ66" s="49">
        <f>VLOOKUP(N66,'[1]PPTOS GENERALES 2024'!$AL$11:$AN$40,3)*AD66</f>
        <v>474.69</v>
      </c>
      <c r="AK66" s="44">
        <f t="shared" si="40"/>
        <v>0</v>
      </c>
      <c r="AL66" s="44">
        <f>VLOOKUP(AA66,'[1]PPTOS GENERALES 2024'!$AL$45:$AU$56,10)*AD66</f>
        <v>498.73</v>
      </c>
      <c r="AM66" s="44">
        <v>0</v>
      </c>
      <c r="AN66" s="44">
        <v>0</v>
      </c>
      <c r="AO66" s="44">
        <v>0</v>
      </c>
      <c r="AP66" s="50">
        <v>0</v>
      </c>
      <c r="AQ66" s="44">
        <f>VLOOKUP(AA66,'[1]PPTOS GENERALES 2024'!$AL$45:$BB$56,12)*AP66</f>
        <v>0</v>
      </c>
      <c r="AR66" s="44">
        <v>0</v>
      </c>
      <c r="AS66" s="44">
        <f>VLOOKUP(AA66,'[1]PPTOS GENERALES 2024'!$AL$45:$BB$56,14)*AR66</f>
        <v>0</v>
      </c>
      <c r="AT66" s="44">
        <v>0</v>
      </c>
      <c r="AU66" s="44">
        <f>VLOOKUP(AA66,'[1]PPTOS GENERALES 2024'!$AL$45:$BB$56,15)*AT66</f>
        <v>0</v>
      </c>
      <c r="AV66" s="44">
        <v>0</v>
      </c>
      <c r="AW66" s="44">
        <f>VLOOKUP(AA66,'[1]PPTOS GENERALES 2024'!$AL$45:$BB$56,17)*AV66</f>
        <v>0</v>
      </c>
      <c r="AX66" s="44">
        <v>0</v>
      </c>
      <c r="AY66" s="44">
        <f>VLOOKUP(AA66,'[1]PPTOS GENERALES 2024'!$AL$45:$BG$56,18)*AX66</f>
        <v>0</v>
      </c>
      <c r="AZ66" s="44">
        <v>0</v>
      </c>
      <c r="BA66" s="44">
        <f>VLOOKUP(AA66,'[1]PPTOS GENERALES 2024'!$AL$45:$BG$56,19)*AZ66</f>
        <v>0</v>
      </c>
      <c r="BB66" s="44">
        <v>0</v>
      </c>
      <c r="BC66" s="44">
        <f>VLOOKUP(AA66,'[1]PPTOS GENERALES 2024'!$AL$45:$BG$56,20)*BB66</f>
        <v>0</v>
      </c>
      <c r="BD66" s="44">
        <v>0</v>
      </c>
      <c r="BE66" s="44">
        <f>VLOOKUP(AA66,'[1]PPTOS GENERALES 2024'!$AL$45:$BG$56,21)*BD66</f>
        <v>0</v>
      </c>
      <c r="BF66" s="20"/>
      <c r="BG66" s="44">
        <f>VLOOKUP(AA66,'[1]PPTOS GENERALES 2024'!$AL$45:$BG$56,22)*BF66</f>
        <v>0</v>
      </c>
      <c r="BH66" s="20"/>
      <c r="BI66" s="44">
        <f>VLOOKUP(AA66,'[1]PPTOS GENERALES 2024'!$AL$45:$BZ$56,35)*BH66</f>
        <v>0</v>
      </c>
      <c r="BJ66" s="20">
        <v>1</v>
      </c>
      <c r="BK66" s="44">
        <f>VLOOKUP(AA66,'[1]PPTOS GENERALES 2024'!$AL$45:$BZ$56,33)*BJ66</f>
        <v>78.975617499999998</v>
      </c>
      <c r="BL66" s="20"/>
      <c r="BM66" s="44"/>
      <c r="BN66" s="20"/>
      <c r="BO66" s="44"/>
      <c r="BP66" s="20"/>
      <c r="BQ66" s="44"/>
      <c r="BR66" s="20"/>
      <c r="BS66" s="44"/>
      <c r="BT66" s="20"/>
      <c r="BU66" s="44"/>
      <c r="BV66" s="20">
        <v>1</v>
      </c>
      <c r="BW66" s="44">
        <f>VLOOKUP(AA66,'[1]PPTOS GENERALES 2024'!$AL$45:$BZ$56,40)*BV66</f>
        <v>54.675427499999998</v>
      </c>
      <c r="BX66" s="20"/>
      <c r="BY66" s="44"/>
      <c r="BZ66" s="44"/>
      <c r="CA66" s="44"/>
      <c r="CB66" s="44"/>
      <c r="CC66" s="44"/>
      <c r="CD66" s="44">
        <f t="shared" si="41"/>
        <v>10073.7255</v>
      </c>
      <c r="CE66" s="44"/>
      <c r="CF66" s="44">
        <f t="shared" si="42"/>
        <v>1105.577</v>
      </c>
      <c r="CG66" s="44"/>
      <c r="CH66" s="44">
        <f t="shared" si="43"/>
        <v>6645.66</v>
      </c>
      <c r="CI66" s="44">
        <f t="shared" si="44"/>
        <v>6982.22</v>
      </c>
      <c r="CJ66" s="44">
        <f t="shared" si="0"/>
        <v>1871.11463</v>
      </c>
      <c r="CK66" s="128"/>
      <c r="CL66" s="129">
        <f t="shared" si="45"/>
        <v>26678.297130000003</v>
      </c>
      <c r="CM66" s="21">
        <v>0</v>
      </c>
      <c r="CN66" s="53">
        <f t="shared" si="49"/>
        <v>24822</v>
      </c>
      <c r="CO66" s="54"/>
      <c r="CP66" s="44"/>
      <c r="CQ66" s="44"/>
      <c r="CR66" s="44">
        <f t="shared" si="46"/>
        <v>1773</v>
      </c>
      <c r="CS66" s="42"/>
      <c r="CT66" s="55">
        <v>1015</v>
      </c>
      <c r="CU66" s="55" t="s">
        <v>155</v>
      </c>
      <c r="CV66" s="130">
        <v>41785</v>
      </c>
      <c r="CW66" s="199">
        <v>45658</v>
      </c>
      <c r="CX66" s="42">
        <v>0</v>
      </c>
      <c r="CY66" s="42">
        <f>(YEAR(CW66)-YEAR(CV66))/3</f>
        <v>3.6666666666666665</v>
      </c>
      <c r="CZ66" s="59">
        <v>0</v>
      </c>
      <c r="DA66" s="60">
        <v>0</v>
      </c>
      <c r="DB66" s="60">
        <v>0</v>
      </c>
      <c r="DC66" s="60">
        <v>0</v>
      </c>
      <c r="DD66" s="60">
        <v>0</v>
      </c>
      <c r="DE66" s="60">
        <v>0</v>
      </c>
      <c r="DF66" s="60">
        <v>0</v>
      </c>
      <c r="DG66" s="60">
        <v>0</v>
      </c>
      <c r="DH66" s="60">
        <v>0</v>
      </c>
      <c r="DI66" s="60">
        <v>0</v>
      </c>
      <c r="DJ66" s="60">
        <v>0</v>
      </c>
      <c r="DL66" s="62">
        <v>1015</v>
      </c>
      <c r="DM66" s="62"/>
      <c r="DN66" s="63" t="e">
        <f>#REF!-DL66</f>
        <v>#REF!</v>
      </c>
      <c r="DO66" s="64"/>
      <c r="DP66" s="65"/>
      <c r="DU66" s="66" t="s">
        <v>169</v>
      </c>
      <c r="DV66" s="200">
        <v>340</v>
      </c>
      <c r="DW66" s="67">
        <v>3</v>
      </c>
      <c r="DX66" s="67">
        <v>4</v>
      </c>
      <c r="DY66" s="68">
        <v>0</v>
      </c>
      <c r="DZ66" s="205" t="s">
        <v>132</v>
      </c>
      <c r="EA66" s="170" t="s">
        <v>132</v>
      </c>
      <c r="EB66" s="35"/>
      <c r="EC66" s="35"/>
      <c r="ED66" s="35"/>
      <c r="EE66" s="35"/>
      <c r="EF66" s="35"/>
      <c r="EG66" s="66" t="s">
        <v>169</v>
      </c>
      <c r="EH66" s="200">
        <v>340</v>
      </c>
      <c r="EI66" s="67">
        <v>3</v>
      </c>
      <c r="EJ66" s="67">
        <v>4</v>
      </c>
      <c r="EK66" s="68">
        <v>0</v>
      </c>
      <c r="EL66" s="205" t="s">
        <v>132</v>
      </c>
      <c r="EM66" s="170" t="s">
        <v>132</v>
      </c>
      <c r="HP66" s="212"/>
      <c r="HQ66" s="212"/>
      <c r="HR66" s="212"/>
      <c r="HS66" s="212"/>
      <c r="HT66" s="212"/>
      <c r="HU66" s="212"/>
      <c r="HV66" s="212"/>
      <c r="HW66" s="212"/>
      <c r="HX66" s="212"/>
      <c r="HY66" s="212"/>
      <c r="HZ66" s="212"/>
      <c r="AMV66" s="35"/>
      <c r="AMW66" s="35"/>
      <c r="AMX66" s="35"/>
      <c r="AMY66" s="35"/>
    </row>
    <row r="67" spans="1:1039" ht="25.5" customHeight="1" outlineLevel="2" x14ac:dyDescent="0.2">
      <c r="A67" s="196">
        <v>340</v>
      </c>
      <c r="B67" s="7" t="s">
        <v>112</v>
      </c>
      <c r="C67" s="7" t="s">
        <v>9</v>
      </c>
      <c r="D67" s="7" t="s">
        <v>10</v>
      </c>
      <c r="E67" s="7" t="s">
        <v>138</v>
      </c>
      <c r="F67" s="7" t="s">
        <v>150</v>
      </c>
      <c r="G67" s="43" t="s">
        <v>168</v>
      </c>
      <c r="H67" s="42" t="s">
        <v>130</v>
      </c>
      <c r="I67" s="21" t="s">
        <v>152</v>
      </c>
      <c r="J67" s="138" t="s">
        <v>170</v>
      </c>
      <c r="K67" s="21" t="s">
        <v>170</v>
      </c>
      <c r="L67" s="21" t="s">
        <v>171</v>
      </c>
      <c r="M67" s="21" t="s">
        <v>145</v>
      </c>
      <c r="N67" s="42">
        <v>18</v>
      </c>
      <c r="O67" s="44"/>
      <c r="P67" s="44"/>
      <c r="Q67" s="65"/>
      <c r="R67" s="65"/>
      <c r="S67" s="65"/>
      <c r="T67" s="65"/>
      <c r="U67" s="65"/>
      <c r="AA67" s="42">
        <v>4</v>
      </c>
      <c r="AB67" s="45">
        <v>18</v>
      </c>
      <c r="AC67" s="46">
        <f>VLOOKUP(AB67,'[1]PPTOS GENERALES 2024'!$AL$11:$AN$40,3)*AD67</f>
        <v>474.69</v>
      </c>
      <c r="AD67" s="47">
        <v>1</v>
      </c>
      <c r="AE67" s="48">
        <f>VLOOKUP(C67,'[1]PPTOS GENERALES 2024'!$AL$3:$AO$8,4)*AD67</f>
        <v>720.49</v>
      </c>
      <c r="AF67" s="48">
        <f>VLOOKUP(C67,'[1]PPTOS GENERALES 2024'!$AL$3:$AP$8,5)*CY67*AD67</f>
        <v>93.47</v>
      </c>
      <c r="AG67" s="48"/>
      <c r="AH67" s="44">
        <f>VLOOKUP(C67,'[1]PPTOS GENERALES 2024'!$AU$3:$AV$8,2)*AD67</f>
        <v>713.92274999999995</v>
      </c>
      <c r="AI67" s="44">
        <f>VLOOKUP(C67,'[1]PPTOS GENERALES 2024'!$AU$3:$AW$8,3)*CY67*AD67</f>
        <v>92.475499999999982</v>
      </c>
      <c r="AJ67" s="49">
        <f>VLOOKUP(N67,'[1]PPTOS GENERALES 2024'!$AL$11:$AN$40,3)*AD67</f>
        <v>474.69</v>
      </c>
      <c r="AK67" s="44">
        <f t="shared" si="40"/>
        <v>0</v>
      </c>
      <c r="AL67" s="44">
        <f>VLOOKUP(AA67,'[1]PPTOS GENERALES 2024'!$AL$45:$AU$56,10)*AD67</f>
        <v>498.73</v>
      </c>
      <c r="AM67" s="44">
        <v>0</v>
      </c>
      <c r="AN67" s="44">
        <v>0</v>
      </c>
      <c r="AO67" s="44">
        <v>0</v>
      </c>
      <c r="AP67" s="50">
        <v>0</v>
      </c>
      <c r="AQ67" s="44">
        <f>VLOOKUP(AA67,'[1]PPTOS GENERALES 2024'!$AL$45:$BB$56,12)*AP67</f>
        <v>0</v>
      </c>
      <c r="AR67" s="44">
        <v>0</v>
      </c>
      <c r="AS67" s="44">
        <f>VLOOKUP(AA67,'[1]PPTOS GENERALES 2024'!$AL$45:$BB$56,14)*AR67</f>
        <v>0</v>
      </c>
      <c r="AT67" s="44">
        <v>0</v>
      </c>
      <c r="AU67" s="44">
        <f>VLOOKUP(AA67,'[1]PPTOS GENERALES 2024'!$AL$45:$BB$56,15)*AT67</f>
        <v>0</v>
      </c>
      <c r="AV67" s="44">
        <v>0</v>
      </c>
      <c r="AW67" s="44">
        <f>VLOOKUP(AA67,'[1]PPTOS GENERALES 2024'!$AL$45:$BB$56,17)*AV67</f>
        <v>0</v>
      </c>
      <c r="AX67" s="44">
        <v>0</v>
      </c>
      <c r="AY67" s="44">
        <f>VLOOKUP(AA67,'[1]PPTOS GENERALES 2024'!$AL$45:$BG$56,18)*AX67</f>
        <v>0</v>
      </c>
      <c r="AZ67" s="44">
        <v>0</v>
      </c>
      <c r="BA67" s="44">
        <f>VLOOKUP(AA67,'[1]PPTOS GENERALES 2024'!$AL$45:$BG$56,19)*AZ67</f>
        <v>0</v>
      </c>
      <c r="BB67" s="44">
        <v>0</v>
      </c>
      <c r="BC67" s="44">
        <f>VLOOKUP(AA67,'[1]PPTOS GENERALES 2024'!$AL$45:$BG$56,20)*BB67</f>
        <v>0</v>
      </c>
      <c r="BD67" s="44">
        <v>0</v>
      </c>
      <c r="BE67" s="44">
        <f>VLOOKUP(AA67,'[1]PPTOS GENERALES 2024'!$AL$45:$BG$56,21)*BD67</f>
        <v>0</v>
      </c>
      <c r="BF67" s="20"/>
      <c r="BG67" s="44">
        <f>VLOOKUP(AA67,'[1]PPTOS GENERALES 2024'!$AL$45:$BG$56,22)*BF67</f>
        <v>0</v>
      </c>
      <c r="BH67" s="20">
        <v>1</v>
      </c>
      <c r="BI67" s="44">
        <f>VLOOKUP(AA67,'[1]PPTOS GENERALES 2024'!$AL$45:$BZ$56,32)*BH67</f>
        <v>112.25631250000001</v>
      </c>
      <c r="BJ67" s="20"/>
      <c r="BK67" s="44"/>
      <c r="BL67" s="20"/>
      <c r="BM67" s="44"/>
      <c r="BN67" s="20"/>
      <c r="BO67" s="44"/>
      <c r="BP67" s="20"/>
      <c r="BQ67" s="44"/>
      <c r="BR67" s="20"/>
      <c r="BS67" s="44"/>
      <c r="BT67" s="20"/>
      <c r="BU67" s="44"/>
      <c r="BV67" s="20"/>
      <c r="BW67" s="44"/>
      <c r="BX67" s="20"/>
      <c r="BY67" s="44"/>
      <c r="BZ67" s="44"/>
      <c r="CA67" s="44"/>
      <c r="CB67" s="44"/>
      <c r="CC67" s="44"/>
      <c r="CD67" s="44">
        <f t="shared" si="41"/>
        <v>10073.7255</v>
      </c>
      <c r="CE67" s="44"/>
      <c r="CF67" s="44">
        <f t="shared" si="42"/>
        <v>1306.5909999999999</v>
      </c>
      <c r="CG67" s="44"/>
      <c r="CH67" s="44">
        <f t="shared" si="43"/>
        <v>6645.66</v>
      </c>
      <c r="CI67" s="44">
        <f t="shared" si="44"/>
        <v>6982.22</v>
      </c>
      <c r="CJ67" s="44">
        <f t="shared" ref="CJ67:CJ90" si="50">(AM67+AO67+AQ67+AS67+AU67+AW67+AY67+BA67+BC67+BE67+BG67+BI67+BK67+BM67+BO67+BQ67+BS67+BU67+BW67+BY67)*14+(AN67)*14</f>
        <v>1571.588375</v>
      </c>
      <c r="CK67" s="128"/>
      <c r="CL67" s="129">
        <f t="shared" si="45"/>
        <v>26579.784875000001</v>
      </c>
      <c r="CM67" s="21"/>
      <c r="CN67" s="53">
        <f t="shared" si="49"/>
        <v>25023.32</v>
      </c>
      <c r="CO67" s="54"/>
      <c r="CP67" s="44"/>
      <c r="CQ67" s="44"/>
      <c r="CR67" s="44">
        <f t="shared" si="46"/>
        <v>1787.38</v>
      </c>
      <c r="CS67" s="42"/>
      <c r="CT67" s="55">
        <v>1017</v>
      </c>
      <c r="CU67" s="55" t="s">
        <v>155</v>
      </c>
      <c r="CV67" s="130">
        <v>40848</v>
      </c>
      <c r="CW67" s="199">
        <v>45658</v>
      </c>
      <c r="CX67" s="58">
        <f t="shared" ref="CX67:CX72" si="51">DATEDIF(CV67,CW67,"y")/3</f>
        <v>4.333333333333333</v>
      </c>
      <c r="CY67" s="58">
        <f t="shared" ref="CY67:CY72" si="52">DATEDIF(CV67,CW67,"y")/3</f>
        <v>4.333333333333333</v>
      </c>
      <c r="CZ67" s="59">
        <v>0</v>
      </c>
      <c r="DA67" s="60">
        <v>0</v>
      </c>
      <c r="DB67" s="60">
        <v>0</v>
      </c>
      <c r="DC67" s="60">
        <v>0</v>
      </c>
      <c r="DD67" s="60">
        <v>0</v>
      </c>
      <c r="DE67" s="60">
        <v>0</v>
      </c>
      <c r="DF67" s="60">
        <v>0</v>
      </c>
      <c r="DG67" s="60">
        <v>0</v>
      </c>
      <c r="DH67" s="60">
        <v>0</v>
      </c>
      <c r="DI67" s="60">
        <v>0</v>
      </c>
      <c r="DJ67" s="60">
        <v>0</v>
      </c>
      <c r="DL67" s="62">
        <v>1017</v>
      </c>
      <c r="DM67" s="62"/>
      <c r="DN67" s="63" t="e">
        <f>#REF!-DL67</f>
        <v>#REF!</v>
      </c>
      <c r="DO67" s="64"/>
      <c r="DP67" s="65"/>
      <c r="DU67" s="66" t="s">
        <v>169</v>
      </c>
      <c r="DV67" s="200">
        <v>340</v>
      </c>
      <c r="DW67" s="67">
        <v>3</v>
      </c>
      <c r="DX67" s="67">
        <v>4</v>
      </c>
      <c r="DY67" s="68">
        <v>0</v>
      </c>
      <c r="DZ67" s="205" t="s">
        <v>132</v>
      </c>
      <c r="EA67" s="170" t="s">
        <v>132</v>
      </c>
      <c r="EG67" s="66" t="s">
        <v>169</v>
      </c>
      <c r="EH67" s="200">
        <v>340</v>
      </c>
      <c r="EI67" s="67">
        <v>3</v>
      </c>
      <c r="EJ67" s="67">
        <v>4</v>
      </c>
      <c r="EK67" s="68">
        <v>0</v>
      </c>
      <c r="EL67" s="205" t="s">
        <v>132</v>
      </c>
      <c r="EM67" s="170" t="s">
        <v>132</v>
      </c>
      <c r="AMV67" s="61"/>
      <c r="AMW67" s="61"/>
      <c r="AMX67" s="61"/>
      <c r="AMY67" s="61"/>
    </row>
    <row r="68" spans="1:1039" ht="25.5" customHeight="1" outlineLevel="2" x14ac:dyDescent="0.2">
      <c r="A68" s="196">
        <v>340</v>
      </c>
      <c r="B68" s="7" t="s">
        <v>112</v>
      </c>
      <c r="C68" s="7" t="s">
        <v>9</v>
      </c>
      <c r="D68" s="7" t="s">
        <v>10</v>
      </c>
      <c r="E68" s="7" t="s">
        <v>138</v>
      </c>
      <c r="F68" s="7" t="s">
        <v>150</v>
      </c>
      <c r="G68" s="43" t="s">
        <v>168</v>
      </c>
      <c r="H68" s="42" t="s">
        <v>130</v>
      </c>
      <c r="I68" s="21" t="s">
        <v>121</v>
      </c>
      <c r="J68" s="21" t="s">
        <v>121</v>
      </c>
      <c r="K68" s="21" t="s">
        <v>121</v>
      </c>
      <c r="L68" s="42"/>
      <c r="M68" s="21"/>
      <c r="N68" s="45">
        <v>18</v>
      </c>
      <c r="O68" s="44">
        <v>2793.7688760000001</v>
      </c>
      <c r="P68" s="131">
        <v>5403.2745846666703</v>
      </c>
      <c r="Q68" s="207">
        <v>4</v>
      </c>
      <c r="R68" s="207">
        <v>5</v>
      </c>
      <c r="S68" s="207">
        <v>2</v>
      </c>
      <c r="T68" s="207">
        <v>0</v>
      </c>
      <c r="U68" s="207">
        <v>0</v>
      </c>
      <c r="V68" s="61"/>
      <c r="W68" s="61"/>
      <c r="X68" s="61"/>
      <c r="Y68" s="61"/>
      <c r="Z68" s="61"/>
      <c r="AA68" s="42">
        <v>4</v>
      </c>
      <c r="AB68" s="45">
        <v>18</v>
      </c>
      <c r="AC68" s="46">
        <f>VLOOKUP(AB68,'[1]PPTOS GENERALES 2024'!$AL$11:$AN$40,3)*AD68</f>
        <v>396.69843300000002</v>
      </c>
      <c r="AD68" s="47">
        <v>0.8357</v>
      </c>
      <c r="AE68" s="48">
        <f>VLOOKUP(C68,'[1]PPTOS GENERALES 2024'!$AL$3:$AO$8,4)*AD68</f>
        <v>602.11349300000006</v>
      </c>
      <c r="AF68" s="48">
        <f>VLOOKUP(C68,'[1]PPTOS GENERALES 2024'!$AL$3:$AP$8,5)*CY68*AD68</f>
        <v>90.130245000000002</v>
      </c>
      <c r="AG68" s="48"/>
      <c r="AH68" s="44">
        <f>VLOOKUP(C68,'[1]PPTOS GENERALES 2024'!$AU$3:$AV$8,2)*AD68</f>
        <v>596.62524217499993</v>
      </c>
      <c r="AI68" s="44">
        <f>VLOOKUP(C68,'[1]PPTOS GENERALES 2024'!$AU$3:$AW$8,3)*CY68*AD68</f>
        <v>89.171279249999984</v>
      </c>
      <c r="AJ68" s="49">
        <f>VLOOKUP(N68,'[1]PPTOS GENERALES 2024'!$AL$11:$AN$40,3)*AD68</f>
        <v>396.69843300000002</v>
      </c>
      <c r="AK68" s="44">
        <f t="shared" si="40"/>
        <v>0</v>
      </c>
      <c r="AL68" s="44">
        <f>VLOOKUP(AA68,'[1]PPTOS GENERALES 2024'!$AL$45:$AU$56,10)*AD68</f>
        <v>416.78866099999999</v>
      </c>
      <c r="AM68" s="44"/>
      <c r="AN68" s="44"/>
      <c r="AO68" s="44"/>
      <c r="AP68" s="50"/>
      <c r="AQ68" s="44">
        <f>VLOOKUP(AA68,'[1]PPTOS GENERALES 2024'!$AL$45:$BB$56,12)*AP68</f>
        <v>0</v>
      </c>
      <c r="AR68" s="50"/>
      <c r="AS68" s="44">
        <f>VLOOKUP(AA68,'[1]PPTOS GENERALES 2024'!$AL$45:$BB$56,14)*AR68</f>
        <v>0</v>
      </c>
      <c r="AT68" s="50"/>
      <c r="AU68" s="44">
        <f>VLOOKUP(AA68,'[1]PPTOS GENERALES 2024'!$AL$45:$BB$56,15)*AT68</f>
        <v>0</v>
      </c>
      <c r="AV68" s="50"/>
      <c r="AW68" s="44">
        <f>VLOOKUP(AA68,'[1]PPTOS GENERALES 2024'!$AL$45:$BB$56,17)*AV68</f>
        <v>0</v>
      </c>
      <c r="AX68" s="50"/>
      <c r="AY68" s="44">
        <f>VLOOKUP(AA68,'[1]PPTOS GENERALES 2024'!$AL$45:$BG$56,18)*AX68</f>
        <v>0</v>
      </c>
      <c r="AZ68" s="20"/>
      <c r="BA68" s="44">
        <f>VLOOKUP(AA68,'[1]PPTOS GENERALES 2024'!$AL$45:$BG$56,19)*AZ68</f>
        <v>0</v>
      </c>
      <c r="BB68" s="20"/>
      <c r="BC68" s="44">
        <f>VLOOKUP(AA68,'[1]PPTOS GENERALES 2024'!$AL$45:$BG$56,20)*BB68</f>
        <v>0</v>
      </c>
      <c r="BD68" s="20"/>
      <c r="BE68" s="44">
        <f>VLOOKUP(AA68,'[1]PPTOS GENERALES 2024'!$AL$45:$BG$56,21)*BD68</f>
        <v>0</v>
      </c>
      <c r="BF68" s="20"/>
      <c r="BG68" s="44">
        <f>VLOOKUP(AA68,'[1]PPTOS GENERALES 2024'!$AL$45:$BG$56,22)*BF68</f>
        <v>0</v>
      </c>
      <c r="BH68" s="20"/>
      <c r="BI68" s="44">
        <f>VLOOKUP(AA68,'[1]PPTOS GENERALES 2024'!$AL$45:$BZ$56,35)*BH68</f>
        <v>0</v>
      </c>
      <c r="BJ68" s="20"/>
      <c r="BK68" s="44"/>
      <c r="BL68" s="20"/>
      <c r="BM68" s="44"/>
      <c r="BN68" s="20">
        <v>1</v>
      </c>
      <c r="BO68" s="44">
        <f>VLOOKUP(AA68,'[1]PPTOS GENERALES 2024'!$AL$45:$BZ$56,35)*BN68</f>
        <v>30.375237499999997</v>
      </c>
      <c r="BP68" s="20"/>
      <c r="BQ68" s="44"/>
      <c r="BR68" s="20"/>
      <c r="BS68" s="44"/>
      <c r="BT68" s="20"/>
      <c r="BU68" s="44"/>
      <c r="BV68" s="20"/>
      <c r="BW68" s="44"/>
      <c r="BX68" s="20"/>
      <c r="BY68" s="44"/>
      <c r="BZ68" s="44"/>
      <c r="CA68" s="44"/>
      <c r="CB68" s="44"/>
      <c r="CC68" s="44"/>
      <c r="CD68" s="44">
        <f t="shared" si="41"/>
        <v>8418.6124003500008</v>
      </c>
      <c r="CE68" s="44"/>
      <c r="CF68" s="44">
        <f t="shared" si="42"/>
        <v>1259.9054985</v>
      </c>
      <c r="CG68" s="44"/>
      <c r="CH68" s="44">
        <f t="shared" si="43"/>
        <v>5553.7780620000003</v>
      </c>
      <c r="CI68" s="44">
        <f t="shared" si="44"/>
        <v>5835.0412539999998</v>
      </c>
      <c r="CJ68" s="44">
        <f t="shared" si="50"/>
        <v>425.25332499999996</v>
      </c>
      <c r="CK68" s="128"/>
      <c r="CL68" s="129">
        <f t="shared" si="45"/>
        <v>21492.590539850004</v>
      </c>
      <c r="CM68" s="21">
        <v>0</v>
      </c>
      <c r="CN68" s="53">
        <f t="shared" si="49"/>
        <v>21080.231648000001</v>
      </c>
      <c r="CO68" s="54" t="e">
        <f>((CN68/Z68)-1)</f>
        <v>#DIV/0!</v>
      </c>
      <c r="CP68" s="44"/>
      <c r="CQ68" s="44"/>
      <c r="CR68" s="44">
        <f t="shared" si="46"/>
        <v>1505.7308320000002</v>
      </c>
      <c r="CS68" s="42" t="e">
        <f>#REF!-CT68</f>
        <v>#REF!</v>
      </c>
      <c r="CT68" s="55">
        <v>575</v>
      </c>
      <c r="CU68" s="55" t="s">
        <v>155</v>
      </c>
      <c r="CV68" s="133">
        <v>40115</v>
      </c>
      <c r="CW68" s="199">
        <v>45658</v>
      </c>
      <c r="CX68" s="58">
        <f t="shared" si="51"/>
        <v>5</v>
      </c>
      <c r="CY68" s="58">
        <f t="shared" si="52"/>
        <v>5</v>
      </c>
      <c r="CZ68" s="59">
        <f>ROUND(AK68/30,2)</f>
        <v>0</v>
      </c>
      <c r="DA68" s="60">
        <f>ROUND(AO68/30,2)</f>
        <v>0</v>
      </c>
      <c r="DB68" s="60">
        <f>ROUND(AQ68/30,2)</f>
        <v>0</v>
      </c>
      <c r="DC68" s="60">
        <f>ROUND(AS68/30,2)</f>
        <v>0</v>
      </c>
      <c r="DD68" s="60">
        <f>ROUND(AU68/30,2)</f>
        <v>0</v>
      </c>
      <c r="DE68" s="60">
        <f>ROUND(AW68/30,2)</f>
        <v>0</v>
      </c>
      <c r="DF68" s="60">
        <f>ROUND(AY68/30,2)</f>
        <v>0</v>
      </c>
      <c r="DG68" s="60">
        <f>ROUND(BA68/30,2)</f>
        <v>0</v>
      </c>
      <c r="DH68" s="60">
        <f>ROUND(BC68/30,2)</f>
        <v>0</v>
      </c>
      <c r="DI68" s="60">
        <f>ROUND(BE68/30,2)</f>
        <v>0</v>
      </c>
      <c r="DJ68" s="60">
        <f>ROUND(BG68/30,2)</f>
        <v>0</v>
      </c>
      <c r="DL68" s="62">
        <v>575</v>
      </c>
      <c r="DM68" s="62">
        <v>345.5</v>
      </c>
      <c r="DN68" s="63" t="e">
        <f>#REF!-DL68</f>
        <v>#REF!</v>
      </c>
      <c r="DO68" s="64"/>
      <c r="DP68" s="65">
        <f>ROUND(CM68/2,2)</f>
        <v>0</v>
      </c>
      <c r="DU68" s="66" t="s">
        <v>169</v>
      </c>
      <c r="DV68" s="200">
        <v>340</v>
      </c>
      <c r="DW68" s="67">
        <v>3</v>
      </c>
      <c r="DX68" s="67">
        <v>4</v>
      </c>
      <c r="DY68" s="68">
        <v>0</v>
      </c>
      <c r="DZ68" s="205" t="s">
        <v>132</v>
      </c>
      <c r="EA68" s="170" t="s">
        <v>132</v>
      </c>
      <c r="EB68" s="35"/>
      <c r="EC68" s="35"/>
      <c r="ED68" s="35"/>
      <c r="EE68" s="35"/>
      <c r="EF68" s="35"/>
      <c r="EG68" s="66" t="s">
        <v>169</v>
      </c>
      <c r="EH68" s="200">
        <v>340</v>
      </c>
      <c r="EI68" s="67">
        <v>3</v>
      </c>
      <c r="EJ68" s="67">
        <v>4</v>
      </c>
      <c r="EK68" s="68">
        <v>0</v>
      </c>
      <c r="EL68" s="205" t="s">
        <v>132</v>
      </c>
      <c r="EM68" s="170" t="s">
        <v>132</v>
      </c>
    </row>
    <row r="69" spans="1:1039" ht="25.5" customHeight="1" outlineLevel="2" x14ac:dyDescent="0.2">
      <c r="A69" s="196">
        <v>340</v>
      </c>
      <c r="B69" s="7" t="s">
        <v>112</v>
      </c>
      <c r="C69" s="7" t="s">
        <v>9</v>
      </c>
      <c r="D69" s="7" t="s">
        <v>10</v>
      </c>
      <c r="E69" s="7" t="s">
        <v>138</v>
      </c>
      <c r="F69" s="7" t="s">
        <v>150</v>
      </c>
      <c r="G69" s="43" t="s">
        <v>168</v>
      </c>
      <c r="H69" s="42" t="s">
        <v>130</v>
      </c>
      <c r="I69" s="21" t="s">
        <v>152</v>
      </c>
      <c r="J69" s="138" t="s">
        <v>170</v>
      </c>
      <c r="K69" s="21" t="s">
        <v>170</v>
      </c>
      <c r="L69" s="21" t="s">
        <v>171</v>
      </c>
      <c r="M69" s="21" t="s">
        <v>145</v>
      </c>
      <c r="N69" s="42">
        <v>18</v>
      </c>
      <c r="O69" s="44"/>
      <c r="P69" s="44"/>
      <c r="Q69" s="65"/>
      <c r="R69" s="65"/>
      <c r="S69" s="65"/>
      <c r="T69" s="65"/>
      <c r="U69" s="65"/>
      <c r="AA69" s="42">
        <v>4</v>
      </c>
      <c r="AB69" s="45">
        <v>18</v>
      </c>
      <c r="AC69" s="46">
        <f>VLOOKUP(AB69,'[1]PPTOS GENERALES 2024'!$AL$11:$AN$40,3)*AD69</f>
        <v>427.221</v>
      </c>
      <c r="AD69" s="47">
        <v>0.9</v>
      </c>
      <c r="AE69" s="48">
        <f>VLOOKUP(C69,'[1]PPTOS GENERALES 2024'!$AL$3:$AO$8,4)*AD69</f>
        <v>648.44100000000003</v>
      </c>
      <c r="AF69" s="48">
        <f>VLOOKUP(C69,'[1]PPTOS GENERALES 2024'!$AL$3:$AP$8,5)*CY69*AD69</f>
        <v>84.123000000000005</v>
      </c>
      <c r="AG69" s="48"/>
      <c r="AH69" s="44">
        <f>VLOOKUP(C69,'[1]PPTOS GENERALES 2024'!$AU$3:$AV$8,2)*AD69</f>
        <v>642.53047500000002</v>
      </c>
      <c r="AI69" s="44">
        <f>VLOOKUP(C69,'[1]PPTOS GENERALES 2024'!$AU$3:$AW$8,3)*CY69*AD69</f>
        <v>83.227949999999993</v>
      </c>
      <c r="AJ69" s="49">
        <f>VLOOKUP(N69,'[1]PPTOS GENERALES 2024'!$AL$11:$AN$40,3)*AD69</f>
        <v>427.221</v>
      </c>
      <c r="AK69" s="44">
        <f t="shared" si="40"/>
        <v>0</v>
      </c>
      <c r="AL69" s="44">
        <f>VLOOKUP(AA69,'[1]PPTOS GENERALES 2024'!$AL$45:$AU$56,10)*AD69</f>
        <v>448.85700000000003</v>
      </c>
      <c r="AM69" s="44">
        <v>0</v>
      </c>
      <c r="AN69" s="44">
        <v>0</v>
      </c>
      <c r="AO69" s="44">
        <v>0</v>
      </c>
      <c r="AP69" s="50">
        <v>0</v>
      </c>
      <c r="AQ69" s="44">
        <f>VLOOKUP(AA69,'[1]PPTOS GENERALES 2024'!$AL$45:$BB$56,12)*AP69</f>
        <v>0</v>
      </c>
      <c r="AR69" s="50"/>
      <c r="AS69" s="44">
        <f>VLOOKUP(AA69,'[1]PPTOS GENERALES 2024'!$AL$45:$BB$56,14)*AR69</f>
        <v>0</v>
      </c>
      <c r="AT69" s="50"/>
      <c r="AU69" s="44">
        <f>VLOOKUP(AA69,'[1]PPTOS GENERALES 2024'!$AL$45:$BB$56,15)*AT69</f>
        <v>0</v>
      </c>
      <c r="AV69" s="50"/>
      <c r="AW69" s="44">
        <f>VLOOKUP(AA69,'[1]PPTOS GENERALES 2024'!$AL$45:$BB$56,17)*AV69</f>
        <v>0</v>
      </c>
      <c r="AX69" s="50"/>
      <c r="AY69" s="44">
        <f>VLOOKUP(AA69,'[1]PPTOS GENERALES 2024'!$AL$45:$BG$56,18)*AX69</f>
        <v>0</v>
      </c>
      <c r="AZ69" s="20"/>
      <c r="BA69" s="44">
        <f>VLOOKUP(AA69,'[1]PPTOS GENERALES 2024'!$AL$45:$BG$56,19)*AZ69</f>
        <v>0</v>
      </c>
      <c r="BB69" s="20"/>
      <c r="BC69" s="44">
        <f>VLOOKUP(AA69,'[1]PPTOS GENERALES 2024'!$AL$45:$BG$56,20)*BB69</f>
        <v>0</v>
      </c>
      <c r="BD69" s="20"/>
      <c r="BE69" s="44">
        <f>VLOOKUP(AA69,'[1]PPTOS GENERALES 2024'!$AL$45:$BG$56,21)*BD69</f>
        <v>0</v>
      </c>
      <c r="BF69" s="20"/>
      <c r="BG69" s="44">
        <f>VLOOKUP(AA69,'[1]PPTOS GENERALES 2024'!$AL$45:$BG$56,22)*BF69</f>
        <v>0</v>
      </c>
      <c r="BH69" s="20">
        <v>1</v>
      </c>
      <c r="BI69" s="44">
        <f>VLOOKUP(AA69,'[1]PPTOS GENERALES 2024'!$AL$45:$BZ$56,32)*BH69</f>
        <v>112.25631250000001</v>
      </c>
      <c r="BJ69" s="20"/>
      <c r="BK69" s="44"/>
      <c r="BL69" s="20"/>
      <c r="BM69" s="44"/>
      <c r="BN69" s="20"/>
      <c r="BO69" s="44"/>
      <c r="BP69" s="20"/>
      <c r="BQ69" s="44"/>
      <c r="BR69" s="20"/>
      <c r="BS69" s="44"/>
      <c r="BT69" s="20"/>
      <c r="BU69" s="44"/>
      <c r="BV69" s="20"/>
      <c r="BW69" s="44"/>
      <c r="BX69" s="20"/>
      <c r="BY69" s="44"/>
      <c r="BZ69" s="44"/>
      <c r="CA69" s="44"/>
      <c r="CB69" s="44"/>
      <c r="CC69" s="44"/>
      <c r="CD69" s="44">
        <f t="shared" si="41"/>
        <v>9066.3529500000004</v>
      </c>
      <c r="CE69" s="44"/>
      <c r="CF69" s="44">
        <f t="shared" si="42"/>
        <v>1175.9319</v>
      </c>
      <c r="CG69" s="44"/>
      <c r="CH69" s="44">
        <f t="shared" si="43"/>
        <v>5981.0940000000001</v>
      </c>
      <c r="CI69" s="44">
        <f t="shared" si="44"/>
        <v>6283.9980000000005</v>
      </c>
      <c r="CJ69" s="44">
        <f t="shared" si="50"/>
        <v>1571.588375</v>
      </c>
      <c r="CK69" s="128"/>
      <c r="CL69" s="129">
        <f t="shared" si="45"/>
        <v>24078.965225</v>
      </c>
      <c r="CM69" s="21">
        <v>0</v>
      </c>
      <c r="CN69" s="53">
        <f t="shared" si="49"/>
        <v>22520.988000000001</v>
      </c>
      <c r="CO69" s="54"/>
      <c r="CP69" s="44"/>
      <c r="CQ69" s="44"/>
      <c r="CR69" s="44">
        <f t="shared" si="46"/>
        <v>1608.6420000000001</v>
      </c>
      <c r="CS69" s="42">
        <v>0</v>
      </c>
      <c r="CT69" s="55">
        <v>1075</v>
      </c>
      <c r="CU69" s="55" t="s">
        <v>122</v>
      </c>
      <c r="CV69" s="130">
        <v>40877</v>
      </c>
      <c r="CW69" s="199">
        <v>45658</v>
      </c>
      <c r="CX69" s="58">
        <f t="shared" si="51"/>
        <v>4.333333333333333</v>
      </c>
      <c r="CY69" s="58">
        <f t="shared" si="52"/>
        <v>4.333333333333333</v>
      </c>
      <c r="CZ69" s="59">
        <v>0</v>
      </c>
      <c r="DA69" s="60">
        <v>0</v>
      </c>
      <c r="DB69" s="60">
        <v>0</v>
      </c>
      <c r="DC69" s="60">
        <v>0</v>
      </c>
      <c r="DD69" s="60">
        <v>0</v>
      </c>
      <c r="DE69" s="60">
        <v>0</v>
      </c>
      <c r="DF69" s="60">
        <v>0</v>
      </c>
      <c r="DG69" s="60">
        <v>0</v>
      </c>
      <c r="DH69" s="60">
        <v>0</v>
      </c>
      <c r="DI69" s="60">
        <v>0</v>
      </c>
      <c r="DJ69" s="60">
        <v>0</v>
      </c>
      <c r="DL69" s="62">
        <v>1010</v>
      </c>
      <c r="DM69" s="62"/>
      <c r="DN69" s="63" t="e">
        <f>#REF!-DL69</f>
        <v>#REF!</v>
      </c>
      <c r="DO69" s="64"/>
      <c r="DP69" s="65">
        <f>ROUND(CM69/2,2)</f>
        <v>0</v>
      </c>
      <c r="DU69" s="66" t="s">
        <v>169</v>
      </c>
      <c r="DV69" s="200">
        <v>340</v>
      </c>
      <c r="DW69" s="67">
        <v>3</v>
      </c>
      <c r="DX69" s="67">
        <v>4</v>
      </c>
      <c r="DY69" s="68">
        <v>0</v>
      </c>
      <c r="DZ69" s="205" t="s">
        <v>132</v>
      </c>
      <c r="EA69" s="170" t="s">
        <v>132</v>
      </c>
      <c r="EG69" s="66" t="s">
        <v>169</v>
      </c>
      <c r="EH69" s="200">
        <v>340</v>
      </c>
      <c r="EI69" s="67">
        <v>3</v>
      </c>
      <c r="EJ69" s="67">
        <v>4</v>
      </c>
      <c r="EK69" s="68">
        <v>0</v>
      </c>
      <c r="EL69" s="205" t="s">
        <v>132</v>
      </c>
      <c r="EM69" s="170" t="s">
        <v>132</v>
      </c>
      <c r="AMV69" s="61"/>
      <c r="AMW69" s="61"/>
      <c r="AMX69" s="61"/>
      <c r="AMY69" s="61"/>
    </row>
    <row r="70" spans="1:1039" ht="25.5" customHeight="1" outlineLevel="2" x14ac:dyDescent="0.2">
      <c r="A70" s="196">
        <v>340</v>
      </c>
      <c r="B70" s="7" t="s">
        <v>112</v>
      </c>
      <c r="C70" s="7" t="s">
        <v>9</v>
      </c>
      <c r="D70" s="7" t="s">
        <v>10</v>
      </c>
      <c r="E70" s="7" t="s">
        <v>138</v>
      </c>
      <c r="F70" s="7" t="s">
        <v>150</v>
      </c>
      <c r="G70" s="43" t="s">
        <v>168</v>
      </c>
      <c r="H70" s="42" t="s">
        <v>130</v>
      </c>
      <c r="I70" s="179" t="s">
        <v>121</v>
      </c>
      <c r="J70" s="179" t="s">
        <v>121</v>
      </c>
      <c r="K70" s="179" t="s">
        <v>121</v>
      </c>
      <c r="L70" s="178"/>
      <c r="M70" s="179"/>
      <c r="N70" s="45">
        <v>18</v>
      </c>
      <c r="O70" s="180">
        <v>5029.1751240000003</v>
      </c>
      <c r="P70" s="213">
        <v>9726.6507486666706</v>
      </c>
      <c r="Q70" s="190">
        <v>4</v>
      </c>
      <c r="R70" s="190">
        <v>5</v>
      </c>
      <c r="S70" s="190">
        <v>2</v>
      </c>
      <c r="T70" s="190">
        <v>0</v>
      </c>
      <c r="U70" s="190">
        <v>0</v>
      </c>
      <c r="V70" s="214"/>
      <c r="W70" s="214"/>
      <c r="X70" s="214"/>
      <c r="Y70" s="214"/>
      <c r="Z70" s="214"/>
      <c r="AA70" s="42">
        <v>4</v>
      </c>
      <c r="AB70" s="45">
        <v>18</v>
      </c>
      <c r="AC70" s="46">
        <f>VLOOKUP(AB70,'[1]PPTOS GENERALES 2024'!$AL$11:$AN$40,3)*AD70</f>
        <v>474.69</v>
      </c>
      <c r="AD70" s="47">
        <v>1</v>
      </c>
      <c r="AE70" s="48">
        <f>VLOOKUP(C70,'[1]PPTOS GENERALES 2024'!$AL$3:$AO$8,4)*AD70</f>
        <v>720.49</v>
      </c>
      <c r="AF70" s="48">
        <f>VLOOKUP(C70,'[1]PPTOS GENERALES 2024'!$AL$3:$AP$8,5)*CY70*AD70</f>
        <v>122.23</v>
      </c>
      <c r="AG70" s="48"/>
      <c r="AH70" s="44">
        <f>VLOOKUP(C70,'[1]PPTOS GENERALES 2024'!$AU$3:$AV$8,2)*AD70</f>
        <v>713.92274999999995</v>
      </c>
      <c r="AI70" s="44">
        <f>VLOOKUP(C70,'[1]PPTOS GENERALES 2024'!$AU$3:$AW$8,3)*CY70*AD70</f>
        <v>120.9295</v>
      </c>
      <c r="AJ70" s="49">
        <f>VLOOKUP(N70,'[1]PPTOS GENERALES 2024'!$AL$11:$AN$40,3)*AD70</f>
        <v>474.69</v>
      </c>
      <c r="AK70" s="44">
        <f t="shared" si="40"/>
        <v>0</v>
      </c>
      <c r="AL70" s="44">
        <f>VLOOKUP(AA70,'[1]PPTOS GENERALES 2024'!$AL$45:$AU$56,10)*AD70</f>
        <v>498.73</v>
      </c>
      <c r="AM70" s="180"/>
      <c r="AN70" s="180"/>
      <c r="AO70" s="180"/>
      <c r="AP70" s="185"/>
      <c r="AQ70" s="44">
        <f>VLOOKUP(AA70,'[1]PPTOS GENERALES 2024'!$AL$45:$BB$56,12)*AP70</f>
        <v>0</v>
      </c>
      <c r="AR70" s="185"/>
      <c r="AS70" s="44">
        <f>VLOOKUP(AA70,'[1]PPTOS GENERALES 2024'!$AL$45:$BB$56,14)*AR70</f>
        <v>0</v>
      </c>
      <c r="AT70" s="185"/>
      <c r="AU70" s="44">
        <f>VLOOKUP(AA70,'[1]PPTOS GENERALES 2024'!$AL$45:$BB$56,15)*AT70</f>
        <v>0</v>
      </c>
      <c r="AV70" s="185"/>
      <c r="AW70" s="44">
        <f>VLOOKUP(AA70,'[1]PPTOS GENERALES 2024'!$AL$45:$BB$56,17)*AV70</f>
        <v>0</v>
      </c>
      <c r="AX70" s="185"/>
      <c r="AY70" s="44">
        <f>VLOOKUP(AA70,'[1]PPTOS GENERALES 2024'!$AL$45:$BG$56,18)*AX70</f>
        <v>0</v>
      </c>
      <c r="AZ70" s="19"/>
      <c r="BA70" s="44">
        <f>VLOOKUP(AA70,'[1]PPTOS GENERALES 2024'!$AL$45:$BG$56,19)*AZ70</f>
        <v>0</v>
      </c>
      <c r="BB70" s="19"/>
      <c r="BC70" s="44">
        <f>VLOOKUP(AA70,'[1]PPTOS GENERALES 2024'!$AL$45:$BG$56,20)*BB70</f>
        <v>0</v>
      </c>
      <c r="BD70" s="19"/>
      <c r="BE70" s="44">
        <f>VLOOKUP(AA70,'[1]PPTOS GENERALES 2024'!$AL$45:$BG$56,21)*BD70</f>
        <v>0</v>
      </c>
      <c r="BF70" s="19"/>
      <c r="BG70" s="44">
        <f>VLOOKUP(AA70,'[1]PPTOS GENERALES 2024'!$AL$45:$BG$56,22)*BF70</f>
        <v>0</v>
      </c>
      <c r="BH70" s="19"/>
      <c r="BI70" s="44"/>
      <c r="BJ70" s="19">
        <v>1</v>
      </c>
      <c r="BK70" s="180">
        <f>VLOOKUP(AA70,'[1]PPTOS GENERALES 2024'!$AL$45:$BZ$56,33)*BJ70</f>
        <v>78.975617499999998</v>
      </c>
      <c r="BL70" s="19"/>
      <c r="BM70" s="180"/>
      <c r="BN70" s="19"/>
      <c r="BO70" s="180"/>
      <c r="BP70" s="19"/>
      <c r="BQ70" s="180"/>
      <c r="BR70" s="19"/>
      <c r="BS70" s="180"/>
      <c r="BT70" s="19"/>
      <c r="BU70" s="180"/>
      <c r="BV70" s="19"/>
      <c r="BW70" s="180"/>
      <c r="BX70" s="19"/>
      <c r="BY70" s="180"/>
      <c r="BZ70" s="180"/>
      <c r="CA70" s="180"/>
      <c r="CB70" s="180"/>
      <c r="CC70" s="44"/>
      <c r="CD70" s="44">
        <f t="shared" si="41"/>
        <v>10073.7255</v>
      </c>
      <c r="CE70" s="180"/>
      <c r="CF70" s="44">
        <f t="shared" si="42"/>
        <v>1708.6189999999999</v>
      </c>
      <c r="CG70" s="44"/>
      <c r="CH70" s="44">
        <f t="shared" si="43"/>
        <v>6645.66</v>
      </c>
      <c r="CI70" s="44">
        <f t="shared" si="44"/>
        <v>6982.22</v>
      </c>
      <c r="CJ70" s="44">
        <f t="shared" si="50"/>
        <v>1105.658645</v>
      </c>
      <c r="CK70" s="128"/>
      <c r="CL70" s="129">
        <f t="shared" si="45"/>
        <v>26515.883145000003</v>
      </c>
      <c r="CM70" s="179">
        <v>0</v>
      </c>
      <c r="CN70" s="188">
        <f t="shared" si="49"/>
        <v>25425.96</v>
      </c>
      <c r="CO70" s="54" t="e">
        <f>((CN70/Z70)-1)</f>
        <v>#DIV/0!</v>
      </c>
      <c r="CP70" s="44"/>
      <c r="CQ70" s="44"/>
      <c r="CR70" s="44">
        <f t="shared" si="46"/>
        <v>1816.14</v>
      </c>
      <c r="CS70" s="42" t="e">
        <f>#REF!-CT70</f>
        <v>#REF!</v>
      </c>
      <c r="CT70" s="55">
        <v>331</v>
      </c>
      <c r="CU70" s="55" t="s">
        <v>155</v>
      </c>
      <c r="CV70" s="57">
        <v>39340</v>
      </c>
      <c r="CW70" s="199">
        <v>45658</v>
      </c>
      <c r="CX70" s="58">
        <f t="shared" si="51"/>
        <v>5.666666666666667</v>
      </c>
      <c r="CY70" s="58">
        <f t="shared" si="52"/>
        <v>5.666666666666667</v>
      </c>
      <c r="CZ70" s="215">
        <f>ROUND(AK70/30,2)</f>
        <v>0</v>
      </c>
      <c r="DA70" s="216">
        <f>ROUND(AO70/30,2)</f>
        <v>0</v>
      </c>
      <c r="DB70" s="216">
        <f>ROUND(AQ70/30,2)</f>
        <v>0</v>
      </c>
      <c r="DC70" s="216">
        <f>ROUND(AS70/30,2)</f>
        <v>0</v>
      </c>
      <c r="DD70" s="216">
        <f>ROUND(AU70/30,2)</f>
        <v>0</v>
      </c>
      <c r="DE70" s="216">
        <f>ROUND(AW70/30,2)</f>
        <v>0</v>
      </c>
      <c r="DF70" s="216">
        <f>ROUND(AY70/30,2)</f>
        <v>0</v>
      </c>
      <c r="DG70" s="216">
        <f>ROUND(BA70/30,2)</f>
        <v>0</v>
      </c>
      <c r="DH70" s="216">
        <f>ROUND(BC70/30,2)</f>
        <v>0</v>
      </c>
      <c r="DI70" s="216">
        <f>ROUND(BE70/30,2)</f>
        <v>0</v>
      </c>
      <c r="DJ70" s="216">
        <f>ROUND(BG70/30,2)</f>
        <v>0</v>
      </c>
      <c r="DL70" s="62">
        <v>331</v>
      </c>
      <c r="DM70" s="62">
        <v>715.17</v>
      </c>
      <c r="DN70" s="63" t="e">
        <f>#REF!-DL70</f>
        <v>#REF!</v>
      </c>
      <c r="DO70" s="64">
        <f>CR70-DM70</f>
        <v>1100.9700000000003</v>
      </c>
      <c r="DP70" s="217">
        <f>ROUND(CM70/2,2)</f>
        <v>0</v>
      </c>
      <c r="DU70" s="66" t="s">
        <v>169</v>
      </c>
      <c r="DV70" s="200">
        <v>340</v>
      </c>
      <c r="DW70" s="67">
        <v>3</v>
      </c>
      <c r="DX70" s="67">
        <v>4</v>
      </c>
      <c r="DY70" s="68">
        <v>0</v>
      </c>
      <c r="DZ70" s="205" t="s">
        <v>132</v>
      </c>
      <c r="EA70" s="170" t="s">
        <v>132</v>
      </c>
      <c r="EB70" s="204"/>
      <c r="EC70" s="204"/>
      <c r="ED70" s="204"/>
      <c r="EE70" s="204"/>
      <c r="EF70" s="204"/>
      <c r="EG70" s="66" t="s">
        <v>169</v>
      </c>
      <c r="EH70" s="200">
        <v>340</v>
      </c>
      <c r="EI70" s="67">
        <v>3</v>
      </c>
      <c r="EJ70" s="67">
        <v>4</v>
      </c>
      <c r="EK70" s="68">
        <v>0</v>
      </c>
      <c r="EL70" s="205" t="s">
        <v>132</v>
      </c>
      <c r="EM70" s="170" t="s">
        <v>132</v>
      </c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04"/>
      <c r="FI70" s="204"/>
      <c r="FJ70" s="204"/>
      <c r="FK70" s="204"/>
      <c r="FL70" s="204"/>
      <c r="FM70" s="204"/>
      <c r="FN70" s="204"/>
      <c r="FO70" s="204"/>
      <c r="FP70" s="204"/>
      <c r="FQ70" s="204"/>
      <c r="FR70" s="204"/>
      <c r="FS70" s="204"/>
      <c r="FT70" s="204"/>
      <c r="FU70" s="204"/>
      <c r="FV70" s="204"/>
      <c r="FW70" s="204"/>
      <c r="FX70" s="204"/>
      <c r="FY70" s="204"/>
      <c r="FZ70" s="204"/>
      <c r="GA70" s="204"/>
      <c r="GB70" s="204"/>
      <c r="GC70" s="204"/>
      <c r="GD70" s="204"/>
      <c r="GE70" s="204"/>
      <c r="GF70" s="204"/>
      <c r="GG70" s="204"/>
      <c r="GH70" s="204"/>
      <c r="GI70" s="204"/>
      <c r="GJ70" s="204"/>
      <c r="GK70" s="204"/>
      <c r="GL70" s="204"/>
      <c r="GM70" s="204"/>
      <c r="GN70" s="204"/>
      <c r="GO70" s="204"/>
      <c r="GP70" s="204"/>
      <c r="GQ70" s="204"/>
      <c r="GR70" s="204"/>
      <c r="GS70" s="204"/>
      <c r="GT70" s="204"/>
      <c r="GU70" s="204"/>
      <c r="GV70" s="204"/>
      <c r="GW70" s="204"/>
      <c r="GX70" s="204"/>
      <c r="GY70" s="204"/>
      <c r="GZ70" s="204"/>
      <c r="HA70" s="204"/>
      <c r="HB70" s="204"/>
      <c r="HC70" s="204"/>
      <c r="HD70" s="204"/>
      <c r="HE70" s="204"/>
      <c r="HF70" s="204"/>
      <c r="HG70" s="204"/>
      <c r="HH70" s="204"/>
      <c r="HI70" s="204"/>
      <c r="HJ70" s="204"/>
      <c r="HK70" s="204"/>
      <c r="HL70" s="204"/>
      <c r="HM70" s="204"/>
      <c r="HN70" s="204"/>
      <c r="HO70" s="204"/>
      <c r="HP70" s="204"/>
      <c r="HQ70" s="204"/>
      <c r="HR70" s="204"/>
      <c r="HS70" s="204"/>
      <c r="HT70" s="204"/>
      <c r="HU70" s="204"/>
      <c r="HV70" s="204"/>
      <c r="HW70" s="204"/>
      <c r="HX70" s="204"/>
      <c r="HY70" s="204"/>
      <c r="HZ70" s="204"/>
      <c r="IA70" s="204"/>
      <c r="IB70" s="204"/>
      <c r="IC70" s="204"/>
      <c r="ID70" s="204"/>
      <c r="IE70" s="204"/>
      <c r="IF70" s="204"/>
      <c r="IG70" s="204"/>
      <c r="IH70" s="204"/>
      <c r="II70" s="204"/>
      <c r="IJ70" s="204"/>
      <c r="IK70" s="204"/>
      <c r="IL70" s="204"/>
      <c r="IM70" s="204"/>
      <c r="IN70" s="204"/>
      <c r="IO70" s="204"/>
      <c r="IP70" s="204"/>
      <c r="IQ70" s="204"/>
      <c r="IR70" s="204"/>
      <c r="IS70" s="204"/>
      <c r="IT70" s="204"/>
      <c r="IU70" s="204"/>
      <c r="IV70" s="204"/>
      <c r="IW70" s="204"/>
      <c r="IX70" s="204"/>
      <c r="IY70" s="204"/>
      <c r="IZ70" s="204"/>
      <c r="JA70" s="204"/>
      <c r="JB70" s="204"/>
      <c r="JC70" s="204"/>
      <c r="JD70" s="204"/>
      <c r="JE70" s="204"/>
      <c r="JF70" s="204"/>
      <c r="JG70" s="204"/>
      <c r="JH70" s="204"/>
      <c r="JI70" s="204"/>
      <c r="JJ70" s="204"/>
      <c r="JK70" s="204"/>
      <c r="JL70" s="204"/>
      <c r="JM70" s="204"/>
      <c r="JN70" s="204"/>
      <c r="JO70" s="204"/>
      <c r="JP70" s="204"/>
      <c r="JQ70" s="204"/>
      <c r="JR70" s="204"/>
      <c r="JS70" s="204"/>
      <c r="JT70" s="204"/>
      <c r="JU70" s="204"/>
      <c r="JV70" s="204"/>
      <c r="JW70" s="204"/>
      <c r="JX70" s="204"/>
      <c r="JY70" s="204"/>
      <c r="JZ70" s="204"/>
      <c r="KA70" s="204"/>
      <c r="KB70" s="204"/>
      <c r="KC70" s="204"/>
      <c r="KD70" s="204"/>
      <c r="KE70" s="204"/>
      <c r="KF70" s="204"/>
      <c r="KG70" s="204"/>
      <c r="KH70" s="204"/>
      <c r="KI70" s="204"/>
      <c r="KJ70" s="204"/>
      <c r="KK70" s="204"/>
      <c r="KL70" s="204"/>
      <c r="KM70" s="204"/>
      <c r="KN70" s="204"/>
      <c r="KO70" s="204"/>
      <c r="KP70" s="204"/>
      <c r="KQ70" s="204"/>
      <c r="KR70" s="204"/>
      <c r="KS70" s="204"/>
      <c r="KT70" s="204"/>
      <c r="KU70" s="204"/>
      <c r="KV70" s="204"/>
      <c r="KW70" s="204"/>
      <c r="KX70" s="204"/>
      <c r="KY70" s="204"/>
      <c r="KZ70" s="204"/>
      <c r="LA70" s="204"/>
      <c r="LB70" s="204"/>
      <c r="LC70" s="204"/>
      <c r="LD70" s="204"/>
      <c r="LE70" s="204"/>
      <c r="LF70" s="204"/>
      <c r="LG70" s="204"/>
      <c r="LH70" s="204"/>
      <c r="LI70" s="204"/>
      <c r="LJ70" s="204"/>
      <c r="LK70" s="204"/>
      <c r="LL70" s="204"/>
      <c r="LM70" s="204"/>
      <c r="LN70" s="204"/>
      <c r="LO70" s="204"/>
      <c r="LP70" s="204"/>
      <c r="LQ70" s="204"/>
      <c r="LR70" s="204"/>
      <c r="LS70" s="204"/>
      <c r="LT70" s="204"/>
      <c r="LU70" s="204"/>
      <c r="LV70" s="204"/>
      <c r="LW70" s="204"/>
      <c r="LX70" s="204"/>
      <c r="LY70" s="204"/>
      <c r="LZ70" s="204"/>
      <c r="MA70" s="204"/>
      <c r="MB70" s="204"/>
      <c r="MC70" s="204"/>
      <c r="MD70" s="204"/>
      <c r="ME70" s="204"/>
      <c r="MF70" s="204"/>
      <c r="MG70" s="204"/>
      <c r="MH70" s="204"/>
      <c r="MI70" s="204"/>
      <c r="MJ70" s="204"/>
      <c r="MK70" s="204"/>
      <c r="ML70" s="204"/>
      <c r="MM70" s="204"/>
      <c r="MN70" s="204"/>
      <c r="MO70" s="204"/>
      <c r="MP70" s="204"/>
      <c r="MQ70" s="204"/>
      <c r="MR70" s="204"/>
      <c r="MS70" s="204"/>
      <c r="MT70" s="204"/>
      <c r="MU70" s="204"/>
      <c r="MV70" s="204"/>
      <c r="MW70" s="204"/>
      <c r="MX70" s="204"/>
      <c r="MY70" s="204"/>
      <c r="MZ70" s="204"/>
      <c r="NA70" s="204"/>
      <c r="NB70" s="204"/>
      <c r="NC70" s="204"/>
      <c r="ND70" s="204"/>
      <c r="NE70" s="204"/>
      <c r="NF70" s="204"/>
      <c r="NG70" s="204"/>
      <c r="NH70" s="204"/>
      <c r="NI70" s="204"/>
      <c r="NJ70" s="204"/>
      <c r="NK70" s="204"/>
      <c r="NL70" s="204"/>
      <c r="NM70" s="204"/>
      <c r="NN70" s="204"/>
      <c r="NO70" s="204"/>
      <c r="NP70" s="204"/>
      <c r="NQ70" s="204"/>
      <c r="NR70" s="204"/>
      <c r="NS70" s="204"/>
      <c r="NT70" s="204"/>
      <c r="NU70" s="204"/>
      <c r="NV70" s="204"/>
      <c r="NW70" s="204"/>
      <c r="NX70" s="204"/>
      <c r="NY70" s="204"/>
      <c r="NZ70" s="204"/>
      <c r="OA70" s="204"/>
      <c r="OB70" s="204"/>
      <c r="OC70" s="204"/>
      <c r="OD70" s="204"/>
      <c r="OE70" s="204"/>
      <c r="OF70" s="204"/>
      <c r="OG70" s="204"/>
      <c r="OH70" s="204"/>
      <c r="OI70" s="204"/>
      <c r="OJ70" s="204"/>
      <c r="OK70" s="204"/>
      <c r="OL70" s="204"/>
      <c r="OM70" s="204"/>
      <c r="ON70" s="204"/>
      <c r="OO70" s="204"/>
      <c r="OP70" s="204"/>
      <c r="OQ70" s="204"/>
      <c r="OR70" s="204"/>
      <c r="OS70" s="204"/>
      <c r="OT70" s="204"/>
      <c r="OU70" s="204"/>
      <c r="OV70" s="204"/>
      <c r="OW70" s="204"/>
      <c r="OX70" s="204"/>
      <c r="OY70" s="204"/>
      <c r="OZ70" s="204"/>
      <c r="PA70" s="204"/>
      <c r="PB70" s="204"/>
      <c r="PC70" s="204"/>
      <c r="PD70" s="204"/>
      <c r="PE70" s="204"/>
      <c r="PF70" s="204"/>
      <c r="PG70" s="204"/>
      <c r="PH70" s="204"/>
      <c r="PI70" s="204"/>
      <c r="PJ70" s="204"/>
      <c r="PK70" s="204"/>
      <c r="PL70" s="204"/>
      <c r="PM70" s="204"/>
      <c r="PN70" s="204"/>
      <c r="PO70" s="204"/>
      <c r="PP70" s="204"/>
      <c r="PQ70" s="204"/>
      <c r="PR70" s="204"/>
      <c r="PS70" s="204"/>
      <c r="PT70" s="204"/>
      <c r="PU70" s="204"/>
      <c r="PV70" s="204"/>
      <c r="PW70" s="204"/>
      <c r="PX70" s="204"/>
      <c r="PY70" s="204"/>
      <c r="PZ70" s="204"/>
      <c r="QA70" s="204"/>
      <c r="QB70" s="204"/>
      <c r="QC70" s="204"/>
      <c r="QD70" s="204"/>
      <c r="QE70" s="204"/>
      <c r="QF70" s="204"/>
      <c r="QG70" s="204"/>
      <c r="QH70" s="204"/>
      <c r="QI70" s="204"/>
      <c r="QJ70" s="204"/>
      <c r="QK70" s="204"/>
      <c r="QL70" s="204"/>
      <c r="QM70" s="204"/>
      <c r="QN70" s="204"/>
      <c r="QO70" s="204"/>
      <c r="QP70" s="204"/>
      <c r="QQ70" s="204"/>
      <c r="QR70" s="204"/>
      <c r="QS70" s="204"/>
      <c r="QT70" s="204"/>
      <c r="QU70" s="204"/>
      <c r="QV70" s="204"/>
      <c r="QW70" s="204"/>
      <c r="QX70" s="204"/>
      <c r="QY70" s="204"/>
      <c r="QZ70" s="204"/>
      <c r="RA70" s="204"/>
      <c r="RB70" s="204"/>
      <c r="RC70" s="204"/>
      <c r="RD70" s="204"/>
      <c r="RE70" s="204"/>
      <c r="RF70" s="204"/>
      <c r="RG70" s="204"/>
      <c r="RH70" s="204"/>
      <c r="RI70" s="204"/>
      <c r="RJ70" s="204"/>
      <c r="RK70" s="204"/>
      <c r="RL70" s="204"/>
      <c r="RM70" s="204"/>
      <c r="RN70" s="204"/>
      <c r="RO70" s="204"/>
      <c r="RP70" s="204"/>
      <c r="RQ70" s="204"/>
      <c r="RR70" s="204"/>
      <c r="RS70" s="204"/>
      <c r="RT70" s="204"/>
      <c r="RU70" s="204"/>
      <c r="RV70" s="204"/>
      <c r="RW70" s="204"/>
      <c r="RX70" s="204"/>
      <c r="RY70" s="204"/>
      <c r="RZ70" s="204"/>
      <c r="SA70" s="204"/>
      <c r="SB70" s="204"/>
      <c r="SC70" s="204"/>
      <c r="SD70" s="204"/>
      <c r="SE70" s="204"/>
      <c r="SF70" s="204"/>
      <c r="SG70" s="204"/>
      <c r="SH70" s="204"/>
      <c r="SI70" s="204"/>
      <c r="SJ70" s="204"/>
      <c r="SK70" s="204"/>
      <c r="SL70" s="204"/>
      <c r="SM70" s="204"/>
      <c r="SN70" s="204"/>
      <c r="SO70" s="204"/>
      <c r="SP70" s="204"/>
      <c r="SQ70" s="204"/>
      <c r="SR70" s="204"/>
      <c r="SS70" s="204"/>
      <c r="ST70" s="204"/>
      <c r="SU70" s="204"/>
      <c r="SV70" s="204"/>
      <c r="SW70" s="204"/>
      <c r="SX70" s="204"/>
      <c r="SY70" s="204"/>
      <c r="SZ70" s="204"/>
      <c r="TA70" s="204"/>
      <c r="TB70" s="204"/>
      <c r="TC70" s="204"/>
      <c r="TD70" s="204"/>
      <c r="TE70" s="204"/>
      <c r="TF70" s="204"/>
      <c r="TG70" s="204"/>
      <c r="TH70" s="204"/>
      <c r="TI70" s="204"/>
      <c r="TJ70" s="204"/>
      <c r="TK70" s="204"/>
      <c r="TL70" s="204"/>
      <c r="TM70" s="204"/>
      <c r="TN70" s="204"/>
      <c r="TO70" s="204"/>
      <c r="TP70" s="204"/>
      <c r="TQ70" s="204"/>
      <c r="TR70" s="204"/>
      <c r="TS70" s="204"/>
      <c r="TT70" s="204"/>
      <c r="TU70" s="204"/>
      <c r="TV70" s="204"/>
      <c r="TW70" s="204"/>
      <c r="TX70" s="204"/>
      <c r="TY70" s="204"/>
      <c r="TZ70" s="204"/>
      <c r="UA70" s="204"/>
      <c r="UB70" s="204"/>
      <c r="UC70" s="204"/>
      <c r="UD70" s="204"/>
      <c r="UE70" s="204"/>
      <c r="UF70" s="204"/>
      <c r="UG70" s="204"/>
      <c r="UH70" s="204"/>
      <c r="UI70" s="204"/>
      <c r="UJ70" s="204"/>
      <c r="UK70" s="204"/>
      <c r="UL70" s="204"/>
      <c r="UM70" s="204"/>
      <c r="UN70" s="204"/>
      <c r="UO70" s="204"/>
      <c r="UP70" s="204"/>
      <c r="UQ70" s="204"/>
      <c r="UR70" s="204"/>
      <c r="US70" s="204"/>
      <c r="UT70" s="204"/>
      <c r="UU70" s="204"/>
      <c r="UV70" s="204"/>
      <c r="UW70" s="204"/>
      <c r="UX70" s="204"/>
      <c r="UY70" s="204"/>
      <c r="UZ70" s="204"/>
      <c r="VA70" s="204"/>
      <c r="VB70" s="204"/>
      <c r="VC70" s="204"/>
      <c r="VD70" s="204"/>
      <c r="VE70" s="204"/>
      <c r="VF70" s="204"/>
      <c r="VG70" s="204"/>
      <c r="VH70" s="204"/>
      <c r="VI70" s="204"/>
      <c r="VJ70" s="204"/>
      <c r="VK70" s="204"/>
      <c r="VL70" s="204"/>
      <c r="VM70" s="204"/>
      <c r="VN70" s="204"/>
      <c r="VO70" s="204"/>
      <c r="VP70" s="204"/>
      <c r="VQ70" s="204"/>
      <c r="VR70" s="204"/>
      <c r="VS70" s="204"/>
      <c r="VT70" s="204"/>
      <c r="VU70" s="204"/>
      <c r="VV70" s="204"/>
      <c r="VW70" s="204"/>
      <c r="VX70" s="204"/>
      <c r="VY70" s="204"/>
      <c r="VZ70" s="204"/>
      <c r="WA70" s="204"/>
      <c r="WB70" s="204"/>
      <c r="WC70" s="204"/>
      <c r="WD70" s="204"/>
      <c r="WE70" s="204"/>
      <c r="WF70" s="204"/>
      <c r="WG70" s="204"/>
      <c r="WH70" s="204"/>
      <c r="WI70" s="204"/>
      <c r="WJ70" s="204"/>
      <c r="WK70" s="204"/>
      <c r="WL70" s="204"/>
      <c r="WM70" s="204"/>
      <c r="WN70" s="204"/>
      <c r="WO70" s="204"/>
      <c r="WP70" s="204"/>
      <c r="WQ70" s="204"/>
      <c r="WR70" s="204"/>
      <c r="WS70" s="204"/>
      <c r="WT70" s="204"/>
      <c r="WU70" s="204"/>
      <c r="WV70" s="204"/>
      <c r="WW70" s="204"/>
      <c r="WX70" s="204"/>
      <c r="WY70" s="204"/>
      <c r="WZ70" s="204"/>
      <c r="XA70" s="204"/>
      <c r="XB70" s="204"/>
      <c r="XC70" s="204"/>
      <c r="XD70" s="204"/>
      <c r="XE70" s="204"/>
      <c r="XF70" s="204"/>
      <c r="XG70" s="204"/>
      <c r="XH70" s="204"/>
      <c r="XI70" s="204"/>
      <c r="XJ70" s="204"/>
      <c r="XK70" s="204"/>
      <c r="XL70" s="204"/>
      <c r="XM70" s="204"/>
      <c r="XN70" s="204"/>
      <c r="XO70" s="204"/>
      <c r="XP70" s="204"/>
      <c r="XQ70" s="204"/>
      <c r="XR70" s="204"/>
      <c r="XS70" s="204"/>
      <c r="XT70" s="204"/>
      <c r="XU70" s="204"/>
      <c r="XV70" s="204"/>
      <c r="XW70" s="204"/>
      <c r="XX70" s="204"/>
      <c r="XY70" s="204"/>
      <c r="XZ70" s="204"/>
      <c r="YA70" s="204"/>
      <c r="YB70" s="204"/>
      <c r="YC70" s="204"/>
      <c r="YD70" s="204"/>
      <c r="YE70" s="204"/>
      <c r="YF70" s="204"/>
      <c r="YG70" s="204"/>
      <c r="YH70" s="204"/>
      <c r="YI70" s="204"/>
      <c r="YJ70" s="204"/>
      <c r="YK70" s="204"/>
      <c r="YL70" s="204"/>
      <c r="YM70" s="204"/>
      <c r="YN70" s="204"/>
      <c r="YO70" s="204"/>
      <c r="YP70" s="204"/>
      <c r="YQ70" s="204"/>
      <c r="YR70" s="204"/>
      <c r="YS70" s="204"/>
      <c r="YT70" s="204"/>
      <c r="YU70" s="204"/>
      <c r="YV70" s="204"/>
      <c r="YW70" s="204"/>
      <c r="YX70" s="204"/>
      <c r="YY70" s="204"/>
      <c r="YZ70" s="204"/>
      <c r="ZA70" s="204"/>
      <c r="ZB70" s="204"/>
      <c r="ZC70" s="204"/>
      <c r="ZD70" s="204"/>
      <c r="ZE70" s="204"/>
      <c r="ZF70" s="204"/>
      <c r="ZG70" s="204"/>
      <c r="ZH70" s="204"/>
      <c r="ZI70" s="204"/>
      <c r="ZJ70" s="204"/>
      <c r="ZK70" s="204"/>
      <c r="ZL70" s="204"/>
      <c r="ZM70" s="204"/>
      <c r="ZN70" s="204"/>
      <c r="ZO70" s="204"/>
      <c r="ZP70" s="204"/>
      <c r="ZQ70" s="204"/>
      <c r="ZR70" s="204"/>
      <c r="ZS70" s="204"/>
      <c r="ZT70" s="204"/>
      <c r="ZU70" s="204"/>
      <c r="ZV70" s="204"/>
      <c r="ZW70" s="204"/>
      <c r="ZX70" s="204"/>
      <c r="ZY70" s="204"/>
      <c r="ZZ70" s="204"/>
      <c r="AAA70" s="204"/>
      <c r="AAB70" s="204"/>
      <c r="AAC70" s="204"/>
      <c r="AAD70" s="204"/>
      <c r="AAE70" s="204"/>
      <c r="AAF70" s="204"/>
      <c r="AAG70" s="204"/>
      <c r="AAH70" s="204"/>
      <c r="AAI70" s="204"/>
      <c r="AAJ70" s="204"/>
      <c r="AAK70" s="204"/>
      <c r="AAL70" s="204"/>
      <c r="AAM70" s="204"/>
      <c r="AAN70" s="204"/>
      <c r="AAO70" s="204"/>
      <c r="AAP70" s="204"/>
      <c r="AAQ70" s="204"/>
      <c r="AAR70" s="204"/>
      <c r="AAS70" s="204"/>
      <c r="AAT70" s="204"/>
      <c r="AAU70" s="204"/>
      <c r="AAV70" s="204"/>
      <c r="AAW70" s="204"/>
      <c r="AAX70" s="204"/>
      <c r="AAY70" s="204"/>
      <c r="AAZ70" s="204"/>
      <c r="ABA70" s="204"/>
      <c r="ABB70" s="204"/>
      <c r="ABC70" s="204"/>
      <c r="ABD70" s="204"/>
      <c r="ABE70" s="204"/>
      <c r="ABF70" s="204"/>
      <c r="ABG70" s="204"/>
      <c r="ABH70" s="204"/>
      <c r="ABI70" s="204"/>
      <c r="ABJ70" s="204"/>
      <c r="ABK70" s="204"/>
      <c r="ABL70" s="204"/>
      <c r="ABM70" s="204"/>
      <c r="ABN70" s="204"/>
      <c r="ABO70" s="204"/>
      <c r="ABP70" s="204"/>
      <c r="ABQ70" s="204"/>
      <c r="ABR70" s="204"/>
      <c r="ABS70" s="204"/>
      <c r="ABT70" s="204"/>
      <c r="ABU70" s="204"/>
      <c r="ABV70" s="204"/>
      <c r="ABW70" s="204"/>
      <c r="ABX70" s="204"/>
      <c r="ABY70" s="204"/>
      <c r="ABZ70" s="204"/>
      <c r="ACA70" s="204"/>
      <c r="ACB70" s="204"/>
      <c r="ACC70" s="204"/>
      <c r="ACD70" s="204"/>
      <c r="ACE70" s="204"/>
      <c r="ACF70" s="204"/>
      <c r="ACG70" s="204"/>
      <c r="ACH70" s="204"/>
      <c r="ACI70" s="204"/>
      <c r="ACJ70" s="204"/>
      <c r="ACK70" s="204"/>
      <c r="ACL70" s="204"/>
      <c r="ACM70" s="204"/>
      <c r="ACN70" s="204"/>
      <c r="ACO70" s="204"/>
      <c r="ACP70" s="204"/>
      <c r="ACQ70" s="204"/>
      <c r="ACR70" s="204"/>
      <c r="ACS70" s="204"/>
      <c r="ACT70" s="204"/>
      <c r="ACU70" s="204"/>
      <c r="ACV70" s="204"/>
      <c r="ACW70" s="204"/>
      <c r="ACX70" s="204"/>
      <c r="ACY70" s="204"/>
      <c r="ACZ70" s="204"/>
      <c r="ADA70" s="204"/>
      <c r="ADB70" s="204"/>
      <c r="ADC70" s="204"/>
      <c r="ADD70" s="204"/>
      <c r="ADE70" s="204"/>
      <c r="ADF70" s="204"/>
      <c r="ADG70" s="204"/>
      <c r="ADH70" s="204"/>
      <c r="ADI70" s="204"/>
      <c r="ADJ70" s="204"/>
      <c r="ADK70" s="204"/>
      <c r="ADL70" s="204"/>
      <c r="ADM70" s="204"/>
      <c r="ADN70" s="204"/>
      <c r="ADO70" s="204"/>
      <c r="ADP70" s="204"/>
      <c r="ADQ70" s="204"/>
      <c r="ADR70" s="204"/>
      <c r="ADS70" s="204"/>
      <c r="ADT70" s="204"/>
      <c r="ADU70" s="204"/>
      <c r="ADV70" s="204"/>
      <c r="ADW70" s="204"/>
      <c r="ADX70" s="204"/>
      <c r="ADY70" s="204"/>
      <c r="ADZ70" s="204"/>
      <c r="AEA70" s="204"/>
      <c r="AEB70" s="204"/>
      <c r="AEC70" s="204"/>
      <c r="AED70" s="204"/>
      <c r="AEE70" s="204"/>
      <c r="AEF70" s="204"/>
      <c r="AEG70" s="204"/>
      <c r="AEH70" s="204"/>
      <c r="AEI70" s="204"/>
      <c r="AEJ70" s="204"/>
      <c r="AEK70" s="204"/>
      <c r="AEL70" s="204"/>
      <c r="AEM70" s="204"/>
      <c r="AEN70" s="204"/>
      <c r="AEO70" s="204"/>
      <c r="AEP70" s="204"/>
      <c r="AEQ70" s="204"/>
      <c r="AER70" s="204"/>
      <c r="AES70" s="204"/>
      <c r="AET70" s="204"/>
      <c r="AEU70" s="204"/>
      <c r="AEV70" s="204"/>
      <c r="AEW70" s="204"/>
      <c r="AEX70" s="204"/>
      <c r="AEY70" s="204"/>
      <c r="AEZ70" s="204"/>
      <c r="AFA70" s="204"/>
      <c r="AFB70" s="204"/>
      <c r="AFC70" s="204"/>
      <c r="AFD70" s="204"/>
      <c r="AFE70" s="204"/>
      <c r="AFF70" s="204"/>
      <c r="AFG70" s="204"/>
      <c r="AFH70" s="204"/>
      <c r="AFI70" s="204"/>
      <c r="AFJ70" s="204"/>
      <c r="AFK70" s="204"/>
      <c r="AFL70" s="204"/>
      <c r="AFM70" s="204"/>
      <c r="AFN70" s="204"/>
      <c r="AFO70" s="204"/>
      <c r="AFP70" s="204"/>
      <c r="AFQ70" s="204"/>
      <c r="AFR70" s="204"/>
      <c r="AFS70" s="204"/>
      <c r="AFT70" s="204"/>
      <c r="AFU70" s="204"/>
      <c r="AFV70" s="204"/>
      <c r="AFW70" s="204"/>
      <c r="AFX70" s="204"/>
      <c r="AFY70" s="204"/>
      <c r="AFZ70" s="204"/>
      <c r="AGA70" s="204"/>
      <c r="AGB70" s="204"/>
      <c r="AGC70" s="204"/>
      <c r="AGD70" s="204"/>
      <c r="AGE70" s="204"/>
      <c r="AGF70" s="204"/>
      <c r="AGG70" s="204"/>
      <c r="AGH70" s="204"/>
      <c r="AGI70" s="204"/>
      <c r="AGJ70" s="204"/>
      <c r="AGK70" s="204"/>
      <c r="AGL70" s="204"/>
      <c r="AGM70" s="204"/>
      <c r="AGN70" s="204"/>
      <c r="AGO70" s="204"/>
      <c r="AGP70" s="204"/>
      <c r="AGQ70" s="204"/>
      <c r="AGR70" s="204"/>
      <c r="AGS70" s="204"/>
      <c r="AGT70" s="204"/>
      <c r="AGU70" s="204"/>
      <c r="AGV70" s="204"/>
      <c r="AGW70" s="204"/>
      <c r="AGX70" s="204"/>
      <c r="AGY70" s="204"/>
      <c r="AGZ70" s="204"/>
      <c r="AHA70" s="204"/>
      <c r="AHB70" s="204"/>
      <c r="AHC70" s="204"/>
      <c r="AHD70" s="204"/>
      <c r="AHE70" s="204"/>
      <c r="AHF70" s="204"/>
      <c r="AHG70" s="204"/>
      <c r="AHH70" s="204"/>
      <c r="AHI70" s="204"/>
      <c r="AHJ70" s="204"/>
      <c r="AHK70" s="204"/>
      <c r="AHL70" s="204"/>
      <c r="AHM70" s="204"/>
      <c r="AHN70" s="204"/>
      <c r="AHO70" s="204"/>
      <c r="AHP70" s="204"/>
      <c r="AHQ70" s="204"/>
      <c r="AHR70" s="204"/>
      <c r="AHS70" s="204"/>
      <c r="AHT70" s="204"/>
      <c r="AHU70" s="204"/>
      <c r="AHV70" s="204"/>
      <c r="AHW70" s="204"/>
      <c r="AHX70" s="204"/>
      <c r="AHY70" s="204"/>
      <c r="AHZ70" s="204"/>
      <c r="AIA70" s="204"/>
      <c r="AIB70" s="204"/>
      <c r="AIC70" s="204"/>
      <c r="AID70" s="204"/>
      <c r="AIE70" s="204"/>
      <c r="AIF70" s="204"/>
      <c r="AIG70" s="204"/>
      <c r="AIH70" s="204"/>
      <c r="AII70" s="204"/>
      <c r="AIJ70" s="204"/>
      <c r="AIK70" s="204"/>
      <c r="AIL70" s="204"/>
      <c r="AIM70" s="204"/>
      <c r="AIN70" s="204"/>
      <c r="AIO70" s="204"/>
      <c r="AIP70" s="204"/>
      <c r="AIQ70" s="204"/>
      <c r="AIR70" s="204"/>
      <c r="AIS70" s="204"/>
      <c r="AIT70" s="204"/>
      <c r="AIU70" s="204"/>
      <c r="AIV70" s="204"/>
      <c r="AIW70" s="204"/>
      <c r="AIX70" s="204"/>
      <c r="AIY70" s="204"/>
      <c r="AIZ70" s="204"/>
      <c r="AJA70" s="204"/>
      <c r="AJB70" s="204"/>
      <c r="AJC70" s="204"/>
      <c r="AJD70" s="204"/>
      <c r="AJE70" s="204"/>
      <c r="AJF70" s="204"/>
      <c r="AJG70" s="204"/>
      <c r="AJH70" s="204"/>
      <c r="AJI70" s="204"/>
      <c r="AJJ70" s="204"/>
      <c r="AJK70" s="204"/>
      <c r="AJL70" s="204"/>
      <c r="AJM70" s="204"/>
      <c r="AJN70" s="204"/>
      <c r="AJO70" s="204"/>
      <c r="AJP70" s="204"/>
      <c r="AJQ70" s="204"/>
      <c r="AJR70" s="204"/>
      <c r="AJS70" s="204"/>
      <c r="AJT70" s="204"/>
      <c r="AJU70" s="204"/>
      <c r="AJV70" s="204"/>
      <c r="AJW70" s="204"/>
      <c r="AJX70" s="204"/>
      <c r="AJY70" s="204"/>
      <c r="AJZ70" s="204"/>
      <c r="AKA70" s="204"/>
      <c r="AKB70" s="204"/>
      <c r="AKC70" s="204"/>
      <c r="AKD70" s="204"/>
      <c r="AKE70" s="204"/>
      <c r="AKF70" s="204"/>
      <c r="AKG70" s="204"/>
      <c r="AKH70" s="204"/>
      <c r="AKI70" s="204"/>
      <c r="AKJ70" s="204"/>
      <c r="AKK70" s="204"/>
      <c r="AKL70" s="204"/>
      <c r="AKM70" s="204"/>
      <c r="AKN70" s="204"/>
      <c r="AKO70" s="204"/>
      <c r="AKP70" s="204"/>
      <c r="AKQ70" s="204"/>
      <c r="AKR70" s="204"/>
      <c r="AKS70" s="204"/>
      <c r="AKT70" s="204"/>
      <c r="AKU70" s="204"/>
      <c r="AKV70" s="204"/>
      <c r="AKW70" s="204"/>
      <c r="AKX70" s="204"/>
      <c r="AKY70" s="204"/>
      <c r="AKZ70" s="204"/>
      <c r="ALA70" s="204"/>
      <c r="ALB70" s="204"/>
      <c r="ALC70" s="204"/>
      <c r="ALD70" s="204"/>
      <c r="ALE70" s="204"/>
      <c r="ALF70" s="204"/>
      <c r="ALG70" s="204"/>
      <c r="ALH70" s="204"/>
      <c r="ALI70" s="204"/>
      <c r="ALJ70" s="204"/>
      <c r="ALK70" s="204"/>
      <c r="ALL70" s="204"/>
      <c r="ALM70" s="204"/>
      <c r="ALN70" s="204"/>
      <c r="ALO70" s="204"/>
      <c r="ALP70" s="204"/>
      <c r="ALQ70" s="204"/>
      <c r="ALR70" s="204"/>
      <c r="ALS70" s="204"/>
      <c r="ALT70" s="204"/>
      <c r="ALU70" s="204"/>
      <c r="ALV70" s="204"/>
      <c r="ALW70" s="204"/>
      <c r="ALX70" s="204"/>
      <c r="ALY70" s="204"/>
      <c r="ALZ70" s="204"/>
      <c r="AMA70" s="204"/>
      <c r="AMB70" s="204"/>
      <c r="AMC70" s="204"/>
      <c r="AMD70" s="204"/>
      <c r="AME70" s="204"/>
      <c r="AMF70" s="204"/>
      <c r="AMG70" s="204"/>
      <c r="AMH70" s="204"/>
      <c r="AMI70" s="204"/>
      <c r="AMJ70" s="204"/>
      <c r="AMK70" s="204"/>
      <c r="AML70" s="204"/>
      <c r="AMM70" s="204"/>
      <c r="AMN70" s="204"/>
      <c r="AMO70" s="204"/>
      <c r="AMP70" s="204"/>
      <c r="AMQ70" s="204"/>
      <c r="AMR70" s="204"/>
      <c r="AMS70" s="204"/>
      <c r="AMT70" s="204"/>
      <c r="AMU70" s="204"/>
      <c r="AMV70" s="204"/>
      <c r="AMW70" s="204"/>
      <c r="AMX70" s="204"/>
      <c r="AMY70" s="204"/>
    </row>
    <row r="71" spans="1:1039" ht="25.5" customHeight="1" outlineLevel="2" x14ac:dyDescent="0.2">
      <c r="A71" s="196">
        <v>340</v>
      </c>
      <c r="B71" s="7" t="s">
        <v>112</v>
      </c>
      <c r="C71" s="7" t="s">
        <v>9</v>
      </c>
      <c r="D71" s="7" t="s">
        <v>10</v>
      </c>
      <c r="E71" s="7" t="s">
        <v>138</v>
      </c>
      <c r="F71" s="7" t="s">
        <v>150</v>
      </c>
      <c r="G71" s="43" t="s">
        <v>168</v>
      </c>
      <c r="H71" s="42" t="s">
        <v>135</v>
      </c>
      <c r="I71" s="21"/>
      <c r="J71" s="21"/>
      <c r="K71" s="21"/>
      <c r="L71" s="21"/>
      <c r="M71" s="21"/>
      <c r="N71" s="42">
        <v>18</v>
      </c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2">
        <v>4</v>
      </c>
      <c r="AB71" s="45">
        <v>18</v>
      </c>
      <c r="AC71" s="46">
        <f>VLOOKUP(AB71,'[1]PPTOS GENERALES 2024'!$AL$11:$AN$40,3)*AD71</f>
        <v>275.3202</v>
      </c>
      <c r="AD71" s="47">
        <v>0.57999999999999996</v>
      </c>
      <c r="AE71" s="48">
        <f>VLOOKUP(C71,'[1]PPTOS GENERALES 2024'!$AL$3:$AO$8,4)*AD71</f>
        <v>417.88419999999996</v>
      </c>
      <c r="AF71" s="48">
        <f>VLOOKUP(C71,'[1]PPTOS GENERALES 2024'!$AL$3:$AP$8,5)*CY71*AD71</f>
        <v>37.531800000000004</v>
      </c>
      <c r="AG71" s="48"/>
      <c r="AH71" s="44">
        <f>VLOOKUP(C71,'[1]PPTOS GENERALES 2024'!$AU$3:$AV$8,2)*AD71</f>
        <v>414.07519499999995</v>
      </c>
      <c r="AI71" s="44">
        <f>VLOOKUP(C71,'[1]PPTOS GENERALES 2024'!$AU$3:$AW$8,3)*CY71*AD71</f>
        <v>37.132469999999998</v>
      </c>
      <c r="AJ71" s="49">
        <f>VLOOKUP(N71,'[1]PPTOS GENERALES 2024'!$AL$11:$AN$40,3)*AD71</f>
        <v>275.3202</v>
      </c>
      <c r="AK71" s="44">
        <f t="shared" si="40"/>
        <v>0</v>
      </c>
      <c r="AL71" s="44">
        <f>VLOOKUP(AA71,'[1]PPTOS GENERALES 2024'!$AL$45:$AU$56,10)*AD71</f>
        <v>289.26339999999999</v>
      </c>
      <c r="AM71" s="44">
        <v>0</v>
      </c>
      <c r="AN71" s="44">
        <v>0</v>
      </c>
      <c r="AO71" s="44">
        <v>0</v>
      </c>
      <c r="AP71" s="50">
        <v>0</v>
      </c>
      <c r="AQ71" s="44">
        <f>VLOOKUP(AA71,'[1]PPTOS GENERALES 2024'!$AL$45:$BB$56,12)*AP71</f>
        <v>0</v>
      </c>
      <c r="AR71" s="50"/>
      <c r="AS71" s="44">
        <f>VLOOKUP(AA71,'[1]PPTOS GENERALES 2024'!$AL$45:$BB$56,14)*AR71</f>
        <v>0</v>
      </c>
      <c r="AT71" s="50"/>
      <c r="AU71" s="44">
        <f>VLOOKUP(AA71,'[1]PPTOS GENERALES 2024'!$AL$45:$BB$56,15)*AT71</f>
        <v>0</v>
      </c>
      <c r="AV71" s="50"/>
      <c r="AW71" s="44">
        <f>VLOOKUP(AA71,'[1]PPTOS GENERALES 2024'!$AL$45:$BB$56,17)*AV71</f>
        <v>0</v>
      </c>
      <c r="AX71" s="50"/>
      <c r="AY71" s="44">
        <f>VLOOKUP(AA71,'[1]PPTOS GENERALES 2024'!$AL$45:$BG$56,18)*AX71</f>
        <v>0</v>
      </c>
      <c r="AZ71" s="20"/>
      <c r="BA71" s="44">
        <f>VLOOKUP(AA71,'[1]PPTOS GENERALES 2024'!$AL$45:$BG$56,19)*AZ71</f>
        <v>0</v>
      </c>
      <c r="BB71" s="20"/>
      <c r="BC71" s="44">
        <f>VLOOKUP(AA71,'[1]PPTOS GENERALES 2024'!$AL$45:$BG$56,20)*BB71</f>
        <v>0</v>
      </c>
      <c r="BD71" s="20"/>
      <c r="BE71" s="44">
        <f>VLOOKUP(AA71,'[1]PPTOS GENERALES 2024'!$AL$45:$BG$56,21)*BD71</f>
        <v>0</v>
      </c>
      <c r="BF71" s="20"/>
      <c r="BG71" s="44">
        <f>VLOOKUP(AA71,'[1]PPTOS GENERALES 2024'!$AL$45:$BG$56,22)*BF71</f>
        <v>0</v>
      </c>
      <c r="BH71" s="20"/>
      <c r="BI71" s="44"/>
      <c r="BJ71" s="20"/>
      <c r="BK71" s="44"/>
      <c r="BL71" s="20"/>
      <c r="BM71" s="44"/>
      <c r="BN71" s="20"/>
      <c r="BO71" s="44"/>
      <c r="BP71" s="20"/>
      <c r="BQ71" s="44"/>
      <c r="BR71" s="20"/>
      <c r="BS71" s="44"/>
      <c r="BT71" s="20"/>
      <c r="BU71" s="44"/>
      <c r="BV71" s="20"/>
      <c r="BW71" s="44"/>
      <c r="BX71" s="20"/>
      <c r="BY71" s="44"/>
      <c r="BZ71" s="44"/>
      <c r="CA71" s="44"/>
      <c r="CB71" s="44"/>
      <c r="CC71" s="44"/>
      <c r="CD71" s="44">
        <f t="shared" si="41"/>
        <v>5842.7607899999994</v>
      </c>
      <c r="CE71" s="44"/>
      <c r="CF71" s="44">
        <f t="shared" si="42"/>
        <v>524.64654000000007</v>
      </c>
      <c r="CG71" s="44"/>
      <c r="CH71" s="44">
        <f t="shared" si="43"/>
        <v>3854.4827999999998</v>
      </c>
      <c r="CI71" s="44">
        <f t="shared" si="44"/>
        <v>4049.6875999999997</v>
      </c>
      <c r="CJ71" s="44">
        <f t="shared" si="50"/>
        <v>0</v>
      </c>
      <c r="CK71" s="128"/>
      <c r="CL71" s="129">
        <f t="shared" si="45"/>
        <v>14271.577729999999</v>
      </c>
      <c r="CM71" s="21"/>
      <c r="CN71" s="53"/>
      <c r="CO71" s="54"/>
      <c r="CP71" s="44"/>
      <c r="CQ71" s="44"/>
      <c r="CR71" s="44">
        <f t="shared" si="46"/>
        <v>1019.9995999999999</v>
      </c>
      <c r="CS71" s="42"/>
      <c r="CT71" s="55">
        <v>1146</v>
      </c>
      <c r="CU71" s="55" t="s">
        <v>155</v>
      </c>
      <c r="CV71" s="130">
        <v>42275</v>
      </c>
      <c r="CW71" s="199">
        <v>45658</v>
      </c>
      <c r="CX71" s="58">
        <f t="shared" si="51"/>
        <v>3</v>
      </c>
      <c r="CY71" s="58">
        <f t="shared" si="52"/>
        <v>3</v>
      </c>
      <c r="CZ71" s="59"/>
      <c r="DL71" s="62"/>
      <c r="DM71" s="62"/>
      <c r="DN71" s="63"/>
      <c r="DO71" s="64"/>
      <c r="DP71" s="65"/>
      <c r="DU71" s="66" t="s">
        <v>169</v>
      </c>
      <c r="DV71" s="200">
        <v>340</v>
      </c>
      <c r="DW71" s="67">
        <v>3</v>
      </c>
      <c r="DX71" s="67">
        <v>4</v>
      </c>
      <c r="DY71" s="68">
        <v>0</v>
      </c>
      <c r="DZ71" s="205" t="s">
        <v>132</v>
      </c>
      <c r="EA71" s="170" t="s">
        <v>132</v>
      </c>
      <c r="EB71" s="35"/>
      <c r="EC71" s="35"/>
      <c r="ED71" s="35"/>
      <c r="EE71" s="35"/>
      <c r="EF71" s="35"/>
      <c r="EG71" s="66" t="s">
        <v>169</v>
      </c>
      <c r="EH71" s="200">
        <v>340</v>
      </c>
      <c r="EI71" s="67">
        <v>3</v>
      </c>
      <c r="EJ71" s="67">
        <v>4</v>
      </c>
      <c r="EK71" s="68">
        <v>0</v>
      </c>
      <c r="EL71" s="205" t="s">
        <v>132</v>
      </c>
      <c r="EM71" s="170" t="s">
        <v>132</v>
      </c>
    </row>
    <row r="72" spans="1:1039" s="221" customFormat="1" ht="25.5" customHeight="1" outlineLevel="2" x14ac:dyDescent="0.2">
      <c r="A72" s="196">
        <v>340</v>
      </c>
      <c r="B72" s="176" t="s">
        <v>112</v>
      </c>
      <c r="C72" s="176" t="s">
        <v>9</v>
      </c>
      <c r="D72" s="176" t="s">
        <v>10</v>
      </c>
      <c r="E72" s="176" t="s">
        <v>138</v>
      </c>
      <c r="F72" s="176" t="s">
        <v>150</v>
      </c>
      <c r="G72" s="177" t="s">
        <v>168</v>
      </c>
      <c r="H72" s="178" t="s">
        <v>135</v>
      </c>
      <c r="I72" s="179" t="s">
        <v>152</v>
      </c>
      <c r="J72" s="218" t="s">
        <v>170</v>
      </c>
      <c r="K72" s="179" t="s">
        <v>170</v>
      </c>
      <c r="L72" s="179" t="s">
        <v>171</v>
      </c>
      <c r="M72" s="179" t="s">
        <v>145</v>
      </c>
      <c r="N72" s="178">
        <v>18</v>
      </c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78">
        <v>4</v>
      </c>
      <c r="AB72" s="181">
        <v>18</v>
      </c>
      <c r="AC72" s="182">
        <f>VLOOKUP(AB72,'[1]PPTOS GENERALES 2024'!$AL$11:$AN$40,3)*AD72</f>
        <v>433.58184599999998</v>
      </c>
      <c r="AD72" s="219">
        <v>0.91339999999999999</v>
      </c>
      <c r="AE72" s="183">
        <f>VLOOKUP(C72,'[1]PPTOS GENERALES 2024'!$AL$3:$AO$8,4)*AD72</f>
        <v>658.09556599999996</v>
      </c>
      <c r="AF72" s="183">
        <f>VLOOKUP(C72,'[1]PPTOS GENERALES 2024'!$AL$3:$AP$8,5)*CY72*AD72</f>
        <v>78.808152000000007</v>
      </c>
      <c r="AG72" s="183"/>
      <c r="AH72" s="180">
        <f>VLOOKUP(C72,'[1]PPTOS GENERALES 2024'!$AU$3:$AV$8,2)*AD72</f>
        <v>652.09703984999999</v>
      </c>
      <c r="AI72" s="180">
        <f>VLOOKUP(C72,'[1]PPTOS GENERALES 2024'!$AU$3:$AW$8,3)*CY72*AD72</f>
        <v>77.969650799999997</v>
      </c>
      <c r="AJ72" s="184">
        <f>VLOOKUP(N72,'[1]PPTOS GENERALES 2024'!$AL$11:$AN$40,3)*AD72</f>
        <v>433.58184599999998</v>
      </c>
      <c r="AK72" s="180">
        <f t="shared" si="40"/>
        <v>0</v>
      </c>
      <c r="AL72" s="180">
        <f>VLOOKUP(AA72,'[1]PPTOS GENERALES 2024'!$AL$45:$AU$56,10)*AD72</f>
        <v>455.53998200000001</v>
      </c>
      <c r="AM72" s="180">
        <v>0</v>
      </c>
      <c r="AN72" s="180">
        <v>0</v>
      </c>
      <c r="AO72" s="180">
        <v>0</v>
      </c>
      <c r="AP72" s="185">
        <v>0</v>
      </c>
      <c r="AQ72" s="180">
        <f>VLOOKUP(AA72,'[1]PPTOS GENERALES 2024'!$AL$45:$BB$56,12)*AP72</f>
        <v>0</v>
      </c>
      <c r="AR72" s="185"/>
      <c r="AS72" s="180">
        <f>VLOOKUP(AA72,'[1]PPTOS GENERALES 2024'!$AL$45:$BB$56,14)*AR72</f>
        <v>0</v>
      </c>
      <c r="AT72" s="185"/>
      <c r="AU72" s="180">
        <f>VLOOKUP(AA72,'[1]PPTOS GENERALES 2024'!$AL$45:$BB$56,15)*AT72</f>
        <v>0</v>
      </c>
      <c r="AV72" s="185"/>
      <c r="AW72" s="180">
        <f>VLOOKUP(AA72,'[1]PPTOS GENERALES 2024'!$AL$45:$BB$56,17)*AV72</f>
        <v>0</v>
      </c>
      <c r="AX72" s="185"/>
      <c r="AY72" s="180">
        <f>VLOOKUP(AA72,'[1]PPTOS GENERALES 2024'!$AL$45:$BG$56,18)*AX72</f>
        <v>0</v>
      </c>
      <c r="AZ72" s="19"/>
      <c r="BA72" s="180">
        <f>VLOOKUP(AA72,'[1]PPTOS GENERALES 2024'!$AL$45:$BG$56,19)*AZ72</f>
        <v>0</v>
      </c>
      <c r="BB72" s="19"/>
      <c r="BC72" s="180">
        <f>VLOOKUP(AA72,'[1]PPTOS GENERALES 2024'!$AL$45:$BG$56,20)*BB72</f>
        <v>0</v>
      </c>
      <c r="BD72" s="19"/>
      <c r="BE72" s="180">
        <f>VLOOKUP(AA72,'[1]PPTOS GENERALES 2024'!$AL$45:$BG$56,21)*BD72</f>
        <v>0</v>
      </c>
      <c r="BF72" s="19"/>
      <c r="BG72" s="180">
        <f>VLOOKUP(AA72,'[1]PPTOS GENERALES 2024'!$AL$45:$BG$56,22)*BF72</f>
        <v>0</v>
      </c>
      <c r="BH72" s="19"/>
      <c r="BI72" s="180"/>
      <c r="BJ72" s="19">
        <v>1</v>
      </c>
      <c r="BK72" s="44">
        <f>VLOOKUP(AA72,'[1]PPTOS GENERALES 2024'!$AL$45:$BZ$56,33)*BJ72</f>
        <v>78.975617499999998</v>
      </c>
      <c r="BL72" s="19"/>
      <c r="BM72" s="180"/>
      <c r="BN72" s="19"/>
      <c r="BO72" s="180"/>
      <c r="BP72" s="19"/>
      <c r="BQ72" s="180"/>
      <c r="BR72" s="19"/>
      <c r="BS72" s="180"/>
      <c r="BT72" s="19"/>
      <c r="BU72" s="180"/>
      <c r="BV72" s="19"/>
      <c r="BW72" s="180"/>
      <c r="BX72" s="19"/>
      <c r="BY72" s="180"/>
      <c r="BZ72" s="180"/>
      <c r="CA72" s="180"/>
      <c r="CB72" s="180"/>
      <c r="CC72" s="180"/>
      <c r="CD72" s="44">
        <f t="shared" si="41"/>
        <v>9201.3408717000002</v>
      </c>
      <c r="CE72" s="180"/>
      <c r="CF72" s="180">
        <f t="shared" si="42"/>
        <v>1101.6371256</v>
      </c>
      <c r="CG72" s="180"/>
      <c r="CH72" s="180">
        <f t="shared" si="43"/>
        <v>6070.1458439999997</v>
      </c>
      <c r="CI72" s="180">
        <f t="shared" si="44"/>
        <v>6377.5597479999997</v>
      </c>
      <c r="CJ72" s="44">
        <f t="shared" si="50"/>
        <v>1105.658645</v>
      </c>
      <c r="CK72" s="186"/>
      <c r="CL72" s="187">
        <f t="shared" si="45"/>
        <v>23856.342234299998</v>
      </c>
      <c r="CM72" s="179">
        <v>0</v>
      </c>
      <c r="CN72" s="188">
        <f>((AE72*14)+(AF72*14)+(AJ72*14)+(AK72*14)+(AL72*14)+(AO72*12)+(AW72*12)+(AY72*12)+(BA72*12)+(BC72*12)+(BG72*12)+CM72)</f>
        <v>22764.357644</v>
      </c>
      <c r="CO72" s="189"/>
      <c r="CP72" s="180"/>
      <c r="CQ72" s="180"/>
      <c r="CR72" s="180">
        <f t="shared" si="46"/>
        <v>1626.0255460000001</v>
      </c>
      <c r="CS72" s="178">
        <v>0</v>
      </c>
      <c r="CT72" s="190">
        <v>1076</v>
      </c>
      <c r="CU72" s="190" t="s">
        <v>122</v>
      </c>
      <c r="CV72" s="191">
        <v>41120</v>
      </c>
      <c r="CW72" s="199">
        <v>45658</v>
      </c>
      <c r="CX72" s="192">
        <f t="shared" si="51"/>
        <v>4</v>
      </c>
      <c r="CY72" s="192">
        <f t="shared" si="52"/>
        <v>4</v>
      </c>
      <c r="CZ72" s="215">
        <v>0</v>
      </c>
      <c r="DA72" s="216">
        <v>0</v>
      </c>
      <c r="DB72" s="216">
        <v>0</v>
      </c>
      <c r="DC72" s="216">
        <v>0</v>
      </c>
      <c r="DD72" s="216">
        <v>0</v>
      </c>
      <c r="DE72" s="216">
        <v>0</v>
      </c>
      <c r="DF72" s="216">
        <v>0</v>
      </c>
      <c r="DG72" s="216">
        <v>0</v>
      </c>
      <c r="DH72" s="216">
        <v>0</v>
      </c>
      <c r="DI72" s="216">
        <v>0</v>
      </c>
      <c r="DJ72" s="216">
        <v>0</v>
      </c>
      <c r="DK72" s="61"/>
      <c r="DL72" s="62">
        <v>1010</v>
      </c>
      <c r="DM72" s="62"/>
      <c r="DN72" s="63" t="e">
        <f>#REF!-DL72</f>
        <v>#REF!</v>
      </c>
      <c r="DO72" s="64"/>
      <c r="DP72" s="217">
        <f>ROUND(CM72/2,2)</f>
        <v>0</v>
      </c>
      <c r="DQ72" s="61"/>
      <c r="DR72" s="61"/>
      <c r="DS72" s="61"/>
      <c r="DT72" s="61"/>
      <c r="DU72" s="66" t="s">
        <v>169</v>
      </c>
      <c r="DV72" s="200">
        <v>340</v>
      </c>
      <c r="DW72" s="193">
        <v>3</v>
      </c>
      <c r="DX72" s="193">
        <v>4</v>
      </c>
      <c r="DY72" s="194">
        <v>0</v>
      </c>
      <c r="DZ72" s="220" t="s">
        <v>132</v>
      </c>
      <c r="EA72" s="195" t="s">
        <v>132</v>
      </c>
      <c r="EB72" s="61"/>
      <c r="EC72" s="61"/>
      <c r="ED72" s="61"/>
      <c r="EE72" s="61"/>
      <c r="EF72" s="61"/>
      <c r="EG72" s="66" t="s">
        <v>169</v>
      </c>
      <c r="EH72" s="200">
        <v>340</v>
      </c>
      <c r="EI72" s="193">
        <v>3</v>
      </c>
      <c r="EJ72" s="193">
        <v>4</v>
      </c>
      <c r="EK72" s="194">
        <v>0</v>
      </c>
      <c r="EL72" s="220" t="s">
        <v>132</v>
      </c>
      <c r="EM72" s="195" t="s">
        <v>132</v>
      </c>
    </row>
    <row r="73" spans="1:1039" s="101" customFormat="1" ht="25.5" customHeight="1" x14ac:dyDescent="0.2">
      <c r="A73" s="139"/>
      <c r="B73" s="141"/>
      <c r="C73" s="141"/>
      <c r="D73" s="141"/>
      <c r="E73" s="141"/>
      <c r="F73" s="141"/>
      <c r="G73" s="142"/>
      <c r="H73" s="140"/>
      <c r="I73" s="143"/>
      <c r="J73" s="143"/>
      <c r="K73" s="143"/>
      <c r="L73" s="143"/>
      <c r="M73" s="143"/>
      <c r="N73" s="140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0"/>
      <c r="AB73" s="145"/>
      <c r="AC73" s="146"/>
      <c r="AD73" s="147"/>
      <c r="AE73" s="148"/>
      <c r="AF73" s="148"/>
      <c r="AG73" s="148"/>
      <c r="AH73" s="144"/>
      <c r="AI73" s="144"/>
      <c r="AJ73" s="149"/>
      <c r="AK73" s="144"/>
      <c r="AL73" s="144"/>
      <c r="AM73" s="144"/>
      <c r="AN73" s="144"/>
      <c r="AO73" s="144"/>
      <c r="AP73" s="150"/>
      <c r="AQ73" s="144"/>
      <c r="AR73" s="150"/>
      <c r="AS73" s="144"/>
      <c r="AT73" s="150"/>
      <c r="AU73" s="144"/>
      <c r="AV73" s="150"/>
      <c r="AW73" s="144"/>
      <c r="AX73" s="150"/>
      <c r="AY73" s="144"/>
      <c r="AZ73" s="151"/>
      <c r="BA73" s="144"/>
      <c r="BB73" s="151"/>
      <c r="BC73" s="144"/>
      <c r="BD73" s="151"/>
      <c r="BE73" s="144"/>
      <c r="BF73" s="151"/>
      <c r="BG73" s="144"/>
      <c r="BH73" s="151"/>
      <c r="BI73" s="144"/>
      <c r="BJ73" s="151"/>
      <c r="BK73" s="144"/>
      <c r="BL73" s="151"/>
      <c r="BM73" s="144"/>
      <c r="BN73" s="151"/>
      <c r="BO73" s="144"/>
      <c r="BP73" s="151"/>
      <c r="BQ73" s="144"/>
      <c r="BR73" s="151"/>
      <c r="BS73" s="144"/>
      <c r="BT73" s="151"/>
      <c r="BU73" s="144"/>
      <c r="BV73" s="151"/>
      <c r="BW73" s="144"/>
      <c r="BX73" s="151"/>
      <c r="BY73" s="144"/>
      <c r="BZ73" s="144"/>
      <c r="CA73" s="144"/>
      <c r="CB73" s="144"/>
      <c r="CC73" s="144"/>
      <c r="CD73" s="144"/>
      <c r="CE73" s="144"/>
      <c r="CF73" s="144"/>
      <c r="CG73" s="152"/>
      <c r="CH73" s="144"/>
      <c r="CI73" s="144"/>
      <c r="CJ73" s="75">
        <f t="shared" si="50"/>
        <v>0</v>
      </c>
      <c r="CK73" s="152"/>
      <c r="CL73" s="83">
        <f>SUBTOTAL(9,CL49:CL72)</f>
        <v>572994.0754031</v>
      </c>
      <c r="CM73" s="143"/>
      <c r="CN73" s="153"/>
      <c r="CO73" s="154"/>
      <c r="CP73" s="144"/>
      <c r="CQ73" s="144"/>
      <c r="CR73" s="144"/>
      <c r="CS73" s="140"/>
      <c r="CT73" s="155"/>
      <c r="CU73" s="155"/>
      <c r="CV73" s="156"/>
      <c r="CW73" s="156"/>
      <c r="CX73" s="157"/>
      <c r="CY73" s="157"/>
      <c r="CZ73" s="158"/>
      <c r="DA73" s="159"/>
      <c r="DB73" s="159"/>
      <c r="DC73" s="159"/>
      <c r="DD73" s="159"/>
      <c r="DE73" s="159"/>
      <c r="DF73" s="159"/>
      <c r="DG73" s="159"/>
      <c r="DH73" s="159"/>
      <c r="DI73" s="159"/>
      <c r="DJ73" s="159"/>
      <c r="DK73" s="160"/>
      <c r="DL73" s="161"/>
      <c r="DM73" s="161"/>
      <c r="DN73" s="162"/>
      <c r="DO73" s="163"/>
      <c r="DP73" s="164"/>
      <c r="DQ73" s="160"/>
      <c r="DR73" s="160"/>
      <c r="DS73" s="160"/>
      <c r="DT73" s="160"/>
      <c r="DU73" s="160"/>
      <c r="DV73" s="165"/>
      <c r="DW73" s="166"/>
      <c r="DX73" s="167"/>
      <c r="DY73" s="168"/>
      <c r="DZ73" s="169"/>
      <c r="EA73" s="169"/>
      <c r="EB73" s="91"/>
      <c r="EC73" s="91"/>
      <c r="ED73" s="91"/>
      <c r="EE73" s="91"/>
      <c r="EF73" s="91"/>
      <c r="EG73" s="160"/>
      <c r="EH73" s="165" t="s">
        <v>172</v>
      </c>
      <c r="EI73" s="166"/>
      <c r="EJ73" s="167"/>
      <c r="EK73" s="168"/>
      <c r="EL73" s="169"/>
      <c r="EM73" s="169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91"/>
      <c r="JL73" s="91"/>
      <c r="JM73" s="91"/>
      <c r="JN73" s="91"/>
      <c r="JO73" s="91"/>
      <c r="JP73" s="91"/>
      <c r="JQ73" s="91"/>
      <c r="JR73" s="91"/>
      <c r="JS73" s="91"/>
      <c r="JT73" s="91"/>
      <c r="JU73" s="91"/>
      <c r="JV73" s="91"/>
      <c r="JW73" s="91"/>
      <c r="JX73" s="91"/>
      <c r="JY73" s="91"/>
      <c r="JZ73" s="91"/>
      <c r="KA73" s="91"/>
      <c r="KB73" s="91"/>
      <c r="KC73" s="91"/>
      <c r="KD73" s="91"/>
      <c r="KE73" s="91"/>
      <c r="KF73" s="91"/>
      <c r="KG73" s="91"/>
      <c r="KH73" s="91"/>
      <c r="KI73" s="91"/>
      <c r="KJ73" s="91"/>
      <c r="KK73" s="91"/>
      <c r="KL73" s="91"/>
      <c r="KM73" s="91"/>
      <c r="KN73" s="91"/>
      <c r="KO73" s="91"/>
      <c r="KP73" s="91"/>
      <c r="KQ73" s="91"/>
      <c r="KR73" s="91"/>
      <c r="KS73" s="91"/>
      <c r="KT73" s="91"/>
      <c r="KU73" s="91"/>
      <c r="KV73" s="91"/>
      <c r="KW73" s="91"/>
      <c r="KX73" s="91"/>
      <c r="KY73" s="91"/>
      <c r="KZ73" s="91"/>
      <c r="LA73" s="91"/>
      <c r="LB73" s="91"/>
      <c r="LC73" s="91"/>
      <c r="LD73" s="91"/>
      <c r="LE73" s="91"/>
      <c r="LF73" s="91"/>
      <c r="LG73" s="91"/>
      <c r="LH73" s="91"/>
      <c r="LI73" s="91"/>
      <c r="LJ73" s="91"/>
      <c r="LK73" s="91"/>
      <c r="LL73" s="91"/>
      <c r="LM73" s="91"/>
      <c r="LN73" s="91"/>
      <c r="LO73" s="91"/>
      <c r="LP73" s="91"/>
      <c r="LQ73" s="91"/>
      <c r="LR73" s="91"/>
      <c r="LS73" s="91"/>
      <c r="LT73" s="91"/>
      <c r="LU73" s="91"/>
      <c r="LV73" s="91"/>
      <c r="LW73" s="91"/>
      <c r="LX73" s="91"/>
      <c r="LY73" s="91"/>
      <c r="LZ73" s="91"/>
      <c r="MA73" s="91"/>
      <c r="MB73" s="91"/>
      <c r="MC73" s="91"/>
      <c r="MD73" s="91"/>
      <c r="ME73" s="91"/>
      <c r="MF73" s="91"/>
      <c r="MG73" s="91"/>
      <c r="MH73" s="91"/>
      <c r="MI73" s="91"/>
      <c r="MJ73" s="91"/>
      <c r="MK73" s="91"/>
      <c r="ML73" s="91"/>
      <c r="MM73" s="91"/>
      <c r="MN73" s="91"/>
      <c r="MO73" s="91"/>
      <c r="MP73" s="91"/>
      <c r="MQ73" s="91"/>
      <c r="MR73" s="91"/>
      <c r="MS73" s="91"/>
      <c r="MT73" s="91"/>
      <c r="MU73" s="91"/>
      <c r="MV73" s="91"/>
      <c r="MW73" s="91"/>
      <c r="MX73" s="91"/>
      <c r="MY73" s="91"/>
      <c r="MZ73" s="91"/>
      <c r="NA73" s="91"/>
      <c r="NB73" s="91"/>
      <c r="NC73" s="91"/>
      <c r="ND73" s="91"/>
      <c r="NE73" s="91"/>
      <c r="NF73" s="91"/>
      <c r="NG73" s="91"/>
      <c r="NH73" s="91"/>
      <c r="NI73" s="91"/>
      <c r="NJ73" s="91"/>
      <c r="NK73" s="91"/>
      <c r="NL73" s="91"/>
      <c r="NM73" s="91"/>
      <c r="NN73" s="91"/>
      <c r="NO73" s="91"/>
      <c r="NP73" s="91"/>
      <c r="NQ73" s="91"/>
      <c r="NR73" s="91"/>
      <c r="NS73" s="91"/>
      <c r="NT73" s="91"/>
      <c r="NU73" s="91"/>
      <c r="NV73" s="91"/>
      <c r="NW73" s="91"/>
      <c r="NX73" s="91"/>
      <c r="NY73" s="91"/>
      <c r="NZ73" s="91"/>
      <c r="OA73" s="91"/>
      <c r="OB73" s="91"/>
      <c r="OC73" s="91"/>
      <c r="OD73" s="91"/>
      <c r="OE73" s="91"/>
      <c r="OF73" s="91"/>
      <c r="OG73" s="91"/>
      <c r="OH73" s="91"/>
      <c r="OI73" s="91"/>
      <c r="OJ73" s="91"/>
      <c r="OK73" s="91"/>
      <c r="OL73" s="91"/>
      <c r="OM73" s="91"/>
      <c r="ON73" s="91"/>
      <c r="OO73" s="91"/>
      <c r="OP73" s="91"/>
      <c r="OQ73" s="91"/>
      <c r="OR73" s="91"/>
      <c r="OS73" s="91"/>
      <c r="OT73" s="91"/>
      <c r="OU73" s="91"/>
      <c r="OV73" s="91"/>
      <c r="OW73" s="91"/>
      <c r="OX73" s="91"/>
      <c r="OY73" s="91"/>
      <c r="OZ73" s="91"/>
      <c r="PA73" s="91"/>
      <c r="PB73" s="91"/>
      <c r="PC73" s="91"/>
      <c r="PD73" s="91"/>
      <c r="PE73" s="91"/>
      <c r="PF73" s="91"/>
      <c r="PG73" s="91"/>
      <c r="PH73" s="91"/>
      <c r="PI73" s="91"/>
      <c r="PJ73" s="91"/>
      <c r="PK73" s="91"/>
      <c r="PL73" s="91"/>
      <c r="PM73" s="91"/>
      <c r="PN73" s="91"/>
      <c r="PO73" s="91"/>
      <c r="PP73" s="91"/>
      <c r="PQ73" s="91"/>
      <c r="PR73" s="91"/>
      <c r="PS73" s="91"/>
      <c r="PT73" s="91"/>
      <c r="PU73" s="91"/>
      <c r="PV73" s="91"/>
      <c r="PW73" s="91"/>
      <c r="PX73" s="91"/>
      <c r="PY73" s="91"/>
      <c r="PZ73" s="91"/>
      <c r="QA73" s="91"/>
      <c r="QB73" s="91"/>
      <c r="QC73" s="91"/>
      <c r="QD73" s="91"/>
      <c r="QE73" s="91"/>
      <c r="QF73" s="91"/>
      <c r="QG73" s="91"/>
      <c r="QH73" s="91"/>
      <c r="QI73" s="91"/>
      <c r="QJ73" s="91"/>
      <c r="QK73" s="91"/>
      <c r="QL73" s="91"/>
      <c r="QM73" s="91"/>
      <c r="QN73" s="91"/>
      <c r="QO73" s="91"/>
      <c r="QP73" s="91"/>
      <c r="QQ73" s="91"/>
      <c r="QR73" s="91"/>
      <c r="QS73" s="91"/>
      <c r="QT73" s="91"/>
      <c r="QU73" s="91"/>
      <c r="QV73" s="91"/>
      <c r="QW73" s="91"/>
      <c r="QX73" s="91"/>
      <c r="QY73" s="91"/>
      <c r="QZ73" s="91"/>
      <c r="RA73" s="91"/>
      <c r="RB73" s="91"/>
      <c r="RC73" s="91"/>
      <c r="RD73" s="91"/>
      <c r="RE73" s="91"/>
      <c r="RF73" s="91"/>
      <c r="RG73" s="91"/>
      <c r="RH73" s="91"/>
      <c r="RI73" s="91"/>
      <c r="RJ73" s="91"/>
      <c r="RK73" s="91"/>
      <c r="RL73" s="91"/>
      <c r="RM73" s="91"/>
      <c r="RN73" s="91"/>
      <c r="RO73" s="91"/>
      <c r="RP73" s="91"/>
      <c r="RQ73" s="91"/>
      <c r="RR73" s="91"/>
      <c r="RS73" s="91"/>
      <c r="RT73" s="91"/>
      <c r="RU73" s="91"/>
      <c r="RV73" s="91"/>
      <c r="RW73" s="91"/>
      <c r="RX73" s="91"/>
      <c r="RY73" s="91"/>
      <c r="RZ73" s="91"/>
      <c r="SA73" s="91"/>
      <c r="SB73" s="91"/>
      <c r="SC73" s="91"/>
      <c r="SD73" s="91"/>
      <c r="SE73" s="91"/>
      <c r="SF73" s="91"/>
      <c r="SG73" s="91"/>
      <c r="SH73" s="91"/>
      <c r="SI73" s="91"/>
      <c r="SJ73" s="91"/>
      <c r="SK73" s="91"/>
      <c r="SL73" s="91"/>
      <c r="SM73" s="91"/>
      <c r="SN73" s="91"/>
      <c r="SO73" s="91"/>
      <c r="SP73" s="91"/>
      <c r="SQ73" s="91"/>
      <c r="SR73" s="91"/>
      <c r="SS73" s="91"/>
      <c r="ST73" s="91"/>
      <c r="SU73" s="91"/>
      <c r="SV73" s="91"/>
      <c r="SW73" s="91"/>
      <c r="SX73" s="91"/>
      <c r="SY73" s="91"/>
      <c r="SZ73" s="91"/>
      <c r="TA73" s="91"/>
      <c r="TB73" s="91"/>
      <c r="TC73" s="91"/>
      <c r="TD73" s="91"/>
      <c r="TE73" s="91"/>
      <c r="TF73" s="91"/>
      <c r="TG73" s="91"/>
      <c r="TH73" s="91"/>
      <c r="TI73" s="91"/>
      <c r="TJ73" s="91"/>
      <c r="TK73" s="91"/>
      <c r="TL73" s="91"/>
      <c r="TM73" s="91"/>
      <c r="TN73" s="91"/>
      <c r="TO73" s="91"/>
      <c r="TP73" s="91"/>
      <c r="TQ73" s="91"/>
      <c r="TR73" s="91"/>
      <c r="TS73" s="91"/>
      <c r="TT73" s="91"/>
      <c r="TU73" s="91"/>
      <c r="TV73" s="91"/>
      <c r="TW73" s="91"/>
      <c r="TX73" s="91"/>
      <c r="TY73" s="91"/>
      <c r="TZ73" s="91"/>
      <c r="UA73" s="91"/>
      <c r="UB73" s="91"/>
      <c r="UC73" s="91"/>
      <c r="UD73" s="91"/>
      <c r="UE73" s="91"/>
      <c r="UF73" s="91"/>
      <c r="UG73" s="91"/>
      <c r="UH73" s="91"/>
      <c r="UI73" s="91"/>
      <c r="UJ73" s="91"/>
      <c r="UK73" s="91"/>
      <c r="UL73" s="91"/>
      <c r="UM73" s="91"/>
      <c r="UN73" s="91"/>
      <c r="UO73" s="91"/>
      <c r="UP73" s="91"/>
      <c r="UQ73" s="91"/>
      <c r="UR73" s="91"/>
      <c r="US73" s="91"/>
      <c r="UT73" s="91"/>
      <c r="UU73" s="91"/>
      <c r="UV73" s="91"/>
      <c r="UW73" s="91"/>
      <c r="UX73" s="91"/>
      <c r="UY73" s="91"/>
      <c r="UZ73" s="91"/>
      <c r="VA73" s="91"/>
      <c r="VB73" s="91"/>
      <c r="VC73" s="91"/>
      <c r="VD73" s="91"/>
      <c r="VE73" s="91"/>
      <c r="VF73" s="91"/>
      <c r="VG73" s="91"/>
      <c r="VH73" s="91"/>
      <c r="VI73" s="91"/>
      <c r="VJ73" s="91"/>
      <c r="VK73" s="91"/>
      <c r="VL73" s="91"/>
      <c r="VM73" s="91"/>
      <c r="VN73" s="91"/>
      <c r="VO73" s="91"/>
      <c r="VP73" s="91"/>
      <c r="VQ73" s="91"/>
      <c r="VR73" s="91"/>
      <c r="VS73" s="91"/>
      <c r="VT73" s="91"/>
      <c r="VU73" s="91"/>
      <c r="VV73" s="91"/>
      <c r="VW73" s="91"/>
      <c r="VX73" s="91"/>
      <c r="VY73" s="91"/>
      <c r="VZ73" s="91"/>
      <c r="WA73" s="91"/>
      <c r="WB73" s="91"/>
      <c r="WC73" s="91"/>
      <c r="WD73" s="91"/>
      <c r="WE73" s="91"/>
      <c r="WF73" s="91"/>
      <c r="WG73" s="91"/>
      <c r="WH73" s="91"/>
      <c r="WI73" s="91"/>
      <c r="WJ73" s="91"/>
      <c r="WK73" s="91"/>
      <c r="WL73" s="91"/>
      <c r="WM73" s="91"/>
      <c r="WN73" s="91"/>
      <c r="WO73" s="91"/>
      <c r="WP73" s="91"/>
      <c r="WQ73" s="91"/>
      <c r="WR73" s="91"/>
      <c r="WS73" s="91"/>
      <c r="WT73" s="91"/>
      <c r="WU73" s="91"/>
      <c r="WV73" s="91"/>
      <c r="WW73" s="91"/>
      <c r="WX73" s="91"/>
      <c r="WY73" s="91"/>
      <c r="WZ73" s="91"/>
      <c r="XA73" s="91"/>
      <c r="XB73" s="91"/>
      <c r="XC73" s="91"/>
      <c r="XD73" s="91"/>
      <c r="XE73" s="91"/>
      <c r="XF73" s="91"/>
      <c r="XG73" s="91"/>
      <c r="XH73" s="91"/>
      <c r="XI73" s="91"/>
      <c r="XJ73" s="91"/>
      <c r="XK73" s="91"/>
      <c r="XL73" s="91"/>
      <c r="XM73" s="91"/>
      <c r="XN73" s="91"/>
      <c r="XO73" s="91"/>
      <c r="XP73" s="91"/>
      <c r="XQ73" s="91"/>
      <c r="XR73" s="91"/>
      <c r="XS73" s="91"/>
      <c r="XT73" s="91"/>
      <c r="XU73" s="91"/>
      <c r="XV73" s="91"/>
      <c r="XW73" s="91"/>
      <c r="XX73" s="91"/>
      <c r="XY73" s="91"/>
      <c r="XZ73" s="91"/>
      <c r="YA73" s="91"/>
      <c r="YB73" s="91"/>
      <c r="YC73" s="91"/>
      <c r="YD73" s="91"/>
      <c r="YE73" s="91"/>
      <c r="YF73" s="91"/>
      <c r="YG73" s="91"/>
      <c r="YH73" s="91"/>
      <c r="YI73" s="91"/>
      <c r="YJ73" s="91"/>
      <c r="YK73" s="91"/>
      <c r="YL73" s="91"/>
      <c r="YM73" s="91"/>
      <c r="YN73" s="91"/>
      <c r="YO73" s="91"/>
      <c r="YP73" s="91"/>
      <c r="YQ73" s="91"/>
      <c r="YR73" s="91"/>
      <c r="YS73" s="91"/>
      <c r="YT73" s="91"/>
      <c r="YU73" s="91"/>
      <c r="YV73" s="91"/>
      <c r="YW73" s="91"/>
      <c r="YX73" s="91"/>
      <c r="YY73" s="91"/>
      <c r="YZ73" s="91"/>
      <c r="ZA73" s="91"/>
      <c r="ZB73" s="91"/>
      <c r="ZC73" s="91"/>
      <c r="ZD73" s="91"/>
      <c r="ZE73" s="91"/>
      <c r="ZF73" s="91"/>
      <c r="ZG73" s="91"/>
      <c r="ZH73" s="91"/>
      <c r="ZI73" s="91"/>
      <c r="ZJ73" s="91"/>
      <c r="ZK73" s="91"/>
      <c r="ZL73" s="91"/>
      <c r="ZM73" s="91"/>
      <c r="ZN73" s="91"/>
      <c r="ZO73" s="91"/>
      <c r="ZP73" s="91"/>
      <c r="ZQ73" s="91"/>
      <c r="ZR73" s="91"/>
      <c r="ZS73" s="91"/>
      <c r="ZT73" s="91"/>
      <c r="ZU73" s="91"/>
      <c r="ZV73" s="91"/>
      <c r="ZW73" s="91"/>
      <c r="ZX73" s="91"/>
      <c r="ZY73" s="91"/>
      <c r="ZZ73" s="91"/>
      <c r="AAA73" s="91"/>
      <c r="AAB73" s="91"/>
      <c r="AAC73" s="91"/>
      <c r="AAD73" s="91"/>
      <c r="AAE73" s="91"/>
      <c r="AAF73" s="91"/>
      <c r="AAG73" s="91"/>
      <c r="AAH73" s="91"/>
      <c r="AAI73" s="91"/>
      <c r="AAJ73" s="91"/>
      <c r="AAK73" s="91"/>
      <c r="AAL73" s="91"/>
      <c r="AAM73" s="91"/>
      <c r="AAN73" s="91"/>
      <c r="AAO73" s="91"/>
      <c r="AAP73" s="91"/>
      <c r="AAQ73" s="91"/>
      <c r="AAR73" s="91"/>
      <c r="AAS73" s="91"/>
      <c r="AAT73" s="91"/>
      <c r="AAU73" s="91"/>
      <c r="AAV73" s="91"/>
      <c r="AAW73" s="91"/>
      <c r="AAX73" s="91"/>
      <c r="AAY73" s="91"/>
      <c r="AAZ73" s="91"/>
      <c r="ABA73" s="91"/>
      <c r="ABB73" s="91"/>
      <c r="ABC73" s="91"/>
      <c r="ABD73" s="91"/>
      <c r="ABE73" s="91"/>
      <c r="ABF73" s="91"/>
      <c r="ABG73" s="91"/>
      <c r="ABH73" s="91"/>
      <c r="ABI73" s="91"/>
      <c r="ABJ73" s="91"/>
      <c r="ABK73" s="91"/>
      <c r="ABL73" s="91"/>
      <c r="ABM73" s="91"/>
      <c r="ABN73" s="91"/>
      <c r="ABO73" s="91"/>
      <c r="ABP73" s="91"/>
      <c r="ABQ73" s="91"/>
      <c r="ABR73" s="91"/>
      <c r="ABS73" s="91"/>
      <c r="ABT73" s="91"/>
      <c r="ABU73" s="91"/>
      <c r="ABV73" s="91"/>
      <c r="ABW73" s="91"/>
      <c r="ABX73" s="91"/>
      <c r="ABY73" s="91"/>
      <c r="ABZ73" s="91"/>
      <c r="ACA73" s="91"/>
      <c r="ACB73" s="91"/>
      <c r="ACC73" s="91"/>
      <c r="ACD73" s="91"/>
      <c r="ACE73" s="91"/>
      <c r="ACF73" s="91"/>
      <c r="ACG73" s="91"/>
      <c r="ACH73" s="91"/>
      <c r="ACI73" s="91"/>
      <c r="ACJ73" s="91"/>
      <c r="ACK73" s="91"/>
      <c r="ACL73" s="91"/>
      <c r="ACM73" s="91"/>
      <c r="ACN73" s="91"/>
      <c r="ACO73" s="91"/>
      <c r="ACP73" s="91"/>
      <c r="ACQ73" s="91"/>
      <c r="ACR73" s="91"/>
      <c r="ACS73" s="91"/>
      <c r="ACT73" s="91"/>
      <c r="ACU73" s="91"/>
      <c r="ACV73" s="91"/>
      <c r="ACW73" s="91"/>
      <c r="ACX73" s="91"/>
      <c r="ACY73" s="91"/>
      <c r="ACZ73" s="91"/>
      <c r="ADA73" s="91"/>
      <c r="ADB73" s="91"/>
      <c r="ADC73" s="91"/>
      <c r="ADD73" s="91"/>
      <c r="ADE73" s="91"/>
      <c r="ADF73" s="91"/>
      <c r="ADG73" s="91"/>
      <c r="ADH73" s="91"/>
      <c r="ADI73" s="91"/>
      <c r="ADJ73" s="91"/>
      <c r="ADK73" s="91"/>
      <c r="ADL73" s="91"/>
      <c r="ADM73" s="91"/>
      <c r="ADN73" s="91"/>
      <c r="ADO73" s="91"/>
      <c r="ADP73" s="91"/>
      <c r="ADQ73" s="91"/>
      <c r="ADR73" s="91"/>
      <c r="ADS73" s="91"/>
      <c r="ADT73" s="91"/>
      <c r="ADU73" s="91"/>
      <c r="ADV73" s="91"/>
      <c r="ADW73" s="91"/>
      <c r="ADX73" s="91"/>
      <c r="ADY73" s="91"/>
      <c r="ADZ73" s="91"/>
      <c r="AEA73" s="91"/>
      <c r="AEB73" s="91"/>
      <c r="AEC73" s="91"/>
      <c r="AED73" s="91"/>
      <c r="AEE73" s="91"/>
      <c r="AEF73" s="91"/>
      <c r="AEG73" s="91"/>
      <c r="AEH73" s="91"/>
      <c r="AEI73" s="91"/>
      <c r="AEJ73" s="91"/>
      <c r="AEK73" s="91"/>
      <c r="AEL73" s="91"/>
      <c r="AEM73" s="91"/>
      <c r="AEN73" s="91"/>
      <c r="AEO73" s="91"/>
      <c r="AEP73" s="91"/>
      <c r="AEQ73" s="91"/>
      <c r="AER73" s="91"/>
      <c r="AES73" s="91"/>
      <c r="AET73" s="91"/>
      <c r="AEU73" s="91"/>
      <c r="AEV73" s="91"/>
      <c r="AEW73" s="91"/>
      <c r="AEX73" s="91"/>
      <c r="AEY73" s="91"/>
      <c r="AEZ73" s="91"/>
      <c r="AFA73" s="91"/>
      <c r="AFB73" s="91"/>
      <c r="AFC73" s="91"/>
      <c r="AFD73" s="91"/>
      <c r="AFE73" s="91"/>
      <c r="AFF73" s="91"/>
      <c r="AFG73" s="91"/>
      <c r="AFH73" s="91"/>
      <c r="AFI73" s="91"/>
      <c r="AFJ73" s="91"/>
      <c r="AFK73" s="91"/>
      <c r="AFL73" s="91"/>
      <c r="AFM73" s="91"/>
      <c r="AFN73" s="91"/>
      <c r="AFO73" s="91"/>
      <c r="AFP73" s="91"/>
      <c r="AFQ73" s="91"/>
      <c r="AFR73" s="91"/>
      <c r="AFS73" s="91"/>
      <c r="AFT73" s="91"/>
      <c r="AFU73" s="91"/>
      <c r="AFV73" s="91"/>
      <c r="AFW73" s="91"/>
      <c r="AFX73" s="91"/>
      <c r="AFY73" s="91"/>
      <c r="AFZ73" s="91"/>
      <c r="AGA73" s="91"/>
      <c r="AGB73" s="91"/>
      <c r="AGC73" s="91"/>
      <c r="AGD73" s="91"/>
      <c r="AGE73" s="91"/>
      <c r="AGF73" s="91"/>
      <c r="AGG73" s="91"/>
      <c r="AGH73" s="91"/>
      <c r="AGI73" s="91"/>
      <c r="AGJ73" s="91"/>
      <c r="AGK73" s="91"/>
      <c r="AGL73" s="91"/>
      <c r="AGM73" s="91"/>
      <c r="AGN73" s="91"/>
      <c r="AGO73" s="91"/>
      <c r="AGP73" s="91"/>
      <c r="AGQ73" s="91"/>
      <c r="AGR73" s="91"/>
      <c r="AGS73" s="91"/>
      <c r="AGT73" s="91"/>
      <c r="AGU73" s="91"/>
      <c r="AGV73" s="91"/>
      <c r="AGW73" s="91"/>
      <c r="AGX73" s="91"/>
      <c r="AGY73" s="91"/>
      <c r="AGZ73" s="91"/>
      <c r="AHA73" s="91"/>
      <c r="AHB73" s="91"/>
      <c r="AHC73" s="91"/>
      <c r="AHD73" s="91"/>
      <c r="AHE73" s="91"/>
      <c r="AHF73" s="91"/>
      <c r="AHG73" s="91"/>
      <c r="AHH73" s="91"/>
      <c r="AHI73" s="91"/>
      <c r="AHJ73" s="91"/>
      <c r="AHK73" s="91"/>
      <c r="AHL73" s="91"/>
      <c r="AHM73" s="91"/>
      <c r="AHN73" s="91"/>
      <c r="AHO73" s="91"/>
      <c r="AHP73" s="91"/>
      <c r="AHQ73" s="91"/>
      <c r="AHR73" s="91"/>
      <c r="AHS73" s="91"/>
      <c r="AHT73" s="91"/>
      <c r="AHU73" s="91"/>
      <c r="AHV73" s="91"/>
      <c r="AHW73" s="91"/>
      <c r="AHX73" s="91"/>
      <c r="AHY73" s="91"/>
      <c r="AHZ73" s="91"/>
      <c r="AIA73" s="91"/>
      <c r="AIB73" s="91"/>
      <c r="AIC73" s="91"/>
      <c r="AID73" s="91"/>
      <c r="AIE73" s="91"/>
      <c r="AIF73" s="91"/>
      <c r="AIG73" s="91"/>
      <c r="AIH73" s="91"/>
      <c r="AII73" s="91"/>
      <c r="AIJ73" s="91"/>
      <c r="AIK73" s="91"/>
      <c r="AIL73" s="91"/>
      <c r="AIM73" s="91"/>
      <c r="AIN73" s="91"/>
      <c r="AIO73" s="91"/>
      <c r="AIP73" s="91"/>
      <c r="AIQ73" s="91"/>
      <c r="AIR73" s="91"/>
      <c r="AIS73" s="91"/>
      <c r="AIT73" s="91"/>
      <c r="AIU73" s="91"/>
      <c r="AIV73" s="91"/>
      <c r="AIW73" s="91"/>
      <c r="AIX73" s="91"/>
      <c r="AIY73" s="91"/>
      <c r="AIZ73" s="91"/>
      <c r="AJA73" s="91"/>
      <c r="AJB73" s="91"/>
      <c r="AJC73" s="91"/>
      <c r="AJD73" s="91"/>
      <c r="AJE73" s="91"/>
      <c r="AJF73" s="91"/>
      <c r="AJG73" s="91"/>
      <c r="AJH73" s="91"/>
      <c r="AJI73" s="91"/>
      <c r="AJJ73" s="91"/>
      <c r="AJK73" s="91"/>
      <c r="AJL73" s="91"/>
      <c r="AJM73" s="91"/>
      <c r="AJN73" s="91"/>
      <c r="AJO73" s="91"/>
      <c r="AJP73" s="91"/>
      <c r="AJQ73" s="91"/>
      <c r="AJR73" s="91"/>
      <c r="AJS73" s="91"/>
      <c r="AJT73" s="91"/>
      <c r="AJU73" s="91"/>
      <c r="AJV73" s="91"/>
      <c r="AJW73" s="91"/>
      <c r="AJX73" s="91"/>
      <c r="AJY73" s="91"/>
      <c r="AJZ73" s="91"/>
      <c r="AKA73" s="91"/>
      <c r="AKB73" s="91"/>
      <c r="AKC73" s="91"/>
      <c r="AKD73" s="91"/>
      <c r="AKE73" s="91"/>
      <c r="AKF73" s="91"/>
      <c r="AKG73" s="91"/>
      <c r="AKH73" s="91"/>
      <c r="AKI73" s="91"/>
      <c r="AKJ73" s="91"/>
      <c r="AKK73" s="91"/>
      <c r="AKL73" s="91"/>
      <c r="AKM73" s="91"/>
      <c r="AKN73" s="91"/>
      <c r="AKO73" s="91"/>
      <c r="AKP73" s="91"/>
      <c r="AKQ73" s="91"/>
      <c r="AKR73" s="91"/>
      <c r="AKS73" s="91"/>
      <c r="AKT73" s="91"/>
      <c r="AKU73" s="91"/>
      <c r="AKV73" s="91"/>
      <c r="AKW73" s="91"/>
      <c r="AKX73" s="91"/>
      <c r="AKY73" s="91"/>
      <c r="AKZ73" s="91"/>
      <c r="ALA73" s="91"/>
      <c r="ALB73" s="91"/>
      <c r="ALC73" s="91"/>
      <c r="ALD73" s="91"/>
      <c r="ALE73" s="91"/>
      <c r="ALF73" s="91"/>
      <c r="ALG73" s="91"/>
      <c r="ALH73" s="91"/>
      <c r="ALI73" s="91"/>
      <c r="ALJ73" s="91"/>
      <c r="ALK73" s="91"/>
      <c r="ALL73" s="91"/>
      <c r="ALM73" s="91"/>
      <c r="ALN73" s="91"/>
      <c r="ALO73" s="91"/>
      <c r="ALP73" s="91"/>
      <c r="ALQ73" s="91"/>
      <c r="ALR73" s="91"/>
      <c r="ALS73" s="91"/>
      <c r="ALT73" s="91"/>
      <c r="ALU73" s="91"/>
      <c r="ALV73" s="91"/>
      <c r="ALW73" s="91"/>
      <c r="ALX73" s="91"/>
      <c r="ALY73" s="91"/>
      <c r="ALZ73" s="91"/>
      <c r="AMA73" s="91"/>
      <c r="AMB73" s="91"/>
      <c r="AMC73" s="91"/>
      <c r="AMD73" s="91"/>
      <c r="AME73" s="91"/>
      <c r="AMF73" s="91"/>
      <c r="AMG73" s="91"/>
      <c r="AMH73" s="91"/>
      <c r="AMI73" s="91"/>
      <c r="AMJ73" s="91"/>
      <c r="AMK73" s="91"/>
      <c r="AML73" s="91"/>
      <c r="AMM73" s="91"/>
      <c r="AMN73" s="91"/>
      <c r="AMO73" s="91"/>
      <c r="AMP73" s="91"/>
      <c r="AMQ73" s="91"/>
      <c r="AMR73" s="91"/>
      <c r="AMS73" s="91"/>
      <c r="AMT73" s="91"/>
      <c r="AMU73" s="91"/>
    </row>
    <row r="74" spans="1:1039" ht="25.5" customHeight="1" outlineLevel="2" x14ac:dyDescent="0.2">
      <c r="A74" s="102">
        <v>430</v>
      </c>
      <c r="B74" s="7" t="s">
        <v>112</v>
      </c>
      <c r="C74" s="7" t="s">
        <v>126</v>
      </c>
      <c r="D74" s="7" t="s">
        <v>10</v>
      </c>
      <c r="E74" s="7" t="s">
        <v>127</v>
      </c>
      <c r="F74" s="7" t="s">
        <v>128</v>
      </c>
      <c r="G74" s="177" t="s">
        <v>173</v>
      </c>
      <c r="H74" s="42" t="s">
        <v>130</v>
      </c>
      <c r="I74" s="21" t="s">
        <v>174</v>
      </c>
      <c r="J74" s="138" t="s">
        <v>175</v>
      </c>
      <c r="K74" s="21" t="s">
        <v>175</v>
      </c>
      <c r="L74" s="21" t="s">
        <v>173</v>
      </c>
      <c r="M74" s="21"/>
      <c r="N74" s="42">
        <v>26</v>
      </c>
      <c r="O74" s="44">
        <v>858.04</v>
      </c>
      <c r="P74" s="44"/>
      <c r="Q74" s="44"/>
      <c r="R74" s="44"/>
      <c r="S74" s="44"/>
      <c r="T74" s="44"/>
      <c r="U74" s="44"/>
      <c r="V74" s="44">
        <v>522.19000000000005</v>
      </c>
      <c r="W74" s="44">
        <v>374.24</v>
      </c>
      <c r="X74" s="44"/>
      <c r="Y74" s="44">
        <f>SUM(O74:X74)</f>
        <v>1754.47</v>
      </c>
      <c r="Z74" s="44">
        <f>(((O74+P74+Q74+S74+U74)*14)+((R74+T74+V74+W74+X74)*12))</f>
        <v>22769.72</v>
      </c>
      <c r="AA74" s="42">
        <v>7</v>
      </c>
      <c r="AB74" s="45">
        <v>26</v>
      </c>
      <c r="AC74" s="46">
        <f>VLOOKUP(AB74,'[1]PPTOS GENERALES 2024'!$AL$11:$AN$40,3)*AD74</f>
        <v>839.48</v>
      </c>
      <c r="AD74" s="47">
        <v>1</v>
      </c>
      <c r="AE74" s="48">
        <f>VLOOKUP(C74,'[1]PPTOS GENERALES 2024'!$AL$3:$AO$8,4)*AD74</f>
        <v>1152.97</v>
      </c>
      <c r="AF74" s="48">
        <f>VLOOKUP(C74,'[1]PPTOS GENERALES 2024'!$AL$3:$AP$8,5)*CY74*AD74</f>
        <v>223.2</v>
      </c>
      <c r="AG74" s="48"/>
      <c r="AH74" s="44">
        <f>VLOOKUP(C74,'[1]PPTOS GENERALES 2024'!$AU$3:$AV$8,2)*AD74</f>
        <v>840.87924999999996</v>
      </c>
      <c r="AI74" s="44">
        <f>VLOOKUP(C74,'[1]PPTOS GENERALES 2024'!$AU$3:$AW$8,3)*CY74*AD74</f>
        <v>162.74266666666665</v>
      </c>
      <c r="AJ74" s="49">
        <f>VLOOKUP(N74,'[1]PPTOS GENERALES 2024'!$AL$11:$AN$40,3)*AD74</f>
        <v>839.48</v>
      </c>
      <c r="AK74" s="44">
        <f>AC74-AJ74</f>
        <v>0</v>
      </c>
      <c r="AL74" s="44">
        <f>VLOOKUP(AA74,'[1]PPTOS GENERALES 2024'!$AL$45:$AU$56,10)*AD74</f>
        <v>707.5</v>
      </c>
      <c r="AM74" s="44">
        <v>0</v>
      </c>
      <c r="AN74" s="44">
        <v>0</v>
      </c>
      <c r="AO74" s="44">
        <v>0</v>
      </c>
      <c r="AP74" s="50">
        <v>0</v>
      </c>
      <c r="AQ74" s="44">
        <f>VLOOKUP(AA74,'[1]PPTOS GENERALES 2024'!$AL$45:$BB$56,12)*AP74</f>
        <v>0</v>
      </c>
      <c r="AR74" s="50"/>
      <c r="AS74" s="44">
        <f>VLOOKUP(AA74,'[1]PPTOS GENERALES 2024'!$AL$45:$BB$56,14)*AR74</f>
        <v>0</v>
      </c>
      <c r="AT74" s="50"/>
      <c r="AU74" s="44">
        <f>VLOOKUP(AA74,'[1]PPTOS GENERALES 2024'!$AL$45:$BB$56,15)*AT74</f>
        <v>0</v>
      </c>
      <c r="AV74" s="50"/>
      <c r="AW74" s="44">
        <f>VLOOKUP(AA74,'[1]PPTOS GENERALES 2024'!$AL$45:$BB$56,17)*AV74</f>
        <v>0</v>
      </c>
      <c r="AX74" s="50"/>
      <c r="AY74" s="44">
        <f>VLOOKUP(AA74,'[1]PPTOS GENERALES 2024'!$AL$45:$BG$56,18)*AX74</f>
        <v>0</v>
      </c>
      <c r="AZ74" s="20"/>
      <c r="BA74" s="44">
        <f>VLOOKUP(AA74,'[1]PPTOS GENERALES 2024'!$AL$45:$BG$56,19)*AZ74</f>
        <v>0</v>
      </c>
      <c r="BB74" s="20"/>
      <c r="BC74" s="44">
        <f>VLOOKUP(AA74,'[1]PPTOS GENERALES 2024'!$AL$45:$BG$56,20)*BB74</f>
        <v>0</v>
      </c>
      <c r="BD74" s="20"/>
      <c r="BE74" s="44">
        <f>VLOOKUP(AA74,'[1]PPTOS GENERALES 2024'!$AL$45:$BG$56,21)*BD74</f>
        <v>0</v>
      </c>
      <c r="BF74" s="20"/>
      <c r="BG74" s="44">
        <f>VLOOKUP(AA74,'[1]PPTOS GENERALES 2024'!$AL$45:$BG$56,22)*BF74</f>
        <v>0</v>
      </c>
      <c r="BH74" s="20"/>
      <c r="BI74" s="44"/>
      <c r="BJ74" s="20"/>
      <c r="BK74" s="44"/>
      <c r="BL74" s="20"/>
      <c r="BM74" s="44"/>
      <c r="BN74" s="20"/>
      <c r="BO74" s="44"/>
      <c r="BP74" s="20"/>
      <c r="BQ74" s="44"/>
      <c r="BR74" s="20"/>
      <c r="BS74" s="44"/>
      <c r="BT74" s="20"/>
      <c r="BU74" s="44"/>
      <c r="BV74" s="20"/>
      <c r="BW74" s="44"/>
      <c r="BX74" s="20"/>
      <c r="BY74" s="44"/>
      <c r="BZ74" s="44"/>
      <c r="CA74" s="44">
        <f>(AE74*12)+(AH74*2)</f>
        <v>15517.398499999999</v>
      </c>
      <c r="CB74" s="44"/>
      <c r="CC74" s="44"/>
      <c r="CD74" s="44"/>
      <c r="CE74" s="44"/>
      <c r="CF74" s="44">
        <f>(AF74*12)+ (AI74*2)+AG74</f>
        <v>3003.8853333333327</v>
      </c>
      <c r="CG74" s="44"/>
      <c r="CH74" s="44">
        <f>(AJ74+AK74)*14</f>
        <v>11752.720000000001</v>
      </c>
      <c r="CI74" s="44">
        <f>(AL74)*14</f>
        <v>9905</v>
      </c>
      <c r="CJ74" s="44">
        <f t="shared" si="50"/>
        <v>0</v>
      </c>
      <c r="CK74" s="128"/>
      <c r="CL74" s="129">
        <f>BZ74+CA74+CC74+CD74+CE74+CF74+CH74+CI74+CJ74</f>
        <v>40179.003833333336</v>
      </c>
      <c r="CM74" s="21">
        <v>0</v>
      </c>
      <c r="CN74" s="44">
        <f>((AE74*14)+(AF74*14)+(AJ74*14)+(AK74*14)+(AL74*14)+(AO74*12)+(AW74*12)+(AY74*12)+(BA74*12)+(BC74*12)+(BG74*12)+CM74)</f>
        <v>40924.100000000006</v>
      </c>
      <c r="CO74" s="54">
        <f>((CN74/Z74)-1)</f>
        <v>0.7973036119899588</v>
      </c>
      <c r="CP74" s="44"/>
      <c r="CQ74" s="44"/>
      <c r="CR74" s="44">
        <f>AE74+AF74+AJ74+AK74+AL74+AM74+AN74+AO74+AQ74+AS74+AU74+AW74+AY74+BA74+BC74+BE74+BG74</f>
        <v>2923.15</v>
      </c>
      <c r="CS74" s="42" t="e">
        <f>#REF!-CT74</f>
        <v>#REF!</v>
      </c>
      <c r="CT74" s="55">
        <v>968</v>
      </c>
      <c r="CU74" s="55" t="s">
        <v>122</v>
      </c>
      <c r="CV74" s="133">
        <v>39476</v>
      </c>
      <c r="CW74" s="57">
        <v>45658</v>
      </c>
      <c r="CX74" s="58">
        <f>DATEDIF(CV74,CW74,"y")/3</f>
        <v>5.333333333333333</v>
      </c>
      <c r="CY74" s="58">
        <f>DATEDIF(CV74,CW74,"y")/3</f>
        <v>5.333333333333333</v>
      </c>
      <c r="CZ74" s="222">
        <f>ROUND(AK74/30,2)</f>
        <v>0</v>
      </c>
      <c r="DA74" s="222">
        <f>ROUND(AO74/30,2)</f>
        <v>0</v>
      </c>
      <c r="DB74" s="222">
        <f>ROUND(AQ74/30,2)</f>
        <v>0</v>
      </c>
      <c r="DC74" s="222">
        <f>ROUND(AS74/30,2)</f>
        <v>0</v>
      </c>
      <c r="DD74" s="222">
        <f>ROUND(AU74/30,2)</f>
        <v>0</v>
      </c>
      <c r="DE74" s="222">
        <f>ROUND(AW74/30,2)</f>
        <v>0</v>
      </c>
      <c r="DF74" s="222">
        <f>ROUND(AY74/30,2)</f>
        <v>0</v>
      </c>
      <c r="DG74" s="222">
        <f>ROUND(BA74/30,2)</f>
        <v>0</v>
      </c>
      <c r="DH74" s="222">
        <f>ROUND(BC74/30,2)</f>
        <v>0</v>
      </c>
      <c r="DI74" s="222">
        <f>ROUND(BE74/30,2)</f>
        <v>0</v>
      </c>
      <c r="DJ74" s="222">
        <f>ROUND(BG74/30,2)</f>
        <v>0</v>
      </c>
      <c r="DK74" s="132"/>
      <c r="DL74" s="55">
        <v>968</v>
      </c>
      <c r="DM74" s="55">
        <v>2063.96</v>
      </c>
      <c r="DN74" s="21" t="e">
        <f>#REF!-DL74</f>
        <v>#REF!</v>
      </c>
      <c r="DO74" s="44">
        <f>CR74-DM74</f>
        <v>859.19</v>
      </c>
      <c r="DP74" s="44">
        <f>ROUND(CM74/2,2)</f>
        <v>0</v>
      </c>
      <c r="DQ74" s="132"/>
      <c r="DR74" s="132"/>
      <c r="DS74" s="132"/>
      <c r="DT74" s="132"/>
      <c r="DU74" s="223" t="s">
        <v>176</v>
      </c>
      <c r="DV74" s="224">
        <v>430</v>
      </c>
      <c r="DW74" s="174">
        <v>4</v>
      </c>
      <c r="DX74" s="174">
        <v>3</v>
      </c>
      <c r="DY74" s="68">
        <v>0</v>
      </c>
      <c r="DZ74" s="205" t="s">
        <v>132</v>
      </c>
      <c r="EA74" s="205" t="s">
        <v>132</v>
      </c>
      <c r="EB74" s="225"/>
      <c r="EC74" s="225"/>
      <c r="ED74" s="225"/>
      <c r="EE74" s="225"/>
      <c r="EF74" s="225"/>
      <c r="EG74" s="223" t="s">
        <v>176</v>
      </c>
      <c r="EH74" s="224">
        <v>430</v>
      </c>
      <c r="EI74" s="174">
        <v>4</v>
      </c>
      <c r="EJ74" s="174">
        <v>3</v>
      </c>
      <c r="EK74" s="68">
        <v>0</v>
      </c>
      <c r="EL74" s="205" t="s">
        <v>132</v>
      </c>
      <c r="EM74" s="205" t="s">
        <v>132</v>
      </c>
    </row>
    <row r="75" spans="1:1039" s="101" customFormat="1" ht="25.5" customHeight="1" x14ac:dyDescent="0.2">
      <c r="A75" s="139"/>
      <c r="B75" s="141"/>
      <c r="C75" s="141"/>
      <c r="D75" s="141"/>
      <c r="E75" s="141"/>
      <c r="F75" s="141"/>
      <c r="G75" s="142"/>
      <c r="H75" s="140"/>
      <c r="I75" s="143"/>
      <c r="J75" s="143"/>
      <c r="K75" s="143"/>
      <c r="L75" s="143"/>
      <c r="M75" s="143"/>
      <c r="N75" s="140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0"/>
      <c r="AB75" s="145"/>
      <c r="AC75" s="146"/>
      <c r="AD75" s="147"/>
      <c r="AE75" s="148"/>
      <c r="AF75" s="148"/>
      <c r="AG75" s="148"/>
      <c r="AH75" s="144"/>
      <c r="AI75" s="144"/>
      <c r="AJ75" s="149"/>
      <c r="AK75" s="144"/>
      <c r="AL75" s="144"/>
      <c r="AM75" s="144"/>
      <c r="AN75" s="144"/>
      <c r="AO75" s="144"/>
      <c r="AP75" s="150"/>
      <c r="AQ75" s="144"/>
      <c r="AR75" s="150"/>
      <c r="AS75" s="144"/>
      <c r="AT75" s="150"/>
      <c r="AU75" s="144"/>
      <c r="AV75" s="150"/>
      <c r="AW75" s="144"/>
      <c r="AX75" s="150"/>
      <c r="AY75" s="144"/>
      <c r="AZ75" s="151"/>
      <c r="BA75" s="144"/>
      <c r="BB75" s="151"/>
      <c r="BC75" s="144"/>
      <c r="BD75" s="151"/>
      <c r="BE75" s="144"/>
      <c r="BF75" s="151"/>
      <c r="BG75" s="144"/>
      <c r="BH75" s="151"/>
      <c r="BI75" s="144"/>
      <c r="BJ75" s="151"/>
      <c r="BK75" s="144"/>
      <c r="BL75" s="151"/>
      <c r="BM75" s="144"/>
      <c r="BN75" s="151"/>
      <c r="BO75" s="144"/>
      <c r="BP75" s="151"/>
      <c r="BQ75" s="144"/>
      <c r="BR75" s="151"/>
      <c r="BS75" s="144"/>
      <c r="BT75" s="151"/>
      <c r="BU75" s="144"/>
      <c r="BV75" s="151"/>
      <c r="BW75" s="144"/>
      <c r="BX75" s="151"/>
      <c r="BY75" s="144"/>
      <c r="BZ75" s="144"/>
      <c r="CA75" s="144"/>
      <c r="CB75" s="144"/>
      <c r="CC75" s="144"/>
      <c r="CD75" s="144"/>
      <c r="CE75" s="144"/>
      <c r="CF75" s="144"/>
      <c r="CG75" s="152"/>
      <c r="CH75" s="144"/>
      <c r="CI75" s="144"/>
      <c r="CJ75" s="75">
        <f t="shared" si="50"/>
        <v>0</v>
      </c>
      <c r="CK75" s="152"/>
      <c r="CL75" s="83">
        <f>SUBTOTAL(9,CL74:CL74)</f>
        <v>40179.003833333336</v>
      </c>
      <c r="CM75" s="143"/>
      <c r="CN75" s="153"/>
      <c r="CO75" s="154"/>
      <c r="CP75" s="144"/>
      <c r="CQ75" s="144"/>
      <c r="CR75" s="144"/>
      <c r="CS75" s="140"/>
      <c r="CT75" s="155"/>
      <c r="CU75" s="155"/>
      <c r="CV75" s="156"/>
      <c r="CW75" s="156"/>
      <c r="CX75" s="157"/>
      <c r="CY75" s="157"/>
      <c r="CZ75" s="158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  <c r="DK75" s="160"/>
      <c r="DL75" s="161"/>
      <c r="DM75" s="161"/>
      <c r="DN75" s="162"/>
      <c r="DO75" s="163"/>
      <c r="DP75" s="164"/>
      <c r="DQ75" s="160"/>
      <c r="DR75" s="160"/>
      <c r="DS75" s="160"/>
      <c r="DT75" s="160"/>
      <c r="DU75" s="160"/>
      <c r="DV75" s="165"/>
      <c r="DW75" s="166"/>
      <c r="DX75" s="167"/>
      <c r="DY75" s="168"/>
      <c r="DZ75" s="169"/>
      <c r="EA75" s="169"/>
      <c r="EB75" s="91"/>
      <c r="EC75" s="91"/>
      <c r="ED75" s="91"/>
      <c r="EE75" s="91"/>
      <c r="EF75" s="91"/>
      <c r="EG75" s="160"/>
      <c r="EH75" s="165" t="s">
        <v>177</v>
      </c>
      <c r="EI75" s="166"/>
      <c r="EJ75" s="167"/>
      <c r="EK75" s="168"/>
      <c r="EL75" s="169"/>
      <c r="EM75" s="169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91"/>
      <c r="JL75" s="91"/>
      <c r="JM75" s="91"/>
      <c r="JN75" s="91"/>
      <c r="JO75" s="91"/>
      <c r="JP75" s="91"/>
      <c r="JQ75" s="91"/>
      <c r="JR75" s="91"/>
      <c r="JS75" s="91"/>
      <c r="JT75" s="91"/>
      <c r="JU75" s="91"/>
      <c r="JV75" s="91"/>
      <c r="JW75" s="91"/>
      <c r="JX75" s="91"/>
      <c r="JY75" s="91"/>
      <c r="JZ75" s="91"/>
      <c r="KA75" s="91"/>
      <c r="KB75" s="91"/>
      <c r="KC75" s="91"/>
      <c r="KD75" s="91"/>
      <c r="KE75" s="91"/>
      <c r="KF75" s="91"/>
      <c r="KG75" s="91"/>
      <c r="KH75" s="91"/>
      <c r="KI75" s="91"/>
      <c r="KJ75" s="91"/>
      <c r="KK75" s="91"/>
      <c r="KL75" s="91"/>
      <c r="KM75" s="91"/>
      <c r="KN75" s="91"/>
      <c r="KO75" s="91"/>
      <c r="KP75" s="91"/>
      <c r="KQ75" s="91"/>
      <c r="KR75" s="91"/>
      <c r="KS75" s="91"/>
      <c r="KT75" s="91"/>
      <c r="KU75" s="91"/>
      <c r="KV75" s="91"/>
      <c r="KW75" s="91"/>
      <c r="KX75" s="91"/>
      <c r="KY75" s="91"/>
      <c r="KZ75" s="91"/>
      <c r="LA75" s="91"/>
      <c r="LB75" s="91"/>
      <c r="LC75" s="91"/>
      <c r="LD75" s="91"/>
      <c r="LE75" s="91"/>
      <c r="LF75" s="91"/>
      <c r="LG75" s="91"/>
      <c r="LH75" s="91"/>
      <c r="LI75" s="91"/>
      <c r="LJ75" s="91"/>
      <c r="LK75" s="91"/>
      <c r="LL75" s="91"/>
      <c r="LM75" s="91"/>
      <c r="LN75" s="91"/>
      <c r="LO75" s="91"/>
      <c r="LP75" s="91"/>
      <c r="LQ75" s="91"/>
      <c r="LR75" s="91"/>
      <c r="LS75" s="91"/>
      <c r="LT75" s="91"/>
      <c r="LU75" s="91"/>
      <c r="LV75" s="91"/>
      <c r="LW75" s="91"/>
      <c r="LX75" s="91"/>
      <c r="LY75" s="91"/>
      <c r="LZ75" s="91"/>
      <c r="MA75" s="91"/>
      <c r="MB75" s="91"/>
      <c r="MC75" s="91"/>
      <c r="MD75" s="91"/>
      <c r="ME75" s="91"/>
      <c r="MF75" s="91"/>
      <c r="MG75" s="91"/>
      <c r="MH75" s="91"/>
      <c r="MI75" s="91"/>
      <c r="MJ75" s="91"/>
      <c r="MK75" s="91"/>
      <c r="ML75" s="91"/>
      <c r="MM75" s="91"/>
      <c r="MN75" s="91"/>
      <c r="MO75" s="91"/>
      <c r="MP75" s="91"/>
      <c r="MQ75" s="91"/>
      <c r="MR75" s="91"/>
      <c r="MS75" s="91"/>
      <c r="MT75" s="91"/>
      <c r="MU75" s="91"/>
      <c r="MV75" s="91"/>
      <c r="MW75" s="91"/>
      <c r="MX75" s="91"/>
      <c r="MY75" s="91"/>
      <c r="MZ75" s="91"/>
      <c r="NA75" s="91"/>
      <c r="NB75" s="91"/>
      <c r="NC75" s="91"/>
      <c r="ND75" s="91"/>
      <c r="NE75" s="91"/>
      <c r="NF75" s="91"/>
      <c r="NG75" s="91"/>
      <c r="NH75" s="91"/>
      <c r="NI75" s="91"/>
      <c r="NJ75" s="91"/>
      <c r="NK75" s="91"/>
      <c r="NL75" s="91"/>
      <c r="NM75" s="91"/>
      <c r="NN75" s="91"/>
      <c r="NO75" s="91"/>
      <c r="NP75" s="91"/>
      <c r="NQ75" s="91"/>
      <c r="NR75" s="91"/>
      <c r="NS75" s="91"/>
      <c r="NT75" s="91"/>
      <c r="NU75" s="91"/>
      <c r="NV75" s="91"/>
      <c r="NW75" s="91"/>
      <c r="NX75" s="91"/>
      <c r="NY75" s="91"/>
      <c r="NZ75" s="91"/>
      <c r="OA75" s="91"/>
      <c r="OB75" s="91"/>
      <c r="OC75" s="91"/>
      <c r="OD75" s="91"/>
      <c r="OE75" s="91"/>
      <c r="OF75" s="91"/>
      <c r="OG75" s="91"/>
      <c r="OH75" s="91"/>
      <c r="OI75" s="91"/>
      <c r="OJ75" s="91"/>
      <c r="OK75" s="91"/>
      <c r="OL75" s="91"/>
      <c r="OM75" s="91"/>
      <c r="ON75" s="91"/>
      <c r="OO75" s="91"/>
      <c r="OP75" s="91"/>
      <c r="OQ75" s="91"/>
      <c r="OR75" s="91"/>
      <c r="OS75" s="91"/>
      <c r="OT75" s="91"/>
      <c r="OU75" s="91"/>
      <c r="OV75" s="91"/>
      <c r="OW75" s="91"/>
      <c r="OX75" s="91"/>
      <c r="OY75" s="91"/>
      <c r="OZ75" s="91"/>
      <c r="PA75" s="91"/>
      <c r="PB75" s="91"/>
      <c r="PC75" s="91"/>
      <c r="PD75" s="91"/>
      <c r="PE75" s="91"/>
      <c r="PF75" s="91"/>
      <c r="PG75" s="91"/>
      <c r="PH75" s="91"/>
      <c r="PI75" s="91"/>
      <c r="PJ75" s="91"/>
      <c r="PK75" s="91"/>
      <c r="PL75" s="91"/>
      <c r="PM75" s="91"/>
      <c r="PN75" s="91"/>
      <c r="PO75" s="91"/>
      <c r="PP75" s="91"/>
      <c r="PQ75" s="91"/>
      <c r="PR75" s="91"/>
      <c r="PS75" s="91"/>
      <c r="PT75" s="91"/>
      <c r="PU75" s="91"/>
      <c r="PV75" s="91"/>
      <c r="PW75" s="91"/>
      <c r="PX75" s="91"/>
      <c r="PY75" s="91"/>
      <c r="PZ75" s="91"/>
      <c r="QA75" s="91"/>
      <c r="QB75" s="91"/>
      <c r="QC75" s="91"/>
      <c r="QD75" s="91"/>
      <c r="QE75" s="91"/>
      <c r="QF75" s="91"/>
      <c r="QG75" s="91"/>
      <c r="QH75" s="91"/>
      <c r="QI75" s="91"/>
      <c r="QJ75" s="91"/>
      <c r="QK75" s="91"/>
      <c r="QL75" s="91"/>
      <c r="QM75" s="91"/>
      <c r="QN75" s="91"/>
      <c r="QO75" s="91"/>
      <c r="QP75" s="91"/>
      <c r="QQ75" s="91"/>
      <c r="QR75" s="91"/>
      <c r="QS75" s="91"/>
      <c r="QT75" s="91"/>
      <c r="QU75" s="91"/>
      <c r="QV75" s="91"/>
      <c r="QW75" s="91"/>
      <c r="QX75" s="91"/>
      <c r="QY75" s="91"/>
      <c r="QZ75" s="91"/>
      <c r="RA75" s="91"/>
      <c r="RB75" s="91"/>
      <c r="RC75" s="91"/>
      <c r="RD75" s="91"/>
      <c r="RE75" s="91"/>
      <c r="RF75" s="91"/>
      <c r="RG75" s="91"/>
      <c r="RH75" s="91"/>
      <c r="RI75" s="91"/>
      <c r="RJ75" s="91"/>
      <c r="RK75" s="91"/>
      <c r="RL75" s="91"/>
      <c r="RM75" s="91"/>
      <c r="RN75" s="91"/>
      <c r="RO75" s="91"/>
      <c r="RP75" s="91"/>
      <c r="RQ75" s="91"/>
      <c r="RR75" s="91"/>
      <c r="RS75" s="91"/>
      <c r="RT75" s="91"/>
      <c r="RU75" s="91"/>
      <c r="RV75" s="91"/>
      <c r="RW75" s="91"/>
      <c r="RX75" s="91"/>
      <c r="RY75" s="91"/>
      <c r="RZ75" s="91"/>
      <c r="SA75" s="91"/>
      <c r="SB75" s="91"/>
      <c r="SC75" s="91"/>
      <c r="SD75" s="91"/>
      <c r="SE75" s="91"/>
      <c r="SF75" s="91"/>
      <c r="SG75" s="91"/>
      <c r="SH75" s="91"/>
      <c r="SI75" s="91"/>
      <c r="SJ75" s="91"/>
      <c r="SK75" s="91"/>
      <c r="SL75" s="91"/>
      <c r="SM75" s="91"/>
      <c r="SN75" s="91"/>
      <c r="SO75" s="91"/>
      <c r="SP75" s="91"/>
      <c r="SQ75" s="91"/>
      <c r="SR75" s="91"/>
      <c r="SS75" s="91"/>
      <c r="ST75" s="91"/>
      <c r="SU75" s="91"/>
      <c r="SV75" s="91"/>
      <c r="SW75" s="91"/>
      <c r="SX75" s="91"/>
      <c r="SY75" s="91"/>
      <c r="SZ75" s="91"/>
      <c r="TA75" s="91"/>
      <c r="TB75" s="91"/>
      <c r="TC75" s="91"/>
      <c r="TD75" s="91"/>
      <c r="TE75" s="91"/>
      <c r="TF75" s="91"/>
      <c r="TG75" s="91"/>
      <c r="TH75" s="91"/>
      <c r="TI75" s="91"/>
      <c r="TJ75" s="91"/>
      <c r="TK75" s="91"/>
      <c r="TL75" s="91"/>
      <c r="TM75" s="91"/>
      <c r="TN75" s="91"/>
      <c r="TO75" s="91"/>
      <c r="TP75" s="91"/>
      <c r="TQ75" s="91"/>
      <c r="TR75" s="91"/>
      <c r="TS75" s="91"/>
      <c r="TT75" s="91"/>
      <c r="TU75" s="91"/>
      <c r="TV75" s="91"/>
      <c r="TW75" s="91"/>
      <c r="TX75" s="91"/>
      <c r="TY75" s="91"/>
      <c r="TZ75" s="91"/>
      <c r="UA75" s="91"/>
      <c r="UB75" s="91"/>
      <c r="UC75" s="91"/>
      <c r="UD75" s="91"/>
      <c r="UE75" s="91"/>
      <c r="UF75" s="91"/>
      <c r="UG75" s="91"/>
      <c r="UH75" s="91"/>
      <c r="UI75" s="91"/>
      <c r="UJ75" s="91"/>
      <c r="UK75" s="91"/>
      <c r="UL75" s="91"/>
      <c r="UM75" s="91"/>
      <c r="UN75" s="91"/>
      <c r="UO75" s="91"/>
      <c r="UP75" s="91"/>
      <c r="UQ75" s="91"/>
      <c r="UR75" s="91"/>
      <c r="US75" s="91"/>
      <c r="UT75" s="91"/>
      <c r="UU75" s="91"/>
      <c r="UV75" s="91"/>
      <c r="UW75" s="91"/>
      <c r="UX75" s="91"/>
      <c r="UY75" s="91"/>
      <c r="UZ75" s="91"/>
      <c r="VA75" s="91"/>
      <c r="VB75" s="91"/>
      <c r="VC75" s="91"/>
      <c r="VD75" s="91"/>
      <c r="VE75" s="91"/>
      <c r="VF75" s="91"/>
      <c r="VG75" s="91"/>
      <c r="VH75" s="91"/>
      <c r="VI75" s="91"/>
      <c r="VJ75" s="91"/>
      <c r="VK75" s="91"/>
      <c r="VL75" s="91"/>
      <c r="VM75" s="91"/>
      <c r="VN75" s="91"/>
      <c r="VO75" s="91"/>
      <c r="VP75" s="91"/>
      <c r="VQ75" s="91"/>
      <c r="VR75" s="91"/>
      <c r="VS75" s="91"/>
      <c r="VT75" s="91"/>
      <c r="VU75" s="91"/>
      <c r="VV75" s="91"/>
      <c r="VW75" s="91"/>
      <c r="VX75" s="91"/>
      <c r="VY75" s="91"/>
      <c r="VZ75" s="91"/>
      <c r="WA75" s="91"/>
      <c r="WB75" s="91"/>
      <c r="WC75" s="91"/>
      <c r="WD75" s="91"/>
      <c r="WE75" s="91"/>
      <c r="WF75" s="91"/>
      <c r="WG75" s="91"/>
      <c r="WH75" s="91"/>
      <c r="WI75" s="91"/>
      <c r="WJ75" s="91"/>
      <c r="WK75" s="91"/>
      <c r="WL75" s="91"/>
      <c r="WM75" s="91"/>
      <c r="WN75" s="91"/>
      <c r="WO75" s="91"/>
      <c r="WP75" s="91"/>
      <c r="WQ75" s="91"/>
      <c r="WR75" s="91"/>
      <c r="WS75" s="91"/>
      <c r="WT75" s="91"/>
      <c r="WU75" s="91"/>
      <c r="WV75" s="91"/>
      <c r="WW75" s="91"/>
      <c r="WX75" s="91"/>
      <c r="WY75" s="91"/>
      <c r="WZ75" s="91"/>
      <c r="XA75" s="91"/>
      <c r="XB75" s="91"/>
      <c r="XC75" s="91"/>
      <c r="XD75" s="91"/>
      <c r="XE75" s="91"/>
      <c r="XF75" s="91"/>
      <c r="XG75" s="91"/>
      <c r="XH75" s="91"/>
      <c r="XI75" s="91"/>
      <c r="XJ75" s="91"/>
      <c r="XK75" s="91"/>
      <c r="XL75" s="91"/>
      <c r="XM75" s="91"/>
      <c r="XN75" s="91"/>
      <c r="XO75" s="91"/>
      <c r="XP75" s="91"/>
      <c r="XQ75" s="91"/>
      <c r="XR75" s="91"/>
      <c r="XS75" s="91"/>
      <c r="XT75" s="91"/>
      <c r="XU75" s="91"/>
      <c r="XV75" s="91"/>
      <c r="XW75" s="91"/>
      <c r="XX75" s="91"/>
      <c r="XY75" s="91"/>
      <c r="XZ75" s="91"/>
      <c r="YA75" s="91"/>
      <c r="YB75" s="91"/>
      <c r="YC75" s="91"/>
      <c r="YD75" s="91"/>
      <c r="YE75" s="91"/>
      <c r="YF75" s="91"/>
      <c r="YG75" s="91"/>
      <c r="YH75" s="91"/>
      <c r="YI75" s="91"/>
      <c r="YJ75" s="91"/>
      <c r="YK75" s="91"/>
      <c r="YL75" s="91"/>
      <c r="YM75" s="91"/>
      <c r="YN75" s="91"/>
      <c r="YO75" s="91"/>
      <c r="YP75" s="91"/>
      <c r="YQ75" s="91"/>
      <c r="YR75" s="91"/>
      <c r="YS75" s="91"/>
      <c r="YT75" s="91"/>
      <c r="YU75" s="91"/>
      <c r="YV75" s="91"/>
      <c r="YW75" s="91"/>
      <c r="YX75" s="91"/>
      <c r="YY75" s="91"/>
      <c r="YZ75" s="91"/>
      <c r="ZA75" s="91"/>
      <c r="ZB75" s="91"/>
      <c r="ZC75" s="91"/>
      <c r="ZD75" s="91"/>
      <c r="ZE75" s="91"/>
      <c r="ZF75" s="91"/>
      <c r="ZG75" s="91"/>
      <c r="ZH75" s="91"/>
      <c r="ZI75" s="91"/>
      <c r="ZJ75" s="91"/>
      <c r="ZK75" s="91"/>
      <c r="ZL75" s="91"/>
      <c r="ZM75" s="91"/>
      <c r="ZN75" s="91"/>
      <c r="ZO75" s="91"/>
      <c r="ZP75" s="91"/>
      <c r="ZQ75" s="91"/>
      <c r="ZR75" s="91"/>
      <c r="ZS75" s="91"/>
      <c r="ZT75" s="91"/>
      <c r="ZU75" s="91"/>
      <c r="ZV75" s="91"/>
      <c r="ZW75" s="91"/>
      <c r="ZX75" s="91"/>
      <c r="ZY75" s="91"/>
      <c r="ZZ75" s="91"/>
      <c r="AAA75" s="91"/>
      <c r="AAB75" s="91"/>
      <c r="AAC75" s="91"/>
      <c r="AAD75" s="91"/>
      <c r="AAE75" s="91"/>
      <c r="AAF75" s="91"/>
      <c r="AAG75" s="91"/>
      <c r="AAH75" s="91"/>
      <c r="AAI75" s="91"/>
      <c r="AAJ75" s="91"/>
      <c r="AAK75" s="91"/>
      <c r="AAL75" s="91"/>
      <c r="AAM75" s="91"/>
      <c r="AAN75" s="91"/>
      <c r="AAO75" s="91"/>
      <c r="AAP75" s="91"/>
      <c r="AAQ75" s="91"/>
      <c r="AAR75" s="91"/>
      <c r="AAS75" s="91"/>
      <c r="AAT75" s="91"/>
      <c r="AAU75" s="91"/>
      <c r="AAV75" s="91"/>
      <c r="AAW75" s="91"/>
      <c r="AAX75" s="91"/>
      <c r="AAY75" s="91"/>
      <c r="AAZ75" s="91"/>
      <c r="ABA75" s="91"/>
      <c r="ABB75" s="91"/>
      <c r="ABC75" s="91"/>
      <c r="ABD75" s="91"/>
      <c r="ABE75" s="91"/>
      <c r="ABF75" s="91"/>
      <c r="ABG75" s="91"/>
      <c r="ABH75" s="91"/>
      <c r="ABI75" s="91"/>
      <c r="ABJ75" s="91"/>
      <c r="ABK75" s="91"/>
      <c r="ABL75" s="91"/>
      <c r="ABM75" s="91"/>
      <c r="ABN75" s="91"/>
      <c r="ABO75" s="91"/>
      <c r="ABP75" s="91"/>
      <c r="ABQ75" s="91"/>
      <c r="ABR75" s="91"/>
      <c r="ABS75" s="91"/>
      <c r="ABT75" s="91"/>
      <c r="ABU75" s="91"/>
      <c r="ABV75" s="91"/>
      <c r="ABW75" s="91"/>
      <c r="ABX75" s="91"/>
      <c r="ABY75" s="91"/>
      <c r="ABZ75" s="91"/>
      <c r="ACA75" s="91"/>
      <c r="ACB75" s="91"/>
      <c r="ACC75" s="91"/>
      <c r="ACD75" s="91"/>
      <c r="ACE75" s="91"/>
      <c r="ACF75" s="91"/>
      <c r="ACG75" s="91"/>
      <c r="ACH75" s="91"/>
      <c r="ACI75" s="91"/>
      <c r="ACJ75" s="91"/>
      <c r="ACK75" s="91"/>
      <c r="ACL75" s="91"/>
      <c r="ACM75" s="91"/>
      <c r="ACN75" s="91"/>
      <c r="ACO75" s="91"/>
      <c r="ACP75" s="91"/>
      <c r="ACQ75" s="91"/>
      <c r="ACR75" s="91"/>
      <c r="ACS75" s="91"/>
      <c r="ACT75" s="91"/>
      <c r="ACU75" s="91"/>
      <c r="ACV75" s="91"/>
      <c r="ACW75" s="91"/>
      <c r="ACX75" s="91"/>
      <c r="ACY75" s="91"/>
      <c r="ACZ75" s="91"/>
      <c r="ADA75" s="91"/>
      <c r="ADB75" s="91"/>
      <c r="ADC75" s="91"/>
      <c r="ADD75" s="91"/>
      <c r="ADE75" s="91"/>
      <c r="ADF75" s="91"/>
      <c r="ADG75" s="91"/>
      <c r="ADH75" s="91"/>
      <c r="ADI75" s="91"/>
      <c r="ADJ75" s="91"/>
      <c r="ADK75" s="91"/>
      <c r="ADL75" s="91"/>
      <c r="ADM75" s="91"/>
      <c r="ADN75" s="91"/>
      <c r="ADO75" s="91"/>
      <c r="ADP75" s="91"/>
      <c r="ADQ75" s="91"/>
      <c r="ADR75" s="91"/>
      <c r="ADS75" s="91"/>
      <c r="ADT75" s="91"/>
      <c r="ADU75" s="91"/>
      <c r="ADV75" s="91"/>
      <c r="ADW75" s="91"/>
      <c r="ADX75" s="91"/>
      <c r="ADY75" s="91"/>
      <c r="ADZ75" s="91"/>
      <c r="AEA75" s="91"/>
      <c r="AEB75" s="91"/>
      <c r="AEC75" s="91"/>
      <c r="AED75" s="91"/>
      <c r="AEE75" s="91"/>
      <c r="AEF75" s="91"/>
      <c r="AEG75" s="91"/>
      <c r="AEH75" s="91"/>
      <c r="AEI75" s="91"/>
      <c r="AEJ75" s="91"/>
      <c r="AEK75" s="91"/>
      <c r="AEL75" s="91"/>
      <c r="AEM75" s="91"/>
      <c r="AEN75" s="91"/>
      <c r="AEO75" s="91"/>
      <c r="AEP75" s="91"/>
      <c r="AEQ75" s="91"/>
      <c r="AER75" s="91"/>
      <c r="AES75" s="91"/>
      <c r="AET75" s="91"/>
      <c r="AEU75" s="91"/>
      <c r="AEV75" s="91"/>
      <c r="AEW75" s="91"/>
      <c r="AEX75" s="91"/>
      <c r="AEY75" s="91"/>
      <c r="AEZ75" s="91"/>
      <c r="AFA75" s="91"/>
      <c r="AFB75" s="91"/>
      <c r="AFC75" s="91"/>
      <c r="AFD75" s="91"/>
      <c r="AFE75" s="91"/>
      <c r="AFF75" s="91"/>
      <c r="AFG75" s="91"/>
      <c r="AFH75" s="91"/>
      <c r="AFI75" s="91"/>
      <c r="AFJ75" s="91"/>
      <c r="AFK75" s="91"/>
      <c r="AFL75" s="91"/>
      <c r="AFM75" s="91"/>
      <c r="AFN75" s="91"/>
      <c r="AFO75" s="91"/>
      <c r="AFP75" s="91"/>
      <c r="AFQ75" s="91"/>
      <c r="AFR75" s="91"/>
      <c r="AFS75" s="91"/>
      <c r="AFT75" s="91"/>
      <c r="AFU75" s="91"/>
      <c r="AFV75" s="91"/>
      <c r="AFW75" s="91"/>
      <c r="AFX75" s="91"/>
      <c r="AFY75" s="91"/>
      <c r="AFZ75" s="91"/>
      <c r="AGA75" s="91"/>
      <c r="AGB75" s="91"/>
      <c r="AGC75" s="91"/>
      <c r="AGD75" s="91"/>
      <c r="AGE75" s="91"/>
      <c r="AGF75" s="91"/>
      <c r="AGG75" s="91"/>
      <c r="AGH75" s="91"/>
      <c r="AGI75" s="91"/>
      <c r="AGJ75" s="91"/>
      <c r="AGK75" s="91"/>
      <c r="AGL75" s="91"/>
      <c r="AGM75" s="91"/>
      <c r="AGN75" s="91"/>
      <c r="AGO75" s="91"/>
      <c r="AGP75" s="91"/>
      <c r="AGQ75" s="91"/>
      <c r="AGR75" s="91"/>
      <c r="AGS75" s="91"/>
      <c r="AGT75" s="91"/>
      <c r="AGU75" s="91"/>
      <c r="AGV75" s="91"/>
      <c r="AGW75" s="91"/>
      <c r="AGX75" s="91"/>
      <c r="AGY75" s="91"/>
      <c r="AGZ75" s="91"/>
      <c r="AHA75" s="91"/>
      <c r="AHB75" s="91"/>
      <c r="AHC75" s="91"/>
      <c r="AHD75" s="91"/>
      <c r="AHE75" s="91"/>
      <c r="AHF75" s="91"/>
      <c r="AHG75" s="91"/>
      <c r="AHH75" s="91"/>
      <c r="AHI75" s="91"/>
      <c r="AHJ75" s="91"/>
      <c r="AHK75" s="91"/>
      <c r="AHL75" s="91"/>
      <c r="AHM75" s="91"/>
      <c r="AHN75" s="91"/>
      <c r="AHO75" s="91"/>
      <c r="AHP75" s="91"/>
      <c r="AHQ75" s="91"/>
      <c r="AHR75" s="91"/>
      <c r="AHS75" s="91"/>
      <c r="AHT75" s="91"/>
      <c r="AHU75" s="91"/>
      <c r="AHV75" s="91"/>
      <c r="AHW75" s="91"/>
      <c r="AHX75" s="91"/>
      <c r="AHY75" s="91"/>
      <c r="AHZ75" s="91"/>
      <c r="AIA75" s="91"/>
      <c r="AIB75" s="91"/>
      <c r="AIC75" s="91"/>
      <c r="AID75" s="91"/>
      <c r="AIE75" s="91"/>
      <c r="AIF75" s="91"/>
      <c r="AIG75" s="91"/>
      <c r="AIH75" s="91"/>
      <c r="AII75" s="91"/>
      <c r="AIJ75" s="91"/>
      <c r="AIK75" s="91"/>
      <c r="AIL75" s="91"/>
      <c r="AIM75" s="91"/>
      <c r="AIN75" s="91"/>
      <c r="AIO75" s="91"/>
      <c r="AIP75" s="91"/>
      <c r="AIQ75" s="91"/>
      <c r="AIR75" s="91"/>
      <c r="AIS75" s="91"/>
      <c r="AIT75" s="91"/>
      <c r="AIU75" s="91"/>
      <c r="AIV75" s="91"/>
      <c r="AIW75" s="91"/>
      <c r="AIX75" s="91"/>
      <c r="AIY75" s="91"/>
      <c r="AIZ75" s="91"/>
      <c r="AJA75" s="91"/>
      <c r="AJB75" s="91"/>
      <c r="AJC75" s="91"/>
      <c r="AJD75" s="91"/>
      <c r="AJE75" s="91"/>
      <c r="AJF75" s="91"/>
      <c r="AJG75" s="91"/>
      <c r="AJH75" s="91"/>
      <c r="AJI75" s="91"/>
      <c r="AJJ75" s="91"/>
      <c r="AJK75" s="91"/>
      <c r="AJL75" s="91"/>
      <c r="AJM75" s="91"/>
      <c r="AJN75" s="91"/>
      <c r="AJO75" s="91"/>
      <c r="AJP75" s="91"/>
      <c r="AJQ75" s="91"/>
      <c r="AJR75" s="91"/>
      <c r="AJS75" s="91"/>
      <c r="AJT75" s="91"/>
      <c r="AJU75" s="91"/>
      <c r="AJV75" s="91"/>
      <c r="AJW75" s="91"/>
      <c r="AJX75" s="91"/>
      <c r="AJY75" s="91"/>
      <c r="AJZ75" s="91"/>
      <c r="AKA75" s="91"/>
      <c r="AKB75" s="91"/>
      <c r="AKC75" s="91"/>
      <c r="AKD75" s="91"/>
      <c r="AKE75" s="91"/>
      <c r="AKF75" s="91"/>
      <c r="AKG75" s="91"/>
      <c r="AKH75" s="91"/>
      <c r="AKI75" s="91"/>
      <c r="AKJ75" s="91"/>
      <c r="AKK75" s="91"/>
      <c r="AKL75" s="91"/>
      <c r="AKM75" s="91"/>
      <c r="AKN75" s="91"/>
      <c r="AKO75" s="91"/>
      <c r="AKP75" s="91"/>
      <c r="AKQ75" s="91"/>
      <c r="AKR75" s="91"/>
      <c r="AKS75" s="91"/>
      <c r="AKT75" s="91"/>
      <c r="AKU75" s="91"/>
      <c r="AKV75" s="91"/>
      <c r="AKW75" s="91"/>
      <c r="AKX75" s="91"/>
      <c r="AKY75" s="91"/>
      <c r="AKZ75" s="91"/>
      <c r="ALA75" s="91"/>
      <c r="ALB75" s="91"/>
      <c r="ALC75" s="91"/>
      <c r="ALD75" s="91"/>
      <c r="ALE75" s="91"/>
      <c r="ALF75" s="91"/>
      <c r="ALG75" s="91"/>
      <c r="ALH75" s="91"/>
      <c r="ALI75" s="91"/>
      <c r="ALJ75" s="91"/>
      <c r="ALK75" s="91"/>
      <c r="ALL75" s="91"/>
      <c r="ALM75" s="91"/>
      <c r="ALN75" s="91"/>
      <c r="ALO75" s="91"/>
      <c r="ALP75" s="91"/>
      <c r="ALQ75" s="91"/>
      <c r="ALR75" s="91"/>
      <c r="ALS75" s="91"/>
      <c r="ALT75" s="91"/>
      <c r="ALU75" s="91"/>
      <c r="ALV75" s="91"/>
      <c r="ALW75" s="91"/>
      <c r="ALX75" s="91"/>
      <c r="ALY75" s="91"/>
      <c r="ALZ75" s="91"/>
      <c r="AMA75" s="91"/>
      <c r="AMB75" s="91"/>
      <c r="AMC75" s="91"/>
      <c r="AMD75" s="91"/>
      <c r="AME75" s="91"/>
      <c r="AMF75" s="91"/>
      <c r="AMG75" s="91"/>
      <c r="AMH75" s="91"/>
      <c r="AMI75" s="91"/>
      <c r="AMJ75" s="91"/>
      <c r="AMK75" s="91"/>
      <c r="AML75" s="91"/>
      <c r="AMM75" s="91"/>
      <c r="AMN75" s="91"/>
      <c r="AMO75" s="91"/>
      <c r="AMP75" s="91"/>
      <c r="AMQ75" s="91"/>
      <c r="AMR75" s="91"/>
      <c r="AMS75" s="91"/>
      <c r="AMT75" s="91"/>
      <c r="AMU75" s="91"/>
    </row>
    <row r="76" spans="1:1039" s="206" customFormat="1" ht="25.5" customHeight="1" outlineLevel="2" x14ac:dyDescent="0.2">
      <c r="A76" s="226">
        <v>920</v>
      </c>
      <c r="B76" s="104" t="s">
        <v>112</v>
      </c>
      <c r="C76" s="104" t="s">
        <v>178</v>
      </c>
      <c r="D76" s="104" t="s">
        <v>10</v>
      </c>
      <c r="E76" s="104" t="s">
        <v>138</v>
      </c>
      <c r="F76" s="104"/>
      <c r="G76" s="43" t="s">
        <v>179</v>
      </c>
      <c r="H76" s="103" t="s">
        <v>130</v>
      </c>
      <c r="I76" s="105" t="s">
        <v>118</v>
      </c>
      <c r="J76" s="105" t="s">
        <v>119</v>
      </c>
      <c r="K76" s="105" t="s">
        <v>119</v>
      </c>
      <c r="L76" s="105" t="s">
        <v>120</v>
      </c>
      <c r="M76" s="105"/>
      <c r="N76" s="103">
        <v>22</v>
      </c>
      <c r="O76" s="106">
        <v>502.03</v>
      </c>
      <c r="P76" s="106">
        <v>105.43</v>
      </c>
      <c r="Q76" s="106"/>
      <c r="R76" s="106"/>
      <c r="S76" s="106"/>
      <c r="T76" s="106"/>
      <c r="U76" s="106">
        <v>305.62</v>
      </c>
      <c r="V76" s="106">
        <v>183.24</v>
      </c>
      <c r="W76" s="106"/>
      <c r="X76" s="106"/>
      <c r="Y76" s="106">
        <f>SUM(O76:X76)</f>
        <v>1096.3200000000002</v>
      </c>
      <c r="Z76" s="106">
        <f>(((O76+P76+Q76+S76+U76)*14)+((R76+T76+V76+W76+X76)*12))</f>
        <v>14982</v>
      </c>
      <c r="AA76" s="103">
        <v>5</v>
      </c>
      <c r="AB76" s="107">
        <v>22</v>
      </c>
      <c r="AC76" s="108">
        <f>VLOOKUP(AB76,'[1]PPTOS GENERALES 2024'!$AL$11:$AN$40,3)*AD76</f>
        <v>408.61913399999997</v>
      </c>
      <c r="AD76" s="109">
        <v>0.66659999999999997</v>
      </c>
      <c r="AE76" s="110">
        <f>VLOOKUP(C76,'[1]PPTOS GENERALES 2024'!$AL$3:$AO$8,4)*AD76</f>
        <v>577.06228799999997</v>
      </c>
      <c r="AF76" s="110">
        <f>VLOOKUP(C76,'[1]PPTOS GENERALES 2024'!$AL$3:$AP$8,5)*CY76*AD76</f>
        <v>112.62873599999998</v>
      </c>
      <c r="AG76" s="110"/>
      <c r="AH76" s="106">
        <f>VLOOKUP(C76,'[1]PPTOS GENERALES 2024'!$AU$3:$AV$8,2)*AD76</f>
        <v>498.75611939999993</v>
      </c>
      <c r="AI76" s="106">
        <f>VLOOKUP(C76,'[1]PPTOS GENERALES 2024'!$AU$3:$AW$8,3)*CY76*AD76</f>
        <v>97.224054399999986</v>
      </c>
      <c r="AJ76" s="111">
        <f>VLOOKUP(N76,'[1]PPTOS GENERALES 2024'!$AL$11:$AN$40,3)*AD76</f>
        <v>408.61913399999997</v>
      </c>
      <c r="AK76" s="106">
        <v>304.77</v>
      </c>
      <c r="AL76" s="106">
        <f>VLOOKUP(AA76,'[1]PPTOS GENERALES 2024'!$AL$45:$AU$56,10)*AD76</f>
        <v>362.377092</v>
      </c>
      <c r="AM76" s="106"/>
      <c r="AN76" s="106"/>
      <c r="AO76" s="106"/>
      <c r="AP76" s="112"/>
      <c r="AQ76" s="106">
        <f>VLOOKUP(AA76,'[1]PPTOS GENERALES 2024'!$AL$45:$BB$56,12)*AP76</f>
        <v>0</v>
      </c>
      <c r="AR76" s="112"/>
      <c r="AS76" s="106">
        <f>VLOOKUP(AA76,'[1]PPTOS GENERALES 2024'!$AL$45:$BB$56,14)*AR76</f>
        <v>0</v>
      </c>
      <c r="AT76" s="112"/>
      <c r="AU76" s="106">
        <f>VLOOKUP(AA76,'[1]PPTOS GENERALES 2024'!$AL$45:$BB$56,15)*AT76</f>
        <v>0</v>
      </c>
      <c r="AV76" s="112"/>
      <c r="AW76" s="106">
        <f>VLOOKUP(AA76,'[1]PPTOS GENERALES 2024'!$AL$45:$BB$56,17)*AV76</f>
        <v>0</v>
      </c>
      <c r="AX76" s="112"/>
      <c r="AY76" s="106">
        <f>VLOOKUP(AA76,'[1]PPTOS GENERALES 2024'!$AL$45:$BG$56,18)*AX76</f>
        <v>0</v>
      </c>
      <c r="AZ76" s="113"/>
      <c r="BA76" s="106">
        <f>VLOOKUP(AA76,'[1]PPTOS GENERALES 2024'!$AL$45:$BG$56,19)*AZ76</f>
        <v>0</v>
      </c>
      <c r="BB76" s="113"/>
      <c r="BC76" s="106">
        <f>VLOOKUP(AA76,'[1]PPTOS GENERALES 2024'!$AL$45:$BG$56,20)*BB76</f>
        <v>0</v>
      </c>
      <c r="BD76" s="113"/>
      <c r="BE76" s="106">
        <f>VLOOKUP(AA76,'[1]PPTOS GENERALES 2024'!$AL$45:$BG$56,21)*BD76</f>
        <v>0</v>
      </c>
      <c r="BF76" s="113"/>
      <c r="BG76" s="106">
        <f>VLOOKUP(AA76,'[1]PPTOS GENERALES 2024'!$AL$45:$BG$56,22)*BF76</f>
        <v>0</v>
      </c>
      <c r="BH76" s="113"/>
      <c r="BI76" s="106"/>
      <c r="BJ76" s="113"/>
      <c r="BK76" s="106"/>
      <c r="BL76" s="113"/>
      <c r="BM76" s="106"/>
      <c r="BN76" s="113"/>
      <c r="BO76" s="106"/>
      <c r="BP76" s="113"/>
      <c r="BQ76" s="106"/>
      <c r="BR76" s="113"/>
      <c r="BS76" s="106"/>
      <c r="BT76" s="113"/>
      <c r="BU76" s="106"/>
      <c r="BV76" s="113"/>
      <c r="BW76" s="106"/>
      <c r="BX76" s="113"/>
      <c r="BY76" s="106"/>
      <c r="BZ76" s="106"/>
      <c r="CA76" s="106"/>
      <c r="CB76" s="106"/>
      <c r="CC76" s="106">
        <f>AE76*14</f>
        <v>8078.8720319999993</v>
      </c>
      <c r="CD76" s="106"/>
      <c r="CE76" s="106">
        <v>0</v>
      </c>
      <c r="CF76" s="106">
        <f>(AF76*12)+ (AI76*2)+AG76</f>
        <v>1545.9929407999996</v>
      </c>
      <c r="CG76" s="106"/>
      <c r="CH76" s="106">
        <f>(AJ76+AK76)*14</f>
        <v>9987.4478760000002</v>
      </c>
      <c r="CI76" s="106">
        <f>AL76*14</f>
        <v>5073.2792879999997</v>
      </c>
      <c r="CJ76" s="44">
        <f t="shared" si="50"/>
        <v>0</v>
      </c>
      <c r="CK76" s="114"/>
      <c r="CL76" s="115">
        <f>BZ76+CA76+CD76+CC76+CF76+CH76+CI76+CJ76</f>
        <v>24685.592136799998</v>
      </c>
      <c r="CM76" s="105">
        <v>0</v>
      </c>
      <c r="CN76" s="116">
        <f>((AE76*14)+(AF76*14)+(AJ76*14)+(AK76*14)+(AL76*14)+(AO76*12)+(AW76*12)+(AY76*12)+(BA76*12)+(BC76*12)+(BG76*12)+CM76)</f>
        <v>24716.4015</v>
      </c>
      <c r="CO76" s="117">
        <f>((CN76/Z76)-1)</f>
        <v>0.64973978774529439</v>
      </c>
      <c r="CP76" s="106"/>
      <c r="CQ76" s="106"/>
      <c r="CR76" s="106">
        <f>AE76+AF76+AJ76+AK76+AL76+AM76+AN76+AO76+AQ76+AS76+AU76+AW76+AY76+BA76+BC76+BE76+BG76</f>
        <v>1765.4572499999999</v>
      </c>
      <c r="CS76" s="103" t="e">
        <f>#REF!-CT76</f>
        <v>#REF!</v>
      </c>
      <c r="CT76" s="118">
        <v>326</v>
      </c>
      <c r="CU76" s="118" t="s">
        <v>122</v>
      </c>
      <c r="CV76" s="199">
        <v>39580</v>
      </c>
      <c r="CW76" s="199">
        <v>45658</v>
      </c>
      <c r="CX76" s="120">
        <f>DATEDIF(CV76,CW76,"y")/3</f>
        <v>5.333333333333333</v>
      </c>
      <c r="CY76" s="120">
        <f>DATEDIF(CV76,CW76,"y")/3</f>
        <v>5.333333333333333</v>
      </c>
      <c r="CZ76" s="121">
        <f>ROUND(AK76/30,2)</f>
        <v>10.16</v>
      </c>
      <c r="DA76" s="122">
        <f>ROUND(AO76/30,2)</f>
        <v>0</v>
      </c>
      <c r="DB76" s="122">
        <f>ROUND(AQ76/30,2)</f>
        <v>0</v>
      </c>
      <c r="DC76" s="122">
        <f>ROUND(AS76/30,2)</f>
        <v>0</v>
      </c>
      <c r="DD76" s="122">
        <f>ROUND(AU76/30,2)</f>
        <v>0</v>
      </c>
      <c r="DE76" s="122">
        <f>ROUND(AW76/30,2)</f>
        <v>0</v>
      </c>
      <c r="DF76" s="122">
        <f>ROUND(AY76/30,2)</f>
        <v>0</v>
      </c>
      <c r="DG76" s="122">
        <f>ROUND(BA76/30,2)</f>
        <v>0</v>
      </c>
      <c r="DH76" s="122">
        <f>ROUND(BC76/30,2)</f>
        <v>0</v>
      </c>
      <c r="DI76" s="122">
        <f>ROUND(BE76/30,2)</f>
        <v>0</v>
      </c>
      <c r="DJ76" s="122">
        <f>ROUND(BG76/30,2)</f>
        <v>0</v>
      </c>
      <c r="DK76" s="61"/>
      <c r="DL76" s="62">
        <v>326</v>
      </c>
      <c r="DM76" s="62">
        <v>1190.08</v>
      </c>
      <c r="DN76" s="63" t="e">
        <f>#REF!-DL76</f>
        <v>#REF!</v>
      </c>
      <c r="DO76" s="64">
        <f>CR76-DM76</f>
        <v>575.37725</v>
      </c>
      <c r="DP76" s="123">
        <f>ROUND(CM76/2,2)</f>
        <v>0</v>
      </c>
      <c r="DQ76" s="61"/>
      <c r="DR76" s="61"/>
      <c r="DS76" s="61"/>
      <c r="DT76" s="61"/>
      <c r="DU76" s="66" t="s">
        <v>123</v>
      </c>
      <c r="DV76" s="41">
        <v>920</v>
      </c>
      <c r="DW76" s="125">
        <v>9</v>
      </c>
      <c r="DX76" s="125">
        <v>2</v>
      </c>
      <c r="DY76" s="126">
        <v>0</v>
      </c>
      <c r="DZ76" s="227" t="s">
        <v>132</v>
      </c>
      <c r="EA76" s="228" t="s">
        <v>132</v>
      </c>
      <c r="EG76" s="66" t="s">
        <v>123</v>
      </c>
      <c r="EH76" s="41">
        <v>920</v>
      </c>
      <c r="EI76" s="125">
        <v>9</v>
      </c>
      <c r="EJ76" s="125">
        <v>2</v>
      </c>
      <c r="EK76" s="126">
        <v>0</v>
      </c>
      <c r="EL76" s="227" t="s">
        <v>132</v>
      </c>
      <c r="EM76" s="228" t="s">
        <v>132</v>
      </c>
    </row>
    <row r="77" spans="1:1039" s="101" customFormat="1" ht="25.5" customHeight="1" x14ac:dyDescent="0.2">
      <c r="A77" s="139"/>
      <c r="B77" s="141"/>
      <c r="C77" s="141"/>
      <c r="D77" s="141"/>
      <c r="E77" s="141"/>
      <c r="F77" s="141"/>
      <c r="G77" s="142"/>
      <c r="H77" s="140"/>
      <c r="I77" s="143"/>
      <c r="J77" s="143"/>
      <c r="K77" s="143"/>
      <c r="L77" s="143"/>
      <c r="M77" s="143"/>
      <c r="N77" s="140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0"/>
      <c r="AB77" s="145"/>
      <c r="AC77" s="146"/>
      <c r="AD77" s="147"/>
      <c r="AE77" s="148"/>
      <c r="AF77" s="148"/>
      <c r="AG77" s="148"/>
      <c r="AH77" s="144"/>
      <c r="AI77" s="144"/>
      <c r="AJ77" s="149"/>
      <c r="AK77" s="144"/>
      <c r="AL77" s="144"/>
      <c r="AM77" s="144"/>
      <c r="AN77" s="144"/>
      <c r="AO77" s="144"/>
      <c r="AP77" s="150"/>
      <c r="AQ77" s="144"/>
      <c r="AR77" s="150"/>
      <c r="AS77" s="144"/>
      <c r="AT77" s="150"/>
      <c r="AU77" s="144"/>
      <c r="AV77" s="150"/>
      <c r="AW77" s="144"/>
      <c r="AX77" s="150"/>
      <c r="AY77" s="144"/>
      <c r="AZ77" s="151"/>
      <c r="BA77" s="144"/>
      <c r="BB77" s="151"/>
      <c r="BC77" s="144"/>
      <c r="BD77" s="151"/>
      <c r="BE77" s="144"/>
      <c r="BF77" s="151"/>
      <c r="BG77" s="144"/>
      <c r="BH77" s="151"/>
      <c r="BI77" s="144"/>
      <c r="BJ77" s="151"/>
      <c r="BK77" s="144"/>
      <c r="BL77" s="151"/>
      <c r="BM77" s="144"/>
      <c r="BN77" s="151"/>
      <c r="BO77" s="144"/>
      <c r="BP77" s="151"/>
      <c r="BQ77" s="144"/>
      <c r="BR77" s="151"/>
      <c r="BS77" s="144"/>
      <c r="BT77" s="151"/>
      <c r="BU77" s="144"/>
      <c r="BV77" s="151"/>
      <c r="BW77" s="144"/>
      <c r="BX77" s="151"/>
      <c r="BY77" s="144"/>
      <c r="BZ77" s="144"/>
      <c r="CA77" s="144"/>
      <c r="CB77" s="144"/>
      <c r="CC77" s="144"/>
      <c r="CD77" s="144"/>
      <c r="CE77" s="144"/>
      <c r="CF77" s="144"/>
      <c r="CG77" s="152"/>
      <c r="CH77" s="144"/>
      <c r="CI77" s="144"/>
      <c r="CJ77" s="75"/>
      <c r="CK77" s="152"/>
      <c r="CL77" s="83">
        <f>SUBTOTAL(9,CL76:CL76)</f>
        <v>24685.592136799998</v>
      </c>
      <c r="CM77" s="143"/>
      <c r="CN77" s="153"/>
      <c r="CO77" s="154"/>
      <c r="CP77" s="144"/>
      <c r="CQ77" s="144"/>
      <c r="CR77" s="144"/>
      <c r="CS77" s="140"/>
      <c r="CT77" s="155"/>
      <c r="CU77" s="155"/>
      <c r="CV77" s="156"/>
      <c r="CW77" s="156"/>
      <c r="CX77" s="157"/>
      <c r="CY77" s="157"/>
      <c r="CZ77" s="158"/>
      <c r="DA77" s="159"/>
      <c r="DB77" s="159"/>
      <c r="DC77" s="159"/>
      <c r="DD77" s="159"/>
      <c r="DE77" s="159"/>
      <c r="DF77" s="159"/>
      <c r="DG77" s="159"/>
      <c r="DH77" s="159"/>
      <c r="DI77" s="159"/>
      <c r="DJ77" s="159"/>
      <c r="DK77" s="160"/>
      <c r="DL77" s="161"/>
      <c r="DM77" s="161"/>
      <c r="DN77" s="162"/>
      <c r="DO77" s="163"/>
      <c r="DP77" s="164"/>
      <c r="DQ77" s="160"/>
      <c r="DR77" s="160"/>
      <c r="DS77" s="160"/>
      <c r="DT77" s="160"/>
      <c r="DU77" s="160"/>
      <c r="DV77" s="165"/>
      <c r="DW77" s="166"/>
      <c r="DX77" s="167"/>
      <c r="DY77" s="168"/>
      <c r="DZ77" s="169"/>
      <c r="EA77" s="169"/>
      <c r="EB77" s="91"/>
      <c r="EC77" s="91"/>
      <c r="ED77" s="91"/>
      <c r="EE77" s="91"/>
      <c r="EF77" s="91"/>
      <c r="EG77" s="160"/>
      <c r="EH77" s="165" t="s">
        <v>180</v>
      </c>
      <c r="EI77" s="166"/>
      <c r="EJ77" s="167"/>
      <c r="EK77" s="168"/>
      <c r="EL77" s="169"/>
      <c r="EM77" s="169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91"/>
      <c r="JH77" s="91"/>
      <c r="JI77" s="91"/>
      <c r="JJ77" s="91"/>
      <c r="JK77" s="91"/>
      <c r="JL77" s="91"/>
      <c r="JM77" s="91"/>
      <c r="JN77" s="91"/>
      <c r="JO77" s="91"/>
      <c r="JP77" s="91"/>
      <c r="JQ77" s="91"/>
      <c r="JR77" s="91"/>
      <c r="JS77" s="91"/>
      <c r="JT77" s="91"/>
      <c r="JU77" s="91"/>
      <c r="JV77" s="91"/>
      <c r="JW77" s="91"/>
      <c r="JX77" s="91"/>
      <c r="JY77" s="91"/>
      <c r="JZ77" s="91"/>
      <c r="KA77" s="91"/>
      <c r="KB77" s="91"/>
      <c r="KC77" s="91"/>
      <c r="KD77" s="91"/>
      <c r="KE77" s="91"/>
      <c r="KF77" s="91"/>
      <c r="KG77" s="91"/>
      <c r="KH77" s="91"/>
      <c r="KI77" s="91"/>
      <c r="KJ77" s="91"/>
      <c r="KK77" s="91"/>
      <c r="KL77" s="91"/>
      <c r="KM77" s="91"/>
      <c r="KN77" s="91"/>
      <c r="KO77" s="91"/>
      <c r="KP77" s="91"/>
      <c r="KQ77" s="91"/>
      <c r="KR77" s="91"/>
      <c r="KS77" s="91"/>
      <c r="KT77" s="91"/>
      <c r="KU77" s="91"/>
      <c r="KV77" s="91"/>
      <c r="KW77" s="91"/>
      <c r="KX77" s="91"/>
      <c r="KY77" s="91"/>
      <c r="KZ77" s="91"/>
      <c r="LA77" s="91"/>
      <c r="LB77" s="91"/>
      <c r="LC77" s="91"/>
      <c r="LD77" s="91"/>
      <c r="LE77" s="91"/>
      <c r="LF77" s="91"/>
      <c r="LG77" s="91"/>
      <c r="LH77" s="91"/>
      <c r="LI77" s="91"/>
      <c r="LJ77" s="91"/>
      <c r="LK77" s="91"/>
      <c r="LL77" s="91"/>
      <c r="LM77" s="91"/>
      <c r="LN77" s="91"/>
      <c r="LO77" s="91"/>
      <c r="LP77" s="91"/>
      <c r="LQ77" s="91"/>
      <c r="LR77" s="91"/>
      <c r="LS77" s="91"/>
      <c r="LT77" s="91"/>
      <c r="LU77" s="91"/>
      <c r="LV77" s="91"/>
      <c r="LW77" s="91"/>
      <c r="LX77" s="91"/>
      <c r="LY77" s="91"/>
      <c r="LZ77" s="91"/>
      <c r="MA77" s="91"/>
      <c r="MB77" s="91"/>
      <c r="MC77" s="91"/>
      <c r="MD77" s="91"/>
      <c r="ME77" s="91"/>
      <c r="MF77" s="91"/>
      <c r="MG77" s="91"/>
      <c r="MH77" s="91"/>
      <c r="MI77" s="91"/>
      <c r="MJ77" s="91"/>
      <c r="MK77" s="91"/>
      <c r="ML77" s="91"/>
      <c r="MM77" s="91"/>
      <c r="MN77" s="91"/>
      <c r="MO77" s="91"/>
      <c r="MP77" s="91"/>
      <c r="MQ77" s="91"/>
      <c r="MR77" s="91"/>
      <c r="MS77" s="91"/>
      <c r="MT77" s="91"/>
      <c r="MU77" s="91"/>
      <c r="MV77" s="91"/>
      <c r="MW77" s="91"/>
      <c r="MX77" s="91"/>
      <c r="MY77" s="91"/>
      <c r="MZ77" s="91"/>
      <c r="NA77" s="91"/>
      <c r="NB77" s="91"/>
      <c r="NC77" s="91"/>
      <c r="ND77" s="91"/>
      <c r="NE77" s="91"/>
      <c r="NF77" s="91"/>
      <c r="NG77" s="91"/>
      <c r="NH77" s="91"/>
      <c r="NI77" s="91"/>
      <c r="NJ77" s="91"/>
      <c r="NK77" s="91"/>
      <c r="NL77" s="91"/>
      <c r="NM77" s="91"/>
      <c r="NN77" s="91"/>
      <c r="NO77" s="91"/>
      <c r="NP77" s="91"/>
      <c r="NQ77" s="91"/>
      <c r="NR77" s="91"/>
      <c r="NS77" s="91"/>
      <c r="NT77" s="91"/>
      <c r="NU77" s="91"/>
      <c r="NV77" s="91"/>
      <c r="NW77" s="91"/>
      <c r="NX77" s="91"/>
      <c r="NY77" s="91"/>
      <c r="NZ77" s="91"/>
      <c r="OA77" s="91"/>
      <c r="OB77" s="91"/>
      <c r="OC77" s="91"/>
      <c r="OD77" s="91"/>
      <c r="OE77" s="91"/>
      <c r="OF77" s="91"/>
      <c r="OG77" s="91"/>
      <c r="OH77" s="91"/>
      <c r="OI77" s="91"/>
      <c r="OJ77" s="91"/>
      <c r="OK77" s="91"/>
      <c r="OL77" s="91"/>
      <c r="OM77" s="91"/>
      <c r="ON77" s="91"/>
      <c r="OO77" s="91"/>
      <c r="OP77" s="91"/>
      <c r="OQ77" s="91"/>
      <c r="OR77" s="91"/>
      <c r="OS77" s="91"/>
      <c r="OT77" s="91"/>
      <c r="OU77" s="91"/>
      <c r="OV77" s="91"/>
      <c r="OW77" s="91"/>
      <c r="OX77" s="91"/>
      <c r="OY77" s="91"/>
      <c r="OZ77" s="91"/>
      <c r="PA77" s="91"/>
      <c r="PB77" s="91"/>
      <c r="PC77" s="91"/>
      <c r="PD77" s="91"/>
      <c r="PE77" s="91"/>
      <c r="PF77" s="91"/>
      <c r="PG77" s="91"/>
      <c r="PH77" s="91"/>
      <c r="PI77" s="91"/>
      <c r="PJ77" s="91"/>
      <c r="PK77" s="91"/>
      <c r="PL77" s="91"/>
      <c r="PM77" s="91"/>
      <c r="PN77" s="91"/>
      <c r="PO77" s="91"/>
      <c r="PP77" s="91"/>
      <c r="PQ77" s="91"/>
      <c r="PR77" s="91"/>
      <c r="PS77" s="91"/>
      <c r="PT77" s="91"/>
      <c r="PU77" s="91"/>
      <c r="PV77" s="91"/>
      <c r="PW77" s="91"/>
      <c r="PX77" s="91"/>
      <c r="PY77" s="91"/>
      <c r="PZ77" s="91"/>
      <c r="QA77" s="91"/>
      <c r="QB77" s="91"/>
      <c r="QC77" s="91"/>
      <c r="QD77" s="91"/>
      <c r="QE77" s="91"/>
      <c r="QF77" s="91"/>
      <c r="QG77" s="91"/>
      <c r="QH77" s="91"/>
      <c r="QI77" s="91"/>
      <c r="QJ77" s="91"/>
      <c r="QK77" s="91"/>
      <c r="QL77" s="91"/>
      <c r="QM77" s="91"/>
      <c r="QN77" s="91"/>
      <c r="QO77" s="91"/>
      <c r="QP77" s="91"/>
      <c r="QQ77" s="91"/>
      <c r="QR77" s="91"/>
      <c r="QS77" s="91"/>
      <c r="QT77" s="91"/>
      <c r="QU77" s="91"/>
      <c r="QV77" s="91"/>
      <c r="QW77" s="91"/>
      <c r="QX77" s="91"/>
      <c r="QY77" s="91"/>
      <c r="QZ77" s="91"/>
      <c r="RA77" s="91"/>
      <c r="RB77" s="91"/>
      <c r="RC77" s="91"/>
      <c r="RD77" s="91"/>
      <c r="RE77" s="91"/>
      <c r="RF77" s="91"/>
      <c r="RG77" s="91"/>
      <c r="RH77" s="91"/>
      <c r="RI77" s="91"/>
      <c r="RJ77" s="91"/>
      <c r="RK77" s="91"/>
      <c r="RL77" s="91"/>
      <c r="RM77" s="91"/>
      <c r="RN77" s="91"/>
      <c r="RO77" s="91"/>
      <c r="RP77" s="91"/>
      <c r="RQ77" s="91"/>
      <c r="RR77" s="91"/>
      <c r="RS77" s="91"/>
      <c r="RT77" s="91"/>
      <c r="RU77" s="91"/>
      <c r="RV77" s="91"/>
      <c r="RW77" s="91"/>
      <c r="RX77" s="91"/>
      <c r="RY77" s="91"/>
      <c r="RZ77" s="91"/>
      <c r="SA77" s="91"/>
      <c r="SB77" s="91"/>
      <c r="SC77" s="91"/>
      <c r="SD77" s="91"/>
      <c r="SE77" s="91"/>
      <c r="SF77" s="91"/>
      <c r="SG77" s="91"/>
      <c r="SH77" s="91"/>
      <c r="SI77" s="91"/>
      <c r="SJ77" s="91"/>
      <c r="SK77" s="91"/>
      <c r="SL77" s="91"/>
      <c r="SM77" s="91"/>
      <c r="SN77" s="91"/>
      <c r="SO77" s="91"/>
      <c r="SP77" s="91"/>
      <c r="SQ77" s="91"/>
      <c r="SR77" s="91"/>
      <c r="SS77" s="91"/>
      <c r="ST77" s="91"/>
      <c r="SU77" s="91"/>
      <c r="SV77" s="91"/>
      <c r="SW77" s="91"/>
      <c r="SX77" s="91"/>
      <c r="SY77" s="91"/>
      <c r="SZ77" s="91"/>
      <c r="TA77" s="91"/>
      <c r="TB77" s="91"/>
      <c r="TC77" s="91"/>
      <c r="TD77" s="91"/>
      <c r="TE77" s="91"/>
      <c r="TF77" s="91"/>
      <c r="TG77" s="91"/>
      <c r="TH77" s="91"/>
      <c r="TI77" s="91"/>
      <c r="TJ77" s="91"/>
      <c r="TK77" s="91"/>
      <c r="TL77" s="91"/>
      <c r="TM77" s="91"/>
      <c r="TN77" s="91"/>
      <c r="TO77" s="91"/>
      <c r="TP77" s="91"/>
      <c r="TQ77" s="91"/>
      <c r="TR77" s="91"/>
      <c r="TS77" s="91"/>
      <c r="TT77" s="91"/>
      <c r="TU77" s="91"/>
      <c r="TV77" s="91"/>
      <c r="TW77" s="91"/>
      <c r="TX77" s="91"/>
      <c r="TY77" s="91"/>
      <c r="TZ77" s="91"/>
      <c r="UA77" s="91"/>
      <c r="UB77" s="91"/>
      <c r="UC77" s="91"/>
      <c r="UD77" s="91"/>
      <c r="UE77" s="91"/>
      <c r="UF77" s="91"/>
      <c r="UG77" s="91"/>
      <c r="UH77" s="91"/>
      <c r="UI77" s="91"/>
      <c r="UJ77" s="91"/>
      <c r="UK77" s="91"/>
      <c r="UL77" s="91"/>
      <c r="UM77" s="91"/>
      <c r="UN77" s="91"/>
      <c r="UO77" s="91"/>
      <c r="UP77" s="91"/>
      <c r="UQ77" s="91"/>
      <c r="UR77" s="91"/>
      <c r="US77" s="91"/>
      <c r="UT77" s="91"/>
      <c r="UU77" s="91"/>
      <c r="UV77" s="91"/>
      <c r="UW77" s="91"/>
      <c r="UX77" s="91"/>
      <c r="UY77" s="91"/>
      <c r="UZ77" s="91"/>
      <c r="VA77" s="91"/>
      <c r="VB77" s="91"/>
      <c r="VC77" s="91"/>
      <c r="VD77" s="91"/>
      <c r="VE77" s="91"/>
      <c r="VF77" s="91"/>
      <c r="VG77" s="91"/>
      <c r="VH77" s="91"/>
      <c r="VI77" s="91"/>
      <c r="VJ77" s="91"/>
      <c r="VK77" s="91"/>
      <c r="VL77" s="91"/>
      <c r="VM77" s="91"/>
      <c r="VN77" s="91"/>
      <c r="VO77" s="91"/>
      <c r="VP77" s="91"/>
      <c r="VQ77" s="91"/>
      <c r="VR77" s="91"/>
      <c r="VS77" s="91"/>
      <c r="VT77" s="91"/>
      <c r="VU77" s="91"/>
      <c r="VV77" s="91"/>
      <c r="VW77" s="91"/>
      <c r="VX77" s="91"/>
      <c r="VY77" s="91"/>
      <c r="VZ77" s="91"/>
      <c r="WA77" s="91"/>
      <c r="WB77" s="91"/>
      <c r="WC77" s="91"/>
      <c r="WD77" s="91"/>
      <c r="WE77" s="91"/>
      <c r="WF77" s="91"/>
      <c r="WG77" s="91"/>
      <c r="WH77" s="91"/>
      <c r="WI77" s="91"/>
      <c r="WJ77" s="91"/>
      <c r="WK77" s="91"/>
      <c r="WL77" s="91"/>
      <c r="WM77" s="91"/>
      <c r="WN77" s="91"/>
      <c r="WO77" s="91"/>
      <c r="WP77" s="91"/>
      <c r="WQ77" s="91"/>
      <c r="WR77" s="91"/>
      <c r="WS77" s="91"/>
      <c r="WT77" s="91"/>
      <c r="WU77" s="91"/>
      <c r="WV77" s="91"/>
      <c r="WW77" s="91"/>
      <c r="WX77" s="91"/>
      <c r="WY77" s="91"/>
      <c r="WZ77" s="91"/>
      <c r="XA77" s="91"/>
      <c r="XB77" s="91"/>
      <c r="XC77" s="91"/>
      <c r="XD77" s="91"/>
      <c r="XE77" s="91"/>
      <c r="XF77" s="91"/>
      <c r="XG77" s="91"/>
      <c r="XH77" s="91"/>
      <c r="XI77" s="91"/>
      <c r="XJ77" s="91"/>
      <c r="XK77" s="91"/>
      <c r="XL77" s="91"/>
      <c r="XM77" s="91"/>
      <c r="XN77" s="91"/>
      <c r="XO77" s="91"/>
      <c r="XP77" s="91"/>
      <c r="XQ77" s="91"/>
      <c r="XR77" s="91"/>
      <c r="XS77" s="91"/>
      <c r="XT77" s="91"/>
      <c r="XU77" s="91"/>
      <c r="XV77" s="91"/>
      <c r="XW77" s="91"/>
      <c r="XX77" s="91"/>
      <c r="XY77" s="91"/>
      <c r="XZ77" s="91"/>
      <c r="YA77" s="91"/>
      <c r="YB77" s="91"/>
      <c r="YC77" s="91"/>
      <c r="YD77" s="91"/>
      <c r="YE77" s="91"/>
      <c r="YF77" s="91"/>
      <c r="YG77" s="91"/>
      <c r="YH77" s="91"/>
      <c r="YI77" s="91"/>
      <c r="YJ77" s="91"/>
      <c r="YK77" s="91"/>
      <c r="YL77" s="91"/>
      <c r="YM77" s="91"/>
      <c r="YN77" s="91"/>
      <c r="YO77" s="91"/>
      <c r="YP77" s="91"/>
      <c r="YQ77" s="91"/>
      <c r="YR77" s="91"/>
      <c r="YS77" s="91"/>
      <c r="YT77" s="91"/>
      <c r="YU77" s="91"/>
      <c r="YV77" s="91"/>
      <c r="YW77" s="91"/>
      <c r="YX77" s="91"/>
      <c r="YY77" s="91"/>
      <c r="YZ77" s="91"/>
      <c r="ZA77" s="91"/>
      <c r="ZB77" s="91"/>
      <c r="ZC77" s="91"/>
      <c r="ZD77" s="91"/>
      <c r="ZE77" s="91"/>
      <c r="ZF77" s="91"/>
      <c r="ZG77" s="91"/>
      <c r="ZH77" s="91"/>
      <c r="ZI77" s="91"/>
      <c r="ZJ77" s="91"/>
      <c r="ZK77" s="91"/>
      <c r="ZL77" s="91"/>
      <c r="ZM77" s="91"/>
      <c r="ZN77" s="91"/>
      <c r="ZO77" s="91"/>
      <c r="ZP77" s="91"/>
      <c r="ZQ77" s="91"/>
      <c r="ZR77" s="91"/>
      <c r="ZS77" s="91"/>
      <c r="ZT77" s="91"/>
      <c r="ZU77" s="91"/>
      <c r="ZV77" s="91"/>
      <c r="ZW77" s="91"/>
      <c r="ZX77" s="91"/>
      <c r="ZY77" s="91"/>
      <c r="ZZ77" s="91"/>
      <c r="AAA77" s="91"/>
      <c r="AAB77" s="91"/>
      <c r="AAC77" s="91"/>
      <c r="AAD77" s="91"/>
      <c r="AAE77" s="91"/>
      <c r="AAF77" s="91"/>
      <c r="AAG77" s="91"/>
      <c r="AAH77" s="91"/>
      <c r="AAI77" s="91"/>
      <c r="AAJ77" s="91"/>
      <c r="AAK77" s="91"/>
      <c r="AAL77" s="91"/>
      <c r="AAM77" s="91"/>
      <c r="AAN77" s="91"/>
      <c r="AAO77" s="91"/>
      <c r="AAP77" s="91"/>
      <c r="AAQ77" s="91"/>
      <c r="AAR77" s="91"/>
      <c r="AAS77" s="91"/>
      <c r="AAT77" s="91"/>
      <c r="AAU77" s="91"/>
      <c r="AAV77" s="91"/>
      <c r="AAW77" s="91"/>
      <c r="AAX77" s="91"/>
      <c r="AAY77" s="91"/>
      <c r="AAZ77" s="91"/>
      <c r="ABA77" s="91"/>
      <c r="ABB77" s="91"/>
      <c r="ABC77" s="91"/>
      <c r="ABD77" s="91"/>
      <c r="ABE77" s="91"/>
      <c r="ABF77" s="91"/>
      <c r="ABG77" s="91"/>
      <c r="ABH77" s="91"/>
      <c r="ABI77" s="91"/>
      <c r="ABJ77" s="91"/>
      <c r="ABK77" s="91"/>
      <c r="ABL77" s="91"/>
      <c r="ABM77" s="91"/>
      <c r="ABN77" s="91"/>
      <c r="ABO77" s="91"/>
      <c r="ABP77" s="91"/>
      <c r="ABQ77" s="91"/>
      <c r="ABR77" s="91"/>
      <c r="ABS77" s="91"/>
      <c r="ABT77" s="91"/>
      <c r="ABU77" s="91"/>
      <c r="ABV77" s="91"/>
      <c r="ABW77" s="91"/>
      <c r="ABX77" s="91"/>
      <c r="ABY77" s="91"/>
      <c r="ABZ77" s="91"/>
      <c r="ACA77" s="91"/>
      <c r="ACB77" s="91"/>
      <c r="ACC77" s="91"/>
      <c r="ACD77" s="91"/>
      <c r="ACE77" s="91"/>
      <c r="ACF77" s="91"/>
      <c r="ACG77" s="91"/>
      <c r="ACH77" s="91"/>
      <c r="ACI77" s="91"/>
      <c r="ACJ77" s="91"/>
      <c r="ACK77" s="91"/>
      <c r="ACL77" s="91"/>
      <c r="ACM77" s="91"/>
      <c r="ACN77" s="91"/>
      <c r="ACO77" s="91"/>
      <c r="ACP77" s="91"/>
      <c r="ACQ77" s="91"/>
      <c r="ACR77" s="91"/>
      <c r="ACS77" s="91"/>
      <c r="ACT77" s="91"/>
      <c r="ACU77" s="91"/>
      <c r="ACV77" s="91"/>
      <c r="ACW77" s="91"/>
      <c r="ACX77" s="91"/>
      <c r="ACY77" s="91"/>
      <c r="ACZ77" s="91"/>
      <c r="ADA77" s="91"/>
      <c r="ADB77" s="91"/>
      <c r="ADC77" s="91"/>
      <c r="ADD77" s="91"/>
      <c r="ADE77" s="91"/>
      <c r="ADF77" s="91"/>
      <c r="ADG77" s="91"/>
      <c r="ADH77" s="91"/>
      <c r="ADI77" s="91"/>
      <c r="ADJ77" s="91"/>
      <c r="ADK77" s="91"/>
      <c r="ADL77" s="91"/>
      <c r="ADM77" s="91"/>
      <c r="ADN77" s="91"/>
      <c r="ADO77" s="91"/>
      <c r="ADP77" s="91"/>
      <c r="ADQ77" s="91"/>
      <c r="ADR77" s="91"/>
      <c r="ADS77" s="91"/>
      <c r="ADT77" s="91"/>
      <c r="ADU77" s="91"/>
      <c r="ADV77" s="91"/>
      <c r="ADW77" s="91"/>
      <c r="ADX77" s="91"/>
      <c r="ADY77" s="91"/>
      <c r="ADZ77" s="91"/>
      <c r="AEA77" s="91"/>
      <c r="AEB77" s="91"/>
      <c r="AEC77" s="91"/>
      <c r="AED77" s="91"/>
      <c r="AEE77" s="91"/>
      <c r="AEF77" s="91"/>
      <c r="AEG77" s="91"/>
      <c r="AEH77" s="91"/>
      <c r="AEI77" s="91"/>
      <c r="AEJ77" s="91"/>
      <c r="AEK77" s="91"/>
      <c r="AEL77" s="91"/>
      <c r="AEM77" s="91"/>
      <c r="AEN77" s="91"/>
      <c r="AEO77" s="91"/>
      <c r="AEP77" s="91"/>
      <c r="AEQ77" s="91"/>
      <c r="AER77" s="91"/>
      <c r="AES77" s="91"/>
      <c r="AET77" s="91"/>
      <c r="AEU77" s="91"/>
      <c r="AEV77" s="91"/>
      <c r="AEW77" s="91"/>
      <c r="AEX77" s="91"/>
      <c r="AEY77" s="91"/>
      <c r="AEZ77" s="91"/>
      <c r="AFA77" s="91"/>
      <c r="AFB77" s="91"/>
      <c r="AFC77" s="91"/>
      <c r="AFD77" s="91"/>
      <c r="AFE77" s="91"/>
      <c r="AFF77" s="91"/>
      <c r="AFG77" s="91"/>
      <c r="AFH77" s="91"/>
      <c r="AFI77" s="91"/>
      <c r="AFJ77" s="91"/>
      <c r="AFK77" s="91"/>
      <c r="AFL77" s="91"/>
      <c r="AFM77" s="91"/>
      <c r="AFN77" s="91"/>
      <c r="AFO77" s="91"/>
      <c r="AFP77" s="91"/>
      <c r="AFQ77" s="91"/>
      <c r="AFR77" s="91"/>
      <c r="AFS77" s="91"/>
      <c r="AFT77" s="91"/>
      <c r="AFU77" s="91"/>
      <c r="AFV77" s="91"/>
      <c r="AFW77" s="91"/>
      <c r="AFX77" s="91"/>
      <c r="AFY77" s="91"/>
      <c r="AFZ77" s="91"/>
      <c r="AGA77" s="91"/>
      <c r="AGB77" s="91"/>
      <c r="AGC77" s="91"/>
      <c r="AGD77" s="91"/>
      <c r="AGE77" s="91"/>
      <c r="AGF77" s="91"/>
      <c r="AGG77" s="91"/>
      <c r="AGH77" s="91"/>
      <c r="AGI77" s="91"/>
      <c r="AGJ77" s="91"/>
      <c r="AGK77" s="91"/>
      <c r="AGL77" s="91"/>
      <c r="AGM77" s="91"/>
      <c r="AGN77" s="91"/>
      <c r="AGO77" s="91"/>
      <c r="AGP77" s="91"/>
      <c r="AGQ77" s="91"/>
      <c r="AGR77" s="91"/>
      <c r="AGS77" s="91"/>
      <c r="AGT77" s="91"/>
      <c r="AGU77" s="91"/>
      <c r="AGV77" s="91"/>
      <c r="AGW77" s="91"/>
      <c r="AGX77" s="91"/>
      <c r="AGY77" s="91"/>
      <c r="AGZ77" s="91"/>
      <c r="AHA77" s="91"/>
      <c r="AHB77" s="91"/>
      <c r="AHC77" s="91"/>
      <c r="AHD77" s="91"/>
      <c r="AHE77" s="91"/>
      <c r="AHF77" s="91"/>
      <c r="AHG77" s="91"/>
      <c r="AHH77" s="91"/>
      <c r="AHI77" s="91"/>
      <c r="AHJ77" s="91"/>
      <c r="AHK77" s="91"/>
      <c r="AHL77" s="91"/>
      <c r="AHM77" s="91"/>
      <c r="AHN77" s="91"/>
      <c r="AHO77" s="91"/>
      <c r="AHP77" s="91"/>
      <c r="AHQ77" s="91"/>
      <c r="AHR77" s="91"/>
      <c r="AHS77" s="91"/>
      <c r="AHT77" s="91"/>
      <c r="AHU77" s="91"/>
      <c r="AHV77" s="91"/>
      <c r="AHW77" s="91"/>
      <c r="AHX77" s="91"/>
      <c r="AHY77" s="91"/>
      <c r="AHZ77" s="91"/>
      <c r="AIA77" s="91"/>
      <c r="AIB77" s="91"/>
      <c r="AIC77" s="91"/>
      <c r="AID77" s="91"/>
      <c r="AIE77" s="91"/>
      <c r="AIF77" s="91"/>
      <c r="AIG77" s="91"/>
      <c r="AIH77" s="91"/>
      <c r="AII77" s="91"/>
      <c r="AIJ77" s="91"/>
      <c r="AIK77" s="91"/>
      <c r="AIL77" s="91"/>
      <c r="AIM77" s="91"/>
      <c r="AIN77" s="91"/>
      <c r="AIO77" s="91"/>
      <c r="AIP77" s="91"/>
      <c r="AIQ77" s="91"/>
      <c r="AIR77" s="91"/>
      <c r="AIS77" s="91"/>
      <c r="AIT77" s="91"/>
      <c r="AIU77" s="91"/>
      <c r="AIV77" s="91"/>
      <c r="AIW77" s="91"/>
      <c r="AIX77" s="91"/>
      <c r="AIY77" s="91"/>
      <c r="AIZ77" s="91"/>
      <c r="AJA77" s="91"/>
      <c r="AJB77" s="91"/>
      <c r="AJC77" s="91"/>
      <c r="AJD77" s="91"/>
      <c r="AJE77" s="91"/>
      <c r="AJF77" s="91"/>
      <c r="AJG77" s="91"/>
      <c r="AJH77" s="91"/>
      <c r="AJI77" s="91"/>
      <c r="AJJ77" s="91"/>
      <c r="AJK77" s="91"/>
      <c r="AJL77" s="91"/>
      <c r="AJM77" s="91"/>
      <c r="AJN77" s="91"/>
      <c r="AJO77" s="91"/>
      <c r="AJP77" s="91"/>
      <c r="AJQ77" s="91"/>
      <c r="AJR77" s="91"/>
      <c r="AJS77" s="91"/>
      <c r="AJT77" s="91"/>
      <c r="AJU77" s="91"/>
      <c r="AJV77" s="91"/>
      <c r="AJW77" s="91"/>
      <c r="AJX77" s="91"/>
      <c r="AJY77" s="91"/>
      <c r="AJZ77" s="91"/>
      <c r="AKA77" s="91"/>
      <c r="AKB77" s="91"/>
      <c r="AKC77" s="91"/>
      <c r="AKD77" s="91"/>
      <c r="AKE77" s="91"/>
      <c r="AKF77" s="91"/>
      <c r="AKG77" s="91"/>
      <c r="AKH77" s="91"/>
      <c r="AKI77" s="91"/>
      <c r="AKJ77" s="91"/>
      <c r="AKK77" s="91"/>
      <c r="AKL77" s="91"/>
      <c r="AKM77" s="91"/>
      <c r="AKN77" s="91"/>
      <c r="AKO77" s="91"/>
      <c r="AKP77" s="91"/>
      <c r="AKQ77" s="91"/>
      <c r="AKR77" s="91"/>
      <c r="AKS77" s="91"/>
      <c r="AKT77" s="91"/>
      <c r="AKU77" s="91"/>
      <c r="AKV77" s="91"/>
      <c r="AKW77" s="91"/>
      <c r="AKX77" s="91"/>
      <c r="AKY77" s="91"/>
      <c r="AKZ77" s="91"/>
      <c r="ALA77" s="91"/>
      <c r="ALB77" s="91"/>
      <c r="ALC77" s="91"/>
      <c r="ALD77" s="91"/>
      <c r="ALE77" s="91"/>
      <c r="ALF77" s="91"/>
      <c r="ALG77" s="91"/>
      <c r="ALH77" s="91"/>
      <c r="ALI77" s="91"/>
      <c r="ALJ77" s="91"/>
      <c r="ALK77" s="91"/>
      <c r="ALL77" s="91"/>
      <c r="ALM77" s="91"/>
      <c r="ALN77" s="91"/>
      <c r="ALO77" s="91"/>
      <c r="ALP77" s="91"/>
      <c r="ALQ77" s="91"/>
      <c r="ALR77" s="91"/>
      <c r="ALS77" s="91"/>
      <c r="ALT77" s="91"/>
      <c r="ALU77" s="91"/>
      <c r="ALV77" s="91"/>
      <c r="ALW77" s="91"/>
      <c r="ALX77" s="91"/>
      <c r="ALY77" s="91"/>
      <c r="ALZ77" s="91"/>
      <c r="AMA77" s="91"/>
      <c r="AMB77" s="91"/>
      <c r="AMC77" s="91"/>
      <c r="AMD77" s="91"/>
      <c r="AME77" s="91"/>
      <c r="AMF77" s="91"/>
      <c r="AMG77" s="91"/>
      <c r="AMH77" s="91"/>
      <c r="AMI77" s="91"/>
      <c r="AMJ77" s="91"/>
      <c r="AMK77" s="91"/>
      <c r="AML77" s="91"/>
      <c r="AMM77" s="91"/>
      <c r="AMN77" s="91"/>
      <c r="AMO77" s="91"/>
      <c r="AMP77" s="91"/>
      <c r="AMQ77" s="91"/>
      <c r="AMR77" s="91"/>
      <c r="AMS77" s="91"/>
      <c r="AMT77" s="91"/>
      <c r="AMU77" s="91"/>
    </row>
    <row r="78" spans="1:1039" x14ac:dyDescent="0.2">
      <c r="CL78" s="237">
        <f>SUM(CL77,CL75,CL73,CL48,CL16,CL12,CL10,CL6)</f>
        <v>2042657.3526969329</v>
      </c>
      <c r="EI78" s="61"/>
      <c r="EJ78" s="61"/>
      <c r="EK78" s="61"/>
      <c r="EL78" s="61"/>
      <c r="EM78" s="61"/>
    </row>
    <row r="79" spans="1:1039" x14ac:dyDescent="0.2">
      <c r="CL79" s="237">
        <f>CL77+CL75+CL73+CL48+CL16+CL12+CL10+CL6</f>
        <v>2042657.3526969329</v>
      </c>
      <c r="EI79" s="61"/>
      <c r="EJ79" s="61"/>
      <c r="EK79" s="61"/>
      <c r="EL79" s="61"/>
      <c r="EM79" s="61"/>
    </row>
    <row r="80" spans="1:1039" x14ac:dyDescent="0.2">
      <c r="EI80" s="61"/>
      <c r="EJ80" s="61"/>
      <c r="EK80" s="61"/>
      <c r="EL80" s="61"/>
      <c r="EM80" s="61"/>
    </row>
    <row r="81" spans="139:143" x14ac:dyDescent="0.2">
      <c r="EI81" s="61"/>
      <c r="EJ81" s="61"/>
      <c r="EK81" s="61"/>
      <c r="EL81" s="61"/>
      <c r="EM81" s="61"/>
    </row>
    <row r="82" spans="139:143" x14ac:dyDescent="0.2">
      <c r="EI82" s="61"/>
      <c r="EJ82" s="61"/>
      <c r="EK82" s="61"/>
      <c r="EL82" s="61"/>
      <c r="EM82" s="61"/>
    </row>
    <row r="83" spans="139:143" x14ac:dyDescent="0.2">
      <c r="EI83" s="61"/>
      <c r="EJ83" s="61"/>
      <c r="EK83" s="61"/>
      <c r="EL83" s="61"/>
      <c r="EM83" s="61"/>
    </row>
    <row r="84" spans="139:143" x14ac:dyDescent="0.2">
      <c r="EI84" s="61"/>
      <c r="EJ84" s="61"/>
      <c r="EK84" s="61"/>
      <c r="EL84" s="61"/>
      <c r="EM84" s="61"/>
    </row>
    <row r="85" spans="139:143" x14ac:dyDescent="0.2">
      <c r="EI85" s="61"/>
      <c r="EJ85" s="61"/>
      <c r="EK85" s="61"/>
      <c r="EL85" s="61"/>
      <c r="EM85" s="61"/>
    </row>
    <row r="86" spans="139:143" x14ac:dyDescent="0.2">
      <c r="EI86" s="61"/>
      <c r="EJ86" s="61"/>
      <c r="EK86" s="61"/>
      <c r="EL86" s="61"/>
      <c r="EM86" s="61"/>
    </row>
    <row r="87" spans="139:143" x14ac:dyDescent="0.2">
      <c r="EI87" s="61"/>
      <c r="EJ87" s="61"/>
      <c r="EK87" s="61"/>
      <c r="EL87" s="61"/>
      <c r="EM87" s="61"/>
    </row>
    <row r="88" spans="139:143" x14ac:dyDescent="0.2">
      <c r="EI88" s="61"/>
      <c r="EJ88" s="61"/>
      <c r="EK88" s="61"/>
      <c r="EL88" s="61"/>
      <c r="EM88" s="61"/>
    </row>
    <row r="89" spans="139:143" x14ac:dyDescent="0.2">
      <c r="EI89" s="61"/>
      <c r="EJ89" s="61"/>
      <c r="EK89" s="61"/>
      <c r="EL89" s="61"/>
      <c r="EM89" s="61"/>
    </row>
    <row r="90" spans="139:143" x14ac:dyDescent="0.2">
      <c r="EI90" s="61"/>
      <c r="EJ90" s="61"/>
      <c r="EK90" s="61"/>
      <c r="EL90" s="61"/>
      <c r="EM90" s="61"/>
    </row>
    <row r="91" spans="139:143" x14ac:dyDescent="0.2">
      <c r="EI91" s="61"/>
      <c r="EJ91" s="61"/>
      <c r="EK91" s="61"/>
      <c r="EL91" s="61"/>
      <c r="EM91" s="61"/>
    </row>
    <row r="92" spans="139:143" x14ac:dyDescent="0.2">
      <c r="EI92" s="61"/>
      <c r="EJ92" s="61"/>
      <c r="EK92" s="61"/>
      <c r="EL92" s="61"/>
      <c r="EM92" s="61"/>
    </row>
    <row r="93" spans="139:143" x14ac:dyDescent="0.2">
      <c r="EI93" s="61"/>
      <c r="EJ93" s="61"/>
      <c r="EK93" s="61"/>
      <c r="EL93" s="61"/>
      <c r="EM93" s="61"/>
    </row>
    <row r="94" spans="139:143" x14ac:dyDescent="0.2">
      <c r="EI94" s="61"/>
      <c r="EJ94" s="61"/>
      <c r="EK94" s="61"/>
      <c r="EL94" s="61"/>
      <c r="EM94" s="61"/>
    </row>
    <row r="95" spans="139:143" x14ac:dyDescent="0.2">
      <c r="EI95" s="61"/>
      <c r="EJ95" s="61"/>
      <c r="EK95" s="61"/>
      <c r="EL95" s="61"/>
      <c r="EM95" s="61"/>
    </row>
    <row r="96" spans="139:143" x14ac:dyDescent="0.2">
      <c r="EI96" s="61"/>
      <c r="EJ96" s="61"/>
      <c r="EK96" s="61"/>
      <c r="EL96" s="61"/>
      <c r="EM96" s="61"/>
    </row>
    <row r="97" spans="139:143" x14ac:dyDescent="0.2">
      <c r="EI97" s="61"/>
      <c r="EJ97" s="61"/>
      <c r="EK97" s="61"/>
      <c r="EL97" s="61"/>
      <c r="EM97" s="61"/>
    </row>
    <row r="98" spans="139:143" x14ac:dyDescent="0.2">
      <c r="EI98" s="61"/>
      <c r="EJ98" s="61"/>
      <c r="EK98" s="61"/>
      <c r="EL98" s="61"/>
      <c r="EM98" s="61"/>
    </row>
    <row r="99" spans="139:143" x14ac:dyDescent="0.2">
      <c r="EI99" s="61"/>
      <c r="EJ99" s="61"/>
      <c r="EK99" s="61"/>
      <c r="EL99" s="61"/>
      <c r="EM99" s="61"/>
    </row>
    <row r="100" spans="139:143" x14ac:dyDescent="0.2">
      <c r="EI100" s="61"/>
      <c r="EJ100" s="61"/>
      <c r="EK100" s="61"/>
      <c r="EL100" s="61"/>
      <c r="EM100" s="61"/>
    </row>
    <row r="101" spans="139:143" x14ac:dyDescent="0.2">
      <c r="EI101" s="61"/>
      <c r="EJ101" s="61"/>
      <c r="EK101" s="61"/>
      <c r="EL101" s="61"/>
      <c r="EM101" s="61"/>
    </row>
    <row r="102" spans="139:143" x14ac:dyDescent="0.2">
      <c r="EI102" s="61"/>
      <c r="EJ102" s="61"/>
      <c r="EK102" s="61"/>
      <c r="EL102" s="61"/>
      <c r="EM102" s="61"/>
    </row>
    <row r="103" spans="139:143" x14ac:dyDescent="0.2">
      <c r="EI103" s="61"/>
      <c r="EJ103" s="61"/>
      <c r="EK103" s="61"/>
      <c r="EL103" s="61"/>
      <c r="EM103" s="61"/>
    </row>
    <row r="104" spans="139:143" x14ac:dyDescent="0.2">
      <c r="EI104" s="61"/>
      <c r="EJ104" s="61"/>
      <c r="EK104" s="61"/>
      <c r="EL104" s="61"/>
      <c r="EM104" s="61"/>
    </row>
    <row r="105" spans="139:143" x14ac:dyDescent="0.2">
      <c r="EI105" s="61"/>
      <c r="EJ105" s="61"/>
      <c r="EK105" s="61"/>
      <c r="EL105" s="61"/>
      <c r="EM105" s="61"/>
    </row>
    <row r="106" spans="139:143" x14ac:dyDescent="0.2">
      <c r="EI106" s="61"/>
      <c r="EJ106" s="61"/>
      <c r="EK106" s="61"/>
      <c r="EL106" s="61"/>
      <c r="EM106" s="61"/>
    </row>
    <row r="107" spans="139:143" x14ac:dyDescent="0.2">
      <c r="EI107" s="61"/>
      <c r="EJ107" s="61"/>
      <c r="EK107" s="61"/>
      <c r="EL107" s="61"/>
      <c r="EM107" s="61"/>
    </row>
    <row r="108" spans="139:143" x14ac:dyDescent="0.2">
      <c r="EI108" s="61"/>
      <c r="EJ108" s="61"/>
      <c r="EK108" s="61"/>
      <c r="EL108" s="61"/>
      <c r="EM108" s="61"/>
    </row>
    <row r="109" spans="139:143" x14ac:dyDescent="0.2">
      <c r="EI109" s="61"/>
      <c r="EJ109" s="61"/>
      <c r="EK109" s="61"/>
      <c r="EL109" s="61"/>
      <c r="EM109" s="61"/>
    </row>
    <row r="110" spans="139:143" x14ac:dyDescent="0.2">
      <c r="EI110" s="61"/>
      <c r="EJ110" s="61"/>
      <c r="EK110" s="61"/>
      <c r="EL110" s="61"/>
      <c r="EM110" s="61"/>
    </row>
    <row r="111" spans="139:143" x14ac:dyDescent="0.2">
      <c r="EI111" s="61"/>
      <c r="EJ111" s="61"/>
      <c r="EK111" s="61"/>
      <c r="EL111" s="61"/>
      <c r="EM111" s="61"/>
    </row>
    <row r="112" spans="139:143" x14ac:dyDescent="0.2">
      <c r="EI112" s="61"/>
      <c r="EJ112" s="61"/>
      <c r="EK112" s="61"/>
      <c r="EL112" s="61"/>
      <c r="EM112" s="61"/>
    </row>
    <row r="113" spans="139:143" x14ac:dyDescent="0.2">
      <c r="EI113" s="61"/>
      <c r="EJ113" s="61"/>
      <c r="EK113" s="61"/>
      <c r="EL113" s="61"/>
      <c r="EM113" s="61"/>
    </row>
    <row r="114" spans="139:143" x14ac:dyDescent="0.2">
      <c r="EI114" s="61"/>
      <c r="EJ114" s="61"/>
      <c r="EK114" s="61"/>
      <c r="EL114" s="61"/>
      <c r="EM114" s="61"/>
    </row>
    <row r="115" spans="139:143" x14ac:dyDescent="0.2">
      <c r="EI115" s="61"/>
      <c r="EJ115" s="61"/>
      <c r="EK115" s="61"/>
      <c r="EL115" s="61"/>
      <c r="EM115" s="61"/>
    </row>
    <row r="116" spans="139:143" x14ac:dyDescent="0.2">
      <c r="EI116" s="61"/>
      <c r="EJ116" s="61"/>
      <c r="EK116" s="61"/>
      <c r="EL116" s="61"/>
      <c r="EM116" s="61"/>
    </row>
    <row r="117" spans="139:143" x14ac:dyDescent="0.2">
      <c r="EI117" s="61"/>
      <c r="EJ117" s="61"/>
      <c r="EK117" s="61"/>
      <c r="EL117" s="61"/>
      <c r="EM117" s="61"/>
    </row>
    <row r="118" spans="139:143" x14ac:dyDescent="0.2">
      <c r="EI118" s="61"/>
      <c r="EJ118" s="61"/>
      <c r="EK118" s="61"/>
      <c r="EL118" s="61"/>
      <c r="EM118" s="61"/>
    </row>
    <row r="119" spans="139:143" x14ac:dyDescent="0.2">
      <c r="EI119" s="61"/>
      <c r="EJ119" s="61"/>
      <c r="EK119" s="61"/>
      <c r="EL119" s="61"/>
      <c r="EM119" s="61"/>
    </row>
    <row r="120" spans="139:143" x14ac:dyDescent="0.2">
      <c r="EI120" s="61"/>
      <c r="EJ120" s="61"/>
      <c r="EK120" s="61"/>
      <c r="EL120" s="61"/>
      <c r="EM120" s="61"/>
    </row>
    <row r="121" spans="139:143" x14ac:dyDescent="0.2">
      <c r="EI121" s="61"/>
      <c r="EJ121" s="61"/>
      <c r="EK121" s="61"/>
      <c r="EL121" s="61"/>
      <c r="EM121" s="61"/>
    </row>
    <row r="122" spans="139:143" x14ac:dyDescent="0.2">
      <c r="EI122" s="61"/>
      <c r="EJ122" s="61"/>
      <c r="EK122" s="61"/>
      <c r="EL122" s="61"/>
      <c r="EM122" s="61"/>
    </row>
    <row r="123" spans="139:143" x14ac:dyDescent="0.2">
      <c r="EI123" s="61"/>
      <c r="EJ123" s="61"/>
      <c r="EK123" s="61"/>
      <c r="EL123" s="61"/>
      <c r="EM123" s="61"/>
    </row>
    <row r="124" spans="139:143" x14ac:dyDescent="0.2">
      <c r="EI124" s="61"/>
      <c r="EJ124" s="61"/>
      <c r="EK124" s="61"/>
      <c r="EL124" s="61"/>
      <c r="EM124" s="61"/>
    </row>
    <row r="125" spans="139:143" x14ac:dyDescent="0.2">
      <c r="EI125" s="61"/>
      <c r="EJ125" s="61"/>
      <c r="EK125" s="61"/>
      <c r="EL125" s="61"/>
      <c r="EM125" s="61"/>
    </row>
    <row r="126" spans="139:143" x14ac:dyDescent="0.2">
      <c r="EI126" s="61"/>
      <c r="EJ126" s="61"/>
      <c r="EK126" s="61"/>
      <c r="EL126" s="61"/>
      <c r="EM126" s="61"/>
    </row>
    <row r="127" spans="139:143" x14ac:dyDescent="0.2">
      <c r="EI127" s="61"/>
      <c r="EJ127" s="61"/>
      <c r="EK127" s="61"/>
      <c r="EL127" s="61"/>
      <c r="EM127" s="61"/>
    </row>
    <row r="128" spans="139:143" x14ac:dyDescent="0.2">
      <c r="EI128" s="61"/>
      <c r="EJ128" s="61"/>
      <c r="EK128" s="61"/>
      <c r="EL128" s="61"/>
      <c r="EM128" s="61"/>
    </row>
    <row r="129" spans="139:143" x14ac:dyDescent="0.2">
      <c r="EI129" s="61"/>
      <c r="EJ129" s="61"/>
      <c r="EK129" s="61"/>
      <c r="EL129" s="61"/>
      <c r="EM129" s="61"/>
    </row>
    <row r="130" spans="139:143" x14ac:dyDescent="0.2">
      <c r="EI130" s="61"/>
      <c r="EJ130" s="61"/>
      <c r="EK130" s="61"/>
      <c r="EL130" s="61"/>
      <c r="EM130" s="61"/>
    </row>
    <row r="131" spans="139:143" x14ac:dyDescent="0.2">
      <c r="EI131" s="61"/>
      <c r="EJ131" s="61"/>
      <c r="EK131" s="61"/>
      <c r="EL131" s="61"/>
      <c r="EM131" s="61"/>
    </row>
    <row r="132" spans="139:143" x14ac:dyDescent="0.2">
      <c r="EI132" s="61"/>
      <c r="EJ132" s="61"/>
      <c r="EK132" s="61"/>
      <c r="EL132" s="61"/>
      <c r="EM132" s="61"/>
    </row>
    <row r="133" spans="139:143" x14ac:dyDescent="0.2">
      <c r="EI133" s="61"/>
      <c r="EJ133" s="61"/>
      <c r="EK133" s="61"/>
      <c r="EL133" s="61"/>
      <c r="EM133" s="61"/>
    </row>
    <row r="134" spans="139:143" x14ac:dyDescent="0.2">
      <c r="EI134" s="61"/>
      <c r="EJ134" s="61"/>
      <c r="EK134" s="61"/>
      <c r="EL134" s="61"/>
      <c r="EM134" s="61"/>
    </row>
    <row r="135" spans="139:143" x14ac:dyDescent="0.2">
      <c r="EI135" s="61"/>
      <c r="EJ135" s="61"/>
      <c r="EK135" s="61"/>
      <c r="EL135" s="61"/>
      <c r="EM135" s="61"/>
    </row>
    <row r="136" spans="139:143" x14ac:dyDescent="0.2">
      <c r="EI136" s="61"/>
      <c r="EJ136" s="61"/>
      <c r="EK136" s="61"/>
      <c r="EL136" s="61"/>
      <c r="EM136" s="61"/>
    </row>
    <row r="137" spans="139:143" x14ac:dyDescent="0.2">
      <c r="EI137" s="61"/>
      <c r="EJ137" s="61"/>
      <c r="EK137" s="61"/>
      <c r="EL137" s="61"/>
      <c r="EM137" s="61"/>
    </row>
    <row r="138" spans="139:143" x14ac:dyDescent="0.2">
      <c r="EI138" s="61"/>
      <c r="EJ138" s="61"/>
      <c r="EK138" s="61"/>
      <c r="EL138" s="61"/>
      <c r="EM138" s="61"/>
    </row>
    <row r="139" spans="139:143" x14ac:dyDescent="0.2">
      <c r="EI139" s="61"/>
      <c r="EJ139" s="61"/>
      <c r="EK139" s="61"/>
      <c r="EL139" s="61"/>
      <c r="EM139" s="61"/>
    </row>
    <row r="140" spans="139:143" x14ac:dyDescent="0.2">
      <c r="EI140" s="61"/>
      <c r="EJ140" s="61"/>
      <c r="EK140" s="61"/>
      <c r="EL140" s="61"/>
      <c r="EM140" s="61"/>
    </row>
    <row r="141" spans="139:143" x14ac:dyDescent="0.2">
      <c r="EI141" s="61"/>
      <c r="EJ141" s="61"/>
      <c r="EK141" s="61"/>
      <c r="EL141" s="61"/>
      <c r="EM141" s="61"/>
    </row>
    <row r="142" spans="139:143" x14ac:dyDescent="0.2">
      <c r="EI142" s="61"/>
      <c r="EJ142" s="61"/>
      <c r="EK142" s="61"/>
      <c r="EL142" s="61"/>
      <c r="EM142" s="61"/>
    </row>
    <row r="143" spans="139:143" x14ac:dyDescent="0.2">
      <c r="EI143" s="61"/>
      <c r="EJ143" s="61"/>
      <c r="EK143" s="61"/>
      <c r="EL143" s="61"/>
      <c r="EM143" s="61"/>
    </row>
    <row r="144" spans="139:143" x14ac:dyDescent="0.2">
      <c r="EI144" s="61"/>
      <c r="EJ144" s="61"/>
      <c r="EK144" s="61"/>
      <c r="EL144" s="61"/>
      <c r="EM144" s="61"/>
    </row>
    <row r="145" spans="139:143" x14ac:dyDescent="0.2">
      <c r="EI145" s="61"/>
      <c r="EJ145" s="61"/>
      <c r="EK145" s="61"/>
      <c r="EL145" s="61"/>
      <c r="EM145" s="61"/>
    </row>
    <row r="146" spans="139:143" x14ac:dyDescent="0.2">
      <c r="EI146" s="61"/>
      <c r="EJ146" s="61"/>
      <c r="EK146" s="61"/>
      <c r="EL146" s="61"/>
      <c r="EM146" s="61"/>
    </row>
    <row r="147" spans="139:143" x14ac:dyDescent="0.2">
      <c r="EI147" s="61"/>
      <c r="EJ147" s="61"/>
      <c r="EK147" s="61"/>
      <c r="EL147" s="61"/>
      <c r="EM147" s="61"/>
    </row>
    <row r="148" spans="139:143" x14ac:dyDescent="0.2">
      <c r="EI148" s="61"/>
      <c r="EJ148" s="61"/>
      <c r="EK148" s="61"/>
      <c r="EL148" s="61"/>
      <c r="EM148" s="61"/>
    </row>
    <row r="149" spans="139:143" x14ac:dyDescent="0.2">
      <c r="EI149" s="61"/>
      <c r="EJ149" s="61"/>
      <c r="EK149" s="61"/>
      <c r="EL149" s="61"/>
      <c r="EM149" s="61"/>
    </row>
    <row r="150" spans="139:143" x14ac:dyDescent="0.2">
      <c r="EI150" s="61"/>
      <c r="EJ150" s="61"/>
      <c r="EK150" s="61"/>
      <c r="EL150" s="61"/>
      <c r="EM150" s="61"/>
    </row>
    <row r="151" spans="139:143" x14ac:dyDescent="0.2">
      <c r="EI151" s="61"/>
      <c r="EJ151" s="61"/>
      <c r="EK151" s="61"/>
      <c r="EL151" s="61"/>
      <c r="EM151" s="61"/>
    </row>
    <row r="152" spans="139:143" x14ac:dyDescent="0.2">
      <c r="EI152" s="61"/>
      <c r="EJ152" s="61"/>
      <c r="EK152" s="61"/>
      <c r="EL152" s="61"/>
      <c r="EM152" s="61"/>
    </row>
    <row r="153" spans="139:143" x14ac:dyDescent="0.2">
      <c r="EI153" s="61"/>
      <c r="EJ153" s="61"/>
      <c r="EK153" s="61"/>
      <c r="EL153" s="61"/>
      <c r="EM153" s="61"/>
    </row>
    <row r="154" spans="139:143" x14ac:dyDescent="0.2">
      <c r="EI154" s="61"/>
      <c r="EJ154" s="61"/>
      <c r="EK154" s="61"/>
      <c r="EL154" s="61"/>
      <c r="EM154" s="61"/>
    </row>
    <row r="155" spans="139:143" x14ac:dyDescent="0.2">
      <c r="EI155" s="61"/>
      <c r="EJ155" s="61"/>
      <c r="EK155" s="61"/>
      <c r="EL155" s="61"/>
      <c r="EM155" s="61"/>
    </row>
    <row r="156" spans="139:143" x14ac:dyDescent="0.2">
      <c r="EI156" s="61"/>
      <c r="EJ156" s="61"/>
      <c r="EK156" s="61"/>
      <c r="EL156" s="61"/>
      <c r="EM156" s="61"/>
    </row>
    <row r="157" spans="139:143" x14ac:dyDescent="0.2">
      <c r="EI157" s="61"/>
      <c r="EJ157" s="61"/>
      <c r="EK157" s="61"/>
      <c r="EL157" s="61"/>
      <c r="EM157" s="61"/>
    </row>
    <row r="158" spans="139:143" x14ac:dyDescent="0.2">
      <c r="EI158" s="61"/>
      <c r="EJ158" s="61"/>
      <c r="EK158" s="61"/>
      <c r="EL158" s="61"/>
      <c r="EM158" s="61"/>
    </row>
    <row r="159" spans="139:143" x14ac:dyDescent="0.2">
      <c r="EI159" s="61"/>
      <c r="EJ159" s="61"/>
      <c r="EK159" s="61"/>
      <c r="EL159" s="61"/>
      <c r="EM159" s="61"/>
    </row>
    <row r="160" spans="139:143" x14ac:dyDescent="0.2">
      <c r="EI160" s="61"/>
      <c r="EJ160" s="61"/>
      <c r="EK160" s="61"/>
      <c r="EL160" s="61"/>
      <c r="EM160" s="61"/>
    </row>
    <row r="161" spans="139:143" x14ac:dyDescent="0.2">
      <c r="EI161" s="61"/>
      <c r="EJ161" s="61"/>
      <c r="EK161" s="61"/>
      <c r="EL161" s="61"/>
      <c r="EM161" s="61"/>
    </row>
    <row r="162" spans="139:143" x14ac:dyDescent="0.2">
      <c r="EI162" s="61"/>
      <c r="EJ162" s="61"/>
      <c r="EK162" s="61"/>
      <c r="EL162" s="61"/>
      <c r="EM162" s="61"/>
    </row>
    <row r="163" spans="139:143" x14ac:dyDescent="0.2">
      <c r="EI163" s="61"/>
      <c r="EJ163" s="61"/>
      <c r="EK163" s="61"/>
      <c r="EL163" s="61"/>
      <c r="EM163" s="61"/>
    </row>
    <row r="164" spans="139:143" x14ac:dyDescent="0.2">
      <c r="EI164" s="61"/>
      <c r="EJ164" s="61"/>
      <c r="EK164" s="61"/>
      <c r="EL164" s="61"/>
      <c r="EM164" s="61"/>
    </row>
    <row r="165" spans="139:143" x14ac:dyDescent="0.2">
      <c r="EI165" s="61"/>
      <c r="EJ165" s="61"/>
      <c r="EK165" s="61"/>
      <c r="EL165" s="61"/>
      <c r="EM165" s="61"/>
    </row>
    <row r="166" spans="139:143" x14ac:dyDescent="0.2">
      <c r="EI166" s="61"/>
      <c r="EJ166" s="61"/>
      <c r="EK166" s="61"/>
      <c r="EL166" s="61"/>
      <c r="EM166" s="61"/>
    </row>
    <row r="167" spans="139:143" x14ac:dyDescent="0.2">
      <c r="EI167" s="61"/>
      <c r="EJ167" s="61"/>
      <c r="EK167" s="61"/>
      <c r="EL167" s="61"/>
      <c r="EM167" s="61"/>
    </row>
    <row r="168" spans="139:143" x14ac:dyDescent="0.2">
      <c r="EI168" s="61"/>
      <c r="EJ168" s="61"/>
      <c r="EK168" s="61"/>
      <c r="EL168" s="61"/>
      <c r="EM168" s="61"/>
    </row>
    <row r="169" spans="139:143" x14ac:dyDescent="0.2">
      <c r="EI169" s="61"/>
      <c r="EJ169" s="61"/>
      <c r="EK169" s="61"/>
      <c r="EL169" s="61"/>
      <c r="EM169" s="61"/>
    </row>
    <row r="170" spans="139:143" x14ac:dyDescent="0.2">
      <c r="EI170" s="61"/>
      <c r="EJ170" s="61"/>
      <c r="EK170" s="61"/>
      <c r="EL170" s="61"/>
      <c r="EM170" s="61"/>
    </row>
    <row r="171" spans="139:143" x14ac:dyDescent="0.2">
      <c r="EI171" s="61"/>
      <c r="EJ171" s="61"/>
      <c r="EK171" s="61"/>
      <c r="EL171" s="61"/>
      <c r="EM171" s="61"/>
    </row>
    <row r="172" spans="139:143" x14ac:dyDescent="0.2">
      <c r="EI172" s="61"/>
      <c r="EJ172" s="61"/>
      <c r="EK172" s="61"/>
      <c r="EL172" s="61"/>
      <c r="EM172" s="61"/>
    </row>
    <row r="173" spans="139:143" x14ac:dyDescent="0.2">
      <c r="EI173" s="61"/>
      <c r="EJ173" s="61"/>
      <c r="EK173" s="61"/>
      <c r="EL173" s="61"/>
      <c r="EM173" s="61"/>
    </row>
    <row r="174" spans="139:143" x14ac:dyDescent="0.2">
      <c r="EI174" s="61"/>
      <c r="EJ174" s="61"/>
      <c r="EK174" s="61"/>
      <c r="EL174" s="61"/>
      <c r="EM174" s="61"/>
    </row>
    <row r="175" spans="139:143" x14ac:dyDescent="0.2">
      <c r="EI175" s="61"/>
      <c r="EJ175" s="61"/>
      <c r="EK175" s="61"/>
      <c r="EL175" s="61"/>
      <c r="EM175" s="61"/>
    </row>
    <row r="176" spans="139:143" x14ac:dyDescent="0.2">
      <c r="EI176" s="61"/>
      <c r="EJ176" s="61"/>
      <c r="EK176" s="61"/>
      <c r="EL176" s="61"/>
      <c r="EM176" s="61"/>
    </row>
    <row r="177" spans="139:143" x14ac:dyDescent="0.2">
      <c r="EI177" s="61"/>
      <c r="EJ177" s="61"/>
      <c r="EK177" s="61"/>
      <c r="EL177" s="61"/>
      <c r="EM177" s="61"/>
    </row>
    <row r="178" spans="139:143" x14ac:dyDescent="0.2">
      <c r="EI178" s="61"/>
      <c r="EJ178" s="61"/>
      <c r="EK178" s="61"/>
      <c r="EL178" s="61"/>
      <c r="EM178" s="61"/>
    </row>
    <row r="179" spans="139:143" x14ac:dyDescent="0.2">
      <c r="EI179" s="61"/>
      <c r="EJ179" s="61"/>
      <c r="EK179" s="61"/>
      <c r="EL179" s="61"/>
      <c r="EM179" s="61"/>
    </row>
    <row r="180" spans="139:143" x14ac:dyDescent="0.2">
      <c r="EI180" s="61"/>
      <c r="EJ180" s="61"/>
      <c r="EK180" s="61"/>
      <c r="EL180" s="61"/>
      <c r="EM180" s="61"/>
    </row>
    <row r="181" spans="139:143" x14ac:dyDescent="0.2">
      <c r="EI181" s="61"/>
      <c r="EJ181" s="61"/>
      <c r="EK181" s="61"/>
      <c r="EL181" s="61"/>
      <c r="EM181" s="61"/>
    </row>
    <row r="182" spans="139:143" x14ac:dyDescent="0.2">
      <c r="EI182" s="61"/>
      <c r="EJ182" s="61"/>
      <c r="EK182" s="61"/>
      <c r="EL182" s="61"/>
      <c r="EM182" s="61"/>
    </row>
    <row r="183" spans="139:143" x14ac:dyDescent="0.2">
      <c r="EI183" s="61"/>
      <c r="EJ183" s="61"/>
      <c r="EK183" s="61"/>
      <c r="EL183" s="61"/>
      <c r="EM183" s="61"/>
    </row>
    <row r="184" spans="139:143" x14ac:dyDescent="0.2">
      <c r="EI184" s="61"/>
      <c r="EJ184" s="61"/>
      <c r="EK184" s="61"/>
      <c r="EL184" s="61"/>
      <c r="EM184" s="61"/>
    </row>
    <row r="185" spans="139:143" x14ac:dyDescent="0.2">
      <c r="EI185" s="61"/>
      <c r="EJ185" s="61"/>
      <c r="EK185" s="61"/>
      <c r="EL185" s="61"/>
      <c r="EM185" s="61"/>
    </row>
    <row r="186" spans="139:143" x14ac:dyDescent="0.2">
      <c r="EI186" s="61"/>
      <c r="EJ186" s="61"/>
      <c r="EK186" s="61"/>
      <c r="EL186" s="61"/>
      <c r="EM186" s="61"/>
    </row>
    <row r="187" spans="139:143" x14ac:dyDescent="0.2">
      <c r="EI187" s="61"/>
      <c r="EJ187" s="61"/>
      <c r="EK187" s="61"/>
      <c r="EL187" s="61"/>
      <c r="EM187" s="61"/>
    </row>
    <row r="188" spans="139:143" x14ac:dyDescent="0.2">
      <c r="EI188" s="61"/>
      <c r="EJ188" s="61"/>
      <c r="EK188" s="61"/>
      <c r="EL188" s="61"/>
      <c r="EM188" s="61"/>
    </row>
    <row r="189" spans="139:143" x14ac:dyDescent="0.2">
      <c r="EI189" s="61"/>
      <c r="EJ189" s="61"/>
      <c r="EK189" s="61"/>
      <c r="EL189" s="61"/>
      <c r="EM189" s="61"/>
    </row>
    <row r="190" spans="139:143" x14ac:dyDescent="0.2">
      <c r="EI190" s="61"/>
      <c r="EJ190" s="61"/>
      <c r="EK190" s="61"/>
      <c r="EL190" s="61"/>
      <c r="EM190" s="61"/>
    </row>
    <row r="191" spans="139:143" x14ac:dyDescent="0.2">
      <c r="EI191" s="61"/>
      <c r="EJ191" s="61"/>
      <c r="EK191" s="61"/>
      <c r="EL191" s="61"/>
      <c r="EM191" s="61"/>
    </row>
    <row r="192" spans="139:143" x14ac:dyDescent="0.2">
      <c r="EI192" s="61"/>
      <c r="EJ192" s="61"/>
      <c r="EK192" s="61"/>
      <c r="EL192" s="61"/>
      <c r="EM192" s="61"/>
    </row>
    <row r="193" spans="139:143" x14ac:dyDescent="0.2">
      <c r="EI193" s="61"/>
      <c r="EJ193" s="61"/>
      <c r="EK193" s="61"/>
      <c r="EL193" s="61"/>
      <c r="EM193" s="61"/>
    </row>
    <row r="194" spans="139:143" x14ac:dyDescent="0.2">
      <c r="EI194" s="61"/>
      <c r="EJ194" s="61"/>
      <c r="EK194" s="61"/>
      <c r="EL194" s="61"/>
      <c r="EM194" s="61"/>
    </row>
    <row r="195" spans="139:143" x14ac:dyDescent="0.2">
      <c r="EI195" s="61"/>
      <c r="EJ195" s="61"/>
      <c r="EK195" s="61"/>
      <c r="EL195" s="61"/>
      <c r="EM195" s="61"/>
    </row>
    <row r="196" spans="139:143" x14ac:dyDescent="0.2">
      <c r="EI196" s="61"/>
      <c r="EJ196" s="61"/>
      <c r="EK196" s="61"/>
      <c r="EL196" s="61"/>
      <c r="EM196" s="61"/>
    </row>
    <row r="197" spans="139:143" x14ac:dyDescent="0.2">
      <c r="EI197" s="61"/>
      <c r="EJ197" s="61"/>
      <c r="EK197" s="61"/>
      <c r="EL197" s="61"/>
      <c r="EM197" s="61"/>
    </row>
    <row r="198" spans="139:143" x14ac:dyDescent="0.2">
      <c r="EI198" s="61"/>
      <c r="EJ198" s="61"/>
      <c r="EK198" s="61"/>
      <c r="EL198" s="61"/>
      <c r="EM198" s="61"/>
    </row>
    <row r="199" spans="139:143" x14ac:dyDescent="0.2">
      <c r="EI199" s="61"/>
      <c r="EJ199" s="61"/>
      <c r="EK199" s="61"/>
      <c r="EL199" s="61"/>
      <c r="EM199" s="61"/>
    </row>
    <row r="200" spans="139:143" x14ac:dyDescent="0.2">
      <c r="EI200" s="61"/>
      <c r="EJ200" s="61"/>
      <c r="EK200" s="61"/>
      <c r="EL200" s="61"/>
      <c r="EM200" s="61"/>
    </row>
    <row r="201" spans="139:143" x14ac:dyDescent="0.2">
      <c r="EI201" s="61"/>
      <c r="EJ201" s="61"/>
      <c r="EK201" s="61"/>
      <c r="EL201" s="61"/>
      <c r="EM201" s="61"/>
    </row>
    <row r="202" spans="139:143" x14ac:dyDescent="0.2">
      <c r="EI202" s="61"/>
      <c r="EJ202" s="61"/>
      <c r="EK202" s="61"/>
      <c r="EL202" s="61"/>
      <c r="EM202" s="61"/>
    </row>
    <row r="203" spans="139:143" x14ac:dyDescent="0.2">
      <c r="EI203" s="61"/>
      <c r="EJ203" s="61"/>
      <c r="EK203" s="61"/>
      <c r="EL203" s="61"/>
      <c r="EM203" s="61"/>
    </row>
    <row r="204" spans="139:143" x14ac:dyDescent="0.2">
      <c r="EI204" s="61"/>
      <c r="EJ204" s="61"/>
      <c r="EK204" s="61"/>
      <c r="EL204" s="61"/>
      <c r="EM204" s="61"/>
    </row>
    <row r="205" spans="139:143" x14ac:dyDescent="0.2">
      <c r="EI205" s="61"/>
      <c r="EJ205" s="61"/>
      <c r="EK205" s="61"/>
      <c r="EL205" s="61"/>
      <c r="EM205" s="61"/>
    </row>
    <row r="206" spans="139:143" x14ac:dyDescent="0.2">
      <c r="EI206" s="61"/>
      <c r="EJ206" s="61"/>
      <c r="EK206" s="61"/>
      <c r="EL206" s="61"/>
      <c r="EM206" s="61"/>
    </row>
    <row r="207" spans="139:143" x14ac:dyDescent="0.2">
      <c r="EI207" s="61"/>
      <c r="EJ207" s="61"/>
      <c r="EK207" s="61"/>
      <c r="EL207" s="61"/>
      <c r="EM207" s="61"/>
    </row>
    <row r="208" spans="139:143" x14ac:dyDescent="0.2">
      <c r="EI208" s="61"/>
      <c r="EJ208" s="61"/>
      <c r="EK208" s="61"/>
      <c r="EL208" s="61"/>
      <c r="EM208" s="61"/>
    </row>
    <row r="209" spans="139:143" x14ac:dyDescent="0.2">
      <c r="EI209" s="61"/>
      <c r="EJ209" s="61"/>
      <c r="EK209" s="61"/>
      <c r="EL209" s="61"/>
      <c r="EM209" s="61"/>
    </row>
    <row r="210" spans="139:143" x14ac:dyDescent="0.2">
      <c r="EI210" s="61"/>
      <c r="EJ210" s="61"/>
      <c r="EK210" s="61"/>
      <c r="EL210" s="61"/>
      <c r="EM210" s="61"/>
    </row>
    <row r="211" spans="139:143" x14ac:dyDescent="0.2">
      <c r="EI211" s="61"/>
      <c r="EJ211" s="61"/>
      <c r="EK211" s="61"/>
      <c r="EL211" s="61"/>
      <c r="EM211" s="61"/>
    </row>
    <row r="212" spans="139:143" x14ac:dyDescent="0.2">
      <c r="EI212" s="61"/>
      <c r="EJ212" s="61"/>
      <c r="EK212" s="61"/>
      <c r="EL212" s="61"/>
      <c r="EM212" s="61"/>
    </row>
    <row r="213" spans="139:143" x14ac:dyDescent="0.2">
      <c r="EI213" s="61"/>
      <c r="EJ213" s="61"/>
      <c r="EK213" s="61"/>
      <c r="EL213" s="61"/>
      <c r="EM213" s="61"/>
    </row>
    <row r="214" spans="139:143" x14ac:dyDescent="0.2">
      <c r="EI214" s="61"/>
      <c r="EJ214" s="61"/>
      <c r="EK214" s="61"/>
      <c r="EL214" s="61"/>
      <c r="EM214" s="61"/>
    </row>
    <row r="215" spans="139:143" x14ac:dyDescent="0.2">
      <c r="EI215" s="61"/>
      <c r="EJ215" s="61"/>
      <c r="EK215" s="61"/>
      <c r="EL215" s="61"/>
      <c r="EM215" s="61"/>
    </row>
    <row r="216" spans="139:143" x14ac:dyDescent="0.2">
      <c r="EI216" s="61"/>
      <c r="EJ216" s="61"/>
      <c r="EK216" s="61"/>
      <c r="EL216" s="61"/>
      <c r="EM216" s="61"/>
    </row>
    <row r="217" spans="139:143" x14ac:dyDescent="0.2">
      <c r="EI217" s="61"/>
      <c r="EJ217" s="61"/>
      <c r="EK217" s="61"/>
      <c r="EL217" s="61"/>
      <c r="EM217" s="61"/>
    </row>
    <row r="218" spans="139:143" x14ac:dyDescent="0.2">
      <c r="EI218" s="61"/>
      <c r="EJ218" s="61"/>
      <c r="EK218" s="61"/>
      <c r="EL218" s="61"/>
      <c r="EM218" s="61"/>
    </row>
    <row r="219" spans="139:143" x14ac:dyDescent="0.2">
      <c r="EI219" s="61"/>
      <c r="EJ219" s="61"/>
      <c r="EK219" s="61"/>
      <c r="EL219" s="61"/>
      <c r="EM219" s="61"/>
    </row>
    <row r="220" spans="139:143" x14ac:dyDescent="0.2">
      <c r="EI220" s="61"/>
      <c r="EJ220" s="61"/>
      <c r="EK220" s="61"/>
      <c r="EL220" s="61"/>
      <c r="EM220" s="61"/>
    </row>
    <row r="221" spans="139:143" x14ac:dyDescent="0.2">
      <c r="EI221" s="61"/>
      <c r="EJ221" s="61"/>
      <c r="EK221" s="61"/>
      <c r="EL221" s="61"/>
      <c r="EM221" s="61"/>
    </row>
    <row r="222" spans="139:143" x14ac:dyDescent="0.2">
      <c r="EI222" s="61"/>
      <c r="EJ222" s="61"/>
      <c r="EK222" s="61"/>
      <c r="EL222" s="61"/>
      <c r="EM222" s="61"/>
    </row>
    <row r="223" spans="139:143" x14ac:dyDescent="0.2">
      <c r="EI223" s="61"/>
      <c r="EJ223" s="61"/>
      <c r="EK223" s="61"/>
      <c r="EL223" s="61"/>
      <c r="EM223" s="61"/>
    </row>
    <row r="224" spans="139:143" x14ac:dyDescent="0.2">
      <c r="EI224" s="61"/>
      <c r="EJ224" s="61"/>
      <c r="EK224" s="61"/>
      <c r="EL224" s="61"/>
      <c r="EM224" s="61"/>
    </row>
    <row r="225" spans="139:143" x14ac:dyDescent="0.2">
      <c r="EI225" s="61"/>
      <c r="EJ225" s="61"/>
      <c r="EK225" s="61"/>
      <c r="EL225" s="61"/>
      <c r="EM225" s="61"/>
    </row>
    <row r="226" spans="139:143" x14ac:dyDescent="0.2">
      <c r="EI226" s="61"/>
      <c r="EJ226" s="61"/>
      <c r="EK226" s="61"/>
      <c r="EL226" s="61"/>
      <c r="EM226" s="61"/>
    </row>
    <row r="227" spans="139:143" x14ac:dyDescent="0.2">
      <c r="EI227" s="61"/>
      <c r="EJ227" s="61"/>
      <c r="EK227" s="61"/>
      <c r="EL227" s="61"/>
      <c r="EM227" s="61"/>
    </row>
    <row r="228" spans="139:143" x14ac:dyDescent="0.2">
      <c r="EI228" s="61"/>
      <c r="EJ228" s="61"/>
      <c r="EK228" s="61"/>
      <c r="EL228" s="61"/>
      <c r="EM228" s="61"/>
    </row>
    <row r="229" spans="139:143" x14ac:dyDescent="0.2">
      <c r="EI229" s="61"/>
      <c r="EJ229" s="61"/>
      <c r="EK229" s="61"/>
      <c r="EL229" s="61"/>
      <c r="EM229" s="61"/>
    </row>
    <row r="230" spans="139:143" x14ac:dyDescent="0.2">
      <c r="EI230" s="61"/>
      <c r="EJ230" s="61"/>
      <c r="EK230" s="61"/>
      <c r="EL230" s="61"/>
      <c r="EM230" s="61"/>
    </row>
    <row r="231" spans="139:143" x14ac:dyDescent="0.2">
      <c r="EI231" s="61"/>
      <c r="EJ231" s="61"/>
      <c r="EK231" s="61"/>
      <c r="EL231" s="61"/>
      <c r="EM231" s="61"/>
    </row>
    <row r="232" spans="139:143" x14ac:dyDescent="0.2">
      <c r="EI232" s="61"/>
      <c r="EJ232" s="61"/>
      <c r="EK232" s="61"/>
      <c r="EL232" s="61"/>
      <c r="EM232" s="61"/>
    </row>
    <row r="233" spans="139:143" x14ac:dyDescent="0.2">
      <c r="EI233" s="61"/>
      <c r="EJ233" s="61"/>
      <c r="EK233" s="61"/>
      <c r="EL233" s="61"/>
      <c r="EM233" s="61"/>
    </row>
    <row r="234" spans="139:143" x14ac:dyDescent="0.2">
      <c r="EI234" s="61"/>
      <c r="EJ234" s="61"/>
      <c r="EK234" s="61"/>
      <c r="EL234" s="61"/>
      <c r="EM234" s="61"/>
    </row>
    <row r="235" spans="139:143" x14ac:dyDescent="0.2">
      <c r="EI235" s="61"/>
      <c r="EJ235" s="61"/>
      <c r="EK235" s="61"/>
      <c r="EL235" s="61"/>
      <c r="EM235" s="61"/>
    </row>
    <row r="236" spans="139:143" x14ac:dyDescent="0.2">
      <c r="EI236" s="61"/>
      <c r="EJ236" s="61"/>
      <c r="EK236" s="61"/>
      <c r="EL236" s="61"/>
      <c r="EM236" s="61"/>
    </row>
    <row r="237" spans="139:143" x14ac:dyDescent="0.2">
      <c r="EI237" s="61"/>
      <c r="EJ237" s="61"/>
      <c r="EK237" s="61"/>
      <c r="EL237" s="61"/>
      <c r="EM237" s="61"/>
    </row>
    <row r="238" spans="139:143" x14ac:dyDescent="0.2">
      <c r="EI238" s="61"/>
      <c r="EJ238" s="61"/>
      <c r="EK238" s="61"/>
      <c r="EL238" s="61"/>
      <c r="EM238" s="61"/>
    </row>
    <row r="239" spans="139:143" x14ac:dyDescent="0.2">
      <c r="EI239" s="61"/>
      <c r="EJ239" s="61"/>
      <c r="EK239" s="61"/>
      <c r="EL239" s="61"/>
      <c r="EM239" s="61"/>
    </row>
    <row r="240" spans="139:143" x14ac:dyDescent="0.2">
      <c r="EI240" s="61"/>
      <c r="EJ240" s="61"/>
      <c r="EK240" s="61"/>
      <c r="EL240" s="61"/>
      <c r="EM240" s="61"/>
    </row>
    <row r="241" spans="139:143" x14ac:dyDescent="0.2">
      <c r="EI241" s="61"/>
      <c r="EJ241" s="61"/>
      <c r="EK241" s="61"/>
      <c r="EL241" s="61"/>
      <c r="EM241" s="61"/>
    </row>
    <row r="242" spans="139:143" x14ac:dyDescent="0.2">
      <c r="EI242" s="61"/>
      <c r="EJ242" s="61"/>
      <c r="EK242" s="61"/>
      <c r="EL242" s="61"/>
      <c r="EM242" s="61"/>
    </row>
    <row r="243" spans="139:143" x14ac:dyDescent="0.2">
      <c r="EI243" s="61"/>
      <c r="EJ243" s="61"/>
      <c r="EK243" s="61"/>
      <c r="EL243" s="61"/>
      <c r="EM243" s="61"/>
    </row>
    <row r="244" spans="139:143" x14ac:dyDescent="0.2">
      <c r="EI244" s="61"/>
      <c r="EJ244" s="61"/>
      <c r="EK244" s="61"/>
      <c r="EL244" s="61"/>
      <c r="EM244" s="61"/>
    </row>
    <row r="245" spans="139:143" x14ac:dyDescent="0.2">
      <c r="EI245" s="61"/>
      <c r="EJ245" s="61"/>
      <c r="EK245" s="61"/>
      <c r="EL245" s="61"/>
      <c r="EM245" s="61"/>
    </row>
    <row r="246" spans="139:143" x14ac:dyDescent="0.2">
      <c r="EI246" s="61"/>
      <c r="EJ246" s="61"/>
      <c r="EK246" s="61"/>
      <c r="EL246" s="61"/>
      <c r="EM246" s="61"/>
    </row>
    <row r="247" spans="139:143" x14ac:dyDescent="0.2">
      <c r="EI247" s="61"/>
      <c r="EJ247" s="61"/>
      <c r="EK247" s="61"/>
      <c r="EL247" s="61"/>
      <c r="EM247" s="61"/>
    </row>
    <row r="248" spans="139:143" x14ac:dyDescent="0.2">
      <c r="EI248" s="61"/>
      <c r="EJ248" s="61"/>
      <c r="EK248" s="61"/>
      <c r="EL248" s="61"/>
      <c r="EM248" s="61"/>
    </row>
    <row r="249" spans="139:143" x14ac:dyDescent="0.2">
      <c r="EI249" s="61"/>
      <c r="EJ249" s="61"/>
      <c r="EK249" s="61"/>
      <c r="EL249" s="61"/>
      <c r="EM249" s="61"/>
    </row>
    <row r="250" spans="139:143" x14ac:dyDescent="0.2">
      <c r="EI250" s="61"/>
      <c r="EJ250" s="61"/>
      <c r="EK250" s="61"/>
      <c r="EL250" s="61"/>
      <c r="EM250" s="61"/>
    </row>
    <row r="251" spans="139:143" x14ac:dyDescent="0.2">
      <c r="EI251" s="61"/>
      <c r="EJ251" s="61"/>
      <c r="EK251" s="61"/>
      <c r="EL251" s="61"/>
      <c r="EM251" s="61"/>
    </row>
    <row r="252" spans="139:143" x14ac:dyDescent="0.2">
      <c r="EI252" s="61"/>
      <c r="EJ252" s="61"/>
      <c r="EK252" s="61"/>
      <c r="EL252" s="61"/>
      <c r="EM252" s="61"/>
    </row>
    <row r="253" spans="139:143" x14ac:dyDescent="0.2">
      <c r="EI253" s="61"/>
      <c r="EJ253" s="61"/>
      <c r="EK253" s="61"/>
      <c r="EL253" s="61"/>
      <c r="EM253" s="61"/>
    </row>
    <row r="254" spans="139:143" x14ac:dyDescent="0.2">
      <c r="EI254" s="61"/>
      <c r="EJ254" s="61"/>
      <c r="EK254" s="61"/>
      <c r="EL254" s="61"/>
      <c r="EM254" s="61"/>
    </row>
    <row r="255" spans="139:143" x14ac:dyDescent="0.2">
      <c r="EI255" s="61"/>
      <c r="EJ255" s="61"/>
      <c r="EK255" s="61"/>
      <c r="EL255" s="61"/>
      <c r="EM255" s="61"/>
    </row>
    <row r="256" spans="139:143" x14ac:dyDescent="0.2">
      <c r="EI256" s="61"/>
      <c r="EJ256" s="61"/>
      <c r="EK256" s="61"/>
      <c r="EL256" s="61"/>
      <c r="EM256" s="61"/>
    </row>
    <row r="257" spans="139:143" x14ac:dyDescent="0.2">
      <c r="EI257" s="61"/>
      <c r="EJ257" s="61"/>
      <c r="EK257" s="61"/>
      <c r="EL257" s="61"/>
      <c r="EM257" s="61"/>
    </row>
    <row r="258" spans="139:143" x14ac:dyDescent="0.2">
      <c r="EI258" s="61"/>
      <c r="EJ258" s="61"/>
      <c r="EK258" s="61"/>
      <c r="EL258" s="61"/>
      <c r="EM258" s="61"/>
    </row>
    <row r="259" spans="139:143" x14ac:dyDescent="0.2">
      <c r="EI259" s="61"/>
      <c r="EJ259" s="61"/>
      <c r="EK259" s="61"/>
      <c r="EL259" s="61"/>
      <c r="EM259" s="61"/>
    </row>
    <row r="260" spans="139:143" x14ac:dyDescent="0.2">
      <c r="EI260" s="61"/>
      <c r="EJ260" s="61"/>
      <c r="EK260" s="61"/>
      <c r="EL260" s="61"/>
      <c r="EM260" s="61"/>
    </row>
    <row r="261" spans="139:143" x14ac:dyDescent="0.2">
      <c r="EI261" s="61"/>
      <c r="EJ261" s="61"/>
      <c r="EK261" s="61"/>
      <c r="EL261" s="61"/>
      <c r="EM261" s="61"/>
    </row>
    <row r="262" spans="139:143" x14ac:dyDescent="0.2">
      <c r="EI262" s="61"/>
      <c r="EJ262" s="61"/>
      <c r="EK262" s="61"/>
      <c r="EL262" s="61"/>
      <c r="EM262" s="61"/>
    </row>
    <row r="263" spans="139:143" x14ac:dyDescent="0.2">
      <c r="EI263" s="61"/>
      <c r="EJ263" s="61"/>
      <c r="EK263" s="61"/>
      <c r="EL263" s="61"/>
      <c r="EM263" s="61"/>
    </row>
    <row r="264" spans="139:143" x14ac:dyDescent="0.2">
      <c r="EI264" s="61"/>
      <c r="EJ264" s="61"/>
      <c r="EK264" s="61"/>
      <c r="EL264" s="61"/>
      <c r="EM264" s="61"/>
    </row>
    <row r="265" spans="139:143" x14ac:dyDescent="0.2">
      <c r="EI265" s="61"/>
      <c r="EJ265" s="61"/>
      <c r="EK265" s="61"/>
      <c r="EL265" s="61"/>
      <c r="EM265" s="61"/>
    </row>
    <row r="266" spans="139:143" x14ac:dyDescent="0.2">
      <c r="EI266" s="61"/>
      <c r="EJ266" s="61"/>
      <c r="EK266" s="61"/>
      <c r="EL266" s="61"/>
      <c r="EM266" s="61"/>
    </row>
    <row r="267" spans="139:143" x14ac:dyDescent="0.2">
      <c r="EI267" s="61"/>
      <c r="EJ267" s="61"/>
      <c r="EK267" s="61"/>
      <c r="EL267" s="61"/>
      <c r="EM267" s="61"/>
    </row>
    <row r="268" spans="139:143" x14ac:dyDescent="0.2">
      <c r="EI268" s="61"/>
      <c r="EJ268" s="61"/>
      <c r="EK268" s="61"/>
      <c r="EL268" s="61"/>
      <c r="EM268" s="61"/>
    </row>
    <row r="269" spans="139:143" x14ac:dyDescent="0.2">
      <c r="EI269" s="61"/>
      <c r="EJ269" s="61"/>
      <c r="EK269" s="61"/>
      <c r="EL269" s="61"/>
      <c r="EM269" s="61"/>
    </row>
    <row r="270" spans="139:143" x14ac:dyDescent="0.2">
      <c r="EI270" s="61"/>
      <c r="EJ270" s="61"/>
      <c r="EK270" s="61"/>
      <c r="EL270" s="61"/>
      <c r="EM270" s="61"/>
    </row>
    <row r="271" spans="139:143" x14ac:dyDescent="0.2">
      <c r="EI271" s="61"/>
      <c r="EJ271" s="61"/>
      <c r="EK271" s="61"/>
      <c r="EL271" s="61"/>
      <c r="EM271" s="61"/>
    </row>
    <row r="272" spans="139:143" x14ac:dyDescent="0.2">
      <c r="EI272" s="61"/>
      <c r="EJ272" s="61"/>
      <c r="EK272" s="61"/>
      <c r="EL272" s="61"/>
      <c r="EM272" s="61"/>
    </row>
    <row r="273" spans="139:143" x14ac:dyDescent="0.2">
      <c r="EI273" s="61"/>
      <c r="EJ273" s="61"/>
      <c r="EK273" s="61"/>
      <c r="EL273" s="61"/>
      <c r="EM273" s="61"/>
    </row>
    <row r="274" spans="139:143" x14ac:dyDescent="0.2">
      <c r="EI274" s="61"/>
      <c r="EJ274" s="61"/>
      <c r="EK274" s="61"/>
      <c r="EL274" s="61"/>
      <c r="EM274" s="61"/>
    </row>
    <row r="275" spans="139:143" x14ac:dyDescent="0.2">
      <c r="EI275" s="61"/>
      <c r="EJ275" s="61"/>
      <c r="EK275" s="61"/>
      <c r="EL275" s="61"/>
      <c r="EM275" s="61"/>
    </row>
    <row r="276" spans="139:143" x14ac:dyDescent="0.2">
      <c r="EI276" s="61"/>
      <c r="EJ276" s="61"/>
      <c r="EK276" s="61"/>
      <c r="EL276" s="61"/>
      <c r="EM276" s="61"/>
    </row>
    <row r="277" spans="139:143" x14ac:dyDescent="0.2">
      <c r="EI277" s="61"/>
      <c r="EJ277" s="61"/>
      <c r="EK277" s="61"/>
      <c r="EL277" s="61"/>
      <c r="EM277" s="61"/>
    </row>
    <row r="278" spans="139:143" x14ac:dyDescent="0.2">
      <c r="EI278" s="61"/>
      <c r="EJ278" s="61"/>
      <c r="EK278" s="61"/>
      <c r="EL278" s="61"/>
      <c r="EM278" s="61"/>
    </row>
    <row r="279" spans="139:143" x14ac:dyDescent="0.2">
      <c r="EI279" s="61"/>
      <c r="EJ279" s="61"/>
      <c r="EK279" s="61"/>
      <c r="EL279" s="61"/>
      <c r="EM279" s="61"/>
    </row>
    <row r="280" spans="139:143" x14ac:dyDescent="0.2">
      <c r="EI280" s="61"/>
      <c r="EJ280" s="61"/>
      <c r="EK280" s="61"/>
      <c r="EL280" s="61"/>
      <c r="EM280" s="61"/>
    </row>
    <row r="281" spans="139:143" x14ac:dyDescent="0.2">
      <c r="EI281" s="61"/>
      <c r="EJ281" s="61"/>
      <c r="EK281" s="61"/>
      <c r="EL281" s="61"/>
      <c r="EM281" s="61"/>
    </row>
    <row r="282" spans="139:143" x14ac:dyDescent="0.2">
      <c r="EI282" s="61"/>
      <c r="EJ282" s="61"/>
      <c r="EK282" s="61"/>
      <c r="EL282" s="61"/>
      <c r="EM282" s="61"/>
    </row>
    <row r="283" spans="139:143" x14ac:dyDescent="0.2">
      <c r="EI283" s="61"/>
      <c r="EJ283" s="61"/>
      <c r="EK283" s="61"/>
      <c r="EL283" s="61"/>
      <c r="EM283" s="61"/>
    </row>
    <row r="284" spans="139:143" x14ac:dyDescent="0.2">
      <c r="EI284" s="61"/>
      <c r="EJ284" s="61"/>
      <c r="EK284" s="61"/>
      <c r="EL284" s="61"/>
      <c r="EM284" s="61"/>
    </row>
    <row r="285" spans="139:143" x14ac:dyDescent="0.2">
      <c r="EI285" s="61"/>
      <c r="EJ285" s="61"/>
      <c r="EK285" s="61"/>
      <c r="EL285" s="61"/>
      <c r="EM285" s="61"/>
    </row>
    <row r="286" spans="139:143" x14ac:dyDescent="0.2">
      <c r="EI286" s="61"/>
      <c r="EJ286" s="61"/>
      <c r="EK286" s="61"/>
      <c r="EL286" s="61"/>
      <c r="EM286" s="61"/>
    </row>
    <row r="287" spans="139:143" x14ac:dyDescent="0.2">
      <c r="EI287" s="61"/>
      <c r="EJ287" s="61"/>
      <c r="EK287" s="61"/>
      <c r="EL287" s="61"/>
      <c r="EM287" s="61"/>
    </row>
    <row r="288" spans="139:143" x14ac:dyDescent="0.2">
      <c r="EI288" s="61"/>
      <c r="EJ288" s="61"/>
      <c r="EK288" s="61"/>
      <c r="EL288" s="61"/>
      <c r="EM288" s="61"/>
    </row>
    <row r="289" spans="139:143" x14ac:dyDescent="0.2">
      <c r="EI289" s="61"/>
      <c r="EJ289" s="61"/>
      <c r="EK289" s="61"/>
      <c r="EL289" s="61"/>
      <c r="EM289" s="61"/>
    </row>
    <row r="290" spans="139:143" x14ac:dyDescent="0.2">
      <c r="EI290" s="61"/>
      <c r="EJ290" s="61"/>
      <c r="EK290" s="61"/>
      <c r="EL290" s="61"/>
      <c r="EM290" s="61"/>
    </row>
    <row r="291" spans="139:143" x14ac:dyDescent="0.2">
      <c r="EI291" s="61"/>
      <c r="EJ291" s="61"/>
      <c r="EK291" s="61"/>
      <c r="EL291" s="61"/>
      <c r="EM291" s="61"/>
    </row>
    <row r="292" spans="139:143" x14ac:dyDescent="0.2">
      <c r="EI292" s="61"/>
      <c r="EJ292" s="61"/>
      <c r="EK292" s="61"/>
      <c r="EL292" s="61"/>
      <c r="EM292" s="61"/>
    </row>
    <row r="293" spans="139:143" x14ac:dyDescent="0.2">
      <c r="EI293" s="61"/>
      <c r="EJ293" s="61"/>
      <c r="EK293" s="61"/>
      <c r="EL293" s="61"/>
      <c r="EM293" s="61"/>
    </row>
    <row r="294" spans="139:143" x14ac:dyDescent="0.2">
      <c r="EI294" s="61"/>
      <c r="EJ294" s="61"/>
      <c r="EK294" s="61"/>
      <c r="EL294" s="61"/>
      <c r="EM294" s="61"/>
    </row>
    <row r="295" spans="139:143" x14ac:dyDescent="0.2">
      <c r="EI295" s="61"/>
      <c r="EJ295" s="61"/>
      <c r="EK295" s="61"/>
      <c r="EL295" s="61"/>
      <c r="EM295" s="61"/>
    </row>
    <row r="296" spans="139:143" x14ac:dyDescent="0.2">
      <c r="EI296" s="61"/>
      <c r="EJ296" s="61"/>
      <c r="EK296" s="61"/>
      <c r="EL296" s="61"/>
      <c r="EM296" s="61"/>
    </row>
    <row r="297" spans="139:143" x14ac:dyDescent="0.2">
      <c r="EI297" s="61"/>
      <c r="EJ297" s="61"/>
      <c r="EK297" s="61"/>
      <c r="EL297" s="61"/>
      <c r="EM297" s="61"/>
    </row>
    <row r="298" spans="139:143" x14ac:dyDescent="0.2">
      <c r="EI298" s="61"/>
      <c r="EJ298" s="61"/>
      <c r="EK298" s="61"/>
      <c r="EL298" s="61"/>
      <c r="EM298" s="61"/>
    </row>
    <row r="299" spans="139:143" x14ac:dyDescent="0.2">
      <c r="EI299" s="61"/>
      <c r="EJ299" s="61"/>
      <c r="EK299" s="61"/>
      <c r="EL299" s="61"/>
      <c r="EM299" s="61"/>
    </row>
    <row r="300" spans="139:143" x14ac:dyDescent="0.2">
      <c r="EI300" s="61"/>
      <c r="EJ300" s="61"/>
      <c r="EK300" s="61"/>
      <c r="EL300" s="61"/>
      <c r="EM300" s="61"/>
    </row>
    <row r="301" spans="139:143" x14ac:dyDescent="0.2">
      <c r="EI301" s="61"/>
      <c r="EJ301" s="61"/>
      <c r="EK301" s="61"/>
      <c r="EL301" s="61"/>
      <c r="EM301" s="61"/>
    </row>
    <row r="302" spans="139:143" x14ac:dyDescent="0.2">
      <c r="EI302" s="61"/>
      <c r="EJ302" s="61"/>
      <c r="EK302" s="61"/>
      <c r="EL302" s="61"/>
      <c r="EM302" s="61"/>
    </row>
    <row r="303" spans="139:143" x14ac:dyDescent="0.2">
      <c r="EI303" s="61"/>
      <c r="EJ303" s="61"/>
      <c r="EK303" s="61"/>
      <c r="EL303" s="61"/>
      <c r="EM303" s="61"/>
    </row>
    <row r="304" spans="139:143" x14ac:dyDescent="0.2">
      <c r="EI304" s="61"/>
      <c r="EJ304" s="61"/>
      <c r="EK304" s="61"/>
      <c r="EL304" s="61"/>
      <c r="EM304" s="61"/>
    </row>
    <row r="305" spans="139:143" x14ac:dyDescent="0.2">
      <c r="EI305" s="61"/>
      <c r="EJ305" s="61"/>
      <c r="EK305" s="61"/>
      <c r="EL305" s="61"/>
      <c r="EM305" s="61"/>
    </row>
    <row r="306" spans="139:143" x14ac:dyDescent="0.2">
      <c r="EI306" s="61"/>
      <c r="EJ306" s="61"/>
      <c r="EK306" s="61"/>
      <c r="EL306" s="61"/>
      <c r="EM306" s="61"/>
    </row>
    <row r="307" spans="139:143" x14ac:dyDescent="0.2">
      <c r="EI307" s="61"/>
      <c r="EJ307" s="61"/>
      <c r="EK307" s="61"/>
      <c r="EL307" s="61"/>
      <c r="EM307" s="61"/>
    </row>
    <row r="308" spans="139:143" x14ac:dyDescent="0.2">
      <c r="EI308" s="61"/>
      <c r="EJ308" s="61"/>
      <c r="EK308" s="61"/>
      <c r="EL308" s="61"/>
      <c r="EM308" s="61"/>
    </row>
    <row r="309" spans="139:143" x14ac:dyDescent="0.2">
      <c r="EI309" s="61"/>
      <c r="EJ309" s="61"/>
      <c r="EK309" s="61"/>
      <c r="EL309" s="61"/>
      <c r="EM309" s="61"/>
    </row>
    <row r="310" spans="139:143" x14ac:dyDescent="0.2">
      <c r="EI310" s="61"/>
      <c r="EJ310" s="61"/>
      <c r="EK310" s="61"/>
      <c r="EL310" s="61"/>
      <c r="EM310" s="61"/>
    </row>
    <row r="311" spans="139:143" x14ac:dyDescent="0.2">
      <c r="EI311" s="61"/>
      <c r="EJ311" s="61"/>
      <c r="EK311" s="61"/>
      <c r="EL311" s="61"/>
      <c r="EM311" s="61"/>
    </row>
    <row r="312" spans="139:143" x14ac:dyDescent="0.2">
      <c r="EI312" s="61"/>
      <c r="EJ312" s="61"/>
      <c r="EK312" s="61"/>
      <c r="EL312" s="61"/>
      <c r="EM312" s="61"/>
    </row>
    <row r="313" spans="139:143" x14ac:dyDescent="0.2">
      <c r="EI313" s="61"/>
      <c r="EJ313" s="61"/>
      <c r="EK313" s="61"/>
      <c r="EL313" s="61"/>
      <c r="EM313" s="61"/>
    </row>
    <row r="314" spans="139:143" x14ac:dyDescent="0.2">
      <c r="EI314" s="61"/>
      <c r="EJ314" s="61"/>
      <c r="EK314" s="61"/>
      <c r="EL314" s="61"/>
      <c r="EM314" s="61"/>
    </row>
    <row r="315" spans="139:143" x14ac:dyDescent="0.2">
      <c r="EI315" s="61"/>
      <c r="EJ315" s="61"/>
      <c r="EK315" s="61"/>
      <c r="EL315" s="61"/>
      <c r="EM315" s="61"/>
    </row>
    <row r="316" spans="139:143" x14ac:dyDescent="0.2">
      <c r="EI316" s="61"/>
      <c r="EJ316" s="61"/>
      <c r="EK316" s="61"/>
      <c r="EL316" s="61"/>
      <c r="EM316" s="61"/>
    </row>
    <row r="317" spans="139:143" x14ac:dyDescent="0.2">
      <c r="EI317" s="61"/>
      <c r="EJ317" s="61"/>
      <c r="EK317" s="61"/>
      <c r="EL317" s="61"/>
      <c r="EM317" s="61"/>
    </row>
    <row r="318" spans="139:143" x14ac:dyDescent="0.2">
      <c r="EI318" s="61"/>
      <c r="EJ318" s="61"/>
      <c r="EK318" s="61"/>
      <c r="EL318" s="61"/>
      <c r="EM318" s="61"/>
    </row>
    <row r="319" spans="139:143" x14ac:dyDescent="0.2">
      <c r="EI319" s="61"/>
      <c r="EJ319" s="61"/>
      <c r="EK319" s="61"/>
      <c r="EL319" s="61"/>
      <c r="EM319" s="61"/>
    </row>
    <row r="320" spans="139:143" x14ac:dyDescent="0.2">
      <c r="EI320" s="61"/>
      <c r="EJ320" s="61"/>
      <c r="EK320" s="61"/>
      <c r="EL320" s="61"/>
      <c r="EM320" s="61"/>
    </row>
    <row r="321" spans="139:143" x14ac:dyDescent="0.2">
      <c r="EI321" s="61"/>
      <c r="EJ321" s="61"/>
      <c r="EK321" s="61"/>
      <c r="EL321" s="61"/>
      <c r="EM321" s="61"/>
    </row>
    <row r="322" spans="139:143" x14ac:dyDescent="0.2">
      <c r="EI322" s="61"/>
      <c r="EJ322" s="61"/>
      <c r="EK322" s="61"/>
      <c r="EL322" s="61"/>
      <c r="EM322" s="61"/>
    </row>
    <row r="323" spans="139:143" x14ac:dyDescent="0.2">
      <c r="EI323" s="61"/>
      <c r="EJ323" s="61"/>
      <c r="EK323" s="61"/>
      <c r="EL323" s="61"/>
      <c r="EM323" s="61"/>
    </row>
    <row r="324" spans="139:143" x14ac:dyDescent="0.2">
      <c r="EI324" s="61"/>
      <c r="EJ324" s="61"/>
      <c r="EK324" s="61"/>
      <c r="EL324" s="61"/>
      <c r="EM324" s="61"/>
    </row>
    <row r="325" spans="139:143" x14ac:dyDescent="0.2">
      <c r="EI325" s="61"/>
      <c r="EJ325" s="61"/>
      <c r="EK325" s="61"/>
      <c r="EL325" s="61"/>
      <c r="EM325" s="61"/>
    </row>
    <row r="326" spans="139:143" x14ac:dyDescent="0.2">
      <c r="EI326" s="61"/>
      <c r="EJ326" s="61"/>
      <c r="EK326" s="61"/>
      <c r="EL326" s="61"/>
      <c r="EM326" s="61"/>
    </row>
    <row r="327" spans="139:143" x14ac:dyDescent="0.2">
      <c r="EI327" s="61"/>
      <c r="EJ327" s="61"/>
      <c r="EK327" s="61"/>
      <c r="EL327" s="61"/>
      <c r="EM327" s="61"/>
    </row>
    <row r="328" spans="139:143" x14ac:dyDescent="0.2">
      <c r="EI328" s="61"/>
      <c r="EJ328" s="61"/>
      <c r="EK328" s="61"/>
      <c r="EL328" s="61"/>
      <c r="EM328" s="61"/>
    </row>
    <row r="329" spans="139:143" x14ac:dyDescent="0.2">
      <c r="EI329" s="61"/>
      <c r="EJ329" s="61"/>
      <c r="EK329" s="61"/>
      <c r="EL329" s="61"/>
      <c r="EM329" s="61"/>
    </row>
    <row r="330" spans="139:143" x14ac:dyDescent="0.2">
      <c r="EI330" s="61"/>
      <c r="EJ330" s="61"/>
      <c r="EK330" s="61"/>
      <c r="EL330" s="61"/>
      <c r="EM330" s="61"/>
    </row>
    <row r="331" spans="139:143" x14ac:dyDescent="0.2">
      <c r="EI331" s="61"/>
      <c r="EJ331" s="61"/>
      <c r="EK331" s="61"/>
      <c r="EL331" s="61"/>
      <c r="EM331" s="61"/>
    </row>
    <row r="332" spans="139:143" x14ac:dyDescent="0.2">
      <c r="EI332" s="61"/>
      <c r="EJ332" s="61"/>
      <c r="EK332" s="61"/>
      <c r="EL332" s="61"/>
      <c r="EM332" s="61"/>
    </row>
    <row r="333" spans="139:143" x14ac:dyDescent="0.2">
      <c r="EI333" s="61"/>
      <c r="EJ333" s="61"/>
      <c r="EK333" s="61"/>
      <c r="EL333" s="61"/>
      <c r="EM333" s="61"/>
    </row>
    <row r="334" spans="139:143" x14ac:dyDescent="0.2">
      <c r="EI334" s="61"/>
      <c r="EJ334" s="61"/>
      <c r="EK334" s="61"/>
      <c r="EL334" s="61"/>
      <c r="EM334" s="61"/>
    </row>
    <row r="335" spans="139:143" x14ac:dyDescent="0.2">
      <c r="EI335" s="61"/>
      <c r="EJ335" s="61"/>
      <c r="EK335" s="61"/>
      <c r="EL335" s="61"/>
      <c r="EM335" s="61"/>
    </row>
    <row r="336" spans="139:143" x14ac:dyDescent="0.2">
      <c r="EI336" s="61"/>
      <c r="EJ336" s="61"/>
      <c r="EK336" s="61"/>
      <c r="EL336" s="61"/>
      <c r="EM336" s="61"/>
    </row>
    <row r="337" spans="139:143" x14ac:dyDescent="0.2">
      <c r="EI337" s="61"/>
      <c r="EJ337" s="61"/>
      <c r="EK337" s="61"/>
      <c r="EL337" s="61"/>
      <c r="EM337" s="61"/>
    </row>
    <row r="338" spans="139:143" x14ac:dyDescent="0.2">
      <c r="EI338" s="61"/>
      <c r="EJ338" s="61"/>
      <c r="EK338" s="61"/>
      <c r="EL338" s="61"/>
      <c r="EM338" s="61"/>
    </row>
    <row r="339" spans="139:143" x14ac:dyDescent="0.2">
      <c r="EI339" s="61"/>
      <c r="EJ339" s="61"/>
      <c r="EK339" s="61"/>
      <c r="EL339" s="61"/>
      <c r="EM339" s="61"/>
    </row>
    <row r="340" spans="139:143" x14ac:dyDescent="0.2">
      <c r="EI340" s="61"/>
      <c r="EJ340" s="61"/>
      <c r="EK340" s="61"/>
      <c r="EL340" s="61"/>
      <c r="EM340" s="61"/>
    </row>
    <row r="341" spans="139:143" x14ac:dyDescent="0.2">
      <c r="EI341" s="61"/>
      <c r="EJ341" s="61"/>
      <c r="EK341" s="61"/>
      <c r="EL341" s="61"/>
      <c r="EM341" s="61"/>
    </row>
    <row r="342" spans="139:143" x14ac:dyDescent="0.2">
      <c r="EI342" s="61"/>
      <c r="EJ342" s="61"/>
      <c r="EK342" s="61"/>
      <c r="EL342" s="61"/>
      <c r="EM342" s="61"/>
    </row>
    <row r="343" spans="139:143" x14ac:dyDescent="0.2">
      <c r="EI343" s="61"/>
      <c r="EJ343" s="61"/>
      <c r="EK343" s="61"/>
      <c r="EL343" s="61"/>
      <c r="EM343" s="61"/>
    </row>
    <row r="344" spans="139:143" x14ac:dyDescent="0.2">
      <c r="EI344" s="61"/>
      <c r="EJ344" s="61"/>
      <c r="EK344" s="61"/>
      <c r="EL344" s="61"/>
      <c r="EM344" s="61"/>
    </row>
    <row r="345" spans="139:143" x14ac:dyDescent="0.2">
      <c r="EI345" s="61"/>
      <c r="EJ345" s="61"/>
      <c r="EK345" s="61"/>
      <c r="EL345" s="61"/>
      <c r="EM345" s="61"/>
    </row>
    <row r="346" spans="139:143" x14ac:dyDescent="0.2">
      <c r="EI346" s="61"/>
      <c r="EJ346" s="61"/>
      <c r="EK346" s="61"/>
      <c r="EL346" s="61"/>
      <c r="EM346" s="61"/>
    </row>
    <row r="347" spans="139:143" x14ac:dyDescent="0.2">
      <c r="EI347" s="61"/>
      <c r="EJ347" s="61"/>
      <c r="EK347" s="61"/>
      <c r="EL347" s="61"/>
      <c r="EM347" s="61"/>
    </row>
    <row r="348" spans="139:143" x14ac:dyDescent="0.2">
      <c r="EI348" s="61"/>
      <c r="EJ348" s="61"/>
      <c r="EK348" s="61"/>
      <c r="EL348" s="61"/>
      <c r="EM348" s="61"/>
    </row>
    <row r="349" spans="139:143" x14ac:dyDescent="0.2">
      <c r="EI349" s="61"/>
      <c r="EJ349" s="61"/>
      <c r="EK349" s="61"/>
      <c r="EL349" s="61"/>
      <c r="EM349" s="61"/>
    </row>
    <row r="350" spans="139:143" x14ac:dyDescent="0.2">
      <c r="EI350" s="61"/>
      <c r="EJ350" s="61"/>
      <c r="EK350" s="61"/>
      <c r="EL350" s="61"/>
      <c r="EM350" s="61"/>
    </row>
    <row r="351" spans="139:143" x14ac:dyDescent="0.2">
      <c r="EI351" s="61"/>
      <c r="EJ351" s="61"/>
      <c r="EK351" s="61"/>
      <c r="EL351" s="61"/>
      <c r="EM351" s="61"/>
    </row>
    <row r="352" spans="139:143" x14ac:dyDescent="0.2">
      <c r="EI352" s="61"/>
      <c r="EJ352" s="61"/>
      <c r="EK352" s="61"/>
      <c r="EL352" s="61"/>
      <c r="EM352" s="61"/>
    </row>
    <row r="353" spans="139:143" x14ac:dyDescent="0.2">
      <c r="EI353" s="61"/>
      <c r="EJ353" s="61"/>
      <c r="EK353" s="61"/>
      <c r="EL353" s="61"/>
      <c r="EM353" s="61"/>
    </row>
    <row r="354" spans="139:143" x14ac:dyDescent="0.2">
      <c r="EI354" s="61"/>
      <c r="EJ354" s="61"/>
      <c r="EK354" s="61"/>
      <c r="EL354" s="61"/>
      <c r="EM354" s="61"/>
    </row>
    <row r="355" spans="139:143" x14ac:dyDescent="0.2">
      <c r="EI355" s="61"/>
      <c r="EJ355" s="61"/>
      <c r="EK355" s="61"/>
      <c r="EL355" s="61"/>
      <c r="EM355" s="61"/>
    </row>
    <row r="356" spans="139:143" x14ac:dyDescent="0.2">
      <c r="EI356" s="61"/>
      <c r="EJ356" s="61"/>
      <c r="EK356" s="61"/>
      <c r="EL356" s="61"/>
      <c r="EM356" s="61"/>
    </row>
    <row r="357" spans="139:143" x14ac:dyDescent="0.2">
      <c r="EI357" s="61"/>
      <c r="EJ357" s="61"/>
      <c r="EK357" s="61"/>
      <c r="EL357" s="61"/>
      <c r="EM357" s="61"/>
    </row>
    <row r="358" spans="139:143" x14ac:dyDescent="0.2">
      <c r="EI358" s="61"/>
      <c r="EJ358" s="61"/>
      <c r="EK358" s="61"/>
      <c r="EL358" s="61"/>
      <c r="EM358" s="61"/>
    </row>
    <row r="359" spans="139:143" x14ac:dyDescent="0.2">
      <c r="EI359" s="61"/>
      <c r="EJ359" s="61"/>
      <c r="EK359" s="61"/>
      <c r="EL359" s="61"/>
      <c r="EM359" s="61"/>
    </row>
    <row r="360" spans="139:143" x14ac:dyDescent="0.2">
      <c r="EI360" s="61"/>
      <c r="EJ360" s="61"/>
      <c r="EK360" s="61"/>
      <c r="EL360" s="61"/>
      <c r="EM360" s="61"/>
    </row>
    <row r="361" spans="139:143" x14ac:dyDescent="0.2">
      <c r="EI361" s="61"/>
      <c r="EJ361" s="61"/>
      <c r="EK361" s="61"/>
      <c r="EL361" s="61"/>
      <c r="EM361" s="61"/>
    </row>
    <row r="362" spans="139:143" x14ac:dyDescent="0.2">
      <c r="EI362" s="61"/>
      <c r="EJ362" s="61"/>
      <c r="EK362" s="61"/>
      <c r="EL362" s="61"/>
      <c r="EM362" s="61"/>
    </row>
    <row r="363" spans="139:143" x14ac:dyDescent="0.2">
      <c r="EI363" s="61"/>
      <c r="EJ363" s="61"/>
      <c r="EK363" s="61"/>
      <c r="EL363" s="61"/>
      <c r="EM363" s="61"/>
    </row>
    <row r="364" spans="139:143" x14ac:dyDescent="0.2">
      <c r="EI364" s="61"/>
      <c r="EJ364" s="61"/>
      <c r="EK364" s="61"/>
      <c r="EL364" s="61"/>
      <c r="EM364" s="61"/>
    </row>
    <row r="365" spans="139:143" x14ac:dyDescent="0.2">
      <c r="EI365" s="61"/>
      <c r="EJ365" s="61"/>
      <c r="EK365" s="61"/>
      <c r="EL365" s="61"/>
      <c r="EM365" s="61"/>
    </row>
    <row r="366" spans="139:143" x14ac:dyDescent="0.2">
      <c r="EI366" s="61"/>
      <c r="EJ366" s="61"/>
      <c r="EK366" s="61"/>
      <c r="EL366" s="61"/>
      <c r="EM366" s="61"/>
    </row>
    <row r="367" spans="139:143" x14ac:dyDescent="0.2">
      <c r="EI367" s="61"/>
      <c r="EJ367" s="61"/>
      <c r="EK367" s="61"/>
      <c r="EL367" s="61"/>
      <c r="EM367" s="61"/>
    </row>
    <row r="368" spans="139:143" x14ac:dyDescent="0.2">
      <c r="EI368" s="61"/>
      <c r="EJ368" s="61"/>
      <c r="EK368" s="61"/>
      <c r="EL368" s="61"/>
      <c r="EM368" s="61"/>
    </row>
    <row r="369" spans="139:143" x14ac:dyDescent="0.2">
      <c r="EI369" s="61"/>
      <c r="EJ369" s="61"/>
      <c r="EK369" s="61"/>
      <c r="EL369" s="61"/>
      <c r="EM369" s="61"/>
    </row>
    <row r="370" spans="139:143" x14ac:dyDescent="0.2">
      <c r="EI370" s="61"/>
      <c r="EJ370" s="61"/>
      <c r="EK370" s="61"/>
      <c r="EL370" s="61"/>
      <c r="EM370" s="61"/>
    </row>
    <row r="371" spans="139:143" x14ac:dyDescent="0.2">
      <c r="EI371" s="61"/>
      <c r="EJ371" s="61"/>
      <c r="EK371" s="61"/>
      <c r="EL371" s="61"/>
      <c r="EM371" s="61"/>
    </row>
    <row r="372" spans="139:143" x14ac:dyDescent="0.2">
      <c r="EI372" s="61"/>
      <c r="EJ372" s="61"/>
      <c r="EK372" s="61"/>
      <c r="EL372" s="61"/>
      <c r="EM372" s="61"/>
    </row>
    <row r="373" spans="139:143" x14ac:dyDescent="0.2">
      <c r="EI373" s="61"/>
      <c r="EJ373" s="61"/>
      <c r="EK373" s="61"/>
      <c r="EL373" s="61"/>
      <c r="EM373" s="61"/>
    </row>
    <row r="374" spans="139:143" x14ac:dyDescent="0.2">
      <c r="EI374" s="61"/>
      <c r="EJ374" s="61"/>
      <c r="EK374" s="61"/>
      <c r="EL374" s="61"/>
      <c r="EM374" s="61"/>
    </row>
    <row r="375" spans="139:143" x14ac:dyDescent="0.2">
      <c r="EI375" s="61"/>
      <c r="EJ375" s="61"/>
      <c r="EK375" s="61"/>
      <c r="EL375" s="61"/>
      <c r="EM375" s="61"/>
    </row>
    <row r="376" spans="139:143" x14ac:dyDescent="0.2">
      <c r="EI376" s="61"/>
      <c r="EJ376" s="61"/>
      <c r="EK376" s="61"/>
      <c r="EL376" s="61"/>
      <c r="EM376" s="61"/>
    </row>
    <row r="377" spans="139:143" x14ac:dyDescent="0.2">
      <c r="EI377" s="61"/>
      <c r="EJ377" s="61"/>
      <c r="EK377" s="61"/>
      <c r="EL377" s="61"/>
      <c r="EM377" s="61"/>
    </row>
    <row r="378" spans="139:143" x14ac:dyDescent="0.2">
      <c r="EI378" s="61"/>
      <c r="EJ378" s="61"/>
      <c r="EK378" s="61"/>
      <c r="EL378" s="61"/>
      <c r="EM378" s="61"/>
    </row>
    <row r="379" spans="139:143" x14ac:dyDescent="0.2">
      <c r="EI379" s="61"/>
      <c r="EJ379" s="61"/>
      <c r="EK379" s="61"/>
      <c r="EL379" s="61"/>
      <c r="EM379" s="61"/>
    </row>
    <row r="380" spans="139:143" x14ac:dyDescent="0.2">
      <c r="EI380" s="61"/>
      <c r="EJ380" s="61"/>
      <c r="EK380" s="61"/>
      <c r="EL380" s="61"/>
      <c r="EM380" s="61"/>
    </row>
    <row r="381" spans="139:143" x14ac:dyDescent="0.2">
      <c r="EI381" s="61"/>
      <c r="EJ381" s="61"/>
      <c r="EK381" s="61"/>
      <c r="EL381" s="61"/>
      <c r="EM381" s="61"/>
    </row>
    <row r="382" spans="139:143" x14ac:dyDescent="0.2">
      <c r="EI382" s="61"/>
      <c r="EJ382" s="61"/>
      <c r="EK382" s="61"/>
      <c r="EL382" s="61"/>
      <c r="EM382" s="61"/>
    </row>
    <row r="383" spans="139:143" x14ac:dyDescent="0.2">
      <c r="EI383" s="61"/>
      <c r="EJ383" s="61"/>
      <c r="EK383" s="61"/>
      <c r="EL383" s="61"/>
      <c r="EM383" s="61"/>
    </row>
    <row r="384" spans="139:143" x14ac:dyDescent="0.2">
      <c r="EI384" s="61"/>
      <c r="EJ384" s="61"/>
      <c r="EK384" s="61"/>
      <c r="EL384" s="61"/>
      <c r="EM384" s="61"/>
    </row>
    <row r="385" spans="139:143" x14ac:dyDescent="0.2">
      <c r="EI385" s="61"/>
      <c r="EJ385" s="61"/>
      <c r="EK385" s="61"/>
      <c r="EL385" s="61"/>
      <c r="EM385" s="61"/>
    </row>
    <row r="386" spans="139:143" x14ac:dyDescent="0.2">
      <c r="EI386" s="61"/>
      <c r="EJ386" s="61"/>
      <c r="EK386" s="61"/>
      <c r="EL386" s="61"/>
      <c r="EM386" s="61"/>
    </row>
    <row r="387" spans="139:143" x14ac:dyDescent="0.2">
      <c r="EI387" s="61"/>
      <c r="EJ387" s="61"/>
      <c r="EK387" s="61"/>
      <c r="EL387" s="61"/>
      <c r="EM387" s="61"/>
    </row>
    <row r="388" spans="139:143" x14ac:dyDescent="0.2">
      <c r="EI388" s="61"/>
      <c r="EJ388" s="61"/>
      <c r="EK388" s="61"/>
      <c r="EL388" s="61"/>
      <c r="EM388" s="61"/>
    </row>
    <row r="389" spans="139:143" x14ac:dyDescent="0.2">
      <c r="EI389" s="61"/>
      <c r="EJ389" s="61"/>
      <c r="EK389" s="61"/>
      <c r="EL389" s="61"/>
      <c r="EM389" s="61"/>
    </row>
    <row r="390" spans="139:143" x14ac:dyDescent="0.2">
      <c r="EI390" s="61"/>
      <c r="EJ390" s="61"/>
      <c r="EK390" s="61"/>
      <c r="EL390" s="61"/>
      <c r="EM390" s="61"/>
    </row>
    <row r="391" spans="139:143" x14ac:dyDescent="0.2">
      <c r="EI391" s="61"/>
      <c r="EJ391" s="61"/>
      <c r="EK391" s="61"/>
      <c r="EL391" s="61"/>
      <c r="EM391" s="61"/>
    </row>
    <row r="392" spans="139:143" x14ac:dyDescent="0.2">
      <c r="EI392" s="61"/>
      <c r="EJ392" s="61"/>
      <c r="EK392" s="61"/>
      <c r="EL392" s="61"/>
      <c r="EM392" s="61"/>
    </row>
    <row r="393" spans="139:143" x14ac:dyDescent="0.2">
      <c r="EI393" s="61"/>
      <c r="EJ393" s="61"/>
      <c r="EK393" s="61"/>
      <c r="EL393" s="61"/>
      <c r="EM393" s="61"/>
    </row>
    <row r="394" spans="139:143" x14ac:dyDescent="0.2">
      <c r="EI394" s="61"/>
      <c r="EJ394" s="61"/>
      <c r="EK394" s="61"/>
      <c r="EL394" s="61"/>
      <c r="EM394" s="61"/>
    </row>
    <row r="395" spans="139:143" x14ac:dyDescent="0.2">
      <c r="EI395" s="61"/>
      <c r="EJ395" s="61"/>
      <c r="EK395" s="61"/>
      <c r="EL395" s="61"/>
      <c r="EM395" s="61"/>
    </row>
    <row r="396" spans="139:143" x14ac:dyDescent="0.2">
      <c r="EI396" s="61"/>
      <c r="EJ396" s="61"/>
      <c r="EK396" s="61"/>
      <c r="EL396" s="61"/>
      <c r="EM396" s="61"/>
    </row>
    <row r="397" spans="139:143" x14ac:dyDescent="0.2">
      <c r="EI397" s="61"/>
      <c r="EJ397" s="61"/>
      <c r="EK397" s="61"/>
      <c r="EL397" s="61"/>
      <c r="EM397" s="61"/>
    </row>
    <row r="398" spans="139:143" x14ac:dyDescent="0.2">
      <c r="EI398" s="61"/>
      <c r="EJ398" s="61"/>
      <c r="EK398" s="61"/>
      <c r="EL398" s="61"/>
      <c r="EM398" s="61"/>
    </row>
    <row r="399" spans="139:143" x14ac:dyDescent="0.2">
      <c r="EI399" s="61"/>
      <c r="EJ399" s="61"/>
      <c r="EK399" s="61"/>
      <c r="EL399" s="61"/>
      <c r="EM399" s="61"/>
    </row>
    <row r="400" spans="139:143" x14ac:dyDescent="0.2">
      <c r="EI400" s="61"/>
      <c r="EJ400" s="61"/>
      <c r="EK400" s="61"/>
      <c r="EL400" s="61"/>
      <c r="EM400" s="61"/>
    </row>
    <row r="401" spans="139:143" x14ac:dyDescent="0.2">
      <c r="EI401" s="61"/>
      <c r="EJ401" s="61"/>
      <c r="EK401" s="61"/>
      <c r="EL401" s="61"/>
      <c r="EM401" s="61"/>
    </row>
    <row r="402" spans="139:143" x14ac:dyDescent="0.2">
      <c r="EI402" s="61"/>
      <c r="EJ402" s="61"/>
      <c r="EK402" s="61"/>
      <c r="EL402" s="61"/>
      <c r="EM402" s="61"/>
    </row>
    <row r="403" spans="139:143" x14ac:dyDescent="0.2">
      <c r="EI403" s="61"/>
      <c r="EJ403" s="61"/>
      <c r="EK403" s="61"/>
      <c r="EL403" s="61"/>
      <c r="EM403" s="61"/>
    </row>
    <row r="404" spans="139:143" x14ac:dyDescent="0.2">
      <c r="EI404" s="61"/>
      <c r="EJ404" s="61"/>
      <c r="EK404" s="61"/>
      <c r="EL404" s="61"/>
      <c r="EM404" s="61"/>
    </row>
    <row r="405" spans="139:143" x14ac:dyDescent="0.2">
      <c r="EI405" s="61"/>
      <c r="EJ405" s="61"/>
      <c r="EK405" s="61"/>
      <c r="EL405" s="61"/>
      <c r="EM405" s="61"/>
    </row>
    <row r="406" spans="139:143" x14ac:dyDescent="0.2">
      <c r="EI406" s="61"/>
      <c r="EJ406" s="61"/>
      <c r="EK406" s="61"/>
      <c r="EL406" s="61"/>
      <c r="EM406" s="61"/>
    </row>
    <row r="407" spans="139:143" x14ac:dyDescent="0.2">
      <c r="EI407" s="61"/>
      <c r="EJ407" s="61"/>
      <c r="EK407" s="61"/>
      <c r="EL407" s="61"/>
      <c r="EM407" s="61"/>
    </row>
    <row r="408" spans="139:143" x14ac:dyDescent="0.2">
      <c r="EI408" s="61"/>
      <c r="EJ408" s="61"/>
      <c r="EK408" s="61"/>
      <c r="EL408" s="61"/>
      <c r="EM408" s="61"/>
    </row>
    <row r="409" spans="139:143" x14ac:dyDescent="0.2">
      <c r="EI409" s="61"/>
      <c r="EJ409" s="61"/>
      <c r="EK409" s="61"/>
      <c r="EL409" s="61"/>
      <c r="EM409" s="61"/>
    </row>
    <row r="410" spans="139:143" x14ac:dyDescent="0.2">
      <c r="EI410" s="61"/>
      <c r="EJ410" s="61"/>
      <c r="EK410" s="61"/>
      <c r="EL410" s="61"/>
      <c r="EM410" s="61"/>
    </row>
    <row r="411" spans="139:143" x14ac:dyDescent="0.2">
      <c r="EI411" s="61"/>
      <c r="EJ411" s="61"/>
      <c r="EK411" s="61"/>
      <c r="EL411" s="61"/>
      <c r="EM411" s="61"/>
    </row>
    <row r="412" spans="139:143" x14ac:dyDescent="0.2">
      <c r="EI412" s="61"/>
      <c r="EJ412" s="61"/>
      <c r="EK412" s="61"/>
      <c r="EL412" s="61"/>
      <c r="EM412" s="61"/>
    </row>
    <row r="413" spans="139:143" x14ac:dyDescent="0.2">
      <c r="EI413" s="61"/>
      <c r="EJ413" s="61"/>
      <c r="EK413" s="61"/>
      <c r="EL413" s="61"/>
      <c r="EM413" s="61"/>
    </row>
    <row r="414" spans="139:143" x14ac:dyDescent="0.2">
      <c r="EI414" s="61"/>
      <c r="EJ414" s="61"/>
      <c r="EK414" s="61"/>
      <c r="EL414" s="61"/>
      <c r="EM414" s="61"/>
    </row>
    <row r="415" spans="139:143" x14ac:dyDescent="0.2">
      <c r="EI415" s="61"/>
      <c r="EJ415" s="61"/>
      <c r="EK415" s="61"/>
      <c r="EL415" s="61"/>
      <c r="EM415" s="61"/>
    </row>
    <row r="416" spans="139:143" x14ac:dyDescent="0.2">
      <c r="EI416" s="61"/>
      <c r="EJ416" s="61"/>
      <c r="EK416" s="61"/>
      <c r="EL416" s="61"/>
      <c r="EM416" s="61"/>
    </row>
    <row r="417" spans="139:143" x14ac:dyDescent="0.2">
      <c r="EI417" s="61"/>
      <c r="EJ417" s="61"/>
      <c r="EK417" s="61"/>
      <c r="EL417" s="61"/>
      <c r="EM417" s="61"/>
    </row>
    <row r="418" spans="139:143" x14ac:dyDescent="0.2">
      <c r="EI418" s="61"/>
      <c r="EJ418" s="61"/>
      <c r="EK418" s="61"/>
      <c r="EL418" s="61"/>
      <c r="EM418" s="61"/>
    </row>
    <row r="419" spans="139:143" x14ac:dyDescent="0.2">
      <c r="EI419" s="61"/>
      <c r="EJ419" s="61"/>
      <c r="EK419" s="61"/>
      <c r="EL419" s="61"/>
      <c r="EM419" s="61"/>
    </row>
    <row r="420" spans="139:143" x14ac:dyDescent="0.2">
      <c r="EI420" s="61"/>
      <c r="EJ420" s="61"/>
      <c r="EK420" s="61"/>
      <c r="EL420" s="61"/>
      <c r="EM420" s="61"/>
    </row>
    <row r="421" spans="139:143" x14ac:dyDescent="0.2">
      <c r="EI421" s="61"/>
      <c r="EJ421" s="61"/>
      <c r="EK421" s="61"/>
      <c r="EL421" s="61"/>
      <c r="EM421" s="61"/>
    </row>
    <row r="422" spans="139:143" x14ac:dyDescent="0.2">
      <c r="EI422" s="61"/>
      <c r="EJ422" s="61"/>
      <c r="EK422" s="61"/>
      <c r="EL422" s="61"/>
      <c r="EM422" s="61"/>
    </row>
    <row r="423" spans="139:143" x14ac:dyDescent="0.2">
      <c r="EI423" s="61"/>
      <c r="EJ423" s="61"/>
      <c r="EK423" s="61"/>
      <c r="EL423" s="61"/>
      <c r="EM423" s="61"/>
    </row>
    <row r="424" spans="139:143" x14ac:dyDescent="0.2">
      <c r="EI424" s="61"/>
      <c r="EJ424" s="61"/>
      <c r="EK424" s="61"/>
      <c r="EL424" s="61"/>
      <c r="EM424" s="61"/>
    </row>
    <row r="425" spans="139:143" x14ac:dyDescent="0.2">
      <c r="EI425" s="61"/>
      <c r="EJ425" s="61"/>
      <c r="EK425" s="61"/>
      <c r="EL425" s="61"/>
      <c r="EM425" s="61"/>
    </row>
    <row r="426" spans="139:143" x14ac:dyDescent="0.2">
      <c r="EI426" s="61"/>
      <c r="EJ426" s="61"/>
      <c r="EK426" s="61"/>
      <c r="EL426" s="61"/>
      <c r="EM426" s="61"/>
    </row>
    <row r="427" spans="139:143" x14ac:dyDescent="0.2">
      <c r="EI427" s="61"/>
      <c r="EJ427" s="61"/>
      <c r="EK427" s="61"/>
      <c r="EL427" s="61"/>
      <c r="EM427" s="61"/>
    </row>
    <row r="428" spans="139:143" x14ac:dyDescent="0.2">
      <c r="EI428" s="61"/>
      <c r="EJ428" s="61"/>
      <c r="EK428" s="61"/>
      <c r="EL428" s="61"/>
      <c r="EM428" s="61"/>
    </row>
    <row r="429" spans="139:143" x14ac:dyDescent="0.2">
      <c r="EI429" s="61"/>
      <c r="EJ429" s="61"/>
      <c r="EK429" s="61"/>
      <c r="EL429" s="61"/>
      <c r="EM429" s="61"/>
    </row>
    <row r="430" spans="139:143" x14ac:dyDescent="0.2">
      <c r="EI430" s="61"/>
      <c r="EJ430" s="61"/>
      <c r="EK430" s="61"/>
      <c r="EL430" s="61"/>
      <c r="EM430" s="61"/>
    </row>
    <row r="431" spans="139:143" x14ac:dyDescent="0.2">
      <c r="EI431" s="61"/>
      <c r="EJ431" s="61"/>
      <c r="EK431" s="61"/>
      <c r="EL431" s="61"/>
      <c r="EM431" s="61"/>
    </row>
    <row r="432" spans="139:143" x14ac:dyDescent="0.2">
      <c r="EI432" s="61"/>
      <c r="EJ432" s="61"/>
      <c r="EK432" s="61"/>
      <c r="EL432" s="61"/>
      <c r="EM432" s="61"/>
    </row>
    <row r="433" spans="139:143" x14ac:dyDescent="0.2">
      <c r="EI433" s="61"/>
      <c r="EJ433" s="61"/>
      <c r="EK433" s="61"/>
      <c r="EL433" s="61"/>
      <c r="EM433" s="61"/>
    </row>
    <row r="434" spans="139:143" x14ac:dyDescent="0.2">
      <c r="EI434" s="61"/>
      <c r="EJ434" s="61"/>
      <c r="EK434" s="61"/>
      <c r="EL434" s="61"/>
      <c r="EM434" s="61"/>
    </row>
    <row r="435" spans="139:143" x14ac:dyDescent="0.2">
      <c r="EI435" s="61"/>
      <c r="EJ435" s="61"/>
      <c r="EK435" s="61"/>
      <c r="EL435" s="61"/>
      <c r="EM435" s="61"/>
    </row>
    <row r="436" spans="139:143" x14ac:dyDescent="0.2">
      <c r="EI436" s="61"/>
      <c r="EJ436" s="61"/>
      <c r="EK436" s="61"/>
      <c r="EL436" s="61"/>
      <c r="EM436" s="61"/>
    </row>
    <row r="437" spans="139:143" x14ac:dyDescent="0.2">
      <c r="EI437" s="61"/>
      <c r="EJ437" s="61"/>
      <c r="EK437" s="61"/>
      <c r="EL437" s="61"/>
      <c r="EM437" s="61"/>
    </row>
    <row r="438" spans="139:143" x14ac:dyDescent="0.2">
      <c r="EI438" s="61"/>
      <c r="EJ438" s="61"/>
      <c r="EK438" s="61"/>
      <c r="EL438" s="61"/>
      <c r="EM438" s="61"/>
    </row>
    <row r="439" spans="139:143" x14ac:dyDescent="0.2">
      <c r="EI439" s="61"/>
      <c r="EJ439" s="61"/>
      <c r="EK439" s="61"/>
      <c r="EL439" s="61"/>
      <c r="EM439" s="61"/>
    </row>
    <row r="440" spans="139:143" x14ac:dyDescent="0.2">
      <c r="EI440" s="61"/>
      <c r="EJ440" s="61"/>
      <c r="EK440" s="61"/>
      <c r="EL440" s="61"/>
      <c r="EM440" s="61"/>
    </row>
    <row r="441" spans="139:143" x14ac:dyDescent="0.2">
      <c r="EI441" s="61"/>
      <c r="EJ441" s="61"/>
      <c r="EK441" s="61"/>
      <c r="EL441" s="61"/>
      <c r="EM441" s="61"/>
    </row>
    <row r="442" spans="139:143" x14ac:dyDescent="0.2">
      <c r="EI442" s="61"/>
      <c r="EJ442" s="61"/>
      <c r="EK442" s="61"/>
      <c r="EL442" s="61"/>
      <c r="EM442" s="61"/>
    </row>
    <row r="443" spans="139:143" x14ac:dyDescent="0.2">
      <c r="EI443" s="61"/>
      <c r="EJ443" s="61"/>
      <c r="EK443" s="61"/>
      <c r="EL443" s="61"/>
      <c r="EM443" s="61"/>
    </row>
    <row r="444" spans="139:143" x14ac:dyDescent="0.2">
      <c r="EI444" s="61"/>
      <c r="EJ444" s="61"/>
      <c r="EK444" s="61"/>
      <c r="EL444" s="61"/>
      <c r="EM444" s="61"/>
    </row>
    <row r="445" spans="139:143" x14ac:dyDescent="0.2">
      <c r="EI445" s="61"/>
      <c r="EJ445" s="61"/>
      <c r="EK445" s="61"/>
      <c r="EL445" s="61"/>
      <c r="EM445" s="61"/>
    </row>
    <row r="446" spans="139:143" x14ac:dyDescent="0.2">
      <c r="EI446" s="61"/>
      <c r="EJ446" s="61"/>
      <c r="EK446" s="61"/>
      <c r="EL446" s="61"/>
      <c r="EM446" s="61"/>
    </row>
    <row r="447" spans="139:143" x14ac:dyDescent="0.2">
      <c r="EI447" s="61"/>
      <c r="EJ447" s="61"/>
      <c r="EK447" s="61"/>
      <c r="EL447" s="61"/>
      <c r="EM447" s="61"/>
    </row>
    <row r="448" spans="139:143" x14ac:dyDescent="0.2">
      <c r="EI448" s="61"/>
      <c r="EJ448" s="61"/>
      <c r="EK448" s="61"/>
      <c r="EL448" s="61"/>
      <c r="EM448" s="61"/>
    </row>
    <row r="449" spans="139:143" x14ac:dyDescent="0.2">
      <c r="EI449" s="61"/>
      <c r="EJ449" s="61"/>
      <c r="EK449" s="61"/>
      <c r="EL449" s="61"/>
      <c r="EM449" s="61"/>
    </row>
    <row r="450" spans="139:143" x14ac:dyDescent="0.2">
      <c r="EI450" s="61"/>
      <c r="EJ450" s="61"/>
      <c r="EK450" s="61"/>
      <c r="EL450" s="61"/>
      <c r="EM450" s="61"/>
    </row>
    <row r="451" spans="139:143" x14ac:dyDescent="0.2">
      <c r="EI451" s="61"/>
      <c r="EJ451" s="61"/>
      <c r="EK451" s="61"/>
      <c r="EL451" s="61"/>
      <c r="EM451" s="61"/>
    </row>
    <row r="452" spans="139:143" x14ac:dyDescent="0.2">
      <c r="EI452" s="61"/>
      <c r="EJ452" s="61"/>
      <c r="EK452" s="61"/>
      <c r="EL452" s="61"/>
      <c r="EM452" s="61"/>
    </row>
    <row r="453" spans="139:143" x14ac:dyDescent="0.2">
      <c r="EI453" s="61"/>
      <c r="EJ453" s="61"/>
      <c r="EK453" s="61"/>
      <c r="EL453" s="61"/>
      <c r="EM453" s="61"/>
    </row>
    <row r="454" spans="139:143" x14ac:dyDescent="0.2">
      <c r="EI454" s="61"/>
      <c r="EJ454" s="61"/>
      <c r="EK454" s="61"/>
      <c r="EL454" s="61"/>
      <c r="EM454" s="61"/>
    </row>
    <row r="455" spans="139:143" x14ac:dyDescent="0.2">
      <c r="EI455" s="61"/>
      <c r="EJ455" s="61"/>
      <c r="EK455" s="61"/>
      <c r="EL455" s="61"/>
      <c r="EM455" s="61"/>
    </row>
    <row r="456" spans="139:143" x14ac:dyDescent="0.2">
      <c r="EI456" s="61"/>
      <c r="EJ456" s="61"/>
      <c r="EK456" s="61"/>
      <c r="EL456" s="61"/>
      <c r="EM456" s="61"/>
    </row>
    <row r="457" spans="139:143" x14ac:dyDescent="0.2">
      <c r="EI457" s="61"/>
      <c r="EJ457" s="61"/>
      <c r="EK457" s="61"/>
      <c r="EL457" s="61"/>
      <c r="EM457" s="61"/>
    </row>
    <row r="458" spans="139:143" x14ac:dyDescent="0.2">
      <c r="EI458" s="61"/>
      <c r="EJ458" s="61"/>
      <c r="EK458" s="61"/>
      <c r="EL458" s="61"/>
      <c r="EM458" s="61"/>
    </row>
    <row r="459" spans="139:143" x14ac:dyDescent="0.2">
      <c r="EI459" s="61"/>
      <c r="EJ459" s="61"/>
      <c r="EK459" s="61"/>
      <c r="EL459" s="61"/>
      <c r="EM459" s="61"/>
    </row>
    <row r="460" spans="139:143" x14ac:dyDescent="0.2">
      <c r="EI460" s="61"/>
      <c r="EJ460" s="61"/>
      <c r="EK460" s="61"/>
      <c r="EL460" s="61"/>
      <c r="EM460" s="61"/>
    </row>
    <row r="461" spans="139:143" x14ac:dyDescent="0.2">
      <c r="EI461" s="61"/>
      <c r="EJ461" s="61"/>
      <c r="EK461" s="61"/>
      <c r="EL461" s="61"/>
      <c r="EM461" s="61"/>
    </row>
    <row r="462" spans="139:143" x14ac:dyDescent="0.2">
      <c r="EI462" s="61"/>
      <c r="EJ462" s="61"/>
      <c r="EK462" s="61"/>
      <c r="EL462" s="61"/>
      <c r="EM462" s="61"/>
    </row>
    <row r="463" spans="139:143" x14ac:dyDescent="0.2">
      <c r="EI463" s="61"/>
      <c r="EJ463" s="61"/>
      <c r="EK463" s="61"/>
      <c r="EL463" s="61"/>
      <c r="EM463" s="61"/>
    </row>
    <row r="464" spans="139:143" x14ac:dyDescent="0.2">
      <c r="EI464" s="61"/>
      <c r="EJ464" s="61"/>
      <c r="EK464" s="61"/>
      <c r="EL464" s="61"/>
      <c r="EM464" s="61"/>
    </row>
    <row r="465" spans="139:143" x14ac:dyDescent="0.2">
      <c r="EI465" s="61"/>
      <c r="EJ465" s="61"/>
      <c r="EK465" s="61"/>
      <c r="EL465" s="61"/>
      <c r="EM465" s="61"/>
    </row>
    <row r="466" spans="139:143" x14ac:dyDescent="0.2">
      <c r="EI466" s="61"/>
      <c r="EJ466" s="61"/>
      <c r="EK466" s="61"/>
      <c r="EL466" s="61"/>
      <c r="EM466" s="61"/>
    </row>
    <row r="467" spans="139:143" x14ac:dyDescent="0.2">
      <c r="EI467" s="61"/>
      <c r="EJ467" s="61"/>
      <c r="EK467" s="61"/>
      <c r="EL467" s="61"/>
      <c r="EM467" s="61"/>
    </row>
    <row r="468" spans="139:143" x14ac:dyDescent="0.2">
      <c r="EI468" s="61"/>
      <c r="EJ468" s="61"/>
      <c r="EK468" s="61"/>
      <c r="EL468" s="61"/>
      <c r="EM468" s="61"/>
    </row>
    <row r="469" spans="139:143" x14ac:dyDescent="0.2">
      <c r="EI469" s="61"/>
      <c r="EJ469" s="61"/>
      <c r="EK469" s="61"/>
      <c r="EL469" s="61"/>
      <c r="EM469" s="61"/>
    </row>
    <row r="470" spans="139:143" x14ac:dyDescent="0.2">
      <c r="EI470" s="61"/>
      <c r="EJ470" s="61"/>
      <c r="EK470" s="61"/>
      <c r="EL470" s="61"/>
      <c r="EM470" s="61"/>
    </row>
    <row r="471" spans="139:143" x14ac:dyDescent="0.2">
      <c r="EI471" s="61"/>
      <c r="EJ471" s="61"/>
      <c r="EK471" s="61"/>
      <c r="EL471" s="61"/>
      <c r="EM471" s="61"/>
    </row>
    <row r="472" spans="139:143" x14ac:dyDescent="0.2">
      <c r="EI472" s="61"/>
      <c r="EJ472" s="61"/>
      <c r="EK472" s="61"/>
      <c r="EL472" s="61"/>
      <c r="EM472" s="61"/>
    </row>
    <row r="473" spans="139:143" x14ac:dyDescent="0.2">
      <c r="EI473" s="61"/>
      <c r="EJ473" s="61"/>
      <c r="EK473" s="61"/>
      <c r="EL473" s="61"/>
      <c r="EM473" s="61"/>
    </row>
    <row r="474" spans="139:143" x14ac:dyDescent="0.2">
      <c r="EI474" s="61"/>
      <c r="EJ474" s="61"/>
      <c r="EK474" s="61"/>
      <c r="EL474" s="61"/>
      <c r="EM474" s="61"/>
    </row>
    <row r="475" spans="139:143" x14ac:dyDescent="0.2">
      <c r="EI475" s="61"/>
      <c r="EJ475" s="61"/>
      <c r="EK475" s="61"/>
      <c r="EL475" s="61"/>
      <c r="EM475" s="61"/>
    </row>
    <row r="476" spans="139:143" x14ac:dyDescent="0.2">
      <c r="EI476" s="61"/>
      <c r="EJ476" s="61"/>
      <c r="EK476" s="61"/>
      <c r="EL476" s="61"/>
      <c r="EM476" s="61"/>
    </row>
    <row r="477" spans="139:143" x14ac:dyDescent="0.2">
      <c r="EI477" s="61"/>
      <c r="EJ477" s="61"/>
      <c r="EK477" s="61"/>
      <c r="EL477" s="61"/>
      <c r="EM477" s="61"/>
    </row>
    <row r="478" spans="139:143" x14ac:dyDescent="0.2">
      <c r="EI478" s="61"/>
      <c r="EJ478" s="61"/>
      <c r="EK478" s="61"/>
      <c r="EL478" s="61"/>
      <c r="EM478" s="61"/>
    </row>
    <row r="479" spans="139:143" x14ac:dyDescent="0.2">
      <c r="EI479" s="61"/>
      <c r="EJ479" s="61"/>
      <c r="EK479" s="61"/>
      <c r="EL479" s="61"/>
      <c r="EM479" s="61"/>
    </row>
    <row r="480" spans="139:143" x14ac:dyDescent="0.2">
      <c r="EI480" s="61"/>
      <c r="EJ480" s="61"/>
      <c r="EK480" s="61"/>
      <c r="EL480" s="61"/>
      <c r="EM480" s="61"/>
    </row>
    <row r="481" spans="139:143" x14ac:dyDescent="0.2">
      <c r="EI481" s="61"/>
      <c r="EJ481" s="61"/>
      <c r="EK481" s="61"/>
      <c r="EL481" s="61"/>
      <c r="EM481" s="61"/>
    </row>
    <row r="482" spans="139:143" x14ac:dyDescent="0.2">
      <c r="EI482" s="61"/>
      <c r="EJ482" s="61"/>
      <c r="EK482" s="61"/>
      <c r="EL482" s="61"/>
      <c r="EM482" s="61"/>
    </row>
    <row r="483" spans="139:143" x14ac:dyDescent="0.2">
      <c r="EI483" s="61"/>
      <c r="EJ483" s="61"/>
      <c r="EK483" s="61"/>
      <c r="EL483" s="61"/>
      <c r="EM483" s="61"/>
    </row>
    <row r="484" spans="139:143" x14ac:dyDescent="0.2">
      <c r="EI484" s="61"/>
      <c r="EJ484" s="61"/>
      <c r="EK484" s="61"/>
      <c r="EL484" s="61"/>
      <c r="EM484" s="61"/>
    </row>
    <row r="485" spans="139:143" x14ac:dyDescent="0.2">
      <c r="EI485" s="61"/>
      <c r="EJ485" s="61"/>
      <c r="EK485" s="61"/>
      <c r="EL485" s="61"/>
      <c r="EM485" s="61"/>
    </row>
    <row r="486" spans="139:143" x14ac:dyDescent="0.2">
      <c r="EI486" s="61"/>
      <c r="EJ486" s="61"/>
      <c r="EK486" s="61"/>
      <c r="EL486" s="61"/>
      <c r="EM486" s="61"/>
    </row>
    <row r="487" spans="139:143" x14ac:dyDescent="0.2">
      <c r="EI487" s="61"/>
      <c r="EJ487" s="61"/>
      <c r="EK487" s="61"/>
      <c r="EL487" s="61"/>
      <c r="EM487" s="61"/>
    </row>
    <row r="488" spans="139:143" x14ac:dyDescent="0.2">
      <c r="EI488" s="61"/>
      <c r="EJ488" s="61"/>
      <c r="EK488" s="61"/>
      <c r="EL488" s="61"/>
      <c r="EM488" s="61"/>
    </row>
    <row r="489" spans="139:143" x14ac:dyDescent="0.2">
      <c r="EI489" s="61"/>
      <c r="EJ489" s="61"/>
      <c r="EK489" s="61"/>
      <c r="EL489" s="61"/>
      <c r="EM489" s="61"/>
    </row>
    <row r="490" spans="139:143" x14ac:dyDescent="0.2">
      <c r="EI490" s="61"/>
      <c r="EJ490" s="61"/>
      <c r="EK490" s="61"/>
      <c r="EL490" s="61"/>
      <c r="EM490" s="61"/>
    </row>
    <row r="491" spans="139:143" x14ac:dyDescent="0.2">
      <c r="EI491" s="61"/>
      <c r="EJ491" s="61"/>
      <c r="EK491" s="61"/>
      <c r="EL491" s="61"/>
      <c r="EM491" s="61"/>
    </row>
    <row r="492" spans="139:143" x14ac:dyDescent="0.2">
      <c r="EI492" s="61"/>
      <c r="EJ492" s="61"/>
      <c r="EK492" s="61"/>
      <c r="EL492" s="61"/>
      <c r="EM492" s="61"/>
    </row>
    <row r="493" spans="139:143" x14ac:dyDescent="0.2">
      <c r="EI493" s="61"/>
      <c r="EJ493" s="61"/>
      <c r="EK493" s="61"/>
      <c r="EL493" s="61"/>
      <c r="EM493" s="61"/>
    </row>
    <row r="494" spans="139:143" x14ac:dyDescent="0.2">
      <c r="EI494" s="61"/>
      <c r="EJ494" s="61"/>
      <c r="EK494" s="61"/>
      <c r="EL494" s="61"/>
      <c r="EM494" s="61"/>
    </row>
    <row r="495" spans="139:143" x14ac:dyDescent="0.2">
      <c r="EI495" s="61"/>
      <c r="EJ495" s="61"/>
      <c r="EK495" s="61"/>
      <c r="EL495" s="61"/>
      <c r="EM495" s="61"/>
    </row>
    <row r="496" spans="139:143" x14ac:dyDescent="0.2">
      <c r="EI496" s="61"/>
      <c r="EJ496" s="61"/>
      <c r="EK496" s="61"/>
      <c r="EL496" s="61"/>
      <c r="EM496" s="61"/>
    </row>
    <row r="497" spans="139:143" x14ac:dyDescent="0.2">
      <c r="EI497" s="61"/>
      <c r="EJ497" s="61"/>
      <c r="EK497" s="61"/>
      <c r="EL497" s="61"/>
      <c r="EM497" s="61"/>
    </row>
    <row r="498" spans="139:143" x14ac:dyDescent="0.2">
      <c r="EI498" s="61"/>
      <c r="EJ498" s="61"/>
      <c r="EK498" s="61"/>
      <c r="EL498" s="61"/>
      <c r="EM498" s="61"/>
    </row>
    <row r="499" spans="139:143" x14ac:dyDescent="0.2">
      <c r="EI499" s="61"/>
      <c r="EJ499" s="61"/>
      <c r="EK499" s="61"/>
      <c r="EL499" s="61"/>
      <c r="EM499" s="61"/>
    </row>
    <row r="500" spans="139:143" x14ac:dyDescent="0.2">
      <c r="EI500" s="61"/>
      <c r="EJ500" s="61"/>
      <c r="EK500" s="61"/>
      <c r="EL500" s="61"/>
      <c r="EM500" s="61"/>
    </row>
    <row r="501" spans="139:143" x14ac:dyDescent="0.2">
      <c r="EI501" s="61"/>
      <c r="EJ501" s="61"/>
      <c r="EK501" s="61"/>
      <c r="EL501" s="61"/>
      <c r="EM501" s="61"/>
    </row>
    <row r="502" spans="139:143" x14ac:dyDescent="0.2">
      <c r="EI502" s="61"/>
      <c r="EJ502" s="61"/>
      <c r="EK502" s="61"/>
      <c r="EL502" s="61"/>
      <c r="EM502" s="61"/>
    </row>
    <row r="503" spans="139:143" x14ac:dyDescent="0.2">
      <c r="EI503" s="61"/>
      <c r="EJ503" s="61"/>
      <c r="EK503" s="61"/>
      <c r="EL503" s="61"/>
      <c r="EM503" s="61"/>
    </row>
    <row r="504" spans="139:143" x14ac:dyDescent="0.2">
      <c r="EI504" s="61"/>
      <c r="EJ504" s="61"/>
      <c r="EK504" s="61"/>
      <c r="EL504" s="61"/>
      <c r="EM504" s="61"/>
    </row>
    <row r="505" spans="139:143" x14ac:dyDescent="0.2">
      <c r="EI505" s="61"/>
      <c r="EJ505" s="61"/>
      <c r="EK505" s="61"/>
      <c r="EL505" s="61"/>
      <c r="EM505" s="61"/>
    </row>
    <row r="506" spans="139:143" x14ac:dyDescent="0.2">
      <c r="EI506" s="61"/>
      <c r="EJ506" s="61"/>
      <c r="EK506" s="61"/>
      <c r="EL506" s="61"/>
      <c r="EM506" s="61"/>
    </row>
    <row r="507" spans="139:143" x14ac:dyDescent="0.2">
      <c r="EI507" s="61"/>
      <c r="EJ507" s="61"/>
      <c r="EK507" s="61"/>
      <c r="EL507" s="61"/>
      <c r="EM507" s="61"/>
    </row>
    <row r="508" spans="139:143" x14ac:dyDescent="0.2">
      <c r="EI508" s="61"/>
      <c r="EJ508" s="61"/>
      <c r="EK508" s="61"/>
      <c r="EL508" s="61"/>
      <c r="EM508" s="61"/>
    </row>
    <row r="509" spans="139:143" x14ac:dyDescent="0.2">
      <c r="EI509" s="61"/>
      <c r="EJ509" s="61"/>
      <c r="EK509" s="61"/>
      <c r="EL509" s="61"/>
      <c r="EM509" s="61"/>
    </row>
    <row r="510" spans="139:143" x14ac:dyDescent="0.2">
      <c r="EI510" s="61"/>
      <c r="EJ510" s="61"/>
      <c r="EK510" s="61"/>
      <c r="EL510" s="61"/>
      <c r="EM510" s="61"/>
    </row>
    <row r="511" spans="139:143" x14ac:dyDescent="0.2">
      <c r="EI511" s="61"/>
      <c r="EJ511" s="61"/>
      <c r="EK511" s="61"/>
      <c r="EL511" s="61"/>
      <c r="EM511" s="61"/>
    </row>
    <row r="512" spans="139:143" x14ac:dyDescent="0.2">
      <c r="EI512" s="61"/>
      <c r="EJ512" s="61"/>
      <c r="EK512" s="61"/>
      <c r="EL512" s="61"/>
      <c r="EM512" s="61"/>
    </row>
    <row r="513" spans="139:143" x14ac:dyDescent="0.2">
      <c r="EI513" s="61"/>
      <c r="EJ513" s="61"/>
      <c r="EK513" s="61"/>
      <c r="EL513" s="61"/>
      <c r="EM513" s="61"/>
    </row>
    <row r="514" spans="139:143" x14ac:dyDescent="0.2">
      <c r="EI514" s="61"/>
      <c r="EJ514" s="61"/>
      <c r="EK514" s="61"/>
      <c r="EL514" s="61"/>
      <c r="EM514" s="61"/>
    </row>
    <row r="515" spans="139:143" x14ac:dyDescent="0.2">
      <c r="EI515" s="61"/>
      <c r="EJ515" s="61"/>
      <c r="EK515" s="61"/>
      <c r="EL515" s="61"/>
      <c r="EM515" s="61"/>
    </row>
    <row r="516" spans="139:143" x14ac:dyDescent="0.2">
      <c r="EI516" s="61"/>
      <c r="EJ516" s="61"/>
      <c r="EK516" s="61"/>
      <c r="EL516" s="61"/>
      <c r="EM516" s="61"/>
    </row>
    <row r="517" spans="139:143" x14ac:dyDescent="0.2">
      <c r="EI517" s="61"/>
      <c r="EJ517" s="61"/>
      <c r="EK517" s="61"/>
      <c r="EL517" s="61"/>
      <c r="EM517" s="61"/>
    </row>
    <row r="518" spans="139:143" x14ac:dyDescent="0.2">
      <c r="EI518" s="61"/>
      <c r="EJ518" s="61"/>
      <c r="EK518" s="61"/>
      <c r="EL518" s="61"/>
      <c r="EM518" s="61"/>
    </row>
    <row r="519" spans="139:143" x14ac:dyDescent="0.2">
      <c r="EI519" s="61"/>
      <c r="EJ519" s="61"/>
      <c r="EK519" s="61"/>
      <c r="EL519" s="61"/>
      <c r="EM519" s="61"/>
    </row>
    <row r="520" spans="139:143" x14ac:dyDescent="0.2">
      <c r="EI520" s="61"/>
      <c r="EJ520" s="61"/>
      <c r="EK520" s="61"/>
      <c r="EL520" s="61"/>
      <c r="EM520" s="61"/>
    </row>
    <row r="521" spans="139:143" x14ac:dyDescent="0.2">
      <c r="EI521" s="61"/>
      <c r="EJ521" s="61"/>
      <c r="EK521" s="61"/>
      <c r="EL521" s="61"/>
      <c r="EM521" s="61"/>
    </row>
    <row r="522" spans="139:143" x14ac:dyDescent="0.2">
      <c r="EI522" s="61"/>
      <c r="EJ522" s="61"/>
      <c r="EK522" s="61"/>
      <c r="EL522" s="61"/>
      <c r="EM522" s="61"/>
    </row>
    <row r="523" spans="139:143" x14ac:dyDescent="0.2">
      <c r="EI523" s="61"/>
      <c r="EJ523" s="61"/>
      <c r="EK523" s="61"/>
      <c r="EL523" s="61"/>
      <c r="EM523" s="61"/>
    </row>
    <row r="524" spans="139:143" x14ac:dyDescent="0.2">
      <c r="EI524" s="61"/>
      <c r="EJ524" s="61"/>
      <c r="EK524" s="61"/>
      <c r="EL524" s="61"/>
      <c r="EM524" s="61"/>
    </row>
    <row r="525" spans="139:143" x14ac:dyDescent="0.2">
      <c r="EI525" s="61"/>
      <c r="EJ525" s="61"/>
      <c r="EK525" s="61"/>
      <c r="EL525" s="61"/>
      <c r="EM525" s="61"/>
    </row>
    <row r="526" spans="139:143" x14ac:dyDescent="0.2">
      <c r="EI526" s="61"/>
      <c r="EJ526" s="61"/>
      <c r="EK526" s="61"/>
      <c r="EL526" s="61"/>
      <c r="EM526" s="61"/>
    </row>
    <row r="527" spans="139:143" x14ac:dyDescent="0.2">
      <c r="EI527" s="61"/>
      <c r="EJ527" s="61"/>
      <c r="EK527" s="61"/>
      <c r="EL527" s="61"/>
      <c r="EM527" s="61"/>
    </row>
    <row r="528" spans="139:143" x14ac:dyDescent="0.2">
      <c r="EI528" s="61"/>
      <c r="EJ528" s="61"/>
      <c r="EK528" s="61"/>
      <c r="EL528" s="61"/>
      <c r="EM528" s="61"/>
    </row>
    <row r="529" spans="139:143" x14ac:dyDescent="0.2">
      <c r="EI529" s="61"/>
      <c r="EJ529" s="61"/>
      <c r="EK529" s="61"/>
      <c r="EL529" s="61"/>
      <c r="EM529" s="61"/>
    </row>
    <row r="530" spans="139:143" x14ac:dyDescent="0.2">
      <c r="EI530" s="61"/>
      <c r="EJ530" s="61"/>
      <c r="EK530" s="61"/>
      <c r="EL530" s="61"/>
      <c r="EM530" s="61"/>
    </row>
    <row r="531" spans="139:143" x14ac:dyDescent="0.2">
      <c r="EI531" s="61"/>
      <c r="EJ531" s="61"/>
      <c r="EK531" s="61"/>
      <c r="EL531" s="61"/>
      <c r="EM531" s="61"/>
    </row>
    <row r="532" spans="139:143" x14ac:dyDescent="0.2">
      <c r="EI532" s="61"/>
      <c r="EJ532" s="61"/>
      <c r="EK532" s="61"/>
      <c r="EL532" s="61"/>
      <c r="EM532" s="61"/>
    </row>
    <row r="533" spans="139:143" x14ac:dyDescent="0.2">
      <c r="EI533" s="61"/>
      <c r="EJ533" s="61"/>
      <c r="EK533" s="61"/>
      <c r="EL533" s="61"/>
      <c r="EM533" s="61"/>
    </row>
    <row r="534" spans="139:143" x14ac:dyDescent="0.2">
      <c r="EI534" s="61"/>
      <c r="EJ534" s="61"/>
      <c r="EK534" s="61"/>
      <c r="EL534" s="61"/>
      <c r="EM534" s="61"/>
    </row>
    <row r="535" spans="139:143" x14ac:dyDescent="0.2">
      <c r="EI535" s="61"/>
      <c r="EJ535" s="61"/>
      <c r="EK535" s="61"/>
      <c r="EL535" s="61"/>
      <c r="EM535" s="61"/>
    </row>
    <row r="536" spans="139:143" x14ac:dyDescent="0.2">
      <c r="EI536" s="61"/>
      <c r="EJ536" s="61"/>
      <c r="EK536" s="61"/>
      <c r="EL536" s="61"/>
      <c r="EM536" s="61"/>
    </row>
    <row r="537" spans="139:143" x14ac:dyDescent="0.2">
      <c r="EI537" s="61"/>
      <c r="EJ537" s="61"/>
      <c r="EK537" s="61"/>
      <c r="EL537" s="61"/>
      <c r="EM537" s="61"/>
    </row>
    <row r="538" spans="139:143" x14ac:dyDescent="0.2">
      <c r="EI538" s="61"/>
      <c r="EJ538" s="61"/>
      <c r="EK538" s="61"/>
      <c r="EL538" s="61"/>
      <c r="EM538" s="61"/>
    </row>
    <row r="539" spans="139:143" x14ac:dyDescent="0.2">
      <c r="EI539" s="61"/>
      <c r="EJ539" s="61"/>
      <c r="EK539" s="61"/>
      <c r="EL539" s="61"/>
      <c r="EM539" s="61"/>
    </row>
    <row r="540" spans="139:143" x14ac:dyDescent="0.2">
      <c r="EI540" s="61"/>
      <c r="EJ540" s="61"/>
      <c r="EK540" s="61"/>
      <c r="EL540" s="61"/>
      <c r="EM540" s="61"/>
    </row>
    <row r="541" spans="139:143" x14ac:dyDescent="0.2">
      <c r="EI541" s="61"/>
      <c r="EJ541" s="61"/>
      <c r="EK541" s="61"/>
      <c r="EL541" s="61"/>
      <c r="EM541" s="61"/>
    </row>
    <row r="542" spans="139:143" x14ac:dyDescent="0.2">
      <c r="EI542" s="61"/>
      <c r="EJ542" s="61"/>
      <c r="EK542" s="61"/>
      <c r="EL542" s="61"/>
      <c r="EM542" s="61"/>
    </row>
    <row r="543" spans="139:143" x14ac:dyDescent="0.2">
      <c r="EI543" s="61"/>
      <c r="EJ543" s="61"/>
      <c r="EK543" s="61"/>
      <c r="EL543" s="61"/>
      <c r="EM543" s="61"/>
    </row>
    <row r="544" spans="139:143" x14ac:dyDescent="0.2">
      <c r="EI544" s="61"/>
      <c r="EJ544" s="61"/>
      <c r="EK544" s="61"/>
      <c r="EL544" s="61"/>
      <c r="EM544" s="61"/>
    </row>
    <row r="545" spans="139:143" x14ac:dyDescent="0.2">
      <c r="EI545" s="61"/>
      <c r="EJ545" s="61"/>
      <c r="EK545" s="61"/>
      <c r="EL545" s="61"/>
      <c r="EM545" s="61"/>
    </row>
    <row r="546" spans="139:143" x14ac:dyDescent="0.2">
      <c r="EI546" s="61"/>
      <c r="EJ546" s="61"/>
      <c r="EK546" s="61"/>
      <c r="EL546" s="61"/>
      <c r="EM546" s="61"/>
    </row>
    <row r="547" spans="139:143" x14ac:dyDescent="0.2">
      <c r="EI547" s="61"/>
      <c r="EJ547" s="61"/>
      <c r="EK547" s="61"/>
      <c r="EL547" s="61"/>
      <c r="EM547" s="61"/>
    </row>
    <row r="548" spans="139:143" x14ac:dyDescent="0.2">
      <c r="EI548" s="61"/>
      <c r="EJ548" s="61"/>
      <c r="EK548" s="61"/>
      <c r="EL548" s="61"/>
      <c r="EM548" s="61"/>
    </row>
    <row r="549" spans="139:143" x14ac:dyDescent="0.2">
      <c r="EI549" s="61"/>
      <c r="EJ549" s="61"/>
      <c r="EK549" s="61"/>
      <c r="EL549" s="61"/>
      <c r="EM549" s="61"/>
    </row>
    <row r="550" spans="139:143" x14ac:dyDescent="0.2">
      <c r="EI550" s="61"/>
      <c r="EJ550" s="61"/>
      <c r="EK550" s="61"/>
      <c r="EL550" s="61"/>
      <c r="EM550" s="61"/>
    </row>
    <row r="551" spans="139:143" x14ac:dyDescent="0.2">
      <c r="EI551" s="61"/>
      <c r="EJ551" s="61"/>
      <c r="EK551" s="61"/>
      <c r="EL551" s="61"/>
      <c r="EM551" s="61"/>
    </row>
    <row r="552" spans="139:143" x14ac:dyDescent="0.2">
      <c r="EI552" s="61"/>
      <c r="EJ552" s="61"/>
      <c r="EK552" s="61"/>
      <c r="EL552" s="61"/>
      <c r="EM552" s="61"/>
    </row>
    <row r="553" spans="139:143" x14ac:dyDescent="0.2">
      <c r="EI553" s="61"/>
      <c r="EJ553" s="61"/>
      <c r="EK553" s="61"/>
      <c r="EL553" s="61"/>
      <c r="EM553" s="61"/>
    </row>
    <row r="554" spans="139:143" x14ac:dyDescent="0.2">
      <c r="EI554" s="61"/>
      <c r="EJ554" s="61"/>
      <c r="EK554" s="61"/>
      <c r="EL554" s="61"/>
      <c r="EM554" s="61"/>
    </row>
    <row r="555" spans="139:143" x14ac:dyDescent="0.2">
      <c r="EI555" s="61"/>
      <c r="EJ555" s="61"/>
      <c r="EK555" s="61"/>
      <c r="EL555" s="61"/>
      <c r="EM555" s="61"/>
    </row>
    <row r="556" spans="139:143" x14ac:dyDescent="0.2">
      <c r="EI556" s="61"/>
      <c r="EJ556" s="61"/>
      <c r="EK556" s="61"/>
      <c r="EL556" s="61"/>
      <c r="EM556" s="61"/>
    </row>
    <row r="557" spans="139:143" x14ac:dyDescent="0.2">
      <c r="EI557" s="61"/>
      <c r="EJ557" s="61"/>
      <c r="EK557" s="61"/>
      <c r="EL557" s="61"/>
      <c r="EM557" s="61"/>
    </row>
    <row r="558" spans="139:143" x14ac:dyDescent="0.2">
      <c r="EI558" s="61"/>
      <c r="EJ558" s="61"/>
      <c r="EK558" s="61"/>
      <c r="EL558" s="61"/>
      <c r="EM558" s="61"/>
    </row>
    <row r="559" spans="139:143" x14ac:dyDescent="0.2">
      <c r="EI559" s="61"/>
      <c r="EJ559" s="61"/>
      <c r="EK559" s="61"/>
      <c r="EL559" s="61"/>
      <c r="EM559" s="61"/>
    </row>
    <row r="560" spans="139:143" x14ac:dyDescent="0.2">
      <c r="EI560" s="61"/>
      <c r="EJ560" s="61"/>
      <c r="EK560" s="61"/>
      <c r="EL560" s="61"/>
      <c r="EM560" s="61"/>
    </row>
    <row r="561" spans="139:143" x14ac:dyDescent="0.2">
      <c r="EI561" s="61"/>
      <c r="EJ561" s="61"/>
      <c r="EK561" s="61"/>
      <c r="EL561" s="61"/>
      <c r="EM561" s="61"/>
    </row>
    <row r="562" spans="139:143" x14ac:dyDescent="0.2">
      <c r="EI562" s="61"/>
      <c r="EJ562" s="61"/>
      <c r="EK562" s="61"/>
      <c r="EL562" s="61"/>
      <c r="EM562" s="61"/>
    </row>
    <row r="563" spans="139:143" x14ac:dyDescent="0.2">
      <c r="EI563" s="61"/>
      <c r="EJ563" s="61"/>
      <c r="EK563" s="61"/>
      <c r="EL563" s="61"/>
      <c r="EM563" s="61"/>
    </row>
    <row r="564" spans="139:143" x14ac:dyDescent="0.2">
      <c r="EI564" s="61"/>
      <c r="EJ564" s="61"/>
      <c r="EK564" s="61"/>
      <c r="EL564" s="61"/>
      <c r="EM564" s="61"/>
    </row>
    <row r="565" spans="139:143" x14ac:dyDescent="0.2">
      <c r="EI565" s="61"/>
      <c r="EJ565" s="61"/>
      <c r="EK565" s="61"/>
      <c r="EL565" s="61"/>
      <c r="EM565" s="61"/>
    </row>
    <row r="566" spans="139:143" x14ac:dyDescent="0.2">
      <c r="EI566" s="61"/>
      <c r="EJ566" s="61"/>
      <c r="EK566" s="61"/>
      <c r="EL566" s="61"/>
      <c r="EM566" s="61"/>
    </row>
    <row r="567" spans="139:143" x14ac:dyDescent="0.2">
      <c r="EI567" s="61"/>
      <c r="EJ567" s="61"/>
      <c r="EK567" s="61"/>
      <c r="EL567" s="61"/>
      <c r="EM567" s="61"/>
    </row>
    <row r="568" spans="139:143" x14ac:dyDescent="0.2">
      <c r="EI568" s="61"/>
      <c r="EJ568" s="61"/>
      <c r="EK568" s="61"/>
      <c r="EL568" s="61"/>
      <c r="EM568" s="61"/>
    </row>
    <row r="569" spans="139:143" x14ac:dyDescent="0.2">
      <c r="EI569" s="61"/>
      <c r="EJ569" s="61"/>
      <c r="EK569" s="61"/>
      <c r="EL569" s="61"/>
      <c r="EM569" s="61"/>
    </row>
    <row r="570" spans="139:143" x14ac:dyDescent="0.2">
      <c r="EI570" s="61"/>
      <c r="EJ570" s="61"/>
      <c r="EK570" s="61"/>
      <c r="EL570" s="61"/>
      <c r="EM570" s="61"/>
    </row>
    <row r="571" spans="139:143" x14ac:dyDescent="0.2">
      <c r="EI571" s="61"/>
      <c r="EJ571" s="61"/>
      <c r="EK571" s="61"/>
      <c r="EL571" s="61"/>
      <c r="EM571" s="61"/>
    </row>
    <row r="572" spans="139:143" x14ac:dyDescent="0.2">
      <c r="EI572" s="61"/>
      <c r="EJ572" s="61"/>
      <c r="EK572" s="61"/>
      <c r="EL572" s="61"/>
      <c r="EM572" s="61"/>
    </row>
    <row r="573" spans="139:143" x14ac:dyDescent="0.2">
      <c r="EI573" s="61"/>
      <c r="EJ573" s="61"/>
      <c r="EK573" s="61"/>
      <c r="EL573" s="61"/>
      <c r="EM573" s="61"/>
    </row>
    <row r="574" spans="139:143" x14ac:dyDescent="0.2">
      <c r="EI574" s="61"/>
      <c r="EJ574" s="61"/>
      <c r="EK574" s="61"/>
      <c r="EL574" s="61"/>
      <c r="EM574" s="61"/>
    </row>
    <row r="575" spans="139:143" x14ac:dyDescent="0.2">
      <c r="EI575" s="61"/>
      <c r="EJ575" s="61"/>
      <c r="EK575" s="61"/>
      <c r="EL575" s="61"/>
      <c r="EM575" s="61"/>
    </row>
    <row r="576" spans="139:143" x14ac:dyDescent="0.2">
      <c r="EI576" s="61"/>
      <c r="EJ576" s="61"/>
      <c r="EK576" s="61"/>
      <c r="EL576" s="61"/>
      <c r="EM576" s="61"/>
    </row>
    <row r="577" spans="139:143" x14ac:dyDescent="0.2">
      <c r="EI577" s="61"/>
      <c r="EJ577" s="61"/>
      <c r="EK577" s="61"/>
      <c r="EL577" s="61"/>
      <c r="EM577" s="61"/>
    </row>
    <row r="578" spans="139:143" x14ac:dyDescent="0.2">
      <c r="EI578" s="61"/>
      <c r="EJ578" s="61"/>
      <c r="EK578" s="61"/>
      <c r="EL578" s="61"/>
      <c r="EM578" s="61"/>
    </row>
    <row r="579" spans="139:143" x14ac:dyDescent="0.2">
      <c r="EI579" s="61"/>
      <c r="EJ579" s="61"/>
      <c r="EK579" s="61"/>
      <c r="EL579" s="61"/>
      <c r="EM579" s="61"/>
    </row>
    <row r="580" spans="139:143" x14ac:dyDescent="0.2">
      <c r="EI580" s="61"/>
      <c r="EJ580" s="61"/>
      <c r="EK580" s="61"/>
      <c r="EL580" s="61"/>
      <c r="EM580" s="61"/>
    </row>
    <row r="581" spans="139:143" x14ac:dyDescent="0.2">
      <c r="EI581" s="61"/>
      <c r="EJ581" s="61"/>
      <c r="EK581" s="61"/>
      <c r="EL581" s="61"/>
      <c r="EM581" s="61"/>
    </row>
    <row r="582" spans="139:143" x14ac:dyDescent="0.2">
      <c r="EI582" s="61"/>
      <c r="EJ582" s="61"/>
      <c r="EK582" s="61"/>
      <c r="EL582" s="61"/>
      <c r="EM582" s="61"/>
    </row>
    <row r="583" spans="139:143" x14ac:dyDescent="0.2">
      <c r="EI583" s="61"/>
      <c r="EJ583" s="61"/>
      <c r="EK583" s="61"/>
      <c r="EL583" s="61"/>
      <c r="EM583" s="61"/>
    </row>
    <row r="584" spans="139:143" x14ac:dyDescent="0.2">
      <c r="EI584" s="61"/>
      <c r="EJ584" s="61"/>
      <c r="EK584" s="61"/>
      <c r="EL584" s="61"/>
      <c r="EM584" s="61"/>
    </row>
    <row r="585" spans="139:143" x14ac:dyDescent="0.2">
      <c r="EI585" s="61"/>
      <c r="EJ585" s="61"/>
      <c r="EK585" s="61"/>
      <c r="EL585" s="61"/>
      <c r="EM585" s="61"/>
    </row>
    <row r="586" spans="139:143" x14ac:dyDescent="0.2">
      <c r="EI586" s="61"/>
      <c r="EJ586" s="61"/>
      <c r="EK586" s="61"/>
      <c r="EL586" s="61"/>
      <c r="EM586" s="61"/>
    </row>
    <row r="587" spans="139:143" x14ac:dyDescent="0.2">
      <c r="EI587" s="61"/>
      <c r="EJ587" s="61"/>
      <c r="EK587" s="61"/>
      <c r="EL587" s="61"/>
      <c r="EM587" s="61"/>
    </row>
    <row r="588" spans="139:143" x14ac:dyDescent="0.2">
      <c r="EI588" s="61"/>
      <c r="EJ588" s="61"/>
      <c r="EK588" s="61"/>
      <c r="EL588" s="61"/>
      <c r="EM588" s="61"/>
    </row>
    <row r="589" spans="139:143" x14ac:dyDescent="0.2">
      <c r="EI589" s="61"/>
      <c r="EJ589" s="61"/>
      <c r="EK589" s="61"/>
      <c r="EL589" s="61"/>
      <c r="EM589" s="61"/>
    </row>
    <row r="590" spans="139:143" x14ac:dyDescent="0.2">
      <c r="EI590" s="61"/>
      <c r="EJ590" s="61"/>
      <c r="EK590" s="61"/>
      <c r="EL590" s="61"/>
      <c r="EM590" s="61"/>
    </row>
    <row r="591" spans="139:143" x14ac:dyDescent="0.2">
      <c r="EI591" s="61"/>
      <c r="EJ591" s="61"/>
      <c r="EK591" s="61"/>
      <c r="EL591" s="61"/>
      <c r="EM591" s="61"/>
    </row>
    <row r="592" spans="139:143" x14ac:dyDescent="0.2">
      <c r="EI592" s="61"/>
      <c r="EJ592" s="61"/>
      <c r="EK592" s="61"/>
      <c r="EL592" s="61"/>
      <c r="EM592" s="61"/>
    </row>
    <row r="593" spans="139:143" x14ac:dyDescent="0.2">
      <c r="EI593" s="61"/>
      <c r="EJ593" s="61"/>
      <c r="EK593" s="61"/>
      <c r="EL593" s="61"/>
      <c r="EM593" s="61"/>
    </row>
    <row r="594" spans="139:143" x14ac:dyDescent="0.2">
      <c r="EI594" s="61"/>
      <c r="EJ594" s="61"/>
      <c r="EK594" s="61"/>
      <c r="EL594" s="61"/>
      <c r="EM594" s="61"/>
    </row>
    <row r="595" spans="139:143" x14ac:dyDescent="0.2">
      <c r="EI595" s="61"/>
      <c r="EJ595" s="61"/>
      <c r="EK595" s="61"/>
      <c r="EL595" s="61"/>
      <c r="EM595" s="61"/>
    </row>
    <row r="596" spans="139:143" x14ac:dyDescent="0.2">
      <c r="EI596" s="61"/>
      <c r="EJ596" s="61"/>
      <c r="EK596" s="61"/>
      <c r="EL596" s="61"/>
      <c r="EM596" s="61"/>
    </row>
    <row r="597" spans="139:143" x14ac:dyDescent="0.2">
      <c r="EI597" s="61"/>
      <c r="EJ597" s="61"/>
      <c r="EK597" s="61"/>
      <c r="EL597" s="61"/>
      <c r="EM597" s="61"/>
    </row>
  </sheetData>
  <pageMargins left="0.25" right="0.25" top="0.75" bottom="0.75" header="0.3" footer="0.3"/>
  <pageSetup paperSize="9" scale="10" firstPageNumber="0" orientation="portrait" horizontalDpi="300" verticalDpi="300" r:id="rId1"/>
  <headerFooter>
    <oddHeader>&amp;L&amp;8&amp;F&amp;C&amp;8EXCMO. AYUNTAMIENTO DECARAVACA DE LA CRUZ&amp;R&amp;8&amp;A</oddHeader>
    <oddFooter>&amp;C&amp;P de &amp;N&amp;R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B21"/>
  <sheetViews>
    <sheetView workbookViewId="0">
      <selection activeCell="A15" sqref="A15:XFD15"/>
    </sheetView>
  </sheetViews>
  <sheetFormatPr baseColWidth="10" defaultColWidth="5.7109375" defaultRowHeight="12.75" x14ac:dyDescent="0.2"/>
  <cols>
    <col min="1" max="1" width="5.7109375" style="12"/>
    <col min="2" max="2" width="7" style="11" customWidth="1"/>
    <col min="3" max="3" width="5.7109375" style="11"/>
    <col min="4" max="6" width="5.7109375" style="12"/>
    <col min="7" max="7" width="18.28515625" style="13" customWidth="1"/>
    <col min="8" max="8" width="8.85546875" style="15" customWidth="1"/>
    <col min="9" max="886" width="5.7109375" style="11"/>
  </cols>
  <sheetData>
    <row r="1" spans="1:85" s="5" customFormat="1" ht="103.5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4" t="s">
        <v>7</v>
      </c>
    </row>
    <row r="2" spans="1:85" ht="26.1" customHeight="1" x14ac:dyDescent="0.2">
      <c r="A2" s="6"/>
      <c r="B2" s="7" t="s">
        <v>8</v>
      </c>
      <c r="C2" s="6" t="s">
        <v>9</v>
      </c>
      <c r="D2" s="6" t="s">
        <v>10</v>
      </c>
      <c r="E2" s="6" t="s">
        <v>11</v>
      </c>
      <c r="F2" s="6"/>
      <c r="G2" s="8" t="s">
        <v>12</v>
      </c>
      <c r="H2" s="9">
        <v>29000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</row>
    <row r="3" spans="1:85" ht="26.1" customHeight="1" x14ac:dyDescent="0.2">
      <c r="A3" s="6">
        <v>909</v>
      </c>
      <c r="B3" s="7" t="s">
        <v>8</v>
      </c>
      <c r="C3" s="6" t="s">
        <v>9</v>
      </c>
      <c r="D3" s="6" t="s">
        <v>10</v>
      </c>
      <c r="E3" s="6" t="s">
        <v>11</v>
      </c>
      <c r="F3" s="6"/>
      <c r="G3" s="8" t="s">
        <v>13</v>
      </c>
      <c r="H3" s="9">
        <v>17789.25</v>
      </c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</row>
    <row r="4" spans="1:85" ht="26.1" customHeight="1" x14ac:dyDescent="0.2">
      <c r="A4" s="6">
        <v>918</v>
      </c>
      <c r="B4" s="7" t="s">
        <v>8</v>
      </c>
      <c r="C4" s="6" t="s">
        <v>9</v>
      </c>
      <c r="D4" s="6" t="s">
        <v>10</v>
      </c>
      <c r="E4" s="6" t="s">
        <v>11</v>
      </c>
      <c r="F4" s="6"/>
      <c r="G4" s="8" t="s">
        <v>14</v>
      </c>
      <c r="H4" s="9">
        <v>10673.55</v>
      </c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</row>
    <row r="5" spans="1:85" ht="26.1" customHeight="1" x14ac:dyDescent="0.2">
      <c r="A5" s="6">
        <v>1179</v>
      </c>
      <c r="B5" s="7" t="s">
        <v>8</v>
      </c>
      <c r="C5" s="6" t="s">
        <v>9</v>
      </c>
      <c r="D5" s="6" t="s">
        <v>10</v>
      </c>
      <c r="E5" s="6" t="s">
        <v>11</v>
      </c>
      <c r="F5" s="6"/>
      <c r="G5" s="8" t="s">
        <v>15</v>
      </c>
      <c r="H5" s="9">
        <v>2668.98</v>
      </c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</row>
    <row r="6" spans="1:85" ht="26.1" customHeight="1" x14ac:dyDescent="0.2">
      <c r="A6" s="6">
        <v>1211</v>
      </c>
      <c r="B6" s="7" t="s">
        <v>8</v>
      </c>
      <c r="C6" s="6" t="s">
        <v>9</v>
      </c>
      <c r="D6" s="6" t="s">
        <v>10</v>
      </c>
      <c r="E6" s="6" t="s">
        <v>11</v>
      </c>
      <c r="F6" s="6"/>
      <c r="G6" s="8" t="s">
        <v>16</v>
      </c>
      <c r="H6" s="9">
        <v>8896.6299999999992</v>
      </c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</row>
    <row r="7" spans="1:85" x14ac:dyDescent="0.2">
      <c r="H7" s="14">
        <f t="array" ref="H7">SUM(ROUND(H2:H6,2))</f>
        <v>69028.41</v>
      </c>
    </row>
    <row r="10" spans="1:85" s="16" customFormat="1" ht="12" x14ac:dyDescent="0.2">
      <c r="A10" s="12"/>
      <c r="B10" s="11"/>
      <c r="C10" s="11"/>
      <c r="D10" s="12"/>
      <c r="E10" s="12"/>
      <c r="F10" s="12"/>
      <c r="G10" s="13"/>
      <c r="H10" s="15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</row>
    <row r="15" spans="1:85" x14ac:dyDescent="0.2">
      <c r="B15" s="17" t="s">
        <v>17</v>
      </c>
      <c r="C15" s="17"/>
      <c r="D15" s="17"/>
      <c r="E15" s="17"/>
      <c r="F15" s="17"/>
      <c r="G15" s="17"/>
    </row>
    <row r="16" spans="1:85" x14ac:dyDescent="0.2">
      <c r="B16" s="17"/>
      <c r="C16" s="17"/>
      <c r="D16" s="17"/>
      <c r="E16" s="17"/>
      <c r="F16" s="17"/>
      <c r="G16" s="17"/>
    </row>
    <row r="17" spans="2:7" x14ac:dyDescent="0.2">
      <c r="B17" s="17"/>
      <c r="C17" s="17"/>
      <c r="D17" s="17"/>
      <c r="E17" s="17"/>
      <c r="F17" s="17"/>
      <c r="G17" s="17"/>
    </row>
    <row r="18" spans="2:7" x14ac:dyDescent="0.2">
      <c r="B18" s="17"/>
      <c r="C18" s="17"/>
      <c r="D18" s="17"/>
      <c r="E18" s="17"/>
      <c r="F18" s="17"/>
      <c r="G18" s="17"/>
    </row>
    <row r="19" spans="2:7" x14ac:dyDescent="0.2">
      <c r="B19" s="17"/>
      <c r="C19" s="17"/>
      <c r="D19" s="17"/>
      <c r="E19" s="17"/>
      <c r="F19" s="17"/>
      <c r="G19" s="17"/>
    </row>
    <row r="20" spans="2:7" x14ac:dyDescent="0.2">
      <c r="B20" s="17"/>
      <c r="C20" s="17"/>
      <c r="D20" s="17"/>
      <c r="E20" s="17"/>
      <c r="F20" s="17"/>
      <c r="G20" s="17"/>
    </row>
    <row r="21" spans="2:7" x14ac:dyDescent="0.2">
      <c r="B21" s="17"/>
      <c r="C21" s="17"/>
      <c r="D21" s="17"/>
      <c r="E21" s="17"/>
      <c r="F21" s="17"/>
      <c r="G21" s="17"/>
    </row>
  </sheetData>
  <mergeCells count="1">
    <mergeCell ref="B15:G21"/>
  </mergeCells>
  <pageMargins left="0.78749999999999998" right="0.39374999999999999" top="0.78749999999999998" bottom="0.78749999999999998" header="0.39374999999999999" footer="0.39374999999999999"/>
  <pageSetup paperSize="9" scale="65" firstPageNumber="0" orientation="landscape" horizontalDpi="300" verticalDpi="300" r:id="rId1"/>
  <headerFooter>
    <oddHeader>&amp;L&amp;8&amp;F&amp;C&amp;8EXCMO. AYUNTAMIENTO DECARAVACA DE LA CRUZ&amp;R&amp;8&amp;A</oddHeader>
    <oddFooter>&amp;C&amp;P de &amp;N&amp;R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J819"/>
  <sheetViews>
    <sheetView tabSelected="1" topLeftCell="A31" workbookViewId="0">
      <selection activeCell="DI1" sqref="DI1:DI1048576"/>
    </sheetView>
  </sheetViews>
  <sheetFormatPr baseColWidth="10" defaultColWidth="11.42578125" defaultRowHeight="12.75" outlineLevelRow="2" x14ac:dyDescent="0.2"/>
  <cols>
    <col min="1" max="1" width="10.7109375" style="698" customWidth="1"/>
    <col min="2" max="3" width="5.7109375" style="172" customWidth="1"/>
    <col min="4" max="4" width="7" style="699" customWidth="1"/>
    <col min="5" max="6" width="5.7109375" style="699" customWidth="1"/>
    <col min="7" max="7" width="24.140625" style="700" customWidth="1"/>
    <col min="8" max="8" width="4.28515625" style="699" customWidth="1"/>
    <col min="9" max="9" width="5.7109375" style="172" customWidth="1"/>
    <col min="10" max="10" width="3.140625" style="701" hidden="1" customWidth="1"/>
    <col min="11" max="19" width="5.7109375" style="701" hidden="1" customWidth="1"/>
    <col min="20" max="20" width="7.85546875" style="701" hidden="1" customWidth="1"/>
    <col min="21" max="21" width="8.85546875" style="701" hidden="1" customWidth="1"/>
    <col min="22" max="22" width="5.7109375" style="702" customWidth="1"/>
    <col min="23" max="23" width="5.7109375" style="703" customWidth="1"/>
    <col min="24" max="24" width="11.5703125" style="704" customWidth="1"/>
    <col min="25" max="25" width="8.140625" style="701" customWidth="1"/>
    <col min="26" max="30" width="8.140625" style="704" customWidth="1"/>
    <col min="31" max="36" width="8.140625" style="701" customWidth="1"/>
    <col min="37" max="37" width="8.140625" style="705" customWidth="1"/>
    <col min="38" max="38" width="8.140625" style="701" customWidth="1"/>
    <col min="39" max="39" width="8.140625" style="706" customWidth="1"/>
    <col min="40" max="40" width="8.140625" style="701" customWidth="1"/>
    <col min="41" max="41" width="8.140625" style="705" customWidth="1"/>
    <col min="42" max="42" width="8.140625" style="701" customWidth="1"/>
    <col min="43" max="43" width="8.140625" style="706" customWidth="1"/>
    <col min="44" max="44" width="8.140625" style="701" customWidth="1"/>
    <col min="45" max="45" width="8.140625" style="705" customWidth="1"/>
    <col min="46" max="46" width="8.140625" style="701" customWidth="1"/>
    <col min="47" max="47" width="8.140625" style="707" customWidth="1"/>
    <col min="48" max="48" width="8.140625" style="701" customWidth="1"/>
    <col min="49" max="49" width="8.140625" style="702" customWidth="1"/>
    <col min="50" max="50" width="8.140625" style="701" customWidth="1"/>
    <col min="51" max="51" width="8.140625" style="702" customWidth="1"/>
    <col min="52" max="52" width="8.140625" style="701" customWidth="1"/>
    <col min="53" max="53" width="8.140625" style="702" customWidth="1"/>
    <col min="54" max="54" width="8.140625" style="701" customWidth="1"/>
    <col min="55" max="55" width="8.140625" style="702" customWidth="1"/>
    <col min="56" max="56" width="8.140625" style="701" customWidth="1"/>
    <col min="57" max="57" width="8.140625" style="702" customWidth="1"/>
    <col min="58" max="58" width="8.140625" style="701" customWidth="1"/>
    <col min="59" max="59" width="8.140625" style="702" customWidth="1"/>
    <col min="60" max="60" width="8.140625" style="701" customWidth="1"/>
    <col min="61" max="61" width="8.140625" style="702" customWidth="1"/>
    <col min="62" max="62" width="8.140625" style="701" customWidth="1"/>
    <col min="63" max="63" width="8.140625" style="702" customWidth="1"/>
    <col min="64" max="64" width="8.140625" style="701" customWidth="1"/>
    <col min="65" max="65" width="8.140625" style="702" customWidth="1"/>
    <col min="66" max="66" width="8.140625" style="701" customWidth="1"/>
    <col min="67" max="67" width="8.140625" style="702" customWidth="1"/>
    <col min="68" max="68" width="8.140625" style="701" customWidth="1"/>
    <col min="69" max="92" width="8.140625" style="702" customWidth="1"/>
    <col min="93" max="93" width="11.7109375" style="701" customWidth="1"/>
    <col min="94" max="95" width="13.28515625" style="701" customWidth="1"/>
    <col min="96" max="96" width="11.85546875" style="701" customWidth="1"/>
    <col min="97" max="97" width="9.85546875" style="701" bestFit="1" customWidth="1"/>
    <col min="98" max="98" width="10" style="701" customWidth="1"/>
    <col min="99" max="99" width="11.28515625" style="701" customWidth="1"/>
    <col min="100" max="100" width="13.140625" style="172" customWidth="1"/>
    <col min="101" max="101" width="12.5703125" style="172" customWidth="1"/>
    <col min="102" max="102" width="11.85546875" style="172" customWidth="1"/>
    <col min="103" max="103" width="11.140625" style="172" customWidth="1"/>
    <col min="104" max="104" width="13.140625" style="695" customWidth="1"/>
    <col min="105" max="105" width="14.5703125" style="410" customWidth="1"/>
    <col min="106" max="106" width="8.140625" style="172" hidden="1" customWidth="1"/>
    <col min="107" max="107" width="10.85546875" style="172" hidden="1" customWidth="1"/>
    <col min="108" max="110" width="8.140625" style="172" hidden="1" customWidth="1"/>
    <col min="111" max="111" width="8.140625" style="410" hidden="1" customWidth="1"/>
    <col min="112" max="112" width="8.140625" style="172" hidden="1" customWidth="1"/>
    <col min="113" max="113" width="8.140625" customWidth="1"/>
    <col min="114" max="114" width="11.28515625" customWidth="1"/>
    <col min="115" max="115" width="10.85546875" customWidth="1"/>
    <col min="116" max="116" width="2.85546875" customWidth="1"/>
    <col min="117" max="117" width="3.140625" customWidth="1"/>
    <col min="118" max="128" width="5.7109375" style="575" hidden="1" customWidth="1"/>
    <col min="129" max="129" width="5.7109375" style="172" hidden="1" customWidth="1"/>
    <col min="130" max="131" width="5.7109375" hidden="1" customWidth="1"/>
    <col min="132" max="132" width="5.7109375" style="172" hidden="1" customWidth="1"/>
    <col min="133" max="133" width="10" style="172" hidden="1" customWidth="1"/>
    <col min="134" max="137" width="11.42578125" style="172"/>
    <col min="138" max="138" width="11.42578125" style="172" hidden="1" customWidth="1"/>
    <col min="139" max="139" width="11.42578125" style="696" customWidth="1"/>
    <col min="140" max="140" width="11.42578125" style="697"/>
    <col min="141" max="145" width="11.42578125" style="708"/>
    <col min="146" max="1050" width="11.42578125" style="172"/>
  </cols>
  <sheetData>
    <row r="1" spans="1:1050" s="265" customFormat="1" ht="112.5" customHeight="1" x14ac:dyDescent="0.2">
      <c r="A1" s="239" t="s">
        <v>181</v>
      </c>
      <c r="B1" s="240" t="s">
        <v>1</v>
      </c>
      <c r="C1" s="240" t="s">
        <v>2</v>
      </c>
      <c r="D1" s="241" t="s">
        <v>3</v>
      </c>
      <c r="E1" s="241" t="s">
        <v>4</v>
      </c>
      <c r="F1" s="241" t="s">
        <v>5</v>
      </c>
      <c r="G1" s="242" t="s">
        <v>19</v>
      </c>
      <c r="H1" s="241" t="s">
        <v>20</v>
      </c>
      <c r="I1" s="246" t="s">
        <v>26</v>
      </c>
      <c r="J1" s="247" t="s">
        <v>27</v>
      </c>
      <c r="K1" s="247" t="s">
        <v>28</v>
      </c>
      <c r="L1" s="247" t="s">
        <v>29</v>
      </c>
      <c r="M1" s="247" t="s">
        <v>30</v>
      </c>
      <c r="N1" s="247" t="s">
        <v>31</v>
      </c>
      <c r="O1" s="247" t="s">
        <v>32</v>
      </c>
      <c r="P1" s="247" t="s">
        <v>33</v>
      </c>
      <c r="Q1" s="247" t="s">
        <v>34</v>
      </c>
      <c r="R1" s="247" t="s">
        <v>35</v>
      </c>
      <c r="S1" s="247" t="s">
        <v>36</v>
      </c>
      <c r="T1" s="247" t="s">
        <v>37</v>
      </c>
      <c r="U1" s="247" t="s">
        <v>38</v>
      </c>
      <c r="V1" s="246" t="s">
        <v>39</v>
      </c>
      <c r="W1" s="248" t="s">
        <v>40</v>
      </c>
      <c r="X1" s="249" t="s">
        <v>40</v>
      </c>
      <c r="Y1" s="246" t="s">
        <v>41</v>
      </c>
      <c r="Z1" s="249" t="s">
        <v>27</v>
      </c>
      <c r="AA1" s="249" t="s">
        <v>28</v>
      </c>
      <c r="AB1" s="249" t="s">
        <v>42</v>
      </c>
      <c r="AC1" s="249" t="s">
        <v>43</v>
      </c>
      <c r="AD1" s="249" t="s">
        <v>44</v>
      </c>
      <c r="AE1" s="249" t="s">
        <v>45</v>
      </c>
      <c r="AF1" s="249" t="s">
        <v>46</v>
      </c>
      <c r="AG1" s="249" t="s">
        <v>47</v>
      </c>
      <c r="AH1" s="249" t="s">
        <v>48</v>
      </c>
      <c r="AI1" s="249" t="s">
        <v>49</v>
      </c>
      <c r="AJ1" s="249" t="s">
        <v>50</v>
      </c>
      <c r="AK1" s="250" t="s">
        <v>51</v>
      </c>
      <c r="AL1" s="249" t="s">
        <v>52</v>
      </c>
      <c r="AM1" s="250" t="s">
        <v>53</v>
      </c>
      <c r="AN1" s="249" t="s">
        <v>54</v>
      </c>
      <c r="AO1" s="250" t="s">
        <v>55</v>
      </c>
      <c r="AP1" s="249" t="s">
        <v>56</v>
      </c>
      <c r="AQ1" s="251" t="s">
        <v>57</v>
      </c>
      <c r="AR1" s="249" t="s">
        <v>58</v>
      </c>
      <c r="AS1" s="251" t="s">
        <v>59</v>
      </c>
      <c r="AT1" s="249" t="s">
        <v>60</v>
      </c>
      <c r="AU1" s="251" t="s">
        <v>61</v>
      </c>
      <c r="AV1" s="249" t="s">
        <v>62</v>
      </c>
      <c r="AW1" s="251" t="s">
        <v>63</v>
      </c>
      <c r="AX1" s="249" t="s">
        <v>64</v>
      </c>
      <c r="AY1" s="251" t="s">
        <v>65</v>
      </c>
      <c r="AZ1" s="249" t="s">
        <v>66</v>
      </c>
      <c r="BA1" s="251" t="s">
        <v>67</v>
      </c>
      <c r="BB1" s="249" t="s">
        <v>68</v>
      </c>
      <c r="BC1" s="251" t="s">
        <v>182</v>
      </c>
      <c r="BD1" s="249" t="s">
        <v>182</v>
      </c>
      <c r="BE1" s="29" t="s">
        <v>183</v>
      </c>
      <c r="BF1" s="25" t="s">
        <v>184</v>
      </c>
      <c r="BG1" s="29" t="s">
        <v>185</v>
      </c>
      <c r="BH1" s="25" t="s">
        <v>186</v>
      </c>
      <c r="BI1" s="29" t="s">
        <v>69</v>
      </c>
      <c r="BJ1" s="25" t="s">
        <v>70</v>
      </c>
      <c r="BK1" s="29" t="s">
        <v>71</v>
      </c>
      <c r="BL1" s="25" t="s">
        <v>71</v>
      </c>
      <c r="BM1" s="29" t="s">
        <v>72</v>
      </c>
      <c r="BN1" s="25" t="s">
        <v>72</v>
      </c>
      <c r="BO1" s="29" t="s">
        <v>73</v>
      </c>
      <c r="BP1" s="25" t="s">
        <v>73</v>
      </c>
      <c r="BQ1" s="29" t="s">
        <v>187</v>
      </c>
      <c r="BR1" s="25" t="s">
        <v>188</v>
      </c>
      <c r="BS1" s="29" t="s">
        <v>189</v>
      </c>
      <c r="BT1" s="25" t="s">
        <v>190</v>
      </c>
      <c r="BU1" s="29" t="s">
        <v>191</v>
      </c>
      <c r="BV1" s="25" t="s">
        <v>192</v>
      </c>
      <c r="BW1" s="29" t="s">
        <v>193</v>
      </c>
      <c r="BX1" s="25" t="s">
        <v>193</v>
      </c>
      <c r="BY1" s="29" t="s">
        <v>194</v>
      </c>
      <c r="BZ1" s="25" t="s">
        <v>194</v>
      </c>
      <c r="CA1" s="29" t="s">
        <v>195</v>
      </c>
      <c r="CB1" s="25" t="s">
        <v>195</v>
      </c>
      <c r="CC1" s="29" t="s">
        <v>196</v>
      </c>
      <c r="CD1" s="25" t="s">
        <v>197</v>
      </c>
      <c r="CE1" s="29" t="s">
        <v>74</v>
      </c>
      <c r="CF1" s="25" t="s">
        <v>198</v>
      </c>
      <c r="CG1" s="29" t="s">
        <v>75</v>
      </c>
      <c r="CH1" s="25" t="s">
        <v>199</v>
      </c>
      <c r="CI1" s="29" t="s">
        <v>200</v>
      </c>
      <c r="CJ1" s="25" t="s">
        <v>200</v>
      </c>
      <c r="CK1" s="29" t="s">
        <v>201</v>
      </c>
      <c r="CL1" s="25" t="s">
        <v>201</v>
      </c>
      <c r="CM1" s="29" t="s">
        <v>78</v>
      </c>
      <c r="CN1" s="25" t="s">
        <v>78</v>
      </c>
      <c r="CO1" s="252" t="s">
        <v>79</v>
      </c>
      <c r="CP1" s="252" t="s">
        <v>80</v>
      </c>
      <c r="CQ1" s="252" t="s">
        <v>81</v>
      </c>
      <c r="CR1" s="252" t="s">
        <v>82</v>
      </c>
      <c r="CS1" s="252" t="s">
        <v>83</v>
      </c>
      <c r="CT1" s="252" t="s">
        <v>84</v>
      </c>
      <c r="CU1" s="252" t="s">
        <v>28</v>
      </c>
      <c r="CV1" s="252" t="s">
        <v>85</v>
      </c>
      <c r="CW1" s="253" t="s">
        <v>86</v>
      </c>
      <c r="CX1" s="253" t="s">
        <v>87</v>
      </c>
      <c r="CY1" s="253" t="s">
        <v>202</v>
      </c>
      <c r="CZ1" s="254" t="s">
        <v>203</v>
      </c>
      <c r="DA1" s="255" t="s">
        <v>204</v>
      </c>
      <c r="DB1" s="256" t="s">
        <v>90</v>
      </c>
      <c r="DC1" s="257" t="s">
        <v>91</v>
      </c>
      <c r="DD1" s="257" t="s">
        <v>92</v>
      </c>
      <c r="DE1" s="257"/>
      <c r="DF1" s="257" t="s">
        <v>93</v>
      </c>
      <c r="DG1" s="258" t="s">
        <v>94</v>
      </c>
      <c r="DH1" s="257"/>
      <c r="DI1" s="253" t="s">
        <v>96</v>
      </c>
      <c r="DJ1" s="253" t="s">
        <v>97</v>
      </c>
      <c r="DK1" s="253" t="s">
        <v>98</v>
      </c>
      <c r="DL1" s="253" t="s">
        <v>99</v>
      </c>
      <c r="DM1" s="253" t="s">
        <v>205</v>
      </c>
      <c r="DN1" s="257" t="str">
        <f>AF1</f>
        <v>(42) COMP DIF CD</v>
      </c>
      <c r="DO1" s="257" t="str">
        <f>AJ1</f>
        <v>(93) DEDIC ESPEC</v>
      </c>
      <c r="DP1" s="257" t="str">
        <f>AL1</f>
        <v>(47) EXCLUSIVIDAD</v>
      </c>
      <c r="DQ1" s="257" t="str">
        <f>AN1</f>
        <v>(48) DISPONIBILIDAD 1</v>
      </c>
      <c r="DR1" s="257" t="str">
        <f>AP1</f>
        <v>(49) DISPONIBILIDAD 2</v>
      </c>
      <c r="DS1" s="257" t="str">
        <f>AR1</f>
        <v>(87) TURNICIDAD (M/T/N)</v>
      </c>
      <c r="DT1" s="257" t="str">
        <f>AT1</f>
        <v>(88) TURNICIDAD (M/T)</v>
      </c>
      <c r="DU1" s="257" t="str">
        <f>AV1</f>
        <v>(89) FLEXIBILIDAD</v>
      </c>
      <c r="DV1" s="257" t="str">
        <f>AX1</f>
        <v>(90) PELIGROSIDAD</v>
      </c>
      <c r="DW1" s="257" t="str">
        <f>AZ1</f>
        <v>(91) MAYOR DEDIC 1</v>
      </c>
      <c r="DX1" s="257" t="str">
        <f>BB1</f>
        <v>(92) MAYOR DEDIC 2</v>
      </c>
      <c r="DY1" s="257"/>
      <c r="DZ1" s="259" t="s">
        <v>95</v>
      </c>
      <c r="EA1" s="259"/>
      <c r="EB1" s="257" t="s">
        <v>101</v>
      </c>
      <c r="EC1" s="257" t="s">
        <v>102</v>
      </c>
      <c r="ED1" s="258" t="s">
        <v>103</v>
      </c>
      <c r="EE1" s="257"/>
      <c r="EF1" s="257"/>
      <c r="EG1" s="257"/>
      <c r="EH1" s="257"/>
      <c r="EI1" s="260" t="s">
        <v>104</v>
      </c>
      <c r="EJ1" s="261" t="s">
        <v>206</v>
      </c>
      <c r="EK1" s="262" t="s">
        <v>106</v>
      </c>
      <c r="EL1" s="263" t="s">
        <v>207</v>
      </c>
      <c r="EM1" s="263" t="s">
        <v>208</v>
      </c>
      <c r="EN1" s="263" t="s">
        <v>181</v>
      </c>
      <c r="EO1" s="264" t="s">
        <v>110</v>
      </c>
    </row>
    <row r="2" spans="1:1050" ht="30.75" customHeight="1" outlineLevel="2" x14ac:dyDescent="0.2">
      <c r="A2" s="266">
        <f>EJ2</f>
        <v>132</v>
      </c>
      <c r="B2" s="268" t="s">
        <v>137</v>
      </c>
      <c r="C2" s="268" t="s">
        <v>178</v>
      </c>
      <c r="D2" s="268" t="s">
        <v>10</v>
      </c>
      <c r="E2" s="268" t="s">
        <v>209</v>
      </c>
      <c r="F2" s="268" t="s">
        <v>210</v>
      </c>
      <c r="G2" s="269" t="s">
        <v>211</v>
      </c>
      <c r="H2" s="267" t="s">
        <v>130</v>
      </c>
      <c r="I2" s="267">
        <v>22</v>
      </c>
      <c r="J2" s="270">
        <f>VLOOKUP(C2,'[1]PPTOS GENERALES 2024'!$A$3:$D$8,4)</f>
        <v>690.24</v>
      </c>
      <c r="K2" s="270">
        <v>75.569999999999993</v>
      </c>
      <c r="L2" s="270">
        <f>VLOOKUP(I2,'[1]PPTOS GENERALES 2024'!$A$11:$E$40,5)</f>
        <v>504.18</v>
      </c>
      <c r="M2" s="270">
        <v>386.81</v>
      </c>
      <c r="N2" s="270"/>
      <c r="O2" s="270"/>
      <c r="P2" s="270"/>
      <c r="Q2" s="270"/>
      <c r="R2" s="270"/>
      <c r="S2" s="270"/>
      <c r="T2" s="270">
        <f t="shared" ref="T2:T28" si="0">SUM(J2:S2)</f>
        <v>1656.8</v>
      </c>
      <c r="U2" s="270">
        <f t="shared" ref="U2:U28" si="1">(((J2+K2+L2+N2+P2)*14)+((M2+O2+Q2+R2+S2)*12))</f>
        <v>22421.58</v>
      </c>
      <c r="V2" s="267">
        <v>5</v>
      </c>
      <c r="W2" s="271">
        <v>22</v>
      </c>
      <c r="X2" s="272">
        <f>VLOOKUP(W2,'[1]PPTOS GENERALES 2024'!$AL$11:$AN$40,3)*Y2</f>
        <v>612.99</v>
      </c>
      <c r="Y2" s="273">
        <v>1</v>
      </c>
      <c r="Z2" s="274">
        <f>VLOOKUP(C2,'[1]PPTOS GENERALES 2024'!$AL$3:$AO$8,4)*Y2</f>
        <v>865.68</v>
      </c>
      <c r="AA2" s="274">
        <f>VLOOKUP(C2,'[1]PPTOS GENERALES 2024'!$AL$3:$AP$8,5)*DM2*Y2</f>
        <v>285.12</v>
      </c>
      <c r="AB2" s="274"/>
      <c r="AC2" s="270">
        <f>VLOOKUP(C2,'[1]PPTOS GENERALES 2024'!$AU$3:$AV$8,2)*Y2</f>
        <v>748.20899999999995</v>
      </c>
      <c r="AD2" s="270">
        <f>VLOOKUP(C2,'[1]PPTOS GENERALES 2024'!$AU$3:$AW$8,3)*DM2*Y2</f>
        <v>246.12299999999999</v>
      </c>
      <c r="AE2" s="275">
        <f>VLOOKUP(I2,'[1]PPTOS GENERALES 2024'!$AL$11:$AN$40,3)*Y2</f>
        <v>612.99</v>
      </c>
      <c r="AF2" s="270"/>
      <c r="AG2" s="270">
        <f>VLOOKUP(V2,'[1]PPTOS GENERALES 2024'!$AL$45:$AU$56,10)*Y2</f>
        <v>543.62</v>
      </c>
      <c r="AH2" s="270"/>
      <c r="AI2" s="270"/>
      <c r="AJ2" s="270"/>
      <c r="AK2" s="276">
        <v>0</v>
      </c>
      <c r="AL2" s="270">
        <f>VLOOKUP(V2,'[1]PPTOS GENERALES 2024'!$AL$45:$BB$56,12)*AK2</f>
        <v>0</v>
      </c>
      <c r="AM2" s="276">
        <v>0</v>
      </c>
      <c r="AN2" s="270">
        <f>VLOOKUP(V2,'[1]PPTOS GENERALES 2024'!$AL$45:$BB$56,14)*AM2</f>
        <v>0</v>
      </c>
      <c r="AO2" s="276">
        <v>0</v>
      </c>
      <c r="AP2" s="270">
        <f>VLOOKUP(V2,'[1]PPTOS GENERALES 2024'!$AL$45:$BB$56,15)*AO2</f>
        <v>0</v>
      </c>
      <c r="AQ2" s="276">
        <v>1</v>
      </c>
      <c r="AR2" s="270">
        <f>VLOOKUP(V2,'[1]PPTOS GENERALES 2024'!$AL$45:$BB$56,17)*AQ2</f>
        <v>56.34</v>
      </c>
      <c r="AS2" s="276">
        <v>0</v>
      </c>
      <c r="AT2" s="270">
        <f>VLOOKUP(V2,'[1]PPTOS GENERALES 2024'!$AL$45:$BG$56,18)*AS2</f>
        <v>0</v>
      </c>
      <c r="AU2" s="244">
        <v>0</v>
      </c>
      <c r="AV2" s="270">
        <f>VLOOKUP(V2,'[1]PPTOS GENERALES 2024'!$AL$45:$BG$56,19)*AU2</f>
        <v>0</v>
      </c>
      <c r="AW2" s="244">
        <v>1</v>
      </c>
      <c r="AX2" s="270">
        <f>VLOOKUP(V2,'[1]PPTOS GENERALES 2024'!$AL$45:$BG$56,20)*AW2</f>
        <v>113.02</v>
      </c>
      <c r="AY2" s="244">
        <v>0</v>
      </c>
      <c r="AZ2" s="270">
        <f>VLOOKUP(V2,'[1]PPTOS GENERALES 2024'!$AL$45:$BG$56,21)*AY2</f>
        <v>0</v>
      </c>
      <c r="BA2" s="244">
        <v>0</v>
      </c>
      <c r="BB2" s="270">
        <f>VLOOKUP(V2,'[1]PPTOS GENERALES 2024'!$AL$45:$BG$56,22)*BA2</f>
        <v>0</v>
      </c>
      <c r="BC2" s="277">
        <v>1</v>
      </c>
      <c r="BD2" s="270">
        <f>VLOOKUP(V2,'[1]PPTOS GENERALES 2024'!$AL$45:$BZ$56,23)*BC2</f>
        <v>309.32608000000005</v>
      </c>
      <c r="BE2" s="244">
        <v>0</v>
      </c>
      <c r="BF2" s="270">
        <f>VLOOKUP(V2,'[1]PPTOS GENERALES 2024'!$AL$45:$BZ$56,24)*BE2</f>
        <v>0</v>
      </c>
      <c r="BG2" s="244">
        <v>1</v>
      </c>
      <c r="BH2" s="270">
        <f>VLOOKUP(V2,'[1]PPTOS GENERALES 2024'!$AL$45:$BZ$56,25)*BG2</f>
        <v>251.18207999999998</v>
      </c>
      <c r="BI2" s="244"/>
      <c r="BJ2" s="270">
        <f>VLOOKUP(V2,'[1]PPTOS GENERALES 2024'!$AL$45:$BZ$56,26)*BI2</f>
        <v>0</v>
      </c>
      <c r="BK2" s="244">
        <v>0</v>
      </c>
      <c r="BL2" s="270">
        <f>VLOOKUP(V2,'[1]PPTOS GENERALES 2024'!$AL$45:$BZ$56,27)*BK2</f>
        <v>0</v>
      </c>
      <c r="BM2" s="270">
        <v>0</v>
      </c>
      <c r="BN2" s="270">
        <f>VLOOKUP(V2,'[1]PPTOS GENERALES 2024'!$AL$45:$BZ$56,28)*BM2</f>
        <v>0</v>
      </c>
      <c r="BO2" s="270">
        <v>0</v>
      </c>
      <c r="BP2" s="270">
        <f>VLOOKUP(V2,'[1]PPTOS GENERALES 2024'!$AL$45:$BZ$56,29)*BO2</f>
        <v>0</v>
      </c>
      <c r="BQ2" s="270">
        <v>0</v>
      </c>
      <c r="BR2" s="270">
        <f>VLOOKUP(V2,'[1]PPTOS GENERALES 2024'!$AL$45:$BZ$56,30)*BQ2</f>
        <v>0</v>
      </c>
      <c r="BS2" s="270">
        <v>1</v>
      </c>
      <c r="BT2" s="270">
        <f>VLOOKUP(V2,'[1]PPTOS GENERALES 2024'!$AL$45:$BZ$56,31)*BS2</f>
        <v>251.18207999999998</v>
      </c>
      <c r="BU2" s="270">
        <v>0</v>
      </c>
      <c r="BV2" s="270">
        <f>VLOOKUP(V2,'[1]PPTOS GENERALES 2024'!$AL$45:$BZ$56,32)*BU2</f>
        <v>0</v>
      </c>
      <c r="BW2" s="270">
        <v>0</v>
      </c>
      <c r="BX2" s="270">
        <f>VLOOKUP(V2,'[1]PPTOS GENERALES 2024'!$AL$45:$BZ$56,33)*BW2</f>
        <v>0</v>
      </c>
      <c r="BY2" s="270">
        <v>0</v>
      </c>
      <c r="BZ2" s="270">
        <f>VLOOKUP(V2,'[1]PPTOS GENERALES 2024'!$AL$45:$BZ$56,34)*BY2</f>
        <v>0</v>
      </c>
      <c r="CA2" s="270">
        <v>0</v>
      </c>
      <c r="CB2" s="270">
        <f>VLOOKUP(V2,'[1]PPTOS GENERALES 2024'!$AL$45:$BZ$56,35)*CA2</f>
        <v>0</v>
      </c>
      <c r="CC2" s="270">
        <v>0</v>
      </c>
      <c r="CD2" s="270">
        <f>VLOOKUP(V2,'[1]PPTOS GENERALES 2024'!$AL$45:$BZ$56,36)*CC2</f>
        <v>0</v>
      </c>
      <c r="CE2" s="270">
        <v>0</v>
      </c>
      <c r="CF2" s="270">
        <f>VLOOKUP(V2,'[1]PPTOS GENERALES 2024'!$AL$45:$BZ$56,37)*CE2</f>
        <v>0</v>
      </c>
      <c r="CG2" s="270">
        <v>0</v>
      </c>
      <c r="CH2" s="270">
        <f>VLOOKUP(V2,'[1]PPTOS GENERALES 2024'!$AL$45:$BZ$56,38)*CG2</f>
        <v>0</v>
      </c>
      <c r="CI2" s="270">
        <v>0</v>
      </c>
      <c r="CJ2" s="270">
        <f>VLOOKUP(V2,'[1]PPTOS GENERALES 2024'!$AL$45:$BZ$56,39)*CI2</f>
        <v>0</v>
      </c>
      <c r="CK2" s="270"/>
      <c r="CL2" s="270">
        <f>VLOOKUP(V2,'[1]PPTOS GENERALES 2024'!$AL$45:$BZ$56,40)*CK2</f>
        <v>0</v>
      </c>
      <c r="CM2" s="270"/>
      <c r="CN2" s="270">
        <f>VLOOKUP(V2,'[1]PPTOS GENERALES 2024'!$AL$45:$BZ$56,41)*CM2</f>
        <v>0</v>
      </c>
      <c r="CO2" s="270">
        <f t="shared" ref="CO2:CO36" si="2">SUM(BB2)</f>
        <v>0</v>
      </c>
      <c r="CP2" s="270"/>
      <c r="CQ2" s="270"/>
      <c r="CR2" s="270">
        <f t="array" ref="CR2">ROUND((Z2*12)+(AC2*2),2)</f>
        <v>11884.58</v>
      </c>
      <c r="CS2" s="270"/>
      <c r="CT2" s="270"/>
      <c r="CU2" s="270">
        <f t="array" ref="CU2">ROUND((AA2*12)+ (AD2*2)+AB2,2)</f>
        <v>3913.69</v>
      </c>
      <c r="CV2" s="270">
        <f t="shared" ref="CV2:CV45" si="3">SUM(CO2:CU2)</f>
        <v>15798.27</v>
      </c>
      <c r="CW2" s="270">
        <f t="array" ref="CW2">ROUND((AE2+AF2)*14,2)</f>
        <v>8581.86</v>
      </c>
      <c r="CX2" s="270">
        <f t="array" ref="CX2">ROUND(AG2*14,2)</f>
        <v>7610.68</v>
      </c>
      <c r="CY2" s="270">
        <f t="shared" ref="CY2:CY45" si="4">ROUND((AH2+AJ2+AL2+AN2+AP2+AR2+AT2+AV2+AX2+AZ2+BB2+BD2+BF2+BH2+BJ2+BL2+BN2+BP2+BR2+BT2+BV2+BX2+BZ2+CB2+CD2+CF2+CH2+CJ2+CL2+CN2)*14+(AI2)*14,2)</f>
        <v>13734.7</v>
      </c>
      <c r="CZ2" s="278">
        <f t="shared" ref="CZ2:CZ45" si="5">SUM(CX2:CY2)</f>
        <v>21345.38</v>
      </c>
      <c r="DA2" s="279">
        <f t="array" ref="DA2">CO2+CP2+CR2+CS2+CT2+CU2+CW2+CX2+CY2</f>
        <v>45725.51</v>
      </c>
      <c r="DB2" s="245">
        <v>0</v>
      </c>
      <c r="DC2" s="280">
        <f t="shared" ref="DC2:DC45" si="6">((Z2*14)+(AA2*14)+(AE2*14)+(AF2*14)+(AG2*14)+(AJ2*12)+(AR2*12)+(AT2*12)+(AV2*12)+(AX2*12)+(BB2*12)+DB2)</f>
        <v>34336.06</v>
      </c>
      <c r="DD2" s="281">
        <f t="shared" ref="DD2:DD28" si="7">((DC2/U2)-1)</f>
        <v>0.5313844965430623</v>
      </c>
      <c r="DE2" s="270"/>
      <c r="DF2" s="270"/>
      <c r="DG2" s="270">
        <f t="shared" ref="DG2:DG45" si="8">Z2+AA2+AE2+AF2+AG2+AH2+AI2+AJ2+AL2+AN2+AP2+AR2+AT2+AV2+AX2+AZ2+BB2</f>
        <v>2476.77</v>
      </c>
      <c r="DH2" s="267" t="e">
        <f>#REF!-#REF!</f>
        <v>#REF!</v>
      </c>
      <c r="DI2" s="282" t="s">
        <v>122</v>
      </c>
      <c r="DJ2" s="283">
        <v>35569</v>
      </c>
      <c r="DK2" s="284">
        <v>45658</v>
      </c>
      <c r="DL2" s="285">
        <f t="shared" ref="DL2:DL45" si="9">DATEDIF(DJ2,DK2,"y")/3</f>
        <v>9</v>
      </c>
      <c r="DM2" s="285">
        <f t="shared" ref="DM2:DM45" si="10">DATEDIF(DJ2,DK2,"y")/3</f>
        <v>9</v>
      </c>
      <c r="DN2" s="286">
        <f t="shared" ref="DN2:DN28" si="11">ROUND(AF2/30,2)</f>
        <v>0</v>
      </c>
      <c r="DO2" s="287">
        <f t="shared" ref="DO2:DO28" si="12">ROUND(AJ2/30,2)</f>
        <v>0</v>
      </c>
      <c r="DP2" s="287">
        <f t="shared" ref="DP2:DP28" si="13">ROUND(AL2/30,2)</f>
        <v>0</v>
      </c>
      <c r="DQ2" s="287">
        <f t="shared" ref="DQ2:DQ28" si="14">ROUND(AN2/30,2)</f>
        <v>0</v>
      </c>
      <c r="DR2" s="287">
        <f t="shared" ref="DR2:DR28" si="15">ROUND(AP2/30,2)</f>
        <v>0</v>
      </c>
      <c r="DS2" s="287">
        <f>ROUND(AR2/30,2)</f>
        <v>1.88</v>
      </c>
      <c r="DT2" s="287">
        <f t="shared" ref="DT2:DT28" si="16">ROUND(AT2/30,2)</f>
        <v>0</v>
      </c>
      <c r="DU2" s="287">
        <f t="shared" ref="DU2:DU28" si="17">ROUND(AV2/30,2)</f>
        <v>0</v>
      </c>
      <c r="DV2" s="287">
        <f>ROUND(AX2/30,2)</f>
        <v>3.77</v>
      </c>
      <c r="DW2" s="287">
        <f t="shared" ref="DW2:DW28" si="18">ROUND(AZ2/30,2)</f>
        <v>0</v>
      </c>
      <c r="DX2" s="287">
        <f t="shared" ref="DX2:DX28" si="19">ROUND(BB2/30,2)</f>
        <v>0</v>
      </c>
      <c r="DY2" s="288"/>
      <c r="DZ2" s="289">
        <v>846</v>
      </c>
      <c r="EA2" s="289">
        <v>1818.58</v>
      </c>
      <c r="EB2" s="290" t="e">
        <f>#REF!-DZ2</f>
        <v>#REF!</v>
      </c>
      <c r="EC2" s="291">
        <f>DG2-EA2</f>
        <v>658.19</v>
      </c>
      <c r="ED2" s="292">
        <f>ROUND(DB2/2,2)</f>
        <v>0</v>
      </c>
      <c r="EE2" s="288"/>
      <c r="EF2" s="288"/>
      <c r="EG2" s="288"/>
      <c r="EH2" s="288"/>
      <c r="EI2" s="293" t="s">
        <v>212</v>
      </c>
      <c r="EJ2" s="294">
        <v>132</v>
      </c>
      <c r="EK2" s="295" t="s">
        <v>213</v>
      </c>
      <c r="EL2" s="205">
        <v>3</v>
      </c>
      <c r="EM2" s="205">
        <v>2</v>
      </c>
      <c r="EN2" s="170" t="s">
        <v>132</v>
      </c>
      <c r="EO2" s="170" t="s">
        <v>132</v>
      </c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</row>
    <row r="3" spans="1:1050" ht="26.1" customHeight="1" outlineLevel="2" x14ac:dyDescent="0.2">
      <c r="A3" s="266">
        <f>EJ3</f>
        <v>132</v>
      </c>
      <c r="B3" s="268" t="s">
        <v>137</v>
      </c>
      <c r="C3" s="268" t="s">
        <v>178</v>
      </c>
      <c r="D3" s="268" t="s">
        <v>10</v>
      </c>
      <c r="E3" s="268" t="s">
        <v>209</v>
      </c>
      <c r="F3" s="268" t="s">
        <v>210</v>
      </c>
      <c r="G3" s="269" t="s">
        <v>211</v>
      </c>
      <c r="H3" s="267" t="s">
        <v>130</v>
      </c>
      <c r="I3" s="267">
        <v>22</v>
      </c>
      <c r="J3" s="270">
        <f>VLOOKUP(C3,'[1]PPTOS GENERALES 2024'!$A$3:$D$8,4)</f>
        <v>690.24</v>
      </c>
      <c r="K3" s="270"/>
      <c r="L3" s="270">
        <f>VLOOKUP(I3,'[1]PPTOS GENERALES 2024'!$A$11:$E$40,5)</f>
        <v>504.18</v>
      </c>
      <c r="M3" s="270">
        <v>386.81</v>
      </c>
      <c r="N3" s="270"/>
      <c r="O3" s="270"/>
      <c r="P3" s="270"/>
      <c r="Q3" s="270"/>
      <c r="R3" s="270"/>
      <c r="S3" s="270"/>
      <c r="T3" s="270">
        <f t="shared" si="0"/>
        <v>1581.23</v>
      </c>
      <c r="U3" s="270">
        <f t="shared" si="1"/>
        <v>21363.600000000002</v>
      </c>
      <c r="V3" s="267">
        <v>5</v>
      </c>
      <c r="W3" s="271">
        <v>22</v>
      </c>
      <c r="X3" s="272">
        <f>VLOOKUP(W3,'[1]PPTOS GENERALES 2024'!$AL$11:$AN$40,3)*Y3</f>
        <v>612.99</v>
      </c>
      <c r="Y3" s="273">
        <v>1</v>
      </c>
      <c r="Z3" s="274">
        <f>VLOOKUP(C3,'[1]PPTOS GENERALES 2024'!$AL$3:$AO$8,4)*Y3</f>
        <v>865.68</v>
      </c>
      <c r="AA3" s="274">
        <f>VLOOKUP(C3,'[1]PPTOS GENERALES 2024'!$AL$3:$AP$8,5)*DM3*Y3</f>
        <v>179.52</v>
      </c>
      <c r="AB3" s="274"/>
      <c r="AC3" s="270">
        <f>VLOOKUP(C3,'[1]PPTOS GENERALES 2024'!$AU$3:$AV$8,2)*Y3</f>
        <v>748.20899999999995</v>
      </c>
      <c r="AD3" s="270">
        <f>VLOOKUP(C3,'[1]PPTOS GENERALES 2024'!$AU$3:$AW$8,3)*DM3*Y3</f>
        <v>154.96633333333332</v>
      </c>
      <c r="AE3" s="275">
        <f>VLOOKUP(I3,'[1]PPTOS GENERALES 2024'!$AL$11:$AN$40,3)*Y3</f>
        <v>612.99</v>
      </c>
      <c r="AF3" s="270"/>
      <c r="AG3" s="270">
        <f>VLOOKUP(V3,'[1]PPTOS GENERALES 2024'!$AL$45:$AU$56,10)*Y3</f>
        <v>543.62</v>
      </c>
      <c r="AH3" s="270"/>
      <c r="AI3" s="270"/>
      <c r="AJ3" s="270"/>
      <c r="AK3" s="276"/>
      <c r="AL3" s="270">
        <f>VLOOKUP(V3,'[1]PPTOS GENERALES 2024'!$AL$45:$BB$56,12)*AK3</f>
        <v>0</v>
      </c>
      <c r="AM3" s="276"/>
      <c r="AN3" s="270">
        <f>VLOOKUP(V3,'[1]PPTOS GENERALES 2024'!$AL$45:$BB$56,14)*AM3</f>
        <v>0</v>
      </c>
      <c r="AO3" s="276"/>
      <c r="AP3" s="270">
        <f>VLOOKUP(V3,'[1]PPTOS GENERALES 2024'!$AL$45:$BB$56,15)*AO3</f>
        <v>0</v>
      </c>
      <c r="AQ3" s="276">
        <v>1</v>
      </c>
      <c r="AR3" s="270">
        <f>VLOOKUP(V3,'[1]PPTOS GENERALES 2024'!$AL$45:$BB$56,17)*AQ3</f>
        <v>56.34</v>
      </c>
      <c r="AS3" s="276"/>
      <c r="AT3" s="270">
        <f>VLOOKUP(V3,'[1]PPTOS GENERALES 2024'!$AL$45:$BG$56,18)*AS3</f>
        <v>0</v>
      </c>
      <c r="AU3" s="244"/>
      <c r="AV3" s="270">
        <f>VLOOKUP(V3,'[1]PPTOS GENERALES 2024'!$AL$45:$BG$56,19)*AU3</f>
        <v>0</v>
      </c>
      <c r="AW3" s="244">
        <v>1</v>
      </c>
      <c r="AX3" s="270">
        <f>VLOOKUP(V3,'[1]PPTOS GENERALES 2024'!$AL$45:$BG$56,20)*AW3</f>
        <v>113.02</v>
      </c>
      <c r="AY3" s="244"/>
      <c r="AZ3" s="270">
        <f>VLOOKUP(V3,'[1]PPTOS GENERALES 2024'!$AL$45:$BG$56,21)*AY3</f>
        <v>0</v>
      </c>
      <c r="BA3" s="244"/>
      <c r="BB3" s="270">
        <f>VLOOKUP(V3,'[1]PPTOS GENERALES 2024'!$AL$45:$BG$56,22)*BA3</f>
        <v>0</v>
      </c>
      <c r="BC3" s="277">
        <v>1</v>
      </c>
      <c r="BD3" s="270">
        <f>VLOOKUP(V3,'[1]PPTOS GENERALES 2024'!$AL$45:$BZ$56,23)*BC3</f>
        <v>309.32608000000005</v>
      </c>
      <c r="BE3" s="244"/>
      <c r="BF3" s="270">
        <f>VLOOKUP(V3,'[1]PPTOS GENERALES 2024'!$AL$45:$BZ$56,24)*BE3</f>
        <v>0</v>
      </c>
      <c r="BG3" s="244">
        <v>1</v>
      </c>
      <c r="BH3" s="270">
        <f>VLOOKUP(V3,'[1]PPTOS GENERALES 2024'!$AL$45:$BZ$56,25)*BG3</f>
        <v>251.18207999999998</v>
      </c>
      <c r="BI3" s="244"/>
      <c r="BJ3" s="270">
        <f>VLOOKUP(V3,'[1]PPTOS GENERALES 2024'!$AL$45:$BZ$56,26)*BI3</f>
        <v>0</v>
      </c>
      <c r="BK3" s="244"/>
      <c r="BL3" s="270">
        <f>VLOOKUP(V3,'[1]PPTOS GENERALES 2024'!$AL$45:$BZ$56,27)*BK3</f>
        <v>0</v>
      </c>
      <c r="BM3" s="270"/>
      <c r="BN3" s="270">
        <f>VLOOKUP(V3,'[1]PPTOS GENERALES 2024'!$AL$45:$BZ$56,28)*BM3</f>
        <v>0</v>
      </c>
      <c r="BO3" s="270">
        <f>VLOOKUP(AA3,'[1]PPTOS GENERALES 2024'!$AL$45:$BZ$56,26)*BN3</f>
        <v>0</v>
      </c>
      <c r="BP3" s="270">
        <f>VLOOKUP(V3,'[1]PPTOS GENERALES 2024'!$AL$45:$BZ$56,29)*BO3</f>
        <v>0</v>
      </c>
      <c r="BQ3" s="270"/>
      <c r="BR3" s="270">
        <f>VLOOKUP(V3,'[1]PPTOS GENERALES 2024'!$AL$45:$BZ$56,30)*BQ3</f>
        <v>0</v>
      </c>
      <c r="BS3" s="270">
        <v>1</v>
      </c>
      <c r="BT3" s="270">
        <f>VLOOKUP(V3,'[1]PPTOS GENERALES 2024'!$AL$45:$BZ$56,31)*BS3</f>
        <v>251.18207999999998</v>
      </c>
      <c r="BU3" s="270"/>
      <c r="BV3" s="270">
        <f>VLOOKUP(V3,'[1]PPTOS GENERALES 2024'!$AL$45:$BZ$56,32)*BU3</f>
        <v>0</v>
      </c>
      <c r="BW3" s="270"/>
      <c r="BX3" s="270">
        <f>VLOOKUP(V3,'[1]PPTOS GENERALES 2024'!$AL$45:$BZ$56,33)*BW3</f>
        <v>0</v>
      </c>
      <c r="BY3" s="270"/>
      <c r="BZ3" s="270">
        <f>VLOOKUP(V3,'[1]PPTOS GENERALES 2024'!$AL$45:$BZ$56,34)*BY3</f>
        <v>0</v>
      </c>
      <c r="CA3" s="270"/>
      <c r="CB3" s="270">
        <f>VLOOKUP(V3,'[1]PPTOS GENERALES 2024'!$AL$45:$BZ$56,35)*CA3</f>
        <v>0</v>
      </c>
      <c r="CC3" s="270">
        <v>0</v>
      </c>
      <c r="CD3" s="270">
        <f>VLOOKUP(V3,'[1]PPTOS GENERALES 2024'!$AL$45:$BZ$56,36)*CC3</f>
        <v>0</v>
      </c>
      <c r="CE3" s="270">
        <v>0</v>
      </c>
      <c r="CF3" s="270">
        <f>VLOOKUP(V3,'[1]PPTOS GENERALES 2024'!$AL$45:$BZ$56,37)*CE3</f>
        <v>0</v>
      </c>
      <c r="CG3" s="270">
        <v>0</v>
      </c>
      <c r="CH3" s="270">
        <f>VLOOKUP(V3,'[1]PPTOS GENERALES 2024'!$AL$45:$BZ$56,38)*CG3</f>
        <v>0</v>
      </c>
      <c r="CI3" s="270">
        <v>0</v>
      </c>
      <c r="CJ3" s="270">
        <f>VLOOKUP(V3,'[1]PPTOS GENERALES 2024'!$AL$45:$BZ$56,39)*CI3</f>
        <v>0</v>
      </c>
      <c r="CK3" s="270"/>
      <c r="CL3" s="270">
        <f>VLOOKUP(V3,'[1]PPTOS GENERALES 2024'!$AL$45:$BZ$56,40)*CK3</f>
        <v>0</v>
      </c>
      <c r="CM3" s="270"/>
      <c r="CN3" s="270">
        <f>VLOOKUP(V3,'[1]PPTOS GENERALES 2024'!$AL$45:$BZ$56,41)*CM3</f>
        <v>0</v>
      </c>
      <c r="CO3" s="270">
        <f t="shared" si="2"/>
        <v>0</v>
      </c>
      <c r="CP3" s="270"/>
      <c r="CQ3" s="270"/>
      <c r="CR3" s="270">
        <f t="array" ref="CR3">ROUND((Z3*12)+(AC3*2),2)</f>
        <v>11884.58</v>
      </c>
      <c r="CS3" s="270"/>
      <c r="CT3" s="270"/>
      <c r="CU3" s="270">
        <f t="array" ref="CU3">ROUND((AA3*12)+ (AD3*2)+AB3,2)</f>
        <v>2464.17</v>
      </c>
      <c r="CV3" s="270">
        <f t="shared" si="3"/>
        <v>14348.75</v>
      </c>
      <c r="CW3" s="270">
        <f t="array" ref="CW3">ROUND((AE3+AF3)*14,2)</f>
        <v>8581.86</v>
      </c>
      <c r="CX3" s="270">
        <f t="array" ref="CX3">ROUND(AG3*14,2)</f>
        <v>7610.68</v>
      </c>
      <c r="CY3" s="270">
        <f t="shared" si="4"/>
        <v>13734.7</v>
      </c>
      <c r="CZ3" s="278">
        <f t="shared" si="5"/>
        <v>21345.38</v>
      </c>
      <c r="DA3" s="279">
        <f t="array" ref="DA3">CO3+CP3+CR3+CS3+CT3+CU3+CW3+CX3+CY3</f>
        <v>44275.990000000005</v>
      </c>
      <c r="DB3" s="245">
        <v>0</v>
      </c>
      <c r="DC3" s="280">
        <f t="shared" si="6"/>
        <v>32857.660000000003</v>
      </c>
      <c r="DD3" s="281">
        <f t="shared" si="7"/>
        <v>0.53802074556722657</v>
      </c>
      <c r="DE3" s="270"/>
      <c r="DF3" s="270"/>
      <c r="DG3" s="270">
        <f t="shared" si="8"/>
        <v>2371.17</v>
      </c>
      <c r="DH3" s="267">
        <v>0</v>
      </c>
      <c r="DI3" s="282" t="s">
        <v>122</v>
      </c>
      <c r="DJ3" s="284">
        <v>39401</v>
      </c>
      <c r="DK3" s="284">
        <v>45658</v>
      </c>
      <c r="DL3" s="285">
        <f t="shared" si="9"/>
        <v>5.666666666666667</v>
      </c>
      <c r="DM3" s="285">
        <f t="shared" si="10"/>
        <v>5.666666666666667</v>
      </c>
      <c r="DN3" s="286">
        <f t="shared" si="11"/>
        <v>0</v>
      </c>
      <c r="DO3" s="287">
        <f t="shared" si="12"/>
        <v>0</v>
      </c>
      <c r="DP3" s="287">
        <f t="shared" si="13"/>
        <v>0</v>
      </c>
      <c r="DQ3" s="287">
        <f t="shared" si="14"/>
        <v>0</v>
      </c>
      <c r="DR3" s="287">
        <f t="shared" si="15"/>
        <v>0</v>
      </c>
      <c r="DS3" s="287">
        <f>ROUND(AR3/30,2)</f>
        <v>1.88</v>
      </c>
      <c r="DT3" s="287">
        <f t="shared" si="16"/>
        <v>0</v>
      </c>
      <c r="DU3" s="287">
        <f t="shared" si="17"/>
        <v>0</v>
      </c>
      <c r="DV3" s="287">
        <f>ROUND(AX3/30,2)</f>
        <v>3.77</v>
      </c>
      <c r="DW3" s="287">
        <f t="shared" si="18"/>
        <v>0</v>
      </c>
      <c r="DX3" s="287">
        <f t="shared" si="19"/>
        <v>0</v>
      </c>
      <c r="DY3" s="288"/>
      <c r="DZ3" s="289">
        <v>930</v>
      </c>
      <c r="EA3" s="289">
        <v>704.05</v>
      </c>
      <c r="EB3" s="290" t="e">
        <f>#REF!-DZ3</f>
        <v>#REF!</v>
      </c>
      <c r="EC3" s="291">
        <f>DG3-EA3</f>
        <v>1667.1200000000001</v>
      </c>
      <c r="ED3" s="292">
        <f>ROUND(DB3/2,2)</f>
        <v>0</v>
      </c>
      <c r="EE3" s="288"/>
      <c r="EF3" s="288"/>
      <c r="EG3" s="288"/>
      <c r="EH3" s="288"/>
      <c r="EI3" s="293" t="s">
        <v>212</v>
      </c>
      <c r="EJ3" s="294">
        <v>132</v>
      </c>
      <c r="EK3" s="295" t="s">
        <v>213</v>
      </c>
      <c r="EL3" s="205">
        <v>3</v>
      </c>
      <c r="EM3" s="205">
        <v>2</v>
      </c>
      <c r="EN3" s="170" t="s">
        <v>132</v>
      </c>
      <c r="EO3" s="170" t="s">
        <v>132</v>
      </c>
    </row>
    <row r="4" spans="1:1050" ht="26.1" customHeight="1" outlineLevel="2" x14ac:dyDescent="0.2">
      <c r="A4" s="266">
        <f>EJ4</f>
        <v>132</v>
      </c>
      <c r="B4" s="268" t="s">
        <v>137</v>
      </c>
      <c r="C4" s="268" t="s">
        <v>178</v>
      </c>
      <c r="D4" s="268" t="s">
        <v>10</v>
      </c>
      <c r="E4" s="268" t="s">
        <v>209</v>
      </c>
      <c r="F4" s="268" t="s">
        <v>210</v>
      </c>
      <c r="G4" s="269" t="s">
        <v>211</v>
      </c>
      <c r="H4" s="267" t="s">
        <v>130</v>
      </c>
      <c r="I4" s="267">
        <v>22</v>
      </c>
      <c r="J4" s="270">
        <v>690.24</v>
      </c>
      <c r="K4" s="270">
        <v>201.52</v>
      </c>
      <c r="L4" s="270">
        <v>504.18</v>
      </c>
      <c r="M4" s="270">
        <v>317.45</v>
      </c>
      <c r="N4" s="270"/>
      <c r="O4" s="270"/>
      <c r="P4" s="270"/>
      <c r="Q4" s="270"/>
      <c r="R4" s="270"/>
      <c r="S4" s="270"/>
      <c r="T4" s="270">
        <f t="shared" si="0"/>
        <v>1713.39</v>
      </c>
      <c r="U4" s="270">
        <f t="shared" si="1"/>
        <v>23352.559999999998</v>
      </c>
      <c r="V4" s="267">
        <v>5</v>
      </c>
      <c r="W4" s="271">
        <v>20</v>
      </c>
      <c r="X4" s="272">
        <f>VLOOKUP(W4,'[1]PPTOS GENERALES 2024'!$AL$11:$AN$40,3)*Y4</f>
        <v>528.66</v>
      </c>
      <c r="Y4" s="273">
        <v>1</v>
      </c>
      <c r="Z4" s="274">
        <f>VLOOKUP(C4,'[1]PPTOS GENERALES 2024'!$AL$3:$AO$8,4)*Y4</f>
        <v>865.68</v>
      </c>
      <c r="AA4" s="274">
        <f>VLOOKUP(C4,'[1]PPTOS GENERALES 2024'!$AL$3:$AP$8,5)*DM4*Y4</f>
        <v>52.800000000000004</v>
      </c>
      <c r="AB4" s="274"/>
      <c r="AC4" s="270">
        <f>VLOOKUP(C4,'[1]PPTOS GENERALES 2024'!$AU$3:$AV$8,2)*Y4</f>
        <v>748.20899999999995</v>
      </c>
      <c r="AD4" s="270">
        <f>VLOOKUP(C4,'[1]PPTOS GENERALES 2024'!$AU$3:$AW$8,3)*DM4*Y4</f>
        <v>45.578333333333333</v>
      </c>
      <c r="AE4" s="275">
        <f>VLOOKUP(I4,'[1]PPTOS GENERALES 2024'!$AL$11:$AN$40,3)*Y4</f>
        <v>612.99</v>
      </c>
      <c r="AF4" s="270"/>
      <c r="AG4" s="270">
        <f>VLOOKUP(V4,'[1]PPTOS GENERALES 2024'!$AL$45:$AU$56,10)*Y4</f>
        <v>543.62</v>
      </c>
      <c r="AH4" s="270"/>
      <c r="AI4" s="270"/>
      <c r="AJ4" s="270"/>
      <c r="AK4" s="276"/>
      <c r="AL4" s="270">
        <f>VLOOKUP(V4,'[1]PPTOS GENERALES 2024'!$AL$45:$BB$56,12)*AK4</f>
        <v>0</v>
      </c>
      <c r="AM4" s="276"/>
      <c r="AN4" s="270">
        <f>VLOOKUP(V4,'[1]PPTOS GENERALES 2024'!$AL$45:$BB$56,14)*AM4</f>
        <v>0</v>
      </c>
      <c r="AO4" s="276"/>
      <c r="AP4" s="270">
        <f>VLOOKUP(V4,'[1]PPTOS GENERALES 2024'!$AL$45:$BB$56,15)*AO4</f>
        <v>0</v>
      </c>
      <c r="AQ4" s="276">
        <v>1</v>
      </c>
      <c r="AR4" s="270">
        <f>VLOOKUP(V4,'[1]PPTOS GENERALES 2024'!$AL$45:$BB$56,17)*AQ4</f>
        <v>56.34</v>
      </c>
      <c r="AS4" s="276"/>
      <c r="AT4" s="270">
        <f>VLOOKUP(V4,'[1]PPTOS GENERALES 2024'!$AL$45:$BG$56,18)*AS4</f>
        <v>0</v>
      </c>
      <c r="AU4" s="244"/>
      <c r="AV4" s="270">
        <f>VLOOKUP(V4,'[1]PPTOS GENERALES 2024'!$AL$45:$BG$56,19)*AU4</f>
        <v>0</v>
      </c>
      <c r="AW4" s="244">
        <v>1</v>
      </c>
      <c r="AX4" s="270">
        <f>VLOOKUP(V4,'[1]PPTOS GENERALES 2024'!$AL$45:$BG$56,20)*AW4</f>
        <v>113.02</v>
      </c>
      <c r="AY4" s="244"/>
      <c r="AZ4" s="270">
        <f>VLOOKUP(V4,'[1]PPTOS GENERALES 2024'!$AL$45:$BG$56,21)*AY4</f>
        <v>0</v>
      </c>
      <c r="BA4" s="244"/>
      <c r="BB4" s="270">
        <f>VLOOKUP(V4,'[1]PPTOS GENERALES 2024'!$AL$45:$BG$56,22)*BA4</f>
        <v>0</v>
      </c>
      <c r="BC4" s="277">
        <v>1</v>
      </c>
      <c r="BD4" s="270">
        <f>VLOOKUP(V4,'[1]PPTOS GENERALES 2024'!$AL$45:$BZ$56,23)*BC4</f>
        <v>309.32608000000005</v>
      </c>
      <c r="BE4" s="244"/>
      <c r="BF4" s="270">
        <f>VLOOKUP(V4,'[1]PPTOS GENERALES 2024'!$AL$45:$BZ$56,24)*BE4</f>
        <v>0</v>
      </c>
      <c r="BG4" s="244">
        <v>1</v>
      </c>
      <c r="BH4" s="270">
        <f>VLOOKUP(V4,'[1]PPTOS GENERALES 2024'!$AL$45:$BZ$56,25)*BG4</f>
        <v>251.18207999999998</v>
      </c>
      <c r="BI4" s="244"/>
      <c r="BJ4" s="270">
        <f>VLOOKUP(V4,'[1]PPTOS GENERALES 2024'!$AL$45:$BZ$56,26)*BI4</f>
        <v>0</v>
      </c>
      <c r="BK4" s="244"/>
      <c r="BL4" s="270">
        <f>VLOOKUP(V4,'[1]PPTOS GENERALES 2024'!$AL$45:$BZ$56,27)*BK4</f>
        <v>0</v>
      </c>
      <c r="BM4" s="270"/>
      <c r="BN4" s="270">
        <f>VLOOKUP(V4,'[1]PPTOS GENERALES 2024'!$AL$45:$BZ$56,28)*BM4</f>
        <v>0</v>
      </c>
      <c r="BO4" s="270">
        <f>VLOOKUP(AA4,'[1]PPTOS GENERALES 2024'!$AL$45:$BZ$56,26)*BN4</f>
        <v>0</v>
      </c>
      <c r="BP4" s="270">
        <f>VLOOKUP(V4,'[1]PPTOS GENERALES 2024'!$AL$45:$BZ$56,29)*BO4</f>
        <v>0</v>
      </c>
      <c r="BQ4" s="270"/>
      <c r="BR4" s="270">
        <f>VLOOKUP(V4,'[1]PPTOS GENERALES 2024'!$AL$45:$BZ$56,30)*BQ4</f>
        <v>0</v>
      </c>
      <c r="BS4" s="270">
        <v>1</v>
      </c>
      <c r="BT4" s="270">
        <f>VLOOKUP(V4,'[1]PPTOS GENERALES 2024'!$AL$45:$BZ$56,31)*BS4</f>
        <v>251.18207999999998</v>
      </c>
      <c r="BU4" s="270"/>
      <c r="BV4" s="270">
        <f>VLOOKUP(V4,'[1]PPTOS GENERALES 2024'!$AL$45:$BZ$56,32)*BU4</f>
        <v>0</v>
      </c>
      <c r="BW4" s="270"/>
      <c r="BX4" s="270">
        <f>VLOOKUP(V4,'[1]PPTOS GENERALES 2024'!$AL$45:$BZ$56,33)*BW4</f>
        <v>0</v>
      </c>
      <c r="BY4" s="270"/>
      <c r="BZ4" s="270">
        <f>VLOOKUP(V4,'[1]PPTOS GENERALES 2024'!$AL$45:$BZ$56,34)*BY4</f>
        <v>0</v>
      </c>
      <c r="CA4" s="270"/>
      <c r="CB4" s="270">
        <f>VLOOKUP(V4,'[1]PPTOS GENERALES 2024'!$AL$45:$BZ$56,35)*CA4</f>
        <v>0</v>
      </c>
      <c r="CC4" s="270">
        <v>0</v>
      </c>
      <c r="CD4" s="270">
        <f>VLOOKUP(V4,'[1]PPTOS GENERALES 2024'!$AL$45:$BZ$56,36)*CC4</f>
        <v>0</v>
      </c>
      <c r="CE4" s="270">
        <v>0</v>
      </c>
      <c r="CF4" s="270">
        <f>VLOOKUP(V4,'[1]PPTOS GENERALES 2024'!$AL$45:$BZ$56,37)*CE4</f>
        <v>0</v>
      </c>
      <c r="CG4" s="270">
        <v>0</v>
      </c>
      <c r="CH4" s="270">
        <f>VLOOKUP(V4,'[1]PPTOS GENERALES 2024'!$AL$45:$BZ$56,38)*CG4</f>
        <v>0</v>
      </c>
      <c r="CI4" s="270">
        <v>0</v>
      </c>
      <c r="CJ4" s="270">
        <f>VLOOKUP(V4,'[1]PPTOS GENERALES 2024'!$AL$45:$BZ$56,39)*CI4</f>
        <v>0</v>
      </c>
      <c r="CK4" s="270"/>
      <c r="CL4" s="270">
        <f>VLOOKUP(V4,'[1]PPTOS GENERALES 2024'!$AL$45:$BZ$56,40)*CK4</f>
        <v>0</v>
      </c>
      <c r="CM4" s="270"/>
      <c r="CN4" s="270">
        <f>VLOOKUP(V4,'[1]PPTOS GENERALES 2024'!$AL$45:$BZ$56,41)*CM4</f>
        <v>0</v>
      </c>
      <c r="CO4" s="270">
        <f t="shared" si="2"/>
        <v>0</v>
      </c>
      <c r="CP4" s="270"/>
      <c r="CQ4" s="270"/>
      <c r="CR4" s="270">
        <f t="array" ref="CR4">ROUND((Z4*12)+(AC4*2),2)</f>
        <v>11884.58</v>
      </c>
      <c r="CS4" s="270"/>
      <c r="CT4" s="270"/>
      <c r="CU4" s="270">
        <f t="array" ref="CU4">ROUND((AA4*12)+ (AD4*2)+AB4,2)</f>
        <v>724.76</v>
      </c>
      <c r="CV4" s="270">
        <f t="shared" si="3"/>
        <v>12609.34</v>
      </c>
      <c r="CW4" s="270">
        <f t="array" ref="CW4">ROUND((AE4+AF4)*14,2)</f>
        <v>8581.86</v>
      </c>
      <c r="CX4" s="270">
        <f t="array" ref="CX4">ROUND(AG4*14,2)</f>
        <v>7610.68</v>
      </c>
      <c r="CY4" s="270">
        <f t="shared" si="4"/>
        <v>13734.7</v>
      </c>
      <c r="CZ4" s="278">
        <f t="shared" si="5"/>
        <v>21345.38</v>
      </c>
      <c r="DA4" s="279">
        <f t="array" ref="DA4">CO4+CP4+CR4+CS4+CT4+CU4+CW4+CX4+CY4</f>
        <v>42536.58</v>
      </c>
      <c r="DB4" s="245">
        <v>0</v>
      </c>
      <c r="DC4" s="280">
        <f t="shared" si="6"/>
        <v>31083.580000000005</v>
      </c>
      <c r="DD4" s="281">
        <f t="shared" si="7"/>
        <v>0.33105663790179785</v>
      </c>
      <c r="DE4" s="270"/>
      <c r="DF4" s="270"/>
      <c r="DG4" s="270">
        <f t="shared" si="8"/>
        <v>2244.4499999999998</v>
      </c>
      <c r="DH4" s="267" t="e">
        <f>#REF!-#REF!</f>
        <v>#REF!</v>
      </c>
      <c r="DI4" s="282" t="s">
        <v>122</v>
      </c>
      <c r="DJ4" s="284">
        <v>43691</v>
      </c>
      <c r="DK4" s="284">
        <v>45658</v>
      </c>
      <c r="DL4" s="285">
        <f t="shared" si="9"/>
        <v>1.6666666666666667</v>
      </c>
      <c r="DM4" s="285">
        <f t="shared" si="10"/>
        <v>1.6666666666666667</v>
      </c>
      <c r="DN4" s="286">
        <f t="shared" si="11"/>
        <v>0</v>
      </c>
      <c r="DO4" s="287">
        <f t="shared" si="12"/>
        <v>0</v>
      </c>
      <c r="DP4" s="287">
        <f t="shared" si="13"/>
        <v>0</v>
      </c>
      <c r="DQ4" s="287">
        <f t="shared" si="14"/>
        <v>0</v>
      </c>
      <c r="DR4" s="287">
        <f t="shared" si="15"/>
        <v>0</v>
      </c>
      <c r="DS4" s="287">
        <f>ROUND(AR4/30,2)</f>
        <v>1.88</v>
      </c>
      <c r="DT4" s="287">
        <f t="shared" si="16"/>
        <v>0</v>
      </c>
      <c r="DU4" s="287">
        <f t="shared" si="17"/>
        <v>0</v>
      </c>
      <c r="DV4" s="287">
        <f>ROUND(AX4/30,2)</f>
        <v>3.77</v>
      </c>
      <c r="DW4" s="287">
        <f t="shared" si="18"/>
        <v>0</v>
      </c>
      <c r="DX4" s="287">
        <f t="shared" si="19"/>
        <v>0</v>
      </c>
      <c r="DY4" s="288"/>
      <c r="DZ4" s="289">
        <v>16</v>
      </c>
      <c r="EA4" s="289">
        <v>2179.5300000000002</v>
      </c>
      <c r="EB4" s="290" t="e">
        <f>#REF!-DZ4</f>
        <v>#REF!</v>
      </c>
      <c r="EC4" s="291">
        <f>DG4-EA4</f>
        <v>64.919999999999618</v>
      </c>
      <c r="ED4" s="292">
        <f>ROUND(DB4/2,2)</f>
        <v>0</v>
      </c>
      <c r="EE4" s="288"/>
      <c r="EF4" s="288"/>
      <c r="EG4" s="288"/>
      <c r="EH4" s="288"/>
      <c r="EI4" s="293" t="s">
        <v>212</v>
      </c>
      <c r="EJ4" s="294">
        <v>132</v>
      </c>
      <c r="EK4" s="295" t="s">
        <v>213</v>
      </c>
      <c r="EL4" s="205">
        <v>3</v>
      </c>
      <c r="EM4" s="205">
        <v>2</v>
      </c>
      <c r="EN4" s="170" t="s">
        <v>132</v>
      </c>
      <c r="EO4" s="170" t="s">
        <v>132</v>
      </c>
    </row>
    <row r="5" spans="1:1050" ht="26.1" customHeight="1" outlineLevel="2" x14ac:dyDescent="0.2">
      <c r="A5" s="266">
        <f>EJ5</f>
        <v>132</v>
      </c>
      <c r="B5" s="268" t="s">
        <v>137</v>
      </c>
      <c r="C5" s="268" t="s">
        <v>178</v>
      </c>
      <c r="D5" s="268" t="s">
        <v>10</v>
      </c>
      <c r="E5" s="268" t="s">
        <v>209</v>
      </c>
      <c r="F5" s="268" t="s">
        <v>210</v>
      </c>
      <c r="G5" s="269" t="s">
        <v>211</v>
      </c>
      <c r="H5" s="267" t="s">
        <v>130</v>
      </c>
      <c r="I5" s="267">
        <v>22</v>
      </c>
      <c r="J5" s="270">
        <v>690.24</v>
      </c>
      <c r="K5" s="270">
        <v>50.38</v>
      </c>
      <c r="L5" s="270">
        <v>504.18</v>
      </c>
      <c r="M5" s="270">
        <v>317.45</v>
      </c>
      <c r="N5" s="270"/>
      <c r="O5" s="270"/>
      <c r="P5" s="270"/>
      <c r="Q5" s="270"/>
      <c r="R5" s="270"/>
      <c r="S5" s="270"/>
      <c r="T5" s="270">
        <f t="shared" si="0"/>
        <v>1562.25</v>
      </c>
      <c r="U5" s="270">
        <f t="shared" si="1"/>
        <v>21236.6</v>
      </c>
      <c r="V5" s="267">
        <v>5</v>
      </c>
      <c r="W5" s="271">
        <v>20</v>
      </c>
      <c r="X5" s="272">
        <f>VLOOKUP(W5,'[1]PPTOS GENERALES 2024'!$AL$11:$AN$40,3)*Y5</f>
        <v>528.66</v>
      </c>
      <c r="Y5" s="273">
        <v>1</v>
      </c>
      <c r="Z5" s="274">
        <f>VLOOKUP(C5,'[1]PPTOS GENERALES 2024'!$AL$3:$AO$8,4)*Y5</f>
        <v>865.68</v>
      </c>
      <c r="AA5" s="274">
        <f>VLOOKUP(C5,'[1]PPTOS GENERALES 2024'!$AL$3:$AP$8,5)*DM5*Y5</f>
        <v>264</v>
      </c>
      <c r="AB5" s="274"/>
      <c r="AC5" s="270">
        <f>VLOOKUP(C5,'[1]PPTOS GENERALES 2024'!$AU$3:$AV$8,2)*Y5</f>
        <v>748.20899999999995</v>
      </c>
      <c r="AD5" s="270">
        <f>VLOOKUP(C5,'[1]PPTOS GENERALES 2024'!$AU$3:$AW$8,3)*DM5*Y5</f>
        <v>227.89166666666665</v>
      </c>
      <c r="AE5" s="275">
        <f>VLOOKUP(I5,'[1]PPTOS GENERALES 2024'!$AL$11:$AN$40,3)*Y5</f>
        <v>612.99</v>
      </c>
      <c r="AF5" s="270"/>
      <c r="AG5" s="270">
        <f>VLOOKUP(V5,'[1]PPTOS GENERALES 2024'!$AL$45:$AU$56,10)*Y5</f>
        <v>543.62</v>
      </c>
      <c r="AH5" s="270"/>
      <c r="AI5" s="270"/>
      <c r="AJ5" s="270"/>
      <c r="AK5" s="276"/>
      <c r="AL5" s="270">
        <f>VLOOKUP(V5,'[1]PPTOS GENERALES 2024'!$AL$45:$BB$56,12)*AK5</f>
        <v>0</v>
      </c>
      <c r="AM5" s="276"/>
      <c r="AN5" s="270">
        <f>VLOOKUP(V5,'[1]PPTOS GENERALES 2024'!$AL$45:$BB$56,14)*AM5</f>
        <v>0</v>
      </c>
      <c r="AO5" s="276"/>
      <c r="AP5" s="270">
        <f>VLOOKUP(V5,'[1]PPTOS GENERALES 2024'!$AL$45:$BB$56,15)*AO5</f>
        <v>0</v>
      </c>
      <c r="AQ5" s="276">
        <v>1</v>
      </c>
      <c r="AR5" s="270">
        <f>VLOOKUP(V5,'[1]PPTOS GENERALES 2024'!$AL$45:$BB$56,17)*AQ5</f>
        <v>56.34</v>
      </c>
      <c r="AS5" s="276"/>
      <c r="AT5" s="270">
        <f>VLOOKUP(V5,'[1]PPTOS GENERALES 2024'!$AL$45:$BG$56,18)*AS5</f>
        <v>0</v>
      </c>
      <c r="AU5" s="244"/>
      <c r="AV5" s="270">
        <f>VLOOKUP(V5,'[1]PPTOS GENERALES 2024'!$AL$45:$BG$56,19)*AU5</f>
        <v>0</v>
      </c>
      <c r="AW5" s="244">
        <v>1</v>
      </c>
      <c r="AX5" s="270">
        <f>VLOOKUP(V5,'[1]PPTOS GENERALES 2024'!$AL$45:$BG$56,20)*AW5</f>
        <v>113.02</v>
      </c>
      <c r="AY5" s="244"/>
      <c r="AZ5" s="270">
        <f>VLOOKUP(V5,'[1]PPTOS GENERALES 2024'!$AL$45:$BG$56,21)*AY5</f>
        <v>0</v>
      </c>
      <c r="BA5" s="244"/>
      <c r="BB5" s="270">
        <f>VLOOKUP(V5,'[1]PPTOS GENERALES 2024'!$AL$45:$BG$56,22)*BA5</f>
        <v>0</v>
      </c>
      <c r="BC5" s="277">
        <v>1</v>
      </c>
      <c r="BD5" s="270">
        <f>VLOOKUP(V5,'[1]PPTOS GENERALES 2024'!$AL$45:$BZ$56,23)*BC5</f>
        <v>309.32608000000005</v>
      </c>
      <c r="BE5" s="244"/>
      <c r="BF5" s="270">
        <f>VLOOKUP(V5,'[1]PPTOS GENERALES 2024'!$AL$45:$BZ$56,24)*BE5</f>
        <v>0</v>
      </c>
      <c r="BG5" s="244">
        <v>1</v>
      </c>
      <c r="BH5" s="270">
        <f>VLOOKUP(V5,'[1]PPTOS GENERALES 2024'!$AL$45:$BZ$56,25)*BG5</f>
        <v>251.18207999999998</v>
      </c>
      <c r="BI5" s="244"/>
      <c r="BJ5" s="270">
        <f>VLOOKUP(V5,'[1]PPTOS GENERALES 2024'!$AL$45:$BZ$56,26)*BI5</f>
        <v>0</v>
      </c>
      <c r="BK5" s="244"/>
      <c r="BL5" s="270">
        <f>VLOOKUP(V5,'[1]PPTOS GENERALES 2024'!$AL$45:$BZ$56,27)*BK5</f>
        <v>0</v>
      </c>
      <c r="BM5" s="270"/>
      <c r="BN5" s="270">
        <f>VLOOKUP(V5,'[1]PPTOS GENERALES 2024'!$AL$45:$BZ$56,28)*BM5</f>
        <v>0</v>
      </c>
      <c r="BO5" s="270"/>
      <c r="BP5" s="270">
        <f>VLOOKUP(V5,'[1]PPTOS GENERALES 2024'!$AL$45:$BZ$56,29)*BO5</f>
        <v>0</v>
      </c>
      <c r="BQ5" s="270"/>
      <c r="BR5" s="270">
        <f>VLOOKUP(V5,'[1]PPTOS GENERALES 2024'!$AL$45:$BZ$56,30)*BQ5</f>
        <v>0</v>
      </c>
      <c r="BS5" s="270">
        <v>1</v>
      </c>
      <c r="BT5" s="270">
        <f>VLOOKUP(V5,'[1]PPTOS GENERALES 2024'!$AL$45:$BZ$56,31)*BS5</f>
        <v>251.18207999999998</v>
      </c>
      <c r="BU5" s="270"/>
      <c r="BV5" s="270">
        <f>VLOOKUP(V5,'[1]PPTOS GENERALES 2024'!$AL$45:$BZ$56,32)*BU5</f>
        <v>0</v>
      </c>
      <c r="BW5" s="270"/>
      <c r="BX5" s="270">
        <f>VLOOKUP(V5,'[1]PPTOS GENERALES 2024'!$AL$45:$BZ$56,33)*BW5</f>
        <v>0</v>
      </c>
      <c r="BY5" s="270"/>
      <c r="BZ5" s="270">
        <f>VLOOKUP(V5,'[1]PPTOS GENERALES 2024'!$AL$45:$BZ$56,34)*BY5</f>
        <v>0</v>
      </c>
      <c r="CA5" s="270"/>
      <c r="CB5" s="270">
        <f>VLOOKUP(V5,'[1]PPTOS GENERALES 2024'!$AL$45:$BZ$56,35)*CA5</f>
        <v>0</v>
      </c>
      <c r="CC5" s="270">
        <v>0</v>
      </c>
      <c r="CD5" s="270">
        <f>VLOOKUP(V5,'[1]PPTOS GENERALES 2024'!$AL$45:$BZ$56,36)*CC5</f>
        <v>0</v>
      </c>
      <c r="CE5" s="270">
        <v>0</v>
      </c>
      <c r="CF5" s="270">
        <f>VLOOKUP(V5,'[1]PPTOS GENERALES 2024'!$AL$45:$BZ$56,37)*CE5</f>
        <v>0</v>
      </c>
      <c r="CG5" s="270">
        <v>0</v>
      </c>
      <c r="CH5" s="270">
        <f>VLOOKUP(V5,'[1]PPTOS GENERALES 2024'!$AL$45:$BZ$56,38)*CG5</f>
        <v>0</v>
      </c>
      <c r="CI5" s="270">
        <v>0</v>
      </c>
      <c r="CJ5" s="270">
        <f>VLOOKUP(V5,'[1]PPTOS GENERALES 2024'!$AL$45:$BZ$56,39)*CI5</f>
        <v>0</v>
      </c>
      <c r="CK5" s="270"/>
      <c r="CL5" s="270">
        <f>VLOOKUP(V5,'[1]PPTOS GENERALES 2024'!$AL$45:$BZ$56,40)*CK5</f>
        <v>0</v>
      </c>
      <c r="CM5" s="270"/>
      <c r="CN5" s="270">
        <f>VLOOKUP(V5,'[1]PPTOS GENERALES 2024'!$AL$45:$BZ$56,41)*CM5</f>
        <v>0</v>
      </c>
      <c r="CO5" s="270">
        <f t="shared" si="2"/>
        <v>0</v>
      </c>
      <c r="CP5" s="270"/>
      <c r="CQ5" s="270"/>
      <c r="CR5" s="270">
        <f t="array" ref="CR5">ROUND((Z5*12)+(AC5*2),2)</f>
        <v>11884.58</v>
      </c>
      <c r="CS5" s="270"/>
      <c r="CT5" s="270"/>
      <c r="CU5" s="270">
        <f t="array" ref="CU5">ROUND((AA5*12)+ (AD5*2)+AB5,2)</f>
        <v>3623.78</v>
      </c>
      <c r="CV5" s="270">
        <f t="shared" si="3"/>
        <v>15508.36</v>
      </c>
      <c r="CW5" s="270">
        <f t="array" ref="CW5">ROUND((AE5+AF5)*14,2)</f>
        <v>8581.86</v>
      </c>
      <c r="CX5" s="270">
        <f t="array" ref="CX5">ROUND(AG5*14,2)</f>
        <v>7610.68</v>
      </c>
      <c r="CY5" s="270">
        <f t="shared" si="4"/>
        <v>13734.7</v>
      </c>
      <c r="CZ5" s="278">
        <f t="shared" si="5"/>
        <v>21345.38</v>
      </c>
      <c r="DA5" s="279">
        <f t="array" ref="DA5">CO5+CP5+CR5+CS5+CT5+CU5+CW5+CX5+CY5</f>
        <v>45435.600000000006</v>
      </c>
      <c r="DB5" s="245">
        <v>0</v>
      </c>
      <c r="DC5" s="280">
        <f t="shared" si="6"/>
        <v>34040.379999999997</v>
      </c>
      <c r="DD5" s="281">
        <f t="shared" si="7"/>
        <v>0.60291101212058429</v>
      </c>
      <c r="DE5" s="270"/>
      <c r="DF5" s="270"/>
      <c r="DG5" s="270">
        <f t="shared" si="8"/>
        <v>2455.65</v>
      </c>
      <c r="DH5" s="267" t="e">
        <f>#REF!-#REF!</f>
        <v>#REF!</v>
      </c>
      <c r="DI5" s="282" t="s">
        <v>122</v>
      </c>
      <c r="DJ5" s="282" t="s">
        <v>214</v>
      </c>
      <c r="DK5" s="284">
        <v>45658</v>
      </c>
      <c r="DL5" s="285">
        <f t="shared" si="9"/>
        <v>8.3333333333333339</v>
      </c>
      <c r="DM5" s="285">
        <f t="shared" si="10"/>
        <v>8.3333333333333339</v>
      </c>
      <c r="DN5" s="286">
        <f t="shared" si="11"/>
        <v>0</v>
      </c>
      <c r="DO5" s="287">
        <f t="shared" si="12"/>
        <v>0</v>
      </c>
      <c r="DP5" s="287">
        <f t="shared" si="13"/>
        <v>0</v>
      </c>
      <c r="DQ5" s="287">
        <f t="shared" si="14"/>
        <v>0</v>
      </c>
      <c r="DR5" s="287">
        <f t="shared" si="15"/>
        <v>0</v>
      </c>
      <c r="DS5" s="287">
        <f>ROUND(AR5/30,2)</f>
        <v>1.88</v>
      </c>
      <c r="DT5" s="287">
        <f t="shared" si="16"/>
        <v>0</v>
      </c>
      <c r="DU5" s="287">
        <f t="shared" si="17"/>
        <v>0</v>
      </c>
      <c r="DV5" s="287">
        <f>ROUND(AX5/30,2)</f>
        <v>3.77</v>
      </c>
      <c r="DW5" s="287">
        <f t="shared" si="18"/>
        <v>0</v>
      </c>
      <c r="DX5" s="287">
        <f t="shared" si="19"/>
        <v>0</v>
      </c>
      <c r="DY5" s="288"/>
      <c r="DZ5" s="289">
        <v>43</v>
      </c>
      <c r="EA5" s="289">
        <v>1863.63</v>
      </c>
      <c r="EB5" s="290" t="e">
        <f>#REF!-DZ5</f>
        <v>#REF!</v>
      </c>
      <c r="EC5" s="291">
        <f>DG5-EA5</f>
        <v>592.02</v>
      </c>
      <c r="ED5" s="292">
        <f>ROUND(DB5/2,2)</f>
        <v>0</v>
      </c>
      <c r="EE5" s="288"/>
      <c r="EF5" s="288"/>
      <c r="EG5" s="288"/>
      <c r="EH5" s="288"/>
      <c r="EI5" s="293" t="s">
        <v>212</v>
      </c>
      <c r="EJ5" s="294">
        <v>132</v>
      </c>
      <c r="EK5" s="295" t="s">
        <v>213</v>
      </c>
      <c r="EL5" s="205">
        <v>3</v>
      </c>
      <c r="EM5" s="205">
        <v>2</v>
      </c>
      <c r="EN5" s="170" t="s">
        <v>132</v>
      </c>
      <c r="EO5" s="170" t="s">
        <v>132</v>
      </c>
      <c r="IP5" s="297"/>
      <c r="IQ5" s="297"/>
      <c r="IR5" s="297"/>
      <c r="IS5" s="297"/>
      <c r="IT5" s="297"/>
      <c r="IU5" s="297"/>
      <c r="IV5" s="297"/>
      <c r="IW5" s="297"/>
      <c r="IX5" s="297"/>
      <c r="IY5" s="297"/>
      <c r="IZ5" s="297"/>
      <c r="JA5" s="297"/>
      <c r="JB5" s="297"/>
      <c r="JC5" s="297"/>
      <c r="JD5" s="297"/>
      <c r="JE5" s="297"/>
      <c r="JF5" s="297"/>
      <c r="JG5" s="297"/>
      <c r="JH5" s="297"/>
      <c r="JI5" s="297"/>
      <c r="JJ5" s="297"/>
      <c r="JK5" s="297"/>
      <c r="JL5" s="297"/>
      <c r="JM5" s="297"/>
      <c r="JN5" s="297"/>
      <c r="JO5" s="297"/>
      <c r="JP5" s="297"/>
      <c r="JQ5" s="297"/>
      <c r="JR5" s="297"/>
      <c r="JS5" s="297"/>
      <c r="JT5" s="297"/>
      <c r="JU5" s="297"/>
      <c r="JV5" s="297"/>
      <c r="JW5" s="297"/>
      <c r="JX5" s="297"/>
      <c r="JY5" s="297"/>
      <c r="JZ5" s="297"/>
      <c r="KA5" s="297"/>
      <c r="KB5" s="297"/>
      <c r="KC5" s="297"/>
      <c r="KD5" s="297"/>
      <c r="KE5" s="297"/>
      <c r="KF5" s="297"/>
      <c r="KG5" s="297"/>
      <c r="KH5" s="297"/>
      <c r="KI5" s="297"/>
      <c r="KJ5" s="297"/>
      <c r="KK5" s="297"/>
      <c r="KL5" s="297"/>
      <c r="KM5" s="297"/>
      <c r="KN5" s="297"/>
      <c r="KO5" s="297"/>
      <c r="KP5" s="297"/>
      <c r="KQ5" s="297"/>
      <c r="KR5" s="297"/>
      <c r="KS5" s="297"/>
      <c r="KT5" s="297"/>
      <c r="KU5" s="297"/>
      <c r="KV5" s="297"/>
      <c r="KW5" s="297"/>
      <c r="KX5" s="297"/>
      <c r="KY5" s="297"/>
      <c r="KZ5" s="297"/>
      <c r="LA5" s="297"/>
      <c r="LB5" s="297"/>
      <c r="LC5" s="297"/>
      <c r="LD5" s="297"/>
      <c r="LE5" s="297"/>
      <c r="LF5" s="297"/>
      <c r="LG5" s="297"/>
      <c r="LH5" s="297"/>
      <c r="LI5" s="297"/>
      <c r="LJ5" s="297"/>
      <c r="LK5" s="297"/>
      <c r="LL5" s="297"/>
      <c r="LM5" s="297"/>
      <c r="LN5" s="297"/>
      <c r="LO5" s="297"/>
      <c r="LP5" s="297"/>
      <c r="LQ5" s="297"/>
      <c r="LR5" s="297"/>
      <c r="LS5" s="297"/>
      <c r="LT5" s="297"/>
      <c r="LU5" s="297"/>
      <c r="LV5" s="297"/>
      <c r="LW5" s="297"/>
      <c r="LX5" s="297"/>
      <c r="LY5" s="297"/>
      <c r="LZ5" s="297"/>
      <c r="MA5" s="297"/>
      <c r="MB5" s="297"/>
      <c r="MC5" s="297"/>
      <c r="MD5" s="297"/>
      <c r="ME5" s="297"/>
      <c r="MF5" s="297"/>
      <c r="MG5" s="297"/>
      <c r="MH5" s="297"/>
      <c r="MI5" s="297"/>
      <c r="MJ5" s="297"/>
      <c r="MK5" s="297"/>
      <c r="ML5" s="297"/>
      <c r="MM5" s="297"/>
      <c r="MN5" s="297"/>
      <c r="MO5" s="297"/>
      <c r="MP5" s="297"/>
      <c r="MQ5" s="297"/>
      <c r="MR5" s="297"/>
      <c r="MS5" s="297"/>
      <c r="MT5" s="297"/>
      <c r="MU5" s="297"/>
      <c r="MV5" s="297"/>
      <c r="MW5" s="297"/>
      <c r="MX5" s="297"/>
      <c r="MY5" s="297"/>
      <c r="MZ5" s="297"/>
      <c r="NA5" s="297"/>
      <c r="NB5" s="297"/>
      <c r="NC5" s="297"/>
      <c r="ND5" s="297"/>
      <c r="NE5" s="297"/>
      <c r="NF5" s="297"/>
      <c r="NG5" s="297"/>
      <c r="NH5" s="297"/>
      <c r="NI5" s="297"/>
      <c r="NJ5" s="297"/>
      <c r="NK5" s="297"/>
      <c r="NL5" s="297"/>
      <c r="NM5" s="297"/>
      <c r="NN5" s="297"/>
      <c r="NO5" s="297"/>
      <c r="NP5" s="297"/>
      <c r="NQ5" s="297"/>
      <c r="NR5" s="297"/>
      <c r="NS5" s="297"/>
      <c r="NT5" s="297"/>
      <c r="NU5" s="297"/>
      <c r="NV5" s="297"/>
      <c r="NW5" s="297"/>
      <c r="NX5" s="297"/>
      <c r="NY5" s="297"/>
      <c r="NZ5" s="297"/>
      <c r="OA5" s="297"/>
      <c r="OB5" s="297"/>
      <c r="OC5" s="297"/>
      <c r="OD5" s="297"/>
      <c r="OE5" s="297"/>
      <c r="OF5" s="297"/>
      <c r="OG5" s="297"/>
      <c r="OH5" s="297"/>
      <c r="OI5" s="297"/>
      <c r="OJ5" s="297"/>
      <c r="OK5" s="297"/>
      <c r="OL5" s="297"/>
      <c r="OM5" s="297"/>
      <c r="ON5" s="297"/>
      <c r="OO5" s="297"/>
      <c r="OP5" s="297"/>
      <c r="OQ5" s="297"/>
      <c r="OR5" s="297"/>
      <c r="OS5" s="297"/>
      <c r="OT5" s="297"/>
      <c r="OU5" s="297"/>
      <c r="OV5" s="297"/>
      <c r="OW5" s="297"/>
      <c r="OX5" s="297"/>
      <c r="OY5" s="297"/>
      <c r="OZ5" s="297"/>
      <c r="PA5" s="297"/>
      <c r="PB5" s="297"/>
      <c r="PC5" s="297"/>
      <c r="PD5" s="297"/>
      <c r="PE5" s="297"/>
      <c r="PF5" s="297"/>
      <c r="PG5" s="297"/>
      <c r="PH5" s="297"/>
      <c r="PI5" s="297"/>
      <c r="PJ5" s="297"/>
      <c r="PK5" s="297"/>
      <c r="PL5" s="297"/>
      <c r="PM5" s="297"/>
      <c r="PN5" s="297"/>
      <c r="PO5" s="297"/>
      <c r="PP5" s="297"/>
      <c r="PQ5" s="297"/>
      <c r="PR5" s="297"/>
      <c r="PS5" s="297"/>
      <c r="PT5" s="297"/>
      <c r="PU5" s="297"/>
      <c r="PV5" s="297"/>
      <c r="PW5" s="297"/>
      <c r="PX5" s="297"/>
      <c r="PY5" s="297"/>
      <c r="PZ5" s="297"/>
      <c r="QA5" s="297"/>
      <c r="QB5" s="297"/>
      <c r="QC5" s="297"/>
      <c r="QD5" s="297"/>
      <c r="QE5" s="297"/>
      <c r="QF5" s="297"/>
      <c r="QG5" s="297"/>
      <c r="QH5" s="297"/>
      <c r="QI5" s="297"/>
      <c r="QJ5" s="297"/>
      <c r="QK5" s="297"/>
      <c r="QL5" s="297"/>
      <c r="QM5" s="297"/>
      <c r="QN5" s="297"/>
      <c r="QO5" s="297"/>
      <c r="QP5" s="297"/>
      <c r="QQ5" s="297"/>
      <c r="QR5" s="297"/>
      <c r="QS5" s="297"/>
      <c r="QT5" s="297"/>
      <c r="QU5" s="297"/>
      <c r="QV5" s="297"/>
      <c r="QW5" s="297"/>
      <c r="QX5" s="297"/>
      <c r="QY5" s="297"/>
      <c r="QZ5" s="297"/>
      <c r="RA5" s="297"/>
      <c r="RB5" s="297"/>
      <c r="RC5" s="297"/>
      <c r="RD5" s="297"/>
      <c r="RE5" s="297"/>
      <c r="RF5" s="297"/>
      <c r="RG5" s="297"/>
      <c r="RH5" s="297"/>
      <c r="RI5" s="297"/>
      <c r="RJ5" s="297"/>
      <c r="RK5" s="297"/>
      <c r="RL5" s="297"/>
      <c r="RM5" s="297"/>
      <c r="RN5" s="297"/>
      <c r="RO5" s="297"/>
      <c r="RP5" s="297"/>
      <c r="RQ5" s="297"/>
      <c r="RR5" s="297"/>
      <c r="RS5" s="297"/>
      <c r="RT5" s="297"/>
      <c r="RU5" s="297"/>
      <c r="RV5" s="297"/>
      <c r="RW5" s="297"/>
      <c r="RX5" s="297"/>
      <c r="RY5" s="297"/>
      <c r="RZ5" s="297"/>
      <c r="SA5" s="297"/>
      <c r="SB5" s="297"/>
      <c r="SC5" s="297"/>
      <c r="SD5" s="297"/>
      <c r="SE5" s="297"/>
      <c r="SF5" s="297"/>
      <c r="SG5" s="297"/>
      <c r="SH5" s="297"/>
      <c r="SI5" s="297"/>
      <c r="SJ5" s="297"/>
      <c r="SK5" s="297"/>
      <c r="SL5" s="297"/>
      <c r="SM5" s="297"/>
      <c r="SN5" s="297"/>
      <c r="SO5" s="297"/>
      <c r="SP5" s="297"/>
      <c r="SQ5" s="297"/>
      <c r="SR5" s="297"/>
      <c r="SS5" s="297"/>
      <c r="ST5" s="297"/>
      <c r="SU5" s="297"/>
      <c r="SV5" s="297"/>
      <c r="SW5" s="297"/>
      <c r="SX5" s="297"/>
      <c r="SY5" s="297"/>
      <c r="SZ5" s="297"/>
      <c r="TA5" s="297"/>
      <c r="TB5" s="297"/>
      <c r="TC5" s="297"/>
      <c r="TD5" s="297"/>
      <c r="TE5" s="297"/>
      <c r="TF5" s="297"/>
      <c r="TG5" s="297"/>
      <c r="TH5" s="297"/>
      <c r="TI5" s="297"/>
      <c r="TJ5" s="297"/>
      <c r="TK5" s="297"/>
      <c r="TL5" s="297"/>
      <c r="TM5" s="297"/>
      <c r="TN5" s="297"/>
      <c r="TO5" s="297"/>
      <c r="TP5" s="297"/>
      <c r="TQ5" s="297"/>
      <c r="TR5" s="297"/>
      <c r="TS5" s="297"/>
      <c r="TT5" s="297"/>
      <c r="TU5" s="297"/>
      <c r="TV5" s="297"/>
      <c r="TW5" s="297"/>
      <c r="TX5" s="297"/>
      <c r="TY5" s="297"/>
      <c r="TZ5" s="297"/>
      <c r="UA5" s="297"/>
      <c r="UB5" s="297"/>
      <c r="UC5" s="297"/>
      <c r="UD5" s="297"/>
      <c r="UE5" s="297"/>
      <c r="UF5" s="297"/>
      <c r="UG5" s="297"/>
      <c r="UH5" s="297"/>
      <c r="UI5" s="297"/>
      <c r="UJ5" s="297"/>
      <c r="UK5" s="297"/>
      <c r="UL5" s="297"/>
      <c r="UM5" s="297"/>
      <c r="UN5" s="297"/>
      <c r="UO5" s="297"/>
      <c r="UP5" s="297"/>
      <c r="UQ5" s="297"/>
      <c r="UR5" s="297"/>
      <c r="US5" s="297"/>
      <c r="UT5" s="297"/>
      <c r="UU5" s="297"/>
      <c r="UV5" s="297"/>
      <c r="UW5" s="297"/>
      <c r="UX5" s="297"/>
      <c r="UY5" s="297"/>
      <c r="UZ5" s="297"/>
      <c r="VA5" s="297"/>
      <c r="VB5" s="297"/>
      <c r="VC5" s="297"/>
      <c r="VD5" s="297"/>
      <c r="VE5" s="297"/>
      <c r="VF5" s="297"/>
      <c r="VG5" s="297"/>
      <c r="VH5" s="297"/>
      <c r="VI5" s="297"/>
      <c r="VJ5" s="297"/>
      <c r="VK5" s="297"/>
      <c r="VL5" s="297"/>
      <c r="VM5" s="297"/>
      <c r="VN5" s="297"/>
      <c r="VO5" s="297"/>
      <c r="VP5" s="297"/>
      <c r="VQ5" s="297"/>
      <c r="VR5" s="297"/>
      <c r="VS5" s="297"/>
      <c r="VT5" s="297"/>
      <c r="VU5" s="297"/>
      <c r="VV5" s="297"/>
      <c r="VW5" s="297"/>
      <c r="VX5" s="297"/>
      <c r="VY5" s="297"/>
      <c r="VZ5" s="297"/>
      <c r="WA5" s="297"/>
      <c r="WB5" s="297"/>
      <c r="WC5" s="297"/>
      <c r="WD5" s="297"/>
      <c r="WE5" s="297"/>
      <c r="WF5" s="297"/>
      <c r="WG5" s="297"/>
      <c r="WH5" s="297"/>
      <c r="WI5" s="297"/>
      <c r="WJ5" s="297"/>
      <c r="WK5" s="297"/>
      <c r="WL5" s="297"/>
      <c r="WM5" s="297"/>
      <c r="WN5" s="297"/>
      <c r="WO5" s="297"/>
      <c r="WP5" s="297"/>
      <c r="WQ5" s="297"/>
      <c r="WR5" s="297"/>
      <c r="WS5" s="297"/>
      <c r="WT5" s="297"/>
      <c r="WU5" s="297"/>
      <c r="WV5" s="297"/>
      <c r="WW5" s="297"/>
      <c r="WX5" s="297"/>
      <c r="WY5" s="297"/>
      <c r="WZ5" s="297"/>
      <c r="XA5" s="297"/>
      <c r="XB5" s="297"/>
      <c r="XC5" s="297"/>
      <c r="XD5" s="297"/>
      <c r="XE5" s="297"/>
      <c r="XF5" s="297"/>
      <c r="XG5" s="297"/>
      <c r="XH5" s="297"/>
      <c r="XI5" s="297"/>
      <c r="XJ5" s="297"/>
      <c r="XK5" s="297"/>
      <c r="XL5" s="297"/>
      <c r="XM5" s="297"/>
      <c r="XN5" s="297"/>
      <c r="XO5" s="297"/>
      <c r="XP5" s="297"/>
      <c r="XQ5" s="297"/>
      <c r="XR5" s="297"/>
      <c r="XS5" s="297"/>
      <c r="XT5" s="297"/>
      <c r="XU5" s="297"/>
      <c r="XV5" s="297"/>
      <c r="XW5" s="297"/>
      <c r="XX5" s="297"/>
      <c r="XY5" s="297"/>
      <c r="XZ5" s="297"/>
      <c r="YA5" s="297"/>
      <c r="YB5" s="297"/>
      <c r="YC5" s="297"/>
      <c r="YD5" s="297"/>
      <c r="YE5" s="297"/>
      <c r="YF5" s="297"/>
      <c r="YG5" s="297"/>
      <c r="YH5" s="297"/>
      <c r="YI5" s="297"/>
      <c r="YJ5" s="297"/>
      <c r="YK5" s="297"/>
      <c r="YL5" s="297"/>
      <c r="YM5" s="297"/>
      <c r="YN5" s="297"/>
      <c r="YO5" s="297"/>
      <c r="YP5" s="297"/>
      <c r="YQ5" s="297"/>
      <c r="YR5" s="297"/>
      <c r="YS5" s="297"/>
      <c r="YT5" s="297"/>
      <c r="YU5" s="297"/>
      <c r="YV5" s="297"/>
      <c r="YW5" s="297"/>
      <c r="YX5" s="297"/>
      <c r="YY5" s="297"/>
      <c r="YZ5" s="297"/>
      <c r="ZA5" s="297"/>
      <c r="ZB5" s="297"/>
      <c r="ZC5" s="297"/>
      <c r="ZD5" s="297"/>
      <c r="ZE5" s="297"/>
      <c r="ZF5" s="297"/>
      <c r="ZG5" s="297"/>
      <c r="ZH5" s="297"/>
      <c r="ZI5" s="297"/>
      <c r="ZJ5" s="297"/>
      <c r="ZK5" s="297"/>
      <c r="ZL5" s="297"/>
      <c r="ZM5" s="297"/>
      <c r="ZN5" s="297"/>
      <c r="ZO5" s="297"/>
      <c r="ZP5" s="297"/>
      <c r="ZQ5" s="297"/>
      <c r="ZR5" s="297"/>
      <c r="ZS5" s="297"/>
      <c r="ZT5" s="297"/>
      <c r="ZU5" s="297"/>
      <c r="ZV5" s="297"/>
      <c r="ZW5" s="297"/>
      <c r="ZX5" s="297"/>
      <c r="ZY5" s="297"/>
      <c r="ZZ5" s="297"/>
      <c r="AAA5" s="297"/>
      <c r="AAB5" s="297"/>
      <c r="AAC5" s="297"/>
      <c r="AAD5" s="297"/>
      <c r="AAE5" s="297"/>
      <c r="AAF5" s="297"/>
      <c r="AAG5" s="297"/>
      <c r="AAH5" s="297"/>
      <c r="AAI5" s="297"/>
      <c r="AAJ5" s="297"/>
      <c r="AAK5" s="297"/>
      <c r="AAL5" s="297"/>
      <c r="AAM5" s="297"/>
      <c r="AAN5" s="297"/>
      <c r="AAO5" s="297"/>
      <c r="AAP5" s="297"/>
      <c r="AAQ5" s="297"/>
      <c r="AAR5" s="297"/>
      <c r="AAS5" s="297"/>
      <c r="AAT5" s="297"/>
      <c r="AAU5" s="297"/>
      <c r="AAV5" s="297"/>
      <c r="AAW5" s="297"/>
      <c r="AAX5" s="297"/>
      <c r="AAY5" s="297"/>
      <c r="AAZ5" s="297"/>
      <c r="ABA5" s="297"/>
      <c r="ABB5" s="297"/>
      <c r="ABC5" s="297"/>
      <c r="ABD5" s="297"/>
      <c r="ABE5" s="297"/>
      <c r="ABF5" s="297"/>
      <c r="ABG5" s="297"/>
      <c r="ABH5" s="297"/>
      <c r="ABI5" s="297"/>
      <c r="ABJ5" s="297"/>
      <c r="ABK5" s="297"/>
      <c r="ABL5" s="297"/>
      <c r="ABM5" s="297"/>
      <c r="ABN5" s="297"/>
      <c r="ABO5" s="297"/>
      <c r="ABP5" s="297"/>
      <c r="ABQ5" s="297"/>
      <c r="ABR5" s="297"/>
      <c r="ABS5" s="297"/>
      <c r="ABT5" s="297"/>
      <c r="ABU5" s="297"/>
      <c r="ABV5" s="297"/>
      <c r="ABW5" s="297"/>
      <c r="ABX5" s="297"/>
      <c r="ABY5" s="297"/>
      <c r="ABZ5" s="297"/>
      <c r="ACA5" s="297"/>
      <c r="ACB5" s="297"/>
      <c r="ACC5" s="297"/>
      <c r="ACD5" s="297"/>
      <c r="ACE5" s="297"/>
      <c r="ACF5" s="297"/>
      <c r="ACG5" s="297"/>
      <c r="ACH5" s="297"/>
      <c r="ACI5" s="297"/>
      <c r="ACJ5" s="297"/>
      <c r="ACK5" s="297"/>
      <c r="ACL5" s="297"/>
      <c r="ACM5" s="297"/>
      <c r="ACN5" s="297"/>
      <c r="ACO5" s="297"/>
      <c r="ACP5" s="297"/>
      <c r="ACQ5" s="297"/>
      <c r="ACR5" s="297"/>
      <c r="ACS5" s="297"/>
      <c r="ACT5" s="297"/>
      <c r="ACU5" s="297"/>
      <c r="ACV5" s="297"/>
      <c r="ACW5" s="297"/>
      <c r="ACX5" s="297"/>
      <c r="ACY5" s="297"/>
      <c r="ACZ5" s="297"/>
      <c r="ADA5" s="297"/>
      <c r="ADB5" s="297"/>
      <c r="ADC5" s="297"/>
      <c r="ADD5" s="297"/>
      <c r="ADE5" s="297"/>
      <c r="ADF5" s="297"/>
      <c r="ADG5" s="297"/>
      <c r="ADH5" s="297"/>
      <c r="ADI5" s="297"/>
      <c r="ADJ5" s="297"/>
      <c r="ADK5" s="297"/>
      <c r="ADL5" s="297"/>
      <c r="ADM5" s="297"/>
      <c r="ADN5" s="297"/>
      <c r="ADO5" s="297"/>
      <c r="ADP5" s="297"/>
      <c r="ADQ5" s="297"/>
      <c r="ADR5" s="297"/>
      <c r="ADS5" s="297"/>
      <c r="ADT5" s="297"/>
      <c r="ADU5" s="297"/>
      <c r="ADV5" s="297"/>
      <c r="ADW5" s="297"/>
      <c r="ADX5" s="297"/>
      <c r="ADY5" s="297"/>
      <c r="ADZ5" s="297"/>
      <c r="AEA5" s="297"/>
      <c r="AEB5" s="297"/>
      <c r="AEC5" s="297"/>
      <c r="AED5" s="297"/>
      <c r="AEE5" s="297"/>
      <c r="AEF5" s="297"/>
      <c r="AEG5" s="297"/>
      <c r="AEH5" s="297"/>
      <c r="AEI5" s="297"/>
      <c r="AEJ5" s="297"/>
      <c r="AEK5" s="297"/>
      <c r="AEL5" s="297"/>
      <c r="AEM5" s="297"/>
      <c r="AEN5" s="297"/>
      <c r="AEO5" s="297"/>
      <c r="AEP5" s="297"/>
      <c r="AEQ5" s="297"/>
      <c r="AER5" s="297"/>
      <c r="AES5" s="297"/>
      <c r="AET5" s="297"/>
      <c r="AEU5" s="297"/>
      <c r="AEV5" s="297"/>
      <c r="AEW5" s="297"/>
      <c r="AEX5" s="297"/>
      <c r="AEY5" s="297"/>
      <c r="AEZ5" s="297"/>
      <c r="AFA5" s="297"/>
      <c r="AFB5" s="297"/>
      <c r="AFC5" s="297"/>
      <c r="AFD5" s="297"/>
      <c r="AFE5" s="297"/>
      <c r="AFF5" s="297"/>
      <c r="AFG5" s="297"/>
      <c r="AFH5" s="297"/>
      <c r="AFI5" s="297"/>
      <c r="AFJ5" s="297"/>
      <c r="AFK5" s="297"/>
      <c r="AFL5" s="297"/>
      <c r="AFM5" s="297"/>
      <c r="AFN5" s="297"/>
      <c r="AFO5" s="297"/>
      <c r="AFP5" s="297"/>
      <c r="AFQ5" s="297"/>
      <c r="AFR5" s="297"/>
      <c r="AFS5" s="297"/>
      <c r="AFT5" s="297"/>
      <c r="AFU5" s="297"/>
      <c r="AFV5" s="297"/>
      <c r="AFW5" s="297"/>
      <c r="AFX5" s="297"/>
      <c r="AFY5" s="297"/>
      <c r="AFZ5" s="297"/>
      <c r="AGA5" s="297"/>
      <c r="AGB5" s="297"/>
      <c r="AGC5" s="297"/>
      <c r="AGD5" s="297"/>
      <c r="AGE5" s="297"/>
      <c r="AGF5" s="297"/>
      <c r="AGG5" s="297"/>
      <c r="AGH5" s="297"/>
      <c r="AGI5" s="297"/>
      <c r="AGJ5" s="297"/>
      <c r="AGK5" s="297"/>
      <c r="AGL5" s="297"/>
      <c r="AGM5" s="297"/>
      <c r="AGN5" s="297"/>
      <c r="AGO5" s="297"/>
      <c r="AGP5" s="297"/>
      <c r="AGQ5" s="297"/>
      <c r="AGR5" s="297"/>
      <c r="AGS5" s="297"/>
      <c r="AGT5" s="297"/>
      <c r="AGU5" s="297"/>
      <c r="AGV5" s="297"/>
      <c r="AGW5" s="297"/>
      <c r="AGX5" s="297"/>
      <c r="AGY5" s="297"/>
      <c r="AGZ5" s="297"/>
      <c r="AHA5" s="297"/>
      <c r="AHB5" s="297"/>
      <c r="AHC5" s="297"/>
      <c r="AHD5" s="297"/>
      <c r="AHE5" s="297"/>
      <c r="AHF5" s="297"/>
      <c r="AHG5" s="297"/>
      <c r="AHH5" s="297"/>
      <c r="AHI5" s="297"/>
      <c r="AHJ5" s="297"/>
      <c r="AHK5" s="297"/>
      <c r="AHL5" s="297"/>
      <c r="AHM5" s="297"/>
      <c r="AHN5" s="297"/>
      <c r="AHO5" s="297"/>
      <c r="AHP5" s="297"/>
      <c r="AHQ5" s="297"/>
      <c r="AHR5" s="297"/>
      <c r="AHS5" s="297"/>
      <c r="AHT5" s="297"/>
      <c r="AHU5" s="297"/>
      <c r="AHV5" s="297"/>
      <c r="AHW5" s="297"/>
      <c r="AHX5" s="297"/>
      <c r="AHY5" s="297"/>
      <c r="AHZ5" s="297"/>
      <c r="AIA5" s="297"/>
      <c r="AIB5" s="297"/>
      <c r="AIC5" s="297"/>
      <c r="AID5" s="297"/>
      <c r="AIE5" s="297"/>
      <c r="AIF5" s="297"/>
      <c r="AIG5" s="297"/>
      <c r="AIH5" s="297"/>
      <c r="AII5" s="297"/>
      <c r="AIJ5" s="297"/>
      <c r="AIK5" s="297"/>
      <c r="AIL5" s="297"/>
      <c r="AIM5" s="297"/>
      <c r="AIN5" s="297"/>
      <c r="AIO5" s="297"/>
      <c r="AIP5" s="297"/>
      <c r="AIQ5" s="297"/>
      <c r="AIR5" s="297"/>
      <c r="AIS5" s="297"/>
      <c r="AIT5" s="297"/>
      <c r="AIU5" s="297"/>
      <c r="AIV5" s="297"/>
      <c r="AIW5" s="297"/>
      <c r="AIX5" s="297"/>
      <c r="AIY5" s="297"/>
      <c r="AIZ5" s="297"/>
      <c r="AJA5" s="297"/>
      <c r="AJB5" s="297"/>
      <c r="AJC5" s="297"/>
      <c r="AJD5" s="297"/>
      <c r="AJE5" s="297"/>
      <c r="AJF5" s="297"/>
      <c r="AJG5" s="297"/>
      <c r="AJH5" s="297"/>
      <c r="AJI5" s="297"/>
      <c r="AJJ5" s="297"/>
      <c r="AJK5" s="297"/>
      <c r="AJL5" s="297"/>
      <c r="AJM5" s="297"/>
      <c r="AJN5" s="297"/>
      <c r="AJO5" s="297"/>
      <c r="AJP5" s="297"/>
      <c r="AJQ5" s="297"/>
      <c r="AJR5" s="297"/>
      <c r="AJS5" s="297"/>
      <c r="AJT5" s="297"/>
      <c r="AJU5" s="297"/>
      <c r="AJV5" s="297"/>
      <c r="AJW5" s="297"/>
      <c r="AJX5" s="297"/>
      <c r="AJY5" s="297"/>
      <c r="AJZ5" s="297"/>
      <c r="AKA5" s="297"/>
      <c r="AKB5" s="297"/>
      <c r="AKC5" s="297"/>
      <c r="AKD5" s="297"/>
      <c r="AKE5" s="297"/>
      <c r="AKF5" s="297"/>
      <c r="AKG5" s="297"/>
      <c r="AKH5" s="297"/>
      <c r="AKI5" s="297"/>
      <c r="AKJ5" s="297"/>
      <c r="AKK5" s="297"/>
      <c r="AKL5" s="297"/>
      <c r="AKM5" s="297"/>
      <c r="AKN5" s="297"/>
      <c r="AKO5" s="297"/>
      <c r="AKP5" s="297"/>
      <c r="AKQ5" s="297"/>
      <c r="AKR5" s="297"/>
      <c r="AKS5" s="297"/>
      <c r="AKT5" s="297"/>
      <c r="AKU5" s="297"/>
      <c r="AKV5" s="297"/>
      <c r="AKW5" s="297"/>
      <c r="AKX5" s="297"/>
      <c r="AKY5" s="297"/>
      <c r="AKZ5" s="297"/>
      <c r="ALA5" s="297"/>
      <c r="ALB5" s="297"/>
      <c r="ALC5" s="297"/>
      <c r="ALD5" s="297"/>
      <c r="ALE5" s="297"/>
      <c r="ALF5" s="297"/>
      <c r="ALG5" s="297"/>
      <c r="ALH5" s="297"/>
      <c r="ALI5" s="297"/>
      <c r="ALJ5" s="297"/>
      <c r="ALK5" s="297"/>
      <c r="ALL5" s="297"/>
      <c r="ALM5" s="297"/>
      <c r="ALN5" s="297"/>
      <c r="ALO5" s="297"/>
      <c r="ALP5" s="297"/>
      <c r="ALQ5" s="297"/>
      <c r="ALR5" s="297"/>
      <c r="ALS5" s="297"/>
      <c r="ALT5" s="297"/>
      <c r="ALU5" s="297"/>
      <c r="ALV5" s="297"/>
      <c r="ALW5" s="297"/>
      <c r="ALX5" s="297"/>
      <c r="ALY5" s="297"/>
      <c r="ALZ5" s="297"/>
      <c r="AMA5" s="297"/>
      <c r="AMB5" s="297"/>
      <c r="AMC5" s="297"/>
      <c r="AMD5" s="297"/>
      <c r="AME5" s="297"/>
      <c r="AMF5" s="297"/>
      <c r="AMG5" s="297"/>
      <c r="AMH5" s="297"/>
      <c r="AMI5" s="297"/>
      <c r="AMJ5" s="297"/>
      <c r="AMK5" s="297"/>
      <c r="AML5" s="297"/>
      <c r="AMM5" s="297"/>
      <c r="AMN5" s="297"/>
      <c r="AMO5" s="297"/>
      <c r="AMP5" s="297"/>
      <c r="AMQ5" s="297"/>
      <c r="AMR5" s="297"/>
      <c r="AMS5" s="297"/>
      <c r="AMT5" s="297"/>
      <c r="AMU5" s="297"/>
      <c r="AMV5" s="297"/>
      <c r="AMW5" s="297"/>
      <c r="AMX5" s="297"/>
      <c r="AMY5" s="297"/>
      <c r="AMZ5" s="297"/>
      <c r="ANA5" s="297"/>
      <c r="ANB5" s="297"/>
      <c r="ANC5" s="297"/>
      <c r="AND5" s="297"/>
      <c r="ANE5" s="297"/>
      <c r="ANF5" s="297"/>
      <c r="ANG5" s="297"/>
      <c r="ANH5" s="297"/>
      <c r="ANI5" s="297"/>
      <c r="ANJ5" s="297"/>
    </row>
    <row r="6" spans="1:1050" ht="26.1" customHeight="1" outlineLevel="2" x14ac:dyDescent="0.2">
      <c r="A6" s="266">
        <f>EJ6</f>
        <v>132</v>
      </c>
      <c r="B6" s="268" t="s">
        <v>137</v>
      </c>
      <c r="C6" s="268" t="s">
        <v>178</v>
      </c>
      <c r="D6" s="268" t="s">
        <v>10</v>
      </c>
      <c r="E6" s="268" t="s">
        <v>209</v>
      </c>
      <c r="F6" s="268" t="s">
        <v>210</v>
      </c>
      <c r="G6" s="269" t="s">
        <v>211</v>
      </c>
      <c r="H6" s="267" t="s">
        <v>130</v>
      </c>
      <c r="I6" s="267">
        <v>22</v>
      </c>
      <c r="J6" s="270">
        <f>VLOOKUP(C6,'[1]PPTOS GENERALES 2024'!$A$3:$D$8,4)</f>
        <v>690.24</v>
      </c>
      <c r="K6" s="270"/>
      <c r="L6" s="270">
        <f>VLOOKUP(I6,'[1]PPTOS GENERALES 2024'!$A$11:$E$40,5)</f>
        <v>504.18</v>
      </c>
      <c r="M6" s="270">
        <v>386.81</v>
      </c>
      <c r="N6" s="270"/>
      <c r="O6" s="270"/>
      <c r="P6" s="270"/>
      <c r="Q6" s="270"/>
      <c r="R6" s="270"/>
      <c r="S6" s="270"/>
      <c r="T6" s="270">
        <f t="shared" si="0"/>
        <v>1581.23</v>
      </c>
      <c r="U6" s="270">
        <f t="shared" si="1"/>
        <v>21363.600000000002</v>
      </c>
      <c r="V6" s="267">
        <v>5</v>
      </c>
      <c r="W6" s="271">
        <v>22</v>
      </c>
      <c r="X6" s="272">
        <f>VLOOKUP(W6,'[1]PPTOS GENERALES 2024'!$AL$11:$AN$40,3)*Y6</f>
        <v>612.99</v>
      </c>
      <c r="Y6" s="273">
        <v>1</v>
      </c>
      <c r="Z6" s="274">
        <f>VLOOKUP(C6,'[1]PPTOS GENERALES 2024'!$AL$3:$AO$8,4)*Y6</f>
        <v>865.68</v>
      </c>
      <c r="AA6" s="274">
        <f>VLOOKUP(C6,'[1]PPTOS GENERALES 2024'!$AL$3:$AP$8,5)*DM6*Y6</f>
        <v>190.07999999999998</v>
      </c>
      <c r="AB6" s="274"/>
      <c r="AC6" s="270">
        <f>VLOOKUP(C6,'[1]PPTOS GENERALES 2024'!$AU$3:$AV$8,2)*Y6</f>
        <v>748.20899999999995</v>
      </c>
      <c r="AD6" s="270">
        <f>VLOOKUP(C6,'[1]PPTOS GENERALES 2024'!$AU$3:$AW$8,3)*DM6*Y6</f>
        <v>164.08199999999999</v>
      </c>
      <c r="AE6" s="275">
        <f>VLOOKUP(I6,'[1]PPTOS GENERALES 2024'!$AL$11:$AN$40,3)*Y6</f>
        <v>612.99</v>
      </c>
      <c r="AF6" s="270"/>
      <c r="AG6" s="270">
        <f>VLOOKUP(V6,'[1]PPTOS GENERALES 2024'!$AL$45:$AU$56,10)*Y6</f>
        <v>543.62</v>
      </c>
      <c r="AH6" s="270"/>
      <c r="AI6" s="270"/>
      <c r="AJ6" s="270"/>
      <c r="AK6" s="276"/>
      <c r="AL6" s="270">
        <f>VLOOKUP(V6,'[1]PPTOS GENERALES 2024'!$AL$45:$BB$56,12)*AK6</f>
        <v>0</v>
      </c>
      <c r="AM6" s="276"/>
      <c r="AN6" s="270">
        <f>VLOOKUP(V6,'[1]PPTOS GENERALES 2024'!$AL$45:$BB$56,14)*AM6</f>
        <v>0</v>
      </c>
      <c r="AO6" s="276"/>
      <c r="AP6" s="270">
        <f>VLOOKUP(V6,'[1]PPTOS GENERALES 2024'!$AL$45:$BB$56,15)*AO6</f>
        <v>0</v>
      </c>
      <c r="AQ6" s="276">
        <v>1</v>
      </c>
      <c r="AR6" s="270">
        <f>VLOOKUP(V6,'[1]PPTOS GENERALES 2024'!$AL$45:$BB$56,17)*AQ6</f>
        <v>56.34</v>
      </c>
      <c r="AS6" s="276"/>
      <c r="AT6" s="270">
        <f>VLOOKUP(V6,'[1]PPTOS GENERALES 2024'!$AL$45:$BG$56,18)*AS6</f>
        <v>0</v>
      </c>
      <c r="AU6" s="244"/>
      <c r="AV6" s="270">
        <f>VLOOKUP(V6,'[1]PPTOS GENERALES 2024'!$AL$45:$BG$56,19)*AU6</f>
        <v>0</v>
      </c>
      <c r="AW6" s="244">
        <v>1</v>
      </c>
      <c r="AX6" s="270">
        <f>VLOOKUP(V6,'[1]PPTOS GENERALES 2024'!$AL$45:$BG$56,20)*AW6</f>
        <v>113.02</v>
      </c>
      <c r="AY6" s="244"/>
      <c r="AZ6" s="270">
        <f>VLOOKUP(V6,'[1]PPTOS GENERALES 2024'!$AL$45:$BG$56,21)*AY6</f>
        <v>0</v>
      </c>
      <c r="BA6" s="244"/>
      <c r="BB6" s="270">
        <f>VLOOKUP(V6,'[1]PPTOS GENERALES 2024'!$AL$45:$BG$56,22)*BA6</f>
        <v>0</v>
      </c>
      <c r="BC6" s="277">
        <v>1</v>
      </c>
      <c r="BD6" s="270">
        <f>VLOOKUP(V6,'[1]PPTOS GENERALES 2024'!$AL$45:$BZ$56,23)*BC6</f>
        <v>309.32608000000005</v>
      </c>
      <c r="BE6" s="244"/>
      <c r="BF6" s="270">
        <f>VLOOKUP(V6,'[1]PPTOS GENERALES 2024'!$AL$45:$BZ$56,24)*BE6</f>
        <v>0</v>
      </c>
      <c r="BG6" s="244">
        <v>1</v>
      </c>
      <c r="BH6" s="270">
        <f>VLOOKUP(V6,'[1]PPTOS GENERALES 2024'!$AL$45:$BZ$56,25)*BG6</f>
        <v>251.18207999999998</v>
      </c>
      <c r="BI6" s="244"/>
      <c r="BJ6" s="270">
        <f>VLOOKUP(V6,'[1]PPTOS GENERALES 2024'!$AL$45:$BZ$56,26)*BI6</f>
        <v>0</v>
      </c>
      <c r="BK6" s="244"/>
      <c r="BL6" s="270">
        <f>VLOOKUP(V6,'[1]PPTOS GENERALES 2024'!$AL$45:$BZ$56,27)*BK6</f>
        <v>0</v>
      </c>
      <c r="BM6" s="270"/>
      <c r="BN6" s="270">
        <f>VLOOKUP(V6,'[1]PPTOS GENERALES 2024'!$AL$45:$BZ$56,28)*BM6</f>
        <v>0</v>
      </c>
      <c r="BO6" s="270"/>
      <c r="BP6" s="270">
        <f>VLOOKUP(V6,'[1]PPTOS GENERALES 2024'!$AL$45:$BZ$56,29)*BO6</f>
        <v>0</v>
      </c>
      <c r="BQ6" s="270"/>
      <c r="BR6" s="270">
        <f>VLOOKUP(V6,'[1]PPTOS GENERALES 2024'!$AL$45:$BZ$56,30)*BQ6</f>
        <v>0</v>
      </c>
      <c r="BS6" s="270">
        <v>1</v>
      </c>
      <c r="BT6" s="270">
        <f>VLOOKUP(V6,'[1]PPTOS GENERALES 2024'!$AL$45:$BZ$56,31)*BS6</f>
        <v>251.18207999999998</v>
      </c>
      <c r="BU6" s="270"/>
      <c r="BV6" s="270">
        <f>VLOOKUP(V6,'[1]PPTOS GENERALES 2024'!$AL$45:$BZ$56,32)*BU6</f>
        <v>0</v>
      </c>
      <c r="BW6" s="270"/>
      <c r="BX6" s="270">
        <f>VLOOKUP(V6,'[1]PPTOS GENERALES 2024'!$AL$45:$BZ$56,33)*BW6</f>
        <v>0</v>
      </c>
      <c r="BY6" s="270"/>
      <c r="BZ6" s="270">
        <f>VLOOKUP(V6,'[1]PPTOS GENERALES 2024'!$AL$45:$BZ$56,34)*BY6</f>
        <v>0</v>
      </c>
      <c r="CA6" s="270"/>
      <c r="CB6" s="270">
        <f>VLOOKUP(V6,'[1]PPTOS GENERALES 2024'!$AL$45:$BZ$56,35)*CA6</f>
        <v>0</v>
      </c>
      <c r="CC6" s="270">
        <v>0</v>
      </c>
      <c r="CD6" s="270">
        <f>VLOOKUP(V6,'[1]PPTOS GENERALES 2024'!$AL$45:$BZ$56,36)*CC6</f>
        <v>0</v>
      </c>
      <c r="CE6" s="270">
        <v>0</v>
      </c>
      <c r="CF6" s="270">
        <f>VLOOKUP(V6,'[1]PPTOS GENERALES 2024'!$AL$45:$BZ$56,37)*CE6</f>
        <v>0</v>
      </c>
      <c r="CG6" s="270">
        <v>0</v>
      </c>
      <c r="CH6" s="270">
        <f>VLOOKUP(V6,'[1]PPTOS GENERALES 2024'!$AL$45:$BZ$56,38)*CG6</f>
        <v>0</v>
      </c>
      <c r="CI6" s="270">
        <v>0</v>
      </c>
      <c r="CJ6" s="270">
        <f>VLOOKUP(V6,'[1]PPTOS GENERALES 2024'!$AL$45:$BZ$56,39)*CI6</f>
        <v>0</v>
      </c>
      <c r="CK6" s="270"/>
      <c r="CL6" s="270">
        <f>VLOOKUP(V6,'[1]PPTOS GENERALES 2024'!$AL$45:$BZ$56,40)*CK6</f>
        <v>0</v>
      </c>
      <c r="CM6" s="270"/>
      <c r="CN6" s="270">
        <f>VLOOKUP(V6,'[1]PPTOS GENERALES 2024'!$AL$45:$BZ$56,41)*CM6</f>
        <v>0</v>
      </c>
      <c r="CO6" s="270">
        <f t="shared" si="2"/>
        <v>0</v>
      </c>
      <c r="CP6" s="270"/>
      <c r="CQ6" s="270"/>
      <c r="CR6" s="270">
        <f t="array" ref="CR6">ROUND((Z6*12)+(AC6*2),2)</f>
        <v>11884.58</v>
      </c>
      <c r="CS6" s="270"/>
      <c r="CT6" s="270"/>
      <c r="CU6" s="270">
        <f t="array" ref="CU6">ROUND((AA6*12)+ (AD6*2)+AB6,2)</f>
        <v>2609.12</v>
      </c>
      <c r="CV6" s="270">
        <f t="shared" si="3"/>
        <v>14493.7</v>
      </c>
      <c r="CW6" s="270">
        <f t="array" ref="CW6">ROUND((AE6+AF6)*14,2)</f>
        <v>8581.86</v>
      </c>
      <c r="CX6" s="270">
        <f t="array" ref="CX6">ROUND(AG6*14,2)</f>
        <v>7610.68</v>
      </c>
      <c r="CY6" s="270">
        <f t="shared" si="4"/>
        <v>13734.7</v>
      </c>
      <c r="CZ6" s="278">
        <f t="shared" si="5"/>
        <v>21345.38</v>
      </c>
      <c r="DA6" s="279">
        <f t="array" ref="DA6">CO6+CP6+CR6+CS6+CT6+CU6+CW6+CX6+CY6</f>
        <v>44420.94</v>
      </c>
      <c r="DB6" s="245">
        <v>0</v>
      </c>
      <c r="DC6" s="280">
        <f t="shared" si="6"/>
        <v>33005.5</v>
      </c>
      <c r="DD6" s="281">
        <f t="shared" si="7"/>
        <v>0.54494092755902557</v>
      </c>
      <c r="DE6" s="270"/>
      <c r="DF6" s="270"/>
      <c r="DG6" s="270">
        <f t="shared" si="8"/>
        <v>2381.73</v>
      </c>
      <c r="DH6" s="267" t="e">
        <f>#REF!-#REF!</f>
        <v>#REF!</v>
      </c>
      <c r="DI6" s="282" t="s">
        <v>122</v>
      </c>
      <c r="DJ6" s="282" t="s">
        <v>215</v>
      </c>
      <c r="DK6" s="284">
        <v>45658</v>
      </c>
      <c r="DL6" s="285">
        <f t="shared" si="9"/>
        <v>6</v>
      </c>
      <c r="DM6" s="285">
        <f t="shared" si="10"/>
        <v>6</v>
      </c>
      <c r="DN6" s="286">
        <f t="shared" si="11"/>
        <v>0</v>
      </c>
      <c r="DO6" s="287">
        <f t="shared" si="12"/>
        <v>0</v>
      </c>
      <c r="DP6" s="287">
        <f t="shared" si="13"/>
        <v>0</v>
      </c>
      <c r="DQ6" s="287">
        <f t="shared" si="14"/>
        <v>0</v>
      </c>
      <c r="DR6" s="287">
        <f t="shared" si="15"/>
        <v>0</v>
      </c>
      <c r="DS6" s="287">
        <f>ROUND(AR6/30,2)</f>
        <v>1.88</v>
      </c>
      <c r="DT6" s="287">
        <f t="shared" si="16"/>
        <v>0</v>
      </c>
      <c r="DU6" s="287">
        <f t="shared" si="17"/>
        <v>0</v>
      </c>
      <c r="DV6" s="287">
        <f>ROUND(AX6/30,2)</f>
        <v>3.77</v>
      </c>
      <c r="DW6" s="287">
        <f t="shared" si="18"/>
        <v>0</v>
      </c>
      <c r="DX6" s="287">
        <f t="shared" si="19"/>
        <v>0</v>
      </c>
      <c r="DY6" s="288"/>
      <c r="DZ6" s="289">
        <v>854</v>
      </c>
      <c r="EA6" s="289">
        <v>704.05</v>
      </c>
      <c r="EB6" s="290" t="e">
        <f>#REF!-DZ6</f>
        <v>#REF!</v>
      </c>
      <c r="EC6" s="291">
        <f>DG6-EA6</f>
        <v>1677.68</v>
      </c>
      <c r="ED6" s="292">
        <f>ROUND(DB6/2,2)</f>
        <v>0</v>
      </c>
      <c r="EE6" s="288"/>
      <c r="EF6" s="288"/>
      <c r="EG6" s="288"/>
      <c r="EH6" s="288"/>
      <c r="EI6" s="293" t="s">
        <v>212</v>
      </c>
      <c r="EJ6" s="294">
        <v>132</v>
      </c>
      <c r="EK6" s="295" t="s">
        <v>213</v>
      </c>
      <c r="EL6" s="205">
        <v>3</v>
      </c>
      <c r="EM6" s="205">
        <v>2</v>
      </c>
      <c r="EN6" s="170" t="s">
        <v>132</v>
      </c>
      <c r="EO6" s="170" t="s">
        <v>132</v>
      </c>
    </row>
    <row r="7" spans="1:1050" ht="26.1" customHeight="1" outlineLevel="2" x14ac:dyDescent="0.2">
      <c r="A7" s="266">
        <f>EJ7</f>
        <v>132</v>
      </c>
      <c r="B7" s="268" t="s">
        <v>137</v>
      </c>
      <c r="C7" s="268" t="s">
        <v>178</v>
      </c>
      <c r="D7" s="268" t="s">
        <v>10</v>
      </c>
      <c r="E7" s="268" t="s">
        <v>209</v>
      </c>
      <c r="F7" s="268" t="s">
        <v>210</v>
      </c>
      <c r="G7" s="269" t="s">
        <v>211</v>
      </c>
      <c r="H7" s="267" t="s">
        <v>130</v>
      </c>
      <c r="I7" s="267">
        <v>22</v>
      </c>
      <c r="J7" s="270">
        <f>VLOOKUP(C7,'[1]PPTOS GENERALES 2024'!$A$3:$D$8,4)</f>
        <v>690.24</v>
      </c>
      <c r="K7" s="270"/>
      <c r="L7" s="270">
        <f>VLOOKUP(I7,'[1]PPTOS GENERALES 2024'!$A$11:$E$40,5)</f>
        <v>504.18</v>
      </c>
      <c r="M7" s="270">
        <v>386.81</v>
      </c>
      <c r="N7" s="270"/>
      <c r="O7" s="270"/>
      <c r="P7" s="270"/>
      <c r="Q7" s="270"/>
      <c r="R7" s="270"/>
      <c r="S7" s="270"/>
      <c r="T7" s="270">
        <f t="shared" si="0"/>
        <v>1581.23</v>
      </c>
      <c r="U7" s="270">
        <f t="shared" si="1"/>
        <v>21363.600000000002</v>
      </c>
      <c r="V7" s="267">
        <v>5</v>
      </c>
      <c r="W7" s="271">
        <v>22</v>
      </c>
      <c r="X7" s="272">
        <f>VLOOKUP(W7,'[1]PPTOS GENERALES 2024'!$AL$11:$AN$40,3)*Y7</f>
        <v>612.99</v>
      </c>
      <c r="Y7" s="273">
        <v>1</v>
      </c>
      <c r="Z7" s="274">
        <f>VLOOKUP(C7,'[1]PPTOS GENERALES 2024'!$AL$3:$AO$8,4)*Y7</f>
        <v>865.68</v>
      </c>
      <c r="AA7" s="274">
        <f>VLOOKUP(C7,'[1]PPTOS GENERALES 2024'!$AL$3:$AP$8,5)*DM7*Y7</f>
        <v>190.07999999999998</v>
      </c>
      <c r="AB7" s="274"/>
      <c r="AC7" s="270">
        <f>VLOOKUP(C7,'[1]PPTOS GENERALES 2024'!$AU$3:$AV$8,2)*Y7</f>
        <v>748.20899999999995</v>
      </c>
      <c r="AD7" s="270">
        <f>VLOOKUP(C7,'[1]PPTOS GENERALES 2024'!$AU$3:$AW$8,3)*DM7*Y7</f>
        <v>164.08199999999999</v>
      </c>
      <c r="AE7" s="275">
        <f>VLOOKUP(I7,'[1]PPTOS GENERALES 2024'!$AL$11:$AN$40,3)*Y7</f>
        <v>612.99</v>
      </c>
      <c r="AF7" s="270"/>
      <c r="AG7" s="270">
        <f>VLOOKUP(V7,'[1]PPTOS GENERALES 2024'!$AL$45:$AU$56,10)*Y7</f>
        <v>543.62</v>
      </c>
      <c r="AH7" s="270"/>
      <c r="AI7" s="270"/>
      <c r="AJ7" s="270"/>
      <c r="AK7" s="276"/>
      <c r="AL7" s="270">
        <f>VLOOKUP(V7,'[1]PPTOS GENERALES 2024'!$AL$45:$BB$56,12)*AK7</f>
        <v>0</v>
      </c>
      <c r="AM7" s="276"/>
      <c r="AN7" s="270">
        <f>VLOOKUP(V7,'[1]PPTOS GENERALES 2024'!$AL$45:$BB$56,14)*AM7</f>
        <v>0</v>
      </c>
      <c r="AO7" s="276"/>
      <c r="AP7" s="270">
        <f>VLOOKUP(V7,'[1]PPTOS GENERALES 2024'!$AL$45:$BB$56,15)*AO7</f>
        <v>0</v>
      </c>
      <c r="AQ7" s="276">
        <v>1</v>
      </c>
      <c r="AR7" s="270">
        <f>VLOOKUP(V7,'[1]PPTOS GENERALES 2024'!$AL$45:$BB$56,17)*AQ7</f>
        <v>56.34</v>
      </c>
      <c r="AS7" s="276"/>
      <c r="AT7" s="270">
        <f>VLOOKUP(V7,'[1]PPTOS GENERALES 2024'!$AL$45:$BG$56,18)*AS7</f>
        <v>0</v>
      </c>
      <c r="AU7" s="244"/>
      <c r="AV7" s="270">
        <f>VLOOKUP(V7,'[1]PPTOS GENERALES 2024'!$AL$45:$BG$56,19)*AU7</f>
        <v>0</v>
      </c>
      <c r="AW7" s="244">
        <v>1</v>
      </c>
      <c r="AX7" s="270">
        <f>VLOOKUP(V7,'[1]PPTOS GENERALES 2024'!$AL$45:$BG$56,20)*AW7</f>
        <v>113.02</v>
      </c>
      <c r="AY7" s="244"/>
      <c r="AZ7" s="270">
        <f>VLOOKUP(V7,'[1]PPTOS GENERALES 2024'!$AL$45:$BG$56,21)*AY7</f>
        <v>0</v>
      </c>
      <c r="BA7" s="244"/>
      <c r="BB7" s="270">
        <f>VLOOKUP(V7,'[1]PPTOS GENERALES 2024'!$AL$45:$BG$56,22)*BA7</f>
        <v>0</v>
      </c>
      <c r="BC7" s="277">
        <v>1</v>
      </c>
      <c r="BD7" s="270">
        <f>VLOOKUP(V7,'[1]PPTOS GENERALES 2024'!$AL$45:$BZ$56,23)*BC7</f>
        <v>309.32608000000005</v>
      </c>
      <c r="BE7" s="244"/>
      <c r="BF7" s="270">
        <f>VLOOKUP(V7,'[1]PPTOS GENERALES 2024'!$AL$45:$BZ$56,24)*BE7</f>
        <v>0</v>
      </c>
      <c r="BG7" s="244">
        <v>1</v>
      </c>
      <c r="BH7" s="270">
        <f>VLOOKUP(V7,'[1]PPTOS GENERALES 2024'!$AL$45:$BZ$56,25)*BG7</f>
        <v>251.18207999999998</v>
      </c>
      <c r="BI7" s="244"/>
      <c r="BJ7" s="270">
        <f>VLOOKUP(V7,'[1]PPTOS GENERALES 2024'!$AL$45:$BZ$56,26)*BI7</f>
        <v>0</v>
      </c>
      <c r="BK7" s="244"/>
      <c r="BL7" s="270">
        <f>VLOOKUP(V7,'[1]PPTOS GENERALES 2024'!$AL$45:$BZ$56,27)*BK7</f>
        <v>0</v>
      </c>
      <c r="BM7" s="270"/>
      <c r="BN7" s="270">
        <f>VLOOKUP(V7,'[1]PPTOS GENERALES 2024'!$AL$45:$BZ$56,28)*BM7</f>
        <v>0</v>
      </c>
      <c r="BO7" s="270"/>
      <c r="BP7" s="270">
        <f>VLOOKUP(V7,'[1]PPTOS GENERALES 2024'!$AL$45:$BZ$56,29)*BO7</f>
        <v>0</v>
      </c>
      <c r="BQ7" s="270"/>
      <c r="BR7" s="270">
        <f>VLOOKUP(V7,'[1]PPTOS GENERALES 2024'!$AL$45:$BZ$56,30)*BQ7</f>
        <v>0</v>
      </c>
      <c r="BS7" s="270">
        <v>1</v>
      </c>
      <c r="BT7" s="270">
        <f>VLOOKUP(V7,'[1]PPTOS GENERALES 2024'!$AL$45:$BZ$56,31)*BS7</f>
        <v>251.18207999999998</v>
      </c>
      <c r="BU7" s="270"/>
      <c r="BV7" s="270">
        <f>VLOOKUP(V7,'[1]PPTOS GENERALES 2024'!$AL$45:$BZ$56,32)*BU7</f>
        <v>0</v>
      </c>
      <c r="BW7" s="270"/>
      <c r="BX7" s="270">
        <f>VLOOKUP(V7,'[1]PPTOS GENERALES 2024'!$AL$45:$BZ$56,33)*BW7</f>
        <v>0</v>
      </c>
      <c r="BY7" s="270"/>
      <c r="BZ7" s="270">
        <f>VLOOKUP(V7,'[1]PPTOS GENERALES 2024'!$AL$45:$BZ$56,34)*BY7</f>
        <v>0</v>
      </c>
      <c r="CA7" s="270"/>
      <c r="CB7" s="270">
        <f>VLOOKUP(V7,'[1]PPTOS GENERALES 2024'!$AL$45:$BZ$56,35)*CA7</f>
        <v>0</v>
      </c>
      <c r="CC7" s="270">
        <v>0</v>
      </c>
      <c r="CD7" s="270">
        <f>VLOOKUP(V7,'[1]PPTOS GENERALES 2024'!$AL$45:$BZ$56,36)*CC7</f>
        <v>0</v>
      </c>
      <c r="CE7" s="270">
        <v>0</v>
      </c>
      <c r="CF7" s="270">
        <f>VLOOKUP(V7,'[1]PPTOS GENERALES 2024'!$AL$45:$BZ$56,37)*CE7</f>
        <v>0</v>
      </c>
      <c r="CG7" s="270">
        <v>0</v>
      </c>
      <c r="CH7" s="270">
        <f>VLOOKUP(V7,'[1]PPTOS GENERALES 2024'!$AL$45:$BZ$56,38)*CG7</f>
        <v>0</v>
      </c>
      <c r="CI7" s="270">
        <v>0</v>
      </c>
      <c r="CJ7" s="270">
        <f>VLOOKUP(V7,'[1]PPTOS GENERALES 2024'!$AL$45:$BZ$56,39)*CI7</f>
        <v>0</v>
      </c>
      <c r="CK7" s="270"/>
      <c r="CL7" s="270">
        <f>VLOOKUP(V7,'[1]PPTOS GENERALES 2024'!$AL$45:$BZ$56,40)*CK7</f>
        <v>0</v>
      </c>
      <c r="CM7" s="270"/>
      <c r="CN7" s="270">
        <f>VLOOKUP(V7,'[1]PPTOS GENERALES 2024'!$AL$45:$BZ$56,41)*CM7</f>
        <v>0</v>
      </c>
      <c r="CO7" s="270">
        <f t="shared" si="2"/>
        <v>0</v>
      </c>
      <c r="CP7" s="270"/>
      <c r="CQ7" s="270"/>
      <c r="CR7" s="270">
        <f t="array" ref="CR7">ROUND((Z7*12)+(AC7*2),2)</f>
        <v>11884.58</v>
      </c>
      <c r="CS7" s="270"/>
      <c r="CT7" s="270"/>
      <c r="CU7" s="270">
        <f t="array" ref="CU7">ROUND((AA7*12)+ (AD7*2)+AB7,2)</f>
        <v>2609.12</v>
      </c>
      <c r="CV7" s="270">
        <f t="shared" si="3"/>
        <v>14493.7</v>
      </c>
      <c r="CW7" s="270">
        <f t="array" ref="CW7">ROUND((AE7+AF7)*14,2)</f>
        <v>8581.86</v>
      </c>
      <c r="CX7" s="270">
        <f t="array" ref="CX7">ROUND(AG7*14,2)</f>
        <v>7610.68</v>
      </c>
      <c r="CY7" s="270">
        <f t="shared" si="4"/>
        <v>13734.7</v>
      </c>
      <c r="CZ7" s="278">
        <f t="shared" si="5"/>
        <v>21345.38</v>
      </c>
      <c r="DA7" s="279">
        <f t="array" ref="DA7">CO7+CP7+CR7+CS7+CT7+CU7+CW7+CX7+CY7</f>
        <v>44420.94</v>
      </c>
      <c r="DB7" s="245">
        <v>0</v>
      </c>
      <c r="DC7" s="280">
        <f t="shared" si="6"/>
        <v>33005.5</v>
      </c>
      <c r="DD7" s="281">
        <f t="shared" si="7"/>
        <v>0.54494092755902557</v>
      </c>
      <c r="DE7" s="270"/>
      <c r="DF7" s="270"/>
      <c r="DG7" s="270">
        <f t="shared" si="8"/>
        <v>2381.73</v>
      </c>
      <c r="DH7" s="267" t="e">
        <f>#REF!-#REF!</f>
        <v>#REF!</v>
      </c>
      <c r="DI7" s="282" t="s">
        <v>122</v>
      </c>
      <c r="DJ7" s="282" t="s">
        <v>215</v>
      </c>
      <c r="DK7" s="284">
        <v>45658</v>
      </c>
      <c r="DL7" s="285">
        <f t="shared" si="9"/>
        <v>6</v>
      </c>
      <c r="DM7" s="285">
        <f t="shared" si="10"/>
        <v>6</v>
      </c>
      <c r="DN7" s="286">
        <f t="shared" si="11"/>
        <v>0</v>
      </c>
      <c r="DO7" s="287">
        <f t="shared" si="12"/>
        <v>0</v>
      </c>
      <c r="DP7" s="287">
        <f t="shared" si="13"/>
        <v>0</v>
      </c>
      <c r="DQ7" s="287">
        <f t="shared" si="14"/>
        <v>0</v>
      </c>
      <c r="DR7" s="287">
        <f t="shared" si="15"/>
        <v>0</v>
      </c>
      <c r="DS7" s="287">
        <f>ROUND(AR7/30,2)</f>
        <v>1.88</v>
      </c>
      <c r="DT7" s="287">
        <f t="shared" si="16"/>
        <v>0</v>
      </c>
      <c r="DU7" s="287">
        <f t="shared" si="17"/>
        <v>0</v>
      </c>
      <c r="DV7" s="287">
        <f>ROUND(AX7/30,2)</f>
        <v>3.77</v>
      </c>
      <c r="DW7" s="287">
        <f t="shared" si="18"/>
        <v>0</v>
      </c>
      <c r="DX7" s="287">
        <f t="shared" si="19"/>
        <v>0</v>
      </c>
      <c r="DY7" s="288"/>
      <c r="DZ7" s="289">
        <v>855</v>
      </c>
      <c r="EA7" s="289">
        <v>704.05</v>
      </c>
      <c r="EB7" s="290" t="e">
        <f>#REF!-DZ7</f>
        <v>#REF!</v>
      </c>
      <c r="EC7" s="291">
        <f>DG7-EA7</f>
        <v>1677.68</v>
      </c>
      <c r="ED7" s="292">
        <f>ROUND(DB7/2,2)</f>
        <v>0</v>
      </c>
      <c r="EE7" s="288"/>
      <c r="EF7" s="288"/>
      <c r="EG7" s="288"/>
      <c r="EH7" s="288"/>
      <c r="EI7" s="293" t="s">
        <v>212</v>
      </c>
      <c r="EJ7" s="294">
        <v>132</v>
      </c>
      <c r="EK7" s="295" t="s">
        <v>213</v>
      </c>
      <c r="EL7" s="205">
        <v>3</v>
      </c>
      <c r="EM7" s="205">
        <v>2</v>
      </c>
      <c r="EN7" s="170" t="s">
        <v>132</v>
      </c>
      <c r="EO7" s="170" t="s">
        <v>132</v>
      </c>
    </row>
    <row r="8" spans="1:1050" ht="26.1" customHeight="1" outlineLevel="2" x14ac:dyDescent="0.2">
      <c r="A8" s="266">
        <f>EJ8</f>
        <v>132</v>
      </c>
      <c r="B8" s="268" t="s">
        <v>137</v>
      </c>
      <c r="C8" s="268" t="s">
        <v>178</v>
      </c>
      <c r="D8" s="268" t="s">
        <v>10</v>
      </c>
      <c r="E8" s="268" t="s">
        <v>209</v>
      </c>
      <c r="F8" s="268" t="s">
        <v>210</v>
      </c>
      <c r="G8" s="269" t="s">
        <v>211</v>
      </c>
      <c r="H8" s="267" t="s">
        <v>130</v>
      </c>
      <c r="I8" s="267">
        <v>22</v>
      </c>
      <c r="J8" s="270">
        <v>690.24</v>
      </c>
      <c r="K8" s="270">
        <v>201.52</v>
      </c>
      <c r="L8" s="270">
        <v>504.18</v>
      </c>
      <c r="M8" s="270">
        <v>317.45</v>
      </c>
      <c r="N8" s="270"/>
      <c r="O8" s="270"/>
      <c r="P8" s="270"/>
      <c r="Q8" s="270"/>
      <c r="R8" s="270"/>
      <c r="S8" s="270"/>
      <c r="T8" s="270">
        <f t="shared" si="0"/>
        <v>1713.39</v>
      </c>
      <c r="U8" s="270">
        <f t="shared" si="1"/>
        <v>23352.559999999998</v>
      </c>
      <c r="V8" s="267">
        <v>5</v>
      </c>
      <c r="W8" s="271">
        <v>20</v>
      </c>
      <c r="X8" s="272">
        <f>VLOOKUP(W8,'[1]PPTOS GENERALES 2024'!$AL$11:$AN$40,3)*Y8</f>
        <v>528.66</v>
      </c>
      <c r="Y8" s="273">
        <v>1</v>
      </c>
      <c r="Z8" s="274">
        <f>VLOOKUP(C8,'[1]PPTOS GENERALES 2024'!$AL$3:$AO$8,4)*Y8</f>
        <v>865.68</v>
      </c>
      <c r="AA8" s="274">
        <f>VLOOKUP(C8,'[1]PPTOS GENERALES 2024'!$AL$3:$AP$8,5)*DM8*Y8</f>
        <v>454.08000000000004</v>
      </c>
      <c r="AB8" s="274"/>
      <c r="AC8" s="270">
        <f>VLOOKUP(C8,'[1]PPTOS GENERALES 2024'!$AU$3:$AV$8,2)*Y8</f>
        <v>748.20899999999995</v>
      </c>
      <c r="AD8" s="270">
        <f>VLOOKUP(C8,'[1]PPTOS GENERALES 2024'!$AU$3:$AW$8,3)*DM8*Y8</f>
        <v>391.97366666666665</v>
      </c>
      <c r="AE8" s="275">
        <f>VLOOKUP(I8,'[1]PPTOS GENERALES 2024'!$AL$11:$AN$40,3)*Y8</f>
        <v>612.99</v>
      </c>
      <c r="AF8" s="270"/>
      <c r="AG8" s="270">
        <f>VLOOKUP(V8,'[1]PPTOS GENERALES 2024'!$AL$45:$AU$56,10)*Y8</f>
        <v>543.62</v>
      </c>
      <c r="AH8" s="270"/>
      <c r="AI8" s="270"/>
      <c r="AJ8" s="270"/>
      <c r="AK8" s="276"/>
      <c r="AL8" s="270">
        <f>VLOOKUP(V8,'[1]PPTOS GENERALES 2024'!$AL$45:$BB$56,12)*AK8</f>
        <v>0</v>
      </c>
      <c r="AM8" s="276"/>
      <c r="AN8" s="270">
        <f>VLOOKUP(V8,'[1]PPTOS GENERALES 2024'!$AL$45:$BB$56,14)*AM8</f>
        <v>0</v>
      </c>
      <c r="AO8" s="276"/>
      <c r="AP8" s="270">
        <f>VLOOKUP(V8,'[1]PPTOS GENERALES 2024'!$AL$45:$BB$56,15)*AO8</f>
        <v>0</v>
      </c>
      <c r="AQ8" s="276">
        <v>1</v>
      </c>
      <c r="AR8" s="270">
        <f>VLOOKUP(V8,'[1]PPTOS GENERALES 2024'!$AL$45:$BB$56,17)*AQ8</f>
        <v>56.34</v>
      </c>
      <c r="AS8" s="276"/>
      <c r="AT8" s="270">
        <f>VLOOKUP(V8,'[1]PPTOS GENERALES 2024'!$AL$45:$BG$56,18)*AS8</f>
        <v>0</v>
      </c>
      <c r="AU8" s="244"/>
      <c r="AV8" s="270">
        <f>VLOOKUP(V8,'[1]PPTOS GENERALES 2024'!$AL$45:$BG$56,19)*AU8</f>
        <v>0</v>
      </c>
      <c r="AW8" s="244">
        <v>1</v>
      </c>
      <c r="AX8" s="270">
        <f>VLOOKUP(V8,'[1]PPTOS GENERALES 2024'!$AL$45:$BG$56,20)*AW8</f>
        <v>113.02</v>
      </c>
      <c r="AY8" s="244"/>
      <c r="AZ8" s="270">
        <f>VLOOKUP(V8,'[1]PPTOS GENERALES 2024'!$AL$45:$BG$56,21)*AY8</f>
        <v>0</v>
      </c>
      <c r="BA8" s="244"/>
      <c r="BB8" s="270">
        <f>VLOOKUP(V8,'[1]PPTOS GENERALES 2024'!$AL$45:$BG$56,22)*BA8</f>
        <v>0</v>
      </c>
      <c r="BC8" s="277">
        <v>1</v>
      </c>
      <c r="BD8" s="270">
        <f>VLOOKUP(V8,'[1]PPTOS GENERALES 2024'!$AL$45:$BZ$56,23)*BC8</f>
        <v>309.32608000000005</v>
      </c>
      <c r="BE8" s="244"/>
      <c r="BF8" s="270">
        <f>VLOOKUP(V8,'[1]PPTOS GENERALES 2024'!$AL$45:$BZ$56,24)*BE8</f>
        <v>0</v>
      </c>
      <c r="BG8" s="244">
        <v>1</v>
      </c>
      <c r="BH8" s="270">
        <f>VLOOKUP(V8,'[1]PPTOS GENERALES 2024'!$AL$45:$BZ$56,25)*BG8</f>
        <v>251.18207999999998</v>
      </c>
      <c r="BI8" s="244"/>
      <c r="BJ8" s="270">
        <f>VLOOKUP(V8,'[1]PPTOS GENERALES 2024'!$AL$45:$BZ$56,26)*BI8</f>
        <v>0</v>
      </c>
      <c r="BK8" s="244"/>
      <c r="BL8" s="270">
        <f>VLOOKUP(V8,'[1]PPTOS GENERALES 2024'!$AL$45:$BZ$56,27)*BK8</f>
        <v>0</v>
      </c>
      <c r="BM8" s="270"/>
      <c r="BN8" s="270">
        <f>VLOOKUP(V8,'[1]PPTOS GENERALES 2024'!$AL$45:$BZ$56,28)*BM8</f>
        <v>0</v>
      </c>
      <c r="BO8" s="270"/>
      <c r="BP8" s="270">
        <f>VLOOKUP(V8,'[1]PPTOS GENERALES 2024'!$AL$45:$BZ$56,29)*BO8</f>
        <v>0</v>
      </c>
      <c r="BQ8" s="270"/>
      <c r="BR8" s="270">
        <f>VLOOKUP(V8,'[1]PPTOS GENERALES 2024'!$AL$45:$BZ$56,30)*BQ8</f>
        <v>0</v>
      </c>
      <c r="BS8" s="270">
        <v>1</v>
      </c>
      <c r="BT8" s="270">
        <f>VLOOKUP(V8,'[1]PPTOS GENERALES 2024'!$AL$45:$BZ$56,31)*BS8</f>
        <v>251.18207999999998</v>
      </c>
      <c r="BU8" s="270"/>
      <c r="BV8" s="270">
        <f>VLOOKUP(V8,'[1]PPTOS GENERALES 2024'!$AL$45:$BZ$56,32)*BU8</f>
        <v>0</v>
      </c>
      <c r="BW8" s="270"/>
      <c r="BX8" s="270">
        <f>VLOOKUP(V8,'[1]PPTOS GENERALES 2024'!$AL$45:$BZ$56,33)*BW8</f>
        <v>0</v>
      </c>
      <c r="BY8" s="270"/>
      <c r="BZ8" s="270">
        <f>VLOOKUP(V8,'[1]PPTOS GENERALES 2024'!$AL$45:$BZ$56,34)*BY8</f>
        <v>0</v>
      </c>
      <c r="CA8" s="270"/>
      <c r="CB8" s="270">
        <f>VLOOKUP(V8,'[1]PPTOS GENERALES 2024'!$AL$45:$BZ$56,35)*CA8</f>
        <v>0</v>
      </c>
      <c r="CC8" s="270">
        <v>0</v>
      </c>
      <c r="CD8" s="270">
        <f>VLOOKUP(V8,'[1]PPTOS GENERALES 2024'!$AL$45:$BZ$56,36)*CC8</f>
        <v>0</v>
      </c>
      <c r="CE8" s="270">
        <v>0</v>
      </c>
      <c r="CF8" s="270">
        <f>VLOOKUP(V8,'[1]PPTOS GENERALES 2024'!$AL$45:$BZ$56,37)*CE8</f>
        <v>0</v>
      </c>
      <c r="CG8" s="270">
        <v>0</v>
      </c>
      <c r="CH8" s="270">
        <f>VLOOKUP(V8,'[1]PPTOS GENERALES 2024'!$AL$45:$BZ$56,38)*CG8</f>
        <v>0</v>
      </c>
      <c r="CI8" s="270">
        <v>0</v>
      </c>
      <c r="CJ8" s="270">
        <f>VLOOKUP(V8,'[1]PPTOS GENERALES 2024'!$AL$45:$BZ$56,39)*CI8</f>
        <v>0</v>
      </c>
      <c r="CK8" s="270"/>
      <c r="CL8" s="270">
        <f>VLOOKUP(V8,'[1]PPTOS GENERALES 2024'!$AL$45:$BZ$56,40)*CK8</f>
        <v>0</v>
      </c>
      <c r="CM8" s="270"/>
      <c r="CN8" s="270">
        <f>VLOOKUP(V8,'[1]PPTOS GENERALES 2024'!$AL$45:$BZ$56,41)*CM8</f>
        <v>0</v>
      </c>
      <c r="CO8" s="270">
        <f t="shared" si="2"/>
        <v>0</v>
      </c>
      <c r="CP8" s="270"/>
      <c r="CQ8" s="270"/>
      <c r="CR8" s="270">
        <f t="array" ref="CR8">ROUND((Z8*12)+(AC8*2),2)</f>
        <v>11884.58</v>
      </c>
      <c r="CS8" s="270"/>
      <c r="CT8" s="270"/>
      <c r="CU8" s="270">
        <f t="array" ref="CU8">ROUND((AA8*12)+ (AD8*2)+AB8,2)</f>
        <v>6232.91</v>
      </c>
      <c r="CV8" s="270">
        <f t="shared" si="3"/>
        <v>18117.489999999998</v>
      </c>
      <c r="CW8" s="270">
        <f t="array" ref="CW8">ROUND((AE8+AF8)*14,2)</f>
        <v>8581.86</v>
      </c>
      <c r="CX8" s="270">
        <f t="array" ref="CX8">ROUND(AG8*14,2)</f>
        <v>7610.68</v>
      </c>
      <c r="CY8" s="270">
        <f t="shared" si="4"/>
        <v>13734.7</v>
      </c>
      <c r="CZ8" s="278">
        <f t="shared" si="5"/>
        <v>21345.38</v>
      </c>
      <c r="DA8" s="279">
        <f t="array" ref="DA8">CO8+CP8+CR8+CS8+CT8+CU8+CW8+CX8+CY8</f>
        <v>48044.729999999996</v>
      </c>
      <c r="DB8" s="245">
        <v>0</v>
      </c>
      <c r="DC8" s="280">
        <f t="shared" si="6"/>
        <v>36701.5</v>
      </c>
      <c r="DD8" s="281">
        <f t="shared" si="7"/>
        <v>0.57162640841089818</v>
      </c>
      <c r="DE8" s="270"/>
      <c r="DF8" s="270"/>
      <c r="DG8" s="270">
        <f t="shared" si="8"/>
        <v>2645.73</v>
      </c>
      <c r="DH8" s="267" t="e">
        <f>#REF!-#REF!</f>
        <v>#REF!</v>
      </c>
      <c r="DI8" s="282" t="s">
        <v>122</v>
      </c>
      <c r="DJ8" s="282" t="s">
        <v>216</v>
      </c>
      <c r="DK8" s="284">
        <v>45658</v>
      </c>
      <c r="DL8" s="285">
        <f t="shared" si="9"/>
        <v>14.333333333333334</v>
      </c>
      <c r="DM8" s="285">
        <f t="shared" si="10"/>
        <v>14.333333333333334</v>
      </c>
      <c r="DN8" s="286">
        <f t="shared" si="11"/>
        <v>0</v>
      </c>
      <c r="DO8" s="287">
        <f t="shared" si="12"/>
        <v>0</v>
      </c>
      <c r="DP8" s="287">
        <f t="shared" si="13"/>
        <v>0</v>
      </c>
      <c r="DQ8" s="287">
        <f t="shared" si="14"/>
        <v>0</v>
      </c>
      <c r="DR8" s="287">
        <f t="shared" si="15"/>
        <v>0</v>
      </c>
      <c r="DS8" s="287">
        <f>ROUND(AR8/30,2)</f>
        <v>1.88</v>
      </c>
      <c r="DT8" s="287">
        <f t="shared" si="16"/>
        <v>0</v>
      </c>
      <c r="DU8" s="287">
        <f t="shared" si="17"/>
        <v>0</v>
      </c>
      <c r="DV8" s="287">
        <f>ROUND(AX8/30,2)</f>
        <v>3.77</v>
      </c>
      <c r="DW8" s="287">
        <f t="shared" si="18"/>
        <v>0</v>
      </c>
      <c r="DX8" s="287">
        <f t="shared" si="19"/>
        <v>0</v>
      </c>
      <c r="DY8" s="288"/>
      <c r="DZ8" s="289">
        <v>29</v>
      </c>
      <c r="EA8" s="289">
        <v>2017.83</v>
      </c>
      <c r="EB8" s="290" t="e">
        <f>#REF!-DZ8</f>
        <v>#REF!</v>
      </c>
      <c r="EC8" s="291">
        <f>DG8-EA8</f>
        <v>627.90000000000009</v>
      </c>
      <c r="ED8" s="292">
        <f>ROUND(DB8/2,2)</f>
        <v>0</v>
      </c>
      <c r="EE8" s="288"/>
      <c r="EF8" s="288"/>
      <c r="EG8" s="288"/>
      <c r="EH8" s="288"/>
      <c r="EI8" s="293" t="s">
        <v>212</v>
      </c>
      <c r="EJ8" s="294">
        <v>132</v>
      </c>
      <c r="EK8" s="295" t="s">
        <v>213</v>
      </c>
      <c r="EL8" s="205">
        <v>3</v>
      </c>
      <c r="EM8" s="205">
        <v>2</v>
      </c>
      <c r="EN8" s="170" t="s">
        <v>132</v>
      </c>
      <c r="EO8" s="170" t="s">
        <v>132</v>
      </c>
    </row>
    <row r="9" spans="1:1050" ht="26.1" customHeight="1" outlineLevel="2" x14ac:dyDescent="0.2">
      <c r="A9" s="266">
        <f>EJ9</f>
        <v>132</v>
      </c>
      <c r="B9" s="268" t="s">
        <v>137</v>
      </c>
      <c r="C9" s="268" t="s">
        <v>178</v>
      </c>
      <c r="D9" s="268" t="s">
        <v>10</v>
      </c>
      <c r="E9" s="268" t="s">
        <v>209</v>
      </c>
      <c r="F9" s="268" t="s">
        <v>210</v>
      </c>
      <c r="G9" s="269" t="s">
        <v>211</v>
      </c>
      <c r="H9" s="267" t="s">
        <v>130</v>
      </c>
      <c r="I9" s="267">
        <v>22</v>
      </c>
      <c r="J9" s="270">
        <f>VLOOKUP(C9,'[1]PPTOS GENERALES 2024'!$A$3:$D$8,4)</f>
        <v>690.24</v>
      </c>
      <c r="K9" s="270"/>
      <c r="L9" s="270">
        <f>VLOOKUP(I9,'[1]PPTOS GENERALES 2024'!$A$11:$E$40,5)</f>
        <v>504.18</v>
      </c>
      <c r="M9" s="270">
        <v>386.81</v>
      </c>
      <c r="N9" s="270"/>
      <c r="O9" s="270"/>
      <c r="P9" s="270"/>
      <c r="Q9" s="270"/>
      <c r="R9" s="270"/>
      <c r="S9" s="270"/>
      <c r="T9" s="270">
        <f t="shared" si="0"/>
        <v>1581.23</v>
      </c>
      <c r="U9" s="270">
        <f t="shared" si="1"/>
        <v>21363.600000000002</v>
      </c>
      <c r="V9" s="267">
        <v>5</v>
      </c>
      <c r="W9" s="271">
        <v>22</v>
      </c>
      <c r="X9" s="272">
        <f>VLOOKUP(W9,'[1]PPTOS GENERALES 2024'!$AL$11:$AN$40,3)*Y9</f>
        <v>612.99</v>
      </c>
      <c r="Y9" s="273">
        <v>1</v>
      </c>
      <c r="Z9" s="274">
        <f>VLOOKUP(C9,'[1]PPTOS GENERALES 2024'!$AL$3:$AO$8,4)*Y9</f>
        <v>865.68</v>
      </c>
      <c r="AA9" s="274">
        <f>VLOOKUP(C9,'[1]PPTOS GENERALES 2024'!$AL$3:$AP$8,5)*DM9*Y9</f>
        <v>179.52</v>
      </c>
      <c r="AB9" s="274"/>
      <c r="AC9" s="270">
        <f>VLOOKUP(C9,'[1]PPTOS GENERALES 2024'!$AU$3:$AV$8,2)*Y9</f>
        <v>748.20899999999995</v>
      </c>
      <c r="AD9" s="270">
        <f>VLOOKUP(C9,'[1]PPTOS GENERALES 2024'!$AU$3:$AW$8,3)*DM9*Y9</f>
        <v>154.96633333333332</v>
      </c>
      <c r="AE9" s="275">
        <f>VLOOKUP(I9,'[1]PPTOS GENERALES 2024'!$AL$11:$AN$40,3)*Y9</f>
        <v>612.99</v>
      </c>
      <c r="AF9" s="270"/>
      <c r="AG9" s="270">
        <f>VLOOKUP(V9,'[1]PPTOS GENERALES 2024'!$AL$45:$AU$56,10)*Y9</f>
        <v>543.62</v>
      </c>
      <c r="AH9" s="270"/>
      <c r="AI9" s="270"/>
      <c r="AJ9" s="270"/>
      <c r="AK9" s="276"/>
      <c r="AL9" s="270">
        <f>VLOOKUP(V9,'[1]PPTOS GENERALES 2024'!$AL$45:$BB$56,12)*AK9</f>
        <v>0</v>
      </c>
      <c r="AM9" s="276"/>
      <c r="AN9" s="270">
        <f>VLOOKUP(V9,'[1]PPTOS GENERALES 2024'!$AL$45:$BB$56,14)*AM9</f>
        <v>0</v>
      </c>
      <c r="AO9" s="276"/>
      <c r="AP9" s="270">
        <f>VLOOKUP(V9,'[1]PPTOS GENERALES 2024'!$AL$45:$BB$56,15)*AO9</f>
        <v>0</v>
      </c>
      <c r="AQ9" s="276">
        <v>1</v>
      </c>
      <c r="AR9" s="270">
        <f>VLOOKUP(V9,'[1]PPTOS GENERALES 2024'!$AL$45:$BB$56,17)*AQ9</f>
        <v>56.34</v>
      </c>
      <c r="AS9" s="276"/>
      <c r="AT9" s="270">
        <f>VLOOKUP(V9,'[1]PPTOS GENERALES 2024'!$AL$45:$BG$56,18)*AS9</f>
        <v>0</v>
      </c>
      <c r="AU9" s="244"/>
      <c r="AV9" s="270">
        <f>VLOOKUP(V9,'[1]PPTOS GENERALES 2024'!$AL$45:$BG$56,19)*AU9</f>
        <v>0</v>
      </c>
      <c r="AW9" s="244">
        <v>1</v>
      </c>
      <c r="AX9" s="270">
        <f>VLOOKUP(V9,'[1]PPTOS GENERALES 2024'!$AL$45:$BG$56,20)*AW9</f>
        <v>113.02</v>
      </c>
      <c r="AY9" s="244"/>
      <c r="AZ9" s="270">
        <f>VLOOKUP(V9,'[1]PPTOS GENERALES 2024'!$AL$45:$BG$56,21)*AY9</f>
        <v>0</v>
      </c>
      <c r="BA9" s="244"/>
      <c r="BB9" s="270">
        <f>VLOOKUP(V9,'[1]PPTOS GENERALES 2024'!$AL$45:$BG$56,22)*BA9</f>
        <v>0</v>
      </c>
      <c r="BC9" s="277">
        <v>1</v>
      </c>
      <c r="BD9" s="270">
        <f>VLOOKUP(V9,'[1]PPTOS GENERALES 2024'!$AL$45:$BZ$56,23)*BC9</f>
        <v>309.32608000000005</v>
      </c>
      <c r="BE9" s="244"/>
      <c r="BF9" s="270">
        <f>VLOOKUP(V9,'[1]PPTOS GENERALES 2024'!$AL$45:$BZ$56,24)*BE9</f>
        <v>0</v>
      </c>
      <c r="BG9" s="244">
        <v>1</v>
      </c>
      <c r="BH9" s="270">
        <f>VLOOKUP(V9,'[1]PPTOS GENERALES 2024'!$AL$45:$BZ$56,25)*BG9</f>
        <v>251.18207999999998</v>
      </c>
      <c r="BI9" s="244"/>
      <c r="BJ9" s="270">
        <f>VLOOKUP(V9,'[1]PPTOS GENERALES 2024'!$AL$45:$BZ$56,26)*BI9</f>
        <v>0</v>
      </c>
      <c r="BK9" s="244"/>
      <c r="BL9" s="270">
        <f>VLOOKUP(V9,'[1]PPTOS GENERALES 2024'!$AL$45:$BZ$56,27)*BK9</f>
        <v>0</v>
      </c>
      <c r="BM9" s="270"/>
      <c r="BN9" s="270">
        <f>VLOOKUP(V9,'[1]PPTOS GENERALES 2024'!$AL$45:$BZ$56,28)*BM9</f>
        <v>0</v>
      </c>
      <c r="BO9" s="270"/>
      <c r="BP9" s="270">
        <f>VLOOKUP(V9,'[1]PPTOS GENERALES 2024'!$AL$45:$BZ$56,29)*BO9</f>
        <v>0</v>
      </c>
      <c r="BQ9" s="270"/>
      <c r="BR9" s="270">
        <f>VLOOKUP(V9,'[1]PPTOS GENERALES 2024'!$AL$45:$BZ$56,30)*BQ9</f>
        <v>0</v>
      </c>
      <c r="BS9" s="270">
        <v>1</v>
      </c>
      <c r="BT9" s="270">
        <f>VLOOKUP(V9,'[1]PPTOS GENERALES 2024'!$AL$45:$BZ$56,31)*BS9</f>
        <v>251.18207999999998</v>
      </c>
      <c r="BU9" s="270"/>
      <c r="BV9" s="270">
        <f>VLOOKUP(V9,'[1]PPTOS GENERALES 2024'!$AL$45:$BZ$56,32)*BU9</f>
        <v>0</v>
      </c>
      <c r="BW9" s="270"/>
      <c r="BX9" s="270">
        <f>VLOOKUP(V9,'[1]PPTOS GENERALES 2024'!$AL$45:$BZ$56,33)*BW9</f>
        <v>0</v>
      </c>
      <c r="BY9" s="270"/>
      <c r="BZ9" s="270">
        <f>VLOOKUP(V9,'[1]PPTOS GENERALES 2024'!$AL$45:$BZ$56,34)*BY9</f>
        <v>0</v>
      </c>
      <c r="CA9" s="270"/>
      <c r="CB9" s="270">
        <f>VLOOKUP(V9,'[1]PPTOS GENERALES 2024'!$AL$45:$BZ$56,35)*CA9</f>
        <v>0</v>
      </c>
      <c r="CC9" s="270">
        <v>0</v>
      </c>
      <c r="CD9" s="270">
        <f>VLOOKUP(V9,'[1]PPTOS GENERALES 2024'!$AL$45:$BZ$56,36)*CC9</f>
        <v>0</v>
      </c>
      <c r="CE9" s="270">
        <v>0</v>
      </c>
      <c r="CF9" s="270">
        <f>VLOOKUP(V9,'[1]PPTOS GENERALES 2024'!$AL$45:$BZ$56,37)*CE9</f>
        <v>0</v>
      </c>
      <c r="CG9" s="270">
        <v>0</v>
      </c>
      <c r="CH9" s="270">
        <f>VLOOKUP(V9,'[1]PPTOS GENERALES 2024'!$AL$45:$BZ$56,38)*CG9</f>
        <v>0</v>
      </c>
      <c r="CI9" s="270">
        <v>0</v>
      </c>
      <c r="CJ9" s="270">
        <f>VLOOKUP(V9,'[1]PPTOS GENERALES 2024'!$AL$45:$BZ$56,39)*CI9</f>
        <v>0</v>
      </c>
      <c r="CK9" s="270"/>
      <c r="CL9" s="270">
        <f>VLOOKUP(V9,'[1]PPTOS GENERALES 2024'!$AL$45:$BZ$56,40)*CK9</f>
        <v>0</v>
      </c>
      <c r="CM9" s="270"/>
      <c r="CN9" s="270">
        <f>VLOOKUP(V9,'[1]PPTOS GENERALES 2024'!$AL$45:$BZ$56,41)*CM9</f>
        <v>0</v>
      </c>
      <c r="CO9" s="270">
        <f t="shared" si="2"/>
        <v>0</v>
      </c>
      <c r="CP9" s="270"/>
      <c r="CQ9" s="270"/>
      <c r="CR9" s="270">
        <f t="array" ref="CR9">ROUND((Z9*12)+(AC9*2),2)</f>
        <v>11884.58</v>
      </c>
      <c r="CS9" s="270"/>
      <c r="CT9" s="270"/>
      <c r="CU9" s="270">
        <f t="array" ref="CU9">ROUND((AA9*12)+ (AD9*2)+AB9,2)</f>
        <v>2464.17</v>
      </c>
      <c r="CV9" s="270">
        <f t="shared" si="3"/>
        <v>14348.75</v>
      </c>
      <c r="CW9" s="270">
        <f t="array" ref="CW9">ROUND((AE9+AF9)*14,2)</f>
        <v>8581.86</v>
      </c>
      <c r="CX9" s="270">
        <f t="array" ref="CX9">ROUND(AG9*14,2)</f>
        <v>7610.68</v>
      </c>
      <c r="CY9" s="270">
        <f t="shared" si="4"/>
        <v>13734.7</v>
      </c>
      <c r="CZ9" s="278">
        <f t="shared" si="5"/>
        <v>21345.38</v>
      </c>
      <c r="DA9" s="279">
        <f t="array" ref="DA9">CO9+CP9+CR9+CS9+CT9+CU9+CW9+CX9+CY9</f>
        <v>44275.990000000005</v>
      </c>
      <c r="DB9" s="245">
        <v>0</v>
      </c>
      <c r="DC9" s="280">
        <f t="shared" si="6"/>
        <v>32857.660000000003</v>
      </c>
      <c r="DD9" s="281">
        <f t="shared" si="7"/>
        <v>0.53802074556722657</v>
      </c>
      <c r="DE9" s="270"/>
      <c r="DF9" s="270"/>
      <c r="DG9" s="270">
        <f t="shared" si="8"/>
        <v>2371.17</v>
      </c>
      <c r="DH9" s="267">
        <v>0</v>
      </c>
      <c r="DI9" s="282" t="s">
        <v>122</v>
      </c>
      <c r="DJ9" s="284">
        <v>39401</v>
      </c>
      <c r="DK9" s="284">
        <v>45658</v>
      </c>
      <c r="DL9" s="285">
        <f t="shared" si="9"/>
        <v>5.666666666666667</v>
      </c>
      <c r="DM9" s="285">
        <f t="shared" si="10"/>
        <v>5.666666666666667</v>
      </c>
      <c r="DN9" s="286">
        <f t="shared" si="11"/>
        <v>0</v>
      </c>
      <c r="DO9" s="287">
        <f t="shared" si="12"/>
        <v>0</v>
      </c>
      <c r="DP9" s="287">
        <f t="shared" si="13"/>
        <v>0</v>
      </c>
      <c r="DQ9" s="287">
        <f t="shared" si="14"/>
        <v>0</v>
      </c>
      <c r="DR9" s="287">
        <f t="shared" si="15"/>
        <v>0</v>
      </c>
      <c r="DS9" s="287">
        <f>ROUND(AR9/30,2)</f>
        <v>1.88</v>
      </c>
      <c r="DT9" s="287">
        <f t="shared" si="16"/>
        <v>0</v>
      </c>
      <c r="DU9" s="287">
        <f t="shared" si="17"/>
        <v>0</v>
      </c>
      <c r="DV9" s="287">
        <f>ROUND(AX9/30,2)</f>
        <v>3.77</v>
      </c>
      <c r="DW9" s="287">
        <f t="shared" si="18"/>
        <v>0</v>
      </c>
      <c r="DX9" s="287">
        <f t="shared" si="19"/>
        <v>0</v>
      </c>
      <c r="DY9" s="288"/>
      <c r="DZ9" s="289">
        <v>930</v>
      </c>
      <c r="EA9" s="289">
        <v>704.05</v>
      </c>
      <c r="EB9" s="290" t="e">
        <f>#REF!-DZ9</f>
        <v>#REF!</v>
      </c>
      <c r="EC9" s="291">
        <f>DG9-EA9</f>
        <v>1667.1200000000001</v>
      </c>
      <c r="ED9" s="292">
        <f>ROUND(DB9/2,2)</f>
        <v>0</v>
      </c>
      <c r="EE9" s="288"/>
      <c r="EF9" s="288"/>
      <c r="EG9" s="288"/>
      <c r="EH9" s="288"/>
      <c r="EI9" s="293" t="s">
        <v>212</v>
      </c>
      <c r="EJ9" s="294">
        <v>132</v>
      </c>
      <c r="EK9" s="295" t="s">
        <v>213</v>
      </c>
      <c r="EL9" s="205">
        <v>3</v>
      </c>
      <c r="EM9" s="205">
        <v>2</v>
      </c>
      <c r="EN9" s="170" t="s">
        <v>132</v>
      </c>
      <c r="EO9" s="170" t="s">
        <v>132</v>
      </c>
    </row>
    <row r="10" spans="1:1050" ht="26.1" customHeight="1" outlineLevel="2" x14ac:dyDescent="0.2">
      <c r="A10" s="266">
        <f>EJ10</f>
        <v>132</v>
      </c>
      <c r="B10" s="268" t="s">
        <v>137</v>
      </c>
      <c r="C10" s="268" t="s">
        <v>178</v>
      </c>
      <c r="D10" s="268" t="s">
        <v>10</v>
      </c>
      <c r="E10" s="268" t="s">
        <v>209</v>
      </c>
      <c r="F10" s="268" t="s">
        <v>210</v>
      </c>
      <c r="G10" s="269" t="s">
        <v>211</v>
      </c>
      <c r="H10" s="267" t="s">
        <v>130</v>
      </c>
      <c r="I10" s="267">
        <v>22</v>
      </c>
      <c r="J10" s="270">
        <f>VLOOKUP(C10,'[1]PPTOS GENERALES 2024'!$A$3:$D$8,4)</f>
        <v>690.24</v>
      </c>
      <c r="K10" s="270">
        <v>50.38</v>
      </c>
      <c r="L10" s="270">
        <f>VLOOKUP(I10,'[1]PPTOS GENERALES 2024'!$A$11:$E$40,5)</f>
        <v>504.18</v>
      </c>
      <c r="M10" s="270">
        <v>386.81</v>
      </c>
      <c r="N10" s="270"/>
      <c r="O10" s="270"/>
      <c r="P10" s="270"/>
      <c r="Q10" s="270"/>
      <c r="R10" s="270"/>
      <c r="S10" s="270"/>
      <c r="T10" s="270">
        <f t="shared" si="0"/>
        <v>1631.61</v>
      </c>
      <c r="U10" s="270">
        <f t="shared" si="1"/>
        <v>22068.920000000002</v>
      </c>
      <c r="V10" s="267">
        <v>5</v>
      </c>
      <c r="W10" s="271">
        <v>22</v>
      </c>
      <c r="X10" s="272">
        <f>VLOOKUP(W10,'[1]PPTOS GENERALES 2024'!$AL$11:$AN$40,3)*Y10</f>
        <v>612.99</v>
      </c>
      <c r="Y10" s="273">
        <v>1</v>
      </c>
      <c r="Z10" s="274">
        <f>VLOOKUP(C10,'[1]PPTOS GENERALES 2024'!$AL$3:$AO$8,4)*Y10</f>
        <v>865.68</v>
      </c>
      <c r="AA10" s="274">
        <f>VLOOKUP(C10,'[1]PPTOS GENERALES 2024'!$AL$3:$AP$8,5)*DM10*Y10</f>
        <v>274.56</v>
      </c>
      <c r="AB10" s="274">
        <f>VLOOKUP(C10,'[1]PPTOS GENERALES 2024'!$R$3:$V$8,5)*2</f>
        <v>52.44</v>
      </c>
      <c r="AC10" s="270">
        <f>VLOOKUP(C10,'[1]PPTOS GENERALES 2024'!$AU$3:$AV$8,2)*Y10</f>
        <v>748.20899999999995</v>
      </c>
      <c r="AD10" s="270">
        <f>VLOOKUP(C10,'[1]PPTOS GENERALES 2024'!$AU$3:$AW$8,3)*DM10*Y10</f>
        <v>237.00733333333329</v>
      </c>
      <c r="AE10" s="275">
        <f>VLOOKUP(I10,'[1]PPTOS GENERALES 2024'!$AL$11:$AN$40,3)*Y10</f>
        <v>612.99</v>
      </c>
      <c r="AF10" s="270"/>
      <c r="AG10" s="270">
        <f>VLOOKUP(V10,'[1]PPTOS GENERALES 2024'!$AL$45:$AU$56,10)*Y10</f>
        <v>543.62</v>
      </c>
      <c r="AH10" s="270"/>
      <c r="AI10" s="270"/>
      <c r="AJ10" s="270"/>
      <c r="AK10" s="276"/>
      <c r="AL10" s="270">
        <f>VLOOKUP(V10,'[1]PPTOS GENERALES 2024'!$AL$45:$BB$56,12)*AK10</f>
        <v>0</v>
      </c>
      <c r="AM10" s="276"/>
      <c r="AN10" s="270">
        <f>VLOOKUP(V10,'[1]PPTOS GENERALES 2024'!$AL$45:$BB$56,14)*AM10</f>
        <v>0</v>
      </c>
      <c r="AO10" s="276"/>
      <c r="AP10" s="270">
        <f>VLOOKUP(V10,'[1]PPTOS GENERALES 2024'!$AL$45:$BB$56,15)*AO10</f>
        <v>0</v>
      </c>
      <c r="AQ10" s="276">
        <v>1</v>
      </c>
      <c r="AR10" s="270">
        <f>VLOOKUP(V10,'[1]PPTOS GENERALES 2024'!$AL$45:$BB$56,17)*AQ10</f>
        <v>56.34</v>
      </c>
      <c r="AS10" s="276">
        <v>0</v>
      </c>
      <c r="AT10" s="270">
        <f>VLOOKUP(V10,'[1]PPTOS GENERALES 2024'!$AL$45:$BG$56,18)*AS10</f>
        <v>0</v>
      </c>
      <c r="AU10" s="244"/>
      <c r="AV10" s="270">
        <f>VLOOKUP(V10,'[1]PPTOS GENERALES 2024'!$AL$45:$BG$56,19)*AU10</f>
        <v>0</v>
      </c>
      <c r="AW10" s="244">
        <v>1</v>
      </c>
      <c r="AX10" s="270">
        <f>VLOOKUP(V10,'[1]PPTOS GENERALES 2024'!$AL$45:$BG$56,20)*AW10</f>
        <v>113.02</v>
      </c>
      <c r="AY10" s="244"/>
      <c r="AZ10" s="270">
        <f>VLOOKUP(V10,'[1]PPTOS GENERALES 2024'!$AL$45:$BG$56,21)*AY10</f>
        <v>0</v>
      </c>
      <c r="BA10" s="244"/>
      <c r="BB10" s="270">
        <f>VLOOKUP(V10,'[1]PPTOS GENERALES 2024'!$AL$45:$BG$56,22)*BA10</f>
        <v>0</v>
      </c>
      <c r="BC10" s="277">
        <v>1</v>
      </c>
      <c r="BD10" s="270">
        <f>VLOOKUP(V10,'[1]PPTOS GENERALES 2024'!$AL$45:$BZ$56,23)*BC10</f>
        <v>309.32608000000005</v>
      </c>
      <c r="BE10" s="244"/>
      <c r="BF10" s="270">
        <f>VLOOKUP(V10,'[1]PPTOS GENERALES 2024'!$AL$45:$BZ$56,24)*BE10</f>
        <v>0</v>
      </c>
      <c r="BG10" s="244">
        <v>1</v>
      </c>
      <c r="BH10" s="270">
        <f>VLOOKUP(V10,'[1]PPTOS GENERALES 2024'!$AL$45:$BZ$56,25)*BG10</f>
        <v>251.18207999999998</v>
      </c>
      <c r="BI10" s="244"/>
      <c r="BJ10" s="270">
        <f>VLOOKUP(V10,'[1]PPTOS GENERALES 2024'!$AL$45:$BZ$56,26)*BI10</f>
        <v>0</v>
      </c>
      <c r="BK10" s="244"/>
      <c r="BL10" s="270">
        <f>VLOOKUP(V10,'[1]PPTOS GENERALES 2024'!$AL$45:$BZ$56,27)*BK10</f>
        <v>0</v>
      </c>
      <c r="BM10" s="270"/>
      <c r="BN10" s="270">
        <f>VLOOKUP(V10,'[1]PPTOS GENERALES 2024'!$AL$45:$BZ$56,28)*BM10</f>
        <v>0</v>
      </c>
      <c r="BO10" s="270"/>
      <c r="BP10" s="270">
        <f>VLOOKUP(V10,'[1]PPTOS GENERALES 2024'!$AL$45:$BZ$56,29)*BO10</f>
        <v>0</v>
      </c>
      <c r="BQ10" s="270"/>
      <c r="BR10" s="270">
        <f>VLOOKUP(V10,'[1]PPTOS GENERALES 2024'!$AL$45:$BZ$56,30)*BQ10</f>
        <v>0</v>
      </c>
      <c r="BS10" s="270">
        <v>1</v>
      </c>
      <c r="BT10" s="270">
        <f>VLOOKUP(V10,'[1]PPTOS GENERALES 2024'!$AL$45:$BZ$56,31)*BS10</f>
        <v>251.18207999999998</v>
      </c>
      <c r="BU10" s="270"/>
      <c r="BV10" s="270">
        <f>VLOOKUP(V10,'[1]PPTOS GENERALES 2024'!$AL$45:$BZ$56,32)*BU10</f>
        <v>0</v>
      </c>
      <c r="BW10" s="270"/>
      <c r="BX10" s="270">
        <f>VLOOKUP(V10,'[1]PPTOS GENERALES 2024'!$AL$45:$BZ$56,33)*BW10</f>
        <v>0</v>
      </c>
      <c r="BY10" s="270"/>
      <c r="BZ10" s="270">
        <f>VLOOKUP(V10,'[1]PPTOS GENERALES 2024'!$AL$45:$BZ$56,34)*BY10</f>
        <v>0</v>
      </c>
      <c r="CA10" s="270"/>
      <c r="CB10" s="270">
        <f>VLOOKUP(V10,'[1]PPTOS GENERALES 2024'!$AL$45:$BZ$56,35)*CA10</f>
        <v>0</v>
      </c>
      <c r="CC10" s="270">
        <v>0</v>
      </c>
      <c r="CD10" s="270">
        <f>VLOOKUP(V10,'[1]PPTOS GENERALES 2024'!$AL$45:$BZ$56,36)*CC10</f>
        <v>0</v>
      </c>
      <c r="CE10" s="270">
        <v>0</v>
      </c>
      <c r="CF10" s="270">
        <f>VLOOKUP(V10,'[1]PPTOS GENERALES 2024'!$AL$45:$BZ$56,37)*CE10</f>
        <v>0</v>
      </c>
      <c r="CG10" s="270">
        <v>0</v>
      </c>
      <c r="CH10" s="270">
        <f>VLOOKUP(V10,'[1]PPTOS GENERALES 2024'!$AL$45:$BZ$56,38)*CG10</f>
        <v>0</v>
      </c>
      <c r="CI10" s="270">
        <v>0</v>
      </c>
      <c r="CJ10" s="270">
        <f>VLOOKUP(V10,'[1]PPTOS GENERALES 2024'!$AL$45:$BZ$56,39)*CI10</f>
        <v>0</v>
      </c>
      <c r="CK10" s="270"/>
      <c r="CL10" s="270">
        <f>VLOOKUP(V10,'[1]PPTOS GENERALES 2024'!$AL$45:$BZ$56,40)*CK10</f>
        <v>0</v>
      </c>
      <c r="CM10" s="270"/>
      <c r="CN10" s="270">
        <f>VLOOKUP(V10,'[1]PPTOS GENERALES 2024'!$AL$45:$BZ$56,41)*CM10</f>
        <v>0</v>
      </c>
      <c r="CO10" s="270">
        <f t="shared" si="2"/>
        <v>0</v>
      </c>
      <c r="CP10" s="270"/>
      <c r="CQ10" s="270"/>
      <c r="CR10" s="270">
        <f t="array" ref="CR10">ROUND((Z10*12)+(AC10*2),2)</f>
        <v>11884.58</v>
      </c>
      <c r="CS10" s="270"/>
      <c r="CT10" s="270"/>
      <c r="CU10" s="270">
        <f t="array" ref="CU10">ROUND((AA10*12)+ (AD10*2)+AB10,2)</f>
        <v>3821.17</v>
      </c>
      <c r="CV10" s="270">
        <f t="shared" si="3"/>
        <v>15705.75</v>
      </c>
      <c r="CW10" s="270">
        <f t="array" ref="CW10">ROUND((AE10+AF10)*14,2)</f>
        <v>8581.86</v>
      </c>
      <c r="CX10" s="270">
        <f t="array" ref="CX10">ROUND(AG10*14,2)</f>
        <v>7610.68</v>
      </c>
      <c r="CY10" s="270">
        <f t="shared" si="4"/>
        <v>13734.7</v>
      </c>
      <c r="CZ10" s="278">
        <f t="shared" si="5"/>
        <v>21345.38</v>
      </c>
      <c r="DA10" s="279">
        <f t="array" ref="DA10">CO10+CP10+CR10+CS10+CT10+CU10+CW10+CX10+CY10</f>
        <v>45632.990000000005</v>
      </c>
      <c r="DB10" s="245">
        <v>0</v>
      </c>
      <c r="DC10" s="280">
        <f t="shared" si="6"/>
        <v>34188.22</v>
      </c>
      <c r="DD10" s="281">
        <f t="shared" si="7"/>
        <v>0.54915691388613475</v>
      </c>
      <c r="DE10" s="270"/>
      <c r="DF10" s="270"/>
      <c r="DG10" s="270">
        <f t="shared" si="8"/>
        <v>2466.21</v>
      </c>
      <c r="DH10" s="267" t="e">
        <f>#REF!-#REF!</f>
        <v>#REF!</v>
      </c>
      <c r="DI10" s="282" t="s">
        <v>122</v>
      </c>
      <c r="DJ10" s="282" t="s">
        <v>217</v>
      </c>
      <c r="DK10" s="284">
        <v>45658</v>
      </c>
      <c r="DL10" s="285">
        <f t="shared" si="9"/>
        <v>8.6666666666666661</v>
      </c>
      <c r="DM10" s="285">
        <f t="shared" si="10"/>
        <v>8.6666666666666661</v>
      </c>
      <c r="DN10" s="286">
        <f t="shared" si="11"/>
        <v>0</v>
      </c>
      <c r="DO10" s="287">
        <f t="shared" si="12"/>
        <v>0</v>
      </c>
      <c r="DP10" s="287">
        <f t="shared" si="13"/>
        <v>0</v>
      </c>
      <c r="DQ10" s="287">
        <f t="shared" si="14"/>
        <v>0</v>
      </c>
      <c r="DR10" s="287">
        <f t="shared" si="15"/>
        <v>0</v>
      </c>
      <c r="DS10" s="287">
        <f>ROUND(AR10/30,2)</f>
        <v>1.88</v>
      </c>
      <c r="DT10" s="287">
        <f t="shared" si="16"/>
        <v>0</v>
      </c>
      <c r="DU10" s="287">
        <f t="shared" si="17"/>
        <v>0</v>
      </c>
      <c r="DV10" s="287">
        <f>ROUND(AX10/30,2)</f>
        <v>3.77</v>
      </c>
      <c r="DW10" s="287">
        <f t="shared" si="18"/>
        <v>0</v>
      </c>
      <c r="DX10" s="287">
        <f t="shared" si="19"/>
        <v>0</v>
      </c>
      <c r="DY10" s="288"/>
      <c r="DZ10" s="289">
        <v>847</v>
      </c>
      <c r="EA10" s="289">
        <v>1954.58</v>
      </c>
      <c r="EB10" s="290" t="e">
        <f>#REF!-DZ10</f>
        <v>#REF!</v>
      </c>
      <c r="EC10" s="291">
        <f>DG10-EA10</f>
        <v>511.63000000000011</v>
      </c>
      <c r="ED10" s="292">
        <f>ROUND(DB10/2,2)</f>
        <v>0</v>
      </c>
      <c r="EE10" s="288"/>
      <c r="EF10" s="288"/>
      <c r="EG10" s="288"/>
      <c r="EH10" s="288"/>
      <c r="EI10" s="293" t="s">
        <v>212</v>
      </c>
      <c r="EJ10" s="294">
        <v>132</v>
      </c>
      <c r="EK10" s="295" t="s">
        <v>213</v>
      </c>
      <c r="EL10" s="205">
        <v>3</v>
      </c>
      <c r="EM10" s="205">
        <v>2</v>
      </c>
      <c r="EN10" s="170" t="s">
        <v>132</v>
      </c>
      <c r="EO10" s="170" t="s">
        <v>132</v>
      </c>
    </row>
    <row r="11" spans="1:1050" ht="26.1" customHeight="1" outlineLevel="2" x14ac:dyDescent="0.2">
      <c r="A11" s="266">
        <f>EJ11</f>
        <v>132</v>
      </c>
      <c r="B11" s="268" t="s">
        <v>137</v>
      </c>
      <c r="C11" s="268" t="s">
        <v>178</v>
      </c>
      <c r="D11" s="268" t="s">
        <v>10</v>
      </c>
      <c r="E11" s="268" t="s">
        <v>209</v>
      </c>
      <c r="F11" s="268" t="s">
        <v>210</v>
      </c>
      <c r="G11" s="269" t="s">
        <v>211</v>
      </c>
      <c r="H11" s="267" t="s">
        <v>130</v>
      </c>
      <c r="I11" s="267">
        <v>22</v>
      </c>
      <c r="J11" s="270">
        <v>690.24</v>
      </c>
      <c r="K11" s="270">
        <v>75.569999999999993</v>
      </c>
      <c r="L11" s="270">
        <v>504.18</v>
      </c>
      <c r="M11" s="270">
        <v>317.45</v>
      </c>
      <c r="N11" s="270"/>
      <c r="O11" s="270"/>
      <c r="P11" s="270"/>
      <c r="Q11" s="270"/>
      <c r="R11" s="270"/>
      <c r="S11" s="270"/>
      <c r="T11" s="270">
        <f t="shared" si="0"/>
        <v>1587.44</v>
      </c>
      <c r="U11" s="270">
        <f t="shared" si="1"/>
        <v>21589.260000000002</v>
      </c>
      <c r="V11" s="267">
        <v>5</v>
      </c>
      <c r="W11" s="271">
        <v>20</v>
      </c>
      <c r="X11" s="272">
        <f>VLOOKUP(W11,'[1]PPTOS GENERALES 2024'!$AL$11:$AN$40,3)*Y11</f>
        <v>528.66</v>
      </c>
      <c r="Y11" s="273">
        <v>1</v>
      </c>
      <c r="Z11" s="274">
        <f>VLOOKUP(C11,'[1]PPTOS GENERALES 2024'!$AL$3:$AO$8,4)*Y11</f>
        <v>865.68</v>
      </c>
      <c r="AA11" s="274">
        <f>VLOOKUP(C11,'[1]PPTOS GENERALES 2024'!$AL$3:$AP$8,5)*DM11*Y11</f>
        <v>295.68</v>
      </c>
      <c r="AB11" s="274">
        <f>VLOOKUP(C11,'[1]PPTOS GENERALES 2024'!$R$3:$V$8,5)*2</f>
        <v>52.44</v>
      </c>
      <c r="AC11" s="270">
        <f>VLOOKUP(C11,'[1]PPTOS GENERALES 2024'!$AU$3:$AV$8,2)*Y11</f>
        <v>748.20899999999995</v>
      </c>
      <c r="AD11" s="270">
        <f>VLOOKUP(C11,'[1]PPTOS GENERALES 2024'!$AU$3:$AW$8,3)*DM11*Y11</f>
        <v>255.23866666666666</v>
      </c>
      <c r="AE11" s="275">
        <f>VLOOKUP(I11,'[1]PPTOS GENERALES 2024'!$AL$11:$AN$40,3)*Y11</f>
        <v>612.99</v>
      </c>
      <c r="AF11" s="270"/>
      <c r="AG11" s="270">
        <f>VLOOKUP(V11,'[1]PPTOS GENERALES 2024'!$AL$45:$AU$56,10)*Y11</f>
        <v>543.62</v>
      </c>
      <c r="AH11" s="273"/>
      <c r="AI11" s="273"/>
      <c r="AJ11" s="273"/>
      <c r="AK11" s="273"/>
      <c r="AL11" s="270">
        <f>VLOOKUP(V11,'[1]PPTOS GENERALES 2024'!$AL$45:$BB$56,12)*AK11</f>
        <v>0</v>
      </c>
      <c r="AM11" s="245"/>
      <c r="AN11" s="270">
        <f>VLOOKUP(V11,'[1]PPTOS GENERALES 2024'!$AL$45:$BB$56,14)*AM11</f>
        <v>0</v>
      </c>
      <c r="AO11" s="245"/>
      <c r="AP11" s="270">
        <f>VLOOKUP(V11,'[1]PPTOS GENERALES 2024'!$AL$45:$BB$56,15)*AO11</f>
        <v>0</v>
      </c>
      <c r="AQ11" s="245">
        <v>1</v>
      </c>
      <c r="AR11" s="270">
        <f>VLOOKUP(V11,'[1]PPTOS GENERALES 2024'!$AL$45:$BB$56,17)*AQ11</f>
        <v>56.34</v>
      </c>
      <c r="AS11" s="276">
        <v>0</v>
      </c>
      <c r="AT11" s="270">
        <f>VLOOKUP(V11,'[1]PPTOS GENERALES 2024'!$AL$45:$BG$56,18)*AS11</f>
        <v>0</v>
      </c>
      <c r="AU11" s="244"/>
      <c r="AV11" s="270">
        <f>VLOOKUP(V11,'[1]PPTOS GENERALES 2024'!$AL$45:$BG$56,19)*AU11</f>
        <v>0</v>
      </c>
      <c r="AW11" s="244">
        <v>1</v>
      </c>
      <c r="AX11" s="270">
        <f>VLOOKUP(V11,'[1]PPTOS GENERALES 2024'!$AL$45:$BG$56,20)*AW11</f>
        <v>113.02</v>
      </c>
      <c r="AY11" s="244"/>
      <c r="AZ11" s="270">
        <f>VLOOKUP(V11,'[1]PPTOS GENERALES 2024'!$AL$45:$BG$56,21)*AY11</f>
        <v>0</v>
      </c>
      <c r="BA11" s="244"/>
      <c r="BB11" s="270">
        <f>VLOOKUP(V11,'[1]PPTOS GENERALES 2024'!$AL$45:$BG$56,22)*BA11</f>
        <v>0</v>
      </c>
      <c r="BC11" s="277">
        <v>1</v>
      </c>
      <c r="BD11" s="270">
        <f>VLOOKUP(V11,'[1]PPTOS GENERALES 2024'!$AL$45:$BZ$56,23)*BC11</f>
        <v>309.32608000000005</v>
      </c>
      <c r="BE11" s="244"/>
      <c r="BF11" s="270">
        <f>VLOOKUP(V11,'[1]PPTOS GENERALES 2024'!$AL$45:$BZ$56,24)*BE11</f>
        <v>0</v>
      </c>
      <c r="BG11" s="244">
        <v>1</v>
      </c>
      <c r="BH11" s="270">
        <f>VLOOKUP(V11,'[1]PPTOS GENERALES 2024'!$AL$45:$BZ$56,25)*BG11</f>
        <v>251.18207999999998</v>
      </c>
      <c r="BI11" s="244"/>
      <c r="BJ11" s="270">
        <f>VLOOKUP(V11,'[1]PPTOS GENERALES 2024'!$AL$45:$BZ$56,26)*BI11</f>
        <v>0</v>
      </c>
      <c r="BK11" s="244"/>
      <c r="BL11" s="270">
        <f>VLOOKUP(V11,'[1]PPTOS GENERALES 2024'!$AL$45:$BZ$56,27)*BK11</f>
        <v>0</v>
      </c>
      <c r="BM11" s="270"/>
      <c r="BN11" s="270">
        <f>VLOOKUP(V11,'[1]PPTOS GENERALES 2024'!$AL$45:$BZ$56,28)*BM11</f>
        <v>0</v>
      </c>
      <c r="BO11" s="270"/>
      <c r="BP11" s="270">
        <f>VLOOKUP(V11,'[1]PPTOS GENERALES 2024'!$AL$45:$BZ$56,29)*BO11</f>
        <v>0</v>
      </c>
      <c r="BQ11" s="270"/>
      <c r="BR11" s="270">
        <f>VLOOKUP(V11,'[1]PPTOS GENERALES 2024'!$AL$45:$BZ$56,30)*BQ11</f>
        <v>0</v>
      </c>
      <c r="BS11" s="270">
        <v>1</v>
      </c>
      <c r="BT11" s="270">
        <f>VLOOKUP(V11,'[1]PPTOS GENERALES 2024'!$AL$45:$BZ$56,31)*BS11</f>
        <v>251.18207999999998</v>
      </c>
      <c r="BU11" s="270"/>
      <c r="BV11" s="270">
        <f>VLOOKUP(V11,'[1]PPTOS GENERALES 2024'!$AL$45:$BZ$56,32)*BU11</f>
        <v>0</v>
      </c>
      <c r="BW11" s="270"/>
      <c r="BX11" s="270">
        <f>VLOOKUP(V11,'[1]PPTOS GENERALES 2024'!$AL$45:$BZ$56,33)*BW11</f>
        <v>0</v>
      </c>
      <c r="BY11" s="270"/>
      <c r="BZ11" s="270">
        <f>VLOOKUP(V11,'[1]PPTOS GENERALES 2024'!$AL$45:$BZ$56,34)*BY11</f>
        <v>0</v>
      </c>
      <c r="CA11" s="270"/>
      <c r="CB11" s="270">
        <f>VLOOKUP(V11,'[1]PPTOS GENERALES 2024'!$AL$45:$BZ$56,35)*CA11</f>
        <v>0</v>
      </c>
      <c r="CC11" s="270">
        <v>0</v>
      </c>
      <c r="CD11" s="270">
        <f>VLOOKUP(V11,'[1]PPTOS GENERALES 2024'!$AL$45:$BZ$56,36)*CC11</f>
        <v>0</v>
      </c>
      <c r="CE11" s="270">
        <v>0</v>
      </c>
      <c r="CF11" s="270">
        <f>VLOOKUP(V11,'[1]PPTOS GENERALES 2024'!$AL$45:$BZ$56,37)*CE11</f>
        <v>0</v>
      </c>
      <c r="CG11" s="270">
        <v>0</v>
      </c>
      <c r="CH11" s="270">
        <f>VLOOKUP(V11,'[1]PPTOS GENERALES 2024'!$AL$45:$BZ$56,38)*CG11</f>
        <v>0</v>
      </c>
      <c r="CI11" s="270">
        <v>0</v>
      </c>
      <c r="CJ11" s="270">
        <f>VLOOKUP(V11,'[1]PPTOS GENERALES 2024'!$AL$45:$BZ$56,39)*CI11</f>
        <v>0</v>
      </c>
      <c r="CK11" s="270"/>
      <c r="CL11" s="270">
        <f>VLOOKUP(V11,'[1]PPTOS GENERALES 2024'!$AL$45:$BZ$56,40)*CK11</f>
        <v>0</v>
      </c>
      <c r="CM11" s="270"/>
      <c r="CN11" s="270">
        <f>VLOOKUP(V11,'[1]PPTOS GENERALES 2024'!$AL$45:$BZ$56,41)*CM11</f>
        <v>0</v>
      </c>
      <c r="CO11" s="270">
        <f t="shared" si="2"/>
        <v>0</v>
      </c>
      <c r="CP11" s="245"/>
      <c r="CQ11" s="245"/>
      <c r="CR11" s="270">
        <f t="array" ref="CR11">ROUND((Z11*12)+(AC11*2),2)</f>
        <v>11884.58</v>
      </c>
      <c r="CS11" s="270"/>
      <c r="CT11" s="270"/>
      <c r="CU11" s="270">
        <f t="array" ref="CU11">ROUND((AA11*12)+ (AD11*2)+AB11,2)</f>
        <v>4111.08</v>
      </c>
      <c r="CV11" s="270">
        <f t="shared" si="3"/>
        <v>15995.66</v>
      </c>
      <c r="CW11" s="270">
        <f t="array" ref="CW11">ROUND((AE11+AF11)*14,2)</f>
        <v>8581.86</v>
      </c>
      <c r="CX11" s="270">
        <f t="array" ref="CX11">ROUND(AG11*14,2)</f>
        <v>7610.68</v>
      </c>
      <c r="CY11" s="270">
        <f t="shared" si="4"/>
        <v>13734.7</v>
      </c>
      <c r="CZ11" s="278">
        <f t="shared" si="5"/>
        <v>21345.38</v>
      </c>
      <c r="DA11" s="279">
        <f t="array" ref="DA11">CO11+CP11+CR11+CS11+CT11+CU11+CW11+CX11+CY11</f>
        <v>45922.9</v>
      </c>
      <c r="DB11" s="245">
        <v>0</v>
      </c>
      <c r="DC11" s="280">
        <f t="shared" si="6"/>
        <v>34483.9</v>
      </c>
      <c r="DD11" s="281">
        <f t="shared" si="7"/>
        <v>0.59727105051307916</v>
      </c>
      <c r="DE11" s="270"/>
      <c r="DF11" s="270"/>
      <c r="DG11" s="270">
        <f t="shared" si="8"/>
        <v>2487.33</v>
      </c>
      <c r="DH11" s="267" t="e">
        <f>#REF!-#REF!</f>
        <v>#REF!</v>
      </c>
      <c r="DI11" s="282" t="s">
        <v>122</v>
      </c>
      <c r="DJ11" s="282" t="s">
        <v>218</v>
      </c>
      <c r="DK11" s="284">
        <v>45658</v>
      </c>
      <c r="DL11" s="285">
        <f t="shared" si="9"/>
        <v>9.3333333333333339</v>
      </c>
      <c r="DM11" s="285">
        <f t="shared" si="10"/>
        <v>9.3333333333333339</v>
      </c>
      <c r="DN11" s="286">
        <f t="shared" si="11"/>
        <v>0</v>
      </c>
      <c r="DO11" s="287">
        <f t="shared" si="12"/>
        <v>0</v>
      </c>
      <c r="DP11" s="287">
        <f t="shared" si="13"/>
        <v>0</v>
      </c>
      <c r="DQ11" s="287">
        <f t="shared" si="14"/>
        <v>0</v>
      </c>
      <c r="DR11" s="287">
        <f t="shared" si="15"/>
        <v>0</v>
      </c>
      <c r="DS11" s="287">
        <f>ROUND(AR11/30,2)</f>
        <v>1.88</v>
      </c>
      <c r="DT11" s="287">
        <f t="shared" si="16"/>
        <v>0</v>
      </c>
      <c r="DU11" s="287">
        <f t="shared" si="17"/>
        <v>0</v>
      </c>
      <c r="DV11" s="287">
        <f>ROUND(AX11/30,2)</f>
        <v>3.77</v>
      </c>
      <c r="DW11" s="287">
        <f t="shared" si="18"/>
        <v>0</v>
      </c>
      <c r="DX11" s="287">
        <f t="shared" si="19"/>
        <v>0</v>
      </c>
      <c r="DY11" s="288"/>
      <c r="DZ11" s="289">
        <v>40</v>
      </c>
      <c r="EA11" s="289">
        <v>1889.33</v>
      </c>
      <c r="EB11" s="290" t="e">
        <f>#REF!-DZ11</f>
        <v>#REF!</v>
      </c>
      <c r="EC11" s="291">
        <f>DG11-EA11</f>
        <v>598</v>
      </c>
      <c r="ED11" s="292">
        <f>ROUND(DB11/2,2)</f>
        <v>0</v>
      </c>
      <c r="EE11" s="288"/>
      <c r="EF11" s="288"/>
      <c r="EG11" s="288"/>
      <c r="EH11" s="288"/>
      <c r="EI11" s="293" t="s">
        <v>212</v>
      </c>
      <c r="EJ11" s="294">
        <v>132</v>
      </c>
      <c r="EK11" s="295" t="s">
        <v>213</v>
      </c>
      <c r="EL11" s="205">
        <v>3</v>
      </c>
      <c r="EM11" s="205">
        <v>2</v>
      </c>
      <c r="EN11" s="170" t="s">
        <v>132</v>
      </c>
      <c r="EO11" s="170" t="s">
        <v>132</v>
      </c>
    </row>
    <row r="12" spans="1:1050" ht="26.1" customHeight="1" outlineLevel="2" x14ac:dyDescent="0.2">
      <c r="A12" s="266">
        <f>EJ12</f>
        <v>132</v>
      </c>
      <c r="B12" s="268" t="s">
        <v>137</v>
      </c>
      <c r="C12" s="268" t="s">
        <v>178</v>
      </c>
      <c r="D12" s="268" t="s">
        <v>10</v>
      </c>
      <c r="E12" s="268" t="s">
        <v>209</v>
      </c>
      <c r="F12" s="268" t="s">
        <v>210</v>
      </c>
      <c r="G12" s="269" t="s">
        <v>211</v>
      </c>
      <c r="H12" s="267" t="s">
        <v>130</v>
      </c>
      <c r="I12" s="267">
        <v>22</v>
      </c>
      <c r="J12" s="270">
        <f>VLOOKUP(C12,'[1]PPTOS GENERALES 2024'!$A$3:$D$8,4)</f>
        <v>690.24</v>
      </c>
      <c r="K12" s="270"/>
      <c r="L12" s="270">
        <f>VLOOKUP(I12,'[1]PPTOS GENERALES 2024'!$A$11:$E$40,5)</f>
        <v>504.18</v>
      </c>
      <c r="M12" s="270">
        <v>386.81</v>
      </c>
      <c r="N12" s="270"/>
      <c r="O12" s="270"/>
      <c r="P12" s="270"/>
      <c r="Q12" s="270"/>
      <c r="R12" s="270"/>
      <c r="S12" s="270"/>
      <c r="T12" s="270">
        <f t="shared" si="0"/>
        <v>1581.23</v>
      </c>
      <c r="U12" s="270">
        <f t="shared" si="1"/>
        <v>21363.600000000002</v>
      </c>
      <c r="V12" s="267">
        <v>5</v>
      </c>
      <c r="W12" s="271">
        <v>22</v>
      </c>
      <c r="X12" s="272">
        <f>VLOOKUP(W12,'[1]PPTOS GENERALES 2024'!$AL$11:$AN$40,3)*Y12</f>
        <v>612.99</v>
      </c>
      <c r="Y12" s="273">
        <v>1</v>
      </c>
      <c r="Z12" s="274">
        <f>VLOOKUP(C12,'[1]PPTOS GENERALES 2024'!$AL$3:$AO$8,4)*Y12</f>
        <v>865.68</v>
      </c>
      <c r="AA12" s="274">
        <f>VLOOKUP(C12,'[1]PPTOS GENERALES 2024'!$AL$3:$AP$8,5)*DM12*Y12</f>
        <v>190.07999999999998</v>
      </c>
      <c r="AB12" s="274"/>
      <c r="AC12" s="270">
        <f>VLOOKUP(C12,'[1]PPTOS GENERALES 2024'!$AU$3:$AV$8,2)*Y12</f>
        <v>748.20899999999995</v>
      </c>
      <c r="AD12" s="270">
        <f>VLOOKUP(C12,'[1]PPTOS GENERALES 2024'!$AU$3:$AW$8,3)*DM12*Y12</f>
        <v>164.08199999999999</v>
      </c>
      <c r="AE12" s="275">
        <f>VLOOKUP(I12,'[1]PPTOS GENERALES 2024'!$AL$11:$AN$40,3)*Y12</f>
        <v>612.99</v>
      </c>
      <c r="AF12" s="270"/>
      <c r="AG12" s="270">
        <f>VLOOKUP(V12,'[1]PPTOS GENERALES 2024'!$AL$45:$AU$56,10)*Y12</f>
        <v>543.62</v>
      </c>
      <c r="AH12" s="270"/>
      <c r="AI12" s="270"/>
      <c r="AJ12" s="270"/>
      <c r="AK12" s="276"/>
      <c r="AL12" s="270">
        <f>VLOOKUP(V12,'[1]PPTOS GENERALES 2024'!$AL$45:$BB$56,12)*AK12</f>
        <v>0</v>
      </c>
      <c r="AM12" s="276"/>
      <c r="AN12" s="270">
        <f>VLOOKUP(V12,'[1]PPTOS GENERALES 2024'!$AL$45:$BB$56,14)*AM12</f>
        <v>0</v>
      </c>
      <c r="AO12" s="276"/>
      <c r="AP12" s="270">
        <f>VLOOKUP(V12,'[1]PPTOS GENERALES 2024'!$AL$45:$BB$56,15)*AO12</f>
        <v>0</v>
      </c>
      <c r="AQ12" s="276">
        <v>1</v>
      </c>
      <c r="AR12" s="270">
        <f>VLOOKUP(V12,'[1]PPTOS GENERALES 2024'!$AL$45:$BB$56,17)*AQ12</f>
        <v>56.34</v>
      </c>
      <c r="AS12" s="276"/>
      <c r="AT12" s="270">
        <f>VLOOKUP(V12,'[1]PPTOS GENERALES 2024'!$AL$45:$BG$56,18)*AS12</f>
        <v>0</v>
      </c>
      <c r="AU12" s="244"/>
      <c r="AV12" s="270">
        <f>VLOOKUP(V12,'[1]PPTOS GENERALES 2024'!$AL$45:$BG$56,19)*AU12</f>
        <v>0</v>
      </c>
      <c r="AW12" s="244">
        <v>1</v>
      </c>
      <c r="AX12" s="270">
        <f>VLOOKUP(V12,'[1]PPTOS GENERALES 2024'!$AL$45:$BG$56,20)*AW12</f>
        <v>113.02</v>
      </c>
      <c r="AY12" s="244"/>
      <c r="AZ12" s="270">
        <f>VLOOKUP(V12,'[1]PPTOS GENERALES 2024'!$AL$45:$BG$56,21)*AY12</f>
        <v>0</v>
      </c>
      <c r="BA12" s="244"/>
      <c r="BB12" s="270">
        <f>VLOOKUP(V12,'[1]PPTOS GENERALES 2024'!$AL$45:$BG$56,22)*BA12</f>
        <v>0</v>
      </c>
      <c r="BC12" s="277">
        <v>1</v>
      </c>
      <c r="BD12" s="270">
        <f>VLOOKUP(V12,'[1]PPTOS GENERALES 2024'!$AL$45:$BZ$56,23)*BC12</f>
        <v>309.32608000000005</v>
      </c>
      <c r="BE12" s="244"/>
      <c r="BF12" s="270">
        <f>VLOOKUP(V12,'[1]PPTOS GENERALES 2024'!$AL$45:$BZ$56,24)*BE12</f>
        <v>0</v>
      </c>
      <c r="BG12" s="244">
        <v>1</v>
      </c>
      <c r="BH12" s="270">
        <f>VLOOKUP(V12,'[1]PPTOS GENERALES 2024'!$AL$45:$BZ$56,25)*BG12</f>
        <v>251.18207999999998</v>
      </c>
      <c r="BI12" s="244"/>
      <c r="BJ12" s="270">
        <f>VLOOKUP(V12,'[1]PPTOS GENERALES 2024'!$AL$45:$BZ$56,26)*BI12</f>
        <v>0</v>
      </c>
      <c r="BK12" s="244"/>
      <c r="BL12" s="270">
        <f>VLOOKUP(V12,'[1]PPTOS GENERALES 2024'!$AL$45:$BZ$56,27)*BK12</f>
        <v>0</v>
      </c>
      <c r="BM12" s="270"/>
      <c r="BN12" s="270">
        <f>VLOOKUP(V12,'[1]PPTOS GENERALES 2024'!$AL$45:$BZ$56,28)*BM12</f>
        <v>0</v>
      </c>
      <c r="BO12" s="270"/>
      <c r="BP12" s="270">
        <f>VLOOKUP(V12,'[1]PPTOS GENERALES 2024'!$AL$45:$BZ$56,29)*BO12</f>
        <v>0</v>
      </c>
      <c r="BQ12" s="270"/>
      <c r="BR12" s="270">
        <f>VLOOKUP(V12,'[1]PPTOS GENERALES 2024'!$AL$45:$BZ$56,30)*BQ12</f>
        <v>0</v>
      </c>
      <c r="BS12" s="270">
        <v>1</v>
      </c>
      <c r="BT12" s="270">
        <f>VLOOKUP(V12,'[1]PPTOS GENERALES 2024'!$AL$45:$BZ$56,31)*BS12</f>
        <v>251.18207999999998</v>
      </c>
      <c r="BU12" s="270"/>
      <c r="BV12" s="270">
        <f>VLOOKUP(V12,'[1]PPTOS GENERALES 2024'!$AL$45:$BZ$56,32)*BU12</f>
        <v>0</v>
      </c>
      <c r="BW12" s="270"/>
      <c r="BX12" s="270">
        <f>VLOOKUP(V12,'[1]PPTOS GENERALES 2024'!$AL$45:$BZ$56,33)*BW12</f>
        <v>0</v>
      </c>
      <c r="BY12" s="270"/>
      <c r="BZ12" s="270">
        <f>VLOOKUP(V12,'[1]PPTOS GENERALES 2024'!$AL$45:$BZ$56,34)*BY12</f>
        <v>0</v>
      </c>
      <c r="CA12" s="270"/>
      <c r="CB12" s="270">
        <f>VLOOKUP(V12,'[1]PPTOS GENERALES 2024'!$AL$45:$BZ$56,35)*CA12</f>
        <v>0</v>
      </c>
      <c r="CC12" s="270">
        <v>0</v>
      </c>
      <c r="CD12" s="270">
        <f>VLOOKUP(V12,'[1]PPTOS GENERALES 2024'!$AL$45:$BZ$56,36)*CC12</f>
        <v>0</v>
      </c>
      <c r="CE12" s="270">
        <v>0</v>
      </c>
      <c r="CF12" s="270">
        <f>VLOOKUP(V12,'[1]PPTOS GENERALES 2024'!$AL$45:$BZ$56,37)*CE12</f>
        <v>0</v>
      </c>
      <c r="CG12" s="270">
        <v>0</v>
      </c>
      <c r="CH12" s="270">
        <f>VLOOKUP(V12,'[1]PPTOS GENERALES 2024'!$AL$45:$BZ$56,38)*CG12</f>
        <v>0</v>
      </c>
      <c r="CI12" s="270">
        <v>0</v>
      </c>
      <c r="CJ12" s="270">
        <f>VLOOKUP(V12,'[1]PPTOS GENERALES 2024'!$AL$45:$BZ$56,39)*CI12</f>
        <v>0</v>
      </c>
      <c r="CK12" s="270"/>
      <c r="CL12" s="270">
        <f>VLOOKUP(V12,'[1]PPTOS GENERALES 2024'!$AL$45:$BZ$56,40)*CK12</f>
        <v>0</v>
      </c>
      <c r="CM12" s="270"/>
      <c r="CN12" s="270">
        <f>VLOOKUP(V12,'[1]PPTOS GENERALES 2024'!$AL$45:$BZ$56,41)*CM12</f>
        <v>0</v>
      </c>
      <c r="CO12" s="270">
        <f t="shared" si="2"/>
        <v>0</v>
      </c>
      <c r="CP12" s="270"/>
      <c r="CQ12" s="270"/>
      <c r="CR12" s="270">
        <f t="array" ref="CR12">ROUND((Z12*12)+(AC12*2),2)</f>
        <v>11884.58</v>
      </c>
      <c r="CS12" s="270"/>
      <c r="CT12" s="270"/>
      <c r="CU12" s="270">
        <f t="array" ref="CU12">ROUND((AA12*12)+ (AD12*2)+AB12,2)</f>
        <v>2609.12</v>
      </c>
      <c r="CV12" s="270">
        <f t="shared" si="3"/>
        <v>14493.7</v>
      </c>
      <c r="CW12" s="270">
        <f t="array" ref="CW12">ROUND((AE12+AF12)*14,2)</f>
        <v>8581.86</v>
      </c>
      <c r="CX12" s="270">
        <f t="array" ref="CX12">ROUND(AG12*14,2)</f>
        <v>7610.68</v>
      </c>
      <c r="CY12" s="270">
        <f t="shared" si="4"/>
        <v>13734.7</v>
      </c>
      <c r="CZ12" s="278">
        <f t="shared" si="5"/>
        <v>21345.38</v>
      </c>
      <c r="DA12" s="279">
        <f t="array" ref="DA12">CO12+CP12+CR12+CS12+CT12+CU12+CW12+CX12+CY12</f>
        <v>44420.94</v>
      </c>
      <c r="DB12" s="245">
        <v>0</v>
      </c>
      <c r="DC12" s="280">
        <f t="shared" si="6"/>
        <v>33005.5</v>
      </c>
      <c r="DD12" s="281">
        <f t="shared" si="7"/>
        <v>0.54494092755902557</v>
      </c>
      <c r="DE12" s="270"/>
      <c r="DF12" s="270"/>
      <c r="DG12" s="270">
        <f t="shared" si="8"/>
        <v>2381.73</v>
      </c>
      <c r="DH12" s="267">
        <v>0</v>
      </c>
      <c r="DI12" s="282" t="s">
        <v>122</v>
      </c>
      <c r="DJ12" s="284">
        <v>38973</v>
      </c>
      <c r="DK12" s="284">
        <v>45658</v>
      </c>
      <c r="DL12" s="285">
        <f t="shared" si="9"/>
        <v>6</v>
      </c>
      <c r="DM12" s="285">
        <f t="shared" si="10"/>
        <v>6</v>
      </c>
      <c r="DN12" s="286">
        <f t="shared" si="11"/>
        <v>0</v>
      </c>
      <c r="DO12" s="287">
        <f t="shared" si="12"/>
        <v>0</v>
      </c>
      <c r="DP12" s="287">
        <f t="shared" si="13"/>
        <v>0</v>
      </c>
      <c r="DQ12" s="287">
        <f t="shared" si="14"/>
        <v>0</v>
      </c>
      <c r="DR12" s="287">
        <f t="shared" si="15"/>
        <v>0</v>
      </c>
      <c r="DS12" s="287">
        <f>ROUND(AR12/30,2)</f>
        <v>1.88</v>
      </c>
      <c r="DT12" s="287">
        <f t="shared" si="16"/>
        <v>0</v>
      </c>
      <c r="DU12" s="287">
        <f t="shared" si="17"/>
        <v>0</v>
      </c>
      <c r="DV12" s="287">
        <f>ROUND(AX12/30,2)</f>
        <v>3.77</v>
      </c>
      <c r="DW12" s="287">
        <f t="shared" si="18"/>
        <v>0</v>
      </c>
      <c r="DX12" s="287">
        <f t="shared" si="19"/>
        <v>0</v>
      </c>
      <c r="DY12" s="288"/>
      <c r="DZ12" s="289">
        <v>924</v>
      </c>
      <c r="EA12" s="289">
        <v>704.05</v>
      </c>
      <c r="EB12" s="290" t="e">
        <f>#REF!-DZ12</f>
        <v>#REF!</v>
      </c>
      <c r="EC12" s="291">
        <f>DG12-EA12</f>
        <v>1677.68</v>
      </c>
      <c r="ED12" s="292">
        <f>ROUND(DB12/2,2)</f>
        <v>0</v>
      </c>
      <c r="EE12" s="288"/>
      <c r="EF12" s="288"/>
      <c r="EG12" s="288"/>
      <c r="EH12" s="288"/>
      <c r="EI12" s="293" t="s">
        <v>212</v>
      </c>
      <c r="EJ12" s="294">
        <v>132</v>
      </c>
      <c r="EK12" s="295" t="s">
        <v>213</v>
      </c>
      <c r="EL12" s="205">
        <v>3</v>
      </c>
      <c r="EM12" s="205">
        <v>2</v>
      </c>
      <c r="EN12" s="170" t="s">
        <v>132</v>
      </c>
      <c r="EO12" s="170" t="s">
        <v>132</v>
      </c>
    </row>
    <row r="13" spans="1:1050" s="298" customFormat="1" ht="26.1" customHeight="1" outlineLevel="2" x14ac:dyDescent="0.2">
      <c r="A13" s="266">
        <f>EJ13</f>
        <v>132</v>
      </c>
      <c r="B13" s="268" t="s">
        <v>137</v>
      </c>
      <c r="C13" s="268" t="s">
        <v>178</v>
      </c>
      <c r="D13" s="268" t="s">
        <v>10</v>
      </c>
      <c r="E13" s="268" t="s">
        <v>209</v>
      </c>
      <c r="F13" s="268" t="s">
        <v>210</v>
      </c>
      <c r="G13" s="269" t="s">
        <v>211</v>
      </c>
      <c r="H13" s="267" t="s">
        <v>130</v>
      </c>
      <c r="I13" s="267">
        <v>22</v>
      </c>
      <c r="J13" s="270">
        <v>690.24</v>
      </c>
      <c r="K13" s="270"/>
      <c r="L13" s="270">
        <v>504.18</v>
      </c>
      <c r="M13" s="270">
        <v>317.45</v>
      </c>
      <c r="N13" s="270"/>
      <c r="O13" s="270"/>
      <c r="P13" s="270"/>
      <c r="Q13" s="270"/>
      <c r="R13" s="270"/>
      <c r="S13" s="270"/>
      <c r="T13" s="270">
        <f t="shared" si="0"/>
        <v>1511.8700000000001</v>
      </c>
      <c r="U13" s="270">
        <f t="shared" si="1"/>
        <v>20531.28</v>
      </c>
      <c r="V13" s="267">
        <v>5</v>
      </c>
      <c r="W13" s="271">
        <v>20</v>
      </c>
      <c r="X13" s="272">
        <f>VLOOKUP(W13,'[1]PPTOS GENERALES 2024'!$AL$11:$AN$40,3)*Y13</f>
        <v>528.66</v>
      </c>
      <c r="Y13" s="273">
        <v>1</v>
      </c>
      <c r="Z13" s="274">
        <f>VLOOKUP(C13,'[1]PPTOS GENERALES 2024'!$AL$3:$AO$8,4)*Y13</f>
        <v>865.68</v>
      </c>
      <c r="AA13" s="274">
        <f>VLOOKUP(C13,'[1]PPTOS GENERALES 2024'!$AL$3:$AP$8,5)*DM13*Y13</f>
        <v>168.95999999999998</v>
      </c>
      <c r="AB13" s="274">
        <f>VLOOKUP(C13,'[1]PPTOS GENERALES 2024'!$R$3:$V$8,5)*6</f>
        <v>157.32</v>
      </c>
      <c r="AC13" s="270">
        <f>VLOOKUP(C13,'[1]PPTOS GENERALES 2024'!$AU$3:$AV$8,2)*Y13</f>
        <v>748.20899999999995</v>
      </c>
      <c r="AD13" s="270">
        <f>VLOOKUP(C13,'[1]PPTOS GENERALES 2024'!$AU$3:$AW$8,3)*DM13*Y13</f>
        <v>145.85066666666665</v>
      </c>
      <c r="AE13" s="275">
        <f>VLOOKUP(I13,'[1]PPTOS GENERALES 2024'!$AL$11:$AN$40,3)*Y13</f>
        <v>612.99</v>
      </c>
      <c r="AF13" s="270"/>
      <c r="AG13" s="270">
        <f>VLOOKUP(V13,'[1]PPTOS GENERALES 2024'!$AL$45:$AU$56,10)*Y13</f>
        <v>543.62</v>
      </c>
      <c r="AH13" s="270"/>
      <c r="AI13" s="270"/>
      <c r="AJ13" s="270"/>
      <c r="AK13" s="276"/>
      <c r="AL13" s="270">
        <f>VLOOKUP(V13,'[1]PPTOS GENERALES 2024'!$AL$45:$BB$56,12)*AK13</f>
        <v>0</v>
      </c>
      <c r="AM13" s="276"/>
      <c r="AN13" s="270">
        <f>VLOOKUP(V13,'[1]PPTOS GENERALES 2024'!$AL$45:$BB$56,14)*AM13</f>
        <v>0</v>
      </c>
      <c r="AO13" s="276"/>
      <c r="AP13" s="270">
        <f>VLOOKUP(V13,'[1]PPTOS GENERALES 2024'!$AL$45:$BB$56,15)*AO13</f>
        <v>0</v>
      </c>
      <c r="AQ13" s="276">
        <v>1</v>
      </c>
      <c r="AR13" s="270">
        <f>VLOOKUP(V13,'[1]PPTOS GENERALES 2024'!$AL$45:$BB$56,17)*AQ13</f>
        <v>56.34</v>
      </c>
      <c r="AS13" s="276">
        <v>0</v>
      </c>
      <c r="AT13" s="270">
        <f>VLOOKUP(V13,'[1]PPTOS GENERALES 2024'!$AL$45:$BG$56,18)*AS13</f>
        <v>0</v>
      </c>
      <c r="AU13" s="244"/>
      <c r="AV13" s="270">
        <f>VLOOKUP(V13,'[1]PPTOS GENERALES 2024'!$AL$45:$BG$56,19)*AU13</f>
        <v>0</v>
      </c>
      <c r="AW13" s="244">
        <v>1</v>
      </c>
      <c r="AX13" s="270">
        <f>VLOOKUP(V13,'[1]PPTOS GENERALES 2024'!$AL$45:$BG$56,20)*AW13</f>
        <v>113.02</v>
      </c>
      <c r="AY13" s="244"/>
      <c r="AZ13" s="270">
        <f>VLOOKUP(V13,'[1]PPTOS GENERALES 2024'!$AL$45:$BG$56,21)*AY13</f>
        <v>0</v>
      </c>
      <c r="BA13" s="244"/>
      <c r="BB13" s="270">
        <f>VLOOKUP(V13,'[1]PPTOS GENERALES 2024'!$AL$45:$BG$56,22)*BA13</f>
        <v>0</v>
      </c>
      <c r="BC13" s="277">
        <v>1</v>
      </c>
      <c r="BD13" s="270">
        <f>VLOOKUP(V13,'[1]PPTOS GENERALES 2024'!$AL$45:$BZ$56,23)*BC13</f>
        <v>309.32608000000005</v>
      </c>
      <c r="BE13" s="244"/>
      <c r="BF13" s="270">
        <f>VLOOKUP(V13,'[1]PPTOS GENERALES 2024'!$AL$45:$BZ$56,24)*BE13</f>
        <v>0</v>
      </c>
      <c r="BG13" s="244">
        <v>1</v>
      </c>
      <c r="BH13" s="270">
        <f>VLOOKUP(V13,'[1]PPTOS GENERALES 2024'!$AL$45:$BZ$56,25)*BG13</f>
        <v>251.18207999999998</v>
      </c>
      <c r="BI13" s="244"/>
      <c r="BJ13" s="270">
        <f>VLOOKUP(V13,'[1]PPTOS GENERALES 2024'!$AL$45:$BZ$56,26)*BI13</f>
        <v>0</v>
      </c>
      <c r="BK13" s="244"/>
      <c r="BL13" s="270">
        <f>VLOOKUP(V13,'[1]PPTOS GENERALES 2024'!$AL$45:$BZ$56,27)*BK13</f>
        <v>0</v>
      </c>
      <c r="BM13" s="270"/>
      <c r="BN13" s="270">
        <f>VLOOKUP(V13,'[1]PPTOS GENERALES 2024'!$AL$45:$BZ$56,28)*BM13</f>
        <v>0</v>
      </c>
      <c r="BO13" s="270"/>
      <c r="BP13" s="270">
        <f>VLOOKUP(V13,'[1]PPTOS GENERALES 2024'!$AL$45:$BZ$56,29)*BO13</f>
        <v>0</v>
      </c>
      <c r="BQ13" s="270"/>
      <c r="BR13" s="270">
        <f>VLOOKUP(V13,'[1]PPTOS GENERALES 2024'!$AL$45:$BZ$56,30)*BQ13</f>
        <v>0</v>
      </c>
      <c r="BS13" s="270">
        <v>1</v>
      </c>
      <c r="BT13" s="270">
        <f>VLOOKUP(V13,'[1]PPTOS GENERALES 2024'!$AL$45:$BZ$56,31)*BS13</f>
        <v>251.18207999999998</v>
      </c>
      <c r="BU13" s="270"/>
      <c r="BV13" s="270">
        <f>VLOOKUP(V13,'[1]PPTOS GENERALES 2024'!$AL$45:$BZ$56,32)*BU13</f>
        <v>0</v>
      </c>
      <c r="BW13" s="270"/>
      <c r="BX13" s="270">
        <f>VLOOKUP(V13,'[1]PPTOS GENERALES 2024'!$AL$45:$BZ$56,33)*BW13</f>
        <v>0</v>
      </c>
      <c r="BY13" s="270"/>
      <c r="BZ13" s="270">
        <f>VLOOKUP(V13,'[1]PPTOS GENERALES 2024'!$AL$45:$BZ$56,34)*BY13</f>
        <v>0</v>
      </c>
      <c r="CA13" s="270"/>
      <c r="CB13" s="270">
        <f>VLOOKUP(V13,'[1]PPTOS GENERALES 2024'!$AL$45:$BZ$56,35)*CA13</f>
        <v>0</v>
      </c>
      <c r="CC13" s="270">
        <v>0</v>
      </c>
      <c r="CD13" s="270">
        <f>VLOOKUP(V13,'[1]PPTOS GENERALES 2024'!$AL$45:$BZ$56,36)*CC13</f>
        <v>0</v>
      </c>
      <c r="CE13" s="270">
        <v>0</v>
      </c>
      <c r="CF13" s="270">
        <f>VLOOKUP(V13,'[1]PPTOS GENERALES 2024'!$AL$45:$BZ$56,37)*CE13</f>
        <v>0</v>
      </c>
      <c r="CG13" s="270">
        <v>0</v>
      </c>
      <c r="CH13" s="270">
        <f>VLOOKUP(V13,'[1]PPTOS GENERALES 2024'!$AL$45:$BZ$56,38)*CG13</f>
        <v>0</v>
      </c>
      <c r="CI13" s="270">
        <v>0</v>
      </c>
      <c r="CJ13" s="270">
        <f>VLOOKUP(V13,'[1]PPTOS GENERALES 2024'!$AL$45:$BZ$56,39)*CI13</f>
        <v>0</v>
      </c>
      <c r="CK13" s="270"/>
      <c r="CL13" s="270">
        <f>VLOOKUP(V13,'[1]PPTOS GENERALES 2024'!$AL$45:$BZ$56,40)*CK13</f>
        <v>0</v>
      </c>
      <c r="CM13" s="270"/>
      <c r="CN13" s="270">
        <f>VLOOKUP(V13,'[1]PPTOS GENERALES 2024'!$AL$45:$BZ$56,41)*CM13</f>
        <v>0</v>
      </c>
      <c r="CO13" s="270">
        <f t="shared" si="2"/>
        <v>0</v>
      </c>
      <c r="CP13" s="270"/>
      <c r="CQ13" s="270"/>
      <c r="CR13" s="270">
        <f t="array" ref="CR13">ROUND((Z13*12)+(AC13*2),2)</f>
        <v>11884.58</v>
      </c>
      <c r="CS13" s="270"/>
      <c r="CT13" s="270"/>
      <c r="CU13" s="270">
        <f t="array" ref="CU13">ROUND((AA13*12)+ (AD13*2)+AB13,2)</f>
        <v>2476.54</v>
      </c>
      <c r="CV13" s="270">
        <f t="shared" si="3"/>
        <v>14361.119999999999</v>
      </c>
      <c r="CW13" s="270">
        <f t="array" ref="CW13">ROUND((AE13+AF13)*14,2)</f>
        <v>8581.86</v>
      </c>
      <c r="CX13" s="270">
        <f t="array" ref="CX13">ROUND(AG13*14,2)</f>
        <v>7610.68</v>
      </c>
      <c r="CY13" s="270">
        <f t="shared" si="4"/>
        <v>13734.7</v>
      </c>
      <c r="CZ13" s="278">
        <f t="shared" si="5"/>
        <v>21345.38</v>
      </c>
      <c r="DA13" s="279">
        <f t="array" ref="DA13">CO13+CP13+CR13+CS13+CT13+CU13+CW13+CX13+CY13</f>
        <v>44288.36</v>
      </c>
      <c r="DB13" s="245">
        <v>0</v>
      </c>
      <c r="DC13" s="280">
        <f t="shared" si="6"/>
        <v>32709.820000000003</v>
      </c>
      <c r="DD13" s="281">
        <f t="shared" si="7"/>
        <v>0.59317003128884349</v>
      </c>
      <c r="DE13" s="270"/>
      <c r="DF13" s="270"/>
      <c r="DG13" s="270">
        <f t="shared" si="8"/>
        <v>2360.61</v>
      </c>
      <c r="DH13" s="267" t="e">
        <f>#REF!-#REF!</f>
        <v>#REF!</v>
      </c>
      <c r="DI13" s="282" t="s">
        <v>122</v>
      </c>
      <c r="DJ13" s="284">
        <v>39500</v>
      </c>
      <c r="DK13" s="284">
        <v>45658</v>
      </c>
      <c r="DL13" s="285">
        <f t="shared" si="9"/>
        <v>5.333333333333333</v>
      </c>
      <c r="DM13" s="285">
        <f t="shared" si="10"/>
        <v>5.333333333333333</v>
      </c>
      <c r="DN13" s="286">
        <f t="shared" si="11"/>
        <v>0</v>
      </c>
      <c r="DO13" s="287">
        <f t="shared" si="12"/>
        <v>0</v>
      </c>
      <c r="DP13" s="287">
        <f t="shared" si="13"/>
        <v>0</v>
      </c>
      <c r="DQ13" s="287">
        <f t="shared" si="14"/>
        <v>0</v>
      </c>
      <c r="DR13" s="287">
        <f t="shared" si="15"/>
        <v>0</v>
      </c>
      <c r="DS13" s="287">
        <f>ROUND(AR13/30,2)</f>
        <v>1.88</v>
      </c>
      <c r="DT13" s="287">
        <f t="shared" si="16"/>
        <v>0</v>
      </c>
      <c r="DU13" s="287">
        <f t="shared" si="17"/>
        <v>0</v>
      </c>
      <c r="DV13" s="287">
        <f>ROUND(AX13/30,2)</f>
        <v>3.77</v>
      </c>
      <c r="DW13" s="287">
        <f t="shared" si="18"/>
        <v>0</v>
      </c>
      <c r="DX13" s="287">
        <f t="shared" si="19"/>
        <v>0</v>
      </c>
      <c r="DY13" s="288"/>
      <c r="DZ13" s="289">
        <v>658</v>
      </c>
      <c r="EA13" s="289">
        <v>1973.93</v>
      </c>
      <c r="EB13" s="290" t="e">
        <f>#REF!-DZ13</f>
        <v>#REF!</v>
      </c>
      <c r="EC13" s="291">
        <f>DG13-EA13</f>
        <v>386.68000000000006</v>
      </c>
      <c r="ED13" s="292">
        <f>ROUND(DB13/2,2)</f>
        <v>0</v>
      </c>
      <c r="EE13" s="288"/>
      <c r="EF13" s="288"/>
      <c r="EG13" s="288"/>
      <c r="EH13" s="288"/>
      <c r="EI13" s="293" t="s">
        <v>212</v>
      </c>
      <c r="EJ13" s="294">
        <v>132</v>
      </c>
      <c r="EK13" s="295" t="s">
        <v>213</v>
      </c>
      <c r="EL13" s="205">
        <v>3</v>
      </c>
      <c r="EM13" s="205">
        <v>2</v>
      </c>
      <c r="EN13" s="170" t="s">
        <v>132</v>
      </c>
      <c r="EO13" s="170" t="s">
        <v>132</v>
      </c>
      <c r="EP13" s="172"/>
      <c r="EQ13" s="172"/>
      <c r="ER13" s="172"/>
      <c r="ES13" s="172"/>
      <c r="ET13" s="172"/>
      <c r="EU13" s="172"/>
      <c r="EV13" s="172"/>
      <c r="EW13" s="172"/>
      <c r="EX13" s="172"/>
      <c r="EY13" s="172"/>
      <c r="EZ13" s="172"/>
      <c r="FA13" s="172"/>
      <c r="FB13" s="172"/>
      <c r="FC13" s="172"/>
      <c r="FD13" s="172"/>
      <c r="FE13" s="172"/>
      <c r="FF13" s="172"/>
      <c r="FG13" s="172"/>
      <c r="FH13" s="172"/>
      <c r="FI13" s="172"/>
      <c r="FJ13" s="172"/>
      <c r="FK13" s="172"/>
      <c r="FL13" s="172"/>
      <c r="FM13" s="172"/>
      <c r="FN13" s="172"/>
      <c r="FO13" s="172"/>
      <c r="FP13" s="172"/>
      <c r="FQ13" s="172"/>
      <c r="FR13" s="172"/>
      <c r="FS13" s="172"/>
      <c r="FT13" s="172"/>
      <c r="FU13" s="172"/>
      <c r="FV13" s="172"/>
      <c r="FW13" s="172"/>
      <c r="FX13" s="172"/>
      <c r="FY13" s="172"/>
      <c r="FZ13" s="172"/>
      <c r="GA13" s="172"/>
      <c r="GB13" s="172"/>
      <c r="GC13" s="172"/>
      <c r="GD13" s="172"/>
      <c r="GE13" s="172"/>
      <c r="GF13" s="172"/>
      <c r="GG13" s="172"/>
      <c r="GH13" s="172"/>
      <c r="GI13" s="172"/>
      <c r="GJ13" s="172"/>
      <c r="GK13" s="172"/>
      <c r="GL13" s="172"/>
      <c r="GM13" s="172"/>
      <c r="GN13" s="172"/>
      <c r="GO13" s="172"/>
      <c r="GP13" s="172"/>
      <c r="GQ13" s="172"/>
      <c r="GR13" s="172"/>
      <c r="GS13" s="172"/>
      <c r="GT13" s="172"/>
      <c r="GU13" s="172"/>
      <c r="GV13" s="172"/>
      <c r="GW13" s="172"/>
      <c r="GX13" s="172"/>
      <c r="GY13" s="172"/>
      <c r="GZ13" s="172"/>
      <c r="HA13" s="172"/>
      <c r="HB13" s="172"/>
      <c r="HC13" s="172"/>
      <c r="HD13" s="172"/>
      <c r="HE13" s="172"/>
      <c r="HF13" s="172"/>
      <c r="HG13" s="172"/>
      <c r="HH13" s="172"/>
      <c r="HI13" s="172"/>
      <c r="HJ13" s="172"/>
      <c r="HK13" s="172"/>
      <c r="HL13" s="172"/>
      <c r="HM13" s="172"/>
      <c r="HN13" s="172"/>
      <c r="HO13" s="172"/>
      <c r="HP13" s="172"/>
      <c r="HQ13" s="172"/>
      <c r="HR13" s="172"/>
      <c r="HS13" s="172"/>
      <c r="HT13" s="172"/>
      <c r="HU13" s="172"/>
      <c r="HV13" s="172"/>
      <c r="HW13" s="172"/>
      <c r="HX13" s="172"/>
      <c r="HY13" s="172"/>
      <c r="HZ13" s="172"/>
      <c r="IA13" s="172"/>
      <c r="IB13" s="172"/>
      <c r="IC13" s="172"/>
      <c r="ID13" s="172"/>
      <c r="IE13" s="172"/>
      <c r="IF13" s="172"/>
      <c r="IG13" s="172"/>
      <c r="IH13" s="172"/>
      <c r="II13" s="172"/>
      <c r="IJ13" s="172"/>
      <c r="IK13" s="172"/>
      <c r="IL13" s="172"/>
      <c r="IM13" s="172"/>
      <c r="IN13" s="172"/>
      <c r="IO13" s="172"/>
      <c r="IP13" s="172"/>
      <c r="IQ13" s="172"/>
      <c r="IR13" s="172"/>
      <c r="IS13" s="172"/>
      <c r="IT13" s="172"/>
      <c r="IU13" s="172"/>
      <c r="IV13" s="172"/>
      <c r="IW13" s="172"/>
      <c r="IX13" s="172"/>
      <c r="IY13" s="172"/>
      <c r="IZ13" s="172"/>
      <c r="JA13" s="172"/>
      <c r="JB13" s="172"/>
      <c r="JC13" s="172"/>
      <c r="JD13" s="172"/>
      <c r="JE13" s="172"/>
      <c r="JF13" s="172"/>
      <c r="JG13" s="172"/>
      <c r="JH13" s="172"/>
      <c r="JI13" s="172"/>
      <c r="JJ13" s="172"/>
      <c r="JK13" s="172"/>
      <c r="JL13" s="172"/>
      <c r="JM13" s="172"/>
      <c r="JN13" s="172"/>
      <c r="JO13" s="172"/>
      <c r="JP13" s="172"/>
      <c r="JQ13" s="172"/>
      <c r="JR13" s="172"/>
      <c r="JS13" s="172"/>
      <c r="JT13" s="172"/>
      <c r="JU13" s="172"/>
      <c r="JV13" s="172"/>
      <c r="JW13" s="172"/>
      <c r="JX13" s="172"/>
      <c r="JY13" s="172"/>
      <c r="JZ13" s="172"/>
      <c r="KA13" s="172"/>
      <c r="KB13" s="172"/>
      <c r="KC13" s="172"/>
      <c r="KD13" s="172"/>
      <c r="KE13" s="172"/>
      <c r="KF13" s="172"/>
      <c r="KG13" s="172"/>
      <c r="KH13" s="172"/>
      <c r="KI13" s="172"/>
      <c r="KJ13" s="172"/>
      <c r="KK13" s="172"/>
      <c r="KL13" s="172"/>
      <c r="KM13" s="172"/>
      <c r="KN13" s="172"/>
      <c r="KO13" s="172"/>
      <c r="KP13" s="172"/>
      <c r="KQ13" s="172"/>
      <c r="KR13" s="172"/>
      <c r="KS13" s="172"/>
      <c r="KT13" s="172"/>
      <c r="KU13" s="172"/>
      <c r="KV13" s="172"/>
      <c r="KW13" s="172"/>
      <c r="KX13" s="172"/>
      <c r="KY13" s="172"/>
      <c r="KZ13" s="172"/>
      <c r="LA13" s="172"/>
      <c r="LB13" s="172"/>
      <c r="LC13" s="172"/>
      <c r="LD13" s="172"/>
      <c r="LE13" s="172"/>
      <c r="LF13" s="172"/>
      <c r="LG13" s="172"/>
      <c r="LH13" s="172"/>
      <c r="LI13" s="172"/>
      <c r="LJ13" s="172"/>
      <c r="LK13" s="172"/>
      <c r="LL13" s="172"/>
      <c r="LM13" s="172"/>
      <c r="LN13" s="172"/>
      <c r="LO13" s="172"/>
      <c r="LP13" s="172"/>
      <c r="LQ13" s="172"/>
      <c r="LR13" s="172"/>
      <c r="LS13" s="172"/>
      <c r="LT13" s="172"/>
      <c r="LU13" s="172"/>
      <c r="LV13" s="172"/>
      <c r="LW13" s="172"/>
      <c r="LX13" s="172"/>
      <c r="LY13" s="172"/>
      <c r="LZ13" s="172"/>
      <c r="MA13" s="172"/>
      <c r="MB13" s="172"/>
      <c r="MC13" s="172"/>
      <c r="MD13" s="172"/>
      <c r="ME13" s="172"/>
      <c r="MF13" s="172"/>
      <c r="MG13" s="172"/>
      <c r="MH13" s="172"/>
      <c r="MI13" s="172"/>
      <c r="MJ13" s="172"/>
      <c r="MK13" s="172"/>
      <c r="ML13" s="172"/>
      <c r="MM13" s="172"/>
      <c r="MN13" s="172"/>
      <c r="MO13" s="172"/>
      <c r="MP13" s="172"/>
      <c r="MQ13" s="172"/>
      <c r="MR13" s="172"/>
      <c r="MS13" s="172"/>
      <c r="MT13" s="172"/>
      <c r="MU13" s="172"/>
      <c r="MV13" s="172"/>
      <c r="MW13" s="172"/>
      <c r="MX13" s="172"/>
      <c r="MY13" s="172"/>
      <c r="MZ13" s="172"/>
      <c r="NA13" s="172"/>
      <c r="NB13" s="172"/>
      <c r="NC13" s="172"/>
      <c r="ND13" s="172"/>
      <c r="NE13" s="172"/>
      <c r="NF13" s="172"/>
      <c r="NG13" s="172"/>
      <c r="NH13" s="172"/>
      <c r="NI13" s="172"/>
      <c r="NJ13" s="172"/>
      <c r="NK13" s="172"/>
      <c r="NL13" s="172"/>
      <c r="NM13" s="172"/>
      <c r="NN13" s="172"/>
      <c r="NO13" s="172"/>
      <c r="NP13" s="172"/>
      <c r="NQ13" s="172"/>
      <c r="NR13" s="172"/>
      <c r="NS13" s="172"/>
      <c r="NT13" s="172"/>
      <c r="NU13" s="172"/>
      <c r="NV13" s="172"/>
      <c r="NW13" s="172"/>
      <c r="NX13" s="172"/>
      <c r="NY13" s="172"/>
      <c r="NZ13" s="172"/>
      <c r="OA13" s="172"/>
      <c r="OB13" s="172"/>
      <c r="OC13" s="172"/>
      <c r="OD13" s="172"/>
      <c r="OE13" s="172"/>
      <c r="OF13" s="172"/>
      <c r="OG13" s="172"/>
      <c r="OH13" s="172"/>
      <c r="OI13" s="172"/>
      <c r="OJ13" s="172"/>
      <c r="OK13" s="172"/>
      <c r="OL13" s="172"/>
      <c r="OM13" s="172"/>
      <c r="ON13" s="172"/>
      <c r="OO13" s="172"/>
      <c r="OP13" s="172"/>
      <c r="OQ13" s="172"/>
      <c r="OR13" s="172"/>
      <c r="OS13" s="172"/>
      <c r="OT13" s="172"/>
      <c r="OU13" s="172"/>
      <c r="OV13" s="172"/>
      <c r="OW13" s="172"/>
      <c r="OX13" s="172"/>
      <c r="OY13" s="172"/>
      <c r="OZ13" s="172"/>
      <c r="PA13" s="172"/>
      <c r="PB13" s="172"/>
      <c r="PC13" s="172"/>
      <c r="PD13" s="172"/>
      <c r="PE13" s="172"/>
      <c r="PF13" s="172"/>
      <c r="PG13" s="172"/>
      <c r="PH13" s="172"/>
      <c r="PI13" s="172"/>
      <c r="PJ13" s="172"/>
      <c r="PK13" s="172"/>
      <c r="PL13" s="172"/>
      <c r="PM13" s="172"/>
      <c r="PN13" s="172"/>
      <c r="PO13" s="172"/>
      <c r="PP13" s="172"/>
      <c r="PQ13" s="172"/>
      <c r="PR13" s="172"/>
      <c r="PS13" s="172"/>
      <c r="PT13" s="172"/>
      <c r="PU13" s="172"/>
      <c r="PV13" s="172"/>
      <c r="PW13" s="172"/>
      <c r="PX13" s="172"/>
      <c r="PY13" s="172"/>
      <c r="PZ13" s="172"/>
      <c r="QA13" s="172"/>
      <c r="QB13" s="172"/>
      <c r="QC13" s="172"/>
      <c r="QD13" s="172"/>
      <c r="QE13" s="172"/>
      <c r="QF13" s="172"/>
      <c r="QG13" s="172"/>
      <c r="QH13" s="172"/>
      <c r="QI13" s="172"/>
      <c r="QJ13" s="172"/>
      <c r="QK13" s="172"/>
      <c r="QL13" s="172"/>
      <c r="QM13" s="172"/>
      <c r="QN13" s="172"/>
      <c r="QO13" s="172"/>
      <c r="QP13" s="172"/>
      <c r="QQ13" s="172"/>
      <c r="QR13" s="172"/>
      <c r="QS13" s="172"/>
      <c r="QT13" s="172"/>
      <c r="QU13" s="172"/>
      <c r="QV13" s="172"/>
      <c r="QW13" s="172"/>
      <c r="QX13" s="172"/>
      <c r="QY13" s="172"/>
      <c r="QZ13" s="172"/>
      <c r="RA13" s="172"/>
      <c r="RB13" s="172"/>
      <c r="RC13" s="172"/>
      <c r="RD13" s="172"/>
      <c r="RE13" s="172"/>
      <c r="RF13" s="172"/>
      <c r="RG13" s="172"/>
      <c r="RH13" s="172"/>
      <c r="RI13" s="172"/>
      <c r="RJ13" s="172"/>
      <c r="RK13" s="172"/>
      <c r="RL13" s="172"/>
      <c r="RM13" s="172"/>
      <c r="RN13" s="172"/>
      <c r="RO13" s="172"/>
      <c r="RP13" s="172"/>
      <c r="RQ13" s="172"/>
      <c r="RR13" s="172"/>
      <c r="RS13" s="172"/>
      <c r="RT13" s="172"/>
      <c r="RU13" s="172"/>
      <c r="RV13" s="172"/>
      <c r="RW13" s="172"/>
      <c r="RX13" s="172"/>
      <c r="RY13" s="172"/>
      <c r="RZ13" s="172"/>
      <c r="SA13" s="172"/>
      <c r="SB13" s="172"/>
      <c r="SC13" s="172"/>
      <c r="SD13" s="172"/>
      <c r="SE13" s="172"/>
      <c r="SF13" s="172"/>
      <c r="SG13" s="172"/>
      <c r="SH13" s="172"/>
      <c r="SI13" s="172"/>
      <c r="SJ13" s="172"/>
      <c r="SK13" s="172"/>
      <c r="SL13" s="172"/>
      <c r="SM13" s="172"/>
      <c r="SN13" s="172"/>
      <c r="SO13" s="172"/>
      <c r="SP13" s="172"/>
      <c r="SQ13" s="172"/>
      <c r="SR13" s="172"/>
      <c r="SS13" s="172"/>
      <c r="ST13" s="172"/>
      <c r="SU13" s="172"/>
      <c r="SV13" s="172"/>
      <c r="SW13" s="172"/>
      <c r="SX13" s="172"/>
      <c r="SY13" s="172"/>
      <c r="SZ13" s="172"/>
      <c r="TA13" s="172"/>
      <c r="TB13" s="172"/>
      <c r="TC13" s="172"/>
      <c r="TD13" s="172"/>
      <c r="TE13" s="172"/>
      <c r="TF13" s="172"/>
      <c r="TG13" s="172"/>
      <c r="TH13" s="172"/>
      <c r="TI13" s="172"/>
      <c r="TJ13" s="172"/>
      <c r="TK13" s="172"/>
      <c r="TL13" s="172"/>
      <c r="TM13" s="172"/>
      <c r="TN13" s="172"/>
      <c r="TO13" s="172"/>
      <c r="TP13" s="172"/>
      <c r="TQ13" s="172"/>
      <c r="TR13" s="172"/>
      <c r="TS13" s="172"/>
      <c r="TT13" s="172"/>
      <c r="TU13" s="172"/>
      <c r="TV13" s="172"/>
      <c r="TW13" s="172"/>
      <c r="TX13" s="172"/>
      <c r="TY13" s="172"/>
      <c r="TZ13" s="172"/>
      <c r="UA13" s="172"/>
      <c r="UB13" s="172"/>
      <c r="UC13" s="172"/>
      <c r="UD13" s="172"/>
      <c r="UE13" s="172"/>
      <c r="UF13" s="172"/>
      <c r="UG13" s="172"/>
      <c r="UH13" s="172"/>
      <c r="UI13" s="172"/>
      <c r="UJ13" s="172"/>
      <c r="UK13" s="172"/>
      <c r="UL13" s="172"/>
      <c r="UM13" s="172"/>
      <c r="UN13" s="172"/>
      <c r="UO13" s="172"/>
      <c r="UP13" s="172"/>
      <c r="UQ13" s="172"/>
      <c r="UR13" s="172"/>
      <c r="US13" s="172"/>
      <c r="UT13" s="172"/>
      <c r="UU13" s="172"/>
      <c r="UV13" s="172"/>
      <c r="UW13" s="172"/>
      <c r="UX13" s="172"/>
      <c r="UY13" s="172"/>
      <c r="UZ13" s="172"/>
      <c r="VA13" s="172"/>
      <c r="VB13" s="172"/>
      <c r="VC13" s="172"/>
      <c r="VD13" s="172"/>
      <c r="VE13" s="172"/>
      <c r="VF13" s="172"/>
      <c r="VG13" s="172"/>
      <c r="VH13" s="172"/>
      <c r="VI13" s="172"/>
      <c r="VJ13" s="172"/>
      <c r="VK13" s="172"/>
      <c r="VL13" s="172"/>
      <c r="VM13" s="172"/>
      <c r="VN13" s="172"/>
      <c r="VO13" s="172"/>
      <c r="VP13" s="172"/>
      <c r="VQ13" s="172"/>
      <c r="VR13" s="172"/>
      <c r="VS13" s="172"/>
      <c r="VT13" s="172"/>
      <c r="VU13" s="172"/>
      <c r="VV13" s="172"/>
      <c r="VW13" s="172"/>
      <c r="VX13" s="172"/>
      <c r="VY13" s="172"/>
      <c r="VZ13" s="172"/>
      <c r="WA13" s="172"/>
      <c r="WB13" s="172"/>
      <c r="WC13" s="172"/>
      <c r="WD13" s="172"/>
      <c r="WE13" s="172"/>
      <c r="WF13" s="172"/>
      <c r="WG13" s="172"/>
      <c r="WH13" s="172"/>
      <c r="WI13" s="172"/>
      <c r="WJ13" s="172"/>
      <c r="WK13" s="172"/>
      <c r="WL13" s="172"/>
      <c r="WM13" s="172"/>
      <c r="WN13" s="172"/>
      <c r="WO13" s="172"/>
      <c r="WP13" s="172"/>
      <c r="WQ13" s="172"/>
      <c r="WR13" s="172"/>
      <c r="WS13" s="172"/>
      <c r="WT13" s="172"/>
      <c r="WU13" s="172"/>
      <c r="WV13" s="172"/>
      <c r="WW13" s="172"/>
      <c r="WX13" s="172"/>
      <c r="WY13" s="172"/>
      <c r="WZ13" s="172"/>
      <c r="XA13" s="172"/>
      <c r="XB13" s="172"/>
      <c r="XC13" s="172"/>
      <c r="XD13" s="172"/>
      <c r="XE13" s="172"/>
      <c r="XF13" s="172"/>
      <c r="XG13" s="172"/>
      <c r="XH13" s="172"/>
      <c r="XI13" s="172"/>
      <c r="XJ13" s="172"/>
      <c r="XK13" s="172"/>
      <c r="XL13" s="172"/>
      <c r="XM13" s="172"/>
      <c r="XN13" s="172"/>
      <c r="XO13" s="172"/>
      <c r="XP13" s="172"/>
      <c r="XQ13" s="172"/>
      <c r="XR13" s="172"/>
      <c r="XS13" s="172"/>
      <c r="XT13" s="172"/>
      <c r="XU13" s="172"/>
      <c r="XV13" s="172"/>
      <c r="XW13" s="172"/>
      <c r="XX13" s="172"/>
      <c r="XY13" s="172"/>
      <c r="XZ13" s="172"/>
      <c r="YA13" s="172"/>
      <c r="YB13" s="172"/>
      <c r="YC13" s="172"/>
      <c r="YD13" s="172"/>
      <c r="YE13" s="172"/>
      <c r="YF13" s="172"/>
      <c r="YG13" s="172"/>
      <c r="YH13" s="172"/>
      <c r="YI13" s="172"/>
      <c r="YJ13" s="172"/>
      <c r="YK13" s="172"/>
      <c r="YL13" s="172"/>
      <c r="YM13" s="172"/>
      <c r="YN13" s="172"/>
      <c r="YO13" s="172"/>
      <c r="YP13" s="172"/>
      <c r="YQ13" s="172"/>
      <c r="YR13" s="172"/>
      <c r="YS13" s="172"/>
      <c r="YT13" s="172"/>
      <c r="YU13" s="172"/>
      <c r="YV13" s="172"/>
      <c r="YW13" s="172"/>
      <c r="YX13" s="172"/>
      <c r="YY13" s="172"/>
      <c r="YZ13" s="172"/>
      <c r="ZA13" s="172"/>
      <c r="ZB13" s="172"/>
      <c r="ZC13" s="172"/>
      <c r="ZD13" s="172"/>
      <c r="ZE13" s="172"/>
      <c r="ZF13" s="172"/>
      <c r="ZG13" s="172"/>
      <c r="ZH13" s="172"/>
      <c r="ZI13" s="172"/>
      <c r="ZJ13" s="172"/>
      <c r="ZK13" s="172"/>
      <c r="ZL13" s="172"/>
      <c r="ZM13" s="172"/>
      <c r="ZN13" s="172"/>
      <c r="ZO13" s="172"/>
      <c r="ZP13" s="172"/>
      <c r="ZQ13" s="172"/>
      <c r="ZR13" s="172"/>
      <c r="ZS13" s="172"/>
      <c r="ZT13" s="172"/>
      <c r="ZU13" s="172"/>
      <c r="ZV13" s="172"/>
      <c r="ZW13" s="172"/>
      <c r="ZX13" s="172"/>
      <c r="ZY13" s="172"/>
      <c r="ZZ13" s="172"/>
      <c r="AAA13" s="172"/>
      <c r="AAB13" s="172"/>
      <c r="AAC13" s="172"/>
      <c r="AAD13" s="172"/>
      <c r="AAE13" s="172"/>
      <c r="AAF13" s="172"/>
      <c r="AAG13" s="172"/>
      <c r="AAH13" s="172"/>
      <c r="AAI13" s="172"/>
      <c r="AAJ13" s="172"/>
      <c r="AAK13" s="172"/>
      <c r="AAL13" s="172"/>
      <c r="AAM13" s="172"/>
      <c r="AAN13" s="172"/>
      <c r="AAO13" s="172"/>
      <c r="AAP13" s="172"/>
      <c r="AAQ13" s="172"/>
      <c r="AAR13" s="172"/>
      <c r="AAS13" s="172"/>
      <c r="AAT13" s="172"/>
      <c r="AAU13" s="172"/>
      <c r="AAV13" s="172"/>
      <c r="AAW13" s="172"/>
      <c r="AAX13" s="172"/>
      <c r="AAY13" s="172"/>
      <c r="AAZ13" s="172"/>
      <c r="ABA13" s="172"/>
      <c r="ABB13" s="172"/>
      <c r="ABC13" s="172"/>
      <c r="ABD13" s="172"/>
      <c r="ABE13" s="172"/>
      <c r="ABF13" s="172"/>
      <c r="ABG13" s="172"/>
      <c r="ABH13" s="172"/>
      <c r="ABI13" s="172"/>
      <c r="ABJ13" s="172"/>
      <c r="ABK13" s="172"/>
      <c r="ABL13" s="172"/>
      <c r="ABM13" s="172"/>
      <c r="ABN13" s="172"/>
      <c r="ABO13" s="172"/>
      <c r="ABP13" s="172"/>
      <c r="ABQ13" s="172"/>
      <c r="ABR13" s="172"/>
      <c r="ABS13" s="172"/>
      <c r="ABT13" s="172"/>
      <c r="ABU13" s="172"/>
      <c r="ABV13" s="172"/>
      <c r="ABW13" s="172"/>
      <c r="ABX13" s="172"/>
      <c r="ABY13" s="172"/>
      <c r="ABZ13" s="172"/>
      <c r="ACA13" s="172"/>
      <c r="ACB13" s="172"/>
      <c r="ACC13" s="172"/>
      <c r="ACD13" s="172"/>
      <c r="ACE13" s="172"/>
      <c r="ACF13" s="172"/>
      <c r="ACG13" s="172"/>
      <c r="ACH13" s="172"/>
      <c r="ACI13" s="172"/>
      <c r="ACJ13" s="172"/>
      <c r="ACK13" s="172"/>
      <c r="ACL13" s="172"/>
      <c r="ACM13" s="172"/>
      <c r="ACN13" s="172"/>
      <c r="ACO13" s="172"/>
      <c r="ACP13" s="172"/>
      <c r="ACQ13" s="172"/>
      <c r="ACR13" s="172"/>
      <c r="ACS13" s="172"/>
      <c r="ACT13" s="172"/>
      <c r="ACU13" s="172"/>
      <c r="ACV13" s="172"/>
      <c r="ACW13" s="172"/>
      <c r="ACX13" s="172"/>
      <c r="ACY13" s="172"/>
      <c r="ACZ13" s="172"/>
      <c r="ADA13" s="172"/>
      <c r="ADB13" s="172"/>
      <c r="ADC13" s="172"/>
      <c r="ADD13" s="172"/>
      <c r="ADE13" s="172"/>
      <c r="ADF13" s="172"/>
      <c r="ADG13" s="172"/>
      <c r="ADH13" s="172"/>
      <c r="ADI13" s="172"/>
      <c r="ADJ13" s="172"/>
      <c r="ADK13" s="172"/>
      <c r="ADL13" s="172"/>
      <c r="ADM13" s="172"/>
      <c r="ADN13" s="172"/>
      <c r="ADO13" s="172"/>
      <c r="ADP13" s="172"/>
      <c r="ADQ13" s="172"/>
      <c r="ADR13" s="172"/>
      <c r="ADS13" s="172"/>
      <c r="ADT13" s="172"/>
      <c r="ADU13" s="172"/>
      <c r="ADV13" s="172"/>
      <c r="ADW13" s="172"/>
      <c r="ADX13" s="172"/>
      <c r="ADY13" s="172"/>
      <c r="ADZ13" s="172"/>
      <c r="AEA13" s="172"/>
      <c r="AEB13" s="172"/>
      <c r="AEC13" s="172"/>
      <c r="AED13" s="172"/>
      <c r="AEE13" s="172"/>
      <c r="AEF13" s="172"/>
      <c r="AEG13" s="172"/>
      <c r="AEH13" s="172"/>
      <c r="AEI13" s="172"/>
      <c r="AEJ13" s="172"/>
      <c r="AEK13" s="172"/>
      <c r="AEL13" s="172"/>
      <c r="AEM13" s="172"/>
      <c r="AEN13" s="172"/>
      <c r="AEO13" s="172"/>
      <c r="AEP13" s="172"/>
      <c r="AEQ13" s="172"/>
      <c r="AER13" s="172"/>
      <c r="AES13" s="172"/>
      <c r="AET13" s="172"/>
      <c r="AEU13" s="172"/>
      <c r="AEV13" s="172"/>
      <c r="AEW13" s="172"/>
      <c r="AEX13" s="172"/>
      <c r="AEY13" s="172"/>
      <c r="AEZ13" s="172"/>
      <c r="AFA13" s="172"/>
      <c r="AFB13" s="172"/>
      <c r="AFC13" s="172"/>
      <c r="AFD13" s="172"/>
      <c r="AFE13" s="172"/>
      <c r="AFF13" s="172"/>
      <c r="AFG13" s="172"/>
      <c r="AFH13" s="172"/>
      <c r="AFI13" s="172"/>
      <c r="AFJ13" s="172"/>
      <c r="AFK13" s="172"/>
      <c r="AFL13" s="172"/>
      <c r="AFM13" s="172"/>
      <c r="AFN13" s="172"/>
      <c r="AFO13" s="172"/>
      <c r="AFP13" s="172"/>
      <c r="AFQ13" s="172"/>
      <c r="AFR13" s="172"/>
      <c r="AFS13" s="172"/>
      <c r="AFT13" s="172"/>
      <c r="AFU13" s="172"/>
      <c r="AFV13" s="172"/>
      <c r="AFW13" s="172"/>
      <c r="AFX13" s="172"/>
      <c r="AFY13" s="172"/>
      <c r="AFZ13" s="172"/>
      <c r="AGA13" s="172"/>
      <c r="AGB13" s="172"/>
      <c r="AGC13" s="172"/>
      <c r="AGD13" s="172"/>
      <c r="AGE13" s="172"/>
      <c r="AGF13" s="172"/>
      <c r="AGG13" s="172"/>
      <c r="AGH13" s="172"/>
      <c r="AGI13" s="172"/>
      <c r="AGJ13" s="172"/>
      <c r="AGK13" s="172"/>
      <c r="AGL13" s="172"/>
      <c r="AGM13" s="172"/>
      <c r="AGN13" s="172"/>
      <c r="AGO13" s="172"/>
      <c r="AGP13" s="172"/>
      <c r="AGQ13" s="172"/>
      <c r="AGR13" s="172"/>
      <c r="AGS13" s="172"/>
      <c r="AGT13" s="172"/>
      <c r="AGU13" s="172"/>
      <c r="AGV13" s="172"/>
      <c r="AGW13" s="172"/>
      <c r="AGX13" s="172"/>
      <c r="AGY13" s="172"/>
      <c r="AGZ13" s="172"/>
      <c r="AHA13" s="172"/>
      <c r="AHB13" s="172"/>
      <c r="AHC13" s="172"/>
      <c r="AHD13" s="172"/>
      <c r="AHE13" s="172"/>
      <c r="AHF13" s="172"/>
      <c r="AHG13" s="172"/>
      <c r="AHH13" s="172"/>
      <c r="AHI13" s="172"/>
      <c r="AHJ13" s="172"/>
      <c r="AHK13" s="172"/>
      <c r="AHL13" s="172"/>
      <c r="AHM13" s="172"/>
      <c r="AHN13" s="172"/>
      <c r="AHO13" s="172"/>
      <c r="AHP13" s="172"/>
      <c r="AHQ13" s="172"/>
      <c r="AHR13" s="172"/>
      <c r="AHS13" s="172"/>
      <c r="AHT13" s="172"/>
      <c r="AHU13" s="172"/>
      <c r="AHV13" s="172"/>
      <c r="AHW13" s="172"/>
      <c r="AHX13" s="172"/>
      <c r="AHY13" s="172"/>
      <c r="AHZ13" s="172"/>
      <c r="AIA13" s="172"/>
      <c r="AIB13" s="172"/>
      <c r="AIC13" s="172"/>
      <c r="AID13" s="172"/>
      <c r="AIE13" s="172"/>
      <c r="AIF13" s="172"/>
      <c r="AIG13" s="172"/>
      <c r="AIH13" s="172"/>
      <c r="AII13" s="172"/>
      <c r="AIJ13" s="172"/>
      <c r="AIK13" s="172"/>
      <c r="AIL13" s="172"/>
      <c r="AIM13" s="172"/>
      <c r="AIN13" s="172"/>
      <c r="AIO13" s="172"/>
      <c r="AIP13" s="172"/>
      <c r="AIQ13" s="172"/>
      <c r="AIR13" s="172"/>
      <c r="AIS13" s="172"/>
      <c r="AIT13" s="172"/>
      <c r="AIU13" s="172"/>
      <c r="AIV13" s="172"/>
      <c r="AIW13" s="172"/>
      <c r="AIX13" s="172"/>
      <c r="AIY13" s="172"/>
      <c r="AIZ13" s="172"/>
      <c r="AJA13" s="172"/>
      <c r="AJB13" s="172"/>
      <c r="AJC13" s="172"/>
      <c r="AJD13" s="172"/>
      <c r="AJE13" s="172"/>
      <c r="AJF13" s="172"/>
      <c r="AJG13" s="172"/>
      <c r="AJH13" s="172"/>
      <c r="AJI13" s="172"/>
      <c r="AJJ13" s="172"/>
      <c r="AJK13" s="172"/>
      <c r="AJL13" s="172"/>
      <c r="AJM13" s="172"/>
      <c r="AJN13" s="172"/>
      <c r="AJO13" s="172"/>
      <c r="AJP13" s="172"/>
      <c r="AJQ13" s="172"/>
      <c r="AJR13" s="172"/>
      <c r="AJS13" s="172"/>
      <c r="AJT13" s="172"/>
      <c r="AJU13" s="172"/>
      <c r="AJV13" s="172"/>
      <c r="AJW13" s="172"/>
      <c r="AJX13" s="172"/>
      <c r="AJY13" s="172"/>
      <c r="AJZ13" s="172"/>
      <c r="AKA13" s="172"/>
      <c r="AKB13" s="172"/>
      <c r="AKC13" s="172"/>
      <c r="AKD13" s="172"/>
      <c r="AKE13" s="172"/>
      <c r="AKF13" s="172"/>
      <c r="AKG13" s="172"/>
      <c r="AKH13" s="172"/>
      <c r="AKI13" s="172"/>
      <c r="AKJ13" s="172"/>
      <c r="AKK13" s="172"/>
      <c r="AKL13" s="172"/>
      <c r="AKM13" s="172"/>
      <c r="AKN13" s="172"/>
      <c r="AKO13" s="172"/>
      <c r="AKP13" s="172"/>
      <c r="AKQ13" s="172"/>
      <c r="AKR13" s="172"/>
      <c r="AKS13" s="172"/>
      <c r="AKT13" s="172"/>
      <c r="AKU13" s="172"/>
      <c r="AKV13" s="172"/>
      <c r="AKW13" s="172"/>
      <c r="AKX13" s="172"/>
      <c r="AKY13" s="172"/>
      <c r="AKZ13" s="172"/>
      <c r="ALA13" s="172"/>
      <c r="ALB13" s="172"/>
      <c r="ALC13" s="172"/>
      <c r="ALD13" s="172"/>
      <c r="ALE13" s="172"/>
      <c r="ALF13" s="172"/>
      <c r="ALG13" s="172"/>
      <c r="ALH13" s="172"/>
      <c r="ALI13" s="172"/>
      <c r="ALJ13" s="172"/>
      <c r="ALK13" s="172"/>
      <c r="ALL13" s="172"/>
      <c r="ALM13" s="172"/>
      <c r="ALN13" s="172"/>
      <c r="ALO13" s="172"/>
      <c r="ALP13" s="172"/>
      <c r="ALQ13" s="172"/>
      <c r="ALR13" s="172"/>
      <c r="ALS13" s="172"/>
      <c r="ALT13" s="172"/>
      <c r="ALU13" s="172"/>
      <c r="ALV13" s="172"/>
      <c r="ALW13" s="172"/>
      <c r="ALX13" s="172"/>
      <c r="ALY13" s="172"/>
      <c r="ALZ13" s="172"/>
      <c r="AMA13" s="172"/>
      <c r="AMB13" s="172"/>
      <c r="AMC13" s="172"/>
      <c r="AMD13" s="172"/>
      <c r="AME13" s="172"/>
      <c r="AMF13" s="172"/>
      <c r="AMG13" s="172"/>
      <c r="AMH13" s="172"/>
      <c r="AMI13" s="172"/>
      <c r="AMJ13" s="172"/>
      <c r="AMK13" s="172"/>
      <c r="AML13" s="172"/>
      <c r="AMM13" s="172"/>
      <c r="AMN13" s="172"/>
      <c r="AMO13" s="172"/>
      <c r="AMP13" s="172"/>
      <c r="AMQ13" s="172"/>
      <c r="AMR13" s="172"/>
      <c r="AMS13" s="172"/>
      <c r="AMT13" s="172"/>
      <c r="AMU13" s="172"/>
      <c r="AMV13" s="172"/>
      <c r="AMW13" s="172"/>
      <c r="AMX13" s="172"/>
      <c r="AMY13" s="172"/>
      <c r="AMZ13" s="172"/>
      <c r="ANA13" s="172"/>
      <c r="ANB13" s="172"/>
      <c r="ANC13" s="172"/>
      <c r="AND13" s="172"/>
      <c r="ANE13" s="172"/>
      <c r="ANF13" s="172"/>
      <c r="ANG13" s="172"/>
      <c r="ANH13" s="172"/>
      <c r="ANI13" s="172"/>
      <c r="ANJ13" s="172"/>
    </row>
    <row r="14" spans="1:1050" s="171" customFormat="1" ht="26.1" customHeight="1" outlineLevel="2" x14ac:dyDescent="0.2">
      <c r="A14" s="266">
        <f>EJ14</f>
        <v>132</v>
      </c>
      <c r="B14" s="268" t="s">
        <v>137</v>
      </c>
      <c r="C14" s="268" t="s">
        <v>178</v>
      </c>
      <c r="D14" s="268" t="s">
        <v>10</v>
      </c>
      <c r="E14" s="268" t="s">
        <v>209</v>
      </c>
      <c r="F14" s="268" t="s">
        <v>210</v>
      </c>
      <c r="G14" s="269" t="s">
        <v>211</v>
      </c>
      <c r="H14" s="267" t="s">
        <v>130</v>
      </c>
      <c r="I14" s="267">
        <v>22</v>
      </c>
      <c r="J14" s="270">
        <f>VLOOKUP(C14,'[1]PPTOS GENERALES 2024'!$A$3:$D$8,4)</f>
        <v>690.24</v>
      </c>
      <c r="K14" s="270"/>
      <c r="L14" s="270">
        <f>VLOOKUP(I14,'[1]PPTOS GENERALES 2024'!$A$11:$E$40,5)</f>
        <v>504.18</v>
      </c>
      <c r="M14" s="270">
        <v>386.81</v>
      </c>
      <c r="N14" s="270"/>
      <c r="O14" s="270"/>
      <c r="P14" s="270"/>
      <c r="Q14" s="270"/>
      <c r="R14" s="270"/>
      <c r="S14" s="270"/>
      <c r="T14" s="270">
        <f t="shared" si="0"/>
        <v>1581.23</v>
      </c>
      <c r="U14" s="270">
        <f t="shared" si="1"/>
        <v>21363.600000000002</v>
      </c>
      <c r="V14" s="267">
        <v>5</v>
      </c>
      <c r="W14" s="271">
        <v>22</v>
      </c>
      <c r="X14" s="272">
        <f>VLOOKUP(W14,'[1]PPTOS GENERALES 2024'!$AL$11:$AN$40,3)*Y14</f>
        <v>612.99</v>
      </c>
      <c r="Y14" s="273">
        <v>1</v>
      </c>
      <c r="Z14" s="274">
        <f>VLOOKUP(C14,'[1]PPTOS GENERALES 2024'!$AL$3:$AO$8,4)*Y14</f>
        <v>865.68</v>
      </c>
      <c r="AA14" s="274">
        <f>VLOOKUP(C14,'[1]PPTOS GENERALES 2024'!$AL$3:$AP$8,5)*DM14*Y14</f>
        <v>190.07999999999998</v>
      </c>
      <c r="AB14" s="274"/>
      <c r="AC14" s="270">
        <f>VLOOKUP(C14,'[1]PPTOS GENERALES 2024'!$AU$3:$AV$8,2)*Y14</f>
        <v>748.20899999999995</v>
      </c>
      <c r="AD14" s="270">
        <f>VLOOKUP(C14,'[1]PPTOS GENERALES 2024'!$AU$3:$AW$8,3)*DM14*Y14</f>
        <v>164.08199999999999</v>
      </c>
      <c r="AE14" s="270">
        <f>VLOOKUP(I14,'[1]PPTOS GENERALES 2024'!$AL$11:$AN$40,3)*Y14</f>
        <v>612.99</v>
      </c>
      <c r="AF14" s="270"/>
      <c r="AG14" s="270">
        <f>VLOOKUP(V14,'[1]PPTOS GENERALES 2024'!$AL$45:$AU$56,10)*Y14</f>
        <v>543.62</v>
      </c>
      <c r="AH14" s="270"/>
      <c r="AI14" s="270"/>
      <c r="AJ14" s="270"/>
      <c r="AK14" s="285"/>
      <c r="AL14" s="270">
        <f>VLOOKUP(V14,'[1]PPTOS GENERALES 2024'!$AL$45:$BB$56,12)*AK14</f>
        <v>0</v>
      </c>
      <c r="AM14" s="285"/>
      <c r="AN14" s="270">
        <f>VLOOKUP(V14,'[1]PPTOS GENERALES 2024'!$AL$45:$BB$56,14)*AM14</f>
        <v>0</v>
      </c>
      <c r="AO14" s="285"/>
      <c r="AP14" s="270">
        <f>VLOOKUP(V14,'[1]PPTOS GENERALES 2024'!$AL$45:$BB$56,15)*AO14</f>
        <v>0</v>
      </c>
      <c r="AQ14" s="285">
        <v>1</v>
      </c>
      <c r="AR14" s="270">
        <f>VLOOKUP(V14,'[1]PPTOS GENERALES 2024'!$AL$45:$BB$56,17)*AQ14</f>
        <v>56.34</v>
      </c>
      <c r="AS14" s="285"/>
      <c r="AT14" s="270">
        <f>VLOOKUP(V14,'[1]PPTOS GENERALES 2024'!$AL$45:$BG$56,18)*AS14</f>
        <v>0</v>
      </c>
      <c r="AU14" s="267"/>
      <c r="AV14" s="270">
        <f>VLOOKUP(V14,'[1]PPTOS GENERALES 2024'!$AL$45:$BG$56,19)*AU14</f>
        <v>0</v>
      </c>
      <c r="AW14" s="267">
        <v>1</v>
      </c>
      <c r="AX14" s="270">
        <f>VLOOKUP(V14,'[1]PPTOS GENERALES 2024'!$AL$45:$BG$56,20)*AW14</f>
        <v>113.02</v>
      </c>
      <c r="AY14" s="267"/>
      <c r="AZ14" s="270">
        <f>VLOOKUP(V14,'[1]PPTOS GENERALES 2024'!$AL$45:$BG$56,21)*AY14</f>
        <v>0</v>
      </c>
      <c r="BA14" s="267"/>
      <c r="BB14" s="270">
        <f>VLOOKUP(V14,'[1]PPTOS GENERALES 2024'!$AL$45:$BG$56,22)*BA14</f>
        <v>0</v>
      </c>
      <c r="BC14" s="277">
        <v>1</v>
      </c>
      <c r="BD14" s="270">
        <f>VLOOKUP(V14,'[1]PPTOS GENERALES 2024'!$AL$45:$BZ$56,23)*BC14</f>
        <v>309.32608000000005</v>
      </c>
      <c r="BE14" s="267"/>
      <c r="BF14" s="270">
        <f>VLOOKUP(V14,'[1]PPTOS GENERALES 2024'!$AL$45:$BZ$56,24)*BE14</f>
        <v>0</v>
      </c>
      <c r="BG14" s="244">
        <v>1</v>
      </c>
      <c r="BH14" s="270">
        <f>VLOOKUP(V14,'[1]PPTOS GENERALES 2024'!$AL$45:$BZ$56,25)*BG14</f>
        <v>251.18207999999998</v>
      </c>
      <c r="BI14" s="267"/>
      <c r="BJ14" s="270">
        <f>VLOOKUP(V14,'[1]PPTOS GENERALES 2024'!$AL$45:$BZ$56,26)*BI14</f>
        <v>0</v>
      </c>
      <c r="BK14" s="267"/>
      <c r="BL14" s="270">
        <f>VLOOKUP(V14,'[1]PPTOS GENERALES 2024'!$AL$45:$BZ$56,27)*BK14</f>
        <v>0</v>
      </c>
      <c r="BM14" s="270"/>
      <c r="BN14" s="270">
        <f>VLOOKUP(V14,'[1]PPTOS GENERALES 2024'!$AL$45:$BZ$56,28)*BM14</f>
        <v>0</v>
      </c>
      <c r="BO14" s="270"/>
      <c r="BP14" s="270">
        <f>VLOOKUP(V14,'[1]PPTOS GENERALES 2024'!$AL$45:$BZ$56,29)*BO14</f>
        <v>0</v>
      </c>
      <c r="BQ14" s="270"/>
      <c r="BR14" s="270">
        <f>VLOOKUP(V14,'[1]PPTOS GENERALES 2024'!$AL$45:$BZ$56,30)*BQ14</f>
        <v>0</v>
      </c>
      <c r="BS14" s="270">
        <v>1</v>
      </c>
      <c r="BT14" s="270">
        <f>VLOOKUP(V14,'[1]PPTOS GENERALES 2024'!$AL$45:$BZ$56,31)*BS14</f>
        <v>251.18207999999998</v>
      </c>
      <c r="BU14" s="270"/>
      <c r="BV14" s="270">
        <f>VLOOKUP(V14,'[1]PPTOS GENERALES 2024'!$AL$45:$BZ$56,32)*BU14</f>
        <v>0</v>
      </c>
      <c r="BW14" s="270"/>
      <c r="BX14" s="270">
        <f>VLOOKUP(V14,'[1]PPTOS GENERALES 2024'!$AL$45:$BZ$56,33)*BW14</f>
        <v>0</v>
      </c>
      <c r="BY14" s="270"/>
      <c r="BZ14" s="270">
        <f>VLOOKUP(V14,'[1]PPTOS GENERALES 2024'!$AL$45:$BZ$56,34)*BY14</f>
        <v>0</v>
      </c>
      <c r="CA14" s="270"/>
      <c r="CB14" s="270">
        <f>VLOOKUP(V14,'[1]PPTOS GENERALES 2024'!$AL$45:$BZ$56,35)*CA14</f>
        <v>0</v>
      </c>
      <c r="CC14" s="270">
        <v>0</v>
      </c>
      <c r="CD14" s="270">
        <f>VLOOKUP(V14,'[1]PPTOS GENERALES 2024'!$AL$45:$BZ$56,36)*CC14</f>
        <v>0</v>
      </c>
      <c r="CE14" s="270">
        <v>0</v>
      </c>
      <c r="CF14" s="270">
        <f>VLOOKUP(V14,'[1]PPTOS GENERALES 2024'!$AL$45:$BZ$56,37)*CE14</f>
        <v>0</v>
      </c>
      <c r="CG14" s="270">
        <v>0</v>
      </c>
      <c r="CH14" s="270">
        <f>VLOOKUP(V14,'[1]PPTOS GENERALES 2024'!$AL$45:$BZ$56,38)*CG14</f>
        <v>0</v>
      </c>
      <c r="CI14" s="270">
        <v>0</v>
      </c>
      <c r="CJ14" s="270">
        <f>VLOOKUP(V14,'[1]PPTOS GENERALES 2024'!$AL$45:$BZ$56,39)*CI14</f>
        <v>0</v>
      </c>
      <c r="CK14" s="270"/>
      <c r="CL14" s="270">
        <f>VLOOKUP(V14,'[1]PPTOS GENERALES 2024'!$AL$45:$BZ$56,40)*CK14</f>
        <v>0</v>
      </c>
      <c r="CM14" s="270"/>
      <c r="CN14" s="270">
        <f>VLOOKUP(V14,'[1]PPTOS GENERALES 2024'!$AL$45:$BZ$56,41)*CM14</f>
        <v>0</v>
      </c>
      <c r="CO14" s="270">
        <f t="shared" si="2"/>
        <v>0</v>
      </c>
      <c r="CP14" s="270"/>
      <c r="CQ14" s="270"/>
      <c r="CR14" s="270">
        <f t="array" ref="CR14">ROUND((Z14*12)+(AC14*2),2)</f>
        <v>11884.58</v>
      </c>
      <c r="CS14" s="270"/>
      <c r="CT14" s="270"/>
      <c r="CU14" s="270">
        <f t="array" ref="CU14">ROUND((AA14*12)+ (AD14*2)+AB14,2)</f>
        <v>2609.12</v>
      </c>
      <c r="CV14" s="270">
        <f t="shared" si="3"/>
        <v>14493.7</v>
      </c>
      <c r="CW14" s="270">
        <f t="array" ref="CW14">ROUND((AE14+AF14)*14,2)</f>
        <v>8581.86</v>
      </c>
      <c r="CX14" s="270">
        <f t="array" ref="CX14">ROUND(AG14*14,2)</f>
        <v>7610.68</v>
      </c>
      <c r="CY14" s="270">
        <f t="shared" si="4"/>
        <v>13734.7</v>
      </c>
      <c r="CZ14" s="278">
        <f t="shared" si="5"/>
        <v>21345.38</v>
      </c>
      <c r="DA14" s="279">
        <f t="array" ref="DA14">CO14+CP14+CR14+CS14+CT14+CU14+CW14+CX14+CY14</f>
        <v>44420.94</v>
      </c>
      <c r="DB14" s="245">
        <v>0</v>
      </c>
      <c r="DC14" s="280">
        <f t="shared" si="6"/>
        <v>33005.5</v>
      </c>
      <c r="DD14" s="281">
        <f t="shared" si="7"/>
        <v>0.54494092755902557</v>
      </c>
      <c r="DE14" s="270"/>
      <c r="DF14" s="270"/>
      <c r="DG14" s="270">
        <f t="shared" si="8"/>
        <v>2381.73</v>
      </c>
      <c r="DH14" s="267">
        <v>0</v>
      </c>
      <c r="DI14" s="282" t="s">
        <v>122</v>
      </c>
      <c r="DJ14" s="299">
        <v>39045</v>
      </c>
      <c r="DK14" s="284">
        <v>45658</v>
      </c>
      <c r="DL14" s="285">
        <f t="shared" si="9"/>
        <v>6</v>
      </c>
      <c r="DM14" s="285">
        <f t="shared" si="10"/>
        <v>6</v>
      </c>
      <c r="DN14" s="286">
        <f t="shared" si="11"/>
        <v>0</v>
      </c>
      <c r="DO14" s="287">
        <f t="shared" si="12"/>
        <v>0</v>
      </c>
      <c r="DP14" s="287">
        <f t="shared" si="13"/>
        <v>0</v>
      </c>
      <c r="DQ14" s="287">
        <f t="shared" si="14"/>
        <v>0</v>
      </c>
      <c r="DR14" s="287">
        <f t="shared" si="15"/>
        <v>0</v>
      </c>
      <c r="DS14" s="287">
        <f>ROUND(AR14/30,2)</f>
        <v>1.88</v>
      </c>
      <c r="DT14" s="287">
        <f t="shared" si="16"/>
        <v>0</v>
      </c>
      <c r="DU14" s="287">
        <f t="shared" si="17"/>
        <v>0</v>
      </c>
      <c r="DV14" s="287">
        <f>ROUND(AX14/30,2)</f>
        <v>3.77</v>
      </c>
      <c r="DW14" s="287">
        <f t="shared" si="18"/>
        <v>0</v>
      </c>
      <c r="DX14" s="287">
        <f t="shared" si="19"/>
        <v>0</v>
      </c>
      <c r="DY14" s="288"/>
      <c r="DZ14" s="289">
        <v>927</v>
      </c>
      <c r="EA14" s="289">
        <v>704.05</v>
      </c>
      <c r="EB14" s="290" t="e">
        <f>#REF!-DZ14</f>
        <v>#REF!</v>
      </c>
      <c r="EC14" s="291">
        <f>DG14-EA14</f>
        <v>1677.68</v>
      </c>
      <c r="ED14" s="292">
        <f>ROUND(DB14/2,2)</f>
        <v>0</v>
      </c>
      <c r="EE14" s="288"/>
      <c r="EF14" s="288"/>
      <c r="EG14" s="288"/>
      <c r="EH14" s="288"/>
      <c r="EI14" s="293" t="s">
        <v>212</v>
      </c>
      <c r="EJ14" s="294">
        <v>132</v>
      </c>
      <c r="EK14" s="295" t="s">
        <v>213</v>
      </c>
      <c r="EL14" s="205">
        <v>3</v>
      </c>
      <c r="EM14" s="205">
        <v>2</v>
      </c>
      <c r="EN14" s="170" t="s">
        <v>132</v>
      </c>
      <c r="EO14" s="170" t="s">
        <v>132</v>
      </c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  <c r="IT14" s="172"/>
      <c r="IU14" s="172"/>
      <c r="IV14" s="172"/>
      <c r="IW14" s="172"/>
      <c r="IX14" s="172"/>
      <c r="IY14" s="172"/>
      <c r="IZ14" s="172"/>
      <c r="JA14" s="172"/>
      <c r="JB14" s="172"/>
      <c r="JC14" s="172"/>
      <c r="JD14" s="172"/>
      <c r="JE14" s="172"/>
      <c r="JF14" s="172"/>
      <c r="JG14" s="172"/>
      <c r="JH14" s="172"/>
      <c r="JI14" s="172"/>
      <c r="JJ14" s="172"/>
      <c r="JK14" s="172"/>
      <c r="JL14" s="172"/>
      <c r="JM14" s="172"/>
      <c r="JN14" s="172"/>
      <c r="JO14" s="172"/>
      <c r="JP14" s="172"/>
      <c r="JQ14" s="172"/>
      <c r="JR14" s="172"/>
      <c r="JS14" s="172"/>
      <c r="JT14" s="172"/>
      <c r="JU14" s="172"/>
      <c r="JV14" s="172"/>
      <c r="JW14" s="172"/>
      <c r="JX14" s="172"/>
      <c r="JY14" s="172"/>
      <c r="JZ14" s="172"/>
      <c r="KA14" s="172"/>
      <c r="KB14" s="172"/>
      <c r="KC14" s="172"/>
      <c r="KD14" s="172"/>
      <c r="KE14" s="172"/>
      <c r="KF14" s="172"/>
      <c r="KG14" s="172"/>
      <c r="KH14" s="172"/>
      <c r="KI14" s="172"/>
      <c r="KJ14" s="172"/>
      <c r="KK14" s="172"/>
      <c r="KL14" s="172"/>
      <c r="KM14" s="172"/>
      <c r="KN14" s="172"/>
      <c r="KO14" s="172"/>
      <c r="KP14" s="172"/>
      <c r="KQ14" s="172"/>
      <c r="KR14" s="172"/>
      <c r="KS14" s="172"/>
      <c r="KT14" s="172"/>
      <c r="KU14" s="172"/>
      <c r="KV14" s="172"/>
      <c r="KW14" s="172"/>
      <c r="KX14" s="172"/>
      <c r="KY14" s="172"/>
      <c r="KZ14" s="172"/>
      <c r="LA14" s="172"/>
      <c r="LB14" s="172"/>
      <c r="LC14" s="172"/>
      <c r="LD14" s="172"/>
      <c r="LE14" s="172"/>
      <c r="LF14" s="172"/>
      <c r="LG14" s="172"/>
      <c r="LH14" s="172"/>
      <c r="LI14" s="172"/>
      <c r="LJ14" s="172"/>
      <c r="LK14" s="172"/>
      <c r="LL14" s="172"/>
      <c r="LM14" s="172"/>
      <c r="LN14" s="172"/>
      <c r="LO14" s="172"/>
      <c r="LP14" s="172"/>
      <c r="LQ14" s="172"/>
      <c r="LR14" s="172"/>
      <c r="LS14" s="172"/>
      <c r="LT14" s="172"/>
      <c r="LU14" s="172"/>
      <c r="LV14" s="172"/>
      <c r="LW14" s="172"/>
      <c r="LX14" s="172"/>
      <c r="LY14" s="172"/>
      <c r="LZ14" s="172"/>
      <c r="MA14" s="172"/>
      <c r="MB14" s="172"/>
      <c r="MC14" s="172"/>
      <c r="MD14" s="172"/>
      <c r="ME14" s="172"/>
      <c r="MF14" s="172"/>
      <c r="MG14" s="172"/>
      <c r="MH14" s="172"/>
      <c r="MI14" s="172"/>
      <c r="MJ14" s="172"/>
      <c r="MK14" s="172"/>
      <c r="ML14" s="172"/>
      <c r="MM14" s="172"/>
      <c r="MN14" s="172"/>
      <c r="MO14" s="172"/>
      <c r="MP14" s="172"/>
      <c r="MQ14" s="172"/>
      <c r="MR14" s="172"/>
      <c r="MS14" s="172"/>
      <c r="MT14" s="172"/>
      <c r="MU14" s="172"/>
      <c r="MV14" s="172"/>
      <c r="MW14" s="172"/>
      <c r="MX14" s="172"/>
      <c r="MY14" s="172"/>
      <c r="MZ14" s="172"/>
      <c r="NA14" s="172"/>
      <c r="NB14" s="172"/>
      <c r="NC14" s="172"/>
      <c r="ND14" s="172"/>
      <c r="NE14" s="172"/>
      <c r="NF14" s="172"/>
      <c r="NG14" s="172"/>
      <c r="NH14" s="172"/>
      <c r="NI14" s="172"/>
      <c r="NJ14" s="172"/>
      <c r="NK14" s="172"/>
      <c r="NL14" s="172"/>
      <c r="NM14" s="172"/>
      <c r="NN14" s="172"/>
      <c r="NO14" s="172"/>
      <c r="NP14" s="172"/>
      <c r="NQ14" s="172"/>
      <c r="NR14" s="172"/>
      <c r="NS14" s="172"/>
      <c r="NT14" s="172"/>
      <c r="NU14" s="172"/>
      <c r="NV14" s="172"/>
      <c r="NW14" s="172"/>
      <c r="NX14" s="172"/>
      <c r="NY14" s="172"/>
      <c r="NZ14" s="172"/>
      <c r="OA14" s="172"/>
      <c r="OB14" s="172"/>
      <c r="OC14" s="172"/>
      <c r="OD14" s="172"/>
      <c r="OE14" s="172"/>
      <c r="OF14" s="172"/>
      <c r="OG14" s="172"/>
      <c r="OH14" s="172"/>
      <c r="OI14" s="172"/>
      <c r="OJ14" s="172"/>
      <c r="OK14" s="172"/>
      <c r="OL14" s="172"/>
      <c r="OM14" s="172"/>
      <c r="ON14" s="172"/>
      <c r="OO14" s="172"/>
      <c r="OP14" s="172"/>
      <c r="OQ14" s="172"/>
      <c r="OR14" s="172"/>
      <c r="OS14" s="172"/>
      <c r="OT14" s="172"/>
      <c r="OU14" s="172"/>
      <c r="OV14" s="172"/>
      <c r="OW14" s="172"/>
      <c r="OX14" s="172"/>
      <c r="OY14" s="172"/>
      <c r="OZ14" s="172"/>
      <c r="PA14" s="172"/>
      <c r="PB14" s="172"/>
      <c r="PC14" s="172"/>
      <c r="PD14" s="172"/>
      <c r="PE14" s="172"/>
      <c r="PF14" s="172"/>
      <c r="PG14" s="172"/>
      <c r="PH14" s="172"/>
      <c r="PI14" s="172"/>
      <c r="PJ14" s="172"/>
      <c r="PK14" s="172"/>
      <c r="PL14" s="172"/>
      <c r="PM14" s="172"/>
      <c r="PN14" s="172"/>
      <c r="PO14" s="172"/>
      <c r="PP14" s="172"/>
      <c r="PQ14" s="172"/>
      <c r="PR14" s="172"/>
      <c r="PS14" s="172"/>
      <c r="PT14" s="172"/>
      <c r="PU14" s="172"/>
      <c r="PV14" s="172"/>
      <c r="PW14" s="172"/>
      <c r="PX14" s="172"/>
      <c r="PY14" s="172"/>
      <c r="PZ14" s="172"/>
      <c r="QA14" s="172"/>
      <c r="QB14" s="172"/>
      <c r="QC14" s="172"/>
      <c r="QD14" s="172"/>
      <c r="QE14" s="172"/>
      <c r="QF14" s="172"/>
      <c r="QG14" s="172"/>
      <c r="QH14" s="172"/>
      <c r="QI14" s="172"/>
      <c r="QJ14" s="172"/>
      <c r="QK14" s="172"/>
      <c r="QL14" s="172"/>
      <c r="QM14" s="172"/>
      <c r="QN14" s="172"/>
      <c r="QO14" s="172"/>
      <c r="QP14" s="172"/>
      <c r="QQ14" s="172"/>
      <c r="QR14" s="172"/>
      <c r="QS14" s="172"/>
      <c r="QT14" s="172"/>
      <c r="QU14" s="172"/>
      <c r="QV14" s="172"/>
      <c r="QW14" s="172"/>
      <c r="QX14" s="172"/>
      <c r="QY14" s="172"/>
      <c r="QZ14" s="172"/>
      <c r="RA14" s="172"/>
      <c r="RB14" s="172"/>
      <c r="RC14" s="172"/>
      <c r="RD14" s="172"/>
      <c r="RE14" s="172"/>
      <c r="RF14" s="172"/>
      <c r="RG14" s="172"/>
      <c r="RH14" s="172"/>
      <c r="RI14" s="172"/>
      <c r="RJ14" s="172"/>
      <c r="RK14" s="172"/>
      <c r="RL14" s="172"/>
      <c r="RM14" s="172"/>
      <c r="RN14" s="172"/>
      <c r="RO14" s="172"/>
      <c r="RP14" s="172"/>
      <c r="RQ14" s="172"/>
      <c r="RR14" s="172"/>
      <c r="RS14" s="172"/>
      <c r="RT14" s="172"/>
      <c r="RU14" s="172"/>
      <c r="RV14" s="172"/>
      <c r="RW14" s="172"/>
      <c r="RX14" s="172"/>
      <c r="RY14" s="172"/>
      <c r="RZ14" s="172"/>
      <c r="SA14" s="172"/>
      <c r="SB14" s="172"/>
      <c r="SC14" s="172"/>
      <c r="SD14" s="172"/>
      <c r="SE14" s="172"/>
      <c r="SF14" s="172"/>
      <c r="SG14" s="172"/>
      <c r="SH14" s="172"/>
      <c r="SI14" s="172"/>
      <c r="SJ14" s="172"/>
      <c r="SK14" s="172"/>
      <c r="SL14" s="172"/>
      <c r="SM14" s="172"/>
      <c r="SN14" s="172"/>
      <c r="SO14" s="172"/>
      <c r="SP14" s="172"/>
      <c r="SQ14" s="172"/>
      <c r="SR14" s="172"/>
      <c r="SS14" s="172"/>
      <c r="ST14" s="172"/>
      <c r="SU14" s="172"/>
      <c r="SV14" s="172"/>
      <c r="SW14" s="172"/>
      <c r="SX14" s="172"/>
      <c r="SY14" s="172"/>
      <c r="SZ14" s="172"/>
      <c r="TA14" s="172"/>
      <c r="TB14" s="172"/>
      <c r="TC14" s="172"/>
      <c r="TD14" s="172"/>
      <c r="TE14" s="172"/>
      <c r="TF14" s="172"/>
      <c r="TG14" s="172"/>
      <c r="TH14" s="172"/>
      <c r="TI14" s="172"/>
      <c r="TJ14" s="172"/>
      <c r="TK14" s="172"/>
      <c r="TL14" s="172"/>
      <c r="TM14" s="172"/>
      <c r="TN14" s="172"/>
      <c r="TO14" s="172"/>
      <c r="TP14" s="172"/>
      <c r="TQ14" s="172"/>
      <c r="TR14" s="172"/>
      <c r="TS14" s="172"/>
      <c r="TT14" s="172"/>
      <c r="TU14" s="172"/>
      <c r="TV14" s="172"/>
      <c r="TW14" s="172"/>
      <c r="TX14" s="172"/>
      <c r="TY14" s="172"/>
      <c r="TZ14" s="172"/>
      <c r="UA14" s="172"/>
      <c r="UB14" s="172"/>
      <c r="UC14" s="172"/>
      <c r="UD14" s="172"/>
      <c r="UE14" s="172"/>
      <c r="UF14" s="172"/>
      <c r="UG14" s="172"/>
      <c r="UH14" s="172"/>
      <c r="UI14" s="172"/>
      <c r="UJ14" s="172"/>
      <c r="UK14" s="172"/>
      <c r="UL14" s="172"/>
      <c r="UM14" s="172"/>
      <c r="UN14" s="172"/>
      <c r="UO14" s="172"/>
      <c r="UP14" s="172"/>
      <c r="UQ14" s="172"/>
      <c r="UR14" s="172"/>
      <c r="US14" s="172"/>
      <c r="UT14" s="172"/>
      <c r="UU14" s="172"/>
      <c r="UV14" s="172"/>
      <c r="UW14" s="172"/>
      <c r="UX14" s="172"/>
      <c r="UY14" s="172"/>
      <c r="UZ14" s="172"/>
      <c r="VA14" s="172"/>
      <c r="VB14" s="172"/>
      <c r="VC14" s="172"/>
      <c r="VD14" s="172"/>
      <c r="VE14" s="172"/>
      <c r="VF14" s="172"/>
      <c r="VG14" s="172"/>
      <c r="VH14" s="172"/>
      <c r="VI14" s="172"/>
      <c r="VJ14" s="172"/>
      <c r="VK14" s="172"/>
      <c r="VL14" s="172"/>
      <c r="VM14" s="172"/>
      <c r="VN14" s="172"/>
      <c r="VO14" s="172"/>
      <c r="VP14" s="172"/>
      <c r="VQ14" s="172"/>
      <c r="VR14" s="172"/>
      <c r="VS14" s="172"/>
      <c r="VT14" s="172"/>
      <c r="VU14" s="172"/>
      <c r="VV14" s="172"/>
      <c r="VW14" s="172"/>
      <c r="VX14" s="172"/>
      <c r="VY14" s="172"/>
      <c r="VZ14" s="172"/>
      <c r="WA14" s="172"/>
      <c r="WB14" s="172"/>
      <c r="WC14" s="172"/>
      <c r="WD14" s="172"/>
      <c r="WE14" s="172"/>
      <c r="WF14" s="172"/>
      <c r="WG14" s="172"/>
      <c r="WH14" s="172"/>
      <c r="WI14" s="172"/>
      <c r="WJ14" s="172"/>
      <c r="WK14" s="172"/>
      <c r="WL14" s="172"/>
      <c r="WM14" s="172"/>
      <c r="WN14" s="172"/>
      <c r="WO14" s="172"/>
      <c r="WP14" s="172"/>
      <c r="WQ14" s="172"/>
      <c r="WR14" s="172"/>
      <c r="WS14" s="172"/>
      <c r="WT14" s="172"/>
      <c r="WU14" s="172"/>
      <c r="WV14" s="172"/>
      <c r="WW14" s="172"/>
      <c r="WX14" s="172"/>
      <c r="WY14" s="172"/>
      <c r="WZ14" s="172"/>
      <c r="XA14" s="172"/>
      <c r="XB14" s="172"/>
      <c r="XC14" s="172"/>
      <c r="XD14" s="172"/>
      <c r="XE14" s="172"/>
      <c r="XF14" s="172"/>
      <c r="XG14" s="172"/>
      <c r="XH14" s="172"/>
      <c r="XI14" s="172"/>
      <c r="XJ14" s="172"/>
      <c r="XK14" s="172"/>
      <c r="XL14" s="172"/>
      <c r="XM14" s="172"/>
      <c r="XN14" s="172"/>
      <c r="XO14" s="172"/>
      <c r="XP14" s="172"/>
      <c r="XQ14" s="172"/>
      <c r="XR14" s="172"/>
      <c r="XS14" s="172"/>
      <c r="XT14" s="172"/>
      <c r="XU14" s="172"/>
      <c r="XV14" s="172"/>
      <c r="XW14" s="172"/>
      <c r="XX14" s="172"/>
      <c r="XY14" s="172"/>
      <c r="XZ14" s="172"/>
      <c r="YA14" s="172"/>
      <c r="YB14" s="172"/>
      <c r="YC14" s="172"/>
      <c r="YD14" s="172"/>
      <c r="YE14" s="172"/>
      <c r="YF14" s="172"/>
      <c r="YG14" s="172"/>
      <c r="YH14" s="172"/>
      <c r="YI14" s="172"/>
      <c r="YJ14" s="172"/>
      <c r="YK14" s="172"/>
      <c r="YL14" s="172"/>
      <c r="YM14" s="172"/>
      <c r="YN14" s="172"/>
      <c r="YO14" s="172"/>
      <c r="YP14" s="172"/>
      <c r="YQ14" s="172"/>
      <c r="YR14" s="172"/>
      <c r="YS14" s="172"/>
      <c r="YT14" s="172"/>
      <c r="YU14" s="172"/>
      <c r="YV14" s="172"/>
      <c r="YW14" s="172"/>
      <c r="YX14" s="172"/>
      <c r="YY14" s="172"/>
      <c r="YZ14" s="172"/>
      <c r="ZA14" s="172"/>
      <c r="ZB14" s="172"/>
      <c r="ZC14" s="172"/>
      <c r="ZD14" s="172"/>
      <c r="ZE14" s="172"/>
      <c r="ZF14" s="172"/>
      <c r="ZG14" s="172"/>
      <c r="ZH14" s="172"/>
      <c r="ZI14" s="172"/>
      <c r="ZJ14" s="172"/>
      <c r="ZK14" s="172"/>
      <c r="ZL14" s="172"/>
      <c r="ZM14" s="172"/>
      <c r="ZN14" s="172"/>
      <c r="ZO14" s="172"/>
      <c r="ZP14" s="172"/>
      <c r="ZQ14" s="172"/>
      <c r="ZR14" s="172"/>
      <c r="ZS14" s="172"/>
      <c r="ZT14" s="172"/>
      <c r="ZU14" s="172"/>
      <c r="ZV14" s="172"/>
      <c r="ZW14" s="172"/>
      <c r="ZX14" s="172"/>
      <c r="ZY14" s="172"/>
      <c r="ZZ14" s="172"/>
      <c r="AAA14" s="172"/>
      <c r="AAB14" s="172"/>
      <c r="AAC14" s="172"/>
      <c r="AAD14" s="172"/>
      <c r="AAE14" s="172"/>
      <c r="AAF14" s="172"/>
      <c r="AAG14" s="172"/>
      <c r="AAH14" s="172"/>
      <c r="AAI14" s="172"/>
      <c r="AAJ14" s="172"/>
      <c r="AAK14" s="172"/>
      <c r="AAL14" s="172"/>
      <c r="AAM14" s="172"/>
      <c r="AAN14" s="172"/>
      <c r="AAO14" s="172"/>
      <c r="AAP14" s="172"/>
      <c r="AAQ14" s="172"/>
      <c r="AAR14" s="172"/>
      <c r="AAS14" s="172"/>
      <c r="AAT14" s="172"/>
      <c r="AAU14" s="172"/>
      <c r="AAV14" s="172"/>
      <c r="AAW14" s="172"/>
      <c r="AAX14" s="172"/>
      <c r="AAY14" s="172"/>
      <c r="AAZ14" s="172"/>
      <c r="ABA14" s="172"/>
      <c r="ABB14" s="172"/>
      <c r="ABC14" s="172"/>
      <c r="ABD14" s="172"/>
      <c r="ABE14" s="172"/>
      <c r="ABF14" s="172"/>
      <c r="ABG14" s="172"/>
      <c r="ABH14" s="172"/>
      <c r="ABI14" s="172"/>
      <c r="ABJ14" s="172"/>
      <c r="ABK14" s="172"/>
      <c r="ABL14" s="172"/>
      <c r="ABM14" s="172"/>
      <c r="ABN14" s="172"/>
      <c r="ABO14" s="172"/>
      <c r="ABP14" s="172"/>
      <c r="ABQ14" s="172"/>
      <c r="ABR14" s="172"/>
      <c r="ABS14" s="172"/>
      <c r="ABT14" s="172"/>
      <c r="ABU14" s="172"/>
      <c r="ABV14" s="172"/>
      <c r="ABW14" s="172"/>
      <c r="ABX14" s="172"/>
      <c r="ABY14" s="172"/>
      <c r="ABZ14" s="172"/>
      <c r="ACA14" s="172"/>
      <c r="ACB14" s="172"/>
      <c r="ACC14" s="172"/>
      <c r="ACD14" s="172"/>
      <c r="ACE14" s="172"/>
      <c r="ACF14" s="172"/>
      <c r="ACG14" s="172"/>
      <c r="ACH14" s="172"/>
      <c r="ACI14" s="172"/>
      <c r="ACJ14" s="172"/>
      <c r="ACK14" s="172"/>
      <c r="ACL14" s="172"/>
      <c r="ACM14" s="172"/>
      <c r="ACN14" s="172"/>
      <c r="ACO14" s="172"/>
      <c r="ACP14" s="172"/>
      <c r="ACQ14" s="172"/>
      <c r="ACR14" s="172"/>
      <c r="ACS14" s="172"/>
      <c r="ACT14" s="172"/>
      <c r="ACU14" s="172"/>
      <c r="ACV14" s="172"/>
      <c r="ACW14" s="172"/>
      <c r="ACX14" s="172"/>
      <c r="ACY14" s="172"/>
      <c r="ACZ14" s="172"/>
      <c r="ADA14" s="172"/>
      <c r="ADB14" s="172"/>
      <c r="ADC14" s="172"/>
      <c r="ADD14" s="172"/>
      <c r="ADE14" s="172"/>
      <c r="ADF14" s="172"/>
      <c r="ADG14" s="172"/>
      <c r="ADH14" s="172"/>
      <c r="ADI14" s="172"/>
      <c r="ADJ14" s="172"/>
      <c r="ADK14" s="172"/>
      <c r="ADL14" s="172"/>
      <c r="ADM14" s="172"/>
      <c r="ADN14" s="172"/>
      <c r="ADO14" s="172"/>
      <c r="ADP14" s="172"/>
      <c r="ADQ14" s="172"/>
      <c r="ADR14" s="172"/>
      <c r="ADS14" s="172"/>
      <c r="ADT14" s="172"/>
      <c r="ADU14" s="172"/>
      <c r="ADV14" s="172"/>
      <c r="ADW14" s="172"/>
      <c r="ADX14" s="172"/>
      <c r="ADY14" s="172"/>
      <c r="ADZ14" s="172"/>
      <c r="AEA14" s="172"/>
      <c r="AEB14" s="172"/>
      <c r="AEC14" s="172"/>
      <c r="AED14" s="172"/>
      <c r="AEE14" s="172"/>
      <c r="AEF14" s="172"/>
      <c r="AEG14" s="172"/>
      <c r="AEH14" s="172"/>
      <c r="AEI14" s="172"/>
      <c r="AEJ14" s="172"/>
      <c r="AEK14" s="172"/>
      <c r="AEL14" s="172"/>
      <c r="AEM14" s="172"/>
      <c r="AEN14" s="172"/>
      <c r="AEO14" s="172"/>
      <c r="AEP14" s="172"/>
      <c r="AEQ14" s="172"/>
      <c r="AER14" s="172"/>
      <c r="AES14" s="172"/>
      <c r="AET14" s="172"/>
      <c r="AEU14" s="172"/>
      <c r="AEV14" s="172"/>
      <c r="AEW14" s="172"/>
      <c r="AEX14" s="172"/>
      <c r="AEY14" s="172"/>
      <c r="AEZ14" s="172"/>
      <c r="AFA14" s="172"/>
      <c r="AFB14" s="172"/>
      <c r="AFC14" s="172"/>
      <c r="AFD14" s="172"/>
      <c r="AFE14" s="172"/>
      <c r="AFF14" s="172"/>
      <c r="AFG14" s="172"/>
      <c r="AFH14" s="172"/>
      <c r="AFI14" s="172"/>
      <c r="AFJ14" s="172"/>
      <c r="AFK14" s="172"/>
      <c r="AFL14" s="172"/>
      <c r="AFM14" s="172"/>
      <c r="AFN14" s="172"/>
      <c r="AFO14" s="172"/>
      <c r="AFP14" s="172"/>
      <c r="AFQ14" s="172"/>
      <c r="AFR14" s="172"/>
      <c r="AFS14" s="172"/>
      <c r="AFT14" s="172"/>
      <c r="AFU14" s="172"/>
      <c r="AFV14" s="172"/>
      <c r="AFW14" s="172"/>
      <c r="AFX14" s="172"/>
      <c r="AFY14" s="172"/>
      <c r="AFZ14" s="172"/>
      <c r="AGA14" s="172"/>
      <c r="AGB14" s="172"/>
      <c r="AGC14" s="172"/>
      <c r="AGD14" s="172"/>
      <c r="AGE14" s="172"/>
      <c r="AGF14" s="172"/>
      <c r="AGG14" s="172"/>
      <c r="AGH14" s="172"/>
      <c r="AGI14" s="172"/>
      <c r="AGJ14" s="172"/>
      <c r="AGK14" s="172"/>
      <c r="AGL14" s="172"/>
      <c r="AGM14" s="172"/>
      <c r="AGN14" s="172"/>
      <c r="AGO14" s="172"/>
      <c r="AGP14" s="172"/>
      <c r="AGQ14" s="172"/>
      <c r="AGR14" s="172"/>
      <c r="AGS14" s="172"/>
      <c r="AGT14" s="172"/>
      <c r="AGU14" s="172"/>
      <c r="AGV14" s="172"/>
      <c r="AGW14" s="172"/>
      <c r="AGX14" s="172"/>
      <c r="AGY14" s="172"/>
      <c r="AGZ14" s="172"/>
      <c r="AHA14" s="172"/>
      <c r="AHB14" s="172"/>
      <c r="AHC14" s="172"/>
      <c r="AHD14" s="172"/>
      <c r="AHE14" s="172"/>
      <c r="AHF14" s="172"/>
      <c r="AHG14" s="172"/>
      <c r="AHH14" s="172"/>
      <c r="AHI14" s="172"/>
      <c r="AHJ14" s="172"/>
      <c r="AHK14" s="172"/>
      <c r="AHL14" s="172"/>
      <c r="AHM14" s="172"/>
      <c r="AHN14" s="172"/>
      <c r="AHO14" s="172"/>
      <c r="AHP14" s="172"/>
      <c r="AHQ14" s="172"/>
      <c r="AHR14" s="172"/>
      <c r="AHS14" s="172"/>
      <c r="AHT14" s="172"/>
      <c r="AHU14" s="172"/>
      <c r="AHV14" s="172"/>
      <c r="AHW14" s="172"/>
      <c r="AHX14" s="172"/>
      <c r="AHY14" s="172"/>
      <c r="AHZ14" s="172"/>
      <c r="AIA14" s="172"/>
      <c r="AIB14" s="172"/>
      <c r="AIC14" s="172"/>
      <c r="AID14" s="172"/>
      <c r="AIE14" s="172"/>
      <c r="AIF14" s="172"/>
      <c r="AIG14" s="172"/>
      <c r="AIH14" s="172"/>
      <c r="AII14" s="172"/>
      <c r="AIJ14" s="172"/>
      <c r="AIK14" s="172"/>
      <c r="AIL14" s="172"/>
      <c r="AIM14" s="172"/>
      <c r="AIN14" s="172"/>
      <c r="AIO14" s="172"/>
      <c r="AIP14" s="172"/>
      <c r="AIQ14" s="172"/>
      <c r="AIR14" s="172"/>
      <c r="AIS14" s="172"/>
      <c r="AIT14" s="172"/>
      <c r="AIU14" s="172"/>
      <c r="AIV14" s="172"/>
      <c r="AIW14" s="172"/>
      <c r="AIX14" s="172"/>
      <c r="AIY14" s="172"/>
      <c r="AIZ14" s="172"/>
      <c r="AJA14" s="172"/>
      <c r="AJB14" s="172"/>
      <c r="AJC14" s="172"/>
      <c r="AJD14" s="172"/>
      <c r="AJE14" s="172"/>
      <c r="AJF14" s="172"/>
      <c r="AJG14" s="172"/>
      <c r="AJH14" s="172"/>
      <c r="AJI14" s="172"/>
      <c r="AJJ14" s="172"/>
      <c r="AJK14" s="172"/>
      <c r="AJL14" s="172"/>
      <c r="AJM14" s="172"/>
      <c r="AJN14" s="172"/>
      <c r="AJO14" s="172"/>
      <c r="AJP14" s="172"/>
      <c r="AJQ14" s="172"/>
      <c r="AJR14" s="172"/>
      <c r="AJS14" s="172"/>
      <c r="AJT14" s="172"/>
      <c r="AJU14" s="172"/>
      <c r="AJV14" s="172"/>
      <c r="AJW14" s="172"/>
      <c r="AJX14" s="172"/>
      <c r="AJY14" s="172"/>
      <c r="AJZ14" s="172"/>
      <c r="AKA14" s="172"/>
      <c r="AKB14" s="172"/>
      <c r="AKC14" s="172"/>
      <c r="AKD14" s="172"/>
      <c r="AKE14" s="172"/>
      <c r="AKF14" s="172"/>
      <c r="AKG14" s="172"/>
      <c r="AKH14" s="172"/>
      <c r="AKI14" s="172"/>
      <c r="AKJ14" s="172"/>
      <c r="AKK14" s="172"/>
      <c r="AKL14" s="172"/>
      <c r="AKM14" s="172"/>
      <c r="AKN14" s="172"/>
      <c r="AKO14" s="172"/>
      <c r="AKP14" s="172"/>
      <c r="AKQ14" s="172"/>
      <c r="AKR14" s="172"/>
      <c r="AKS14" s="172"/>
      <c r="AKT14" s="172"/>
      <c r="AKU14" s="172"/>
      <c r="AKV14" s="172"/>
      <c r="AKW14" s="172"/>
      <c r="AKX14" s="172"/>
      <c r="AKY14" s="172"/>
      <c r="AKZ14" s="172"/>
      <c r="ALA14" s="172"/>
      <c r="ALB14" s="172"/>
      <c r="ALC14" s="172"/>
      <c r="ALD14" s="172"/>
      <c r="ALE14" s="172"/>
      <c r="ALF14" s="172"/>
      <c r="ALG14" s="172"/>
      <c r="ALH14" s="172"/>
      <c r="ALI14" s="172"/>
      <c r="ALJ14" s="172"/>
      <c r="ALK14" s="172"/>
      <c r="ALL14" s="172"/>
      <c r="ALM14" s="172"/>
      <c r="ALN14" s="172"/>
      <c r="ALO14" s="172"/>
      <c r="ALP14" s="172"/>
      <c r="ALQ14" s="172"/>
      <c r="ALR14" s="172"/>
      <c r="ALS14" s="172"/>
      <c r="ALT14" s="172"/>
      <c r="ALU14" s="172"/>
      <c r="ALV14" s="172"/>
      <c r="ALW14" s="172"/>
      <c r="ALX14" s="172"/>
      <c r="ALY14" s="172"/>
      <c r="ALZ14" s="172"/>
      <c r="AMA14" s="172"/>
      <c r="AMB14" s="172"/>
      <c r="AMC14" s="172"/>
      <c r="AMD14" s="172"/>
      <c r="AME14" s="172"/>
      <c r="AMF14" s="172"/>
      <c r="AMG14" s="172"/>
      <c r="AMH14" s="172"/>
      <c r="AMI14" s="172"/>
      <c r="AMJ14" s="172"/>
      <c r="AMK14" s="172"/>
      <c r="AML14" s="172"/>
      <c r="AMM14" s="172"/>
      <c r="AMN14" s="172"/>
      <c r="AMO14" s="172"/>
      <c r="AMP14" s="172"/>
      <c r="AMQ14" s="172"/>
      <c r="AMR14" s="172"/>
      <c r="AMS14" s="172"/>
      <c r="AMT14" s="172"/>
      <c r="AMU14" s="172"/>
      <c r="AMV14" s="172"/>
      <c r="AMW14" s="172"/>
      <c r="AMX14" s="172"/>
      <c r="AMY14" s="172"/>
      <c r="AMZ14" s="172"/>
      <c r="ANA14" s="172"/>
      <c r="ANB14" s="172"/>
      <c r="ANC14" s="172"/>
      <c r="AND14" s="172"/>
      <c r="ANE14" s="172"/>
      <c r="ANF14" s="172"/>
      <c r="ANG14" s="172"/>
      <c r="ANH14" s="172"/>
      <c r="ANI14" s="172"/>
      <c r="ANJ14" s="172"/>
    </row>
    <row r="15" spans="1:1050" ht="26.1" customHeight="1" outlineLevel="2" x14ac:dyDescent="0.2">
      <c r="A15" s="266">
        <f>EJ15</f>
        <v>132</v>
      </c>
      <c r="B15" s="268" t="s">
        <v>137</v>
      </c>
      <c r="C15" s="268" t="s">
        <v>178</v>
      </c>
      <c r="D15" s="268" t="s">
        <v>10</v>
      </c>
      <c r="E15" s="268" t="s">
        <v>209</v>
      </c>
      <c r="F15" s="268" t="s">
        <v>210</v>
      </c>
      <c r="G15" s="269" t="s">
        <v>211</v>
      </c>
      <c r="H15" s="267" t="s">
        <v>130</v>
      </c>
      <c r="I15" s="267">
        <v>22</v>
      </c>
      <c r="J15" s="270">
        <v>690.24</v>
      </c>
      <c r="K15" s="270">
        <v>201.52</v>
      </c>
      <c r="L15" s="270">
        <v>504.18</v>
      </c>
      <c r="M15" s="270">
        <v>317.45</v>
      </c>
      <c r="N15" s="270"/>
      <c r="O15" s="270"/>
      <c r="P15" s="270"/>
      <c r="Q15" s="270"/>
      <c r="R15" s="270"/>
      <c r="S15" s="270"/>
      <c r="T15" s="270">
        <f t="shared" si="0"/>
        <v>1713.39</v>
      </c>
      <c r="U15" s="270">
        <f t="shared" si="1"/>
        <v>23352.559999999998</v>
      </c>
      <c r="V15" s="267">
        <v>5</v>
      </c>
      <c r="W15" s="271">
        <v>22</v>
      </c>
      <c r="X15" s="272">
        <f>VLOOKUP(W15,'[1]PPTOS GENERALES 2024'!$AL$11:$AN$40,3)*Y15</f>
        <v>612.99</v>
      </c>
      <c r="Y15" s="273">
        <v>1</v>
      </c>
      <c r="Z15" s="274">
        <f>VLOOKUP(C15,'[1]PPTOS GENERALES 2024'!$AL$3:$AO$8,4)*Y15</f>
        <v>865.68</v>
      </c>
      <c r="AA15" s="274">
        <f>VLOOKUP(C15,'[1]PPTOS GENERALES 2024'!$AL$3:$AP$8,5)*DM15*Y15</f>
        <v>158.4</v>
      </c>
      <c r="AB15" s="274"/>
      <c r="AC15" s="270">
        <f>VLOOKUP(C15,'[1]PPTOS GENERALES 2024'!$AU$3:$AV$8,2)*Y15</f>
        <v>748.20899999999995</v>
      </c>
      <c r="AD15" s="270">
        <f>VLOOKUP(C15,'[1]PPTOS GENERALES 2024'!$AU$3:$AW$8,3)*DM15*Y15</f>
        <v>136.73499999999999</v>
      </c>
      <c r="AE15" s="275">
        <f>VLOOKUP(I15,'[1]PPTOS GENERALES 2024'!$AL$11:$AN$40,3)*Y15</f>
        <v>612.99</v>
      </c>
      <c r="AF15" s="270"/>
      <c r="AG15" s="270">
        <f>VLOOKUP(V15,'[1]PPTOS GENERALES 2024'!$AL$45:$AU$56,10)*Y15</f>
        <v>543.62</v>
      </c>
      <c r="AH15" s="270"/>
      <c r="AI15" s="270"/>
      <c r="AJ15" s="270"/>
      <c r="AK15" s="276"/>
      <c r="AL15" s="270">
        <f>VLOOKUP(V15,'[1]PPTOS GENERALES 2024'!$AL$45:$BB$56,12)*AK15</f>
        <v>0</v>
      </c>
      <c r="AM15" s="276"/>
      <c r="AN15" s="270">
        <f>VLOOKUP(V15,'[1]PPTOS GENERALES 2024'!$AL$45:$BB$56,14)*AM15</f>
        <v>0</v>
      </c>
      <c r="AO15" s="276"/>
      <c r="AP15" s="270">
        <f>VLOOKUP(V15,'[1]PPTOS GENERALES 2024'!$AL$45:$BB$56,15)*AO15</f>
        <v>0</v>
      </c>
      <c r="AQ15" s="276">
        <v>1</v>
      </c>
      <c r="AR15" s="270">
        <f>VLOOKUP(V15,'[1]PPTOS GENERALES 2024'!$AL$45:$BB$56,17)*AQ15</f>
        <v>56.34</v>
      </c>
      <c r="AS15" s="276"/>
      <c r="AT15" s="270">
        <f>VLOOKUP(V15,'[1]PPTOS GENERALES 2024'!$AL$45:$BG$56,18)*AS15</f>
        <v>0</v>
      </c>
      <c r="AU15" s="244"/>
      <c r="AV15" s="270">
        <f>VLOOKUP(V15,'[1]PPTOS GENERALES 2024'!$AL$45:$BG$56,19)*AU15</f>
        <v>0</v>
      </c>
      <c r="AW15" s="244">
        <v>1</v>
      </c>
      <c r="AX15" s="270">
        <f>VLOOKUP(V15,'[1]PPTOS GENERALES 2024'!$AL$45:$BG$56,20)*AW15</f>
        <v>113.02</v>
      </c>
      <c r="AY15" s="244"/>
      <c r="AZ15" s="270">
        <f>VLOOKUP(V15,'[1]PPTOS GENERALES 2024'!$AL$45:$BG$56,21)*AY15</f>
        <v>0</v>
      </c>
      <c r="BA15" s="244"/>
      <c r="BB15" s="270">
        <f>VLOOKUP(V15,'[1]PPTOS GENERALES 2024'!$AL$45:$BG$56,22)*BA15</f>
        <v>0</v>
      </c>
      <c r="BC15" s="277">
        <v>1</v>
      </c>
      <c r="BD15" s="270">
        <f>VLOOKUP(V15,'[1]PPTOS GENERALES 2024'!$AL$45:$BZ$56,23)*BC15</f>
        <v>309.32608000000005</v>
      </c>
      <c r="BE15" s="244"/>
      <c r="BF15" s="270">
        <f>VLOOKUP(V15,'[1]PPTOS GENERALES 2024'!$AL$45:$BZ$56,24)*BE15</f>
        <v>0</v>
      </c>
      <c r="BG15" s="244">
        <v>1</v>
      </c>
      <c r="BH15" s="270">
        <f>VLOOKUP(V15,'[1]PPTOS GENERALES 2024'!$AL$45:$BZ$56,25)*BG15</f>
        <v>251.18207999999998</v>
      </c>
      <c r="BI15" s="244"/>
      <c r="BJ15" s="270">
        <f>VLOOKUP(V15,'[1]PPTOS GENERALES 2024'!$AL$45:$BZ$56,26)*BI15</f>
        <v>0</v>
      </c>
      <c r="BK15" s="244"/>
      <c r="BL15" s="270">
        <f>VLOOKUP(V15,'[1]PPTOS GENERALES 2024'!$AL$45:$BZ$56,27)*BK15</f>
        <v>0</v>
      </c>
      <c r="BM15" s="270"/>
      <c r="BN15" s="270">
        <f>VLOOKUP(V15,'[1]PPTOS GENERALES 2024'!$AL$45:$BZ$56,28)*BM15</f>
        <v>0</v>
      </c>
      <c r="BO15" s="270"/>
      <c r="BP15" s="270">
        <f>VLOOKUP(V15,'[1]PPTOS GENERALES 2024'!$AL$45:$BZ$56,29)*BO15</f>
        <v>0</v>
      </c>
      <c r="BQ15" s="270"/>
      <c r="BR15" s="270">
        <f>VLOOKUP(V15,'[1]PPTOS GENERALES 2024'!$AL$45:$BZ$56,30)*BQ15</f>
        <v>0</v>
      </c>
      <c r="BS15" s="270">
        <v>1</v>
      </c>
      <c r="BT15" s="270">
        <f>VLOOKUP(V15,'[1]PPTOS GENERALES 2024'!$AL$45:$BZ$56,31)*BS15</f>
        <v>251.18207999999998</v>
      </c>
      <c r="BU15" s="270"/>
      <c r="BV15" s="270">
        <f>VLOOKUP(V15,'[1]PPTOS GENERALES 2024'!$AL$45:$BZ$56,32)*BU15</f>
        <v>0</v>
      </c>
      <c r="BW15" s="270"/>
      <c r="BX15" s="270">
        <f>VLOOKUP(V15,'[1]PPTOS GENERALES 2024'!$AL$45:$BZ$56,33)*BW15</f>
        <v>0</v>
      </c>
      <c r="BY15" s="270"/>
      <c r="BZ15" s="270">
        <f>VLOOKUP(V15,'[1]PPTOS GENERALES 2024'!$AL$45:$BZ$56,34)*BY15</f>
        <v>0</v>
      </c>
      <c r="CA15" s="270"/>
      <c r="CB15" s="270">
        <f>VLOOKUP(V15,'[1]PPTOS GENERALES 2024'!$AL$45:$BZ$56,35)*CA15</f>
        <v>0</v>
      </c>
      <c r="CC15" s="270">
        <v>0</v>
      </c>
      <c r="CD15" s="270">
        <f>VLOOKUP(V15,'[1]PPTOS GENERALES 2024'!$AL$45:$BZ$56,36)*CC15</f>
        <v>0</v>
      </c>
      <c r="CE15" s="270">
        <v>0</v>
      </c>
      <c r="CF15" s="270">
        <f>VLOOKUP(V15,'[1]PPTOS GENERALES 2024'!$AL$45:$BZ$56,37)*CE15</f>
        <v>0</v>
      </c>
      <c r="CG15" s="270">
        <v>0</v>
      </c>
      <c r="CH15" s="270">
        <f>VLOOKUP(V15,'[1]PPTOS GENERALES 2024'!$AL$45:$BZ$56,38)*CG15</f>
        <v>0</v>
      </c>
      <c r="CI15" s="270">
        <v>0</v>
      </c>
      <c r="CJ15" s="270">
        <f>VLOOKUP(V15,'[1]PPTOS GENERALES 2024'!$AL$45:$BZ$56,39)*CI15</f>
        <v>0</v>
      </c>
      <c r="CK15" s="270"/>
      <c r="CL15" s="270">
        <f>VLOOKUP(V15,'[1]PPTOS GENERALES 2024'!$AL$45:$BZ$56,40)*CK15</f>
        <v>0</v>
      </c>
      <c r="CM15" s="270"/>
      <c r="CN15" s="270">
        <f>VLOOKUP(V15,'[1]PPTOS GENERALES 2024'!$AL$45:$BZ$56,41)*CM15</f>
        <v>0</v>
      </c>
      <c r="CO15" s="270">
        <f t="shared" si="2"/>
        <v>0</v>
      </c>
      <c r="CP15" s="270"/>
      <c r="CQ15" s="270"/>
      <c r="CR15" s="270">
        <f t="array" ref="CR15">ROUND((Z15*12)+(AC15*2),2)</f>
        <v>11884.58</v>
      </c>
      <c r="CS15" s="270"/>
      <c r="CT15" s="270"/>
      <c r="CU15" s="270">
        <f t="array" ref="CU15">ROUND((AA15*12)+ (AD15*2)+AB15,2)</f>
        <v>2174.27</v>
      </c>
      <c r="CV15" s="270">
        <f t="shared" si="3"/>
        <v>14058.85</v>
      </c>
      <c r="CW15" s="270">
        <f t="array" ref="CW15">ROUND((AE15+AF15)*14,2)</f>
        <v>8581.86</v>
      </c>
      <c r="CX15" s="270">
        <f t="array" ref="CX15">ROUND(AG15*14,2)</f>
        <v>7610.68</v>
      </c>
      <c r="CY15" s="270">
        <f t="shared" si="4"/>
        <v>13734.7</v>
      </c>
      <c r="CZ15" s="278">
        <f t="shared" si="5"/>
        <v>21345.38</v>
      </c>
      <c r="DA15" s="279">
        <f t="array" ref="DA15">CO15+CP15+CR15+CS15+CT15+CU15+CW15+CX15+CY15</f>
        <v>43986.09</v>
      </c>
      <c r="DB15" s="245">
        <v>0</v>
      </c>
      <c r="DC15" s="280">
        <f t="shared" si="6"/>
        <v>32561.980000000003</v>
      </c>
      <c r="DD15" s="281">
        <f t="shared" si="7"/>
        <v>0.394364472246298</v>
      </c>
      <c r="DE15" s="270"/>
      <c r="DF15" s="270"/>
      <c r="DG15" s="270">
        <f t="shared" si="8"/>
        <v>2350.0500000000002</v>
      </c>
      <c r="DH15" s="267" t="e">
        <f>#REF!-#REF!</f>
        <v>#REF!</v>
      </c>
      <c r="DI15" s="282" t="s">
        <v>122</v>
      </c>
      <c r="DJ15" s="299">
        <v>40026</v>
      </c>
      <c r="DK15" s="284">
        <v>45658</v>
      </c>
      <c r="DL15" s="285">
        <f t="shared" si="9"/>
        <v>5</v>
      </c>
      <c r="DM15" s="285">
        <f t="shared" si="10"/>
        <v>5</v>
      </c>
      <c r="DN15" s="286">
        <f t="shared" si="11"/>
        <v>0</v>
      </c>
      <c r="DO15" s="287">
        <f t="shared" si="12"/>
        <v>0</v>
      </c>
      <c r="DP15" s="287">
        <f t="shared" si="13"/>
        <v>0</v>
      </c>
      <c r="DQ15" s="287">
        <f t="shared" si="14"/>
        <v>0</v>
      </c>
      <c r="DR15" s="287">
        <f t="shared" si="15"/>
        <v>0</v>
      </c>
      <c r="DS15" s="287">
        <f>ROUND(AR15/30,2)</f>
        <v>1.88</v>
      </c>
      <c r="DT15" s="287">
        <f t="shared" si="16"/>
        <v>0</v>
      </c>
      <c r="DU15" s="287">
        <f t="shared" si="17"/>
        <v>0</v>
      </c>
      <c r="DV15" s="287">
        <f>ROUND(AX15/30,2)</f>
        <v>3.77</v>
      </c>
      <c r="DW15" s="287">
        <f t="shared" si="18"/>
        <v>0</v>
      </c>
      <c r="DX15" s="287">
        <f t="shared" si="19"/>
        <v>0</v>
      </c>
      <c r="DY15" s="288"/>
      <c r="DZ15" s="289">
        <v>26</v>
      </c>
      <c r="EA15" s="289">
        <v>2017.83</v>
      </c>
      <c r="EB15" s="290" t="e">
        <f>#REF!-DZ15</f>
        <v>#REF!</v>
      </c>
      <c r="EC15" s="291">
        <f>DG15-EA15</f>
        <v>332.22000000000025</v>
      </c>
      <c r="ED15" s="292">
        <f>ROUND(DB15/2,2)</f>
        <v>0</v>
      </c>
      <c r="EE15" s="288"/>
      <c r="EF15" s="288"/>
      <c r="EG15" s="288"/>
      <c r="EH15" s="288"/>
      <c r="EI15" s="293" t="s">
        <v>212</v>
      </c>
      <c r="EJ15" s="294">
        <v>132</v>
      </c>
      <c r="EK15" s="295" t="s">
        <v>213</v>
      </c>
      <c r="EL15" s="205">
        <v>3</v>
      </c>
      <c r="EM15" s="205">
        <v>2</v>
      </c>
      <c r="EN15" s="170" t="s">
        <v>132</v>
      </c>
      <c r="EO15" s="170" t="s">
        <v>132</v>
      </c>
    </row>
    <row r="16" spans="1:1050" ht="26.1" customHeight="1" outlineLevel="2" x14ac:dyDescent="0.2">
      <c r="A16" s="266">
        <f>EJ16</f>
        <v>132</v>
      </c>
      <c r="B16" s="268" t="s">
        <v>137</v>
      </c>
      <c r="C16" s="268" t="s">
        <v>178</v>
      </c>
      <c r="D16" s="268" t="s">
        <v>10</v>
      </c>
      <c r="E16" s="268" t="s">
        <v>209</v>
      </c>
      <c r="F16" s="268" t="s">
        <v>210</v>
      </c>
      <c r="G16" s="269" t="s">
        <v>211</v>
      </c>
      <c r="H16" s="267" t="s">
        <v>130</v>
      </c>
      <c r="I16" s="267">
        <v>22</v>
      </c>
      <c r="J16" s="270">
        <f>VLOOKUP(C16,'[1]PPTOS GENERALES 2024'!$A$3:$D$8,4)</f>
        <v>690.24</v>
      </c>
      <c r="K16" s="270"/>
      <c r="L16" s="270">
        <f>VLOOKUP(I16,'[1]PPTOS GENERALES 2024'!$A$11:$E$40,5)</f>
        <v>504.18</v>
      </c>
      <c r="M16" s="270">
        <v>386.81</v>
      </c>
      <c r="N16" s="270"/>
      <c r="O16" s="270"/>
      <c r="P16" s="270"/>
      <c r="Q16" s="270"/>
      <c r="R16" s="270"/>
      <c r="S16" s="270"/>
      <c r="T16" s="270">
        <f t="shared" si="0"/>
        <v>1581.23</v>
      </c>
      <c r="U16" s="270">
        <f t="shared" si="1"/>
        <v>21363.600000000002</v>
      </c>
      <c r="V16" s="267">
        <v>5</v>
      </c>
      <c r="W16" s="271">
        <v>22</v>
      </c>
      <c r="X16" s="272">
        <f>VLOOKUP(W16,'[1]PPTOS GENERALES 2024'!$AL$11:$AN$40,3)*Y16</f>
        <v>612.99</v>
      </c>
      <c r="Y16" s="273">
        <v>1</v>
      </c>
      <c r="Z16" s="274">
        <f>VLOOKUP(C16,'[1]PPTOS GENERALES 2024'!$AL$3:$AO$8,4)*Y16</f>
        <v>865.68</v>
      </c>
      <c r="AA16" s="274">
        <f>VLOOKUP(C16,'[1]PPTOS GENERALES 2024'!$AL$3:$AP$8,5)*DM16*Y16</f>
        <v>179.52</v>
      </c>
      <c r="AB16" s="274"/>
      <c r="AC16" s="270">
        <f>VLOOKUP(C16,'[1]PPTOS GENERALES 2024'!$AU$3:$AV$8,2)*Y16</f>
        <v>748.20899999999995</v>
      </c>
      <c r="AD16" s="270">
        <f>VLOOKUP(C16,'[1]PPTOS GENERALES 2024'!$AU$3:$AW$8,3)*DM16*Y16</f>
        <v>154.96633333333332</v>
      </c>
      <c r="AE16" s="275">
        <f>VLOOKUP(I16,'[1]PPTOS GENERALES 2024'!$AL$11:$AN$40,3)*Y16</f>
        <v>612.99</v>
      </c>
      <c r="AF16" s="270"/>
      <c r="AG16" s="270">
        <f>VLOOKUP(V16,'[1]PPTOS GENERALES 2024'!$AL$45:$AU$56,10)*Y16</f>
        <v>543.62</v>
      </c>
      <c r="AH16" s="270"/>
      <c r="AI16" s="270"/>
      <c r="AJ16" s="270"/>
      <c r="AK16" s="276"/>
      <c r="AL16" s="270">
        <f>VLOOKUP(V16,'[1]PPTOS GENERALES 2024'!$AL$45:$BB$56,12)*AK16</f>
        <v>0</v>
      </c>
      <c r="AM16" s="276"/>
      <c r="AN16" s="270">
        <f>VLOOKUP(V16,'[1]PPTOS GENERALES 2024'!$AL$45:$BB$56,14)*AM16</f>
        <v>0</v>
      </c>
      <c r="AO16" s="276"/>
      <c r="AP16" s="270">
        <f>VLOOKUP(V16,'[1]PPTOS GENERALES 2024'!$AL$45:$BB$56,15)*AO16</f>
        <v>0</v>
      </c>
      <c r="AQ16" s="276">
        <v>1</v>
      </c>
      <c r="AR16" s="270">
        <f>VLOOKUP(V16,'[1]PPTOS GENERALES 2024'!$AL$45:$BB$56,17)*AQ16</f>
        <v>56.34</v>
      </c>
      <c r="AS16" s="276"/>
      <c r="AT16" s="270">
        <f>VLOOKUP(V16,'[1]PPTOS GENERALES 2024'!$AL$45:$BG$56,18)*AS16</f>
        <v>0</v>
      </c>
      <c r="AU16" s="244"/>
      <c r="AV16" s="270">
        <f>VLOOKUP(V16,'[1]PPTOS GENERALES 2024'!$AL$45:$BG$56,19)*AU16</f>
        <v>0</v>
      </c>
      <c r="AW16" s="244">
        <v>1</v>
      </c>
      <c r="AX16" s="270">
        <f>VLOOKUP(V16,'[1]PPTOS GENERALES 2024'!$AL$45:$BG$56,20)*AW16</f>
        <v>113.02</v>
      </c>
      <c r="AY16" s="244"/>
      <c r="AZ16" s="270">
        <f>VLOOKUP(V16,'[1]PPTOS GENERALES 2024'!$AL$45:$BG$56,21)*AY16</f>
        <v>0</v>
      </c>
      <c r="BA16" s="244"/>
      <c r="BB16" s="270">
        <f>VLOOKUP(V16,'[1]PPTOS GENERALES 2024'!$AL$45:$BG$56,22)*BA16</f>
        <v>0</v>
      </c>
      <c r="BC16" s="277">
        <v>1</v>
      </c>
      <c r="BD16" s="270">
        <f>VLOOKUP(V16,'[1]PPTOS GENERALES 2024'!$AL$45:$BZ$56,23)*BC16</f>
        <v>309.32608000000005</v>
      </c>
      <c r="BE16" s="244"/>
      <c r="BF16" s="270">
        <f>VLOOKUP(V16,'[1]PPTOS GENERALES 2024'!$AL$45:$BZ$56,24)*BE16</f>
        <v>0</v>
      </c>
      <c r="BG16" s="244">
        <v>1</v>
      </c>
      <c r="BH16" s="270">
        <f>VLOOKUP(V16,'[1]PPTOS GENERALES 2024'!$AL$45:$BZ$56,25)*BG16</f>
        <v>251.18207999999998</v>
      </c>
      <c r="BI16" s="244"/>
      <c r="BJ16" s="270">
        <f>VLOOKUP(V16,'[1]PPTOS GENERALES 2024'!$AL$45:$BZ$56,26)*BI16</f>
        <v>0</v>
      </c>
      <c r="BK16" s="244"/>
      <c r="BL16" s="270">
        <f>VLOOKUP(V16,'[1]PPTOS GENERALES 2024'!$AL$45:$BZ$56,27)*BK16</f>
        <v>0</v>
      </c>
      <c r="BM16" s="270"/>
      <c r="BN16" s="270">
        <f>VLOOKUP(V16,'[1]PPTOS GENERALES 2024'!$AL$45:$BZ$56,28)*BM16</f>
        <v>0</v>
      </c>
      <c r="BO16" s="270"/>
      <c r="BP16" s="270">
        <f>VLOOKUP(V16,'[1]PPTOS GENERALES 2024'!$AL$45:$BZ$56,29)*BO16</f>
        <v>0</v>
      </c>
      <c r="BQ16" s="270"/>
      <c r="BR16" s="270">
        <f>VLOOKUP(V16,'[1]PPTOS GENERALES 2024'!$AL$45:$BZ$56,30)*BQ16</f>
        <v>0</v>
      </c>
      <c r="BS16" s="270">
        <v>1</v>
      </c>
      <c r="BT16" s="270">
        <f>VLOOKUP(V16,'[1]PPTOS GENERALES 2024'!$AL$45:$BZ$56,31)*BS16</f>
        <v>251.18207999999998</v>
      </c>
      <c r="BU16" s="270"/>
      <c r="BV16" s="270">
        <f>VLOOKUP(V16,'[1]PPTOS GENERALES 2024'!$AL$45:$BZ$56,32)*BU16</f>
        <v>0</v>
      </c>
      <c r="BW16" s="270"/>
      <c r="BX16" s="270">
        <f>VLOOKUP(V16,'[1]PPTOS GENERALES 2024'!$AL$45:$BZ$56,33)*BW16</f>
        <v>0</v>
      </c>
      <c r="BY16" s="270"/>
      <c r="BZ16" s="270">
        <f>VLOOKUP(V16,'[1]PPTOS GENERALES 2024'!$AL$45:$BZ$56,34)*BY16</f>
        <v>0</v>
      </c>
      <c r="CA16" s="270"/>
      <c r="CB16" s="270">
        <f>VLOOKUP(V16,'[1]PPTOS GENERALES 2024'!$AL$45:$BZ$56,35)*CA16</f>
        <v>0</v>
      </c>
      <c r="CC16" s="270">
        <v>0</v>
      </c>
      <c r="CD16" s="270">
        <f>VLOOKUP(V16,'[1]PPTOS GENERALES 2024'!$AL$45:$BZ$56,36)*CC16</f>
        <v>0</v>
      </c>
      <c r="CE16" s="270">
        <v>0</v>
      </c>
      <c r="CF16" s="270">
        <f>VLOOKUP(V16,'[1]PPTOS GENERALES 2024'!$AL$45:$BZ$56,37)*CE16</f>
        <v>0</v>
      </c>
      <c r="CG16" s="270">
        <v>0</v>
      </c>
      <c r="CH16" s="270">
        <f>VLOOKUP(V16,'[1]PPTOS GENERALES 2024'!$AL$45:$BZ$56,38)*CG16</f>
        <v>0</v>
      </c>
      <c r="CI16" s="270">
        <v>0</v>
      </c>
      <c r="CJ16" s="270">
        <f>VLOOKUP(V16,'[1]PPTOS GENERALES 2024'!$AL$45:$BZ$56,39)*CI16</f>
        <v>0</v>
      </c>
      <c r="CK16" s="270"/>
      <c r="CL16" s="270">
        <f>VLOOKUP(V16,'[1]PPTOS GENERALES 2024'!$AL$45:$BZ$56,40)*CK16</f>
        <v>0</v>
      </c>
      <c r="CM16" s="270"/>
      <c r="CN16" s="270">
        <f>VLOOKUP(V16,'[1]PPTOS GENERALES 2024'!$AL$45:$BZ$56,41)*CM16</f>
        <v>0</v>
      </c>
      <c r="CO16" s="270">
        <f t="shared" si="2"/>
        <v>0</v>
      </c>
      <c r="CP16" s="270"/>
      <c r="CQ16" s="270"/>
      <c r="CR16" s="270">
        <f t="array" ref="CR16">ROUND((Z16*12)+(AC16*2),2)</f>
        <v>11884.58</v>
      </c>
      <c r="CS16" s="270"/>
      <c r="CT16" s="270"/>
      <c r="CU16" s="270">
        <f t="array" ref="CU16">ROUND((AA16*12)+ (AD16*2)+AB16,2)</f>
        <v>2464.17</v>
      </c>
      <c r="CV16" s="270">
        <f t="shared" si="3"/>
        <v>14348.75</v>
      </c>
      <c r="CW16" s="270">
        <f t="array" ref="CW16">ROUND((AE16+AF16)*14,2)</f>
        <v>8581.86</v>
      </c>
      <c r="CX16" s="270">
        <f t="array" ref="CX16">ROUND(AG16*14,2)</f>
        <v>7610.68</v>
      </c>
      <c r="CY16" s="270">
        <f t="shared" si="4"/>
        <v>13734.7</v>
      </c>
      <c r="CZ16" s="278">
        <f t="shared" si="5"/>
        <v>21345.38</v>
      </c>
      <c r="DA16" s="279">
        <f t="array" ref="DA16">CO16+CP16+CR16+CS16+CT16+CU16+CW16+CX16+CY16</f>
        <v>44275.990000000005</v>
      </c>
      <c r="DB16" s="245">
        <v>0</v>
      </c>
      <c r="DC16" s="280">
        <f t="shared" si="6"/>
        <v>32857.660000000003</v>
      </c>
      <c r="DD16" s="281">
        <f t="shared" si="7"/>
        <v>0.53802074556722657</v>
      </c>
      <c r="DE16" s="270"/>
      <c r="DF16" s="270"/>
      <c r="DG16" s="270">
        <f t="shared" si="8"/>
        <v>2371.17</v>
      </c>
      <c r="DH16" s="267">
        <v>0</v>
      </c>
      <c r="DI16" s="282" t="s">
        <v>122</v>
      </c>
      <c r="DJ16" s="284">
        <v>39401</v>
      </c>
      <c r="DK16" s="284">
        <v>45658</v>
      </c>
      <c r="DL16" s="285">
        <f t="shared" si="9"/>
        <v>5.666666666666667</v>
      </c>
      <c r="DM16" s="285">
        <f t="shared" si="10"/>
        <v>5.666666666666667</v>
      </c>
      <c r="DN16" s="286">
        <f t="shared" si="11"/>
        <v>0</v>
      </c>
      <c r="DO16" s="287">
        <f t="shared" si="12"/>
        <v>0</v>
      </c>
      <c r="DP16" s="287">
        <f t="shared" si="13"/>
        <v>0</v>
      </c>
      <c r="DQ16" s="287">
        <f t="shared" si="14"/>
        <v>0</v>
      </c>
      <c r="DR16" s="287">
        <f t="shared" si="15"/>
        <v>0</v>
      </c>
      <c r="DS16" s="287">
        <f>ROUND(AR16/30,2)</f>
        <v>1.88</v>
      </c>
      <c r="DT16" s="287">
        <f t="shared" si="16"/>
        <v>0</v>
      </c>
      <c r="DU16" s="287">
        <f t="shared" si="17"/>
        <v>0</v>
      </c>
      <c r="DV16" s="287">
        <f>ROUND(AX16/30,2)</f>
        <v>3.77</v>
      </c>
      <c r="DW16" s="287">
        <f t="shared" si="18"/>
        <v>0</v>
      </c>
      <c r="DX16" s="287">
        <f t="shared" si="19"/>
        <v>0</v>
      </c>
      <c r="DY16" s="288"/>
      <c r="DZ16" s="289">
        <v>925</v>
      </c>
      <c r="EA16" s="289">
        <v>704.05</v>
      </c>
      <c r="EB16" s="290" t="e">
        <f>#REF!-DZ16</f>
        <v>#REF!</v>
      </c>
      <c r="EC16" s="291">
        <f>DG16-EA16</f>
        <v>1667.1200000000001</v>
      </c>
      <c r="ED16" s="292">
        <f>ROUND(DB16/2,2)</f>
        <v>0</v>
      </c>
      <c r="EE16" s="288"/>
      <c r="EF16" s="288"/>
      <c r="EG16" s="288"/>
      <c r="EH16" s="288"/>
      <c r="EI16" s="293" t="s">
        <v>212</v>
      </c>
      <c r="EJ16" s="294">
        <v>132</v>
      </c>
      <c r="EK16" s="295" t="s">
        <v>213</v>
      </c>
      <c r="EL16" s="205">
        <v>3</v>
      </c>
      <c r="EM16" s="205">
        <v>2</v>
      </c>
      <c r="EN16" s="170" t="s">
        <v>132</v>
      </c>
      <c r="EO16" s="170" t="s">
        <v>132</v>
      </c>
    </row>
    <row r="17" spans="1:1050" ht="26.1" customHeight="1" outlineLevel="2" x14ac:dyDescent="0.2">
      <c r="A17" s="266">
        <f>EJ17</f>
        <v>132</v>
      </c>
      <c r="B17" s="268" t="s">
        <v>137</v>
      </c>
      <c r="C17" s="268" t="s">
        <v>178</v>
      </c>
      <c r="D17" s="268" t="s">
        <v>10</v>
      </c>
      <c r="E17" s="268" t="s">
        <v>209</v>
      </c>
      <c r="F17" s="268" t="s">
        <v>210</v>
      </c>
      <c r="G17" s="269" t="s">
        <v>211</v>
      </c>
      <c r="H17" s="267" t="s">
        <v>130</v>
      </c>
      <c r="I17" s="267">
        <v>22</v>
      </c>
      <c r="J17" s="270">
        <v>690.24</v>
      </c>
      <c r="K17" s="270">
        <v>201.52</v>
      </c>
      <c r="L17" s="270">
        <v>504.18</v>
      </c>
      <c r="M17" s="270">
        <v>317.45</v>
      </c>
      <c r="N17" s="270"/>
      <c r="O17" s="270"/>
      <c r="P17" s="270"/>
      <c r="Q17" s="270"/>
      <c r="R17" s="270"/>
      <c r="S17" s="270"/>
      <c r="T17" s="270">
        <f t="shared" si="0"/>
        <v>1713.39</v>
      </c>
      <c r="U17" s="270">
        <f t="shared" si="1"/>
        <v>23352.559999999998</v>
      </c>
      <c r="V17" s="267">
        <v>5</v>
      </c>
      <c r="W17" s="271">
        <v>20</v>
      </c>
      <c r="X17" s="272">
        <f>VLOOKUP(W17,'[1]PPTOS GENERALES 2024'!$AL$11:$AN$40,3)*Y17</f>
        <v>528.66</v>
      </c>
      <c r="Y17" s="273">
        <v>1</v>
      </c>
      <c r="Z17" s="274">
        <f>VLOOKUP(C17,'[1]PPTOS GENERALES 2024'!$AL$3:$AO$8,4)*Y17</f>
        <v>865.68</v>
      </c>
      <c r="AA17" s="274">
        <f>VLOOKUP(C17,'[1]PPTOS GENERALES 2024'!$AL$3:$AP$8,5)*DM17*Y17</f>
        <v>52.800000000000004</v>
      </c>
      <c r="AB17" s="274"/>
      <c r="AC17" s="270">
        <f>VLOOKUP(C17,'[1]PPTOS GENERALES 2024'!$AU$3:$AV$8,2)*Y17</f>
        <v>748.20899999999995</v>
      </c>
      <c r="AD17" s="270">
        <f>VLOOKUP(C17,'[1]PPTOS GENERALES 2024'!$AU$3:$AW$8,3)*DM17*Y17</f>
        <v>45.578333333333333</v>
      </c>
      <c r="AE17" s="275">
        <f>VLOOKUP(I17,'[1]PPTOS GENERALES 2024'!$AL$11:$AN$40,3)*Y17</f>
        <v>612.99</v>
      </c>
      <c r="AF17" s="270"/>
      <c r="AG17" s="270">
        <f>VLOOKUP(V17,'[1]PPTOS GENERALES 2024'!$AL$45:$AU$56,10)*Y17</f>
        <v>543.62</v>
      </c>
      <c r="AH17" s="270"/>
      <c r="AI17" s="270"/>
      <c r="AJ17" s="270"/>
      <c r="AK17" s="276"/>
      <c r="AL17" s="270">
        <f>VLOOKUP(V17,'[1]PPTOS GENERALES 2024'!$AL$45:$BB$56,12)*AK17</f>
        <v>0</v>
      </c>
      <c r="AM17" s="276"/>
      <c r="AN17" s="270">
        <f>VLOOKUP(V17,'[1]PPTOS GENERALES 2024'!$AL$45:$BB$56,14)*AM17</f>
        <v>0</v>
      </c>
      <c r="AO17" s="276"/>
      <c r="AP17" s="270">
        <f>VLOOKUP(V17,'[1]PPTOS GENERALES 2024'!$AL$45:$BB$56,15)*AO17</f>
        <v>0</v>
      </c>
      <c r="AQ17" s="276">
        <v>1</v>
      </c>
      <c r="AR17" s="270">
        <f>VLOOKUP(V17,'[1]PPTOS GENERALES 2024'!$AL$45:$BB$56,17)*AQ17</f>
        <v>56.34</v>
      </c>
      <c r="AS17" s="276">
        <v>0</v>
      </c>
      <c r="AT17" s="270">
        <f>VLOOKUP(V17,'[1]PPTOS GENERALES 2024'!$AL$45:$BG$56,18)*AS17</f>
        <v>0</v>
      </c>
      <c r="AU17" s="244"/>
      <c r="AV17" s="270">
        <f>VLOOKUP(V17,'[1]PPTOS GENERALES 2024'!$AL$45:$BG$56,19)*AU17</f>
        <v>0</v>
      </c>
      <c r="AW17" s="244">
        <v>1</v>
      </c>
      <c r="AX17" s="270">
        <f>VLOOKUP(V17,'[1]PPTOS GENERALES 2024'!$AL$45:$BG$56,20)*AW17</f>
        <v>113.02</v>
      </c>
      <c r="AY17" s="244"/>
      <c r="AZ17" s="270">
        <f>VLOOKUP(V17,'[1]PPTOS GENERALES 2024'!$AL$45:$BG$56,21)*AY17</f>
        <v>0</v>
      </c>
      <c r="BA17" s="244"/>
      <c r="BB17" s="270">
        <f>VLOOKUP(V17,'[1]PPTOS GENERALES 2024'!$AL$45:$BG$56,22)*BA17</f>
        <v>0</v>
      </c>
      <c r="BC17" s="277">
        <v>1</v>
      </c>
      <c r="BD17" s="270">
        <f>VLOOKUP(V17,'[1]PPTOS GENERALES 2024'!$AL$45:$BZ$56,23)*BC17</f>
        <v>309.32608000000005</v>
      </c>
      <c r="BE17" s="244"/>
      <c r="BF17" s="270">
        <f>VLOOKUP(V17,'[1]PPTOS GENERALES 2024'!$AL$45:$BZ$56,24)*BE17</f>
        <v>0</v>
      </c>
      <c r="BG17" s="244">
        <v>1</v>
      </c>
      <c r="BH17" s="270">
        <f>VLOOKUP(V17,'[1]PPTOS GENERALES 2024'!$AL$45:$BZ$56,25)*BG17</f>
        <v>251.18207999999998</v>
      </c>
      <c r="BI17" s="244"/>
      <c r="BJ17" s="270">
        <f>VLOOKUP(V17,'[1]PPTOS GENERALES 2024'!$AL$45:$BZ$56,26)*BI17</f>
        <v>0</v>
      </c>
      <c r="BK17" s="244"/>
      <c r="BL17" s="270">
        <f>VLOOKUP(V17,'[1]PPTOS GENERALES 2024'!$AL$45:$BZ$56,27)*BK17</f>
        <v>0</v>
      </c>
      <c r="BM17" s="270"/>
      <c r="BN17" s="270">
        <f>VLOOKUP(V17,'[1]PPTOS GENERALES 2024'!$AL$45:$BZ$56,28)*BM17</f>
        <v>0</v>
      </c>
      <c r="BO17" s="270"/>
      <c r="BP17" s="270">
        <f>VLOOKUP(V17,'[1]PPTOS GENERALES 2024'!$AL$45:$BZ$56,29)*BO17</f>
        <v>0</v>
      </c>
      <c r="BQ17" s="270"/>
      <c r="BR17" s="270">
        <f>VLOOKUP(V17,'[1]PPTOS GENERALES 2024'!$AL$45:$BZ$56,30)*BQ17</f>
        <v>0</v>
      </c>
      <c r="BS17" s="270">
        <v>1</v>
      </c>
      <c r="BT17" s="270">
        <f>VLOOKUP(V17,'[1]PPTOS GENERALES 2024'!$AL$45:$BZ$56,31)*BS17</f>
        <v>251.18207999999998</v>
      </c>
      <c r="BU17" s="270"/>
      <c r="BV17" s="270">
        <f>VLOOKUP(V17,'[1]PPTOS GENERALES 2024'!$AL$45:$BZ$56,32)*BU17</f>
        <v>0</v>
      </c>
      <c r="BW17" s="270"/>
      <c r="BX17" s="270">
        <f>VLOOKUP(V17,'[1]PPTOS GENERALES 2024'!$AL$45:$BZ$56,33)*BW17</f>
        <v>0</v>
      </c>
      <c r="BY17" s="270"/>
      <c r="BZ17" s="270">
        <f>VLOOKUP(V17,'[1]PPTOS GENERALES 2024'!$AL$45:$BZ$56,34)*BY17</f>
        <v>0</v>
      </c>
      <c r="CA17" s="270"/>
      <c r="CB17" s="270">
        <f>VLOOKUP(V17,'[1]PPTOS GENERALES 2024'!$AL$45:$BZ$56,35)*CA17</f>
        <v>0</v>
      </c>
      <c r="CC17" s="270">
        <v>0</v>
      </c>
      <c r="CD17" s="270">
        <f>VLOOKUP(V17,'[1]PPTOS GENERALES 2024'!$AL$45:$BZ$56,36)*CC17</f>
        <v>0</v>
      </c>
      <c r="CE17" s="270">
        <v>0</v>
      </c>
      <c r="CF17" s="270">
        <f>VLOOKUP(V17,'[1]PPTOS GENERALES 2024'!$AL$45:$BZ$56,37)*CE17</f>
        <v>0</v>
      </c>
      <c r="CG17" s="270">
        <v>0</v>
      </c>
      <c r="CH17" s="270">
        <f>VLOOKUP(V17,'[1]PPTOS GENERALES 2024'!$AL$45:$BZ$56,38)*CG17</f>
        <v>0</v>
      </c>
      <c r="CI17" s="270">
        <v>0</v>
      </c>
      <c r="CJ17" s="270">
        <f>VLOOKUP(V17,'[1]PPTOS GENERALES 2024'!$AL$45:$BZ$56,39)*CI17</f>
        <v>0</v>
      </c>
      <c r="CK17" s="270"/>
      <c r="CL17" s="270">
        <f>VLOOKUP(V17,'[1]PPTOS GENERALES 2024'!$AL$45:$BZ$56,40)*CK17</f>
        <v>0</v>
      </c>
      <c r="CM17" s="270"/>
      <c r="CN17" s="270">
        <f>VLOOKUP(V17,'[1]PPTOS GENERALES 2024'!$AL$45:$BZ$56,41)*CM17</f>
        <v>0</v>
      </c>
      <c r="CO17" s="270">
        <f t="shared" si="2"/>
        <v>0</v>
      </c>
      <c r="CP17" s="270"/>
      <c r="CQ17" s="270"/>
      <c r="CR17" s="270">
        <f t="array" ref="CR17">ROUND((Z17*12)+(AC17*2),2)</f>
        <v>11884.58</v>
      </c>
      <c r="CS17" s="270"/>
      <c r="CT17" s="270"/>
      <c r="CU17" s="270">
        <f t="array" ref="CU17">ROUND((AA17*12)+ (AD17*2)+AB17,2)</f>
        <v>724.76</v>
      </c>
      <c r="CV17" s="270">
        <f t="shared" si="3"/>
        <v>12609.34</v>
      </c>
      <c r="CW17" s="270">
        <f t="array" ref="CW17">ROUND((AE17+AF17)*14,2)</f>
        <v>8581.86</v>
      </c>
      <c r="CX17" s="270">
        <f t="array" ref="CX17">ROUND(AG17*14,2)</f>
        <v>7610.68</v>
      </c>
      <c r="CY17" s="270">
        <f t="shared" si="4"/>
        <v>13734.7</v>
      </c>
      <c r="CZ17" s="278">
        <f t="shared" si="5"/>
        <v>21345.38</v>
      </c>
      <c r="DA17" s="279">
        <f t="array" ref="DA17">CO17+CP17+CR17+CS17+CT17+CU17+CW17+CX17+CY17</f>
        <v>42536.58</v>
      </c>
      <c r="DB17" s="245">
        <v>0</v>
      </c>
      <c r="DC17" s="280">
        <f t="shared" si="6"/>
        <v>31083.580000000005</v>
      </c>
      <c r="DD17" s="281">
        <f t="shared" si="7"/>
        <v>0.33105663790179785</v>
      </c>
      <c r="DE17" s="270"/>
      <c r="DF17" s="270"/>
      <c r="DG17" s="270">
        <f t="shared" si="8"/>
        <v>2244.4499999999998</v>
      </c>
      <c r="DH17" s="267" t="e">
        <f>#REF!-#REF!</f>
        <v>#REF!</v>
      </c>
      <c r="DI17" s="282" t="s">
        <v>122</v>
      </c>
      <c r="DJ17" s="284">
        <v>43691</v>
      </c>
      <c r="DK17" s="284">
        <v>45658</v>
      </c>
      <c r="DL17" s="285">
        <f t="shared" si="9"/>
        <v>1.6666666666666667</v>
      </c>
      <c r="DM17" s="285">
        <f t="shared" si="10"/>
        <v>1.6666666666666667</v>
      </c>
      <c r="DN17" s="286">
        <f t="shared" si="11"/>
        <v>0</v>
      </c>
      <c r="DO17" s="287">
        <f t="shared" si="12"/>
        <v>0</v>
      </c>
      <c r="DP17" s="287">
        <f t="shared" si="13"/>
        <v>0</v>
      </c>
      <c r="DQ17" s="287">
        <f t="shared" si="14"/>
        <v>0</v>
      </c>
      <c r="DR17" s="287">
        <f t="shared" si="15"/>
        <v>0</v>
      </c>
      <c r="DS17" s="287">
        <f>ROUND(AR17/30,2)</f>
        <v>1.88</v>
      </c>
      <c r="DT17" s="287">
        <f t="shared" si="16"/>
        <v>0</v>
      </c>
      <c r="DU17" s="287">
        <f t="shared" si="17"/>
        <v>0</v>
      </c>
      <c r="DV17" s="287">
        <f>ROUND(AX17/30,2)</f>
        <v>3.77</v>
      </c>
      <c r="DW17" s="287">
        <f t="shared" si="18"/>
        <v>0</v>
      </c>
      <c r="DX17" s="287">
        <f t="shared" si="19"/>
        <v>0</v>
      </c>
      <c r="DY17" s="288"/>
      <c r="DZ17" s="289">
        <v>18</v>
      </c>
      <c r="EA17" s="289">
        <v>2179.5300000000002</v>
      </c>
      <c r="EB17" s="290" t="e">
        <f>#REF!-DZ17</f>
        <v>#REF!</v>
      </c>
      <c r="EC17" s="291">
        <f>DG17-EA17</f>
        <v>64.919999999999618</v>
      </c>
      <c r="ED17" s="292">
        <f>ROUND(DB17/2,2)</f>
        <v>0</v>
      </c>
      <c r="EE17" s="288"/>
      <c r="EF17" s="288"/>
      <c r="EG17" s="288"/>
      <c r="EH17" s="288"/>
      <c r="EI17" s="293" t="s">
        <v>212</v>
      </c>
      <c r="EJ17" s="294">
        <v>132</v>
      </c>
      <c r="EK17" s="295" t="s">
        <v>213</v>
      </c>
      <c r="EL17" s="205">
        <v>3</v>
      </c>
      <c r="EM17" s="205">
        <v>2</v>
      </c>
      <c r="EN17" s="170" t="s">
        <v>132</v>
      </c>
      <c r="EO17" s="170" t="s">
        <v>132</v>
      </c>
    </row>
    <row r="18" spans="1:1050" ht="26.1" customHeight="1" outlineLevel="2" x14ac:dyDescent="0.2">
      <c r="A18" s="266">
        <f>EJ18</f>
        <v>132</v>
      </c>
      <c r="B18" s="268" t="s">
        <v>137</v>
      </c>
      <c r="C18" s="268" t="s">
        <v>178</v>
      </c>
      <c r="D18" s="268" t="s">
        <v>10</v>
      </c>
      <c r="E18" s="268" t="s">
        <v>209</v>
      </c>
      <c r="F18" s="268" t="s">
        <v>210</v>
      </c>
      <c r="G18" s="269" t="s">
        <v>211</v>
      </c>
      <c r="H18" s="267" t="s">
        <v>130</v>
      </c>
      <c r="I18" s="267">
        <v>22</v>
      </c>
      <c r="J18" s="270">
        <v>690.24</v>
      </c>
      <c r="K18" s="270">
        <v>100.76</v>
      </c>
      <c r="L18" s="270">
        <v>504.18</v>
      </c>
      <c r="M18" s="270">
        <v>317.45</v>
      </c>
      <c r="N18" s="270"/>
      <c r="O18" s="270"/>
      <c r="P18" s="270"/>
      <c r="Q18" s="270"/>
      <c r="R18" s="270"/>
      <c r="S18" s="270"/>
      <c r="T18" s="270">
        <f t="shared" si="0"/>
        <v>1612.63</v>
      </c>
      <c r="U18" s="270">
        <f t="shared" si="1"/>
        <v>21941.919999999998</v>
      </c>
      <c r="V18" s="267">
        <v>5</v>
      </c>
      <c r="W18" s="271">
        <v>20</v>
      </c>
      <c r="X18" s="272">
        <f>VLOOKUP(W18,'[1]PPTOS GENERALES 2024'!$AL$11:$AN$40,3)*Y18</f>
        <v>528.66</v>
      </c>
      <c r="Y18" s="273">
        <v>1</v>
      </c>
      <c r="Z18" s="274">
        <f>VLOOKUP(C18,'[1]PPTOS GENERALES 2024'!$AL$3:$AO$8,4)*Y18</f>
        <v>865.68</v>
      </c>
      <c r="AA18" s="274">
        <f>VLOOKUP(C18,'[1]PPTOS GENERALES 2024'!$AL$3:$AP$8,5)*DM18*Y18</f>
        <v>316.8</v>
      </c>
      <c r="AB18" s="274"/>
      <c r="AC18" s="270">
        <f>VLOOKUP(C18,'[1]PPTOS GENERALES 2024'!$AU$3:$AV$8,2)*Y18</f>
        <v>748.20899999999995</v>
      </c>
      <c r="AD18" s="270">
        <f>VLOOKUP(C18,'[1]PPTOS GENERALES 2024'!$AU$3:$AW$8,3)*DM18*Y18</f>
        <v>273.46999999999997</v>
      </c>
      <c r="AE18" s="275">
        <f>VLOOKUP(I18,'[1]PPTOS GENERALES 2024'!$AL$11:$AN$40,3)*Y18</f>
        <v>612.99</v>
      </c>
      <c r="AF18" s="270"/>
      <c r="AG18" s="270">
        <f>VLOOKUP(V18,'[1]PPTOS GENERALES 2024'!$AL$45:$AU$56,10)*Y18</f>
        <v>543.62</v>
      </c>
      <c r="AH18" s="270"/>
      <c r="AI18" s="270"/>
      <c r="AJ18" s="270"/>
      <c r="AK18" s="276"/>
      <c r="AL18" s="270">
        <f>VLOOKUP(V18,'[1]PPTOS GENERALES 2024'!$AL$45:$BB$56,12)*AK18</f>
        <v>0</v>
      </c>
      <c r="AM18" s="276"/>
      <c r="AN18" s="270">
        <f>VLOOKUP(V18,'[1]PPTOS GENERALES 2024'!$AL$45:$BB$56,14)*AM18</f>
        <v>0</v>
      </c>
      <c r="AO18" s="276"/>
      <c r="AP18" s="270">
        <f>VLOOKUP(V18,'[1]PPTOS GENERALES 2024'!$AL$45:$BB$56,15)*AO18</f>
        <v>0</v>
      </c>
      <c r="AQ18" s="276">
        <v>1</v>
      </c>
      <c r="AR18" s="270">
        <f>VLOOKUP(V18,'[1]PPTOS GENERALES 2024'!$AL$45:$BB$56,17)*AQ18</f>
        <v>56.34</v>
      </c>
      <c r="AS18" s="276"/>
      <c r="AT18" s="270">
        <f>VLOOKUP(V18,'[1]PPTOS GENERALES 2024'!$AL$45:$BG$56,18)*AS18</f>
        <v>0</v>
      </c>
      <c r="AU18" s="244"/>
      <c r="AV18" s="270">
        <f>VLOOKUP(V18,'[1]PPTOS GENERALES 2024'!$AL$45:$BG$56,19)*AU18</f>
        <v>0</v>
      </c>
      <c r="AW18" s="244">
        <v>1</v>
      </c>
      <c r="AX18" s="270">
        <f>VLOOKUP(V18,'[1]PPTOS GENERALES 2024'!$AL$45:$BG$56,20)*AW18</f>
        <v>113.02</v>
      </c>
      <c r="AY18" s="244"/>
      <c r="AZ18" s="270">
        <f>VLOOKUP(V18,'[1]PPTOS GENERALES 2024'!$AL$45:$BG$56,21)*AY18</f>
        <v>0</v>
      </c>
      <c r="BA18" s="244"/>
      <c r="BB18" s="270">
        <f>VLOOKUP(V18,'[1]PPTOS GENERALES 2024'!$AL$45:$BG$56,22)*BA18</f>
        <v>0</v>
      </c>
      <c r="BC18" s="277">
        <v>1</v>
      </c>
      <c r="BD18" s="270">
        <f>VLOOKUP(V18,'[1]PPTOS GENERALES 2024'!$AL$45:$BZ$56,23)*BC18</f>
        <v>309.32608000000005</v>
      </c>
      <c r="BE18" s="244"/>
      <c r="BF18" s="270">
        <f>VLOOKUP(V18,'[1]PPTOS GENERALES 2024'!$AL$45:$BZ$56,24)*BE18</f>
        <v>0</v>
      </c>
      <c r="BG18" s="244">
        <v>1</v>
      </c>
      <c r="BH18" s="270">
        <f>VLOOKUP(V18,'[1]PPTOS GENERALES 2024'!$AL$45:$BZ$56,25)*BG18</f>
        <v>251.18207999999998</v>
      </c>
      <c r="BI18" s="244"/>
      <c r="BJ18" s="270">
        <f>VLOOKUP(V18,'[1]PPTOS GENERALES 2024'!$AL$45:$BZ$56,26)*BI18</f>
        <v>0</v>
      </c>
      <c r="BK18" s="244"/>
      <c r="BL18" s="270">
        <f>VLOOKUP(V18,'[1]PPTOS GENERALES 2024'!$AL$45:$BZ$56,27)*BK18</f>
        <v>0</v>
      </c>
      <c r="BM18" s="270"/>
      <c r="BN18" s="270">
        <f>VLOOKUP(V18,'[1]PPTOS GENERALES 2024'!$AL$45:$BZ$56,28)*BM18</f>
        <v>0</v>
      </c>
      <c r="BO18" s="270"/>
      <c r="BP18" s="270">
        <f>VLOOKUP(V18,'[1]PPTOS GENERALES 2024'!$AL$45:$BZ$56,29)*BO18</f>
        <v>0</v>
      </c>
      <c r="BQ18" s="270"/>
      <c r="BR18" s="270">
        <f>VLOOKUP(V18,'[1]PPTOS GENERALES 2024'!$AL$45:$BZ$56,30)*BQ18</f>
        <v>0</v>
      </c>
      <c r="BS18" s="270">
        <v>1</v>
      </c>
      <c r="BT18" s="270">
        <f>VLOOKUP(V18,'[1]PPTOS GENERALES 2024'!$AL$45:$BZ$56,31)*BS18</f>
        <v>251.18207999999998</v>
      </c>
      <c r="BU18" s="270"/>
      <c r="BV18" s="270">
        <f>VLOOKUP(V18,'[1]PPTOS GENERALES 2024'!$AL$45:$BZ$56,32)*BU18</f>
        <v>0</v>
      </c>
      <c r="BW18" s="270"/>
      <c r="BX18" s="270">
        <f>VLOOKUP(V18,'[1]PPTOS GENERALES 2024'!$AL$45:$BZ$56,33)*BW18</f>
        <v>0</v>
      </c>
      <c r="BY18" s="270"/>
      <c r="BZ18" s="270">
        <f>VLOOKUP(V18,'[1]PPTOS GENERALES 2024'!$AL$45:$BZ$56,34)*BY18</f>
        <v>0</v>
      </c>
      <c r="CA18" s="270"/>
      <c r="CB18" s="270">
        <f>VLOOKUP(V18,'[1]PPTOS GENERALES 2024'!$AL$45:$BZ$56,35)*CA18</f>
        <v>0</v>
      </c>
      <c r="CC18" s="270">
        <v>0</v>
      </c>
      <c r="CD18" s="270">
        <f>VLOOKUP(V18,'[1]PPTOS GENERALES 2024'!$AL$45:$BZ$56,36)*CC18</f>
        <v>0</v>
      </c>
      <c r="CE18" s="270">
        <v>0</v>
      </c>
      <c r="CF18" s="270">
        <f>VLOOKUP(V18,'[1]PPTOS GENERALES 2024'!$AL$45:$BZ$56,37)*CE18</f>
        <v>0</v>
      </c>
      <c r="CG18" s="270">
        <v>0</v>
      </c>
      <c r="CH18" s="270">
        <f>VLOOKUP(V18,'[1]PPTOS GENERALES 2024'!$AL$45:$BZ$56,38)*CG18</f>
        <v>0</v>
      </c>
      <c r="CI18" s="270">
        <v>0</v>
      </c>
      <c r="CJ18" s="270">
        <f>VLOOKUP(V18,'[1]PPTOS GENERALES 2024'!$AL$45:$BZ$56,39)*CI18</f>
        <v>0</v>
      </c>
      <c r="CK18" s="270"/>
      <c r="CL18" s="270">
        <f>VLOOKUP(V18,'[1]PPTOS GENERALES 2024'!$AL$45:$BZ$56,40)*CK18</f>
        <v>0</v>
      </c>
      <c r="CM18" s="270"/>
      <c r="CN18" s="270">
        <f>VLOOKUP(V18,'[1]PPTOS GENERALES 2024'!$AL$45:$BZ$56,41)*CM18</f>
        <v>0</v>
      </c>
      <c r="CO18" s="270">
        <f t="shared" si="2"/>
        <v>0</v>
      </c>
      <c r="CP18" s="270"/>
      <c r="CQ18" s="270"/>
      <c r="CR18" s="270">
        <f t="array" ref="CR18">ROUND((Z18*12)+(AC18*2),2)</f>
        <v>11884.58</v>
      </c>
      <c r="CS18" s="270"/>
      <c r="CT18" s="270"/>
      <c r="CU18" s="270">
        <f t="array" ref="CU18">ROUND((AA18*12)+ (AD18*2)+AB18,2)</f>
        <v>4348.54</v>
      </c>
      <c r="CV18" s="270">
        <f t="shared" si="3"/>
        <v>16233.119999999999</v>
      </c>
      <c r="CW18" s="270">
        <f t="array" ref="CW18">ROUND((AE18+AF18)*14,2)</f>
        <v>8581.86</v>
      </c>
      <c r="CX18" s="270">
        <f t="array" ref="CX18">ROUND(AG18*14,2)</f>
        <v>7610.68</v>
      </c>
      <c r="CY18" s="270">
        <f t="shared" si="4"/>
        <v>13734.7</v>
      </c>
      <c r="CZ18" s="278">
        <f t="shared" si="5"/>
        <v>21345.38</v>
      </c>
      <c r="DA18" s="279">
        <f t="array" ref="DA18">CO18+CP18+CR18+CS18+CT18+CU18+CW18+CX18+CY18</f>
        <v>46160.36</v>
      </c>
      <c r="DB18" s="245">
        <v>0</v>
      </c>
      <c r="DC18" s="280">
        <f t="shared" si="6"/>
        <v>34779.579999999994</v>
      </c>
      <c r="DD18" s="281">
        <f t="shared" si="7"/>
        <v>0.58507459693591057</v>
      </c>
      <c r="DE18" s="270"/>
      <c r="DF18" s="270"/>
      <c r="DG18" s="270">
        <f t="shared" si="8"/>
        <v>2508.4500000000003</v>
      </c>
      <c r="DH18" s="267" t="e">
        <f>#REF!-#REF!</f>
        <v>#REF!</v>
      </c>
      <c r="DI18" s="282" t="s">
        <v>122</v>
      </c>
      <c r="DJ18" s="282" t="s">
        <v>219</v>
      </c>
      <c r="DK18" s="284">
        <v>45658</v>
      </c>
      <c r="DL18" s="285">
        <f t="shared" si="9"/>
        <v>10</v>
      </c>
      <c r="DM18" s="285">
        <f t="shared" si="10"/>
        <v>10</v>
      </c>
      <c r="DN18" s="286">
        <f t="shared" si="11"/>
        <v>0</v>
      </c>
      <c r="DO18" s="287">
        <f t="shared" si="12"/>
        <v>0</v>
      </c>
      <c r="DP18" s="287">
        <f t="shared" si="13"/>
        <v>0</v>
      </c>
      <c r="DQ18" s="287">
        <f t="shared" si="14"/>
        <v>0</v>
      </c>
      <c r="DR18" s="287">
        <f t="shared" si="15"/>
        <v>0</v>
      </c>
      <c r="DS18" s="287">
        <f>ROUND(AR18/30,2)</f>
        <v>1.88</v>
      </c>
      <c r="DT18" s="287">
        <f t="shared" si="16"/>
        <v>0</v>
      </c>
      <c r="DU18" s="287">
        <f t="shared" si="17"/>
        <v>0</v>
      </c>
      <c r="DV18" s="287">
        <f>ROUND(AX18/30,2)</f>
        <v>3.77</v>
      </c>
      <c r="DW18" s="287">
        <f t="shared" si="18"/>
        <v>0</v>
      </c>
      <c r="DX18" s="287">
        <f t="shared" si="19"/>
        <v>0</v>
      </c>
      <c r="DY18" s="288"/>
      <c r="DZ18" s="289">
        <v>42</v>
      </c>
      <c r="EA18" s="289">
        <v>1915.03</v>
      </c>
      <c r="EB18" s="290" t="e">
        <f>#REF!-DZ18</f>
        <v>#REF!</v>
      </c>
      <c r="EC18" s="291">
        <f>DG18-EA18</f>
        <v>593.4200000000003</v>
      </c>
      <c r="ED18" s="292">
        <f>ROUND(DB18/2,2)</f>
        <v>0</v>
      </c>
      <c r="EE18" s="288"/>
      <c r="EF18" s="288"/>
      <c r="EG18" s="288"/>
      <c r="EH18" s="288"/>
      <c r="EI18" s="293" t="s">
        <v>212</v>
      </c>
      <c r="EJ18" s="294">
        <v>132</v>
      </c>
      <c r="EK18" s="295" t="s">
        <v>213</v>
      </c>
      <c r="EL18" s="205">
        <v>3</v>
      </c>
      <c r="EM18" s="205">
        <v>2</v>
      </c>
      <c r="EN18" s="170" t="s">
        <v>132</v>
      </c>
      <c r="EO18" s="170" t="s">
        <v>132</v>
      </c>
    </row>
    <row r="19" spans="1:1050" ht="26.1" customHeight="1" outlineLevel="2" x14ac:dyDescent="0.2">
      <c r="A19" s="266">
        <f>EJ19</f>
        <v>132</v>
      </c>
      <c r="B19" s="268" t="s">
        <v>137</v>
      </c>
      <c r="C19" s="268" t="s">
        <v>178</v>
      </c>
      <c r="D19" s="268" t="s">
        <v>10</v>
      </c>
      <c r="E19" s="268" t="s">
        <v>209</v>
      </c>
      <c r="F19" s="268" t="s">
        <v>210</v>
      </c>
      <c r="G19" s="269" t="s">
        <v>211</v>
      </c>
      <c r="H19" s="267" t="s">
        <v>130</v>
      </c>
      <c r="I19" s="267">
        <v>22</v>
      </c>
      <c r="J19" s="270">
        <f>VLOOKUP(C19,'[1]PPTOS GENERALES 2024'!$A$3:$D$8,4)</f>
        <v>690.24</v>
      </c>
      <c r="K19" s="270"/>
      <c r="L19" s="270">
        <f>VLOOKUP(I19,'[1]PPTOS GENERALES 2024'!$A$11:$E$40,5)</f>
        <v>504.18</v>
      </c>
      <c r="M19" s="270">
        <v>386.81</v>
      </c>
      <c r="N19" s="270"/>
      <c r="O19" s="270"/>
      <c r="P19" s="270"/>
      <c r="Q19" s="270"/>
      <c r="R19" s="270"/>
      <c r="S19" s="270"/>
      <c r="T19" s="270">
        <f t="shared" si="0"/>
        <v>1581.23</v>
      </c>
      <c r="U19" s="270">
        <f t="shared" si="1"/>
        <v>21363.600000000002</v>
      </c>
      <c r="V19" s="267">
        <v>5</v>
      </c>
      <c r="W19" s="271">
        <v>22</v>
      </c>
      <c r="X19" s="272">
        <f>VLOOKUP(W19,'[1]PPTOS GENERALES 2024'!$AL$11:$AN$40,3)*Y19</f>
        <v>612.99</v>
      </c>
      <c r="Y19" s="273">
        <v>1</v>
      </c>
      <c r="Z19" s="274">
        <f>VLOOKUP(C19,'[1]PPTOS GENERALES 2024'!$AL$3:$AO$8,4)*Y19</f>
        <v>865.68</v>
      </c>
      <c r="AA19" s="274">
        <f>VLOOKUP(C19,'[1]PPTOS GENERALES 2024'!$AL$3:$AP$8,5)*DM19*Y19</f>
        <v>190.07999999999998</v>
      </c>
      <c r="AB19" s="274"/>
      <c r="AC19" s="270">
        <f>VLOOKUP(C19,'[1]PPTOS GENERALES 2024'!$AU$3:$AV$8,2)*Y19</f>
        <v>748.20899999999995</v>
      </c>
      <c r="AD19" s="270">
        <f>VLOOKUP(C19,'[1]PPTOS GENERALES 2024'!$AU$3:$AW$8,3)*DM19*Y19</f>
        <v>164.08199999999999</v>
      </c>
      <c r="AE19" s="275">
        <f>VLOOKUP(I19,'[1]PPTOS GENERALES 2024'!$AL$11:$AN$40,3)*Y19</f>
        <v>612.99</v>
      </c>
      <c r="AF19" s="270"/>
      <c r="AG19" s="270">
        <f>VLOOKUP(V19,'[1]PPTOS GENERALES 2024'!$AL$45:$AU$56,10)*Y19</f>
        <v>543.62</v>
      </c>
      <c r="AH19" s="270"/>
      <c r="AI19" s="270"/>
      <c r="AJ19" s="270"/>
      <c r="AK19" s="276"/>
      <c r="AL19" s="270">
        <f>VLOOKUP(V19,'[1]PPTOS GENERALES 2024'!$AL$45:$BB$56,12)*AK19</f>
        <v>0</v>
      </c>
      <c r="AM19" s="276"/>
      <c r="AN19" s="270">
        <f>VLOOKUP(V19,'[1]PPTOS GENERALES 2024'!$AL$45:$BB$56,14)*AM19</f>
        <v>0</v>
      </c>
      <c r="AO19" s="276"/>
      <c r="AP19" s="270">
        <f>VLOOKUP(V19,'[1]PPTOS GENERALES 2024'!$AL$45:$BB$56,15)*AO19</f>
        <v>0</v>
      </c>
      <c r="AQ19" s="276">
        <v>1</v>
      </c>
      <c r="AR19" s="270">
        <f>VLOOKUP(V19,'[1]PPTOS GENERALES 2024'!$AL$45:$BB$56,17)*AQ19</f>
        <v>56.34</v>
      </c>
      <c r="AS19" s="276"/>
      <c r="AT19" s="270">
        <f>VLOOKUP(V19,'[1]PPTOS GENERALES 2024'!$AL$45:$BG$56,18)*AS19</f>
        <v>0</v>
      </c>
      <c r="AU19" s="244"/>
      <c r="AV19" s="270">
        <f>VLOOKUP(V19,'[1]PPTOS GENERALES 2024'!$AL$45:$BG$56,19)*AU19</f>
        <v>0</v>
      </c>
      <c r="AW19" s="244">
        <v>1</v>
      </c>
      <c r="AX19" s="270">
        <f>VLOOKUP(V19,'[1]PPTOS GENERALES 2024'!$AL$45:$BG$56,20)*AW19</f>
        <v>113.02</v>
      </c>
      <c r="AY19" s="244"/>
      <c r="AZ19" s="270">
        <f>VLOOKUP(V19,'[1]PPTOS GENERALES 2024'!$AL$45:$BG$56,21)*AY19</f>
        <v>0</v>
      </c>
      <c r="BA19" s="244"/>
      <c r="BB19" s="270">
        <f>VLOOKUP(V19,'[1]PPTOS GENERALES 2024'!$AL$45:$BG$56,22)*BA19</f>
        <v>0</v>
      </c>
      <c r="BC19" s="277">
        <v>1</v>
      </c>
      <c r="BD19" s="270">
        <f>VLOOKUP(V19,'[1]PPTOS GENERALES 2024'!$AL$45:$BZ$56,23)*BC19</f>
        <v>309.32608000000005</v>
      </c>
      <c r="BE19" s="244"/>
      <c r="BF19" s="270">
        <f>VLOOKUP(V19,'[1]PPTOS GENERALES 2024'!$AL$45:$BZ$56,24)*BE19</f>
        <v>0</v>
      </c>
      <c r="BG19" s="244">
        <v>1</v>
      </c>
      <c r="BH19" s="270">
        <f>VLOOKUP(V19,'[1]PPTOS GENERALES 2024'!$AL$45:$BZ$56,25)*BG19</f>
        <v>251.18207999999998</v>
      </c>
      <c r="BI19" s="244"/>
      <c r="BJ19" s="270">
        <f>VLOOKUP(V19,'[1]PPTOS GENERALES 2024'!$AL$45:$BZ$56,26)*BI19</f>
        <v>0</v>
      </c>
      <c r="BK19" s="244"/>
      <c r="BL19" s="270">
        <f>VLOOKUP(V19,'[1]PPTOS GENERALES 2024'!$AL$45:$BZ$56,27)*BK19</f>
        <v>0</v>
      </c>
      <c r="BM19" s="270"/>
      <c r="BN19" s="270">
        <f>VLOOKUP(V19,'[1]PPTOS GENERALES 2024'!$AL$45:$BZ$56,28)*BM19</f>
        <v>0</v>
      </c>
      <c r="BO19" s="270"/>
      <c r="BP19" s="270">
        <f>VLOOKUP(V19,'[1]PPTOS GENERALES 2024'!$AL$45:$BZ$56,29)*BO19</f>
        <v>0</v>
      </c>
      <c r="BQ19" s="270"/>
      <c r="BR19" s="270">
        <f>VLOOKUP(V19,'[1]PPTOS GENERALES 2024'!$AL$45:$BZ$56,30)*BQ19</f>
        <v>0</v>
      </c>
      <c r="BS19" s="270">
        <v>1</v>
      </c>
      <c r="BT19" s="270">
        <f>VLOOKUP(V19,'[1]PPTOS GENERALES 2024'!$AL$45:$BZ$56,31)*BS19</f>
        <v>251.18207999999998</v>
      </c>
      <c r="BU19" s="270"/>
      <c r="BV19" s="270">
        <f>VLOOKUP(V19,'[1]PPTOS GENERALES 2024'!$AL$45:$BZ$56,32)*BU19</f>
        <v>0</v>
      </c>
      <c r="BW19" s="270"/>
      <c r="BX19" s="270">
        <f>VLOOKUP(V19,'[1]PPTOS GENERALES 2024'!$AL$45:$BZ$56,33)*BW19</f>
        <v>0</v>
      </c>
      <c r="BY19" s="270"/>
      <c r="BZ19" s="270">
        <f>VLOOKUP(V19,'[1]PPTOS GENERALES 2024'!$AL$45:$BZ$56,34)*BY19</f>
        <v>0</v>
      </c>
      <c r="CA19" s="270"/>
      <c r="CB19" s="270">
        <f>VLOOKUP(V19,'[1]PPTOS GENERALES 2024'!$AL$45:$BZ$56,35)*CA19</f>
        <v>0</v>
      </c>
      <c r="CC19" s="270">
        <v>0</v>
      </c>
      <c r="CD19" s="270">
        <f>VLOOKUP(V19,'[1]PPTOS GENERALES 2024'!$AL$45:$BZ$56,36)*CC19</f>
        <v>0</v>
      </c>
      <c r="CE19" s="270">
        <v>0</v>
      </c>
      <c r="CF19" s="270">
        <f>VLOOKUP(V19,'[1]PPTOS GENERALES 2024'!$AL$45:$BZ$56,37)*CE19</f>
        <v>0</v>
      </c>
      <c r="CG19" s="270">
        <v>0</v>
      </c>
      <c r="CH19" s="270">
        <f>VLOOKUP(V19,'[1]PPTOS GENERALES 2024'!$AL$45:$BZ$56,38)*CG19</f>
        <v>0</v>
      </c>
      <c r="CI19" s="270">
        <v>0</v>
      </c>
      <c r="CJ19" s="270">
        <f>VLOOKUP(V19,'[1]PPTOS GENERALES 2024'!$AL$45:$BZ$56,39)*CI19</f>
        <v>0</v>
      </c>
      <c r="CK19" s="270"/>
      <c r="CL19" s="270">
        <f>VLOOKUP(V19,'[1]PPTOS GENERALES 2024'!$AL$45:$BZ$56,40)*CK19</f>
        <v>0</v>
      </c>
      <c r="CM19" s="270"/>
      <c r="CN19" s="270">
        <f>VLOOKUP(V19,'[1]PPTOS GENERALES 2024'!$AL$45:$BZ$56,41)*CM19</f>
        <v>0</v>
      </c>
      <c r="CO19" s="270">
        <f t="shared" si="2"/>
        <v>0</v>
      </c>
      <c r="CP19" s="270"/>
      <c r="CQ19" s="270"/>
      <c r="CR19" s="270">
        <f t="array" ref="CR19">ROUND((Z19*12)+(AC19*2),2)</f>
        <v>11884.58</v>
      </c>
      <c r="CS19" s="270"/>
      <c r="CT19" s="270"/>
      <c r="CU19" s="270">
        <f t="array" ref="CU19">ROUND((AA19*12)+ (AD19*2)+AB19,2)</f>
        <v>2609.12</v>
      </c>
      <c r="CV19" s="270">
        <f t="shared" si="3"/>
        <v>14493.7</v>
      </c>
      <c r="CW19" s="270">
        <f t="array" ref="CW19">ROUND((AE19+AF19)*14,2)</f>
        <v>8581.86</v>
      </c>
      <c r="CX19" s="270">
        <f t="array" ref="CX19">ROUND(AG19*14,2)</f>
        <v>7610.68</v>
      </c>
      <c r="CY19" s="270">
        <f t="shared" si="4"/>
        <v>13734.7</v>
      </c>
      <c r="CZ19" s="278">
        <f t="shared" si="5"/>
        <v>21345.38</v>
      </c>
      <c r="DA19" s="279">
        <f t="array" ref="DA19">CO19+CP19+CR19+CS19+CT19+CU19+CW19+CX19+CY19</f>
        <v>44420.94</v>
      </c>
      <c r="DB19" s="245">
        <v>0</v>
      </c>
      <c r="DC19" s="280">
        <f t="shared" si="6"/>
        <v>33005.5</v>
      </c>
      <c r="DD19" s="281">
        <f t="shared" si="7"/>
        <v>0.54494092755902557</v>
      </c>
      <c r="DE19" s="270"/>
      <c r="DF19" s="270"/>
      <c r="DG19" s="270">
        <f t="shared" si="8"/>
        <v>2381.73</v>
      </c>
      <c r="DH19" s="267" t="e">
        <f>#REF!-#REF!</f>
        <v>#REF!</v>
      </c>
      <c r="DI19" s="282" t="s">
        <v>122</v>
      </c>
      <c r="DJ19" s="282" t="s">
        <v>215</v>
      </c>
      <c r="DK19" s="284">
        <v>45658</v>
      </c>
      <c r="DL19" s="285">
        <f t="shared" si="9"/>
        <v>6</v>
      </c>
      <c r="DM19" s="285">
        <f t="shared" si="10"/>
        <v>6</v>
      </c>
      <c r="DN19" s="286">
        <f t="shared" si="11"/>
        <v>0</v>
      </c>
      <c r="DO19" s="287">
        <f t="shared" si="12"/>
        <v>0</v>
      </c>
      <c r="DP19" s="287">
        <f t="shared" si="13"/>
        <v>0</v>
      </c>
      <c r="DQ19" s="287">
        <f t="shared" si="14"/>
        <v>0</v>
      </c>
      <c r="DR19" s="287">
        <f t="shared" si="15"/>
        <v>0</v>
      </c>
      <c r="DS19" s="287">
        <f>ROUND(AR19/30,2)</f>
        <v>1.88</v>
      </c>
      <c r="DT19" s="287">
        <f t="shared" si="16"/>
        <v>0</v>
      </c>
      <c r="DU19" s="287">
        <f t="shared" si="17"/>
        <v>0</v>
      </c>
      <c r="DV19" s="287">
        <f>ROUND(AX19/30,2)</f>
        <v>3.77</v>
      </c>
      <c r="DW19" s="287">
        <f t="shared" si="18"/>
        <v>0</v>
      </c>
      <c r="DX19" s="287">
        <f t="shared" si="19"/>
        <v>0</v>
      </c>
      <c r="DY19" s="288"/>
      <c r="DZ19" s="289">
        <v>857</v>
      </c>
      <c r="EA19" s="289">
        <v>704.05</v>
      </c>
      <c r="EB19" s="290" t="e">
        <f>#REF!-DZ19</f>
        <v>#REF!</v>
      </c>
      <c r="EC19" s="291">
        <f>DG19-EA19</f>
        <v>1677.68</v>
      </c>
      <c r="ED19" s="292">
        <f>ROUND(DB19/2,2)</f>
        <v>0</v>
      </c>
      <c r="EE19" s="288"/>
      <c r="EF19" s="288"/>
      <c r="EG19" s="288"/>
      <c r="EH19" s="288"/>
      <c r="EI19" s="293" t="s">
        <v>212</v>
      </c>
      <c r="EJ19" s="294">
        <v>132</v>
      </c>
      <c r="EK19" s="295" t="s">
        <v>213</v>
      </c>
      <c r="EL19" s="205">
        <v>3</v>
      </c>
      <c r="EM19" s="205">
        <v>2</v>
      </c>
      <c r="EN19" s="170" t="s">
        <v>132</v>
      </c>
      <c r="EO19" s="170" t="s">
        <v>132</v>
      </c>
    </row>
    <row r="20" spans="1:1050" ht="26.1" customHeight="1" outlineLevel="2" x14ac:dyDescent="0.2">
      <c r="A20" s="266">
        <f>EJ20</f>
        <v>132</v>
      </c>
      <c r="B20" s="268" t="s">
        <v>137</v>
      </c>
      <c r="C20" s="268" t="s">
        <v>178</v>
      </c>
      <c r="D20" s="268" t="s">
        <v>10</v>
      </c>
      <c r="E20" s="268" t="s">
        <v>209</v>
      </c>
      <c r="F20" s="268" t="s">
        <v>210</v>
      </c>
      <c r="G20" s="269" t="s">
        <v>211</v>
      </c>
      <c r="H20" s="267" t="s">
        <v>130</v>
      </c>
      <c r="I20" s="267">
        <v>22</v>
      </c>
      <c r="J20" s="270">
        <v>690.24</v>
      </c>
      <c r="K20" s="270">
        <v>226.71</v>
      </c>
      <c r="L20" s="270">
        <v>504.18</v>
      </c>
      <c r="M20" s="270">
        <v>317.45</v>
      </c>
      <c r="N20" s="270"/>
      <c r="O20" s="270"/>
      <c r="P20" s="270"/>
      <c r="Q20" s="270"/>
      <c r="R20" s="270"/>
      <c r="S20" s="270"/>
      <c r="T20" s="270">
        <f t="shared" si="0"/>
        <v>1738.5800000000002</v>
      </c>
      <c r="U20" s="270">
        <f t="shared" si="1"/>
        <v>23705.22</v>
      </c>
      <c r="V20" s="267">
        <v>5</v>
      </c>
      <c r="W20" s="271">
        <v>20</v>
      </c>
      <c r="X20" s="272">
        <f>VLOOKUP(W20,'[1]PPTOS GENERALES 2024'!$AL$11:$AN$40,3)*Y20</f>
        <v>528.66</v>
      </c>
      <c r="Y20" s="273">
        <v>1</v>
      </c>
      <c r="Z20" s="274">
        <f>VLOOKUP(C20,'[1]PPTOS GENERALES 2024'!$AL$3:$AO$8,4)*Y20</f>
        <v>865.68</v>
      </c>
      <c r="AA20" s="274">
        <f>VLOOKUP(C20,'[1]PPTOS GENERALES 2024'!$AL$3:$AP$8,5)*DM20*Y20</f>
        <v>147.84</v>
      </c>
      <c r="AB20" s="274"/>
      <c r="AC20" s="270">
        <f>VLOOKUP(C20,'[1]PPTOS GENERALES 2024'!$AU$3:$AV$8,2)*Y20</f>
        <v>748.20899999999995</v>
      </c>
      <c r="AD20" s="270">
        <f>VLOOKUP(C20,'[1]PPTOS GENERALES 2024'!$AU$3:$AW$8,3)*DM20*Y20</f>
        <v>127.61933333333333</v>
      </c>
      <c r="AE20" s="275">
        <f>VLOOKUP(I20,'[1]PPTOS GENERALES 2024'!$AL$11:$AN$40,3)*Y20</f>
        <v>612.99</v>
      </c>
      <c r="AF20" s="270"/>
      <c r="AG20" s="270">
        <f>VLOOKUP(V20,'[1]PPTOS GENERALES 2024'!$AL$45:$AU$56,10)*Y20</f>
        <v>543.62</v>
      </c>
      <c r="AH20" s="270"/>
      <c r="AI20" s="270"/>
      <c r="AJ20" s="270"/>
      <c r="AK20" s="276"/>
      <c r="AL20" s="270">
        <f>VLOOKUP(V20,'[1]PPTOS GENERALES 2024'!$AL$45:$BB$56,12)*AK20</f>
        <v>0</v>
      </c>
      <c r="AM20" s="276"/>
      <c r="AN20" s="270">
        <f>VLOOKUP(V20,'[1]PPTOS GENERALES 2024'!$AL$45:$BB$56,14)*AM20</f>
        <v>0</v>
      </c>
      <c r="AO20" s="276"/>
      <c r="AP20" s="270">
        <f>VLOOKUP(V20,'[1]PPTOS GENERALES 2024'!$AL$45:$BB$56,15)*AO20</f>
        <v>0</v>
      </c>
      <c r="AQ20" s="276">
        <v>1</v>
      </c>
      <c r="AR20" s="270">
        <f>VLOOKUP(V20,'[1]PPTOS GENERALES 2024'!$AL$45:$BB$56,17)*AQ20</f>
        <v>56.34</v>
      </c>
      <c r="AS20" s="276"/>
      <c r="AT20" s="270">
        <f>VLOOKUP(V20,'[1]PPTOS GENERALES 2024'!$AL$45:$BG$56,18)*AS20</f>
        <v>0</v>
      </c>
      <c r="AU20" s="244"/>
      <c r="AV20" s="270">
        <f>VLOOKUP(V20,'[1]PPTOS GENERALES 2024'!$AL$45:$BG$56,19)*AU20</f>
        <v>0</v>
      </c>
      <c r="AW20" s="244">
        <v>1</v>
      </c>
      <c r="AX20" s="270">
        <f>VLOOKUP(V20,'[1]PPTOS GENERALES 2024'!$AL$45:$BG$56,20)*AW20</f>
        <v>113.02</v>
      </c>
      <c r="AY20" s="244"/>
      <c r="AZ20" s="270">
        <f>VLOOKUP(V20,'[1]PPTOS GENERALES 2024'!$AL$45:$BG$56,21)*AY20</f>
        <v>0</v>
      </c>
      <c r="BA20" s="244"/>
      <c r="BB20" s="270">
        <f>VLOOKUP(V20,'[1]PPTOS GENERALES 2024'!$AL$45:$BG$56,22)*BA20</f>
        <v>0</v>
      </c>
      <c r="BC20" s="277">
        <v>1</v>
      </c>
      <c r="BD20" s="270">
        <f>VLOOKUP(V20,'[1]PPTOS GENERALES 2024'!$AL$45:$BZ$56,23)*BC20</f>
        <v>309.32608000000005</v>
      </c>
      <c r="BE20" s="244"/>
      <c r="BF20" s="270">
        <f>VLOOKUP(V20,'[1]PPTOS GENERALES 2024'!$AL$45:$BZ$56,24)*BE20</f>
        <v>0</v>
      </c>
      <c r="BG20" s="244">
        <v>1</v>
      </c>
      <c r="BH20" s="270">
        <f>VLOOKUP(V20,'[1]PPTOS GENERALES 2024'!$AL$45:$BZ$56,25)*BG20</f>
        <v>251.18207999999998</v>
      </c>
      <c r="BI20" s="244"/>
      <c r="BJ20" s="270">
        <f>VLOOKUP(V20,'[1]PPTOS GENERALES 2024'!$AL$45:$BZ$56,26)*BI20</f>
        <v>0</v>
      </c>
      <c r="BK20" s="244"/>
      <c r="BL20" s="270">
        <f>VLOOKUP(V20,'[1]PPTOS GENERALES 2024'!$AL$45:$BZ$56,27)*BK20</f>
        <v>0</v>
      </c>
      <c r="BM20" s="270"/>
      <c r="BN20" s="270">
        <f>VLOOKUP(V20,'[1]PPTOS GENERALES 2024'!$AL$45:$BZ$56,28)*BM20</f>
        <v>0</v>
      </c>
      <c r="BO20" s="270"/>
      <c r="BP20" s="270">
        <f>VLOOKUP(V20,'[1]PPTOS GENERALES 2024'!$AL$45:$BZ$56,29)*BO20</f>
        <v>0</v>
      </c>
      <c r="BQ20" s="270"/>
      <c r="BR20" s="270">
        <f>VLOOKUP(V20,'[1]PPTOS GENERALES 2024'!$AL$45:$BZ$56,30)*BQ20</f>
        <v>0</v>
      </c>
      <c r="BS20" s="270">
        <v>1</v>
      </c>
      <c r="BT20" s="270">
        <f>VLOOKUP(V20,'[1]PPTOS GENERALES 2024'!$AL$45:$BZ$56,31)*BS20</f>
        <v>251.18207999999998</v>
      </c>
      <c r="BU20" s="270"/>
      <c r="BV20" s="270">
        <f>VLOOKUP(V20,'[1]PPTOS GENERALES 2024'!$AL$45:$BZ$56,32)*BU20</f>
        <v>0</v>
      </c>
      <c r="BW20" s="270"/>
      <c r="BX20" s="270">
        <f>VLOOKUP(V20,'[1]PPTOS GENERALES 2024'!$AL$45:$BZ$56,33)*BW20</f>
        <v>0</v>
      </c>
      <c r="BY20" s="270"/>
      <c r="BZ20" s="270">
        <f>VLOOKUP(V20,'[1]PPTOS GENERALES 2024'!$AL$45:$BZ$56,34)*BY20</f>
        <v>0</v>
      </c>
      <c r="CA20" s="270"/>
      <c r="CB20" s="270">
        <f>VLOOKUP(V20,'[1]PPTOS GENERALES 2024'!$AL$45:$BZ$56,35)*CA20</f>
        <v>0</v>
      </c>
      <c r="CC20" s="270">
        <v>0</v>
      </c>
      <c r="CD20" s="270">
        <f>VLOOKUP(V20,'[1]PPTOS GENERALES 2024'!$AL$45:$BZ$56,36)*CC20</f>
        <v>0</v>
      </c>
      <c r="CE20" s="270">
        <v>0</v>
      </c>
      <c r="CF20" s="270">
        <f>VLOOKUP(V20,'[1]PPTOS GENERALES 2024'!$AL$45:$BZ$56,37)*CE20</f>
        <v>0</v>
      </c>
      <c r="CG20" s="270">
        <v>0</v>
      </c>
      <c r="CH20" s="270">
        <f>VLOOKUP(V20,'[1]PPTOS GENERALES 2024'!$AL$45:$BZ$56,38)*CG20</f>
        <v>0</v>
      </c>
      <c r="CI20" s="270">
        <v>0</v>
      </c>
      <c r="CJ20" s="270">
        <f>VLOOKUP(V20,'[1]PPTOS GENERALES 2024'!$AL$45:$BZ$56,39)*CI20</f>
        <v>0</v>
      </c>
      <c r="CK20" s="270"/>
      <c r="CL20" s="270">
        <f>VLOOKUP(V20,'[1]PPTOS GENERALES 2024'!$AL$45:$BZ$56,40)*CK20</f>
        <v>0</v>
      </c>
      <c r="CM20" s="270"/>
      <c r="CN20" s="270">
        <f>VLOOKUP(V20,'[1]PPTOS GENERALES 2024'!$AL$45:$BZ$56,41)*CM20</f>
        <v>0</v>
      </c>
      <c r="CO20" s="270">
        <f t="shared" si="2"/>
        <v>0</v>
      </c>
      <c r="CP20" s="270"/>
      <c r="CQ20" s="270"/>
      <c r="CR20" s="270">
        <f t="array" ref="CR20">ROUND((Z20*12)+(AC20*2),2)</f>
        <v>11884.58</v>
      </c>
      <c r="CS20" s="270"/>
      <c r="CT20" s="270"/>
      <c r="CU20" s="270">
        <f t="array" ref="CU20">(AA20*12)+ (AD20*2)+AB20</f>
        <v>2029.3186666666666</v>
      </c>
      <c r="CV20" s="270">
        <f t="shared" si="3"/>
        <v>13913.898666666666</v>
      </c>
      <c r="CW20" s="270">
        <f t="array" ref="CW20">ROUND((AE20+AF20)*14,2)</f>
        <v>8581.86</v>
      </c>
      <c r="CX20" s="270">
        <f t="array" ref="CX20">ROUND(AG20*14,2)</f>
        <v>7610.68</v>
      </c>
      <c r="CY20" s="270">
        <f t="shared" si="4"/>
        <v>13734.7</v>
      </c>
      <c r="CZ20" s="278">
        <f t="shared" si="5"/>
        <v>21345.38</v>
      </c>
      <c r="DA20" s="279">
        <f t="array" ref="DA20">CO20+CP20+CR20+CS20+CT20+CU20+CW20+CX20+CY20</f>
        <v>43841.138666666666</v>
      </c>
      <c r="DB20" s="245">
        <v>0</v>
      </c>
      <c r="DC20" s="280">
        <f t="shared" si="6"/>
        <v>32414.140000000003</v>
      </c>
      <c r="DD20" s="281">
        <f t="shared" si="7"/>
        <v>0.36738406140082236</v>
      </c>
      <c r="DE20" s="270"/>
      <c r="DF20" s="270"/>
      <c r="DG20" s="270">
        <f t="shared" si="8"/>
        <v>2339.4900000000002</v>
      </c>
      <c r="DH20" s="267" t="e">
        <f>#REF!-#REF!</f>
        <v>#REF!</v>
      </c>
      <c r="DI20" s="282" t="s">
        <v>122</v>
      </c>
      <c r="DJ20" s="299">
        <v>40360</v>
      </c>
      <c r="DK20" s="284">
        <v>45658</v>
      </c>
      <c r="DL20" s="285">
        <f t="shared" si="9"/>
        <v>4.666666666666667</v>
      </c>
      <c r="DM20" s="285">
        <f t="shared" si="10"/>
        <v>4.666666666666667</v>
      </c>
      <c r="DN20" s="286">
        <f t="shared" si="11"/>
        <v>0</v>
      </c>
      <c r="DO20" s="287">
        <f t="shared" si="12"/>
        <v>0</v>
      </c>
      <c r="DP20" s="287">
        <f t="shared" si="13"/>
        <v>0</v>
      </c>
      <c r="DQ20" s="287">
        <f t="shared" si="14"/>
        <v>0</v>
      </c>
      <c r="DR20" s="287">
        <f t="shared" si="15"/>
        <v>0</v>
      </c>
      <c r="DS20" s="287">
        <f>ROUND(AR20/30,2)</f>
        <v>1.88</v>
      </c>
      <c r="DT20" s="287">
        <f t="shared" si="16"/>
        <v>0</v>
      </c>
      <c r="DU20" s="287">
        <f t="shared" si="17"/>
        <v>0</v>
      </c>
      <c r="DV20" s="287">
        <f>ROUND(AX20/30,2)</f>
        <v>3.77</v>
      </c>
      <c r="DW20" s="287">
        <f t="shared" si="18"/>
        <v>0</v>
      </c>
      <c r="DX20" s="287">
        <f t="shared" si="19"/>
        <v>0</v>
      </c>
      <c r="DY20" s="288"/>
      <c r="DZ20" s="289">
        <v>15</v>
      </c>
      <c r="EA20" s="289">
        <v>2043.53</v>
      </c>
      <c r="EB20" s="290" t="e">
        <f>#REF!-DZ20</f>
        <v>#REF!</v>
      </c>
      <c r="EC20" s="291">
        <f>DG20-EA20</f>
        <v>295.96000000000026</v>
      </c>
      <c r="ED20" s="292">
        <f>ROUND(DB20/2,2)</f>
        <v>0</v>
      </c>
      <c r="EE20" s="288"/>
      <c r="EF20" s="288"/>
      <c r="EG20" s="288"/>
      <c r="EH20" s="288"/>
      <c r="EI20" s="293" t="s">
        <v>212</v>
      </c>
      <c r="EJ20" s="294">
        <v>132</v>
      </c>
      <c r="EK20" s="295" t="s">
        <v>213</v>
      </c>
      <c r="EL20" s="205">
        <v>3</v>
      </c>
      <c r="EM20" s="205">
        <v>2</v>
      </c>
      <c r="EN20" s="170" t="s">
        <v>132</v>
      </c>
      <c r="EO20" s="170" t="s">
        <v>132</v>
      </c>
    </row>
    <row r="21" spans="1:1050" ht="26.1" customHeight="1" outlineLevel="2" x14ac:dyDescent="0.2">
      <c r="A21" s="266">
        <f>EJ21</f>
        <v>132</v>
      </c>
      <c r="B21" s="268" t="s">
        <v>137</v>
      </c>
      <c r="C21" s="268" t="s">
        <v>178</v>
      </c>
      <c r="D21" s="268" t="s">
        <v>10</v>
      </c>
      <c r="E21" s="268" t="s">
        <v>209</v>
      </c>
      <c r="F21" s="268" t="s">
        <v>210</v>
      </c>
      <c r="G21" s="269" t="s">
        <v>211</v>
      </c>
      <c r="H21" s="267" t="s">
        <v>130</v>
      </c>
      <c r="I21" s="267">
        <v>22</v>
      </c>
      <c r="J21" s="270">
        <f>VLOOKUP(C21,'[1]PPTOS GENERALES 2024'!$A$3:$D$8,4)</f>
        <v>690.24</v>
      </c>
      <c r="K21" s="270"/>
      <c r="L21" s="270">
        <f>VLOOKUP(I21,'[1]PPTOS GENERALES 2024'!$A$11:$E$40,5)</f>
        <v>504.18</v>
      </c>
      <c r="M21" s="270">
        <v>386.81</v>
      </c>
      <c r="N21" s="270"/>
      <c r="O21" s="270"/>
      <c r="P21" s="270"/>
      <c r="Q21" s="270"/>
      <c r="R21" s="270"/>
      <c r="S21" s="270"/>
      <c r="T21" s="270">
        <f t="shared" si="0"/>
        <v>1581.23</v>
      </c>
      <c r="U21" s="270">
        <f t="shared" si="1"/>
        <v>21363.600000000002</v>
      </c>
      <c r="V21" s="267">
        <v>5</v>
      </c>
      <c r="W21" s="271">
        <v>22</v>
      </c>
      <c r="X21" s="272">
        <f>VLOOKUP(W21,'[1]PPTOS GENERALES 2024'!$AL$11:$AN$40,3)*Y21</f>
        <v>612.99</v>
      </c>
      <c r="Y21" s="273">
        <v>1</v>
      </c>
      <c r="Z21" s="274">
        <f>VLOOKUP(C21,'[1]PPTOS GENERALES 2024'!$AL$3:$AO$8,4)*Y21</f>
        <v>865.68</v>
      </c>
      <c r="AA21" s="274">
        <f>VLOOKUP(C21,'[1]PPTOS GENERALES 2024'!$AL$3:$AP$8,5)*DM21*Y21</f>
        <v>190.07999999999998</v>
      </c>
      <c r="AB21" s="274"/>
      <c r="AC21" s="270">
        <f>VLOOKUP(C21,'[1]PPTOS GENERALES 2024'!$AU$3:$AV$8,2)*Y21</f>
        <v>748.20899999999995</v>
      </c>
      <c r="AD21" s="270">
        <f>VLOOKUP(C21,'[1]PPTOS GENERALES 2024'!$AU$3:$AW$8,3)*DM21*Y21</f>
        <v>164.08199999999999</v>
      </c>
      <c r="AE21" s="275">
        <f>VLOOKUP(I21,'[1]PPTOS GENERALES 2024'!$AL$11:$AN$40,3)*Y21</f>
        <v>612.99</v>
      </c>
      <c r="AF21" s="270"/>
      <c r="AG21" s="270">
        <f>VLOOKUP(V21,'[1]PPTOS GENERALES 2024'!$AL$45:$AU$56,10)*Y21</f>
        <v>543.62</v>
      </c>
      <c r="AH21" s="270"/>
      <c r="AI21" s="270"/>
      <c r="AJ21" s="270"/>
      <c r="AK21" s="276"/>
      <c r="AL21" s="270">
        <f>VLOOKUP(V21,'[1]PPTOS GENERALES 2024'!$AL$45:$BB$56,12)*AK21</f>
        <v>0</v>
      </c>
      <c r="AM21" s="276"/>
      <c r="AN21" s="270">
        <f>VLOOKUP(V21,'[1]PPTOS GENERALES 2024'!$AL$45:$BB$56,14)*AM21</f>
        <v>0</v>
      </c>
      <c r="AO21" s="276"/>
      <c r="AP21" s="270">
        <f>VLOOKUP(V21,'[1]PPTOS GENERALES 2024'!$AL$45:$BB$56,15)*AO21</f>
        <v>0</v>
      </c>
      <c r="AQ21" s="276">
        <v>1</v>
      </c>
      <c r="AR21" s="270">
        <f>VLOOKUP(V21,'[1]PPTOS GENERALES 2024'!$AL$45:$BB$56,17)*AQ21</f>
        <v>56.34</v>
      </c>
      <c r="AS21" s="276"/>
      <c r="AT21" s="270">
        <f>VLOOKUP(V21,'[1]PPTOS GENERALES 2024'!$AL$45:$BG$56,18)*AS21</f>
        <v>0</v>
      </c>
      <c r="AU21" s="244"/>
      <c r="AV21" s="270">
        <f>VLOOKUP(V21,'[1]PPTOS GENERALES 2024'!$AL$45:$BG$56,19)*AU21</f>
        <v>0</v>
      </c>
      <c r="AW21" s="244">
        <v>1</v>
      </c>
      <c r="AX21" s="270">
        <f>VLOOKUP(V21,'[1]PPTOS GENERALES 2024'!$AL$45:$BG$56,20)*AW21</f>
        <v>113.02</v>
      </c>
      <c r="AY21" s="244"/>
      <c r="AZ21" s="270">
        <f>VLOOKUP(V21,'[1]PPTOS GENERALES 2024'!$AL$45:$BG$56,21)*AY21</f>
        <v>0</v>
      </c>
      <c r="BA21" s="244"/>
      <c r="BB21" s="270">
        <f>VLOOKUP(V21,'[1]PPTOS GENERALES 2024'!$AL$45:$BG$56,22)*BA21</f>
        <v>0</v>
      </c>
      <c r="BC21" s="277">
        <v>1</v>
      </c>
      <c r="BD21" s="270">
        <f>VLOOKUP(V21,'[1]PPTOS GENERALES 2024'!$AL$45:$BZ$56,23)*BC21</f>
        <v>309.32608000000005</v>
      </c>
      <c r="BE21" s="244"/>
      <c r="BF21" s="270">
        <f>VLOOKUP(V21,'[1]PPTOS GENERALES 2024'!$AL$45:$BZ$56,24)*BE21</f>
        <v>0</v>
      </c>
      <c r="BG21" s="244">
        <v>1</v>
      </c>
      <c r="BH21" s="270">
        <f>VLOOKUP(V21,'[1]PPTOS GENERALES 2024'!$AL$45:$BZ$56,25)*BG21</f>
        <v>251.18207999999998</v>
      </c>
      <c r="BI21" s="244"/>
      <c r="BJ21" s="270">
        <f>VLOOKUP(V21,'[1]PPTOS GENERALES 2024'!$AL$45:$BZ$56,26)*BI21</f>
        <v>0</v>
      </c>
      <c r="BK21" s="244"/>
      <c r="BL21" s="270">
        <f>VLOOKUP(V21,'[1]PPTOS GENERALES 2024'!$AL$45:$BZ$56,27)*BK21</f>
        <v>0</v>
      </c>
      <c r="BM21" s="270"/>
      <c r="BN21" s="270">
        <f>VLOOKUP(V21,'[1]PPTOS GENERALES 2024'!$AL$45:$BZ$56,28)*BM21</f>
        <v>0</v>
      </c>
      <c r="BO21" s="270"/>
      <c r="BP21" s="270">
        <f>VLOOKUP(V21,'[1]PPTOS GENERALES 2024'!$AL$45:$BZ$56,29)*BO21</f>
        <v>0</v>
      </c>
      <c r="BQ21" s="270"/>
      <c r="BR21" s="270">
        <f>VLOOKUP(V21,'[1]PPTOS GENERALES 2024'!$AL$45:$BZ$56,30)*BQ21</f>
        <v>0</v>
      </c>
      <c r="BS21" s="270">
        <v>1</v>
      </c>
      <c r="BT21" s="270">
        <f>VLOOKUP(V21,'[1]PPTOS GENERALES 2024'!$AL$45:$BZ$56,31)*BS21</f>
        <v>251.18207999999998</v>
      </c>
      <c r="BU21" s="270"/>
      <c r="BV21" s="270">
        <f>VLOOKUP(V21,'[1]PPTOS GENERALES 2024'!$AL$45:$BZ$56,32)*BU21</f>
        <v>0</v>
      </c>
      <c r="BW21" s="270"/>
      <c r="BX21" s="270">
        <f>VLOOKUP(V21,'[1]PPTOS GENERALES 2024'!$AL$45:$BZ$56,33)*BW21</f>
        <v>0</v>
      </c>
      <c r="BY21" s="270"/>
      <c r="BZ21" s="270">
        <f>VLOOKUP(V21,'[1]PPTOS GENERALES 2024'!$AL$45:$BZ$56,34)*BY21</f>
        <v>0</v>
      </c>
      <c r="CA21" s="270"/>
      <c r="CB21" s="270">
        <f>VLOOKUP(V21,'[1]PPTOS GENERALES 2024'!$AL$45:$BZ$56,35)*CA21</f>
        <v>0</v>
      </c>
      <c r="CC21" s="270">
        <v>0</v>
      </c>
      <c r="CD21" s="270">
        <f>VLOOKUP(V21,'[1]PPTOS GENERALES 2024'!$AL$45:$BZ$56,36)*CC21</f>
        <v>0</v>
      </c>
      <c r="CE21" s="270">
        <v>0</v>
      </c>
      <c r="CF21" s="270">
        <f>VLOOKUP(V21,'[1]PPTOS GENERALES 2024'!$AL$45:$BZ$56,37)*CE21</f>
        <v>0</v>
      </c>
      <c r="CG21" s="270">
        <v>0</v>
      </c>
      <c r="CH21" s="270">
        <f>VLOOKUP(V21,'[1]PPTOS GENERALES 2024'!$AL$45:$BZ$56,38)*CG21</f>
        <v>0</v>
      </c>
      <c r="CI21" s="270">
        <v>0</v>
      </c>
      <c r="CJ21" s="270">
        <f>VLOOKUP(V21,'[1]PPTOS GENERALES 2024'!$AL$45:$BZ$56,39)*CI21</f>
        <v>0</v>
      </c>
      <c r="CK21" s="270"/>
      <c r="CL21" s="270">
        <f>VLOOKUP(V21,'[1]PPTOS GENERALES 2024'!$AL$45:$BZ$56,40)*CK21</f>
        <v>0</v>
      </c>
      <c r="CM21" s="270"/>
      <c r="CN21" s="270">
        <f>VLOOKUP(V21,'[1]PPTOS GENERALES 2024'!$AL$45:$BZ$56,41)*CM21</f>
        <v>0</v>
      </c>
      <c r="CO21" s="270">
        <f t="shared" si="2"/>
        <v>0</v>
      </c>
      <c r="CP21" s="270"/>
      <c r="CQ21" s="270"/>
      <c r="CR21" s="270">
        <f t="array" ref="CR21">ROUND((Z21*12)+(AC21*2),2)</f>
        <v>11884.58</v>
      </c>
      <c r="CS21" s="270"/>
      <c r="CT21" s="270"/>
      <c r="CU21" s="270">
        <f t="array" ref="CU21">ROUND((AA21*12)+ (AD21*2)+AB21,2)</f>
        <v>2609.12</v>
      </c>
      <c r="CV21" s="270">
        <f t="shared" si="3"/>
        <v>14493.7</v>
      </c>
      <c r="CW21" s="270">
        <f t="array" ref="CW21">ROUND((AE21+AF21)*14,2)</f>
        <v>8581.86</v>
      </c>
      <c r="CX21" s="270">
        <f t="array" ref="CX21">ROUND(AG21*14,2)</f>
        <v>7610.68</v>
      </c>
      <c r="CY21" s="270">
        <f t="shared" si="4"/>
        <v>13734.7</v>
      </c>
      <c r="CZ21" s="278">
        <f t="shared" si="5"/>
        <v>21345.38</v>
      </c>
      <c r="DA21" s="279">
        <f t="array" ref="DA21">CO21+CP21+CR21+CS21+CT21+CU21+CW21+CX21+CY21</f>
        <v>44420.94</v>
      </c>
      <c r="DB21" s="245">
        <v>0</v>
      </c>
      <c r="DC21" s="280">
        <f t="shared" si="6"/>
        <v>33005.5</v>
      </c>
      <c r="DD21" s="281">
        <f t="shared" si="7"/>
        <v>0.54494092755902557</v>
      </c>
      <c r="DE21" s="270"/>
      <c r="DF21" s="270"/>
      <c r="DG21" s="270">
        <f t="shared" si="8"/>
        <v>2381.73</v>
      </c>
      <c r="DH21" s="267" t="e">
        <f>#REF!-#REF!</f>
        <v>#REF!</v>
      </c>
      <c r="DI21" s="282" t="s">
        <v>122</v>
      </c>
      <c r="DJ21" s="282" t="s">
        <v>215</v>
      </c>
      <c r="DK21" s="284">
        <v>45658</v>
      </c>
      <c r="DL21" s="285">
        <f t="shared" si="9"/>
        <v>6</v>
      </c>
      <c r="DM21" s="285">
        <f t="shared" si="10"/>
        <v>6</v>
      </c>
      <c r="DN21" s="286">
        <f t="shared" si="11"/>
        <v>0</v>
      </c>
      <c r="DO21" s="287">
        <f t="shared" si="12"/>
        <v>0</v>
      </c>
      <c r="DP21" s="287">
        <f t="shared" si="13"/>
        <v>0</v>
      </c>
      <c r="DQ21" s="287">
        <f t="shared" si="14"/>
        <v>0</v>
      </c>
      <c r="DR21" s="287">
        <f t="shared" si="15"/>
        <v>0</v>
      </c>
      <c r="DS21" s="287">
        <f>ROUND(AR21/30,2)</f>
        <v>1.88</v>
      </c>
      <c r="DT21" s="287">
        <f t="shared" si="16"/>
        <v>0</v>
      </c>
      <c r="DU21" s="287">
        <f t="shared" si="17"/>
        <v>0</v>
      </c>
      <c r="DV21" s="287">
        <f>ROUND(AX21/30,2)</f>
        <v>3.77</v>
      </c>
      <c r="DW21" s="287">
        <f t="shared" si="18"/>
        <v>0</v>
      </c>
      <c r="DX21" s="287">
        <f t="shared" si="19"/>
        <v>0</v>
      </c>
      <c r="DY21" s="288"/>
      <c r="DZ21" s="289">
        <v>858</v>
      </c>
      <c r="EA21" s="289">
        <v>704.05</v>
      </c>
      <c r="EB21" s="290" t="e">
        <f>#REF!-DZ21</f>
        <v>#REF!</v>
      </c>
      <c r="EC21" s="291">
        <f>DG21-EA21</f>
        <v>1677.68</v>
      </c>
      <c r="ED21" s="292">
        <f>ROUND(DB21/2,2)</f>
        <v>0</v>
      </c>
      <c r="EE21" s="288"/>
      <c r="EF21" s="288"/>
      <c r="EG21" s="288"/>
      <c r="EH21" s="288"/>
      <c r="EI21" s="293" t="s">
        <v>212</v>
      </c>
      <c r="EJ21" s="294">
        <v>132</v>
      </c>
      <c r="EK21" s="295" t="s">
        <v>213</v>
      </c>
      <c r="EL21" s="205">
        <v>3</v>
      </c>
      <c r="EM21" s="205">
        <v>2</v>
      </c>
      <c r="EN21" s="170" t="s">
        <v>132</v>
      </c>
      <c r="EO21" s="170" t="s">
        <v>132</v>
      </c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298"/>
      <c r="IQ21" s="298"/>
      <c r="IR21" s="298"/>
      <c r="IS21" s="298"/>
      <c r="IT21" s="298"/>
      <c r="IU21" s="298"/>
      <c r="IV21" s="298"/>
      <c r="IW21" s="298"/>
      <c r="IX21" s="298"/>
      <c r="IY21" s="298"/>
      <c r="IZ21" s="298"/>
      <c r="JA21" s="298"/>
      <c r="JB21" s="298"/>
      <c r="JC21" s="298"/>
      <c r="JD21" s="298"/>
      <c r="JE21" s="298"/>
      <c r="JF21" s="298"/>
      <c r="JG21" s="298"/>
      <c r="JH21" s="298"/>
      <c r="JI21" s="298"/>
      <c r="JJ21" s="298"/>
      <c r="JK21" s="298"/>
      <c r="JL21" s="298"/>
      <c r="JM21" s="298"/>
      <c r="JN21" s="298"/>
      <c r="JO21" s="298"/>
      <c r="JP21" s="298"/>
      <c r="JQ21" s="298"/>
      <c r="JR21" s="298"/>
      <c r="JS21" s="298"/>
      <c r="JT21" s="298"/>
      <c r="JU21" s="298"/>
      <c r="JV21" s="298"/>
      <c r="JW21" s="298"/>
      <c r="JX21" s="298"/>
      <c r="JY21" s="298"/>
      <c r="JZ21" s="298"/>
      <c r="KA21" s="298"/>
      <c r="KB21" s="298"/>
      <c r="KC21" s="298"/>
      <c r="KD21" s="298"/>
      <c r="KE21" s="298"/>
      <c r="KF21" s="298"/>
      <c r="KG21" s="298"/>
      <c r="KH21" s="298"/>
      <c r="KI21" s="298"/>
      <c r="KJ21" s="298"/>
      <c r="KK21" s="298"/>
      <c r="KL21" s="298"/>
      <c r="KM21" s="298"/>
      <c r="KN21" s="298"/>
      <c r="KO21" s="298"/>
      <c r="KP21" s="298"/>
      <c r="KQ21" s="298"/>
      <c r="KR21" s="298"/>
      <c r="KS21" s="298"/>
      <c r="KT21" s="298"/>
      <c r="KU21" s="298"/>
      <c r="KV21" s="298"/>
      <c r="KW21" s="298"/>
      <c r="KX21" s="298"/>
      <c r="KY21" s="298"/>
      <c r="KZ21" s="298"/>
      <c r="LA21" s="298"/>
      <c r="LB21" s="298"/>
      <c r="LC21" s="298"/>
      <c r="LD21" s="298"/>
      <c r="LE21" s="298"/>
      <c r="LF21" s="298"/>
      <c r="LG21" s="298"/>
      <c r="LH21" s="298"/>
      <c r="LI21" s="298"/>
      <c r="LJ21" s="298"/>
      <c r="LK21" s="298"/>
      <c r="LL21" s="298"/>
      <c r="LM21" s="298"/>
      <c r="LN21" s="298"/>
      <c r="LO21" s="298"/>
      <c r="LP21" s="298"/>
      <c r="LQ21" s="298"/>
      <c r="LR21" s="298"/>
      <c r="LS21" s="298"/>
      <c r="LT21" s="298"/>
      <c r="LU21" s="298"/>
      <c r="LV21" s="298"/>
      <c r="LW21" s="298"/>
      <c r="LX21" s="298"/>
      <c r="LY21" s="298"/>
      <c r="LZ21" s="298"/>
      <c r="MA21" s="298"/>
      <c r="MB21" s="298"/>
      <c r="MC21" s="298"/>
      <c r="MD21" s="298"/>
      <c r="ME21" s="298"/>
      <c r="MF21" s="298"/>
      <c r="MG21" s="298"/>
      <c r="MH21" s="298"/>
      <c r="MI21" s="298"/>
      <c r="MJ21" s="298"/>
      <c r="MK21" s="298"/>
      <c r="ML21" s="298"/>
      <c r="MM21" s="298"/>
      <c r="MN21" s="298"/>
      <c r="MO21" s="298"/>
      <c r="MP21" s="298"/>
      <c r="MQ21" s="298"/>
      <c r="MR21" s="298"/>
      <c r="MS21" s="298"/>
      <c r="MT21" s="298"/>
      <c r="MU21" s="298"/>
      <c r="MV21" s="298"/>
      <c r="MW21" s="298"/>
      <c r="MX21" s="298"/>
      <c r="MY21" s="298"/>
      <c r="MZ21" s="298"/>
      <c r="NA21" s="298"/>
      <c r="NB21" s="298"/>
      <c r="NC21" s="298"/>
      <c r="ND21" s="298"/>
      <c r="NE21" s="298"/>
      <c r="NF21" s="298"/>
      <c r="NG21" s="298"/>
      <c r="NH21" s="298"/>
      <c r="NI21" s="298"/>
      <c r="NJ21" s="298"/>
      <c r="NK21" s="298"/>
      <c r="NL21" s="298"/>
      <c r="NM21" s="298"/>
      <c r="NN21" s="298"/>
      <c r="NO21" s="298"/>
      <c r="NP21" s="298"/>
      <c r="NQ21" s="298"/>
      <c r="NR21" s="298"/>
      <c r="NS21" s="298"/>
      <c r="NT21" s="298"/>
      <c r="NU21" s="298"/>
      <c r="NV21" s="298"/>
      <c r="NW21" s="298"/>
      <c r="NX21" s="298"/>
      <c r="NY21" s="298"/>
      <c r="NZ21" s="298"/>
      <c r="OA21" s="298"/>
      <c r="OB21" s="298"/>
      <c r="OC21" s="298"/>
      <c r="OD21" s="298"/>
      <c r="OE21" s="298"/>
      <c r="OF21" s="298"/>
      <c r="OG21" s="298"/>
      <c r="OH21" s="298"/>
      <c r="OI21" s="298"/>
      <c r="OJ21" s="298"/>
      <c r="OK21" s="298"/>
      <c r="OL21" s="298"/>
      <c r="OM21" s="298"/>
      <c r="ON21" s="298"/>
      <c r="OO21" s="298"/>
      <c r="OP21" s="298"/>
      <c r="OQ21" s="298"/>
      <c r="OR21" s="298"/>
      <c r="OS21" s="298"/>
      <c r="OT21" s="298"/>
      <c r="OU21" s="298"/>
      <c r="OV21" s="298"/>
      <c r="OW21" s="298"/>
      <c r="OX21" s="298"/>
      <c r="OY21" s="298"/>
      <c r="OZ21" s="298"/>
      <c r="PA21" s="298"/>
      <c r="PB21" s="298"/>
      <c r="PC21" s="298"/>
      <c r="PD21" s="298"/>
      <c r="PE21" s="298"/>
      <c r="PF21" s="298"/>
      <c r="PG21" s="298"/>
      <c r="PH21" s="298"/>
      <c r="PI21" s="298"/>
      <c r="PJ21" s="298"/>
      <c r="PK21" s="298"/>
      <c r="PL21" s="298"/>
      <c r="PM21" s="298"/>
      <c r="PN21" s="298"/>
      <c r="PO21" s="298"/>
      <c r="PP21" s="298"/>
      <c r="PQ21" s="298"/>
      <c r="PR21" s="298"/>
      <c r="PS21" s="298"/>
      <c r="PT21" s="298"/>
      <c r="PU21" s="298"/>
      <c r="PV21" s="298"/>
      <c r="PW21" s="298"/>
      <c r="PX21" s="298"/>
      <c r="PY21" s="298"/>
      <c r="PZ21" s="298"/>
      <c r="QA21" s="298"/>
      <c r="QB21" s="298"/>
      <c r="QC21" s="298"/>
      <c r="QD21" s="298"/>
      <c r="QE21" s="298"/>
      <c r="QF21" s="298"/>
      <c r="QG21" s="298"/>
      <c r="QH21" s="298"/>
      <c r="QI21" s="298"/>
      <c r="QJ21" s="298"/>
      <c r="QK21" s="298"/>
      <c r="QL21" s="298"/>
      <c r="QM21" s="298"/>
      <c r="QN21" s="298"/>
      <c r="QO21" s="298"/>
      <c r="QP21" s="298"/>
      <c r="QQ21" s="298"/>
      <c r="QR21" s="298"/>
      <c r="QS21" s="298"/>
      <c r="QT21" s="298"/>
      <c r="QU21" s="298"/>
      <c r="QV21" s="298"/>
      <c r="QW21" s="298"/>
      <c r="QX21" s="298"/>
      <c r="QY21" s="298"/>
      <c r="QZ21" s="298"/>
      <c r="RA21" s="298"/>
      <c r="RB21" s="298"/>
      <c r="RC21" s="298"/>
      <c r="RD21" s="298"/>
      <c r="RE21" s="298"/>
      <c r="RF21" s="298"/>
      <c r="RG21" s="298"/>
      <c r="RH21" s="298"/>
      <c r="RI21" s="298"/>
      <c r="RJ21" s="298"/>
      <c r="RK21" s="298"/>
      <c r="RL21" s="298"/>
      <c r="RM21" s="298"/>
      <c r="RN21" s="298"/>
      <c r="RO21" s="298"/>
      <c r="RP21" s="298"/>
      <c r="RQ21" s="298"/>
      <c r="RR21" s="298"/>
      <c r="RS21" s="298"/>
      <c r="RT21" s="298"/>
      <c r="RU21" s="298"/>
      <c r="RV21" s="298"/>
      <c r="RW21" s="298"/>
      <c r="RX21" s="298"/>
      <c r="RY21" s="298"/>
      <c r="RZ21" s="298"/>
      <c r="SA21" s="298"/>
      <c r="SB21" s="298"/>
      <c r="SC21" s="298"/>
      <c r="SD21" s="298"/>
      <c r="SE21" s="298"/>
      <c r="SF21" s="298"/>
      <c r="SG21" s="298"/>
      <c r="SH21" s="298"/>
      <c r="SI21" s="298"/>
      <c r="SJ21" s="298"/>
      <c r="SK21" s="298"/>
      <c r="SL21" s="298"/>
      <c r="SM21" s="298"/>
      <c r="SN21" s="298"/>
      <c r="SO21" s="298"/>
      <c r="SP21" s="298"/>
      <c r="SQ21" s="298"/>
      <c r="SR21" s="298"/>
      <c r="SS21" s="298"/>
      <c r="ST21" s="298"/>
      <c r="SU21" s="298"/>
      <c r="SV21" s="298"/>
      <c r="SW21" s="298"/>
      <c r="SX21" s="298"/>
      <c r="SY21" s="298"/>
      <c r="SZ21" s="298"/>
      <c r="TA21" s="298"/>
      <c r="TB21" s="298"/>
      <c r="TC21" s="298"/>
      <c r="TD21" s="298"/>
      <c r="TE21" s="298"/>
      <c r="TF21" s="298"/>
      <c r="TG21" s="298"/>
      <c r="TH21" s="298"/>
      <c r="TI21" s="298"/>
      <c r="TJ21" s="298"/>
      <c r="TK21" s="298"/>
      <c r="TL21" s="298"/>
      <c r="TM21" s="298"/>
      <c r="TN21" s="298"/>
      <c r="TO21" s="298"/>
      <c r="TP21" s="298"/>
      <c r="TQ21" s="298"/>
      <c r="TR21" s="298"/>
      <c r="TS21" s="298"/>
      <c r="TT21" s="298"/>
      <c r="TU21" s="298"/>
      <c r="TV21" s="298"/>
      <c r="TW21" s="298"/>
      <c r="TX21" s="298"/>
      <c r="TY21" s="298"/>
      <c r="TZ21" s="298"/>
      <c r="UA21" s="298"/>
      <c r="UB21" s="298"/>
      <c r="UC21" s="298"/>
      <c r="UD21" s="298"/>
      <c r="UE21" s="298"/>
      <c r="UF21" s="298"/>
      <c r="UG21" s="298"/>
      <c r="UH21" s="298"/>
      <c r="UI21" s="298"/>
      <c r="UJ21" s="298"/>
      <c r="UK21" s="298"/>
      <c r="UL21" s="298"/>
      <c r="UM21" s="298"/>
      <c r="UN21" s="298"/>
      <c r="UO21" s="298"/>
      <c r="UP21" s="298"/>
      <c r="UQ21" s="298"/>
      <c r="UR21" s="298"/>
      <c r="US21" s="298"/>
      <c r="UT21" s="298"/>
      <c r="UU21" s="298"/>
      <c r="UV21" s="298"/>
      <c r="UW21" s="298"/>
      <c r="UX21" s="298"/>
      <c r="UY21" s="298"/>
      <c r="UZ21" s="298"/>
      <c r="VA21" s="298"/>
      <c r="VB21" s="298"/>
      <c r="VC21" s="298"/>
      <c r="VD21" s="298"/>
      <c r="VE21" s="298"/>
      <c r="VF21" s="298"/>
      <c r="VG21" s="298"/>
      <c r="VH21" s="298"/>
      <c r="VI21" s="298"/>
      <c r="VJ21" s="298"/>
      <c r="VK21" s="298"/>
      <c r="VL21" s="298"/>
      <c r="VM21" s="298"/>
      <c r="VN21" s="298"/>
      <c r="VO21" s="298"/>
      <c r="VP21" s="298"/>
      <c r="VQ21" s="298"/>
      <c r="VR21" s="298"/>
      <c r="VS21" s="298"/>
      <c r="VT21" s="298"/>
      <c r="VU21" s="298"/>
      <c r="VV21" s="298"/>
      <c r="VW21" s="298"/>
      <c r="VX21" s="298"/>
      <c r="VY21" s="298"/>
      <c r="VZ21" s="298"/>
      <c r="WA21" s="298"/>
      <c r="WB21" s="298"/>
      <c r="WC21" s="298"/>
      <c r="WD21" s="298"/>
      <c r="WE21" s="298"/>
      <c r="WF21" s="298"/>
      <c r="WG21" s="298"/>
      <c r="WH21" s="298"/>
      <c r="WI21" s="298"/>
      <c r="WJ21" s="298"/>
      <c r="WK21" s="298"/>
      <c r="WL21" s="298"/>
      <c r="WM21" s="298"/>
      <c r="WN21" s="298"/>
      <c r="WO21" s="298"/>
      <c r="WP21" s="298"/>
      <c r="WQ21" s="298"/>
      <c r="WR21" s="298"/>
      <c r="WS21" s="298"/>
      <c r="WT21" s="298"/>
      <c r="WU21" s="298"/>
      <c r="WV21" s="298"/>
      <c r="WW21" s="298"/>
      <c r="WX21" s="298"/>
      <c r="WY21" s="298"/>
      <c r="WZ21" s="298"/>
      <c r="XA21" s="298"/>
      <c r="XB21" s="298"/>
      <c r="XC21" s="298"/>
      <c r="XD21" s="298"/>
      <c r="XE21" s="298"/>
      <c r="XF21" s="298"/>
      <c r="XG21" s="298"/>
      <c r="XH21" s="298"/>
      <c r="XI21" s="298"/>
      <c r="XJ21" s="298"/>
      <c r="XK21" s="298"/>
      <c r="XL21" s="298"/>
      <c r="XM21" s="298"/>
      <c r="XN21" s="298"/>
      <c r="XO21" s="298"/>
      <c r="XP21" s="298"/>
      <c r="XQ21" s="298"/>
      <c r="XR21" s="298"/>
      <c r="XS21" s="298"/>
      <c r="XT21" s="298"/>
      <c r="XU21" s="298"/>
      <c r="XV21" s="298"/>
      <c r="XW21" s="298"/>
      <c r="XX21" s="298"/>
      <c r="XY21" s="298"/>
      <c r="XZ21" s="298"/>
      <c r="YA21" s="298"/>
      <c r="YB21" s="298"/>
      <c r="YC21" s="298"/>
      <c r="YD21" s="298"/>
      <c r="YE21" s="298"/>
      <c r="YF21" s="298"/>
      <c r="YG21" s="298"/>
      <c r="YH21" s="298"/>
      <c r="YI21" s="298"/>
      <c r="YJ21" s="298"/>
      <c r="YK21" s="298"/>
      <c r="YL21" s="298"/>
      <c r="YM21" s="298"/>
      <c r="YN21" s="298"/>
      <c r="YO21" s="298"/>
      <c r="YP21" s="298"/>
      <c r="YQ21" s="298"/>
      <c r="YR21" s="298"/>
      <c r="YS21" s="298"/>
      <c r="YT21" s="298"/>
      <c r="YU21" s="298"/>
      <c r="YV21" s="298"/>
      <c r="YW21" s="298"/>
      <c r="YX21" s="298"/>
      <c r="YY21" s="298"/>
      <c r="YZ21" s="298"/>
      <c r="ZA21" s="298"/>
      <c r="ZB21" s="298"/>
      <c r="ZC21" s="298"/>
      <c r="ZD21" s="298"/>
      <c r="ZE21" s="298"/>
      <c r="ZF21" s="298"/>
      <c r="ZG21" s="298"/>
      <c r="ZH21" s="298"/>
      <c r="ZI21" s="298"/>
      <c r="ZJ21" s="298"/>
      <c r="ZK21" s="298"/>
      <c r="ZL21" s="298"/>
      <c r="ZM21" s="298"/>
      <c r="ZN21" s="298"/>
      <c r="ZO21" s="298"/>
      <c r="ZP21" s="298"/>
      <c r="ZQ21" s="298"/>
      <c r="ZR21" s="298"/>
      <c r="ZS21" s="298"/>
      <c r="ZT21" s="298"/>
      <c r="ZU21" s="298"/>
      <c r="ZV21" s="298"/>
      <c r="ZW21" s="298"/>
      <c r="ZX21" s="298"/>
      <c r="ZY21" s="298"/>
      <c r="ZZ21" s="298"/>
      <c r="AAA21" s="298"/>
      <c r="AAB21" s="298"/>
      <c r="AAC21" s="298"/>
      <c r="AAD21" s="298"/>
      <c r="AAE21" s="298"/>
      <c r="AAF21" s="298"/>
      <c r="AAG21" s="298"/>
      <c r="AAH21" s="298"/>
      <c r="AAI21" s="298"/>
      <c r="AAJ21" s="298"/>
      <c r="AAK21" s="298"/>
      <c r="AAL21" s="298"/>
      <c r="AAM21" s="298"/>
      <c r="AAN21" s="298"/>
      <c r="AAO21" s="298"/>
      <c r="AAP21" s="298"/>
      <c r="AAQ21" s="298"/>
      <c r="AAR21" s="298"/>
      <c r="AAS21" s="298"/>
      <c r="AAT21" s="298"/>
      <c r="AAU21" s="298"/>
      <c r="AAV21" s="298"/>
      <c r="AAW21" s="298"/>
      <c r="AAX21" s="298"/>
      <c r="AAY21" s="298"/>
      <c r="AAZ21" s="298"/>
      <c r="ABA21" s="298"/>
      <c r="ABB21" s="298"/>
      <c r="ABC21" s="298"/>
      <c r="ABD21" s="298"/>
      <c r="ABE21" s="298"/>
      <c r="ABF21" s="298"/>
      <c r="ABG21" s="298"/>
      <c r="ABH21" s="298"/>
      <c r="ABI21" s="298"/>
      <c r="ABJ21" s="298"/>
      <c r="ABK21" s="298"/>
      <c r="ABL21" s="298"/>
      <c r="ABM21" s="298"/>
      <c r="ABN21" s="298"/>
      <c r="ABO21" s="298"/>
      <c r="ABP21" s="298"/>
      <c r="ABQ21" s="298"/>
      <c r="ABR21" s="298"/>
      <c r="ABS21" s="298"/>
      <c r="ABT21" s="298"/>
      <c r="ABU21" s="298"/>
      <c r="ABV21" s="298"/>
      <c r="ABW21" s="298"/>
      <c r="ABX21" s="298"/>
      <c r="ABY21" s="298"/>
      <c r="ABZ21" s="298"/>
      <c r="ACA21" s="298"/>
      <c r="ACB21" s="298"/>
      <c r="ACC21" s="298"/>
      <c r="ACD21" s="298"/>
      <c r="ACE21" s="298"/>
      <c r="ACF21" s="298"/>
      <c r="ACG21" s="298"/>
      <c r="ACH21" s="298"/>
      <c r="ACI21" s="298"/>
      <c r="ACJ21" s="298"/>
      <c r="ACK21" s="298"/>
      <c r="ACL21" s="298"/>
      <c r="ACM21" s="298"/>
      <c r="ACN21" s="298"/>
      <c r="ACO21" s="298"/>
      <c r="ACP21" s="298"/>
      <c r="ACQ21" s="298"/>
      <c r="ACR21" s="298"/>
      <c r="ACS21" s="298"/>
      <c r="ACT21" s="298"/>
      <c r="ACU21" s="298"/>
      <c r="ACV21" s="298"/>
      <c r="ACW21" s="298"/>
      <c r="ACX21" s="298"/>
      <c r="ACY21" s="298"/>
      <c r="ACZ21" s="298"/>
      <c r="ADA21" s="298"/>
      <c r="ADB21" s="298"/>
      <c r="ADC21" s="298"/>
      <c r="ADD21" s="298"/>
      <c r="ADE21" s="298"/>
      <c r="ADF21" s="298"/>
      <c r="ADG21" s="298"/>
      <c r="ADH21" s="298"/>
      <c r="ADI21" s="298"/>
      <c r="ADJ21" s="298"/>
      <c r="ADK21" s="298"/>
      <c r="ADL21" s="298"/>
      <c r="ADM21" s="298"/>
      <c r="ADN21" s="298"/>
      <c r="ADO21" s="298"/>
      <c r="ADP21" s="298"/>
      <c r="ADQ21" s="298"/>
      <c r="ADR21" s="298"/>
      <c r="ADS21" s="298"/>
      <c r="ADT21" s="298"/>
      <c r="ADU21" s="298"/>
      <c r="ADV21" s="298"/>
      <c r="ADW21" s="298"/>
      <c r="ADX21" s="298"/>
      <c r="ADY21" s="298"/>
      <c r="ADZ21" s="298"/>
      <c r="AEA21" s="298"/>
      <c r="AEB21" s="298"/>
      <c r="AEC21" s="298"/>
      <c r="AED21" s="298"/>
      <c r="AEE21" s="298"/>
      <c r="AEF21" s="298"/>
      <c r="AEG21" s="298"/>
      <c r="AEH21" s="298"/>
      <c r="AEI21" s="298"/>
      <c r="AEJ21" s="298"/>
      <c r="AEK21" s="298"/>
      <c r="AEL21" s="298"/>
      <c r="AEM21" s="298"/>
      <c r="AEN21" s="298"/>
      <c r="AEO21" s="298"/>
      <c r="AEP21" s="298"/>
      <c r="AEQ21" s="298"/>
      <c r="AER21" s="298"/>
      <c r="AES21" s="298"/>
      <c r="AET21" s="298"/>
      <c r="AEU21" s="298"/>
      <c r="AEV21" s="298"/>
      <c r="AEW21" s="298"/>
      <c r="AEX21" s="298"/>
      <c r="AEY21" s="298"/>
      <c r="AEZ21" s="298"/>
      <c r="AFA21" s="298"/>
      <c r="AFB21" s="298"/>
      <c r="AFC21" s="298"/>
      <c r="AFD21" s="298"/>
      <c r="AFE21" s="298"/>
      <c r="AFF21" s="298"/>
      <c r="AFG21" s="298"/>
      <c r="AFH21" s="298"/>
      <c r="AFI21" s="298"/>
      <c r="AFJ21" s="298"/>
      <c r="AFK21" s="298"/>
      <c r="AFL21" s="298"/>
      <c r="AFM21" s="298"/>
      <c r="AFN21" s="298"/>
      <c r="AFO21" s="298"/>
      <c r="AFP21" s="298"/>
      <c r="AFQ21" s="298"/>
      <c r="AFR21" s="298"/>
      <c r="AFS21" s="298"/>
      <c r="AFT21" s="298"/>
      <c r="AFU21" s="298"/>
      <c r="AFV21" s="298"/>
      <c r="AFW21" s="298"/>
      <c r="AFX21" s="298"/>
      <c r="AFY21" s="298"/>
      <c r="AFZ21" s="298"/>
      <c r="AGA21" s="298"/>
      <c r="AGB21" s="298"/>
      <c r="AGC21" s="298"/>
      <c r="AGD21" s="298"/>
      <c r="AGE21" s="298"/>
      <c r="AGF21" s="298"/>
      <c r="AGG21" s="298"/>
      <c r="AGH21" s="298"/>
      <c r="AGI21" s="298"/>
      <c r="AGJ21" s="298"/>
      <c r="AGK21" s="298"/>
      <c r="AGL21" s="298"/>
      <c r="AGM21" s="298"/>
      <c r="AGN21" s="298"/>
      <c r="AGO21" s="298"/>
      <c r="AGP21" s="298"/>
      <c r="AGQ21" s="298"/>
      <c r="AGR21" s="298"/>
      <c r="AGS21" s="298"/>
      <c r="AGT21" s="298"/>
      <c r="AGU21" s="298"/>
      <c r="AGV21" s="298"/>
      <c r="AGW21" s="298"/>
      <c r="AGX21" s="298"/>
      <c r="AGY21" s="298"/>
      <c r="AGZ21" s="298"/>
      <c r="AHA21" s="298"/>
      <c r="AHB21" s="298"/>
      <c r="AHC21" s="298"/>
      <c r="AHD21" s="298"/>
      <c r="AHE21" s="298"/>
      <c r="AHF21" s="298"/>
      <c r="AHG21" s="298"/>
      <c r="AHH21" s="298"/>
      <c r="AHI21" s="298"/>
      <c r="AHJ21" s="298"/>
      <c r="AHK21" s="298"/>
      <c r="AHL21" s="298"/>
      <c r="AHM21" s="298"/>
      <c r="AHN21" s="298"/>
      <c r="AHO21" s="298"/>
      <c r="AHP21" s="298"/>
      <c r="AHQ21" s="298"/>
      <c r="AHR21" s="298"/>
      <c r="AHS21" s="298"/>
      <c r="AHT21" s="298"/>
      <c r="AHU21" s="298"/>
      <c r="AHV21" s="298"/>
      <c r="AHW21" s="298"/>
      <c r="AHX21" s="298"/>
      <c r="AHY21" s="298"/>
      <c r="AHZ21" s="298"/>
      <c r="AIA21" s="298"/>
      <c r="AIB21" s="298"/>
      <c r="AIC21" s="298"/>
      <c r="AID21" s="298"/>
      <c r="AIE21" s="298"/>
      <c r="AIF21" s="298"/>
      <c r="AIG21" s="298"/>
      <c r="AIH21" s="298"/>
      <c r="AII21" s="298"/>
      <c r="AIJ21" s="298"/>
      <c r="AIK21" s="298"/>
      <c r="AIL21" s="298"/>
      <c r="AIM21" s="298"/>
      <c r="AIN21" s="298"/>
      <c r="AIO21" s="298"/>
      <c r="AIP21" s="298"/>
      <c r="AIQ21" s="298"/>
      <c r="AIR21" s="298"/>
      <c r="AIS21" s="298"/>
      <c r="AIT21" s="298"/>
      <c r="AIU21" s="298"/>
      <c r="AIV21" s="298"/>
      <c r="AIW21" s="298"/>
      <c r="AIX21" s="298"/>
      <c r="AIY21" s="298"/>
      <c r="AIZ21" s="298"/>
      <c r="AJA21" s="298"/>
      <c r="AJB21" s="298"/>
      <c r="AJC21" s="298"/>
      <c r="AJD21" s="298"/>
      <c r="AJE21" s="298"/>
      <c r="AJF21" s="298"/>
      <c r="AJG21" s="298"/>
      <c r="AJH21" s="298"/>
      <c r="AJI21" s="298"/>
      <c r="AJJ21" s="298"/>
      <c r="AJK21" s="298"/>
      <c r="AJL21" s="298"/>
      <c r="AJM21" s="298"/>
      <c r="AJN21" s="298"/>
      <c r="AJO21" s="298"/>
      <c r="AJP21" s="298"/>
      <c r="AJQ21" s="298"/>
      <c r="AJR21" s="298"/>
      <c r="AJS21" s="298"/>
      <c r="AJT21" s="298"/>
      <c r="AJU21" s="298"/>
      <c r="AJV21" s="298"/>
      <c r="AJW21" s="298"/>
      <c r="AJX21" s="298"/>
      <c r="AJY21" s="298"/>
      <c r="AJZ21" s="298"/>
      <c r="AKA21" s="298"/>
      <c r="AKB21" s="298"/>
      <c r="AKC21" s="298"/>
      <c r="AKD21" s="298"/>
      <c r="AKE21" s="298"/>
      <c r="AKF21" s="298"/>
      <c r="AKG21" s="298"/>
      <c r="AKH21" s="298"/>
      <c r="AKI21" s="298"/>
      <c r="AKJ21" s="298"/>
      <c r="AKK21" s="298"/>
      <c r="AKL21" s="298"/>
      <c r="AKM21" s="298"/>
      <c r="AKN21" s="298"/>
      <c r="AKO21" s="298"/>
      <c r="AKP21" s="298"/>
      <c r="AKQ21" s="298"/>
      <c r="AKR21" s="298"/>
      <c r="AKS21" s="298"/>
      <c r="AKT21" s="298"/>
      <c r="AKU21" s="298"/>
      <c r="AKV21" s="298"/>
      <c r="AKW21" s="298"/>
      <c r="AKX21" s="298"/>
      <c r="AKY21" s="298"/>
      <c r="AKZ21" s="298"/>
      <c r="ALA21" s="298"/>
      <c r="ALB21" s="298"/>
      <c r="ALC21" s="298"/>
      <c r="ALD21" s="298"/>
      <c r="ALE21" s="298"/>
      <c r="ALF21" s="298"/>
      <c r="ALG21" s="298"/>
      <c r="ALH21" s="298"/>
      <c r="ALI21" s="298"/>
      <c r="ALJ21" s="298"/>
      <c r="ALK21" s="298"/>
      <c r="ALL21" s="298"/>
      <c r="ALM21" s="298"/>
      <c r="ALN21" s="298"/>
      <c r="ALO21" s="298"/>
      <c r="ALP21" s="298"/>
      <c r="ALQ21" s="298"/>
      <c r="ALR21" s="298"/>
      <c r="ALS21" s="298"/>
      <c r="ALT21" s="298"/>
      <c r="ALU21" s="298"/>
      <c r="ALV21" s="298"/>
      <c r="ALW21" s="298"/>
      <c r="ALX21" s="298"/>
      <c r="ALY21" s="298"/>
      <c r="ALZ21" s="298"/>
      <c r="AMA21" s="298"/>
      <c r="AMB21" s="298"/>
      <c r="AMC21" s="298"/>
      <c r="AMD21" s="298"/>
      <c r="AME21" s="298"/>
      <c r="AMF21" s="298"/>
      <c r="AMG21" s="298"/>
      <c r="AMH21" s="298"/>
      <c r="AMI21" s="298"/>
      <c r="AMJ21" s="298"/>
      <c r="AMK21" s="298"/>
      <c r="AML21" s="298"/>
      <c r="AMM21" s="298"/>
      <c r="AMN21" s="298"/>
      <c r="AMO21" s="298"/>
      <c r="AMP21" s="298"/>
      <c r="AMQ21" s="298"/>
      <c r="AMR21" s="298"/>
      <c r="AMS21" s="298"/>
      <c r="AMT21" s="298"/>
      <c r="AMU21" s="298"/>
      <c r="AMV21" s="298"/>
      <c r="AMW21" s="298"/>
      <c r="AMX21" s="298"/>
      <c r="AMY21" s="298"/>
      <c r="AMZ21" s="298"/>
      <c r="ANA21" s="298"/>
      <c r="ANB21" s="298"/>
      <c r="ANC21" s="298"/>
      <c r="AND21" s="298"/>
      <c r="ANE21" s="298"/>
      <c r="ANF21" s="298"/>
      <c r="ANG21" s="298"/>
      <c r="ANH21" s="298"/>
      <c r="ANI21" s="298"/>
      <c r="ANJ21" s="298"/>
    </row>
    <row r="22" spans="1:1050" ht="26.1" customHeight="1" outlineLevel="2" x14ac:dyDescent="0.2">
      <c r="A22" s="266">
        <f>EJ22</f>
        <v>132</v>
      </c>
      <c r="B22" s="268" t="s">
        <v>137</v>
      </c>
      <c r="C22" s="268" t="s">
        <v>178</v>
      </c>
      <c r="D22" s="268" t="s">
        <v>10</v>
      </c>
      <c r="E22" s="268" t="s">
        <v>209</v>
      </c>
      <c r="F22" s="268" t="s">
        <v>210</v>
      </c>
      <c r="G22" s="269" t="s">
        <v>211</v>
      </c>
      <c r="H22" s="267" t="s">
        <v>130</v>
      </c>
      <c r="I22" s="267">
        <v>22</v>
      </c>
      <c r="J22" s="270">
        <f>VLOOKUP(C22,'[1]PPTOS GENERALES 2024'!$A$3:$D$8,4)</f>
        <v>690.24</v>
      </c>
      <c r="K22" s="270"/>
      <c r="L22" s="270">
        <f>VLOOKUP(I22,'[1]PPTOS GENERALES 2024'!$A$11:$E$40,5)</f>
        <v>504.18</v>
      </c>
      <c r="M22" s="270">
        <v>386.81</v>
      </c>
      <c r="N22" s="270"/>
      <c r="O22" s="270"/>
      <c r="P22" s="270"/>
      <c r="Q22" s="270"/>
      <c r="R22" s="270"/>
      <c r="S22" s="270"/>
      <c r="T22" s="270">
        <f t="shared" si="0"/>
        <v>1581.23</v>
      </c>
      <c r="U22" s="270">
        <f t="shared" si="1"/>
        <v>21363.600000000002</v>
      </c>
      <c r="V22" s="267">
        <v>5</v>
      </c>
      <c r="W22" s="271">
        <v>22</v>
      </c>
      <c r="X22" s="272">
        <f>VLOOKUP(W22,'[1]PPTOS GENERALES 2024'!$AL$11:$AN$40,3)*Y22</f>
        <v>612.99</v>
      </c>
      <c r="Y22" s="273">
        <v>1</v>
      </c>
      <c r="Z22" s="274">
        <f>VLOOKUP(C22,'[1]PPTOS GENERALES 2024'!$AL$3:$AO$8,4)*Y22</f>
        <v>865.68</v>
      </c>
      <c r="AA22" s="274">
        <f>VLOOKUP(C22,'[1]PPTOS GENERALES 2024'!$AL$3:$AP$8,5)*DM22*Y22</f>
        <v>190.07999999999998</v>
      </c>
      <c r="AB22" s="274"/>
      <c r="AC22" s="270">
        <f>VLOOKUP(C22,'[1]PPTOS GENERALES 2024'!$AU$3:$AV$8,2)*Y22</f>
        <v>748.20899999999995</v>
      </c>
      <c r="AD22" s="270">
        <f>VLOOKUP(C22,'[1]PPTOS GENERALES 2024'!$AU$3:$AW$8,3)*DM22*Y22</f>
        <v>164.08199999999999</v>
      </c>
      <c r="AE22" s="275">
        <f>VLOOKUP(I22,'[1]PPTOS GENERALES 2024'!$AL$11:$AN$40,3)*Y22</f>
        <v>612.99</v>
      </c>
      <c r="AF22" s="270"/>
      <c r="AG22" s="270">
        <f>VLOOKUP(V22,'[1]PPTOS GENERALES 2024'!$AL$45:$AU$56,10)*Y22</f>
        <v>543.62</v>
      </c>
      <c r="AH22" s="270"/>
      <c r="AI22" s="270"/>
      <c r="AJ22" s="270"/>
      <c r="AK22" s="276"/>
      <c r="AL22" s="270">
        <f>VLOOKUP(V22,'[1]PPTOS GENERALES 2024'!$AL$45:$BB$56,12)*AK22</f>
        <v>0</v>
      </c>
      <c r="AM22" s="276"/>
      <c r="AN22" s="270">
        <f>VLOOKUP(V22,'[1]PPTOS GENERALES 2024'!$AL$45:$BB$56,14)*AM22</f>
        <v>0</v>
      </c>
      <c r="AO22" s="276"/>
      <c r="AP22" s="270">
        <f>VLOOKUP(V22,'[1]PPTOS GENERALES 2024'!$AL$45:$BB$56,15)*AO22</f>
        <v>0</v>
      </c>
      <c r="AQ22" s="276">
        <v>1</v>
      </c>
      <c r="AR22" s="270">
        <f>VLOOKUP(V22,'[1]PPTOS GENERALES 2024'!$AL$45:$BB$56,17)*AQ22</f>
        <v>56.34</v>
      </c>
      <c r="AS22" s="276">
        <v>0</v>
      </c>
      <c r="AT22" s="270">
        <f>VLOOKUP(V22,'[1]PPTOS GENERALES 2024'!$AL$45:$BG$56,18)*AS22</f>
        <v>0</v>
      </c>
      <c r="AU22" s="244"/>
      <c r="AV22" s="270">
        <f>VLOOKUP(V22,'[1]PPTOS GENERALES 2024'!$AL$45:$BG$56,19)*AU22</f>
        <v>0</v>
      </c>
      <c r="AW22" s="244">
        <v>1</v>
      </c>
      <c r="AX22" s="270">
        <f>VLOOKUP(V22,'[1]PPTOS GENERALES 2024'!$AL$45:$BG$56,20)*AW22</f>
        <v>113.02</v>
      </c>
      <c r="AY22" s="244"/>
      <c r="AZ22" s="270">
        <f>VLOOKUP(V22,'[1]PPTOS GENERALES 2024'!$AL$45:$BG$56,21)*AY22</f>
        <v>0</v>
      </c>
      <c r="BA22" s="244"/>
      <c r="BB22" s="270">
        <f>VLOOKUP(V22,'[1]PPTOS GENERALES 2024'!$AL$45:$BG$56,22)*BA22</f>
        <v>0</v>
      </c>
      <c r="BC22" s="277">
        <v>1</v>
      </c>
      <c r="BD22" s="270">
        <f>VLOOKUP(V22,'[1]PPTOS GENERALES 2024'!$AL$45:$BZ$56,23)*BC22</f>
        <v>309.32608000000005</v>
      </c>
      <c r="BE22" s="244"/>
      <c r="BF22" s="270">
        <f>VLOOKUP(V22,'[1]PPTOS GENERALES 2024'!$AL$45:$BZ$56,24)*BE22</f>
        <v>0</v>
      </c>
      <c r="BG22" s="244">
        <v>1</v>
      </c>
      <c r="BH22" s="270">
        <f>VLOOKUP(V22,'[1]PPTOS GENERALES 2024'!$AL$45:$BZ$56,25)*BG22</f>
        <v>251.18207999999998</v>
      </c>
      <c r="BI22" s="244"/>
      <c r="BJ22" s="270">
        <f>VLOOKUP(V22,'[1]PPTOS GENERALES 2024'!$AL$45:$BZ$56,26)*BI22</f>
        <v>0</v>
      </c>
      <c r="BK22" s="244"/>
      <c r="BL22" s="270">
        <f>VLOOKUP(V22,'[1]PPTOS GENERALES 2024'!$AL$45:$BZ$56,27)*BK22</f>
        <v>0</v>
      </c>
      <c r="BM22" s="270"/>
      <c r="BN22" s="270">
        <f>VLOOKUP(V22,'[1]PPTOS GENERALES 2024'!$AL$45:$BZ$56,28)*BM22</f>
        <v>0</v>
      </c>
      <c r="BO22" s="270"/>
      <c r="BP22" s="270">
        <f>VLOOKUP(V22,'[1]PPTOS GENERALES 2024'!$AL$45:$BZ$56,29)*BO22</f>
        <v>0</v>
      </c>
      <c r="BQ22" s="270"/>
      <c r="BR22" s="270">
        <f>VLOOKUP(V22,'[1]PPTOS GENERALES 2024'!$AL$45:$BZ$56,30)*BQ22</f>
        <v>0</v>
      </c>
      <c r="BS22" s="270">
        <v>1</v>
      </c>
      <c r="BT22" s="270">
        <f>VLOOKUP(V22,'[1]PPTOS GENERALES 2024'!$AL$45:$BZ$56,31)*BS22</f>
        <v>251.18207999999998</v>
      </c>
      <c r="BU22" s="270"/>
      <c r="BV22" s="270">
        <f>VLOOKUP(V22,'[1]PPTOS GENERALES 2024'!$AL$45:$BZ$56,32)*BU22</f>
        <v>0</v>
      </c>
      <c r="BW22" s="270"/>
      <c r="BX22" s="270">
        <f>VLOOKUP(V22,'[1]PPTOS GENERALES 2024'!$AL$45:$BZ$56,33)*BW22</f>
        <v>0</v>
      </c>
      <c r="BY22" s="270"/>
      <c r="BZ22" s="270">
        <f>VLOOKUP(V22,'[1]PPTOS GENERALES 2024'!$AL$45:$BZ$56,34)*BY22</f>
        <v>0</v>
      </c>
      <c r="CA22" s="270"/>
      <c r="CB22" s="270">
        <f>VLOOKUP(V22,'[1]PPTOS GENERALES 2024'!$AL$45:$BZ$56,35)*CA22</f>
        <v>0</v>
      </c>
      <c r="CC22" s="270">
        <v>0</v>
      </c>
      <c r="CD22" s="270">
        <f>VLOOKUP(V22,'[1]PPTOS GENERALES 2024'!$AL$45:$BZ$56,36)*CC22</f>
        <v>0</v>
      </c>
      <c r="CE22" s="270">
        <v>0</v>
      </c>
      <c r="CF22" s="270">
        <f>VLOOKUP(V22,'[1]PPTOS GENERALES 2024'!$AL$45:$BZ$56,37)*CE22</f>
        <v>0</v>
      </c>
      <c r="CG22" s="270">
        <v>0</v>
      </c>
      <c r="CH22" s="270">
        <f>VLOOKUP(V22,'[1]PPTOS GENERALES 2024'!$AL$45:$BZ$56,38)*CG22</f>
        <v>0</v>
      </c>
      <c r="CI22" s="270">
        <v>0</v>
      </c>
      <c r="CJ22" s="270">
        <f>VLOOKUP(V22,'[1]PPTOS GENERALES 2024'!$AL$45:$BZ$56,39)*CI22</f>
        <v>0</v>
      </c>
      <c r="CK22" s="270"/>
      <c r="CL22" s="270">
        <f>VLOOKUP(V22,'[1]PPTOS GENERALES 2024'!$AL$45:$BZ$56,40)*CK22</f>
        <v>0</v>
      </c>
      <c r="CM22" s="270"/>
      <c r="CN22" s="270">
        <f>VLOOKUP(V22,'[1]PPTOS GENERALES 2024'!$AL$45:$BZ$56,41)*CM22</f>
        <v>0</v>
      </c>
      <c r="CO22" s="270">
        <f t="shared" si="2"/>
        <v>0</v>
      </c>
      <c r="CP22" s="270"/>
      <c r="CQ22" s="270"/>
      <c r="CR22" s="270">
        <f t="array" ref="CR22">ROUND((Z22*12)+(AC22*2),2)</f>
        <v>11884.58</v>
      </c>
      <c r="CS22" s="270"/>
      <c r="CT22" s="270"/>
      <c r="CU22" s="270">
        <f t="array" ref="CU22">ROUND((AA22*12)+ (AD22*2)+AB22,2)</f>
        <v>2609.12</v>
      </c>
      <c r="CV22" s="270">
        <f t="shared" si="3"/>
        <v>14493.7</v>
      </c>
      <c r="CW22" s="270">
        <f t="array" ref="CW22">ROUND((AE22+AF22)*14,2)</f>
        <v>8581.86</v>
      </c>
      <c r="CX22" s="270">
        <f t="array" ref="CX22">ROUND(AG22*14,2)</f>
        <v>7610.68</v>
      </c>
      <c r="CY22" s="270">
        <f t="shared" si="4"/>
        <v>13734.7</v>
      </c>
      <c r="CZ22" s="278">
        <f t="shared" si="5"/>
        <v>21345.38</v>
      </c>
      <c r="DA22" s="279">
        <f t="array" ref="DA22">CO22+CP22+CR22+CS22+CT22+CU22+CW22+CX22+CY22</f>
        <v>44420.94</v>
      </c>
      <c r="DB22" s="245">
        <v>0</v>
      </c>
      <c r="DC22" s="280">
        <f t="shared" si="6"/>
        <v>33005.5</v>
      </c>
      <c r="DD22" s="281">
        <f t="shared" si="7"/>
        <v>0.54494092755902557</v>
      </c>
      <c r="DE22" s="270"/>
      <c r="DF22" s="270"/>
      <c r="DG22" s="270">
        <f t="shared" si="8"/>
        <v>2381.73</v>
      </c>
      <c r="DH22" s="267" t="e">
        <f>#REF!-#REF!</f>
        <v>#REF!</v>
      </c>
      <c r="DI22" s="282" t="s">
        <v>122</v>
      </c>
      <c r="DJ22" s="282" t="s">
        <v>220</v>
      </c>
      <c r="DK22" s="284">
        <v>45658</v>
      </c>
      <c r="DL22" s="285">
        <f t="shared" si="9"/>
        <v>6</v>
      </c>
      <c r="DM22" s="285">
        <f t="shared" si="10"/>
        <v>6</v>
      </c>
      <c r="DN22" s="286">
        <f t="shared" si="11"/>
        <v>0</v>
      </c>
      <c r="DO22" s="287">
        <f t="shared" si="12"/>
        <v>0</v>
      </c>
      <c r="DP22" s="287">
        <f t="shared" si="13"/>
        <v>0</v>
      </c>
      <c r="DQ22" s="287">
        <f t="shared" si="14"/>
        <v>0</v>
      </c>
      <c r="DR22" s="287">
        <f t="shared" si="15"/>
        <v>0</v>
      </c>
      <c r="DS22" s="287">
        <f>ROUND(AR22/30,2)</f>
        <v>1.88</v>
      </c>
      <c r="DT22" s="287">
        <f t="shared" si="16"/>
        <v>0</v>
      </c>
      <c r="DU22" s="287">
        <f t="shared" si="17"/>
        <v>0</v>
      </c>
      <c r="DV22" s="287">
        <f>ROUND(AX22/30,2)</f>
        <v>3.77</v>
      </c>
      <c r="DW22" s="287">
        <f t="shared" si="18"/>
        <v>0</v>
      </c>
      <c r="DX22" s="287">
        <f t="shared" si="19"/>
        <v>0</v>
      </c>
      <c r="DY22" s="288"/>
      <c r="DZ22" s="289">
        <v>859</v>
      </c>
      <c r="EA22" s="289">
        <v>1903.18</v>
      </c>
      <c r="EB22" s="290" t="e">
        <f>#REF!-DZ22</f>
        <v>#REF!</v>
      </c>
      <c r="EC22" s="291">
        <f>DG22-EA22</f>
        <v>478.54999999999995</v>
      </c>
      <c r="ED22" s="292">
        <f>ROUND(DB22/2,2)</f>
        <v>0</v>
      </c>
      <c r="EE22" s="288"/>
      <c r="EF22" s="288"/>
      <c r="EG22" s="288"/>
      <c r="EH22" s="288"/>
      <c r="EI22" s="293" t="s">
        <v>212</v>
      </c>
      <c r="EJ22" s="294">
        <v>132</v>
      </c>
      <c r="EK22" s="295" t="s">
        <v>213</v>
      </c>
      <c r="EL22" s="205">
        <v>3</v>
      </c>
      <c r="EM22" s="205">
        <v>2</v>
      </c>
      <c r="EN22" s="170" t="s">
        <v>132</v>
      </c>
      <c r="EO22" s="170" t="s">
        <v>132</v>
      </c>
    </row>
    <row r="23" spans="1:1050" s="297" customFormat="1" ht="26.1" customHeight="1" outlineLevel="2" x14ac:dyDescent="0.2">
      <c r="A23" s="266">
        <f>EJ23</f>
        <v>132</v>
      </c>
      <c r="B23" s="268" t="s">
        <v>137</v>
      </c>
      <c r="C23" s="268" t="s">
        <v>178</v>
      </c>
      <c r="D23" s="268" t="s">
        <v>10</v>
      </c>
      <c r="E23" s="268" t="s">
        <v>209</v>
      </c>
      <c r="F23" s="268" t="s">
        <v>210</v>
      </c>
      <c r="G23" s="269" t="s">
        <v>211</v>
      </c>
      <c r="H23" s="267" t="s">
        <v>130</v>
      </c>
      <c r="I23" s="267">
        <v>22</v>
      </c>
      <c r="J23" s="270">
        <f>VLOOKUP(C23,'[1]PPTOS GENERALES 2024'!$A$3:$D$8,4)</f>
        <v>690.24</v>
      </c>
      <c r="K23" s="270"/>
      <c r="L23" s="270">
        <f>VLOOKUP(I23,'[1]PPTOS GENERALES 2024'!$A$11:$E$40,5)</f>
        <v>504.18</v>
      </c>
      <c r="M23" s="270">
        <v>386.81</v>
      </c>
      <c r="N23" s="270"/>
      <c r="O23" s="270"/>
      <c r="P23" s="270"/>
      <c r="Q23" s="270"/>
      <c r="R23" s="270"/>
      <c r="S23" s="270"/>
      <c r="T23" s="270">
        <f t="shared" si="0"/>
        <v>1581.23</v>
      </c>
      <c r="U23" s="270">
        <f t="shared" si="1"/>
        <v>21363.600000000002</v>
      </c>
      <c r="V23" s="267">
        <v>5</v>
      </c>
      <c r="W23" s="271">
        <v>22</v>
      </c>
      <c r="X23" s="272">
        <f>VLOOKUP(W23,'[1]PPTOS GENERALES 2024'!$AL$11:$AN$40,3)*Y23</f>
        <v>612.99</v>
      </c>
      <c r="Y23" s="273">
        <v>1</v>
      </c>
      <c r="Z23" s="274">
        <f>VLOOKUP(C23,'[1]PPTOS GENERALES 2024'!$AL$3:$AO$8,4)*Y23</f>
        <v>865.68</v>
      </c>
      <c r="AA23" s="274">
        <f>VLOOKUP(C23,'[1]PPTOS GENERALES 2024'!$AL$3:$AP$8,5)*DM23*Y23</f>
        <v>179.52</v>
      </c>
      <c r="AB23" s="274"/>
      <c r="AC23" s="270">
        <f>VLOOKUP(C23,'[1]PPTOS GENERALES 2024'!$AU$3:$AV$8,2)*Y23</f>
        <v>748.20899999999995</v>
      </c>
      <c r="AD23" s="270">
        <f>VLOOKUP(C23,'[1]PPTOS GENERALES 2024'!$AU$3:$AW$8,3)*DM23*Y23</f>
        <v>154.96633333333332</v>
      </c>
      <c r="AE23" s="275">
        <f>VLOOKUP(I23,'[1]PPTOS GENERALES 2024'!$AL$11:$AN$40,3)*Y23</f>
        <v>612.99</v>
      </c>
      <c r="AF23" s="270"/>
      <c r="AG23" s="270">
        <f>VLOOKUP(V23,'[1]PPTOS GENERALES 2024'!$AL$45:$AU$56,10)*Y23</f>
        <v>543.62</v>
      </c>
      <c r="AH23" s="270"/>
      <c r="AI23" s="270"/>
      <c r="AJ23" s="270"/>
      <c r="AK23" s="276"/>
      <c r="AL23" s="270">
        <f>VLOOKUP(V23,'[1]PPTOS GENERALES 2024'!$AL$45:$BB$56,12)*AK23</f>
        <v>0</v>
      </c>
      <c r="AM23" s="276"/>
      <c r="AN23" s="270">
        <f>VLOOKUP(V23,'[1]PPTOS GENERALES 2024'!$AL$45:$BB$56,14)*AM23</f>
        <v>0</v>
      </c>
      <c r="AO23" s="276"/>
      <c r="AP23" s="270">
        <f>VLOOKUP(V23,'[1]PPTOS GENERALES 2024'!$AL$45:$BB$56,15)*AO23</f>
        <v>0</v>
      </c>
      <c r="AQ23" s="276">
        <v>1</v>
      </c>
      <c r="AR23" s="270">
        <f>VLOOKUP(V23,'[1]PPTOS GENERALES 2024'!$AL$45:$BB$56,17)*AQ23</f>
        <v>56.34</v>
      </c>
      <c r="AS23" s="276"/>
      <c r="AT23" s="270">
        <f>VLOOKUP(V23,'[1]PPTOS GENERALES 2024'!$AL$45:$BG$56,18)*AS23</f>
        <v>0</v>
      </c>
      <c r="AU23" s="244"/>
      <c r="AV23" s="270">
        <f>VLOOKUP(V23,'[1]PPTOS GENERALES 2024'!$AL$45:$BG$56,19)*AU23</f>
        <v>0</v>
      </c>
      <c r="AW23" s="244">
        <v>1</v>
      </c>
      <c r="AX23" s="270">
        <f>VLOOKUP(V23,'[1]PPTOS GENERALES 2024'!$AL$45:$BG$56,20)*AW23</f>
        <v>113.02</v>
      </c>
      <c r="AY23" s="244"/>
      <c r="AZ23" s="270">
        <f>VLOOKUP(V23,'[1]PPTOS GENERALES 2024'!$AL$45:$BG$56,21)*AY23</f>
        <v>0</v>
      </c>
      <c r="BA23" s="244"/>
      <c r="BB23" s="270">
        <f>VLOOKUP(V23,'[1]PPTOS GENERALES 2024'!$AL$45:$BG$56,22)*BA23</f>
        <v>0</v>
      </c>
      <c r="BC23" s="277">
        <v>1</v>
      </c>
      <c r="BD23" s="270">
        <f>VLOOKUP(V23,'[1]PPTOS GENERALES 2024'!$AL$45:$BZ$56,23)*BC23</f>
        <v>309.32608000000005</v>
      </c>
      <c r="BE23" s="244"/>
      <c r="BF23" s="270">
        <f>VLOOKUP(V23,'[1]PPTOS GENERALES 2024'!$AL$45:$BZ$56,24)*BE23</f>
        <v>0</v>
      </c>
      <c r="BG23" s="244">
        <v>1</v>
      </c>
      <c r="BH23" s="270">
        <f>VLOOKUP(V23,'[1]PPTOS GENERALES 2024'!$AL$45:$BZ$56,25)*BG23</f>
        <v>251.18207999999998</v>
      </c>
      <c r="BI23" s="244"/>
      <c r="BJ23" s="270">
        <f>VLOOKUP(V23,'[1]PPTOS GENERALES 2024'!$AL$45:$BZ$56,26)*BI23</f>
        <v>0</v>
      </c>
      <c r="BK23" s="244"/>
      <c r="BL23" s="270">
        <f>VLOOKUP(V23,'[1]PPTOS GENERALES 2024'!$AL$45:$BZ$56,27)*BK23</f>
        <v>0</v>
      </c>
      <c r="BM23" s="270"/>
      <c r="BN23" s="270">
        <f>VLOOKUP(V23,'[1]PPTOS GENERALES 2024'!$AL$45:$BZ$56,28)*BM23</f>
        <v>0</v>
      </c>
      <c r="BO23" s="270"/>
      <c r="BP23" s="270">
        <f>VLOOKUP(V23,'[1]PPTOS GENERALES 2024'!$AL$45:$BZ$56,29)*BO23</f>
        <v>0</v>
      </c>
      <c r="BQ23" s="270"/>
      <c r="BR23" s="270">
        <f>VLOOKUP(V23,'[1]PPTOS GENERALES 2024'!$AL$45:$BZ$56,30)*BQ23</f>
        <v>0</v>
      </c>
      <c r="BS23" s="270">
        <v>1</v>
      </c>
      <c r="BT23" s="270">
        <f>VLOOKUP(V23,'[1]PPTOS GENERALES 2024'!$AL$45:$BZ$56,31)*BS23</f>
        <v>251.18207999999998</v>
      </c>
      <c r="BU23" s="270"/>
      <c r="BV23" s="270">
        <f>VLOOKUP(V23,'[1]PPTOS GENERALES 2024'!$AL$45:$BZ$56,32)*BU23</f>
        <v>0</v>
      </c>
      <c r="BW23" s="270"/>
      <c r="BX23" s="270">
        <f>VLOOKUP(V23,'[1]PPTOS GENERALES 2024'!$AL$45:$BZ$56,33)*BW23</f>
        <v>0</v>
      </c>
      <c r="BY23" s="270"/>
      <c r="BZ23" s="270">
        <f>VLOOKUP(V23,'[1]PPTOS GENERALES 2024'!$AL$45:$BZ$56,34)*BY23</f>
        <v>0</v>
      </c>
      <c r="CA23" s="270"/>
      <c r="CB23" s="270">
        <f>VLOOKUP(V23,'[1]PPTOS GENERALES 2024'!$AL$45:$BZ$56,35)*CA23</f>
        <v>0</v>
      </c>
      <c r="CC23" s="270">
        <v>0</v>
      </c>
      <c r="CD23" s="270">
        <f>VLOOKUP(V23,'[1]PPTOS GENERALES 2024'!$AL$45:$BZ$56,36)*CC23</f>
        <v>0</v>
      </c>
      <c r="CE23" s="270">
        <v>0</v>
      </c>
      <c r="CF23" s="270">
        <f>VLOOKUP(V23,'[1]PPTOS GENERALES 2024'!$AL$45:$BZ$56,37)*CE23</f>
        <v>0</v>
      </c>
      <c r="CG23" s="270">
        <v>0</v>
      </c>
      <c r="CH23" s="270">
        <f>VLOOKUP(V23,'[1]PPTOS GENERALES 2024'!$AL$45:$BZ$56,38)*CG23</f>
        <v>0</v>
      </c>
      <c r="CI23" s="270">
        <v>0</v>
      </c>
      <c r="CJ23" s="270">
        <f>VLOOKUP(V23,'[1]PPTOS GENERALES 2024'!$AL$45:$BZ$56,39)*CI23</f>
        <v>0</v>
      </c>
      <c r="CK23" s="270"/>
      <c r="CL23" s="270">
        <f>VLOOKUP(V23,'[1]PPTOS GENERALES 2024'!$AL$45:$BZ$56,40)*CK23</f>
        <v>0</v>
      </c>
      <c r="CM23" s="270"/>
      <c r="CN23" s="270">
        <f>VLOOKUP(V23,'[1]PPTOS GENERALES 2024'!$AL$45:$BZ$56,41)*CM23</f>
        <v>0</v>
      </c>
      <c r="CO23" s="270">
        <f t="shared" si="2"/>
        <v>0</v>
      </c>
      <c r="CP23" s="270"/>
      <c r="CQ23" s="270"/>
      <c r="CR23" s="270">
        <f t="array" ref="CR23">ROUND((Z23*12)+(AC23*2),2)</f>
        <v>11884.58</v>
      </c>
      <c r="CS23" s="270"/>
      <c r="CT23" s="270"/>
      <c r="CU23" s="270">
        <f t="array" ref="CU23">ROUND((AA23*12)+ (AD23*2)+AB23,2)</f>
        <v>2464.17</v>
      </c>
      <c r="CV23" s="270">
        <f t="shared" si="3"/>
        <v>14348.75</v>
      </c>
      <c r="CW23" s="270">
        <f t="array" ref="CW23">ROUND((AE23+AF23)*14,2)</f>
        <v>8581.86</v>
      </c>
      <c r="CX23" s="270">
        <f t="array" ref="CX23">ROUND(AG23*14,2)</f>
        <v>7610.68</v>
      </c>
      <c r="CY23" s="270">
        <f t="shared" si="4"/>
        <v>13734.7</v>
      </c>
      <c r="CZ23" s="278">
        <f t="shared" si="5"/>
        <v>21345.38</v>
      </c>
      <c r="DA23" s="279">
        <f t="array" ref="DA23">CO23+CP23+CR23+CS23+CT23+CU23+CW23+CX23+CY23</f>
        <v>44275.990000000005</v>
      </c>
      <c r="DB23" s="245">
        <v>0</v>
      </c>
      <c r="DC23" s="280">
        <f t="shared" si="6"/>
        <v>32857.660000000003</v>
      </c>
      <c r="DD23" s="281">
        <f t="shared" si="7"/>
        <v>0.53802074556722657</v>
      </c>
      <c r="DE23" s="270"/>
      <c r="DF23" s="270"/>
      <c r="DG23" s="270">
        <f t="shared" si="8"/>
        <v>2371.17</v>
      </c>
      <c r="DH23" s="267">
        <v>0</v>
      </c>
      <c r="DI23" s="282" t="s">
        <v>122</v>
      </c>
      <c r="DJ23" s="284">
        <v>39401</v>
      </c>
      <c r="DK23" s="284">
        <v>45658</v>
      </c>
      <c r="DL23" s="285">
        <f t="shared" si="9"/>
        <v>5.666666666666667</v>
      </c>
      <c r="DM23" s="285">
        <f t="shared" si="10"/>
        <v>5.666666666666667</v>
      </c>
      <c r="DN23" s="286">
        <f t="shared" si="11"/>
        <v>0</v>
      </c>
      <c r="DO23" s="287">
        <f t="shared" si="12"/>
        <v>0</v>
      </c>
      <c r="DP23" s="287">
        <f t="shared" si="13"/>
        <v>0</v>
      </c>
      <c r="DQ23" s="287">
        <f t="shared" si="14"/>
        <v>0</v>
      </c>
      <c r="DR23" s="287">
        <f t="shared" si="15"/>
        <v>0</v>
      </c>
      <c r="DS23" s="287">
        <f>ROUND(AR23/30,2)</f>
        <v>1.88</v>
      </c>
      <c r="DT23" s="287">
        <f t="shared" si="16"/>
        <v>0</v>
      </c>
      <c r="DU23" s="287">
        <f t="shared" si="17"/>
        <v>0</v>
      </c>
      <c r="DV23" s="287">
        <f>ROUND(AX23/30,2)</f>
        <v>3.77</v>
      </c>
      <c r="DW23" s="287">
        <f t="shared" si="18"/>
        <v>0</v>
      </c>
      <c r="DX23" s="287">
        <f t="shared" si="19"/>
        <v>0</v>
      </c>
      <c r="DY23" s="288"/>
      <c r="DZ23" s="289">
        <v>928</v>
      </c>
      <c r="EA23" s="289">
        <v>704.05</v>
      </c>
      <c r="EB23" s="290" t="e">
        <f>#REF!-DZ23</f>
        <v>#REF!</v>
      </c>
      <c r="EC23" s="291">
        <f>DG23-EA23</f>
        <v>1667.1200000000001</v>
      </c>
      <c r="ED23" s="292">
        <f>ROUND(DB23/2,2)</f>
        <v>0</v>
      </c>
      <c r="EE23" s="288"/>
      <c r="EF23" s="288"/>
      <c r="EG23" s="288"/>
      <c r="EH23" s="288"/>
      <c r="EI23" s="293" t="s">
        <v>212</v>
      </c>
      <c r="EJ23" s="294">
        <v>132</v>
      </c>
      <c r="EK23" s="295" t="s">
        <v>213</v>
      </c>
      <c r="EL23" s="205">
        <v>3</v>
      </c>
      <c r="EM23" s="205">
        <v>2</v>
      </c>
      <c r="EN23" s="170" t="s">
        <v>132</v>
      </c>
      <c r="EO23" s="170" t="s">
        <v>132</v>
      </c>
      <c r="EP23" s="172"/>
      <c r="EQ23" s="172"/>
      <c r="ER23" s="172"/>
      <c r="ES23" s="172"/>
      <c r="ET23" s="172"/>
      <c r="EU23" s="172"/>
      <c r="EV23" s="172"/>
      <c r="EW23" s="172"/>
      <c r="EX23" s="172"/>
      <c r="EY23" s="172"/>
      <c r="EZ23" s="172"/>
      <c r="FA23" s="172"/>
      <c r="FB23" s="172"/>
      <c r="FC23" s="172"/>
      <c r="FD23" s="172"/>
      <c r="FE23" s="172"/>
      <c r="FF23" s="172"/>
      <c r="FG23" s="172"/>
      <c r="FH23" s="172"/>
      <c r="FI23" s="172"/>
      <c r="FJ23" s="172"/>
      <c r="FK23" s="172"/>
      <c r="FL23" s="172"/>
      <c r="FM23" s="172"/>
      <c r="FN23" s="172"/>
      <c r="FO23" s="172"/>
      <c r="FP23" s="172"/>
      <c r="FQ23" s="172"/>
      <c r="FR23" s="172"/>
      <c r="FS23" s="172"/>
      <c r="FT23" s="172"/>
      <c r="FU23" s="172"/>
      <c r="FV23" s="172"/>
      <c r="FW23" s="172"/>
      <c r="FX23" s="172"/>
      <c r="FY23" s="172"/>
      <c r="FZ23" s="172"/>
      <c r="GA23" s="172"/>
      <c r="GB23" s="172"/>
      <c r="GC23" s="172"/>
      <c r="GD23" s="172"/>
      <c r="GE23" s="172"/>
      <c r="GF23" s="172"/>
      <c r="GG23" s="172"/>
      <c r="GH23" s="172"/>
      <c r="GI23" s="172"/>
      <c r="GJ23" s="172"/>
      <c r="GK23" s="172"/>
      <c r="GL23" s="172"/>
      <c r="GM23" s="172"/>
      <c r="GN23" s="172"/>
      <c r="GO23" s="172"/>
      <c r="GP23" s="172"/>
      <c r="GQ23" s="172"/>
      <c r="GR23" s="172"/>
      <c r="GS23" s="172"/>
      <c r="GT23" s="172"/>
      <c r="GU23" s="172"/>
      <c r="GV23" s="172"/>
      <c r="GW23" s="172"/>
      <c r="GX23" s="172"/>
      <c r="GY23" s="172"/>
      <c r="GZ23" s="172"/>
      <c r="HA23" s="172"/>
      <c r="HB23" s="172"/>
      <c r="HC23" s="172"/>
      <c r="HD23" s="172"/>
      <c r="HE23" s="172"/>
      <c r="HF23" s="172"/>
      <c r="HG23" s="172"/>
      <c r="HH23" s="172"/>
      <c r="HI23" s="172"/>
      <c r="HJ23" s="172"/>
      <c r="HK23" s="172"/>
      <c r="HL23" s="172"/>
      <c r="HM23" s="172"/>
      <c r="HN23" s="172"/>
      <c r="HO23" s="172"/>
      <c r="HP23" s="172"/>
      <c r="HQ23" s="172"/>
      <c r="HR23" s="172"/>
      <c r="HS23" s="172"/>
      <c r="HT23" s="172"/>
      <c r="HU23" s="172"/>
      <c r="HV23" s="172"/>
      <c r="HW23" s="172"/>
      <c r="HX23" s="172"/>
      <c r="HY23" s="172"/>
      <c r="HZ23" s="172"/>
      <c r="IA23" s="172"/>
      <c r="IB23" s="172"/>
      <c r="IC23" s="172"/>
      <c r="ID23" s="172"/>
      <c r="IE23" s="172"/>
      <c r="IF23" s="172"/>
      <c r="IG23" s="172"/>
      <c r="IH23" s="172"/>
      <c r="II23" s="172"/>
      <c r="IJ23" s="172"/>
      <c r="IK23" s="172"/>
      <c r="IL23" s="172"/>
      <c r="IM23" s="172"/>
      <c r="IN23" s="172"/>
      <c r="IO23" s="172"/>
      <c r="IP23" s="172"/>
      <c r="IQ23" s="172"/>
      <c r="IR23" s="172"/>
      <c r="IS23" s="172"/>
      <c r="IT23" s="172"/>
      <c r="IU23" s="172"/>
      <c r="IV23" s="172"/>
      <c r="IW23" s="172"/>
      <c r="IX23" s="172"/>
      <c r="IY23" s="172"/>
      <c r="IZ23" s="172"/>
      <c r="JA23" s="172"/>
      <c r="JB23" s="172"/>
      <c r="JC23" s="172"/>
      <c r="JD23" s="172"/>
      <c r="JE23" s="172"/>
      <c r="JF23" s="172"/>
      <c r="JG23" s="172"/>
      <c r="JH23" s="172"/>
      <c r="JI23" s="172"/>
      <c r="JJ23" s="172"/>
      <c r="JK23" s="172"/>
      <c r="JL23" s="172"/>
      <c r="JM23" s="172"/>
      <c r="JN23" s="172"/>
      <c r="JO23" s="172"/>
      <c r="JP23" s="172"/>
      <c r="JQ23" s="172"/>
      <c r="JR23" s="172"/>
      <c r="JS23" s="172"/>
      <c r="JT23" s="172"/>
      <c r="JU23" s="172"/>
      <c r="JV23" s="172"/>
      <c r="JW23" s="172"/>
      <c r="JX23" s="172"/>
      <c r="JY23" s="172"/>
      <c r="JZ23" s="172"/>
      <c r="KA23" s="172"/>
      <c r="KB23" s="172"/>
      <c r="KC23" s="172"/>
      <c r="KD23" s="172"/>
      <c r="KE23" s="172"/>
      <c r="KF23" s="172"/>
      <c r="KG23" s="172"/>
      <c r="KH23" s="172"/>
      <c r="KI23" s="172"/>
      <c r="KJ23" s="172"/>
      <c r="KK23" s="172"/>
      <c r="KL23" s="172"/>
      <c r="KM23" s="172"/>
      <c r="KN23" s="172"/>
      <c r="KO23" s="172"/>
      <c r="KP23" s="172"/>
      <c r="KQ23" s="172"/>
      <c r="KR23" s="172"/>
      <c r="KS23" s="172"/>
      <c r="KT23" s="172"/>
      <c r="KU23" s="172"/>
      <c r="KV23" s="172"/>
      <c r="KW23" s="172"/>
      <c r="KX23" s="172"/>
      <c r="KY23" s="172"/>
      <c r="KZ23" s="172"/>
      <c r="LA23" s="172"/>
      <c r="LB23" s="172"/>
      <c r="LC23" s="172"/>
      <c r="LD23" s="172"/>
      <c r="LE23" s="172"/>
      <c r="LF23" s="172"/>
      <c r="LG23" s="172"/>
      <c r="LH23" s="172"/>
      <c r="LI23" s="172"/>
      <c r="LJ23" s="172"/>
      <c r="LK23" s="172"/>
      <c r="LL23" s="172"/>
      <c r="LM23" s="172"/>
      <c r="LN23" s="172"/>
      <c r="LO23" s="172"/>
      <c r="LP23" s="172"/>
      <c r="LQ23" s="172"/>
      <c r="LR23" s="172"/>
      <c r="LS23" s="172"/>
      <c r="LT23" s="172"/>
      <c r="LU23" s="172"/>
      <c r="LV23" s="172"/>
      <c r="LW23" s="172"/>
      <c r="LX23" s="172"/>
      <c r="LY23" s="172"/>
      <c r="LZ23" s="172"/>
      <c r="MA23" s="172"/>
      <c r="MB23" s="172"/>
      <c r="MC23" s="172"/>
      <c r="MD23" s="172"/>
      <c r="ME23" s="172"/>
      <c r="MF23" s="172"/>
      <c r="MG23" s="172"/>
      <c r="MH23" s="172"/>
      <c r="MI23" s="172"/>
      <c r="MJ23" s="172"/>
      <c r="MK23" s="172"/>
      <c r="ML23" s="172"/>
      <c r="MM23" s="172"/>
      <c r="MN23" s="172"/>
      <c r="MO23" s="172"/>
      <c r="MP23" s="172"/>
      <c r="MQ23" s="172"/>
      <c r="MR23" s="172"/>
      <c r="MS23" s="172"/>
      <c r="MT23" s="172"/>
      <c r="MU23" s="172"/>
      <c r="MV23" s="172"/>
      <c r="MW23" s="172"/>
      <c r="MX23" s="172"/>
      <c r="MY23" s="172"/>
      <c r="MZ23" s="172"/>
      <c r="NA23" s="172"/>
      <c r="NB23" s="172"/>
      <c r="NC23" s="172"/>
      <c r="ND23" s="172"/>
      <c r="NE23" s="172"/>
      <c r="NF23" s="172"/>
      <c r="NG23" s="172"/>
      <c r="NH23" s="172"/>
      <c r="NI23" s="172"/>
      <c r="NJ23" s="172"/>
      <c r="NK23" s="172"/>
      <c r="NL23" s="172"/>
      <c r="NM23" s="172"/>
      <c r="NN23" s="172"/>
      <c r="NO23" s="172"/>
      <c r="NP23" s="172"/>
      <c r="NQ23" s="172"/>
      <c r="NR23" s="172"/>
      <c r="NS23" s="172"/>
      <c r="NT23" s="172"/>
      <c r="NU23" s="172"/>
      <c r="NV23" s="172"/>
      <c r="NW23" s="172"/>
      <c r="NX23" s="172"/>
      <c r="NY23" s="172"/>
      <c r="NZ23" s="172"/>
      <c r="OA23" s="172"/>
      <c r="OB23" s="172"/>
      <c r="OC23" s="172"/>
      <c r="OD23" s="172"/>
      <c r="OE23" s="172"/>
      <c r="OF23" s="172"/>
      <c r="OG23" s="172"/>
      <c r="OH23" s="172"/>
      <c r="OI23" s="172"/>
      <c r="OJ23" s="172"/>
      <c r="OK23" s="172"/>
      <c r="OL23" s="172"/>
      <c r="OM23" s="172"/>
      <c r="ON23" s="172"/>
      <c r="OO23" s="172"/>
      <c r="OP23" s="172"/>
      <c r="OQ23" s="172"/>
      <c r="OR23" s="172"/>
      <c r="OS23" s="172"/>
      <c r="OT23" s="172"/>
      <c r="OU23" s="172"/>
      <c r="OV23" s="172"/>
      <c r="OW23" s="172"/>
      <c r="OX23" s="172"/>
      <c r="OY23" s="172"/>
      <c r="OZ23" s="172"/>
      <c r="PA23" s="172"/>
      <c r="PB23" s="172"/>
      <c r="PC23" s="172"/>
      <c r="PD23" s="172"/>
      <c r="PE23" s="172"/>
      <c r="PF23" s="172"/>
      <c r="PG23" s="172"/>
      <c r="PH23" s="172"/>
      <c r="PI23" s="172"/>
      <c r="PJ23" s="172"/>
      <c r="PK23" s="172"/>
      <c r="PL23" s="172"/>
      <c r="PM23" s="172"/>
      <c r="PN23" s="172"/>
      <c r="PO23" s="172"/>
      <c r="PP23" s="172"/>
      <c r="PQ23" s="172"/>
      <c r="PR23" s="172"/>
      <c r="PS23" s="172"/>
      <c r="PT23" s="172"/>
      <c r="PU23" s="172"/>
      <c r="PV23" s="172"/>
      <c r="PW23" s="172"/>
      <c r="PX23" s="172"/>
      <c r="PY23" s="172"/>
      <c r="PZ23" s="172"/>
      <c r="QA23" s="172"/>
      <c r="QB23" s="172"/>
      <c r="QC23" s="172"/>
      <c r="QD23" s="172"/>
      <c r="QE23" s="172"/>
      <c r="QF23" s="172"/>
      <c r="QG23" s="172"/>
      <c r="QH23" s="172"/>
      <c r="QI23" s="172"/>
      <c r="QJ23" s="172"/>
      <c r="QK23" s="172"/>
      <c r="QL23" s="172"/>
      <c r="QM23" s="172"/>
      <c r="QN23" s="172"/>
      <c r="QO23" s="172"/>
      <c r="QP23" s="172"/>
      <c r="QQ23" s="172"/>
      <c r="QR23" s="172"/>
      <c r="QS23" s="172"/>
      <c r="QT23" s="172"/>
      <c r="QU23" s="172"/>
      <c r="QV23" s="172"/>
      <c r="QW23" s="172"/>
      <c r="QX23" s="172"/>
      <c r="QY23" s="172"/>
      <c r="QZ23" s="172"/>
      <c r="RA23" s="172"/>
      <c r="RB23" s="172"/>
      <c r="RC23" s="172"/>
      <c r="RD23" s="172"/>
      <c r="RE23" s="172"/>
      <c r="RF23" s="172"/>
      <c r="RG23" s="172"/>
      <c r="RH23" s="172"/>
      <c r="RI23" s="172"/>
      <c r="RJ23" s="172"/>
      <c r="RK23" s="172"/>
      <c r="RL23" s="172"/>
      <c r="RM23" s="172"/>
      <c r="RN23" s="172"/>
      <c r="RO23" s="172"/>
      <c r="RP23" s="172"/>
      <c r="RQ23" s="172"/>
      <c r="RR23" s="172"/>
      <c r="RS23" s="172"/>
      <c r="RT23" s="172"/>
      <c r="RU23" s="172"/>
      <c r="RV23" s="172"/>
      <c r="RW23" s="172"/>
      <c r="RX23" s="172"/>
      <c r="RY23" s="172"/>
      <c r="RZ23" s="172"/>
      <c r="SA23" s="172"/>
      <c r="SB23" s="172"/>
      <c r="SC23" s="172"/>
      <c r="SD23" s="172"/>
      <c r="SE23" s="172"/>
      <c r="SF23" s="172"/>
      <c r="SG23" s="172"/>
      <c r="SH23" s="172"/>
      <c r="SI23" s="172"/>
      <c r="SJ23" s="172"/>
      <c r="SK23" s="172"/>
      <c r="SL23" s="172"/>
      <c r="SM23" s="172"/>
      <c r="SN23" s="172"/>
      <c r="SO23" s="172"/>
      <c r="SP23" s="172"/>
      <c r="SQ23" s="172"/>
      <c r="SR23" s="172"/>
      <c r="SS23" s="172"/>
      <c r="ST23" s="172"/>
      <c r="SU23" s="172"/>
      <c r="SV23" s="172"/>
      <c r="SW23" s="172"/>
      <c r="SX23" s="172"/>
      <c r="SY23" s="172"/>
      <c r="SZ23" s="172"/>
      <c r="TA23" s="172"/>
      <c r="TB23" s="172"/>
      <c r="TC23" s="172"/>
      <c r="TD23" s="172"/>
      <c r="TE23" s="172"/>
      <c r="TF23" s="172"/>
      <c r="TG23" s="172"/>
      <c r="TH23" s="172"/>
      <c r="TI23" s="172"/>
      <c r="TJ23" s="172"/>
      <c r="TK23" s="172"/>
      <c r="TL23" s="172"/>
      <c r="TM23" s="172"/>
      <c r="TN23" s="172"/>
      <c r="TO23" s="172"/>
      <c r="TP23" s="172"/>
      <c r="TQ23" s="172"/>
      <c r="TR23" s="172"/>
      <c r="TS23" s="172"/>
      <c r="TT23" s="172"/>
      <c r="TU23" s="172"/>
      <c r="TV23" s="172"/>
      <c r="TW23" s="172"/>
      <c r="TX23" s="172"/>
      <c r="TY23" s="172"/>
      <c r="TZ23" s="172"/>
      <c r="UA23" s="172"/>
      <c r="UB23" s="172"/>
      <c r="UC23" s="172"/>
      <c r="UD23" s="172"/>
      <c r="UE23" s="172"/>
      <c r="UF23" s="172"/>
      <c r="UG23" s="172"/>
      <c r="UH23" s="172"/>
      <c r="UI23" s="172"/>
      <c r="UJ23" s="172"/>
      <c r="UK23" s="172"/>
      <c r="UL23" s="172"/>
      <c r="UM23" s="172"/>
      <c r="UN23" s="172"/>
      <c r="UO23" s="172"/>
      <c r="UP23" s="172"/>
      <c r="UQ23" s="172"/>
      <c r="UR23" s="172"/>
      <c r="US23" s="172"/>
      <c r="UT23" s="172"/>
      <c r="UU23" s="172"/>
      <c r="UV23" s="172"/>
      <c r="UW23" s="172"/>
      <c r="UX23" s="172"/>
      <c r="UY23" s="172"/>
      <c r="UZ23" s="172"/>
      <c r="VA23" s="172"/>
      <c r="VB23" s="172"/>
      <c r="VC23" s="172"/>
      <c r="VD23" s="172"/>
      <c r="VE23" s="172"/>
      <c r="VF23" s="172"/>
      <c r="VG23" s="172"/>
      <c r="VH23" s="172"/>
      <c r="VI23" s="172"/>
      <c r="VJ23" s="172"/>
      <c r="VK23" s="172"/>
      <c r="VL23" s="172"/>
      <c r="VM23" s="172"/>
      <c r="VN23" s="172"/>
      <c r="VO23" s="172"/>
      <c r="VP23" s="172"/>
      <c r="VQ23" s="172"/>
      <c r="VR23" s="172"/>
      <c r="VS23" s="172"/>
      <c r="VT23" s="172"/>
      <c r="VU23" s="172"/>
      <c r="VV23" s="172"/>
      <c r="VW23" s="172"/>
      <c r="VX23" s="172"/>
      <c r="VY23" s="172"/>
      <c r="VZ23" s="172"/>
      <c r="WA23" s="172"/>
      <c r="WB23" s="172"/>
      <c r="WC23" s="172"/>
      <c r="WD23" s="172"/>
      <c r="WE23" s="172"/>
      <c r="WF23" s="172"/>
      <c r="WG23" s="172"/>
      <c r="WH23" s="172"/>
      <c r="WI23" s="172"/>
      <c r="WJ23" s="172"/>
      <c r="WK23" s="172"/>
      <c r="WL23" s="172"/>
      <c r="WM23" s="172"/>
      <c r="WN23" s="172"/>
      <c r="WO23" s="172"/>
      <c r="WP23" s="172"/>
      <c r="WQ23" s="172"/>
      <c r="WR23" s="172"/>
      <c r="WS23" s="172"/>
      <c r="WT23" s="172"/>
      <c r="WU23" s="172"/>
      <c r="WV23" s="172"/>
      <c r="WW23" s="172"/>
      <c r="WX23" s="172"/>
      <c r="WY23" s="172"/>
      <c r="WZ23" s="172"/>
      <c r="XA23" s="172"/>
      <c r="XB23" s="172"/>
      <c r="XC23" s="172"/>
      <c r="XD23" s="172"/>
      <c r="XE23" s="172"/>
      <c r="XF23" s="172"/>
      <c r="XG23" s="172"/>
      <c r="XH23" s="172"/>
      <c r="XI23" s="172"/>
      <c r="XJ23" s="172"/>
      <c r="XK23" s="172"/>
      <c r="XL23" s="172"/>
      <c r="XM23" s="172"/>
      <c r="XN23" s="172"/>
      <c r="XO23" s="172"/>
      <c r="XP23" s="172"/>
      <c r="XQ23" s="172"/>
      <c r="XR23" s="172"/>
      <c r="XS23" s="172"/>
      <c r="XT23" s="172"/>
      <c r="XU23" s="172"/>
      <c r="XV23" s="172"/>
      <c r="XW23" s="172"/>
      <c r="XX23" s="172"/>
      <c r="XY23" s="172"/>
      <c r="XZ23" s="172"/>
      <c r="YA23" s="172"/>
      <c r="YB23" s="172"/>
      <c r="YC23" s="172"/>
      <c r="YD23" s="172"/>
      <c r="YE23" s="172"/>
      <c r="YF23" s="172"/>
      <c r="YG23" s="172"/>
      <c r="YH23" s="172"/>
      <c r="YI23" s="172"/>
      <c r="YJ23" s="172"/>
      <c r="YK23" s="172"/>
      <c r="YL23" s="172"/>
      <c r="YM23" s="172"/>
      <c r="YN23" s="172"/>
      <c r="YO23" s="172"/>
      <c r="YP23" s="172"/>
      <c r="YQ23" s="172"/>
      <c r="YR23" s="172"/>
      <c r="YS23" s="172"/>
      <c r="YT23" s="172"/>
      <c r="YU23" s="172"/>
      <c r="YV23" s="172"/>
      <c r="YW23" s="172"/>
      <c r="YX23" s="172"/>
      <c r="YY23" s="172"/>
      <c r="YZ23" s="172"/>
      <c r="ZA23" s="172"/>
      <c r="ZB23" s="172"/>
      <c r="ZC23" s="172"/>
      <c r="ZD23" s="172"/>
      <c r="ZE23" s="172"/>
      <c r="ZF23" s="172"/>
      <c r="ZG23" s="172"/>
      <c r="ZH23" s="172"/>
      <c r="ZI23" s="172"/>
      <c r="ZJ23" s="172"/>
      <c r="ZK23" s="172"/>
      <c r="ZL23" s="172"/>
      <c r="ZM23" s="172"/>
      <c r="ZN23" s="172"/>
      <c r="ZO23" s="172"/>
      <c r="ZP23" s="172"/>
      <c r="ZQ23" s="172"/>
      <c r="ZR23" s="172"/>
      <c r="ZS23" s="172"/>
      <c r="ZT23" s="172"/>
      <c r="ZU23" s="172"/>
      <c r="ZV23" s="172"/>
      <c r="ZW23" s="172"/>
      <c r="ZX23" s="172"/>
      <c r="ZY23" s="172"/>
      <c r="ZZ23" s="172"/>
      <c r="AAA23" s="172"/>
      <c r="AAB23" s="172"/>
      <c r="AAC23" s="172"/>
      <c r="AAD23" s="172"/>
      <c r="AAE23" s="172"/>
      <c r="AAF23" s="172"/>
      <c r="AAG23" s="172"/>
      <c r="AAH23" s="172"/>
      <c r="AAI23" s="172"/>
      <c r="AAJ23" s="172"/>
      <c r="AAK23" s="172"/>
      <c r="AAL23" s="172"/>
      <c r="AAM23" s="172"/>
      <c r="AAN23" s="172"/>
      <c r="AAO23" s="172"/>
      <c r="AAP23" s="172"/>
      <c r="AAQ23" s="172"/>
      <c r="AAR23" s="172"/>
      <c r="AAS23" s="172"/>
      <c r="AAT23" s="172"/>
      <c r="AAU23" s="172"/>
      <c r="AAV23" s="172"/>
      <c r="AAW23" s="172"/>
      <c r="AAX23" s="172"/>
      <c r="AAY23" s="172"/>
      <c r="AAZ23" s="172"/>
      <c r="ABA23" s="172"/>
      <c r="ABB23" s="172"/>
      <c r="ABC23" s="172"/>
      <c r="ABD23" s="172"/>
      <c r="ABE23" s="172"/>
      <c r="ABF23" s="172"/>
      <c r="ABG23" s="172"/>
      <c r="ABH23" s="172"/>
      <c r="ABI23" s="172"/>
      <c r="ABJ23" s="172"/>
      <c r="ABK23" s="172"/>
      <c r="ABL23" s="172"/>
      <c r="ABM23" s="172"/>
      <c r="ABN23" s="172"/>
      <c r="ABO23" s="172"/>
      <c r="ABP23" s="172"/>
      <c r="ABQ23" s="172"/>
      <c r="ABR23" s="172"/>
      <c r="ABS23" s="172"/>
      <c r="ABT23" s="172"/>
      <c r="ABU23" s="172"/>
      <c r="ABV23" s="172"/>
      <c r="ABW23" s="172"/>
      <c r="ABX23" s="172"/>
      <c r="ABY23" s="172"/>
      <c r="ABZ23" s="172"/>
      <c r="ACA23" s="172"/>
      <c r="ACB23" s="172"/>
      <c r="ACC23" s="172"/>
      <c r="ACD23" s="172"/>
      <c r="ACE23" s="172"/>
      <c r="ACF23" s="172"/>
      <c r="ACG23" s="172"/>
      <c r="ACH23" s="172"/>
      <c r="ACI23" s="172"/>
      <c r="ACJ23" s="172"/>
      <c r="ACK23" s="172"/>
      <c r="ACL23" s="172"/>
      <c r="ACM23" s="172"/>
      <c r="ACN23" s="172"/>
      <c r="ACO23" s="172"/>
      <c r="ACP23" s="172"/>
      <c r="ACQ23" s="172"/>
      <c r="ACR23" s="172"/>
      <c r="ACS23" s="172"/>
      <c r="ACT23" s="172"/>
      <c r="ACU23" s="172"/>
      <c r="ACV23" s="172"/>
      <c r="ACW23" s="172"/>
      <c r="ACX23" s="172"/>
      <c r="ACY23" s="172"/>
      <c r="ACZ23" s="172"/>
      <c r="ADA23" s="172"/>
      <c r="ADB23" s="172"/>
      <c r="ADC23" s="172"/>
      <c r="ADD23" s="172"/>
      <c r="ADE23" s="172"/>
      <c r="ADF23" s="172"/>
      <c r="ADG23" s="172"/>
      <c r="ADH23" s="172"/>
      <c r="ADI23" s="172"/>
      <c r="ADJ23" s="172"/>
      <c r="ADK23" s="172"/>
      <c r="ADL23" s="172"/>
      <c r="ADM23" s="172"/>
      <c r="ADN23" s="172"/>
      <c r="ADO23" s="172"/>
      <c r="ADP23" s="172"/>
      <c r="ADQ23" s="172"/>
      <c r="ADR23" s="172"/>
      <c r="ADS23" s="172"/>
      <c r="ADT23" s="172"/>
      <c r="ADU23" s="172"/>
      <c r="ADV23" s="172"/>
      <c r="ADW23" s="172"/>
      <c r="ADX23" s="172"/>
      <c r="ADY23" s="172"/>
      <c r="ADZ23" s="172"/>
      <c r="AEA23" s="172"/>
      <c r="AEB23" s="172"/>
      <c r="AEC23" s="172"/>
      <c r="AED23" s="172"/>
      <c r="AEE23" s="172"/>
      <c r="AEF23" s="172"/>
      <c r="AEG23" s="172"/>
      <c r="AEH23" s="172"/>
      <c r="AEI23" s="172"/>
      <c r="AEJ23" s="172"/>
      <c r="AEK23" s="172"/>
      <c r="AEL23" s="172"/>
      <c r="AEM23" s="172"/>
      <c r="AEN23" s="172"/>
      <c r="AEO23" s="172"/>
      <c r="AEP23" s="172"/>
      <c r="AEQ23" s="172"/>
      <c r="AER23" s="172"/>
      <c r="AES23" s="172"/>
      <c r="AET23" s="172"/>
      <c r="AEU23" s="172"/>
      <c r="AEV23" s="172"/>
      <c r="AEW23" s="172"/>
      <c r="AEX23" s="172"/>
      <c r="AEY23" s="172"/>
      <c r="AEZ23" s="172"/>
      <c r="AFA23" s="172"/>
      <c r="AFB23" s="172"/>
      <c r="AFC23" s="172"/>
      <c r="AFD23" s="172"/>
      <c r="AFE23" s="172"/>
      <c r="AFF23" s="172"/>
      <c r="AFG23" s="172"/>
      <c r="AFH23" s="172"/>
      <c r="AFI23" s="172"/>
      <c r="AFJ23" s="172"/>
      <c r="AFK23" s="172"/>
      <c r="AFL23" s="172"/>
      <c r="AFM23" s="172"/>
      <c r="AFN23" s="172"/>
      <c r="AFO23" s="172"/>
      <c r="AFP23" s="172"/>
      <c r="AFQ23" s="172"/>
      <c r="AFR23" s="172"/>
      <c r="AFS23" s="172"/>
      <c r="AFT23" s="172"/>
      <c r="AFU23" s="172"/>
      <c r="AFV23" s="172"/>
      <c r="AFW23" s="172"/>
      <c r="AFX23" s="172"/>
      <c r="AFY23" s="172"/>
      <c r="AFZ23" s="172"/>
      <c r="AGA23" s="172"/>
      <c r="AGB23" s="172"/>
      <c r="AGC23" s="172"/>
      <c r="AGD23" s="172"/>
      <c r="AGE23" s="172"/>
      <c r="AGF23" s="172"/>
      <c r="AGG23" s="172"/>
      <c r="AGH23" s="172"/>
      <c r="AGI23" s="172"/>
      <c r="AGJ23" s="172"/>
      <c r="AGK23" s="172"/>
      <c r="AGL23" s="172"/>
      <c r="AGM23" s="172"/>
      <c r="AGN23" s="172"/>
      <c r="AGO23" s="172"/>
      <c r="AGP23" s="172"/>
      <c r="AGQ23" s="172"/>
      <c r="AGR23" s="172"/>
      <c r="AGS23" s="172"/>
      <c r="AGT23" s="172"/>
      <c r="AGU23" s="172"/>
      <c r="AGV23" s="172"/>
      <c r="AGW23" s="172"/>
      <c r="AGX23" s="172"/>
      <c r="AGY23" s="172"/>
      <c r="AGZ23" s="172"/>
      <c r="AHA23" s="172"/>
      <c r="AHB23" s="172"/>
      <c r="AHC23" s="172"/>
      <c r="AHD23" s="172"/>
      <c r="AHE23" s="172"/>
      <c r="AHF23" s="172"/>
      <c r="AHG23" s="172"/>
      <c r="AHH23" s="172"/>
      <c r="AHI23" s="172"/>
      <c r="AHJ23" s="172"/>
      <c r="AHK23" s="172"/>
      <c r="AHL23" s="172"/>
      <c r="AHM23" s="172"/>
      <c r="AHN23" s="172"/>
      <c r="AHO23" s="172"/>
      <c r="AHP23" s="172"/>
      <c r="AHQ23" s="172"/>
      <c r="AHR23" s="172"/>
      <c r="AHS23" s="172"/>
      <c r="AHT23" s="172"/>
      <c r="AHU23" s="172"/>
      <c r="AHV23" s="172"/>
      <c r="AHW23" s="172"/>
      <c r="AHX23" s="172"/>
      <c r="AHY23" s="172"/>
      <c r="AHZ23" s="172"/>
      <c r="AIA23" s="172"/>
      <c r="AIB23" s="172"/>
      <c r="AIC23" s="172"/>
      <c r="AID23" s="172"/>
      <c r="AIE23" s="172"/>
      <c r="AIF23" s="172"/>
      <c r="AIG23" s="172"/>
      <c r="AIH23" s="172"/>
      <c r="AII23" s="172"/>
      <c r="AIJ23" s="172"/>
      <c r="AIK23" s="172"/>
      <c r="AIL23" s="172"/>
      <c r="AIM23" s="172"/>
      <c r="AIN23" s="172"/>
      <c r="AIO23" s="172"/>
      <c r="AIP23" s="172"/>
      <c r="AIQ23" s="172"/>
      <c r="AIR23" s="172"/>
      <c r="AIS23" s="172"/>
      <c r="AIT23" s="172"/>
      <c r="AIU23" s="172"/>
      <c r="AIV23" s="172"/>
      <c r="AIW23" s="172"/>
      <c r="AIX23" s="172"/>
      <c r="AIY23" s="172"/>
      <c r="AIZ23" s="172"/>
      <c r="AJA23" s="172"/>
      <c r="AJB23" s="172"/>
      <c r="AJC23" s="172"/>
      <c r="AJD23" s="172"/>
      <c r="AJE23" s="172"/>
      <c r="AJF23" s="172"/>
      <c r="AJG23" s="172"/>
      <c r="AJH23" s="172"/>
      <c r="AJI23" s="172"/>
      <c r="AJJ23" s="172"/>
      <c r="AJK23" s="172"/>
      <c r="AJL23" s="172"/>
      <c r="AJM23" s="172"/>
      <c r="AJN23" s="172"/>
      <c r="AJO23" s="172"/>
      <c r="AJP23" s="172"/>
      <c r="AJQ23" s="172"/>
      <c r="AJR23" s="172"/>
      <c r="AJS23" s="172"/>
      <c r="AJT23" s="172"/>
      <c r="AJU23" s="172"/>
      <c r="AJV23" s="172"/>
      <c r="AJW23" s="172"/>
      <c r="AJX23" s="172"/>
      <c r="AJY23" s="172"/>
      <c r="AJZ23" s="172"/>
      <c r="AKA23" s="172"/>
      <c r="AKB23" s="172"/>
      <c r="AKC23" s="172"/>
      <c r="AKD23" s="172"/>
      <c r="AKE23" s="172"/>
      <c r="AKF23" s="172"/>
      <c r="AKG23" s="172"/>
      <c r="AKH23" s="172"/>
      <c r="AKI23" s="172"/>
      <c r="AKJ23" s="172"/>
      <c r="AKK23" s="172"/>
      <c r="AKL23" s="172"/>
      <c r="AKM23" s="172"/>
      <c r="AKN23" s="172"/>
      <c r="AKO23" s="172"/>
      <c r="AKP23" s="172"/>
      <c r="AKQ23" s="172"/>
      <c r="AKR23" s="172"/>
      <c r="AKS23" s="172"/>
      <c r="AKT23" s="172"/>
      <c r="AKU23" s="172"/>
      <c r="AKV23" s="172"/>
      <c r="AKW23" s="172"/>
      <c r="AKX23" s="172"/>
      <c r="AKY23" s="172"/>
      <c r="AKZ23" s="172"/>
      <c r="ALA23" s="172"/>
      <c r="ALB23" s="172"/>
      <c r="ALC23" s="172"/>
      <c r="ALD23" s="172"/>
      <c r="ALE23" s="172"/>
      <c r="ALF23" s="172"/>
      <c r="ALG23" s="172"/>
      <c r="ALH23" s="172"/>
      <c r="ALI23" s="172"/>
      <c r="ALJ23" s="172"/>
      <c r="ALK23" s="172"/>
      <c r="ALL23" s="172"/>
      <c r="ALM23" s="172"/>
      <c r="ALN23" s="172"/>
      <c r="ALO23" s="172"/>
      <c r="ALP23" s="172"/>
      <c r="ALQ23" s="172"/>
      <c r="ALR23" s="172"/>
      <c r="ALS23" s="172"/>
      <c r="ALT23" s="172"/>
      <c r="ALU23" s="172"/>
      <c r="ALV23" s="172"/>
      <c r="ALW23" s="172"/>
      <c r="ALX23" s="172"/>
      <c r="ALY23" s="172"/>
      <c r="ALZ23" s="172"/>
      <c r="AMA23" s="172"/>
      <c r="AMB23" s="172"/>
      <c r="AMC23" s="172"/>
      <c r="AMD23" s="172"/>
      <c r="AME23" s="172"/>
      <c r="AMF23" s="172"/>
      <c r="AMG23" s="172"/>
      <c r="AMH23" s="172"/>
      <c r="AMI23" s="172"/>
      <c r="AMJ23" s="172"/>
      <c r="AMK23" s="172"/>
      <c r="AML23" s="172"/>
      <c r="AMM23" s="172"/>
      <c r="AMN23" s="172"/>
      <c r="AMO23" s="172"/>
      <c r="AMP23" s="172"/>
      <c r="AMQ23" s="172"/>
      <c r="AMR23" s="172"/>
      <c r="AMS23" s="172"/>
      <c r="AMT23" s="172"/>
      <c r="AMU23" s="172"/>
      <c r="AMV23" s="172"/>
      <c r="AMW23" s="172"/>
      <c r="AMX23" s="172"/>
      <c r="AMY23" s="172"/>
      <c r="AMZ23" s="172"/>
      <c r="ANA23" s="172"/>
      <c r="ANB23" s="172"/>
      <c r="ANC23" s="172"/>
      <c r="AND23" s="172"/>
      <c r="ANE23" s="172"/>
      <c r="ANF23" s="172"/>
      <c r="ANG23" s="172"/>
      <c r="ANH23" s="172"/>
      <c r="ANI23" s="172"/>
      <c r="ANJ23" s="172"/>
    </row>
    <row r="24" spans="1:1050" ht="26.1" customHeight="1" outlineLevel="2" x14ac:dyDescent="0.2">
      <c r="A24" s="266">
        <f>EJ24</f>
        <v>132</v>
      </c>
      <c r="B24" s="268" t="s">
        <v>137</v>
      </c>
      <c r="C24" s="268" t="s">
        <v>178</v>
      </c>
      <c r="D24" s="268" t="s">
        <v>10</v>
      </c>
      <c r="E24" s="268" t="s">
        <v>209</v>
      </c>
      <c r="F24" s="268" t="s">
        <v>210</v>
      </c>
      <c r="G24" s="269" t="s">
        <v>211</v>
      </c>
      <c r="H24" s="267" t="s">
        <v>130</v>
      </c>
      <c r="I24" s="267">
        <v>22</v>
      </c>
      <c r="J24" s="270">
        <v>690.24</v>
      </c>
      <c r="K24" s="270">
        <v>201.52</v>
      </c>
      <c r="L24" s="270">
        <v>504.18</v>
      </c>
      <c r="M24" s="270">
        <v>317.45</v>
      </c>
      <c r="N24" s="270"/>
      <c r="O24" s="270"/>
      <c r="P24" s="270"/>
      <c r="Q24" s="270"/>
      <c r="R24" s="270"/>
      <c r="S24" s="270"/>
      <c r="T24" s="270">
        <f t="shared" si="0"/>
        <v>1713.39</v>
      </c>
      <c r="U24" s="270">
        <f t="shared" si="1"/>
        <v>23352.559999999998</v>
      </c>
      <c r="V24" s="267">
        <v>5</v>
      </c>
      <c r="W24" s="271">
        <v>20</v>
      </c>
      <c r="X24" s="272">
        <f>VLOOKUP(W24,'[1]PPTOS GENERALES 2024'!$AL$11:$AN$40,3)*Y24</f>
        <v>528.66</v>
      </c>
      <c r="Y24" s="273">
        <v>1</v>
      </c>
      <c r="Z24" s="274">
        <f>VLOOKUP(C24,'[1]PPTOS GENERALES 2024'!$AL$3:$AO$8,4)*Y24</f>
        <v>865.68</v>
      </c>
      <c r="AA24" s="274">
        <f>VLOOKUP(C24,'[1]PPTOS GENERALES 2024'!$AL$3:$AP$8,5)*DM24*Y24</f>
        <v>52.800000000000004</v>
      </c>
      <c r="AB24" s="274"/>
      <c r="AC24" s="270">
        <f>VLOOKUP(C24,'[1]PPTOS GENERALES 2024'!$AU$3:$AV$8,2)*Y24</f>
        <v>748.20899999999995</v>
      </c>
      <c r="AD24" s="270">
        <f>VLOOKUP(C24,'[1]PPTOS GENERALES 2024'!$AU$3:$AW$8,3)*DM24*Y24</f>
        <v>45.578333333333333</v>
      </c>
      <c r="AE24" s="275">
        <f>VLOOKUP(I24,'[1]PPTOS GENERALES 2024'!$AL$11:$AN$40,3)*Y24</f>
        <v>612.99</v>
      </c>
      <c r="AF24" s="270"/>
      <c r="AG24" s="270">
        <f>VLOOKUP(V24,'[1]PPTOS GENERALES 2024'!$AL$45:$AU$56,10)*Y24</f>
        <v>543.62</v>
      </c>
      <c r="AH24" s="270">
        <v>0</v>
      </c>
      <c r="AI24" s="270"/>
      <c r="AJ24" s="270"/>
      <c r="AK24" s="276"/>
      <c r="AL24" s="270">
        <f>VLOOKUP(V24,'[1]PPTOS GENERALES 2024'!$AL$45:$BB$56,12)*AK24</f>
        <v>0</v>
      </c>
      <c r="AM24" s="276"/>
      <c r="AN24" s="270">
        <f>VLOOKUP(V24,'[1]PPTOS GENERALES 2024'!$AL$45:$BB$56,14)*AM24</f>
        <v>0</v>
      </c>
      <c r="AO24" s="276"/>
      <c r="AP24" s="270">
        <f>VLOOKUP(V24,'[1]PPTOS GENERALES 2024'!$AL$45:$BB$56,15)*AO24</f>
        <v>0</v>
      </c>
      <c r="AQ24" s="276">
        <v>1</v>
      </c>
      <c r="AR24" s="270">
        <f>VLOOKUP(V24,'[1]PPTOS GENERALES 2024'!$AL$45:$BB$56,17)*AQ24</f>
        <v>56.34</v>
      </c>
      <c r="AS24" s="276"/>
      <c r="AT24" s="270">
        <f>VLOOKUP(V24,'[1]PPTOS GENERALES 2024'!$AL$45:$BG$56,18)*AS24</f>
        <v>0</v>
      </c>
      <c r="AU24" s="244"/>
      <c r="AV24" s="270">
        <f>VLOOKUP(V24,'[1]PPTOS GENERALES 2024'!$AL$45:$BG$56,19)*AU24</f>
        <v>0</v>
      </c>
      <c r="AW24" s="244">
        <v>1</v>
      </c>
      <c r="AX24" s="270">
        <f>VLOOKUP(V24,'[1]PPTOS GENERALES 2024'!$AL$45:$BG$56,20)*AW24</f>
        <v>113.02</v>
      </c>
      <c r="AY24" s="244"/>
      <c r="AZ24" s="270">
        <f>VLOOKUP(V24,'[1]PPTOS GENERALES 2024'!$AL$45:$BG$56,21)*AY24</f>
        <v>0</v>
      </c>
      <c r="BA24" s="244"/>
      <c r="BB24" s="270">
        <f>VLOOKUP(V24,'[1]PPTOS GENERALES 2024'!$AL$45:$BG$56,22)*BA24</f>
        <v>0</v>
      </c>
      <c r="BC24" s="277">
        <v>1</v>
      </c>
      <c r="BD24" s="270">
        <f>VLOOKUP(V24,'[1]PPTOS GENERALES 2024'!$AL$45:$BZ$56,23)*BC24</f>
        <v>309.32608000000005</v>
      </c>
      <c r="BE24" s="244"/>
      <c r="BF24" s="270">
        <f>VLOOKUP(V24,'[1]PPTOS GENERALES 2024'!$AL$45:$BZ$56,24)*BE24</f>
        <v>0</v>
      </c>
      <c r="BG24" s="244">
        <v>1</v>
      </c>
      <c r="BH24" s="270">
        <f>VLOOKUP(V24,'[1]PPTOS GENERALES 2024'!$AL$45:$BZ$56,25)*BG24</f>
        <v>251.18207999999998</v>
      </c>
      <c r="BI24" s="244"/>
      <c r="BJ24" s="270">
        <f>VLOOKUP(V24,'[1]PPTOS GENERALES 2024'!$AL$45:$BZ$56,26)*BI24</f>
        <v>0</v>
      </c>
      <c r="BK24" s="244"/>
      <c r="BL24" s="270">
        <f>VLOOKUP(V24,'[1]PPTOS GENERALES 2024'!$AL$45:$BZ$56,27)*BK24</f>
        <v>0</v>
      </c>
      <c r="BM24" s="270"/>
      <c r="BN24" s="270">
        <f>VLOOKUP(V24,'[1]PPTOS GENERALES 2024'!$AL$45:$BZ$56,28)*BM24</f>
        <v>0</v>
      </c>
      <c r="BO24" s="270"/>
      <c r="BP24" s="270">
        <f>VLOOKUP(V24,'[1]PPTOS GENERALES 2024'!$AL$45:$BZ$56,29)*BO24</f>
        <v>0</v>
      </c>
      <c r="BQ24" s="270"/>
      <c r="BR24" s="270">
        <f>VLOOKUP(V24,'[1]PPTOS GENERALES 2024'!$AL$45:$BZ$56,30)*BQ24</f>
        <v>0</v>
      </c>
      <c r="BS24" s="270">
        <v>1</v>
      </c>
      <c r="BT24" s="270">
        <f>VLOOKUP(V24,'[1]PPTOS GENERALES 2024'!$AL$45:$BZ$56,31)*BS24</f>
        <v>251.18207999999998</v>
      </c>
      <c r="BU24" s="270"/>
      <c r="BV24" s="270">
        <f>VLOOKUP(V24,'[1]PPTOS GENERALES 2024'!$AL$45:$BZ$56,32)*BU24</f>
        <v>0</v>
      </c>
      <c r="BW24" s="270"/>
      <c r="BX24" s="270">
        <f>VLOOKUP(V24,'[1]PPTOS GENERALES 2024'!$AL$45:$BZ$56,33)*BW24</f>
        <v>0</v>
      </c>
      <c r="BY24" s="270"/>
      <c r="BZ24" s="270">
        <f>VLOOKUP(V24,'[1]PPTOS GENERALES 2024'!$AL$45:$BZ$56,34)*BY24</f>
        <v>0</v>
      </c>
      <c r="CA24" s="270"/>
      <c r="CB24" s="270">
        <f>VLOOKUP(V24,'[1]PPTOS GENERALES 2024'!$AL$45:$BZ$56,35)*CA24</f>
        <v>0</v>
      </c>
      <c r="CC24" s="270">
        <v>0</v>
      </c>
      <c r="CD24" s="270">
        <f>VLOOKUP(V24,'[1]PPTOS GENERALES 2024'!$AL$45:$BZ$56,36)*CC24</f>
        <v>0</v>
      </c>
      <c r="CE24" s="270">
        <v>0</v>
      </c>
      <c r="CF24" s="270">
        <f>VLOOKUP(V24,'[1]PPTOS GENERALES 2024'!$AL$45:$BZ$56,37)*CE24</f>
        <v>0</v>
      </c>
      <c r="CG24" s="270">
        <v>0</v>
      </c>
      <c r="CH24" s="270">
        <f>VLOOKUP(V24,'[1]PPTOS GENERALES 2024'!$AL$45:$BZ$56,38)*CG24</f>
        <v>0</v>
      </c>
      <c r="CI24" s="270">
        <v>0</v>
      </c>
      <c r="CJ24" s="270">
        <f>VLOOKUP(V24,'[1]PPTOS GENERALES 2024'!$AL$45:$BZ$56,39)*CI24</f>
        <v>0</v>
      </c>
      <c r="CK24" s="270"/>
      <c r="CL24" s="270">
        <f>VLOOKUP(V24,'[1]PPTOS GENERALES 2024'!$AL$45:$BZ$56,40)*CK24</f>
        <v>0</v>
      </c>
      <c r="CM24" s="270"/>
      <c r="CN24" s="270">
        <f>VLOOKUP(V24,'[1]PPTOS GENERALES 2024'!$AL$45:$BZ$56,41)*CM24</f>
        <v>0</v>
      </c>
      <c r="CO24" s="270">
        <f t="shared" si="2"/>
        <v>0</v>
      </c>
      <c r="CP24" s="270"/>
      <c r="CQ24" s="270"/>
      <c r="CR24" s="270">
        <f t="array" ref="CR24">ROUND((Z24*12)+(AC24*2),2)</f>
        <v>11884.58</v>
      </c>
      <c r="CS24" s="270"/>
      <c r="CT24" s="270"/>
      <c r="CU24" s="270">
        <f t="array" ref="CU24">ROUND((AA24*12)+ (AD24*2)+AB24,2)</f>
        <v>724.76</v>
      </c>
      <c r="CV24" s="270">
        <f t="shared" si="3"/>
        <v>12609.34</v>
      </c>
      <c r="CW24" s="270">
        <f t="array" ref="CW24">ROUND((AE24+AF24)*14,2)</f>
        <v>8581.86</v>
      </c>
      <c r="CX24" s="270">
        <f t="array" ref="CX24">ROUND(AG24*14,2)</f>
        <v>7610.68</v>
      </c>
      <c r="CY24" s="270">
        <f t="shared" si="4"/>
        <v>13734.7</v>
      </c>
      <c r="CZ24" s="278">
        <f t="shared" si="5"/>
        <v>21345.38</v>
      </c>
      <c r="DA24" s="279">
        <f t="array" ref="DA24">CO24+CP24+CR24+CS24+CT24+CU24+CW24+CX24+CY24</f>
        <v>42536.58</v>
      </c>
      <c r="DB24" s="245">
        <v>0</v>
      </c>
      <c r="DC24" s="280">
        <f t="shared" si="6"/>
        <v>31083.580000000005</v>
      </c>
      <c r="DD24" s="281">
        <f t="shared" si="7"/>
        <v>0.33105663790179785</v>
      </c>
      <c r="DE24" s="270"/>
      <c r="DF24" s="270"/>
      <c r="DG24" s="270">
        <f t="shared" si="8"/>
        <v>2244.4499999999998</v>
      </c>
      <c r="DH24" s="267" t="e">
        <f>#REF!-#REF!</f>
        <v>#REF!</v>
      </c>
      <c r="DI24" s="282" t="s">
        <v>122</v>
      </c>
      <c r="DJ24" s="284">
        <v>43691</v>
      </c>
      <c r="DK24" s="284">
        <v>45658</v>
      </c>
      <c r="DL24" s="285">
        <f t="shared" si="9"/>
        <v>1.6666666666666667</v>
      </c>
      <c r="DM24" s="285">
        <f t="shared" si="10"/>
        <v>1.6666666666666667</v>
      </c>
      <c r="DN24" s="286">
        <f t="shared" si="11"/>
        <v>0</v>
      </c>
      <c r="DO24" s="287">
        <f t="shared" si="12"/>
        <v>0</v>
      </c>
      <c r="DP24" s="287">
        <f t="shared" si="13"/>
        <v>0</v>
      </c>
      <c r="DQ24" s="287">
        <f t="shared" si="14"/>
        <v>0</v>
      </c>
      <c r="DR24" s="287">
        <f t="shared" si="15"/>
        <v>0</v>
      </c>
      <c r="DS24" s="287">
        <f>ROUND(AR24/30,2)</f>
        <v>1.88</v>
      </c>
      <c r="DT24" s="287">
        <f t="shared" si="16"/>
        <v>0</v>
      </c>
      <c r="DU24" s="287">
        <f t="shared" si="17"/>
        <v>0</v>
      </c>
      <c r="DV24" s="287">
        <f>ROUND(AX24/30,2)</f>
        <v>3.77</v>
      </c>
      <c r="DW24" s="287">
        <f t="shared" si="18"/>
        <v>0</v>
      </c>
      <c r="DX24" s="287">
        <f t="shared" si="19"/>
        <v>0</v>
      </c>
      <c r="DY24" s="288"/>
      <c r="DZ24" s="289">
        <v>22</v>
      </c>
      <c r="EA24" s="289">
        <v>2017.83</v>
      </c>
      <c r="EB24" s="290" t="e">
        <f>#REF!-DZ24</f>
        <v>#REF!</v>
      </c>
      <c r="EC24" s="291">
        <f>DG24-EA24</f>
        <v>226.61999999999989</v>
      </c>
      <c r="ED24" s="292">
        <f>ROUND(DB24/2,2)</f>
        <v>0</v>
      </c>
      <c r="EE24" s="288"/>
      <c r="EF24" s="288"/>
      <c r="EG24" s="288"/>
      <c r="EH24" s="288"/>
      <c r="EI24" s="293" t="s">
        <v>212</v>
      </c>
      <c r="EJ24" s="294">
        <v>132</v>
      </c>
      <c r="EK24" s="295" t="s">
        <v>213</v>
      </c>
      <c r="EL24" s="205">
        <v>3</v>
      </c>
      <c r="EM24" s="205">
        <v>2</v>
      </c>
      <c r="EN24" s="170" t="s">
        <v>132</v>
      </c>
      <c r="EO24" s="170" t="s">
        <v>132</v>
      </c>
    </row>
    <row r="25" spans="1:1050" ht="26.1" customHeight="1" outlineLevel="2" x14ac:dyDescent="0.2">
      <c r="A25" s="266">
        <f>EJ25</f>
        <v>132</v>
      </c>
      <c r="B25" s="268" t="s">
        <v>137</v>
      </c>
      <c r="C25" s="268" t="s">
        <v>178</v>
      </c>
      <c r="D25" s="268" t="s">
        <v>10</v>
      </c>
      <c r="E25" s="268" t="s">
        <v>209</v>
      </c>
      <c r="F25" s="268" t="s">
        <v>210</v>
      </c>
      <c r="G25" s="269" t="s">
        <v>211</v>
      </c>
      <c r="H25" s="267" t="s">
        <v>130</v>
      </c>
      <c r="I25" s="267">
        <v>22</v>
      </c>
      <c r="J25" s="270">
        <f>VLOOKUP(C25,'[1]PPTOS GENERALES 2024'!$A$3:$D$8,4)</f>
        <v>690.24</v>
      </c>
      <c r="K25" s="270"/>
      <c r="L25" s="270">
        <f>VLOOKUP(I25,'[1]PPTOS GENERALES 2024'!$A$11:$E$40,5)</f>
        <v>504.18</v>
      </c>
      <c r="M25" s="270">
        <v>386.81</v>
      </c>
      <c r="N25" s="270"/>
      <c r="O25" s="270"/>
      <c r="P25" s="270"/>
      <c r="Q25" s="270"/>
      <c r="R25" s="270"/>
      <c r="S25" s="270"/>
      <c r="T25" s="270">
        <f t="shared" si="0"/>
        <v>1581.23</v>
      </c>
      <c r="U25" s="270">
        <f t="shared" si="1"/>
        <v>21363.600000000002</v>
      </c>
      <c r="V25" s="267">
        <v>5</v>
      </c>
      <c r="W25" s="271">
        <v>22</v>
      </c>
      <c r="X25" s="272">
        <f>VLOOKUP(W25,'[1]PPTOS GENERALES 2024'!$AL$11:$AN$40,3)*Y25</f>
        <v>612.99</v>
      </c>
      <c r="Y25" s="273">
        <v>1</v>
      </c>
      <c r="Z25" s="274">
        <f>VLOOKUP(C25,'[1]PPTOS GENERALES 2024'!$AL$3:$AO$8,4)*Y25</f>
        <v>865.68</v>
      </c>
      <c r="AA25" s="274">
        <f>VLOOKUP(C25,'[1]PPTOS GENERALES 2024'!$AL$3:$AP$8,5)*DM25*Y25</f>
        <v>242.88</v>
      </c>
      <c r="AB25" s="274"/>
      <c r="AC25" s="270">
        <f>VLOOKUP(C25,'[1]PPTOS GENERALES 2024'!$AU$3:$AV$8,2)*Y25</f>
        <v>748.20899999999995</v>
      </c>
      <c r="AD25" s="270">
        <f>VLOOKUP(C25,'[1]PPTOS GENERALES 2024'!$AU$3:$AW$8,3)*DM25*Y25</f>
        <v>209.66033333333331</v>
      </c>
      <c r="AE25" s="275">
        <f>VLOOKUP(I25,'[1]PPTOS GENERALES 2024'!$AL$11:$AN$40,3)*Y25</f>
        <v>612.99</v>
      </c>
      <c r="AF25" s="270"/>
      <c r="AG25" s="270">
        <f>VLOOKUP(V25,'[1]PPTOS GENERALES 2024'!$AL$45:$AU$56,10)*Y25</f>
        <v>543.62</v>
      </c>
      <c r="AH25" s="270"/>
      <c r="AI25" s="270"/>
      <c r="AJ25" s="270"/>
      <c r="AK25" s="276"/>
      <c r="AL25" s="270">
        <f>VLOOKUP(V25,'[1]PPTOS GENERALES 2024'!$AL$45:$BB$56,12)*AK25</f>
        <v>0</v>
      </c>
      <c r="AM25" s="276"/>
      <c r="AN25" s="270">
        <f>VLOOKUP(V25,'[1]PPTOS GENERALES 2024'!$AL$45:$BB$56,14)*AM25</f>
        <v>0</v>
      </c>
      <c r="AO25" s="276"/>
      <c r="AP25" s="270">
        <f>VLOOKUP(V25,'[1]PPTOS GENERALES 2024'!$AL$45:$BB$56,15)*AO25</f>
        <v>0</v>
      </c>
      <c r="AQ25" s="276">
        <v>1</v>
      </c>
      <c r="AR25" s="270">
        <f>VLOOKUP(V25,'[1]PPTOS GENERALES 2024'!$AL$45:$BB$56,17)*AQ25</f>
        <v>56.34</v>
      </c>
      <c r="AS25" s="276"/>
      <c r="AT25" s="270">
        <f>VLOOKUP(V25,'[1]PPTOS GENERALES 2024'!$AL$45:$BG$56,18)*AS25</f>
        <v>0</v>
      </c>
      <c r="AU25" s="244"/>
      <c r="AV25" s="270">
        <f>VLOOKUP(V25,'[1]PPTOS GENERALES 2024'!$AL$45:$BG$56,19)*AU25</f>
        <v>0</v>
      </c>
      <c r="AW25" s="244">
        <v>1</v>
      </c>
      <c r="AX25" s="270">
        <f>VLOOKUP(V25,'[1]PPTOS GENERALES 2024'!$AL$45:$BG$56,20)*AW25</f>
        <v>113.02</v>
      </c>
      <c r="AY25" s="244"/>
      <c r="AZ25" s="270">
        <f>VLOOKUP(V25,'[1]PPTOS GENERALES 2024'!$AL$45:$BG$56,21)*AY25</f>
        <v>0</v>
      </c>
      <c r="BA25" s="244"/>
      <c r="BB25" s="270">
        <f>VLOOKUP(V25,'[1]PPTOS GENERALES 2024'!$AL$45:$BG$56,22)*BA25</f>
        <v>0</v>
      </c>
      <c r="BC25" s="277">
        <v>1</v>
      </c>
      <c r="BD25" s="270">
        <f>VLOOKUP(V25,'[1]PPTOS GENERALES 2024'!$AL$45:$BZ$56,23)*BC25</f>
        <v>309.32608000000005</v>
      </c>
      <c r="BE25" s="244"/>
      <c r="BF25" s="270">
        <f>VLOOKUP(V25,'[1]PPTOS GENERALES 2024'!$AL$45:$BZ$56,24)*BE25</f>
        <v>0</v>
      </c>
      <c r="BG25" s="244">
        <v>1</v>
      </c>
      <c r="BH25" s="270">
        <f>VLOOKUP(V25,'[1]PPTOS GENERALES 2024'!$AL$45:$BZ$56,25)*BG25</f>
        <v>251.18207999999998</v>
      </c>
      <c r="BI25" s="244"/>
      <c r="BJ25" s="270">
        <f>VLOOKUP(V25,'[1]PPTOS GENERALES 2024'!$AL$45:$BZ$56,26)*BI25</f>
        <v>0</v>
      </c>
      <c r="BK25" s="244"/>
      <c r="BL25" s="270">
        <f>VLOOKUP(V25,'[1]PPTOS GENERALES 2024'!$AL$45:$BZ$56,27)*BK25</f>
        <v>0</v>
      </c>
      <c r="BM25" s="270"/>
      <c r="BN25" s="270">
        <f>VLOOKUP(V25,'[1]PPTOS GENERALES 2024'!$AL$45:$BZ$56,28)*BM25</f>
        <v>0</v>
      </c>
      <c r="BO25" s="270"/>
      <c r="BP25" s="270">
        <f>VLOOKUP(V25,'[1]PPTOS GENERALES 2024'!$AL$45:$BZ$56,29)*BO25</f>
        <v>0</v>
      </c>
      <c r="BQ25" s="270"/>
      <c r="BR25" s="270">
        <f>VLOOKUP(V25,'[1]PPTOS GENERALES 2024'!$AL$45:$BZ$56,30)*BQ25</f>
        <v>0</v>
      </c>
      <c r="BS25" s="270">
        <v>1</v>
      </c>
      <c r="BT25" s="270">
        <f>VLOOKUP(V25,'[1]PPTOS GENERALES 2024'!$AL$45:$BZ$56,31)*BS25</f>
        <v>251.18207999999998</v>
      </c>
      <c r="BU25" s="270"/>
      <c r="BV25" s="270">
        <f>VLOOKUP(V25,'[1]PPTOS GENERALES 2024'!$AL$45:$BZ$56,32)*BU25</f>
        <v>0</v>
      </c>
      <c r="BW25" s="270"/>
      <c r="BX25" s="270">
        <f>VLOOKUP(V25,'[1]PPTOS GENERALES 2024'!$AL$45:$BZ$56,33)*BW25</f>
        <v>0</v>
      </c>
      <c r="BY25" s="270"/>
      <c r="BZ25" s="270">
        <f>VLOOKUP(V25,'[1]PPTOS GENERALES 2024'!$AL$45:$BZ$56,34)*BY25</f>
        <v>0</v>
      </c>
      <c r="CA25" s="270"/>
      <c r="CB25" s="270">
        <f>VLOOKUP(V25,'[1]PPTOS GENERALES 2024'!$AL$45:$BZ$56,35)*CA25</f>
        <v>0</v>
      </c>
      <c r="CC25" s="270">
        <v>0</v>
      </c>
      <c r="CD25" s="270">
        <f>VLOOKUP(V25,'[1]PPTOS GENERALES 2024'!$AL$45:$BZ$56,36)*CC25</f>
        <v>0</v>
      </c>
      <c r="CE25" s="270">
        <v>0</v>
      </c>
      <c r="CF25" s="270">
        <f>VLOOKUP(V25,'[1]PPTOS GENERALES 2024'!$AL$45:$BZ$56,37)*CE25</f>
        <v>0</v>
      </c>
      <c r="CG25" s="270">
        <v>0</v>
      </c>
      <c r="CH25" s="270">
        <f>VLOOKUP(V25,'[1]PPTOS GENERALES 2024'!$AL$45:$BZ$56,38)*CG25</f>
        <v>0</v>
      </c>
      <c r="CI25" s="270">
        <v>0</v>
      </c>
      <c r="CJ25" s="270">
        <f>VLOOKUP(V25,'[1]PPTOS GENERALES 2024'!$AL$45:$BZ$56,39)*CI25</f>
        <v>0</v>
      </c>
      <c r="CK25" s="270"/>
      <c r="CL25" s="270">
        <f>VLOOKUP(V25,'[1]PPTOS GENERALES 2024'!$AL$45:$BZ$56,40)*CK25</f>
        <v>0</v>
      </c>
      <c r="CM25" s="270"/>
      <c r="CN25" s="270">
        <f>VLOOKUP(V25,'[1]PPTOS GENERALES 2024'!$AL$45:$BZ$56,41)*CM25</f>
        <v>0</v>
      </c>
      <c r="CO25" s="270">
        <f t="shared" si="2"/>
        <v>0</v>
      </c>
      <c r="CP25" s="270"/>
      <c r="CQ25" s="270"/>
      <c r="CR25" s="270">
        <f t="array" ref="CR25">ROUND((Z25*12)+(AC25*2),2)</f>
        <v>11884.58</v>
      </c>
      <c r="CS25" s="270"/>
      <c r="CT25" s="270"/>
      <c r="CU25" s="270">
        <f t="array" ref="CU25">ROUND((AA25*12)+ (AD25*2)+AB25,2)</f>
        <v>3333.88</v>
      </c>
      <c r="CV25" s="270">
        <f t="shared" si="3"/>
        <v>15218.46</v>
      </c>
      <c r="CW25" s="270">
        <f t="array" ref="CW25">ROUND((AE25+AF25)*14,2)</f>
        <v>8581.86</v>
      </c>
      <c r="CX25" s="270">
        <f t="array" ref="CX25">ROUND(AG25*14,2)</f>
        <v>7610.68</v>
      </c>
      <c r="CY25" s="270">
        <f t="shared" si="4"/>
        <v>13734.7</v>
      </c>
      <c r="CZ25" s="278">
        <f t="shared" si="5"/>
        <v>21345.38</v>
      </c>
      <c r="DA25" s="279">
        <f t="array" ref="DA25">CO25+CP25+CR25+CS25+CT25+CU25+CW25+CX25+CY25</f>
        <v>45145.7</v>
      </c>
      <c r="DB25" s="245">
        <v>0</v>
      </c>
      <c r="DC25" s="280">
        <f t="shared" si="6"/>
        <v>33744.699999999997</v>
      </c>
      <c r="DD25" s="281">
        <f t="shared" si="7"/>
        <v>0.57954183751802102</v>
      </c>
      <c r="DE25" s="270"/>
      <c r="DF25" s="270"/>
      <c r="DG25" s="270">
        <f t="shared" si="8"/>
        <v>2434.5300000000002</v>
      </c>
      <c r="DH25" s="267">
        <v>0</v>
      </c>
      <c r="DI25" s="282" t="s">
        <v>122</v>
      </c>
      <c r="DJ25" s="284">
        <v>36970</v>
      </c>
      <c r="DK25" s="284">
        <v>45658</v>
      </c>
      <c r="DL25" s="276">
        <f t="shared" si="9"/>
        <v>7.666666666666667</v>
      </c>
      <c r="DM25" s="285">
        <f t="shared" si="10"/>
        <v>7.666666666666667</v>
      </c>
      <c r="DN25" s="286">
        <f t="shared" si="11"/>
        <v>0</v>
      </c>
      <c r="DO25" s="287">
        <f t="shared" si="12"/>
        <v>0</v>
      </c>
      <c r="DP25" s="287">
        <f t="shared" si="13"/>
        <v>0</v>
      </c>
      <c r="DQ25" s="287">
        <f t="shared" si="14"/>
        <v>0</v>
      </c>
      <c r="DR25" s="287">
        <f t="shared" si="15"/>
        <v>0</v>
      </c>
      <c r="DS25" s="287">
        <f>ROUND(AR25/30,2)</f>
        <v>1.88</v>
      </c>
      <c r="DT25" s="287">
        <f t="shared" si="16"/>
        <v>0</v>
      </c>
      <c r="DU25" s="287">
        <f t="shared" si="17"/>
        <v>0</v>
      </c>
      <c r="DV25" s="287">
        <f>ROUND(AX25/30,2)</f>
        <v>3.77</v>
      </c>
      <c r="DW25" s="287">
        <f t="shared" si="18"/>
        <v>0</v>
      </c>
      <c r="DX25" s="287">
        <f t="shared" si="19"/>
        <v>0</v>
      </c>
      <c r="DY25" s="288"/>
      <c r="DZ25" s="289">
        <v>923</v>
      </c>
      <c r="EA25" s="289">
        <v>704.05</v>
      </c>
      <c r="EB25" s="290" t="e">
        <f>#REF!-DZ25</f>
        <v>#REF!</v>
      </c>
      <c r="EC25" s="291">
        <f>DG25-EA25</f>
        <v>1730.4800000000002</v>
      </c>
      <c r="ED25" s="292">
        <f>ROUND(DB25/2,2)</f>
        <v>0</v>
      </c>
      <c r="EE25" s="288"/>
      <c r="EF25" s="288"/>
      <c r="EG25" s="288"/>
      <c r="EH25" s="288"/>
      <c r="EI25" s="293" t="s">
        <v>212</v>
      </c>
      <c r="EJ25" s="294">
        <v>132</v>
      </c>
      <c r="EK25" s="295" t="s">
        <v>213</v>
      </c>
      <c r="EL25" s="300">
        <v>3</v>
      </c>
      <c r="EM25" s="300">
        <v>2</v>
      </c>
      <c r="EN25" s="170" t="s">
        <v>132</v>
      </c>
      <c r="EO25" s="170" t="s">
        <v>132</v>
      </c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  <c r="IW25" s="171"/>
      <c r="IX25" s="171"/>
      <c r="IY25" s="171"/>
      <c r="IZ25" s="171"/>
      <c r="JA25" s="171"/>
      <c r="JB25" s="171"/>
      <c r="JC25" s="171"/>
      <c r="JD25" s="171"/>
      <c r="JE25" s="171"/>
      <c r="JF25" s="171"/>
      <c r="JG25" s="171"/>
      <c r="JH25" s="171"/>
      <c r="JI25" s="171"/>
      <c r="JJ25" s="171"/>
      <c r="JK25" s="171"/>
      <c r="JL25" s="171"/>
      <c r="JM25" s="171"/>
      <c r="JN25" s="171"/>
      <c r="JO25" s="171"/>
      <c r="JP25" s="171"/>
      <c r="JQ25" s="171"/>
      <c r="JR25" s="171"/>
      <c r="JS25" s="171"/>
      <c r="JT25" s="171"/>
      <c r="JU25" s="171"/>
      <c r="JV25" s="171"/>
      <c r="JW25" s="171"/>
      <c r="JX25" s="171"/>
      <c r="JY25" s="171"/>
      <c r="JZ25" s="171"/>
      <c r="KA25" s="171"/>
      <c r="KB25" s="171"/>
      <c r="KC25" s="171"/>
      <c r="KD25" s="171"/>
      <c r="KE25" s="171"/>
      <c r="KF25" s="171"/>
      <c r="KG25" s="171"/>
      <c r="KH25" s="171"/>
      <c r="KI25" s="171"/>
      <c r="KJ25" s="171"/>
      <c r="KK25" s="171"/>
      <c r="KL25" s="171"/>
      <c r="KM25" s="171"/>
      <c r="KN25" s="171"/>
      <c r="KO25" s="171"/>
      <c r="KP25" s="171"/>
      <c r="KQ25" s="171"/>
      <c r="KR25" s="171"/>
      <c r="KS25" s="171"/>
      <c r="KT25" s="171"/>
      <c r="KU25" s="171"/>
      <c r="KV25" s="171"/>
      <c r="KW25" s="171"/>
      <c r="KX25" s="171"/>
      <c r="KY25" s="171"/>
      <c r="KZ25" s="171"/>
      <c r="LA25" s="171"/>
      <c r="LB25" s="171"/>
      <c r="LC25" s="171"/>
      <c r="LD25" s="171"/>
      <c r="LE25" s="171"/>
      <c r="LF25" s="171"/>
      <c r="LG25" s="171"/>
      <c r="LH25" s="171"/>
      <c r="LI25" s="171"/>
      <c r="LJ25" s="171"/>
      <c r="LK25" s="171"/>
      <c r="LL25" s="171"/>
      <c r="LM25" s="171"/>
      <c r="LN25" s="171"/>
      <c r="LO25" s="171"/>
      <c r="LP25" s="171"/>
      <c r="LQ25" s="171"/>
      <c r="LR25" s="171"/>
      <c r="LS25" s="171"/>
      <c r="LT25" s="171"/>
      <c r="LU25" s="171"/>
      <c r="LV25" s="171"/>
      <c r="LW25" s="171"/>
      <c r="LX25" s="171"/>
      <c r="LY25" s="171"/>
      <c r="LZ25" s="171"/>
      <c r="MA25" s="171"/>
      <c r="MB25" s="171"/>
      <c r="MC25" s="171"/>
      <c r="MD25" s="171"/>
      <c r="ME25" s="171"/>
      <c r="MF25" s="171"/>
      <c r="MG25" s="171"/>
      <c r="MH25" s="171"/>
      <c r="MI25" s="171"/>
      <c r="MJ25" s="171"/>
      <c r="MK25" s="171"/>
      <c r="ML25" s="171"/>
      <c r="MM25" s="171"/>
      <c r="MN25" s="171"/>
      <c r="MO25" s="171"/>
      <c r="MP25" s="171"/>
      <c r="MQ25" s="171"/>
      <c r="MR25" s="171"/>
      <c r="MS25" s="171"/>
      <c r="MT25" s="171"/>
      <c r="MU25" s="171"/>
      <c r="MV25" s="171"/>
      <c r="MW25" s="171"/>
      <c r="MX25" s="171"/>
      <c r="MY25" s="171"/>
      <c r="MZ25" s="171"/>
      <c r="NA25" s="171"/>
      <c r="NB25" s="171"/>
      <c r="NC25" s="171"/>
      <c r="ND25" s="171"/>
      <c r="NE25" s="171"/>
      <c r="NF25" s="171"/>
      <c r="NG25" s="171"/>
      <c r="NH25" s="171"/>
      <c r="NI25" s="171"/>
      <c r="NJ25" s="171"/>
      <c r="NK25" s="171"/>
      <c r="NL25" s="171"/>
      <c r="NM25" s="171"/>
      <c r="NN25" s="171"/>
      <c r="NO25" s="171"/>
      <c r="NP25" s="171"/>
      <c r="NQ25" s="171"/>
      <c r="NR25" s="171"/>
      <c r="NS25" s="171"/>
      <c r="NT25" s="171"/>
      <c r="NU25" s="171"/>
      <c r="NV25" s="171"/>
      <c r="NW25" s="171"/>
      <c r="NX25" s="171"/>
      <c r="NY25" s="171"/>
      <c r="NZ25" s="171"/>
      <c r="OA25" s="171"/>
      <c r="OB25" s="171"/>
      <c r="OC25" s="171"/>
      <c r="OD25" s="171"/>
      <c r="OE25" s="171"/>
      <c r="OF25" s="171"/>
      <c r="OG25" s="171"/>
      <c r="OH25" s="171"/>
      <c r="OI25" s="171"/>
      <c r="OJ25" s="171"/>
      <c r="OK25" s="171"/>
      <c r="OL25" s="171"/>
      <c r="OM25" s="171"/>
      <c r="ON25" s="171"/>
      <c r="OO25" s="171"/>
      <c r="OP25" s="171"/>
      <c r="OQ25" s="171"/>
      <c r="OR25" s="171"/>
      <c r="OS25" s="171"/>
      <c r="OT25" s="171"/>
      <c r="OU25" s="171"/>
      <c r="OV25" s="171"/>
      <c r="OW25" s="171"/>
      <c r="OX25" s="171"/>
      <c r="OY25" s="171"/>
      <c r="OZ25" s="171"/>
      <c r="PA25" s="171"/>
      <c r="PB25" s="171"/>
      <c r="PC25" s="171"/>
      <c r="PD25" s="171"/>
      <c r="PE25" s="171"/>
      <c r="PF25" s="171"/>
      <c r="PG25" s="171"/>
      <c r="PH25" s="171"/>
      <c r="PI25" s="171"/>
      <c r="PJ25" s="171"/>
      <c r="PK25" s="171"/>
      <c r="PL25" s="171"/>
      <c r="PM25" s="171"/>
      <c r="PN25" s="171"/>
      <c r="PO25" s="171"/>
      <c r="PP25" s="171"/>
      <c r="PQ25" s="171"/>
      <c r="PR25" s="171"/>
      <c r="PS25" s="171"/>
      <c r="PT25" s="171"/>
      <c r="PU25" s="171"/>
      <c r="PV25" s="171"/>
      <c r="PW25" s="171"/>
      <c r="PX25" s="171"/>
      <c r="PY25" s="171"/>
      <c r="PZ25" s="171"/>
      <c r="QA25" s="171"/>
      <c r="QB25" s="171"/>
      <c r="QC25" s="171"/>
      <c r="QD25" s="171"/>
      <c r="QE25" s="171"/>
      <c r="QF25" s="171"/>
      <c r="QG25" s="171"/>
      <c r="QH25" s="171"/>
      <c r="QI25" s="171"/>
      <c r="QJ25" s="171"/>
      <c r="QK25" s="171"/>
      <c r="QL25" s="171"/>
      <c r="QM25" s="171"/>
      <c r="QN25" s="171"/>
      <c r="QO25" s="171"/>
      <c r="QP25" s="171"/>
      <c r="QQ25" s="171"/>
      <c r="QR25" s="171"/>
      <c r="QS25" s="171"/>
      <c r="QT25" s="171"/>
      <c r="QU25" s="171"/>
      <c r="QV25" s="171"/>
      <c r="QW25" s="171"/>
      <c r="QX25" s="171"/>
      <c r="QY25" s="171"/>
      <c r="QZ25" s="171"/>
      <c r="RA25" s="171"/>
      <c r="RB25" s="171"/>
      <c r="RC25" s="171"/>
      <c r="RD25" s="171"/>
      <c r="RE25" s="171"/>
      <c r="RF25" s="171"/>
      <c r="RG25" s="171"/>
      <c r="RH25" s="171"/>
      <c r="RI25" s="171"/>
      <c r="RJ25" s="171"/>
      <c r="RK25" s="171"/>
      <c r="RL25" s="171"/>
      <c r="RM25" s="171"/>
      <c r="RN25" s="171"/>
      <c r="RO25" s="171"/>
      <c r="RP25" s="171"/>
      <c r="RQ25" s="171"/>
      <c r="RR25" s="171"/>
      <c r="RS25" s="171"/>
      <c r="RT25" s="171"/>
      <c r="RU25" s="171"/>
      <c r="RV25" s="171"/>
      <c r="RW25" s="171"/>
      <c r="RX25" s="171"/>
      <c r="RY25" s="171"/>
      <c r="RZ25" s="171"/>
      <c r="SA25" s="171"/>
      <c r="SB25" s="171"/>
      <c r="SC25" s="171"/>
      <c r="SD25" s="171"/>
      <c r="SE25" s="171"/>
      <c r="SF25" s="171"/>
      <c r="SG25" s="171"/>
      <c r="SH25" s="171"/>
      <c r="SI25" s="171"/>
      <c r="SJ25" s="171"/>
      <c r="SK25" s="171"/>
      <c r="SL25" s="171"/>
      <c r="SM25" s="171"/>
      <c r="SN25" s="171"/>
      <c r="SO25" s="171"/>
      <c r="SP25" s="171"/>
      <c r="SQ25" s="171"/>
      <c r="SR25" s="171"/>
      <c r="SS25" s="171"/>
      <c r="ST25" s="171"/>
      <c r="SU25" s="171"/>
      <c r="SV25" s="171"/>
      <c r="SW25" s="171"/>
      <c r="SX25" s="171"/>
      <c r="SY25" s="171"/>
      <c r="SZ25" s="171"/>
      <c r="TA25" s="171"/>
      <c r="TB25" s="171"/>
      <c r="TC25" s="171"/>
      <c r="TD25" s="171"/>
      <c r="TE25" s="171"/>
      <c r="TF25" s="171"/>
      <c r="TG25" s="171"/>
      <c r="TH25" s="171"/>
      <c r="TI25" s="171"/>
      <c r="TJ25" s="171"/>
      <c r="TK25" s="171"/>
      <c r="TL25" s="171"/>
      <c r="TM25" s="171"/>
      <c r="TN25" s="171"/>
      <c r="TO25" s="171"/>
      <c r="TP25" s="171"/>
      <c r="TQ25" s="171"/>
      <c r="TR25" s="171"/>
      <c r="TS25" s="171"/>
      <c r="TT25" s="171"/>
      <c r="TU25" s="171"/>
      <c r="TV25" s="171"/>
      <c r="TW25" s="171"/>
      <c r="TX25" s="171"/>
      <c r="TY25" s="171"/>
      <c r="TZ25" s="171"/>
      <c r="UA25" s="171"/>
      <c r="UB25" s="171"/>
      <c r="UC25" s="171"/>
      <c r="UD25" s="171"/>
      <c r="UE25" s="171"/>
      <c r="UF25" s="171"/>
      <c r="UG25" s="171"/>
      <c r="UH25" s="171"/>
      <c r="UI25" s="171"/>
      <c r="UJ25" s="171"/>
      <c r="UK25" s="171"/>
      <c r="UL25" s="171"/>
      <c r="UM25" s="171"/>
      <c r="UN25" s="171"/>
      <c r="UO25" s="171"/>
      <c r="UP25" s="171"/>
      <c r="UQ25" s="171"/>
      <c r="UR25" s="171"/>
      <c r="US25" s="171"/>
      <c r="UT25" s="171"/>
      <c r="UU25" s="171"/>
      <c r="UV25" s="171"/>
      <c r="UW25" s="171"/>
      <c r="UX25" s="171"/>
      <c r="UY25" s="171"/>
      <c r="UZ25" s="171"/>
      <c r="VA25" s="171"/>
      <c r="VB25" s="171"/>
      <c r="VC25" s="171"/>
      <c r="VD25" s="171"/>
      <c r="VE25" s="171"/>
      <c r="VF25" s="171"/>
      <c r="VG25" s="171"/>
      <c r="VH25" s="171"/>
      <c r="VI25" s="171"/>
      <c r="VJ25" s="171"/>
      <c r="VK25" s="171"/>
      <c r="VL25" s="171"/>
      <c r="VM25" s="171"/>
      <c r="VN25" s="171"/>
      <c r="VO25" s="171"/>
      <c r="VP25" s="171"/>
      <c r="VQ25" s="171"/>
      <c r="VR25" s="171"/>
      <c r="VS25" s="171"/>
      <c r="VT25" s="171"/>
      <c r="VU25" s="171"/>
      <c r="VV25" s="171"/>
      <c r="VW25" s="171"/>
      <c r="VX25" s="171"/>
      <c r="VY25" s="171"/>
      <c r="VZ25" s="171"/>
      <c r="WA25" s="171"/>
      <c r="WB25" s="171"/>
      <c r="WC25" s="171"/>
      <c r="WD25" s="171"/>
      <c r="WE25" s="171"/>
      <c r="WF25" s="171"/>
      <c r="WG25" s="171"/>
      <c r="WH25" s="171"/>
      <c r="WI25" s="171"/>
      <c r="WJ25" s="171"/>
      <c r="WK25" s="171"/>
      <c r="WL25" s="171"/>
      <c r="WM25" s="171"/>
      <c r="WN25" s="171"/>
      <c r="WO25" s="171"/>
      <c r="WP25" s="171"/>
      <c r="WQ25" s="171"/>
      <c r="WR25" s="171"/>
      <c r="WS25" s="171"/>
      <c r="WT25" s="171"/>
      <c r="WU25" s="171"/>
      <c r="WV25" s="171"/>
      <c r="WW25" s="171"/>
      <c r="WX25" s="171"/>
      <c r="WY25" s="171"/>
      <c r="WZ25" s="171"/>
      <c r="XA25" s="171"/>
      <c r="XB25" s="171"/>
      <c r="XC25" s="171"/>
      <c r="XD25" s="171"/>
      <c r="XE25" s="171"/>
      <c r="XF25" s="171"/>
      <c r="XG25" s="171"/>
      <c r="XH25" s="171"/>
      <c r="XI25" s="171"/>
      <c r="XJ25" s="171"/>
      <c r="XK25" s="171"/>
      <c r="XL25" s="171"/>
      <c r="XM25" s="171"/>
      <c r="XN25" s="171"/>
      <c r="XO25" s="171"/>
      <c r="XP25" s="171"/>
      <c r="XQ25" s="171"/>
      <c r="XR25" s="171"/>
      <c r="XS25" s="171"/>
      <c r="XT25" s="171"/>
      <c r="XU25" s="171"/>
      <c r="XV25" s="171"/>
      <c r="XW25" s="171"/>
      <c r="XX25" s="171"/>
      <c r="XY25" s="171"/>
      <c r="XZ25" s="171"/>
      <c r="YA25" s="171"/>
      <c r="YB25" s="171"/>
      <c r="YC25" s="171"/>
      <c r="YD25" s="171"/>
      <c r="YE25" s="171"/>
      <c r="YF25" s="171"/>
      <c r="YG25" s="171"/>
      <c r="YH25" s="171"/>
      <c r="YI25" s="171"/>
      <c r="YJ25" s="171"/>
      <c r="YK25" s="171"/>
      <c r="YL25" s="171"/>
      <c r="YM25" s="171"/>
      <c r="YN25" s="171"/>
      <c r="YO25" s="171"/>
      <c r="YP25" s="171"/>
      <c r="YQ25" s="171"/>
      <c r="YR25" s="171"/>
      <c r="YS25" s="171"/>
      <c r="YT25" s="171"/>
      <c r="YU25" s="171"/>
      <c r="YV25" s="171"/>
      <c r="YW25" s="171"/>
      <c r="YX25" s="171"/>
      <c r="YY25" s="171"/>
      <c r="YZ25" s="171"/>
      <c r="ZA25" s="171"/>
      <c r="ZB25" s="171"/>
      <c r="ZC25" s="171"/>
      <c r="ZD25" s="171"/>
      <c r="ZE25" s="171"/>
      <c r="ZF25" s="171"/>
      <c r="ZG25" s="171"/>
      <c r="ZH25" s="171"/>
      <c r="ZI25" s="171"/>
      <c r="ZJ25" s="171"/>
      <c r="ZK25" s="171"/>
      <c r="ZL25" s="171"/>
      <c r="ZM25" s="171"/>
      <c r="ZN25" s="171"/>
      <c r="ZO25" s="171"/>
      <c r="ZP25" s="171"/>
      <c r="ZQ25" s="171"/>
      <c r="ZR25" s="171"/>
      <c r="ZS25" s="171"/>
      <c r="ZT25" s="171"/>
      <c r="ZU25" s="171"/>
      <c r="ZV25" s="171"/>
      <c r="ZW25" s="171"/>
      <c r="ZX25" s="171"/>
      <c r="ZY25" s="171"/>
      <c r="ZZ25" s="171"/>
      <c r="AAA25" s="171"/>
      <c r="AAB25" s="171"/>
      <c r="AAC25" s="171"/>
      <c r="AAD25" s="171"/>
      <c r="AAE25" s="171"/>
      <c r="AAF25" s="171"/>
      <c r="AAG25" s="171"/>
      <c r="AAH25" s="171"/>
      <c r="AAI25" s="171"/>
      <c r="AAJ25" s="171"/>
      <c r="AAK25" s="171"/>
      <c r="AAL25" s="171"/>
      <c r="AAM25" s="171"/>
      <c r="AAN25" s="171"/>
      <c r="AAO25" s="171"/>
      <c r="AAP25" s="171"/>
      <c r="AAQ25" s="171"/>
      <c r="AAR25" s="171"/>
      <c r="AAS25" s="171"/>
      <c r="AAT25" s="171"/>
      <c r="AAU25" s="171"/>
      <c r="AAV25" s="171"/>
      <c r="AAW25" s="171"/>
      <c r="AAX25" s="171"/>
      <c r="AAY25" s="171"/>
      <c r="AAZ25" s="171"/>
      <c r="ABA25" s="171"/>
      <c r="ABB25" s="171"/>
      <c r="ABC25" s="171"/>
      <c r="ABD25" s="171"/>
      <c r="ABE25" s="171"/>
      <c r="ABF25" s="171"/>
      <c r="ABG25" s="171"/>
      <c r="ABH25" s="171"/>
      <c r="ABI25" s="171"/>
      <c r="ABJ25" s="171"/>
      <c r="ABK25" s="171"/>
      <c r="ABL25" s="171"/>
      <c r="ABM25" s="171"/>
      <c r="ABN25" s="171"/>
      <c r="ABO25" s="171"/>
      <c r="ABP25" s="171"/>
      <c r="ABQ25" s="171"/>
      <c r="ABR25" s="171"/>
      <c r="ABS25" s="171"/>
      <c r="ABT25" s="171"/>
      <c r="ABU25" s="171"/>
      <c r="ABV25" s="171"/>
      <c r="ABW25" s="171"/>
      <c r="ABX25" s="171"/>
      <c r="ABY25" s="171"/>
      <c r="ABZ25" s="171"/>
      <c r="ACA25" s="171"/>
      <c r="ACB25" s="171"/>
      <c r="ACC25" s="171"/>
      <c r="ACD25" s="171"/>
      <c r="ACE25" s="171"/>
      <c r="ACF25" s="171"/>
      <c r="ACG25" s="171"/>
      <c r="ACH25" s="171"/>
      <c r="ACI25" s="171"/>
      <c r="ACJ25" s="171"/>
      <c r="ACK25" s="171"/>
      <c r="ACL25" s="171"/>
      <c r="ACM25" s="171"/>
      <c r="ACN25" s="171"/>
      <c r="ACO25" s="171"/>
      <c r="ACP25" s="171"/>
      <c r="ACQ25" s="171"/>
      <c r="ACR25" s="171"/>
      <c r="ACS25" s="171"/>
      <c r="ACT25" s="171"/>
      <c r="ACU25" s="171"/>
      <c r="ACV25" s="171"/>
      <c r="ACW25" s="171"/>
      <c r="ACX25" s="171"/>
      <c r="ACY25" s="171"/>
      <c r="ACZ25" s="171"/>
      <c r="ADA25" s="171"/>
      <c r="ADB25" s="171"/>
      <c r="ADC25" s="171"/>
      <c r="ADD25" s="171"/>
      <c r="ADE25" s="171"/>
      <c r="ADF25" s="171"/>
      <c r="ADG25" s="171"/>
      <c r="ADH25" s="171"/>
      <c r="ADI25" s="171"/>
      <c r="ADJ25" s="171"/>
      <c r="ADK25" s="171"/>
      <c r="ADL25" s="171"/>
      <c r="ADM25" s="171"/>
      <c r="ADN25" s="171"/>
      <c r="ADO25" s="171"/>
      <c r="ADP25" s="171"/>
      <c r="ADQ25" s="171"/>
      <c r="ADR25" s="171"/>
      <c r="ADS25" s="171"/>
      <c r="ADT25" s="171"/>
      <c r="ADU25" s="171"/>
      <c r="ADV25" s="171"/>
      <c r="ADW25" s="171"/>
      <c r="ADX25" s="171"/>
      <c r="ADY25" s="171"/>
      <c r="ADZ25" s="171"/>
      <c r="AEA25" s="171"/>
      <c r="AEB25" s="171"/>
      <c r="AEC25" s="171"/>
      <c r="AED25" s="171"/>
      <c r="AEE25" s="171"/>
      <c r="AEF25" s="171"/>
      <c r="AEG25" s="171"/>
      <c r="AEH25" s="171"/>
      <c r="AEI25" s="171"/>
      <c r="AEJ25" s="171"/>
      <c r="AEK25" s="171"/>
      <c r="AEL25" s="171"/>
      <c r="AEM25" s="171"/>
      <c r="AEN25" s="171"/>
      <c r="AEO25" s="171"/>
      <c r="AEP25" s="171"/>
      <c r="AEQ25" s="171"/>
      <c r="AER25" s="171"/>
      <c r="AES25" s="171"/>
      <c r="AET25" s="171"/>
      <c r="AEU25" s="171"/>
      <c r="AEV25" s="171"/>
      <c r="AEW25" s="171"/>
      <c r="AEX25" s="171"/>
      <c r="AEY25" s="171"/>
      <c r="AEZ25" s="171"/>
      <c r="AFA25" s="171"/>
      <c r="AFB25" s="171"/>
      <c r="AFC25" s="171"/>
      <c r="AFD25" s="171"/>
      <c r="AFE25" s="171"/>
      <c r="AFF25" s="171"/>
      <c r="AFG25" s="171"/>
      <c r="AFH25" s="171"/>
      <c r="AFI25" s="171"/>
      <c r="AFJ25" s="171"/>
      <c r="AFK25" s="171"/>
      <c r="AFL25" s="171"/>
      <c r="AFM25" s="171"/>
      <c r="AFN25" s="171"/>
      <c r="AFO25" s="171"/>
      <c r="AFP25" s="171"/>
      <c r="AFQ25" s="171"/>
      <c r="AFR25" s="171"/>
      <c r="AFS25" s="171"/>
      <c r="AFT25" s="171"/>
      <c r="AFU25" s="171"/>
      <c r="AFV25" s="171"/>
      <c r="AFW25" s="171"/>
      <c r="AFX25" s="171"/>
      <c r="AFY25" s="171"/>
      <c r="AFZ25" s="171"/>
      <c r="AGA25" s="171"/>
      <c r="AGB25" s="171"/>
      <c r="AGC25" s="171"/>
      <c r="AGD25" s="171"/>
      <c r="AGE25" s="171"/>
      <c r="AGF25" s="171"/>
      <c r="AGG25" s="171"/>
      <c r="AGH25" s="171"/>
      <c r="AGI25" s="171"/>
      <c r="AGJ25" s="171"/>
      <c r="AGK25" s="171"/>
      <c r="AGL25" s="171"/>
      <c r="AGM25" s="171"/>
      <c r="AGN25" s="171"/>
      <c r="AGO25" s="171"/>
      <c r="AGP25" s="171"/>
      <c r="AGQ25" s="171"/>
      <c r="AGR25" s="171"/>
      <c r="AGS25" s="171"/>
      <c r="AGT25" s="171"/>
      <c r="AGU25" s="171"/>
      <c r="AGV25" s="171"/>
      <c r="AGW25" s="171"/>
      <c r="AGX25" s="171"/>
      <c r="AGY25" s="171"/>
      <c r="AGZ25" s="171"/>
      <c r="AHA25" s="171"/>
      <c r="AHB25" s="171"/>
      <c r="AHC25" s="171"/>
      <c r="AHD25" s="171"/>
      <c r="AHE25" s="171"/>
      <c r="AHF25" s="171"/>
      <c r="AHG25" s="171"/>
      <c r="AHH25" s="171"/>
      <c r="AHI25" s="171"/>
      <c r="AHJ25" s="171"/>
      <c r="AHK25" s="171"/>
      <c r="AHL25" s="171"/>
      <c r="AHM25" s="171"/>
      <c r="AHN25" s="171"/>
      <c r="AHO25" s="171"/>
      <c r="AHP25" s="171"/>
      <c r="AHQ25" s="171"/>
      <c r="AHR25" s="171"/>
      <c r="AHS25" s="171"/>
      <c r="AHT25" s="171"/>
      <c r="AHU25" s="171"/>
      <c r="AHV25" s="171"/>
      <c r="AHW25" s="171"/>
      <c r="AHX25" s="171"/>
      <c r="AHY25" s="171"/>
      <c r="AHZ25" s="171"/>
      <c r="AIA25" s="171"/>
      <c r="AIB25" s="171"/>
      <c r="AIC25" s="171"/>
      <c r="AID25" s="171"/>
      <c r="AIE25" s="171"/>
      <c r="AIF25" s="171"/>
      <c r="AIG25" s="171"/>
      <c r="AIH25" s="171"/>
      <c r="AII25" s="171"/>
      <c r="AIJ25" s="171"/>
      <c r="AIK25" s="171"/>
      <c r="AIL25" s="171"/>
      <c r="AIM25" s="171"/>
      <c r="AIN25" s="171"/>
      <c r="AIO25" s="171"/>
      <c r="AIP25" s="171"/>
      <c r="AIQ25" s="171"/>
      <c r="AIR25" s="171"/>
      <c r="AIS25" s="171"/>
      <c r="AIT25" s="171"/>
      <c r="AIU25" s="171"/>
      <c r="AIV25" s="171"/>
      <c r="AIW25" s="171"/>
      <c r="AIX25" s="171"/>
      <c r="AIY25" s="171"/>
      <c r="AIZ25" s="171"/>
      <c r="AJA25" s="171"/>
      <c r="AJB25" s="171"/>
      <c r="AJC25" s="171"/>
      <c r="AJD25" s="171"/>
      <c r="AJE25" s="171"/>
      <c r="AJF25" s="171"/>
      <c r="AJG25" s="171"/>
      <c r="AJH25" s="171"/>
      <c r="AJI25" s="171"/>
      <c r="AJJ25" s="171"/>
      <c r="AJK25" s="171"/>
      <c r="AJL25" s="171"/>
      <c r="AJM25" s="171"/>
      <c r="AJN25" s="171"/>
      <c r="AJO25" s="171"/>
      <c r="AJP25" s="171"/>
      <c r="AJQ25" s="171"/>
      <c r="AJR25" s="171"/>
      <c r="AJS25" s="171"/>
      <c r="AJT25" s="171"/>
      <c r="AJU25" s="171"/>
      <c r="AJV25" s="171"/>
      <c r="AJW25" s="171"/>
      <c r="AJX25" s="171"/>
      <c r="AJY25" s="171"/>
      <c r="AJZ25" s="171"/>
      <c r="AKA25" s="171"/>
      <c r="AKB25" s="171"/>
      <c r="AKC25" s="171"/>
      <c r="AKD25" s="171"/>
      <c r="AKE25" s="171"/>
      <c r="AKF25" s="171"/>
      <c r="AKG25" s="171"/>
      <c r="AKH25" s="171"/>
      <c r="AKI25" s="171"/>
      <c r="AKJ25" s="171"/>
      <c r="AKK25" s="171"/>
      <c r="AKL25" s="171"/>
      <c r="AKM25" s="171"/>
      <c r="AKN25" s="171"/>
      <c r="AKO25" s="171"/>
      <c r="AKP25" s="171"/>
      <c r="AKQ25" s="171"/>
      <c r="AKR25" s="171"/>
      <c r="AKS25" s="171"/>
      <c r="AKT25" s="171"/>
      <c r="AKU25" s="171"/>
      <c r="AKV25" s="171"/>
      <c r="AKW25" s="171"/>
      <c r="AKX25" s="171"/>
      <c r="AKY25" s="171"/>
      <c r="AKZ25" s="171"/>
      <c r="ALA25" s="171"/>
      <c r="ALB25" s="171"/>
      <c r="ALC25" s="171"/>
      <c r="ALD25" s="171"/>
      <c r="ALE25" s="171"/>
      <c r="ALF25" s="171"/>
      <c r="ALG25" s="171"/>
      <c r="ALH25" s="171"/>
      <c r="ALI25" s="171"/>
      <c r="ALJ25" s="171"/>
      <c r="ALK25" s="171"/>
      <c r="ALL25" s="171"/>
      <c r="ALM25" s="171"/>
      <c r="ALN25" s="171"/>
      <c r="ALO25" s="171"/>
      <c r="ALP25" s="171"/>
      <c r="ALQ25" s="171"/>
      <c r="ALR25" s="171"/>
      <c r="ALS25" s="171"/>
      <c r="ALT25" s="171"/>
      <c r="ALU25" s="171"/>
      <c r="ALV25" s="171"/>
      <c r="ALW25" s="171"/>
      <c r="ALX25" s="171"/>
      <c r="ALY25" s="171"/>
      <c r="ALZ25" s="171"/>
      <c r="AMA25" s="171"/>
      <c r="AMB25" s="171"/>
      <c r="AMC25" s="171"/>
      <c r="AMD25" s="171"/>
      <c r="AME25" s="171"/>
      <c r="AMF25" s="171"/>
      <c r="AMG25" s="171"/>
      <c r="AMH25" s="171"/>
      <c r="AMI25" s="171"/>
      <c r="AMJ25" s="171"/>
      <c r="AMK25" s="171"/>
      <c r="AML25" s="171"/>
      <c r="AMM25" s="171"/>
      <c r="AMN25" s="171"/>
      <c r="AMO25" s="171"/>
      <c r="AMP25" s="171"/>
      <c r="AMQ25" s="171"/>
      <c r="AMR25" s="171"/>
      <c r="AMS25" s="171"/>
      <c r="AMT25" s="171"/>
      <c r="AMU25" s="171"/>
      <c r="AMV25" s="171"/>
      <c r="AMW25" s="171"/>
      <c r="AMX25" s="171"/>
      <c r="AMY25" s="171"/>
      <c r="AMZ25" s="171"/>
      <c r="ANA25" s="171"/>
      <c r="ANB25" s="171"/>
      <c r="ANC25" s="171"/>
      <c r="AND25" s="171"/>
      <c r="ANE25" s="171"/>
      <c r="ANF25" s="171"/>
      <c r="ANG25" s="171"/>
      <c r="ANH25" s="171"/>
      <c r="ANI25" s="171"/>
      <c r="ANJ25" s="171"/>
    </row>
    <row r="26" spans="1:1050" ht="26.1" customHeight="1" outlineLevel="2" x14ac:dyDescent="0.2">
      <c r="A26" s="266">
        <f>EJ26</f>
        <v>132</v>
      </c>
      <c r="B26" s="268" t="s">
        <v>137</v>
      </c>
      <c r="C26" s="268" t="s">
        <v>178</v>
      </c>
      <c r="D26" s="268" t="s">
        <v>10</v>
      </c>
      <c r="E26" s="268" t="s">
        <v>209</v>
      </c>
      <c r="F26" s="268" t="s">
        <v>210</v>
      </c>
      <c r="G26" s="269" t="s">
        <v>211</v>
      </c>
      <c r="H26" s="267" t="s">
        <v>130</v>
      </c>
      <c r="I26" s="267">
        <v>22</v>
      </c>
      <c r="J26" s="270">
        <v>690.24</v>
      </c>
      <c r="K26" s="270"/>
      <c r="L26" s="270">
        <v>504.18</v>
      </c>
      <c r="M26" s="270">
        <v>317.45</v>
      </c>
      <c r="N26" s="270"/>
      <c r="O26" s="270"/>
      <c r="P26" s="270"/>
      <c r="Q26" s="270"/>
      <c r="R26" s="270"/>
      <c r="S26" s="270"/>
      <c r="T26" s="270">
        <f t="shared" si="0"/>
        <v>1511.8700000000001</v>
      </c>
      <c r="U26" s="270">
        <f t="shared" si="1"/>
        <v>20531.28</v>
      </c>
      <c r="V26" s="267">
        <v>5</v>
      </c>
      <c r="W26" s="271">
        <v>20</v>
      </c>
      <c r="X26" s="272">
        <f>VLOOKUP(W26,'[1]PPTOS GENERALES 2024'!$AL$11:$AN$40,3)*Y26</f>
        <v>528.66</v>
      </c>
      <c r="Y26" s="273">
        <v>1</v>
      </c>
      <c r="Z26" s="274">
        <f>VLOOKUP(C26,'[1]PPTOS GENERALES 2024'!$AL$3:$AO$8,4)*Y26</f>
        <v>865.68</v>
      </c>
      <c r="AA26" s="274">
        <f>VLOOKUP(C26,'[1]PPTOS GENERALES 2024'!$AL$3:$AP$8,5)*DM26*Y26</f>
        <v>211.20000000000002</v>
      </c>
      <c r="AB26" s="274">
        <f>VLOOKUP(C26,'[1]PPTOS GENERALES 2024'!$R$3:$V$8,5)*5</f>
        <v>131.1</v>
      </c>
      <c r="AC26" s="270">
        <f>VLOOKUP(C26,'[1]PPTOS GENERALES 2024'!$AU$3:$AV$8,2)*Y26</f>
        <v>748.20899999999995</v>
      </c>
      <c r="AD26" s="270">
        <f>VLOOKUP(C26,'[1]PPTOS GENERALES 2024'!$AU$3:$AW$8,3)*DM26*Y26</f>
        <v>182.31333333333333</v>
      </c>
      <c r="AE26" s="275">
        <f>VLOOKUP(I26,'[1]PPTOS GENERALES 2024'!$AL$11:$AN$40,3)*Y26</f>
        <v>612.99</v>
      </c>
      <c r="AF26" s="270"/>
      <c r="AG26" s="270">
        <f>VLOOKUP(V26,'[1]PPTOS GENERALES 2024'!$AL$45:$AU$56,10)*Y26</f>
        <v>543.62</v>
      </c>
      <c r="AH26" s="270"/>
      <c r="AI26" s="270"/>
      <c r="AJ26" s="270"/>
      <c r="AK26" s="276"/>
      <c r="AL26" s="270">
        <f>VLOOKUP(V26,'[1]PPTOS GENERALES 2024'!$AL$45:$BB$56,12)*AK26</f>
        <v>0</v>
      </c>
      <c r="AM26" s="276"/>
      <c r="AN26" s="270">
        <f>VLOOKUP(V26,'[1]PPTOS GENERALES 2024'!$AL$45:$BB$56,14)*AM26</f>
        <v>0</v>
      </c>
      <c r="AO26" s="276"/>
      <c r="AP26" s="270">
        <f>VLOOKUP(V26,'[1]PPTOS GENERALES 2024'!$AL$45:$BB$56,15)*AO26</f>
        <v>0</v>
      </c>
      <c r="AQ26" s="276">
        <v>1</v>
      </c>
      <c r="AR26" s="270">
        <f>VLOOKUP(V26,'[1]PPTOS GENERALES 2024'!$AL$45:$BB$56,17)*AQ26</f>
        <v>56.34</v>
      </c>
      <c r="AS26" s="276"/>
      <c r="AT26" s="270">
        <f>VLOOKUP(V26,'[1]PPTOS GENERALES 2024'!$AL$45:$BG$56,18)*AS26</f>
        <v>0</v>
      </c>
      <c r="AU26" s="244"/>
      <c r="AV26" s="270">
        <f>VLOOKUP(V26,'[1]PPTOS GENERALES 2024'!$AL$45:$BG$56,19)*AU26</f>
        <v>0</v>
      </c>
      <c r="AW26" s="244">
        <v>1</v>
      </c>
      <c r="AX26" s="270">
        <f>VLOOKUP(V26,'[1]PPTOS GENERALES 2024'!$AL$45:$BG$56,20)*AW26</f>
        <v>113.02</v>
      </c>
      <c r="AY26" s="244"/>
      <c r="AZ26" s="270">
        <f>VLOOKUP(V26,'[1]PPTOS GENERALES 2024'!$AL$45:$BG$56,21)*AY26</f>
        <v>0</v>
      </c>
      <c r="BA26" s="244"/>
      <c r="BB26" s="270">
        <f>VLOOKUP(V26,'[1]PPTOS GENERALES 2024'!$AL$45:$BG$56,22)*BA26</f>
        <v>0</v>
      </c>
      <c r="BC26" s="277">
        <v>1</v>
      </c>
      <c r="BD26" s="270">
        <f>VLOOKUP(V26,'[1]PPTOS GENERALES 2024'!$AL$45:$BZ$56,23)*BC26</f>
        <v>309.32608000000005</v>
      </c>
      <c r="BE26" s="244"/>
      <c r="BF26" s="270">
        <f>VLOOKUP(V26,'[1]PPTOS GENERALES 2024'!$AL$45:$BZ$56,24)*BE26</f>
        <v>0</v>
      </c>
      <c r="BG26" s="244">
        <v>1</v>
      </c>
      <c r="BH26" s="270">
        <f>VLOOKUP(V26,'[1]PPTOS GENERALES 2024'!$AL$45:$BZ$56,25)*BG26</f>
        <v>251.18207999999998</v>
      </c>
      <c r="BI26" s="244"/>
      <c r="BJ26" s="270">
        <f>VLOOKUP(V26,'[1]PPTOS GENERALES 2024'!$AL$45:$BZ$56,26)*BI26</f>
        <v>0</v>
      </c>
      <c r="BK26" s="244"/>
      <c r="BL26" s="270">
        <f>VLOOKUP(V26,'[1]PPTOS GENERALES 2024'!$AL$45:$BZ$56,27)*BK26</f>
        <v>0</v>
      </c>
      <c r="BM26" s="270"/>
      <c r="BN26" s="270">
        <f>VLOOKUP(V26,'[1]PPTOS GENERALES 2024'!$AL$45:$BZ$56,28)*BM26</f>
        <v>0</v>
      </c>
      <c r="BO26" s="270"/>
      <c r="BP26" s="270">
        <f>VLOOKUP(V26,'[1]PPTOS GENERALES 2024'!$AL$45:$BZ$56,29)*BO26</f>
        <v>0</v>
      </c>
      <c r="BQ26" s="270"/>
      <c r="BR26" s="270">
        <f>VLOOKUP(V26,'[1]PPTOS GENERALES 2024'!$AL$45:$BZ$56,30)*BQ26</f>
        <v>0</v>
      </c>
      <c r="BS26" s="270">
        <v>1</v>
      </c>
      <c r="BT26" s="270">
        <f>VLOOKUP(V26,'[1]PPTOS GENERALES 2024'!$AL$45:$BZ$56,31)*BS26</f>
        <v>251.18207999999998</v>
      </c>
      <c r="BU26" s="270"/>
      <c r="BV26" s="270">
        <f>VLOOKUP(V26,'[1]PPTOS GENERALES 2024'!$AL$45:$BZ$56,32)*BU26</f>
        <v>0</v>
      </c>
      <c r="BW26" s="270"/>
      <c r="BX26" s="270">
        <f>VLOOKUP(V26,'[1]PPTOS GENERALES 2024'!$AL$45:$BZ$56,33)*BW26</f>
        <v>0</v>
      </c>
      <c r="BY26" s="270"/>
      <c r="BZ26" s="270">
        <f>VLOOKUP(V26,'[1]PPTOS GENERALES 2024'!$AL$45:$BZ$56,34)*BY26</f>
        <v>0</v>
      </c>
      <c r="CA26" s="270"/>
      <c r="CB26" s="270">
        <f>VLOOKUP(V26,'[1]PPTOS GENERALES 2024'!$AL$45:$BZ$56,35)*CA26</f>
        <v>0</v>
      </c>
      <c r="CC26" s="270">
        <v>0</v>
      </c>
      <c r="CD26" s="270">
        <f>VLOOKUP(V26,'[1]PPTOS GENERALES 2024'!$AL$45:$BZ$56,36)*CC26</f>
        <v>0</v>
      </c>
      <c r="CE26" s="270">
        <v>0</v>
      </c>
      <c r="CF26" s="270">
        <f>VLOOKUP(V26,'[1]PPTOS GENERALES 2024'!$AL$45:$BZ$56,37)*CE26</f>
        <v>0</v>
      </c>
      <c r="CG26" s="270">
        <v>0</v>
      </c>
      <c r="CH26" s="270">
        <f>VLOOKUP(V26,'[1]PPTOS GENERALES 2024'!$AL$45:$BZ$56,38)*CG26</f>
        <v>0</v>
      </c>
      <c r="CI26" s="270">
        <v>0</v>
      </c>
      <c r="CJ26" s="270">
        <f>VLOOKUP(V26,'[1]PPTOS GENERALES 2024'!$AL$45:$BZ$56,39)*CI26</f>
        <v>0</v>
      </c>
      <c r="CK26" s="270"/>
      <c r="CL26" s="270">
        <f>VLOOKUP(V26,'[1]PPTOS GENERALES 2024'!$AL$45:$BZ$56,40)*CK26</f>
        <v>0</v>
      </c>
      <c r="CM26" s="270"/>
      <c r="CN26" s="270">
        <f>VLOOKUP(V26,'[1]PPTOS GENERALES 2024'!$AL$45:$BZ$56,41)*CM26</f>
        <v>0</v>
      </c>
      <c r="CO26" s="270">
        <f t="shared" si="2"/>
        <v>0</v>
      </c>
      <c r="CP26" s="270"/>
      <c r="CQ26" s="270"/>
      <c r="CR26" s="270">
        <f t="array" ref="CR26">ROUND((Z26*12)+(AC26*2),2)</f>
        <v>11884.58</v>
      </c>
      <c r="CS26" s="270"/>
      <c r="CT26" s="270"/>
      <c r="CU26" s="270">
        <f t="array" ref="CU26">ROUND((AA26*12)+ (AD26*2)+AB26,2)</f>
        <v>3030.13</v>
      </c>
      <c r="CV26" s="270">
        <f t="shared" si="3"/>
        <v>14914.71</v>
      </c>
      <c r="CW26" s="270">
        <f t="array" ref="CW26">ROUND((AE26+AF26)*14,2)</f>
        <v>8581.86</v>
      </c>
      <c r="CX26" s="270">
        <f t="array" ref="CX26">ROUND(AG26*14,2)</f>
        <v>7610.68</v>
      </c>
      <c r="CY26" s="270">
        <f t="shared" si="4"/>
        <v>13734.7</v>
      </c>
      <c r="CZ26" s="278">
        <f t="shared" si="5"/>
        <v>21345.38</v>
      </c>
      <c r="DA26" s="279">
        <f t="array" ref="DA26">CO26+CP26+CR26+CS26+CT26+CU26+CW26+CX26+CY26</f>
        <v>44841.95</v>
      </c>
      <c r="DB26" s="245">
        <v>0</v>
      </c>
      <c r="DC26" s="280">
        <f t="shared" si="6"/>
        <v>33301.18</v>
      </c>
      <c r="DD26" s="281">
        <f t="shared" si="7"/>
        <v>0.62197291157687218</v>
      </c>
      <c r="DE26" s="270"/>
      <c r="DF26" s="270"/>
      <c r="DG26" s="270">
        <f t="shared" si="8"/>
        <v>2402.85</v>
      </c>
      <c r="DH26" s="267" t="e">
        <f>#REF!-#REF!</f>
        <v>#REF!</v>
      </c>
      <c r="DI26" s="282" t="s">
        <v>122</v>
      </c>
      <c r="DJ26" s="282" t="s">
        <v>221</v>
      </c>
      <c r="DK26" s="284">
        <v>45658</v>
      </c>
      <c r="DL26" s="285">
        <f t="shared" si="9"/>
        <v>6.666666666666667</v>
      </c>
      <c r="DM26" s="285">
        <f t="shared" si="10"/>
        <v>6.666666666666667</v>
      </c>
      <c r="DN26" s="286">
        <f t="shared" si="11"/>
        <v>0</v>
      </c>
      <c r="DO26" s="287">
        <f t="shared" si="12"/>
        <v>0</v>
      </c>
      <c r="DP26" s="287">
        <f t="shared" si="13"/>
        <v>0</v>
      </c>
      <c r="DQ26" s="287">
        <f t="shared" si="14"/>
        <v>0</v>
      </c>
      <c r="DR26" s="287">
        <f t="shared" si="15"/>
        <v>0</v>
      </c>
      <c r="DS26" s="287">
        <f>ROUND(AR26/30,2)</f>
        <v>1.88</v>
      </c>
      <c r="DT26" s="287">
        <f t="shared" si="16"/>
        <v>0</v>
      </c>
      <c r="DU26" s="287">
        <f t="shared" si="17"/>
        <v>0</v>
      </c>
      <c r="DV26" s="287">
        <f>ROUND(AX26/30,2)</f>
        <v>3.77</v>
      </c>
      <c r="DW26" s="287">
        <f t="shared" si="18"/>
        <v>0</v>
      </c>
      <c r="DX26" s="287">
        <f t="shared" si="19"/>
        <v>0</v>
      </c>
      <c r="DY26" s="288"/>
      <c r="DZ26" s="289">
        <v>719</v>
      </c>
      <c r="EA26" s="289">
        <v>1812.23</v>
      </c>
      <c r="EB26" s="290" t="e">
        <f>#REF!-DZ26</f>
        <v>#REF!</v>
      </c>
      <c r="EC26" s="291">
        <f>DG26-EA26</f>
        <v>590.61999999999989</v>
      </c>
      <c r="ED26" s="292">
        <f>ROUND(DB26/2,2)</f>
        <v>0</v>
      </c>
      <c r="EE26" s="288"/>
      <c r="EF26" s="288"/>
      <c r="EG26" s="288"/>
      <c r="EH26" s="288"/>
      <c r="EI26" s="293" t="s">
        <v>212</v>
      </c>
      <c r="EJ26" s="294">
        <v>132</v>
      </c>
      <c r="EK26" s="295" t="s">
        <v>213</v>
      </c>
      <c r="EL26" s="205">
        <v>3</v>
      </c>
      <c r="EM26" s="205">
        <v>2</v>
      </c>
      <c r="EN26" s="170" t="s">
        <v>132</v>
      </c>
      <c r="EO26" s="170" t="s">
        <v>132</v>
      </c>
    </row>
    <row r="27" spans="1:1050" ht="26.1" customHeight="1" outlineLevel="2" x14ac:dyDescent="0.2">
      <c r="A27" s="266">
        <f>EJ27</f>
        <v>132</v>
      </c>
      <c r="B27" s="268" t="s">
        <v>137</v>
      </c>
      <c r="C27" s="268" t="s">
        <v>178</v>
      </c>
      <c r="D27" s="268" t="s">
        <v>10</v>
      </c>
      <c r="E27" s="268" t="s">
        <v>209</v>
      </c>
      <c r="F27" s="268" t="s">
        <v>210</v>
      </c>
      <c r="G27" s="269" t="s">
        <v>211</v>
      </c>
      <c r="H27" s="267" t="s">
        <v>130</v>
      </c>
      <c r="I27" s="267">
        <v>22</v>
      </c>
      <c r="J27" s="270">
        <f>VLOOKUP(C27,'[1]PPTOS GENERALES 2024'!$A$3:$D$8,4)</f>
        <v>690.24</v>
      </c>
      <c r="K27" s="270"/>
      <c r="L27" s="270">
        <f>VLOOKUP(I27,'[1]PPTOS GENERALES 2024'!$A$11:$E$40,5)</f>
        <v>504.18</v>
      </c>
      <c r="M27" s="270">
        <v>386.81</v>
      </c>
      <c r="N27" s="270"/>
      <c r="O27" s="270"/>
      <c r="P27" s="270"/>
      <c r="Q27" s="270"/>
      <c r="R27" s="270"/>
      <c r="S27" s="270"/>
      <c r="T27" s="270">
        <f t="shared" si="0"/>
        <v>1581.23</v>
      </c>
      <c r="U27" s="270">
        <f t="shared" si="1"/>
        <v>21363.600000000002</v>
      </c>
      <c r="V27" s="267">
        <v>5</v>
      </c>
      <c r="W27" s="271">
        <v>22</v>
      </c>
      <c r="X27" s="272">
        <f>VLOOKUP(W27,'[1]PPTOS GENERALES 2024'!$AL$11:$AN$40,3)*Y27</f>
        <v>612.99</v>
      </c>
      <c r="Y27" s="273">
        <v>1</v>
      </c>
      <c r="Z27" s="274">
        <f>VLOOKUP(C27,'[1]PPTOS GENERALES 2024'!$AL$3:$AO$8,4)*Y27</f>
        <v>865.68</v>
      </c>
      <c r="AA27" s="274">
        <f>VLOOKUP(C27,'[1]PPTOS GENERALES 2024'!$AL$3:$AP$8,5)*DM27*Y27</f>
        <v>179.52</v>
      </c>
      <c r="AB27" s="274"/>
      <c r="AC27" s="270">
        <f>VLOOKUP(C27,'[1]PPTOS GENERALES 2024'!$AU$3:$AV$8,2)*Y27</f>
        <v>748.20899999999995</v>
      </c>
      <c r="AD27" s="270">
        <f>VLOOKUP(C27,'[1]PPTOS GENERALES 2024'!$AU$3:$AW$8,3)*DM27*Y27</f>
        <v>154.96633333333332</v>
      </c>
      <c r="AE27" s="275">
        <f>VLOOKUP(I27,'[1]PPTOS GENERALES 2024'!$AL$11:$AN$40,3)*Y27</f>
        <v>612.99</v>
      </c>
      <c r="AF27" s="270"/>
      <c r="AG27" s="270">
        <f>VLOOKUP(V27,'[1]PPTOS GENERALES 2024'!$AL$45:$AU$56,10)*Y27</f>
        <v>543.62</v>
      </c>
      <c r="AH27" s="270"/>
      <c r="AI27" s="270"/>
      <c r="AJ27" s="270"/>
      <c r="AK27" s="276"/>
      <c r="AL27" s="270">
        <f>VLOOKUP(V27,'[1]PPTOS GENERALES 2024'!$AL$45:$BB$56,12)*AK27</f>
        <v>0</v>
      </c>
      <c r="AM27" s="276"/>
      <c r="AN27" s="270">
        <f>VLOOKUP(V27,'[1]PPTOS GENERALES 2024'!$AL$45:$BB$56,14)*AM27</f>
        <v>0</v>
      </c>
      <c r="AO27" s="276"/>
      <c r="AP27" s="270">
        <f>VLOOKUP(V27,'[1]PPTOS GENERALES 2024'!$AL$45:$BB$56,15)*AO27</f>
        <v>0</v>
      </c>
      <c r="AQ27" s="276">
        <v>1</v>
      </c>
      <c r="AR27" s="270">
        <f>VLOOKUP(V27,'[1]PPTOS GENERALES 2024'!$AL$45:$BB$56,17)*AQ27</f>
        <v>56.34</v>
      </c>
      <c r="AS27" s="276"/>
      <c r="AT27" s="270">
        <f>VLOOKUP(V27,'[1]PPTOS GENERALES 2024'!$AL$45:$BG$56,18)*AS27</f>
        <v>0</v>
      </c>
      <c r="AU27" s="244"/>
      <c r="AV27" s="270">
        <f>VLOOKUP(V27,'[1]PPTOS GENERALES 2024'!$AL$45:$BG$56,19)*AU27</f>
        <v>0</v>
      </c>
      <c r="AW27" s="244">
        <v>1</v>
      </c>
      <c r="AX27" s="270">
        <f>VLOOKUP(V27,'[1]PPTOS GENERALES 2024'!$AL$45:$BG$56,20)*AW27</f>
        <v>113.02</v>
      </c>
      <c r="AY27" s="244"/>
      <c r="AZ27" s="270">
        <f>VLOOKUP(V27,'[1]PPTOS GENERALES 2024'!$AL$45:$BG$56,21)*AY27</f>
        <v>0</v>
      </c>
      <c r="BA27" s="244"/>
      <c r="BB27" s="270">
        <f>VLOOKUP(V27,'[1]PPTOS GENERALES 2024'!$AL$45:$BG$56,22)*BA27</f>
        <v>0</v>
      </c>
      <c r="BC27" s="277">
        <v>1</v>
      </c>
      <c r="BD27" s="270">
        <f>VLOOKUP(V27,'[1]PPTOS GENERALES 2024'!$AL$45:$BZ$56,23)*BC27</f>
        <v>309.32608000000005</v>
      </c>
      <c r="BE27" s="244"/>
      <c r="BF27" s="270">
        <f>VLOOKUP(V27,'[1]PPTOS GENERALES 2024'!$AL$45:$BZ$56,24)*BE27</f>
        <v>0</v>
      </c>
      <c r="BG27" s="244">
        <v>1</v>
      </c>
      <c r="BH27" s="270">
        <f>VLOOKUP(V27,'[1]PPTOS GENERALES 2024'!$AL$45:$BZ$56,25)*BG27</f>
        <v>251.18207999999998</v>
      </c>
      <c r="BI27" s="244"/>
      <c r="BJ27" s="270">
        <f>VLOOKUP(V27,'[1]PPTOS GENERALES 2024'!$AL$45:$BZ$56,26)*BI27</f>
        <v>0</v>
      </c>
      <c r="BK27" s="244"/>
      <c r="BL27" s="270">
        <f>VLOOKUP(V27,'[1]PPTOS GENERALES 2024'!$AL$45:$BZ$56,27)*BK27</f>
        <v>0</v>
      </c>
      <c r="BM27" s="270"/>
      <c r="BN27" s="270">
        <f>VLOOKUP(V27,'[1]PPTOS GENERALES 2024'!$AL$45:$BZ$56,28)*BM27</f>
        <v>0</v>
      </c>
      <c r="BO27" s="270"/>
      <c r="BP27" s="270">
        <f>VLOOKUP(V27,'[1]PPTOS GENERALES 2024'!$AL$45:$BZ$56,29)*BO27</f>
        <v>0</v>
      </c>
      <c r="BQ27" s="270"/>
      <c r="BR27" s="270">
        <f>VLOOKUP(V27,'[1]PPTOS GENERALES 2024'!$AL$45:$BZ$56,30)*BQ27</f>
        <v>0</v>
      </c>
      <c r="BS27" s="270">
        <v>1</v>
      </c>
      <c r="BT27" s="270">
        <f>VLOOKUP(V27,'[1]PPTOS GENERALES 2024'!$AL$45:$BZ$56,31)*BS27</f>
        <v>251.18207999999998</v>
      </c>
      <c r="BU27" s="270"/>
      <c r="BV27" s="270">
        <f>VLOOKUP(V27,'[1]PPTOS GENERALES 2024'!$AL$45:$BZ$56,32)*BU27</f>
        <v>0</v>
      </c>
      <c r="BW27" s="270"/>
      <c r="BX27" s="270">
        <f>VLOOKUP(V27,'[1]PPTOS GENERALES 2024'!$AL$45:$BZ$56,33)*BW27</f>
        <v>0</v>
      </c>
      <c r="BY27" s="270"/>
      <c r="BZ27" s="270">
        <f>VLOOKUP(V27,'[1]PPTOS GENERALES 2024'!$AL$45:$BZ$56,34)*BY27</f>
        <v>0</v>
      </c>
      <c r="CA27" s="270"/>
      <c r="CB27" s="270">
        <f>VLOOKUP(V27,'[1]PPTOS GENERALES 2024'!$AL$45:$BZ$56,35)*CA27</f>
        <v>0</v>
      </c>
      <c r="CC27" s="270">
        <v>0</v>
      </c>
      <c r="CD27" s="270">
        <f>VLOOKUP(V27,'[1]PPTOS GENERALES 2024'!$AL$45:$BZ$56,36)*CC27</f>
        <v>0</v>
      </c>
      <c r="CE27" s="270">
        <v>0</v>
      </c>
      <c r="CF27" s="270">
        <f>VLOOKUP(V27,'[1]PPTOS GENERALES 2024'!$AL$45:$BZ$56,37)*CE27</f>
        <v>0</v>
      </c>
      <c r="CG27" s="270">
        <v>0</v>
      </c>
      <c r="CH27" s="270">
        <f>VLOOKUP(V27,'[1]PPTOS GENERALES 2024'!$AL$45:$BZ$56,38)*CG27</f>
        <v>0</v>
      </c>
      <c r="CI27" s="270">
        <v>0</v>
      </c>
      <c r="CJ27" s="270">
        <f>VLOOKUP(V27,'[1]PPTOS GENERALES 2024'!$AL$45:$BZ$56,39)*CI27</f>
        <v>0</v>
      </c>
      <c r="CK27" s="270"/>
      <c r="CL27" s="270">
        <f>VLOOKUP(V27,'[1]PPTOS GENERALES 2024'!$AL$45:$BZ$56,40)*CK27</f>
        <v>0</v>
      </c>
      <c r="CM27" s="270"/>
      <c r="CN27" s="270">
        <f>VLOOKUP(V27,'[1]PPTOS GENERALES 2024'!$AL$45:$BZ$56,41)*CM27</f>
        <v>0</v>
      </c>
      <c r="CO27" s="270">
        <f t="shared" si="2"/>
        <v>0</v>
      </c>
      <c r="CP27" s="270"/>
      <c r="CQ27" s="270"/>
      <c r="CR27" s="270">
        <f t="array" ref="CR27">ROUND((Z27*12)+(AC27*2),2)</f>
        <v>11884.58</v>
      </c>
      <c r="CS27" s="270"/>
      <c r="CT27" s="270"/>
      <c r="CU27" s="270">
        <f t="array" ref="CU27">ROUND((AA27*12)+ (AD27*2)+AB27,2)</f>
        <v>2464.17</v>
      </c>
      <c r="CV27" s="270">
        <f t="shared" si="3"/>
        <v>14348.75</v>
      </c>
      <c r="CW27" s="270">
        <f t="array" ref="CW27">ROUND((AE27+AF27)*14,2)</f>
        <v>8581.86</v>
      </c>
      <c r="CX27" s="270">
        <f t="array" ref="CX27">ROUND(AG27*14,2)</f>
        <v>7610.68</v>
      </c>
      <c r="CY27" s="270">
        <f t="shared" si="4"/>
        <v>13734.7</v>
      </c>
      <c r="CZ27" s="278">
        <f t="shared" si="5"/>
        <v>21345.38</v>
      </c>
      <c r="DA27" s="279">
        <f t="array" ref="DA27">CO27+CP27+CR27+CS27+CT27+CU27+CW27+CX27+CY27</f>
        <v>44275.990000000005</v>
      </c>
      <c r="DB27" s="245">
        <v>0</v>
      </c>
      <c r="DC27" s="280">
        <f t="shared" si="6"/>
        <v>32857.660000000003</v>
      </c>
      <c r="DD27" s="281">
        <f t="shared" si="7"/>
        <v>0.53802074556722657</v>
      </c>
      <c r="DE27" s="270"/>
      <c r="DF27" s="270"/>
      <c r="DG27" s="270">
        <f t="shared" si="8"/>
        <v>2371.17</v>
      </c>
      <c r="DH27" s="267">
        <v>0</v>
      </c>
      <c r="DI27" s="282" t="s">
        <v>122</v>
      </c>
      <c r="DJ27" s="284">
        <v>39401</v>
      </c>
      <c r="DK27" s="284">
        <v>45658</v>
      </c>
      <c r="DL27" s="285">
        <f t="shared" si="9"/>
        <v>5.666666666666667</v>
      </c>
      <c r="DM27" s="285">
        <f t="shared" si="10"/>
        <v>5.666666666666667</v>
      </c>
      <c r="DN27" s="286">
        <f t="shared" si="11"/>
        <v>0</v>
      </c>
      <c r="DO27" s="287">
        <f t="shared" si="12"/>
        <v>0</v>
      </c>
      <c r="DP27" s="287">
        <f t="shared" si="13"/>
        <v>0</v>
      </c>
      <c r="DQ27" s="287">
        <f t="shared" si="14"/>
        <v>0</v>
      </c>
      <c r="DR27" s="287">
        <f t="shared" si="15"/>
        <v>0</v>
      </c>
      <c r="DS27" s="287">
        <f>ROUND(AR27/30,2)</f>
        <v>1.88</v>
      </c>
      <c r="DT27" s="287">
        <f t="shared" si="16"/>
        <v>0</v>
      </c>
      <c r="DU27" s="287">
        <f t="shared" si="17"/>
        <v>0</v>
      </c>
      <c r="DV27" s="287">
        <f>ROUND(AX27/30,2)</f>
        <v>3.77</v>
      </c>
      <c r="DW27" s="287">
        <f t="shared" si="18"/>
        <v>0</v>
      </c>
      <c r="DX27" s="287">
        <f t="shared" si="19"/>
        <v>0</v>
      </c>
      <c r="DY27" s="288"/>
      <c r="DZ27" s="289">
        <v>926</v>
      </c>
      <c r="EA27" s="289">
        <v>704.05</v>
      </c>
      <c r="EB27" s="290" t="e">
        <f>#REF!-DZ27</f>
        <v>#REF!</v>
      </c>
      <c r="EC27" s="291">
        <f>DG27-EA27</f>
        <v>1667.1200000000001</v>
      </c>
      <c r="ED27" s="292">
        <f>ROUND(DB27/2,2)</f>
        <v>0</v>
      </c>
      <c r="EE27" s="288"/>
      <c r="EF27" s="288"/>
      <c r="EG27" s="288"/>
      <c r="EH27" s="288"/>
      <c r="EI27" s="293" t="s">
        <v>212</v>
      </c>
      <c r="EJ27" s="294">
        <v>132</v>
      </c>
      <c r="EK27" s="295" t="s">
        <v>213</v>
      </c>
      <c r="EL27" s="205">
        <v>3</v>
      </c>
      <c r="EM27" s="205">
        <v>2</v>
      </c>
      <c r="EN27" s="170" t="s">
        <v>132</v>
      </c>
      <c r="EO27" s="170" t="s">
        <v>132</v>
      </c>
    </row>
    <row r="28" spans="1:1050" ht="26.1" customHeight="1" outlineLevel="2" x14ac:dyDescent="0.2">
      <c r="A28" s="266">
        <f>EJ28</f>
        <v>132</v>
      </c>
      <c r="B28" s="268" t="s">
        <v>137</v>
      </c>
      <c r="C28" s="268" t="s">
        <v>178</v>
      </c>
      <c r="D28" s="268" t="s">
        <v>10</v>
      </c>
      <c r="E28" s="268" t="s">
        <v>209</v>
      </c>
      <c r="F28" s="268" t="s">
        <v>210</v>
      </c>
      <c r="G28" s="269" t="s">
        <v>211</v>
      </c>
      <c r="H28" s="267" t="s">
        <v>130</v>
      </c>
      <c r="I28" s="267">
        <v>22</v>
      </c>
      <c r="J28" s="270">
        <f>VLOOKUP(C28,'[1]PPTOS GENERALES 2024'!$A$3:$D$8,4)</f>
        <v>690.24</v>
      </c>
      <c r="K28" s="270"/>
      <c r="L28" s="270">
        <f>VLOOKUP(I28,'[1]PPTOS GENERALES 2024'!$A$11:$E$40,5)</f>
        <v>504.18</v>
      </c>
      <c r="M28" s="270">
        <v>386.81</v>
      </c>
      <c r="N28" s="270"/>
      <c r="O28" s="270"/>
      <c r="P28" s="270"/>
      <c r="Q28" s="270"/>
      <c r="R28" s="270"/>
      <c r="S28" s="270"/>
      <c r="T28" s="270">
        <f t="shared" si="0"/>
        <v>1581.23</v>
      </c>
      <c r="U28" s="270">
        <f t="shared" si="1"/>
        <v>21363.600000000002</v>
      </c>
      <c r="V28" s="267">
        <v>5</v>
      </c>
      <c r="W28" s="271">
        <v>22</v>
      </c>
      <c r="X28" s="272">
        <f>VLOOKUP(W28,'[1]PPTOS GENERALES 2024'!$AL$11:$AN$40,3)*Y28</f>
        <v>612.99</v>
      </c>
      <c r="Y28" s="273">
        <v>1</v>
      </c>
      <c r="Z28" s="274">
        <f>VLOOKUP(C28,'[1]PPTOS GENERALES 2024'!$AL$3:$AO$8,4)*Y28</f>
        <v>865.68</v>
      </c>
      <c r="AA28" s="274">
        <f>VLOOKUP(C28,'[1]PPTOS GENERALES 2024'!$AL$3:$AP$8,5)*DM28*Y28</f>
        <v>179.52</v>
      </c>
      <c r="AB28" s="274"/>
      <c r="AC28" s="270">
        <f>VLOOKUP(C28,'[1]PPTOS GENERALES 2024'!$AU$3:$AV$8,2)*Y28</f>
        <v>748.20899999999995</v>
      </c>
      <c r="AD28" s="270">
        <f>VLOOKUP(C28,'[1]PPTOS GENERALES 2024'!$AU$3:$AW$8,3)*DM28*Y28</f>
        <v>154.96633333333332</v>
      </c>
      <c r="AE28" s="275">
        <f>VLOOKUP(I28,'[1]PPTOS GENERALES 2024'!$AL$11:$AN$40,3)*Y28</f>
        <v>612.99</v>
      </c>
      <c r="AF28" s="270"/>
      <c r="AG28" s="270">
        <f>VLOOKUP(V28,'[1]PPTOS GENERALES 2024'!$AL$45:$AU$56,10)*Y28</f>
        <v>543.62</v>
      </c>
      <c r="AH28" s="270"/>
      <c r="AI28" s="270"/>
      <c r="AJ28" s="270"/>
      <c r="AK28" s="276"/>
      <c r="AL28" s="270">
        <f>VLOOKUP(V28,'[1]PPTOS GENERALES 2024'!$AL$45:$BB$56,12)*AK28</f>
        <v>0</v>
      </c>
      <c r="AM28" s="276"/>
      <c r="AN28" s="270">
        <f>VLOOKUP(V28,'[1]PPTOS GENERALES 2024'!$AL$45:$BB$56,14)*AM28</f>
        <v>0</v>
      </c>
      <c r="AO28" s="276"/>
      <c r="AP28" s="270">
        <f>VLOOKUP(V28,'[1]PPTOS GENERALES 2024'!$AL$45:$BB$56,15)*AO28</f>
        <v>0</v>
      </c>
      <c r="AQ28" s="276">
        <v>1</v>
      </c>
      <c r="AR28" s="270">
        <f>VLOOKUP(V28,'[1]PPTOS GENERALES 2024'!$AL$45:$BB$56,17)*AQ28</f>
        <v>56.34</v>
      </c>
      <c r="AS28" s="276"/>
      <c r="AT28" s="270">
        <f>VLOOKUP(V28,'[1]PPTOS GENERALES 2024'!$AL$45:$BG$56,18)*AS28</f>
        <v>0</v>
      </c>
      <c r="AU28" s="244"/>
      <c r="AV28" s="270">
        <f>VLOOKUP(V28,'[1]PPTOS GENERALES 2024'!$AL$45:$BG$56,19)*AU28</f>
        <v>0</v>
      </c>
      <c r="AW28" s="244">
        <v>1</v>
      </c>
      <c r="AX28" s="270">
        <f>VLOOKUP(V28,'[1]PPTOS GENERALES 2024'!$AL$45:$BG$56,20)*AW28</f>
        <v>113.02</v>
      </c>
      <c r="AY28" s="244"/>
      <c r="AZ28" s="270">
        <f>VLOOKUP(V28,'[1]PPTOS GENERALES 2024'!$AL$45:$BG$56,21)*AY28</f>
        <v>0</v>
      </c>
      <c r="BA28" s="244"/>
      <c r="BB28" s="270">
        <f>VLOOKUP(V28,'[1]PPTOS GENERALES 2024'!$AL$45:$BG$56,22)*BA28</f>
        <v>0</v>
      </c>
      <c r="BC28" s="277">
        <v>1</v>
      </c>
      <c r="BD28" s="270">
        <f>VLOOKUP(V28,'[1]PPTOS GENERALES 2024'!$AL$45:$BZ$56,23)*BC28</f>
        <v>309.32608000000005</v>
      </c>
      <c r="BE28" s="244"/>
      <c r="BF28" s="270">
        <f>VLOOKUP(V28,'[1]PPTOS GENERALES 2024'!$AL$45:$BZ$56,24)*BE28</f>
        <v>0</v>
      </c>
      <c r="BG28" s="244">
        <v>1</v>
      </c>
      <c r="BH28" s="270">
        <f>VLOOKUP(V28,'[1]PPTOS GENERALES 2024'!$AL$45:$BZ$56,25)*BG28</f>
        <v>251.18207999999998</v>
      </c>
      <c r="BI28" s="244"/>
      <c r="BJ28" s="270">
        <f>VLOOKUP(V28,'[1]PPTOS GENERALES 2024'!$AL$45:$BZ$56,26)*BI28</f>
        <v>0</v>
      </c>
      <c r="BK28" s="244"/>
      <c r="BL28" s="270">
        <f>VLOOKUP(V28,'[1]PPTOS GENERALES 2024'!$AL$45:$BZ$56,27)*BK28</f>
        <v>0</v>
      </c>
      <c r="BM28" s="270"/>
      <c r="BN28" s="270">
        <f>VLOOKUP(V28,'[1]PPTOS GENERALES 2024'!$AL$45:$BZ$56,28)*BM28</f>
        <v>0</v>
      </c>
      <c r="BO28" s="270"/>
      <c r="BP28" s="270">
        <f>VLOOKUP(V28,'[1]PPTOS GENERALES 2024'!$AL$45:$BZ$56,29)*BO28</f>
        <v>0</v>
      </c>
      <c r="BQ28" s="270"/>
      <c r="BR28" s="270">
        <f>VLOOKUP(V28,'[1]PPTOS GENERALES 2024'!$AL$45:$BZ$56,30)*BQ28</f>
        <v>0</v>
      </c>
      <c r="BS28" s="270">
        <v>1</v>
      </c>
      <c r="BT28" s="270">
        <f>VLOOKUP(V28,'[1]PPTOS GENERALES 2024'!$AL$45:$BZ$56,31)*BS28</f>
        <v>251.18207999999998</v>
      </c>
      <c r="BU28" s="270"/>
      <c r="BV28" s="270">
        <f>VLOOKUP(V28,'[1]PPTOS GENERALES 2024'!$AL$45:$BZ$56,32)*BU28</f>
        <v>0</v>
      </c>
      <c r="BW28" s="270"/>
      <c r="BX28" s="270">
        <f>VLOOKUP(V28,'[1]PPTOS GENERALES 2024'!$AL$45:$BZ$56,33)*BW28</f>
        <v>0</v>
      </c>
      <c r="BY28" s="270"/>
      <c r="BZ28" s="270">
        <f>VLOOKUP(V28,'[1]PPTOS GENERALES 2024'!$AL$45:$BZ$56,34)*BY28</f>
        <v>0</v>
      </c>
      <c r="CA28" s="270"/>
      <c r="CB28" s="270">
        <f>VLOOKUP(V28,'[1]PPTOS GENERALES 2024'!$AL$45:$BZ$56,35)*CA28</f>
        <v>0</v>
      </c>
      <c r="CC28" s="270">
        <v>0</v>
      </c>
      <c r="CD28" s="270">
        <f>VLOOKUP(V28,'[1]PPTOS GENERALES 2024'!$AL$45:$BZ$56,36)*CC28</f>
        <v>0</v>
      </c>
      <c r="CE28" s="270">
        <v>0</v>
      </c>
      <c r="CF28" s="270">
        <f>VLOOKUP(V28,'[1]PPTOS GENERALES 2024'!$AL$45:$BZ$56,37)*CE28</f>
        <v>0</v>
      </c>
      <c r="CG28" s="270">
        <v>0</v>
      </c>
      <c r="CH28" s="270">
        <f>VLOOKUP(V28,'[1]PPTOS GENERALES 2024'!$AL$45:$BZ$56,38)*CG28</f>
        <v>0</v>
      </c>
      <c r="CI28" s="270">
        <v>0</v>
      </c>
      <c r="CJ28" s="270">
        <f>VLOOKUP(V28,'[1]PPTOS GENERALES 2024'!$AL$45:$BZ$56,39)*CI28</f>
        <v>0</v>
      </c>
      <c r="CK28" s="270"/>
      <c r="CL28" s="270">
        <f>VLOOKUP(V28,'[1]PPTOS GENERALES 2024'!$AL$45:$BZ$56,40)*CK28</f>
        <v>0</v>
      </c>
      <c r="CM28" s="270"/>
      <c r="CN28" s="270">
        <f>VLOOKUP(V28,'[1]PPTOS GENERALES 2024'!$AL$45:$BZ$56,41)*CM28</f>
        <v>0</v>
      </c>
      <c r="CO28" s="270">
        <f t="shared" si="2"/>
        <v>0</v>
      </c>
      <c r="CP28" s="270"/>
      <c r="CQ28" s="270"/>
      <c r="CR28" s="270">
        <f t="array" ref="CR28">ROUND((Z28*12)+(AC28*2),2)</f>
        <v>11884.58</v>
      </c>
      <c r="CS28" s="270"/>
      <c r="CT28" s="270"/>
      <c r="CU28" s="270">
        <f t="array" ref="CU28">ROUND((AA28*12)+ (AD28*2)+AB28,2)</f>
        <v>2464.17</v>
      </c>
      <c r="CV28" s="270">
        <f t="shared" si="3"/>
        <v>14348.75</v>
      </c>
      <c r="CW28" s="270">
        <f t="array" ref="CW28">ROUND((AE28+AF28)*14,2)</f>
        <v>8581.86</v>
      </c>
      <c r="CX28" s="270">
        <f t="array" ref="CX28">ROUND(AG28*14,2)</f>
        <v>7610.68</v>
      </c>
      <c r="CY28" s="270">
        <f t="shared" si="4"/>
        <v>13734.7</v>
      </c>
      <c r="CZ28" s="278">
        <f t="shared" si="5"/>
        <v>21345.38</v>
      </c>
      <c r="DA28" s="279">
        <f t="array" ref="DA28">CO28+CP28+CR28+CS28+CT28+CU28+CW28+CX28+CY28</f>
        <v>44275.990000000005</v>
      </c>
      <c r="DB28" s="245">
        <v>0</v>
      </c>
      <c r="DC28" s="280">
        <f t="shared" si="6"/>
        <v>32857.660000000003</v>
      </c>
      <c r="DD28" s="281">
        <f t="shared" si="7"/>
        <v>0.53802074556722657</v>
      </c>
      <c r="DE28" s="270"/>
      <c r="DF28" s="270"/>
      <c r="DG28" s="270">
        <f t="shared" si="8"/>
        <v>2371.17</v>
      </c>
      <c r="DH28" s="267">
        <v>0</v>
      </c>
      <c r="DI28" s="282" t="s">
        <v>122</v>
      </c>
      <c r="DJ28" s="284">
        <v>39401</v>
      </c>
      <c r="DK28" s="284">
        <v>45658</v>
      </c>
      <c r="DL28" s="285">
        <f t="shared" si="9"/>
        <v>5.666666666666667</v>
      </c>
      <c r="DM28" s="285">
        <f t="shared" si="10"/>
        <v>5.666666666666667</v>
      </c>
      <c r="DN28" s="286">
        <f t="shared" si="11"/>
        <v>0</v>
      </c>
      <c r="DO28" s="287">
        <f t="shared" si="12"/>
        <v>0</v>
      </c>
      <c r="DP28" s="287">
        <f t="shared" si="13"/>
        <v>0</v>
      </c>
      <c r="DQ28" s="287">
        <f t="shared" si="14"/>
        <v>0</v>
      </c>
      <c r="DR28" s="287">
        <f t="shared" si="15"/>
        <v>0</v>
      </c>
      <c r="DS28" s="287">
        <f>ROUND(AR28/30,2)</f>
        <v>1.88</v>
      </c>
      <c r="DT28" s="287">
        <f t="shared" si="16"/>
        <v>0</v>
      </c>
      <c r="DU28" s="287">
        <f t="shared" si="17"/>
        <v>0</v>
      </c>
      <c r="DV28" s="287">
        <f>ROUND(AX28/30,2)</f>
        <v>3.77</v>
      </c>
      <c r="DW28" s="287">
        <f t="shared" si="18"/>
        <v>0</v>
      </c>
      <c r="DX28" s="287">
        <f t="shared" si="19"/>
        <v>0</v>
      </c>
      <c r="DY28" s="288"/>
      <c r="DZ28" s="289">
        <v>929</v>
      </c>
      <c r="EA28" s="289">
        <v>704.05</v>
      </c>
      <c r="EB28" s="290" t="e">
        <f>#REF!-DZ28</f>
        <v>#REF!</v>
      </c>
      <c r="EC28" s="291">
        <f>DG28-EA28</f>
        <v>1667.1200000000001</v>
      </c>
      <c r="ED28" s="292">
        <f>ROUND(DB28/2,2)</f>
        <v>0</v>
      </c>
      <c r="EE28" s="288"/>
      <c r="EF28" s="288"/>
      <c r="EG28" s="288"/>
      <c r="EH28" s="288"/>
      <c r="EI28" s="293" t="s">
        <v>212</v>
      </c>
      <c r="EJ28" s="294">
        <v>132</v>
      </c>
      <c r="EK28" s="295" t="s">
        <v>213</v>
      </c>
      <c r="EL28" s="205">
        <v>3</v>
      </c>
      <c r="EM28" s="205">
        <v>2</v>
      </c>
      <c r="EN28" s="170" t="s">
        <v>132</v>
      </c>
      <c r="EO28" s="170" t="s">
        <v>132</v>
      </c>
    </row>
    <row r="29" spans="1:1050" s="297" customFormat="1" ht="26.1" customHeight="1" outlineLevel="2" x14ac:dyDescent="0.2">
      <c r="A29" s="266">
        <f>EJ29</f>
        <v>132</v>
      </c>
      <c r="B29" s="268" t="s">
        <v>137</v>
      </c>
      <c r="C29" s="268" t="s">
        <v>178</v>
      </c>
      <c r="D29" s="268" t="s">
        <v>10</v>
      </c>
      <c r="E29" s="268" t="s">
        <v>209</v>
      </c>
      <c r="F29" s="268" t="s">
        <v>210</v>
      </c>
      <c r="G29" s="269" t="s">
        <v>211</v>
      </c>
      <c r="H29" s="267" t="s">
        <v>135</v>
      </c>
      <c r="I29" s="267">
        <v>22</v>
      </c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67">
        <v>5</v>
      </c>
      <c r="W29" s="271">
        <v>22</v>
      </c>
      <c r="X29" s="272">
        <f>VLOOKUP(W29,'[1]PPTOS GENERALES 2024'!$AL$11:$AN$40,3)*Y29</f>
        <v>612.99</v>
      </c>
      <c r="Y29" s="273">
        <v>1</v>
      </c>
      <c r="Z29" s="274">
        <f>VLOOKUP(C29,'[1]PPTOS GENERALES 2024'!$AL$3:$AO$8,4)*Y29</f>
        <v>865.68</v>
      </c>
      <c r="AA29" s="274">
        <f>VLOOKUP(C29,'[1]PPTOS GENERALES 2024'!$AL$3:$AP$8,5)*DM29*Y29</f>
        <v>190.07999999999998</v>
      </c>
      <c r="AB29" s="274"/>
      <c r="AC29" s="270">
        <f>VLOOKUP(C29,'[1]PPTOS GENERALES 2024'!$AU$3:$AV$8,2)*Y29</f>
        <v>748.20899999999995</v>
      </c>
      <c r="AD29" s="270">
        <f>VLOOKUP(C29,'[1]PPTOS GENERALES 2024'!$AU$3:$AW$8,3)*DM29*Y29</f>
        <v>164.08199999999999</v>
      </c>
      <c r="AE29" s="275">
        <f>VLOOKUP(I29,'[1]PPTOS GENERALES 2024'!$AL$11:$AN$40,3)*Y29</f>
        <v>612.99</v>
      </c>
      <c r="AF29" s="270"/>
      <c r="AG29" s="270">
        <f>VLOOKUP(V29,'[1]PPTOS GENERALES 2024'!$AL$45:$AU$56,10)*Y29</f>
        <v>543.62</v>
      </c>
      <c r="AH29" s="270">
        <v>0</v>
      </c>
      <c r="AI29" s="270">
        <v>0</v>
      </c>
      <c r="AJ29" s="270">
        <v>0</v>
      </c>
      <c r="AK29" s="276">
        <v>0</v>
      </c>
      <c r="AL29" s="270">
        <f>VLOOKUP(V29,'[1]PPTOS GENERALES 2024'!$AL$45:$BB$56,12)*AK29</f>
        <v>0</v>
      </c>
      <c r="AM29" s="276"/>
      <c r="AN29" s="270">
        <f>VLOOKUP(V29,'[1]PPTOS GENERALES 2024'!$AL$45:$BB$56,14)*AM29</f>
        <v>0</v>
      </c>
      <c r="AO29" s="276"/>
      <c r="AP29" s="270">
        <f>VLOOKUP(V29,'[1]PPTOS GENERALES 2024'!$AL$45:$BB$56,15)*AO29</f>
        <v>0</v>
      </c>
      <c r="AQ29" s="276">
        <v>1</v>
      </c>
      <c r="AR29" s="270">
        <f>VLOOKUP(V29,'[1]PPTOS GENERALES 2024'!$AL$45:$BB$56,17)*AQ29</f>
        <v>56.34</v>
      </c>
      <c r="AS29" s="276"/>
      <c r="AT29" s="270">
        <f>VLOOKUP(V29,'[1]PPTOS GENERALES 2024'!$AL$45:$BG$56,18)*AS29</f>
        <v>0</v>
      </c>
      <c r="AU29" s="244"/>
      <c r="AV29" s="270">
        <f>VLOOKUP(V29,'[1]PPTOS GENERALES 2024'!$AL$45:$BG$56,19)*AU29</f>
        <v>0</v>
      </c>
      <c r="AW29" s="244">
        <v>1</v>
      </c>
      <c r="AX29" s="270">
        <f>VLOOKUP(V29,'[1]PPTOS GENERALES 2024'!$AL$45:$BG$56,20)*AW29</f>
        <v>113.02</v>
      </c>
      <c r="AY29" s="244"/>
      <c r="AZ29" s="270">
        <f>VLOOKUP(V29,'[1]PPTOS GENERALES 2024'!$AL$45:$BG$56,21)*AY29</f>
        <v>0</v>
      </c>
      <c r="BA29" s="244"/>
      <c r="BB29" s="270">
        <f>VLOOKUP(V29,'[1]PPTOS GENERALES 2024'!$AL$45:$BG$56,22)*BA29</f>
        <v>0</v>
      </c>
      <c r="BC29" s="277">
        <v>1</v>
      </c>
      <c r="BD29" s="270">
        <f>VLOOKUP(V29,'[1]PPTOS GENERALES 2024'!$AL$45:$BZ$56,23)*BC29</f>
        <v>309.32608000000005</v>
      </c>
      <c r="BE29" s="244"/>
      <c r="BF29" s="270">
        <f>VLOOKUP(V29,'[1]PPTOS GENERALES 2024'!$AL$45:$BZ$56,24)*BE29</f>
        <v>0</v>
      </c>
      <c r="BG29" s="244">
        <v>1</v>
      </c>
      <c r="BH29" s="270">
        <f>VLOOKUP(V29,'[1]PPTOS GENERALES 2024'!$AL$45:$BZ$56,25)*BG29</f>
        <v>251.18207999999998</v>
      </c>
      <c r="BI29" s="244"/>
      <c r="BJ29" s="270">
        <f>VLOOKUP(V29,'[1]PPTOS GENERALES 2024'!$AL$45:$BZ$56,26)*BI29</f>
        <v>0</v>
      </c>
      <c r="BK29" s="244"/>
      <c r="BL29" s="270">
        <f>VLOOKUP(V29,'[1]PPTOS GENERALES 2024'!$AL$45:$BZ$56,27)*BK29</f>
        <v>0</v>
      </c>
      <c r="BM29" s="270"/>
      <c r="BN29" s="270">
        <f>VLOOKUP(V29,'[1]PPTOS GENERALES 2024'!$AL$45:$BZ$56,28)*BM29</f>
        <v>0</v>
      </c>
      <c r="BO29" s="270"/>
      <c r="BP29" s="270">
        <f>VLOOKUP(V29,'[1]PPTOS GENERALES 2024'!$AL$45:$BZ$56,29)*BO29</f>
        <v>0</v>
      </c>
      <c r="BQ29" s="270"/>
      <c r="BR29" s="270">
        <f>VLOOKUP(V29,'[1]PPTOS GENERALES 2024'!$AL$45:$BZ$56,30)*BQ29</f>
        <v>0</v>
      </c>
      <c r="BS29" s="270">
        <v>1</v>
      </c>
      <c r="BT29" s="270">
        <f>VLOOKUP(V29,'[1]PPTOS GENERALES 2024'!$AL$45:$BZ$56,31)*BS29</f>
        <v>251.18207999999998</v>
      </c>
      <c r="BU29" s="270"/>
      <c r="BV29" s="270">
        <f>VLOOKUP(V29,'[1]PPTOS GENERALES 2024'!$AL$45:$BZ$56,32)*BU29</f>
        <v>0</v>
      </c>
      <c r="BW29" s="270"/>
      <c r="BX29" s="270">
        <f>VLOOKUP(V29,'[1]PPTOS GENERALES 2024'!$AL$45:$BZ$56,33)*BW29</f>
        <v>0</v>
      </c>
      <c r="BY29" s="270"/>
      <c r="BZ29" s="270">
        <f>VLOOKUP(V29,'[1]PPTOS GENERALES 2024'!$AL$45:$BZ$56,34)*BY29</f>
        <v>0</v>
      </c>
      <c r="CA29" s="270"/>
      <c r="CB29" s="270">
        <f>VLOOKUP(V29,'[1]PPTOS GENERALES 2024'!$AL$45:$BZ$56,35)*CA29</f>
        <v>0</v>
      </c>
      <c r="CC29" s="270">
        <v>0</v>
      </c>
      <c r="CD29" s="270">
        <f>VLOOKUP(V29,'[1]PPTOS GENERALES 2024'!$AL$45:$BZ$56,36)*CC29</f>
        <v>0</v>
      </c>
      <c r="CE29" s="270">
        <v>0</v>
      </c>
      <c r="CF29" s="270">
        <f>VLOOKUP(V29,'[1]PPTOS GENERALES 2024'!$AL$45:$BZ$56,37)*CE29</f>
        <v>0</v>
      </c>
      <c r="CG29" s="270">
        <v>0</v>
      </c>
      <c r="CH29" s="270">
        <f>VLOOKUP(V29,'[1]PPTOS GENERALES 2024'!$AL$45:$BZ$56,38)*CG29</f>
        <v>0</v>
      </c>
      <c r="CI29" s="270">
        <v>0</v>
      </c>
      <c r="CJ29" s="270">
        <f>VLOOKUP(V29,'[1]PPTOS GENERALES 2024'!$AL$45:$BZ$56,39)*CI29</f>
        <v>0</v>
      </c>
      <c r="CK29" s="270"/>
      <c r="CL29" s="270">
        <f>VLOOKUP(V29,'[1]PPTOS GENERALES 2024'!$AL$45:$BZ$56,40)*CK29</f>
        <v>0</v>
      </c>
      <c r="CM29" s="270"/>
      <c r="CN29" s="270">
        <f>VLOOKUP(V29,'[1]PPTOS GENERALES 2024'!$AL$45:$BZ$56,41)*CM29</f>
        <v>0</v>
      </c>
      <c r="CO29" s="270">
        <f t="shared" si="2"/>
        <v>0</v>
      </c>
      <c r="CP29" s="270"/>
      <c r="CQ29" s="270"/>
      <c r="CR29" s="270">
        <f t="array" ref="CR29">ROUND((Z29*12)+(AC29*2),2)</f>
        <v>11884.58</v>
      </c>
      <c r="CS29" s="270"/>
      <c r="CT29" s="270"/>
      <c r="CU29" s="270">
        <f t="array" ref="CU29">ROUND((AA29*12)+ (AD29*2)+AB29,2)</f>
        <v>2609.12</v>
      </c>
      <c r="CV29" s="270">
        <f t="shared" si="3"/>
        <v>14493.7</v>
      </c>
      <c r="CW29" s="270">
        <f t="array" ref="CW29">ROUND((AE29+AF29)*14,2)</f>
        <v>8581.86</v>
      </c>
      <c r="CX29" s="270">
        <f t="array" ref="CX29">ROUND(AG29*14,2)</f>
        <v>7610.68</v>
      </c>
      <c r="CY29" s="270">
        <f t="shared" si="4"/>
        <v>13734.7</v>
      </c>
      <c r="CZ29" s="278">
        <f t="shared" si="5"/>
        <v>21345.38</v>
      </c>
      <c r="DA29" s="279">
        <f t="array" ref="DA29">CO29+CP29+CR29+CS29+CT29+CU29+CW29+CX29+CY29</f>
        <v>44420.94</v>
      </c>
      <c r="DB29" s="245">
        <v>0</v>
      </c>
      <c r="DC29" s="280">
        <f t="shared" si="6"/>
        <v>33005.5</v>
      </c>
      <c r="DD29" s="281"/>
      <c r="DE29" s="270"/>
      <c r="DF29" s="270"/>
      <c r="DG29" s="270">
        <f t="shared" si="8"/>
        <v>2381.73</v>
      </c>
      <c r="DH29" s="267">
        <v>0</v>
      </c>
      <c r="DI29" s="282" t="s">
        <v>122</v>
      </c>
      <c r="DJ29" s="299">
        <v>38973</v>
      </c>
      <c r="DK29" s="284">
        <v>45658</v>
      </c>
      <c r="DL29" s="285">
        <f t="shared" si="9"/>
        <v>6</v>
      </c>
      <c r="DM29" s="285">
        <f t="shared" si="10"/>
        <v>6</v>
      </c>
      <c r="DN29" s="286">
        <v>0</v>
      </c>
      <c r="DO29" s="287">
        <v>0</v>
      </c>
      <c r="DP29" s="287">
        <v>0</v>
      </c>
      <c r="DQ29" s="287">
        <v>0</v>
      </c>
      <c r="DR29" s="287">
        <v>0</v>
      </c>
      <c r="DS29" s="287">
        <f>ROUND(AR29/30,2)</f>
        <v>1.88</v>
      </c>
      <c r="DT29" s="287">
        <v>0</v>
      </c>
      <c r="DU29" s="287">
        <v>0</v>
      </c>
      <c r="DV29" s="287">
        <f>ROUND(AX29/30,2)</f>
        <v>3.77</v>
      </c>
      <c r="DW29" s="287">
        <v>0</v>
      </c>
      <c r="DX29" s="287">
        <v>0</v>
      </c>
      <c r="DY29" s="288"/>
      <c r="DZ29" s="289">
        <v>979</v>
      </c>
      <c r="EA29" s="289"/>
      <c r="EB29" s="290" t="e">
        <f>#REF!-DZ29</f>
        <v>#REF!</v>
      </c>
      <c r="EC29" s="291"/>
      <c r="ED29" s="292">
        <f>ROUND(DB29/2,2)</f>
        <v>0</v>
      </c>
      <c r="EE29" s="288"/>
      <c r="EF29" s="288"/>
      <c r="EG29" s="288"/>
      <c r="EH29" s="288"/>
      <c r="EI29" s="293" t="s">
        <v>212</v>
      </c>
      <c r="EJ29" s="294">
        <v>132</v>
      </c>
      <c r="EK29" s="295" t="s">
        <v>213</v>
      </c>
      <c r="EL29" s="205">
        <v>3</v>
      </c>
      <c r="EM29" s="205">
        <v>2</v>
      </c>
      <c r="EN29" s="170" t="s">
        <v>132</v>
      </c>
      <c r="EO29" s="170" t="s">
        <v>132</v>
      </c>
      <c r="EP29" s="172"/>
      <c r="EQ29" s="172"/>
      <c r="ER29" s="172"/>
      <c r="ES29" s="172"/>
      <c r="ET29" s="172"/>
      <c r="EU29" s="172"/>
      <c r="EV29" s="172"/>
      <c r="EW29" s="172"/>
      <c r="EX29" s="172"/>
      <c r="EY29" s="172"/>
      <c r="EZ29" s="172"/>
      <c r="FA29" s="172"/>
      <c r="FB29" s="172"/>
      <c r="FC29" s="172"/>
      <c r="FD29" s="172"/>
      <c r="FE29" s="172"/>
      <c r="FF29" s="172"/>
      <c r="FG29" s="172"/>
      <c r="FH29" s="172"/>
      <c r="FI29" s="172"/>
      <c r="FJ29" s="172"/>
      <c r="FK29" s="172"/>
      <c r="FL29" s="172"/>
      <c r="FM29" s="172"/>
      <c r="FN29" s="172"/>
      <c r="FO29" s="172"/>
      <c r="FP29" s="172"/>
      <c r="FQ29" s="172"/>
      <c r="FR29" s="172"/>
      <c r="FS29" s="172"/>
      <c r="FT29" s="172"/>
      <c r="FU29" s="172"/>
      <c r="FV29" s="172"/>
      <c r="FW29" s="172"/>
      <c r="FX29" s="172"/>
      <c r="FY29" s="172"/>
      <c r="FZ29" s="172"/>
      <c r="GA29" s="172"/>
      <c r="GB29" s="172"/>
      <c r="GC29" s="172"/>
      <c r="GD29" s="172"/>
      <c r="GE29" s="172"/>
      <c r="GF29" s="172"/>
      <c r="GG29" s="172"/>
      <c r="GH29" s="172"/>
      <c r="GI29" s="172"/>
      <c r="GJ29" s="172"/>
      <c r="GK29" s="172"/>
      <c r="GL29" s="172"/>
      <c r="GM29" s="172"/>
      <c r="GN29" s="172"/>
      <c r="GO29" s="172"/>
      <c r="GP29" s="172"/>
      <c r="GQ29" s="172"/>
      <c r="GR29" s="172"/>
      <c r="GS29" s="172"/>
      <c r="GT29" s="172"/>
      <c r="GU29" s="172"/>
      <c r="GV29" s="172"/>
      <c r="GW29" s="172"/>
      <c r="GX29" s="172"/>
      <c r="GY29" s="172"/>
      <c r="GZ29" s="172"/>
      <c r="HA29" s="172"/>
      <c r="HB29" s="172"/>
      <c r="HC29" s="172"/>
      <c r="HD29" s="172"/>
      <c r="HE29" s="172"/>
      <c r="HF29" s="172"/>
      <c r="HG29" s="172"/>
      <c r="HH29" s="172"/>
      <c r="HI29" s="172"/>
      <c r="HJ29" s="172"/>
      <c r="HK29" s="172"/>
      <c r="HL29" s="172"/>
      <c r="HM29" s="172"/>
      <c r="HN29" s="172"/>
      <c r="HO29" s="172"/>
      <c r="HP29" s="172"/>
      <c r="HQ29" s="172"/>
      <c r="HR29" s="172"/>
      <c r="HS29" s="172"/>
      <c r="HT29" s="172"/>
      <c r="HU29" s="172"/>
      <c r="HV29" s="172"/>
      <c r="HW29" s="172"/>
      <c r="HX29" s="172"/>
      <c r="HY29" s="172"/>
      <c r="HZ29" s="172"/>
      <c r="IA29" s="172"/>
      <c r="IB29" s="172"/>
      <c r="IC29" s="172"/>
      <c r="ID29" s="172"/>
      <c r="IE29" s="172"/>
      <c r="IF29" s="172"/>
      <c r="IG29" s="172"/>
      <c r="IH29" s="172"/>
      <c r="II29" s="172"/>
      <c r="IJ29" s="172"/>
      <c r="IK29" s="172"/>
      <c r="IL29" s="172"/>
      <c r="IM29" s="172"/>
      <c r="IN29" s="172"/>
      <c r="IO29" s="172"/>
      <c r="IP29" s="172"/>
      <c r="IQ29" s="172"/>
      <c r="IR29" s="172"/>
      <c r="IS29" s="172"/>
      <c r="IT29" s="172"/>
      <c r="IU29" s="172"/>
      <c r="IV29" s="172"/>
      <c r="IW29" s="172"/>
      <c r="IX29" s="172"/>
      <c r="IY29" s="172"/>
      <c r="IZ29" s="172"/>
      <c r="JA29" s="172"/>
      <c r="JB29" s="172"/>
      <c r="JC29" s="172"/>
      <c r="JD29" s="172"/>
      <c r="JE29" s="172"/>
      <c r="JF29" s="172"/>
      <c r="JG29" s="172"/>
      <c r="JH29" s="172"/>
      <c r="JI29" s="172"/>
      <c r="JJ29" s="172"/>
      <c r="JK29" s="172"/>
      <c r="JL29" s="172"/>
      <c r="JM29" s="172"/>
      <c r="JN29" s="172"/>
      <c r="JO29" s="172"/>
      <c r="JP29" s="172"/>
      <c r="JQ29" s="172"/>
      <c r="JR29" s="172"/>
      <c r="JS29" s="172"/>
      <c r="JT29" s="172"/>
      <c r="JU29" s="172"/>
      <c r="JV29" s="172"/>
      <c r="JW29" s="172"/>
      <c r="JX29" s="172"/>
      <c r="JY29" s="172"/>
      <c r="JZ29" s="172"/>
      <c r="KA29" s="172"/>
      <c r="KB29" s="172"/>
      <c r="KC29" s="172"/>
      <c r="KD29" s="172"/>
      <c r="KE29" s="172"/>
      <c r="KF29" s="172"/>
      <c r="KG29" s="172"/>
      <c r="KH29" s="172"/>
      <c r="KI29" s="172"/>
      <c r="KJ29" s="172"/>
      <c r="KK29" s="172"/>
      <c r="KL29" s="172"/>
      <c r="KM29" s="172"/>
      <c r="KN29" s="172"/>
      <c r="KO29" s="172"/>
      <c r="KP29" s="172"/>
      <c r="KQ29" s="172"/>
      <c r="KR29" s="172"/>
      <c r="KS29" s="172"/>
      <c r="KT29" s="172"/>
      <c r="KU29" s="172"/>
      <c r="KV29" s="172"/>
      <c r="KW29" s="172"/>
      <c r="KX29" s="172"/>
      <c r="KY29" s="172"/>
      <c r="KZ29" s="172"/>
      <c r="LA29" s="172"/>
      <c r="LB29" s="172"/>
      <c r="LC29" s="172"/>
      <c r="LD29" s="172"/>
      <c r="LE29" s="172"/>
      <c r="LF29" s="172"/>
      <c r="LG29" s="172"/>
      <c r="LH29" s="172"/>
      <c r="LI29" s="172"/>
      <c r="LJ29" s="172"/>
      <c r="LK29" s="172"/>
      <c r="LL29" s="172"/>
      <c r="LM29" s="172"/>
      <c r="LN29" s="172"/>
      <c r="LO29" s="172"/>
      <c r="LP29" s="172"/>
      <c r="LQ29" s="172"/>
      <c r="LR29" s="172"/>
      <c r="LS29" s="172"/>
      <c r="LT29" s="172"/>
      <c r="LU29" s="172"/>
      <c r="LV29" s="172"/>
      <c r="LW29" s="172"/>
      <c r="LX29" s="172"/>
      <c r="LY29" s="172"/>
      <c r="LZ29" s="172"/>
      <c r="MA29" s="172"/>
      <c r="MB29" s="172"/>
      <c r="MC29" s="172"/>
      <c r="MD29" s="172"/>
      <c r="ME29" s="172"/>
      <c r="MF29" s="172"/>
      <c r="MG29" s="172"/>
      <c r="MH29" s="172"/>
      <c r="MI29" s="172"/>
      <c r="MJ29" s="172"/>
      <c r="MK29" s="172"/>
      <c r="ML29" s="172"/>
      <c r="MM29" s="172"/>
      <c r="MN29" s="172"/>
      <c r="MO29" s="172"/>
      <c r="MP29" s="172"/>
      <c r="MQ29" s="172"/>
      <c r="MR29" s="172"/>
      <c r="MS29" s="172"/>
      <c r="MT29" s="172"/>
      <c r="MU29" s="172"/>
      <c r="MV29" s="172"/>
      <c r="MW29" s="172"/>
      <c r="MX29" s="172"/>
      <c r="MY29" s="172"/>
      <c r="MZ29" s="172"/>
      <c r="NA29" s="172"/>
      <c r="NB29" s="172"/>
      <c r="NC29" s="172"/>
      <c r="ND29" s="172"/>
      <c r="NE29" s="172"/>
      <c r="NF29" s="172"/>
      <c r="NG29" s="172"/>
      <c r="NH29" s="172"/>
      <c r="NI29" s="172"/>
      <c r="NJ29" s="172"/>
      <c r="NK29" s="172"/>
      <c r="NL29" s="172"/>
      <c r="NM29" s="172"/>
      <c r="NN29" s="172"/>
      <c r="NO29" s="172"/>
      <c r="NP29" s="172"/>
      <c r="NQ29" s="172"/>
      <c r="NR29" s="172"/>
      <c r="NS29" s="172"/>
      <c r="NT29" s="172"/>
      <c r="NU29" s="172"/>
      <c r="NV29" s="172"/>
      <c r="NW29" s="172"/>
      <c r="NX29" s="172"/>
      <c r="NY29" s="172"/>
      <c r="NZ29" s="172"/>
      <c r="OA29" s="172"/>
      <c r="OB29" s="172"/>
      <c r="OC29" s="172"/>
      <c r="OD29" s="172"/>
      <c r="OE29" s="172"/>
      <c r="OF29" s="172"/>
      <c r="OG29" s="172"/>
      <c r="OH29" s="172"/>
      <c r="OI29" s="172"/>
      <c r="OJ29" s="172"/>
      <c r="OK29" s="172"/>
      <c r="OL29" s="172"/>
      <c r="OM29" s="172"/>
      <c r="ON29" s="172"/>
      <c r="OO29" s="172"/>
      <c r="OP29" s="172"/>
      <c r="OQ29" s="172"/>
      <c r="OR29" s="172"/>
      <c r="OS29" s="172"/>
      <c r="OT29" s="172"/>
      <c r="OU29" s="172"/>
      <c r="OV29" s="172"/>
      <c r="OW29" s="172"/>
      <c r="OX29" s="172"/>
      <c r="OY29" s="172"/>
      <c r="OZ29" s="172"/>
      <c r="PA29" s="172"/>
      <c r="PB29" s="172"/>
      <c r="PC29" s="172"/>
      <c r="PD29" s="172"/>
      <c r="PE29" s="172"/>
      <c r="PF29" s="172"/>
      <c r="PG29" s="172"/>
      <c r="PH29" s="172"/>
      <c r="PI29" s="172"/>
      <c r="PJ29" s="172"/>
      <c r="PK29" s="172"/>
      <c r="PL29" s="172"/>
      <c r="PM29" s="172"/>
      <c r="PN29" s="172"/>
      <c r="PO29" s="172"/>
      <c r="PP29" s="172"/>
      <c r="PQ29" s="172"/>
      <c r="PR29" s="172"/>
      <c r="PS29" s="172"/>
      <c r="PT29" s="172"/>
      <c r="PU29" s="172"/>
      <c r="PV29" s="172"/>
      <c r="PW29" s="172"/>
      <c r="PX29" s="172"/>
      <c r="PY29" s="172"/>
      <c r="PZ29" s="172"/>
      <c r="QA29" s="172"/>
      <c r="QB29" s="172"/>
      <c r="QC29" s="172"/>
      <c r="QD29" s="172"/>
      <c r="QE29" s="172"/>
      <c r="QF29" s="172"/>
      <c r="QG29" s="172"/>
      <c r="QH29" s="172"/>
      <c r="QI29" s="172"/>
      <c r="QJ29" s="172"/>
      <c r="QK29" s="172"/>
      <c r="QL29" s="172"/>
      <c r="QM29" s="172"/>
      <c r="QN29" s="172"/>
      <c r="QO29" s="172"/>
      <c r="QP29" s="172"/>
      <c r="QQ29" s="172"/>
      <c r="QR29" s="172"/>
      <c r="QS29" s="172"/>
      <c r="QT29" s="172"/>
      <c r="QU29" s="172"/>
      <c r="QV29" s="172"/>
      <c r="QW29" s="172"/>
      <c r="QX29" s="172"/>
      <c r="QY29" s="172"/>
      <c r="QZ29" s="172"/>
      <c r="RA29" s="172"/>
      <c r="RB29" s="172"/>
      <c r="RC29" s="172"/>
      <c r="RD29" s="172"/>
      <c r="RE29" s="172"/>
      <c r="RF29" s="172"/>
      <c r="RG29" s="172"/>
      <c r="RH29" s="172"/>
      <c r="RI29" s="172"/>
      <c r="RJ29" s="172"/>
      <c r="RK29" s="172"/>
      <c r="RL29" s="172"/>
      <c r="RM29" s="172"/>
      <c r="RN29" s="172"/>
      <c r="RO29" s="172"/>
      <c r="RP29" s="172"/>
      <c r="RQ29" s="172"/>
      <c r="RR29" s="172"/>
      <c r="RS29" s="172"/>
      <c r="RT29" s="172"/>
      <c r="RU29" s="172"/>
      <c r="RV29" s="172"/>
      <c r="RW29" s="172"/>
      <c r="RX29" s="172"/>
      <c r="RY29" s="172"/>
      <c r="RZ29" s="172"/>
      <c r="SA29" s="172"/>
      <c r="SB29" s="172"/>
      <c r="SC29" s="172"/>
      <c r="SD29" s="172"/>
      <c r="SE29" s="172"/>
      <c r="SF29" s="172"/>
      <c r="SG29" s="172"/>
      <c r="SH29" s="172"/>
      <c r="SI29" s="172"/>
      <c r="SJ29" s="172"/>
      <c r="SK29" s="172"/>
      <c r="SL29" s="172"/>
      <c r="SM29" s="172"/>
      <c r="SN29" s="172"/>
      <c r="SO29" s="172"/>
      <c r="SP29" s="172"/>
      <c r="SQ29" s="172"/>
      <c r="SR29" s="172"/>
      <c r="SS29" s="172"/>
      <c r="ST29" s="172"/>
      <c r="SU29" s="172"/>
      <c r="SV29" s="172"/>
      <c r="SW29" s="172"/>
      <c r="SX29" s="172"/>
      <c r="SY29" s="172"/>
      <c r="SZ29" s="172"/>
      <c r="TA29" s="172"/>
      <c r="TB29" s="172"/>
      <c r="TC29" s="172"/>
      <c r="TD29" s="172"/>
      <c r="TE29" s="172"/>
      <c r="TF29" s="172"/>
      <c r="TG29" s="172"/>
      <c r="TH29" s="172"/>
      <c r="TI29" s="172"/>
      <c r="TJ29" s="172"/>
      <c r="TK29" s="172"/>
      <c r="TL29" s="172"/>
      <c r="TM29" s="172"/>
      <c r="TN29" s="172"/>
      <c r="TO29" s="172"/>
      <c r="TP29" s="172"/>
      <c r="TQ29" s="172"/>
      <c r="TR29" s="172"/>
      <c r="TS29" s="172"/>
      <c r="TT29" s="172"/>
      <c r="TU29" s="172"/>
      <c r="TV29" s="172"/>
      <c r="TW29" s="172"/>
      <c r="TX29" s="172"/>
      <c r="TY29" s="172"/>
      <c r="TZ29" s="172"/>
      <c r="UA29" s="172"/>
      <c r="UB29" s="172"/>
      <c r="UC29" s="172"/>
      <c r="UD29" s="172"/>
      <c r="UE29" s="172"/>
      <c r="UF29" s="172"/>
      <c r="UG29" s="172"/>
      <c r="UH29" s="172"/>
      <c r="UI29" s="172"/>
      <c r="UJ29" s="172"/>
      <c r="UK29" s="172"/>
      <c r="UL29" s="172"/>
      <c r="UM29" s="172"/>
      <c r="UN29" s="172"/>
      <c r="UO29" s="172"/>
      <c r="UP29" s="172"/>
      <c r="UQ29" s="172"/>
      <c r="UR29" s="172"/>
      <c r="US29" s="172"/>
      <c r="UT29" s="172"/>
      <c r="UU29" s="172"/>
      <c r="UV29" s="172"/>
      <c r="UW29" s="172"/>
      <c r="UX29" s="172"/>
      <c r="UY29" s="172"/>
      <c r="UZ29" s="172"/>
      <c r="VA29" s="172"/>
      <c r="VB29" s="172"/>
      <c r="VC29" s="172"/>
      <c r="VD29" s="172"/>
      <c r="VE29" s="172"/>
      <c r="VF29" s="172"/>
      <c r="VG29" s="172"/>
      <c r="VH29" s="172"/>
      <c r="VI29" s="172"/>
      <c r="VJ29" s="172"/>
      <c r="VK29" s="172"/>
      <c r="VL29" s="172"/>
      <c r="VM29" s="172"/>
      <c r="VN29" s="172"/>
      <c r="VO29" s="172"/>
      <c r="VP29" s="172"/>
      <c r="VQ29" s="172"/>
      <c r="VR29" s="172"/>
      <c r="VS29" s="172"/>
      <c r="VT29" s="172"/>
      <c r="VU29" s="172"/>
      <c r="VV29" s="172"/>
      <c r="VW29" s="172"/>
      <c r="VX29" s="172"/>
      <c r="VY29" s="172"/>
      <c r="VZ29" s="172"/>
      <c r="WA29" s="172"/>
      <c r="WB29" s="172"/>
      <c r="WC29" s="172"/>
      <c r="WD29" s="172"/>
      <c r="WE29" s="172"/>
      <c r="WF29" s="172"/>
      <c r="WG29" s="172"/>
      <c r="WH29" s="172"/>
      <c r="WI29" s="172"/>
      <c r="WJ29" s="172"/>
      <c r="WK29" s="172"/>
      <c r="WL29" s="172"/>
      <c r="WM29" s="172"/>
      <c r="WN29" s="172"/>
      <c r="WO29" s="172"/>
      <c r="WP29" s="172"/>
      <c r="WQ29" s="172"/>
      <c r="WR29" s="172"/>
      <c r="WS29" s="172"/>
      <c r="WT29" s="172"/>
      <c r="WU29" s="172"/>
      <c r="WV29" s="172"/>
      <c r="WW29" s="172"/>
      <c r="WX29" s="172"/>
      <c r="WY29" s="172"/>
      <c r="WZ29" s="172"/>
      <c r="XA29" s="172"/>
      <c r="XB29" s="172"/>
      <c r="XC29" s="172"/>
      <c r="XD29" s="172"/>
      <c r="XE29" s="172"/>
      <c r="XF29" s="172"/>
      <c r="XG29" s="172"/>
      <c r="XH29" s="172"/>
      <c r="XI29" s="172"/>
      <c r="XJ29" s="172"/>
      <c r="XK29" s="172"/>
      <c r="XL29" s="172"/>
      <c r="XM29" s="172"/>
      <c r="XN29" s="172"/>
      <c r="XO29" s="172"/>
      <c r="XP29" s="172"/>
      <c r="XQ29" s="172"/>
      <c r="XR29" s="172"/>
      <c r="XS29" s="172"/>
      <c r="XT29" s="172"/>
      <c r="XU29" s="172"/>
      <c r="XV29" s="172"/>
      <c r="XW29" s="172"/>
      <c r="XX29" s="172"/>
      <c r="XY29" s="172"/>
      <c r="XZ29" s="172"/>
      <c r="YA29" s="172"/>
      <c r="YB29" s="172"/>
      <c r="YC29" s="172"/>
      <c r="YD29" s="172"/>
      <c r="YE29" s="172"/>
      <c r="YF29" s="172"/>
      <c r="YG29" s="172"/>
      <c r="YH29" s="172"/>
      <c r="YI29" s="172"/>
      <c r="YJ29" s="172"/>
      <c r="YK29" s="172"/>
      <c r="YL29" s="172"/>
      <c r="YM29" s="172"/>
      <c r="YN29" s="172"/>
      <c r="YO29" s="172"/>
      <c r="YP29" s="172"/>
      <c r="YQ29" s="172"/>
      <c r="YR29" s="172"/>
      <c r="YS29" s="172"/>
      <c r="YT29" s="172"/>
      <c r="YU29" s="172"/>
      <c r="YV29" s="172"/>
      <c r="YW29" s="172"/>
      <c r="YX29" s="172"/>
      <c r="YY29" s="172"/>
      <c r="YZ29" s="172"/>
      <c r="ZA29" s="172"/>
      <c r="ZB29" s="172"/>
      <c r="ZC29" s="172"/>
      <c r="ZD29" s="172"/>
      <c r="ZE29" s="172"/>
      <c r="ZF29" s="172"/>
      <c r="ZG29" s="172"/>
      <c r="ZH29" s="172"/>
      <c r="ZI29" s="172"/>
      <c r="ZJ29" s="172"/>
      <c r="ZK29" s="172"/>
      <c r="ZL29" s="172"/>
      <c r="ZM29" s="172"/>
      <c r="ZN29" s="172"/>
      <c r="ZO29" s="172"/>
      <c r="ZP29" s="172"/>
      <c r="ZQ29" s="172"/>
      <c r="ZR29" s="172"/>
      <c r="ZS29" s="172"/>
      <c r="ZT29" s="172"/>
      <c r="ZU29" s="172"/>
      <c r="ZV29" s="172"/>
      <c r="ZW29" s="172"/>
      <c r="ZX29" s="172"/>
      <c r="ZY29" s="172"/>
      <c r="ZZ29" s="172"/>
      <c r="AAA29" s="172"/>
      <c r="AAB29" s="172"/>
      <c r="AAC29" s="172"/>
      <c r="AAD29" s="172"/>
      <c r="AAE29" s="172"/>
      <c r="AAF29" s="172"/>
      <c r="AAG29" s="172"/>
      <c r="AAH29" s="172"/>
      <c r="AAI29" s="172"/>
      <c r="AAJ29" s="172"/>
      <c r="AAK29" s="172"/>
      <c r="AAL29" s="172"/>
      <c r="AAM29" s="172"/>
      <c r="AAN29" s="172"/>
      <c r="AAO29" s="172"/>
      <c r="AAP29" s="172"/>
      <c r="AAQ29" s="172"/>
      <c r="AAR29" s="172"/>
      <c r="AAS29" s="172"/>
      <c r="AAT29" s="172"/>
      <c r="AAU29" s="172"/>
      <c r="AAV29" s="172"/>
      <c r="AAW29" s="172"/>
      <c r="AAX29" s="172"/>
      <c r="AAY29" s="172"/>
      <c r="AAZ29" s="172"/>
      <c r="ABA29" s="172"/>
      <c r="ABB29" s="172"/>
      <c r="ABC29" s="172"/>
      <c r="ABD29" s="172"/>
      <c r="ABE29" s="172"/>
      <c r="ABF29" s="172"/>
      <c r="ABG29" s="172"/>
      <c r="ABH29" s="172"/>
      <c r="ABI29" s="172"/>
      <c r="ABJ29" s="172"/>
      <c r="ABK29" s="172"/>
      <c r="ABL29" s="172"/>
      <c r="ABM29" s="172"/>
      <c r="ABN29" s="172"/>
      <c r="ABO29" s="172"/>
      <c r="ABP29" s="172"/>
      <c r="ABQ29" s="172"/>
      <c r="ABR29" s="172"/>
      <c r="ABS29" s="172"/>
      <c r="ABT29" s="172"/>
      <c r="ABU29" s="172"/>
      <c r="ABV29" s="172"/>
      <c r="ABW29" s="172"/>
      <c r="ABX29" s="172"/>
      <c r="ABY29" s="172"/>
      <c r="ABZ29" s="172"/>
      <c r="ACA29" s="172"/>
      <c r="ACB29" s="172"/>
      <c r="ACC29" s="172"/>
      <c r="ACD29" s="172"/>
      <c r="ACE29" s="172"/>
      <c r="ACF29" s="172"/>
      <c r="ACG29" s="172"/>
      <c r="ACH29" s="172"/>
      <c r="ACI29" s="172"/>
      <c r="ACJ29" s="172"/>
      <c r="ACK29" s="172"/>
      <c r="ACL29" s="172"/>
      <c r="ACM29" s="172"/>
      <c r="ACN29" s="172"/>
      <c r="ACO29" s="172"/>
      <c r="ACP29" s="172"/>
      <c r="ACQ29" s="172"/>
      <c r="ACR29" s="172"/>
      <c r="ACS29" s="172"/>
      <c r="ACT29" s="172"/>
      <c r="ACU29" s="172"/>
      <c r="ACV29" s="172"/>
      <c r="ACW29" s="172"/>
      <c r="ACX29" s="172"/>
      <c r="ACY29" s="172"/>
      <c r="ACZ29" s="172"/>
      <c r="ADA29" s="172"/>
      <c r="ADB29" s="172"/>
      <c r="ADC29" s="172"/>
      <c r="ADD29" s="172"/>
      <c r="ADE29" s="172"/>
      <c r="ADF29" s="172"/>
      <c r="ADG29" s="172"/>
      <c r="ADH29" s="172"/>
      <c r="ADI29" s="172"/>
      <c r="ADJ29" s="172"/>
      <c r="ADK29" s="172"/>
      <c r="ADL29" s="172"/>
      <c r="ADM29" s="172"/>
      <c r="ADN29" s="172"/>
      <c r="ADO29" s="172"/>
      <c r="ADP29" s="172"/>
      <c r="ADQ29" s="172"/>
      <c r="ADR29" s="172"/>
      <c r="ADS29" s="172"/>
      <c r="ADT29" s="172"/>
      <c r="ADU29" s="172"/>
      <c r="ADV29" s="172"/>
      <c r="ADW29" s="172"/>
      <c r="ADX29" s="172"/>
      <c r="ADY29" s="172"/>
      <c r="ADZ29" s="172"/>
      <c r="AEA29" s="172"/>
      <c r="AEB29" s="172"/>
      <c r="AEC29" s="172"/>
      <c r="AED29" s="172"/>
      <c r="AEE29" s="172"/>
      <c r="AEF29" s="172"/>
      <c r="AEG29" s="172"/>
      <c r="AEH29" s="172"/>
      <c r="AEI29" s="172"/>
      <c r="AEJ29" s="172"/>
      <c r="AEK29" s="172"/>
      <c r="AEL29" s="172"/>
      <c r="AEM29" s="172"/>
      <c r="AEN29" s="172"/>
      <c r="AEO29" s="172"/>
      <c r="AEP29" s="172"/>
      <c r="AEQ29" s="172"/>
      <c r="AER29" s="172"/>
      <c r="AES29" s="172"/>
      <c r="AET29" s="172"/>
      <c r="AEU29" s="172"/>
      <c r="AEV29" s="172"/>
      <c r="AEW29" s="172"/>
      <c r="AEX29" s="172"/>
      <c r="AEY29" s="172"/>
      <c r="AEZ29" s="172"/>
      <c r="AFA29" s="172"/>
      <c r="AFB29" s="172"/>
      <c r="AFC29" s="172"/>
      <c r="AFD29" s="172"/>
      <c r="AFE29" s="172"/>
      <c r="AFF29" s="172"/>
      <c r="AFG29" s="172"/>
      <c r="AFH29" s="172"/>
      <c r="AFI29" s="172"/>
      <c r="AFJ29" s="172"/>
      <c r="AFK29" s="172"/>
      <c r="AFL29" s="172"/>
      <c r="AFM29" s="172"/>
      <c r="AFN29" s="172"/>
      <c r="AFO29" s="172"/>
      <c r="AFP29" s="172"/>
      <c r="AFQ29" s="172"/>
      <c r="AFR29" s="172"/>
      <c r="AFS29" s="172"/>
      <c r="AFT29" s="172"/>
      <c r="AFU29" s="172"/>
      <c r="AFV29" s="172"/>
      <c r="AFW29" s="172"/>
      <c r="AFX29" s="172"/>
      <c r="AFY29" s="172"/>
      <c r="AFZ29" s="172"/>
      <c r="AGA29" s="172"/>
      <c r="AGB29" s="172"/>
      <c r="AGC29" s="172"/>
      <c r="AGD29" s="172"/>
      <c r="AGE29" s="172"/>
      <c r="AGF29" s="172"/>
      <c r="AGG29" s="172"/>
      <c r="AGH29" s="172"/>
      <c r="AGI29" s="172"/>
      <c r="AGJ29" s="172"/>
      <c r="AGK29" s="172"/>
      <c r="AGL29" s="172"/>
      <c r="AGM29" s="172"/>
      <c r="AGN29" s="172"/>
      <c r="AGO29" s="172"/>
      <c r="AGP29" s="172"/>
      <c r="AGQ29" s="172"/>
      <c r="AGR29" s="172"/>
      <c r="AGS29" s="172"/>
      <c r="AGT29" s="172"/>
      <c r="AGU29" s="172"/>
      <c r="AGV29" s="172"/>
      <c r="AGW29" s="172"/>
      <c r="AGX29" s="172"/>
      <c r="AGY29" s="172"/>
      <c r="AGZ29" s="172"/>
      <c r="AHA29" s="172"/>
      <c r="AHB29" s="172"/>
      <c r="AHC29" s="172"/>
      <c r="AHD29" s="172"/>
      <c r="AHE29" s="172"/>
      <c r="AHF29" s="172"/>
      <c r="AHG29" s="172"/>
      <c r="AHH29" s="172"/>
      <c r="AHI29" s="172"/>
      <c r="AHJ29" s="172"/>
      <c r="AHK29" s="172"/>
      <c r="AHL29" s="172"/>
      <c r="AHM29" s="172"/>
      <c r="AHN29" s="172"/>
      <c r="AHO29" s="172"/>
      <c r="AHP29" s="172"/>
      <c r="AHQ29" s="172"/>
      <c r="AHR29" s="172"/>
      <c r="AHS29" s="172"/>
      <c r="AHT29" s="172"/>
      <c r="AHU29" s="172"/>
      <c r="AHV29" s="172"/>
      <c r="AHW29" s="172"/>
      <c r="AHX29" s="172"/>
      <c r="AHY29" s="172"/>
      <c r="AHZ29" s="172"/>
      <c r="AIA29" s="172"/>
      <c r="AIB29" s="172"/>
      <c r="AIC29" s="172"/>
      <c r="AID29" s="172"/>
      <c r="AIE29" s="172"/>
      <c r="AIF29" s="172"/>
      <c r="AIG29" s="172"/>
      <c r="AIH29" s="172"/>
      <c r="AII29" s="172"/>
      <c r="AIJ29" s="172"/>
      <c r="AIK29" s="172"/>
      <c r="AIL29" s="172"/>
      <c r="AIM29" s="172"/>
      <c r="AIN29" s="172"/>
      <c r="AIO29" s="172"/>
      <c r="AIP29" s="172"/>
      <c r="AIQ29" s="172"/>
      <c r="AIR29" s="172"/>
      <c r="AIS29" s="172"/>
      <c r="AIT29" s="172"/>
      <c r="AIU29" s="172"/>
      <c r="AIV29" s="172"/>
      <c r="AIW29" s="172"/>
      <c r="AIX29" s="172"/>
      <c r="AIY29" s="172"/>
      <c r="AIZ29" s="172"/>
      <c r="AJA29" s="172"/>
      <c r="AJB29" s="172"/>
      <c r="AJC29" s="172"/>
      <c r="AJD29" s="172"/>
      <c r="AJE29" s="172"/>
      <c r="AJF29" s="172"/>
      <c r="AJG29" s="172"/>
      <c r="AJH29" s="172"/>
      <c r="AJI29" s="172"/>
      <c r="AJJ29" s="172"/>
      <c r="AJK29" s="172"/>
      <c r="AJL29" s="172"/>
      <c r="AJM29" s="172"/>
      <c r="AJN29" s="172"/>
      <c r="AJO29" s="172"/>
      <c r="AJP29" s="172"/>
      <c r="AJQ29" s="172"/>
      <c r="AJR29" s="172"/>
      <c r="AJS29" s="172"/>
      <c r="AJT29" s="172"/>
      <c r="AJU29" s="172"/>
      <c r="AJV29" s="172"/>
      <c r="AJW29" s="172"/>
      <c r="AJX29" s="172"/>
      <c r="AJY29" s="172"/>
      <c r="AJZ29" s="172"/>
      <c r="AKA29" s="172"/>
      <c r="AKB29" s="172"/>
      <c r="AKC29" s="172"/>
      <c r="AKD29" s="172"/>
      <c r="AKE29" s="172"/>
      <c r="AKF29" s="172"/>
      <c r="AKG29" s="172"/>
      <c r="AKH29" s="172"/>
      <c r="AKI29" s="172"/>
      <c r="AKJ29" s="172"/>
      <c r="AKK29" s="172"/>
      <c r="AKL29" s="172"/>
      <c r="AKM29" s="172"/>
      <c r="AKN29" s="172"/>
      <c r="AKO29" s="172"/>
      <c r="AKP29" s="172"/>
      <c r="AKQ29" s="172"/>
      <c r="AKR29" s="172"/>
      <c r="AKS29" s="172"/>
      <c r="AKT29" s="172"/>
      <c r="AKU29" s="172"/>
      <c r="AKV29" s="172"/>
      <c r="AKW29" s="172"/>
      <c r="AKX29" s="172"/>
      <c r="AKY29" s="172"/>
      <c r="AKZ29" s="172"/>
      <c r="ALA29" s="172"/>
      <c r="ALB29" s="172"/>
      <c r="ALC29" s="172"/>
      <c r="ALD29" s="172"/>
      <c r="ALE29" s="172"/>
      <c r="ALF29" s="172"/>
      <c r="ALG29" s="172"/>
      <c r="ALH29" s="172"/>
      <c r="ALI29" s="172"/>
      <c r="ALJ29" s="172"/>
      <c r="ALK29" s="172"/>
      <c r="ALL29" s="172"/>
      <c r="ALM29" s="172"/>
      <c r="ALN29" s="172"/>
      <c r="ALO29" s="172"/>
      <c r="ALP29" s="172"/>
      <c r="ALQ29" s="172"/>
      <c r="ALR29" s="172"/>
      <c r="ALS29" s="172"/>
      <c r="ALT29" s="172"/>
      <c r="ALU29" s="172"/>
      <c r="ALV29" s="172"/>
      <c r="ALW29" s="172"/>
      <c r="ALX29" s="172"/>
      <c r="ALY29" s="172"/>
      <c r="ALZ29" s="172"/>
      <c r="AMA29" s="172"/>
      <c r="AMB29" s="172"/>
      <c r="AMC29" s="172"/>
      <c r="AMD29" s="172"/>
      <c r="AME29" s="172"/>
      <c r="AMF29" s="172"/>
      <c r="AMG29" s="172"/>
      <c r="AMH29" s="172"/>
      <c r="AMI29" s="172"/>
      <c r="AMJ29" s="172"/>
      <c r="AMK29" s="172"/>
      <c r="AML29" s="172"/>
      <c r="AMM29" s="172"/>
      <c r="AMN29" s="172"/>
      <c r="AMO29" s="172"/>
      <c r="AMP29" s="172"/>
      <c r="AMQ29" s="172"/>
      <c r="AMR29" s="172"/>
      <c r="AMS29" s="172"/>
      <c r="AMT29" s="172"/>
      <c r="AMU29" s="172"/>
      <c r="AMV29" s="172"/>
      <c r="AMW29" s="172"/>
      <c r="AMX29" s="172"/>
      <c r="AMY29" s="172"/>
      <c r="AMZ29" s="172"/>
      <c r="ANA29" s="172"/>
      <c r="ANB29" s="172"/>
      <c r="ANC29" s="172"/>
      <c r="AND29" s="172"/>
      <c r="ANE29" s="172"/>
      <c r="ANF29" s="172"/>
      <c r="ANG29" s="172"/>
      <c r="ANH29" s="172"/>
      <c r="ANI29" s="172"/>
      <c r="ANJ29" s="172"/>
    </row>
    <row r="30" spans="1:1050" ht="26.1" customHeight="1" outlineLevel="2" x14ac:dyDescent="0.2">
      <c r="A30" s="266">
        <f>EJ30</f>
        <v>132</v>
      </c>
      <c r="B30" s="268" t="s">
        <v>137</v>
      </c>
      <c r="C30" s="268" t="s">
        <v>178</v>
      </c>
      <c r="D30" s="268" t="s">
        <v>10</v>
      </c>
      <c r="E30" s="268" t="s">
        <v>209</v>
      </c>
      <c r="F30" s="268" t="s">
        <v>210</v>
      </c>
      <c r="G30" s="269" t="s">
        <v>211</v>
      </c>
      <c r="H30" s="267" t="s">
        <v>135</v>
      </c>
      <c r="I30" s="267">
        <v>22</v>
      </c>
      <c r="J30" s="270">
        <v>690.24</v>
      </c>
      <c r="K30" s="270">
        <v>151.13999999999999</v>
      </c>
      <c r="L30" s="270">
        <v>504.18</v>
      </c>
      <c r="M30" s="270">
        <v>317.45</v>
      </c>
      <c r="N30" s="270"/>
      <c r="O30" s="270"/>
      <c r="P30" s="270"/>
      <c r="Q30" s="270"/>
      <c r="R30" s="270"/>
      <c r="S30" s="270"/>
      <c r="T30" s="270">
        <f t="shared" ref="T30:T36" si="20">SUM(J30:S30)</f>
        <v>1663.01</v>
      </c>
      <c r="U30" s="270">
        <f t="shared" ref="U30:U36" si="21">(((J30+K30+L30+N30+P30)*14)+((M30+O30+Q30+R30+S30)*12))</f>
        <v>22647.239999999998</v>
      </c>
      <c r="V30" s="267">
        <v>5</v>
      </c>
      <c r="W30" s="271">
        <v>20</v>
      </c>
      <c r="X30" s="272">
        <f>VLOOKUP(W30,'[1]PPTOS GENERALES 2024'!$AL$11:$AN$40,3)*Y30</f>
        <v>528.66</v>
      </c>
      <c r="Y30" s="273">
        <v>1</v>
      </c>
      <c r="Z30" s="274">
        <f>VLOOKUP(C30,'[1]PPTOS GENERALES 2024'!$AL$3:$AO$8,4)*Y30</f>
        <v>865.68</v>
      </c>
      <c r="AA30" s="274">
        <f>VLOOKUP(C30,'[1]PPTOS GENERALES 2024'!$AL$3:$AP$8,5)*DM30*Y30</f>
        <v>401.28</v>
      </c>
      <c r="AB30" s="274">
        <f>VLOOKUP(C30,'[1]PPTOS GENERALES 2024'!$R$3:$V$8,5)*5</f>
        <v>131.1</v>
      </c>
      <c r="AC30" s="270">
        <f>VLOOKUP(C30,'[1]PPTOS GENERALES 2024'!$AU$3:$AV$8,2)*Y30</f>
        <v>748.20899999999995</v>
      </c>
      <c r="AD30" s="270">
        <f>VLOOKUP(C30,'[1]PPTOS GENERALES 2024'!$AU$3:$AW$8,3)*DM30*Y30</f>
        <v>346.39533333333327</v>
      </c>
      <c r="AE30" s="275">
        <f>VLOOKUP(I30,'[1]PPTOS GENERALES 2024'!$AL$11:$AN$40,3)*Y30</f>
        <v>612.99</v>
      </c>
      <c r="AF30" s="270"/>
      <c r="AG30" s="270">
        <f>VLOOKUP(V30,'[1]PPTOS GENERALES 2024'!$AL$45:$AU$56,10)*Y30</f>
        <v>543.62</v>
      </c>
      <c r="AH30" s="270"/>
      <c r="AI30" s="270"/>
      <c r="AJ30" s="270"/>
      <c r="AK30" s="276"/>
      <c r="AL30" s="270">
        <f>VLOOKUP(V30,'[1]PPTOS GENERALES 2024'!$AL$45:$BB$56,12)*AK30</f>
        <v>0</v>
      </c>
      <c r="AM30" s="276"/>
      <c r="AN30" s="270">
        <f>VLOOKUP(V30,'[1]PPTOS GENERALES 2024'!$AL$45:$BB$56,14)*AM30</f>
        <v>0</v>
      </c>
      <c r="AO30" s="276"/>
      <c r="AP30" s="270">
        <f>VLOOKUP(V30,'[1]PPTOS GENERALES 2024'!$AL$45:$BB$56,15)*AO30</f>
        <v>0</v>
      </c>
      <c r="AQ30" s="276">
        <v>1</v>
      </c>
      <c r="AR30" s="270">
        <f>VLOOKUP(V30,'[1]PPTOS GENERALES 2024'!$AL$45:$BB$56,17)*AQ30</f>
        <v>56.34</v>
      </c>
      <c r="AS30" s="276"/>
      <c r="AT30" s="270">
        <f>VLOOKUP(V30,'[1]PPTOS GENERALES 2024'!$AL$45:$BG$56,18)*AS30</f>
        <v>0</v>
      </c>
      <c r="AU30" s="244"/>
      <c r="AV30" s="270">
        <f>VLOOKUP(V30,'[1]PPTOS GENERALES 2024'!$AL$45:$BG$56,19)*AU30</f>
        <v>0</v>
      </c>
      <c r="AW30" s="244">
        <v>1</v>
      </c>
      <c r="AX30" s="270">
        <f>VLOOKUP(V30,'[1]PPTOS GENERALES 2024'!$AL$45:$BG$56,20)*AW30</f>
        <v>113.02</v>
      </c>
      <c r="AY30" s="244"/>
      <c r="AZ30" s="270">
        <f>VLOOKUP(V30,'[1]PPTOS GENERALES 2024'!$AL$45:$BG$56,21)*AY30</f>
        <v>0</v>
      </c>
      <c r="BA30" s="244"/>
      <c r="BB30" s="270">
        <f>VLOOKUP(V30,'[1]PPTOS GENERALES 2024'!$AL$45:$BG$56,22)*BA30</f>
        <v>0</v>
      </c>
      <c r="BC30" s="277">
        <v>1</v>
      </c>
      <c r="BD30" s="270">
        <f>VLOOKUP(V30,'[1]PPTOS GENERALES 2024'!$AL$45:$BZ$56,23)*BC30</f>
        <v>309.32608000000005</v>
      </c>
      <c r="BE30" s="244"/>
      <c r="BF30" s="270">
        <f>VLOOKUP(V30,'[1]PPTOS GENERALES 2024'!$AL$45:$BZ$56,24)*BE30</f>
        <v>0</v>
      </c>
      <c r="BG30" s="244">
        <v>1</v>
      </c>
      <c r="BH30" s="270">
        <f>VLOOKUP(V30,'[1]PPTOS GENERALES 2024'!$AL$45:$BZ$56,25)*BG30</f>
        <v>251.18207999999998</v>
      </c>
      <c r="BI30" s="244"/>
      <c r="BJ30" s="270">
        <f>VLOOKUP(V30,'[1]PPTOS GENERALES 2024'!$AL$45:$BZ$56,26)*BI30</f>
        <v>0</v>
      </c>
      <c r="BK30" s="244"/>
      <c r="BL30" s="270">
        <f>VLOOKUP(V30,'[1]PPTOS GENERALES 2024'!$AL$45:$BZ$56,27)*BK30</f>
        <v>0</v>
      </c>
      <c r="BM30" s="270"/>
      <c r="BN30" s="270">
        <f>VLOOKUP(V30,'[1]PPTOS GENERALES 2024'!$AL$45:$BZ$56,28)*BM30</f>
        <v>0</v>
      </c>
      <c r="BO30" s="270"/>
      <c r="BP30" s="270">
        <f>VLOOKUP(V30,'[1]PPTOS GENERALES 2024'!$AL$45:$BZ$56,29)*BO30</f>
        <v>0</v>
      </c>
      <c r="BQ30" s="270"/>
      <c r="BR30" s="270">
        <f>VLOOKUP(V30,'[1]PPTOS GENERALES 2024'!$AL$45:$BZ$56,30)*BQ30</f>
        <v>0</v>
      </c>
      <c r="BS30" s="270">
        <v>1</v>
      </c>
      <c r="BT30" s="270">
        <f>VLOOKUP(V30,'[1]PPTOS GENERALES 2024'!$AL$45:$BZ$56,31)*BS30</f>
        <v>251.18207999999998</v>
      </c>
      <c r="BU30" s="270"/>
      <c r="BV30" s="270">
        <f>VLOOKUP(V30,'[1]PPTOS GENERALES 2024'!$AL$45:$BZ$56,32)*BU30</f>
        <v>0</v>
      </c>
      <c r="BW30" s="270"/>
      <c r="BX30" s="270">
        <f>VLOOKUP(V30,'[1]PPTOS GENERALES 2024'!$AL$45:$BZ$56,33)*BW30</f>
        <v>0</v>
      </c>
      <c r="BY30" s="270"/>
      <c r="BZ30" s="270">
        <f>VLOOKUP(V30,'[1]PPTOS GENERALES 2024'!$AL$45:$BZ$56,34)*BY30</f>
        <v>0</v>
      </c>
      <c r="CA30" s="270"/>
      <c r="CB30" s="270">
        <f>VLOOKUP(V30,'[1]PPTOS GENERALES 2024'!$AL$45:$BZ$56,35)*CA30</f>
        <v>0</v>
      </c>
      <c r="CC30" s="270">
        <v>0</v>
      </c>
      <c r="CD30" s="270">
        <f>VLOOKUP(V30,'[1]PPTOS GENERALES 2024'!$AL$45:$BZ$56,36)*CC30</f>
        <v>0</v>
      </c>
      <c r="CE30" s="270">
        <v>0</v>
      </c>
      <c r="CF30" s="270">
        <f>VLOOKUP(V30,'[1]PPTOS GENERALES 2024'!$AL$45:$BZ$56,37)*CE30</f>
        <v>0</v>
      </c>
      <c r="CG30" s="270">
        <v>0</v>
      </c>
      <c r="CH30" s="270">
        <f>VLOOKUP(V30,'[1]PPTOS GENERALES 2024'!$AL$45:$BZ$56,38)*CG30</f>
        <v>0</v>
      </c>
      <c r="CI30" s="270">
        <v>0</v>
      </c>
      <c r="CJ30" s="270">
        <f>VLOOKUP(V30,'[1]PPTOS GENERALES 2024'!$AL$45:$BZ$56,39)*CI30</f>
        <v>0</v>
      </c>
      <c r="CK30" s="270"/>
      <c r="CL30" s="270">
        <f>VLOOKUP(V30,'[1]PPTOS GENERALES 2024'!$AL$45:$BZ$56,40)*CK30</f>
        <v>0</v>
      </c>
      <c r="CM30" s="270"/>
      <c r="CN30" s="270">
        <f>VLOOKUP(V30,'[1]PPTOS GENERALES 2024'!$AL$45:$BZ$56,41)*CM30</f>
        <v>0</v>
      </c>
      <c r="CO30" s="270">
        <f t="shared" si="2"/>
        <v>0</v>
      </c>
      <c r="CP30" s="270"/>
      <c r="CQ30" s="270"/>
      <c r="CR30" s="270">
        <f t="array" ref="CR30">ROUND((Z30*12)+(AC30*2),2)</f>
        <v>11884.58</v>
      </c>
      <c r="CS30" s="270"/>
      <c r="CT30" s="270"/>
      <c r="CU30" s="270">
        <f t="array" ref="CU30">ROUND((AA30*12)+ (AD30*2)+AB30,2)</f>
        <v>5639.25</v>
      </c>
      <c r="CV30" s="270">
        <f t="shared" si="3"/>
        <v>17523.830000000002</v>
      </c>
      <c r="CW30" s="270">
        <f t="array" ref="CW30">ROUND((AE30+AF30)*14,2)</f>
        <v>8581.86</v>
      </c>
      <c r="CX30" s="270">
        <f t="array" ref="CX30">ROUND(AG30*14,2)</f>
        <v>7610.68</v>
      </c>
      <c r="CY30" s="270">
        <f t="shared" si="4"/>
        <v>13734.7</v>
      </c>
      <c r="CZ30" s="278">
        <f t="shared" si="5"/>
        <v>21345.38</v>
      </c>
      <c r="DA30" s="279">
        <f t="array" ref="DA30">CO30+CP30+CR30+CS30+CT30+CU30+CW30+CX30+CY30</f>
        <v>47451.070000000007</v>
      </c>
      <c r="DB30" s="245">
        <v>0</v>
      </c>
      <c r="DC30" s="280">
        <f t="shared" si="6"/>
        <v>35962.299999999996</v>
      </c>
      <c r="DD30" s="281">
        <f t="shared" ref="DD30:DD36" si="22">((DC30/U30)-1)</f>
        <v>0.58793301082162763</v>
      </c>
      <c r="DE30" s="270"/>
      <c r="DF30" s="270"/>
      <c r="DG30" s="270">
        <f t="shared" si="8"/>
        <v>2592.9300000000003</v>
      </c>
      <c r="DH30" s="267" t="e">
        <f>#REF!-#REF!</f>
        <v>#REF!</v>
      </c>
      <c r="DI30" s="282" t="s">
        <v>122</v>
      </c>
      <c r="DJ30" s="282" t="s">
        <v>222</v>
      </c>
      <c r="DK30" s="284">
        <v>45658</v>
      </c>
      <c r="DL30" s="285">
        <f t="shared" si="9"/>
        <v>12.666666666666666</v>
      </c>
      <c r="DM30" s="285">
        <f t="shared" si="10"/>
        <v>12.666666666666666</v>
      </c>
      <c r="DN30" s="286">
        <f>ROUND(AF30/30,2)</f>
        <v>0</v>
      </c>
      <c r="DO30" s="287">
        <f>ROUND(AJ30/30,2)</f>
        <v>0</v>
      </c>
      <c r="DP30" s="287">
        <f>ROUND(AL30/30,2)</f>
        <v>0</v>
      </c>
      <c r="DQ30" s="287">
        <f>ROUND(AN30/30,2)</f>
        <v>0</v>
      </c>
      <c r="DR30" s="287">
        <f>ROUND(AP30/30,2)</f>
        <v>0</v>
      </c>
      <c r="DS30" s="287">
        <f>ROUND(AR30/30,2)</f>
        <v>1.88</v>
      </c>
      <c r="DT30" s="287">
        <f>ROUND(AT30/30,2)</f>
        <v>0</v>
      </c>
      <c r="DU30" s="287">
        <f>ROUND(AV30/30,2)</f>
        <v>0</v>
      </c>
      <c r="DV30" s="287">
        <f>ROUND(AX30/30,2)</f>
        <v>3.77</v>
      </c>
      <c r="DW30" s="287">
        <f>ROUND(AZ30/30,2)</f>
        <v>0</v>
      </c>
      <c r="DX30" s="287">
        <f>ROUND(BB30/30,2)</f>
        <v>0</v>
      </c>
      <c r="DY30" s="288"/>
      <c r="DZ30" s="289">
        <v>23</v>
      </c>
      <c r="EA30" s="289">
        <v>1966.43</v>
      </c>
      <c r="EB30" s="290" t="e">
        <f>#REF!-DZ30</f>
        <v>#REF!</v>
      </c>
      <c r="EC30" s="291">
        <f>DG30-EA30</f>
        <v>626.50000000000023</v>
      </c>
      <c r="ED30" s="292">
        <f>ROUND(DB30/2,2)</f>
        <v>0</v>
      </c>
      <c r="EE30" s="288"/>
      <c r="EF30" s="288"/>
      <c r="EG30" s="288"/>
      <c r="EH30" s="288"/>
      <c r="EI30" s="293" t="s">
        <v>212</v>
      </c>
      <c r="EJ30" s="294">
        <v>132</v>
      </c>
      <c r="EK30" s="295" t="s">
        <v>213</v>
      </c>
      <c r="EL30" s="205">
        <v>3</v>
      </c>
      <c r="EM30" s="205">
        <v>2</v>
      </c>
      <c r="EN30" s="170" t="s">
        <v>132</v>
      </c>
      <c r="EO30" s="170" t="s">
        <v>132</v>
      </c>
    </row>
    <row r="31" spans="1:1050" ht="26.1" customHeight="1" outlineLevel="2" x14ac:dyDescent="0.2">
      <c r="A31" s="266">
        <f>EJ31</f>
        <v>132</v>
      </c>
      <c r="B31" s="268" t="s">
        <v>137</v>
      </c>
      <c r="C31" s="268" t="s">
        <v>178</v>
      </c>
      <c r="D31" s="268" t="s">
        <v>10</v>
      </c>
      <c r="E31" s="268" t="s">
        <v>209</v>
      </c>
      <c r="F31" s="268" t="s">
        <v>210</v>
      </c>
      <c r="G31" s="269" t="s">
        <v>211</v>
      </c>
      <c r="H31" s="267" t="s">
        <v>117</v>
      </c>
      <c r="I31" s="267">
        <v>22</v>
      </c>
      <c r="J31" s="270">
        <v>690.24</v>
      </c>
      <c r="K31" s="270">
        <v>201.52</v>
      </c>
      <c r="L31" s="270">
        <v>504.18</v>
      </c>
      <c r="M31" s="270">
        <v>317.45</v>
      </c>
      <c r="N31" s="270"/>
      <c r="O31" s="270"/>
      <c r="P31" s="270"/>
      <c r="Q31" s="270"/>
      <c r="R31" s="270"/>
      <c r="S31" s="270"/>
      <c r="T31" s="270">
        <f t="shared" si="20"/>
        <v>1713.39</v>
      </c>
      <c r="U31" s="270">
        <f t="shared" si="21"/>
        <v>23352.559999999998</v>
      </c>
      <c r="V31" s="267">
        <v>5</v>
      </c>
      <c r="W31" s="271">
        <v>20</v>
      </c>
      <c r="X31" s="272">
        <f>VLOOKUP(W31,'[1]PPTOS GENERALES 2024'!$AL$11:$AN$40,3)*Y31</f>
        <v>528.66</v>
      </c>
      <c r="Y31" s="273">
        <v>1</v>
      </c>
      <c r="Z31" s="274">
        <f>VLOOKUP(C31,'[1]PPTOS GENERALES 2024'!$AL$3:$AO$8,4)*Y31</f>
        <v>865.68</v>
      </c>
      <c r="AA31" s="274">
        <f>VLOOKUP(C31,'[1]PPTOS GENERALES 2024'!$AL$3:$AP$8,5)*DM31*Y31</f>
        <v>443.52</v>
      </c>
      <c r="AB31" s="274"/>
      <c r="AC31" s="270">
        <f>VLOOKUP(C31,'[1]PPTOS GENERALES 2024'!$AU$3:$AV$8,2)*Y31</f>
        <v>748.20899999999995</v>
      </c>
      <c r="AD31" s="270">
        <f>VLOOKUP(C31,'[1]PPTOS GENERALES 2024'!$AU$3:$AW$8,3)*DM31*Y31</f>
        <v>382.85799999999995</v>
      </c>
      <c r="AE31" s="275">
        <f>VLOOKUP(I31,'[1]PPTOS GENERALES 2024'!$AL$11:$AN$40,3)*Y31</f>
        <v>612.99</v>
      </c>
      <c r="AF31" s="270"/>
      <c r="AG31" s="270">
        <f>VLOOKUP(V31,'[1]PPTOS GENERALES 2024'!$AL$45:$AU$56,10)*Y31</f>
        <v>543.62</v>
      </c>
      <c r="AH31" s="270"/>
      <c r="AI31" s="270"/>
      <c r="AJ31" s="270"/>
      <c r="AK31" s="276"/>
      <c r="AL31" s="270">
        <f>VLOOKUP(V31,'[1]PPTOS GENERALES 2024'!$AL$45:$BB$56,12)*AK31</f>
        <v>0</v>
      </c>
      <c r="AM31" s="276"/>
      <c r="AN31" s="270">
        <f>VLOOKUP(V31,'[1]PPTOS GENERALES 2024'!$AL$45:$BB$56,14)*AM31</f>
        <v>0</v>
      </c>
      <c r="AO31" s="276"/>
      <c r="AP31" s="270">
        <f>VLOOKUP(V31,'[1]PPTOS GENERALES 2024'!$AL$45:$BB$56,15)*AO31</f>
        <v>0</v>
      </c>
      <c r="AQ31" s="276">
        <v>1</v>
      </c>
      <c r="AR31" s="270">
        <f>VLOOKUP(V31,'[1]PPTOS GENERALES 2024'!$AL$45:$BB$56,17)*AQ31</f>
        <v>56.34</v>
      </c>
      <c r="AS31" s="276"/>
      <c r="AT31" s="270">
        <f>VLOOKUP(V31,'[1]PPTOS GENERALES 2024'!$AL$45:$BG$56,18)*AS31</f>
        <v>0</v>
      </c>
      <c r="AU31" s="244"/>
      <c r="AV31" s="270">
        <f>VLOOKUP(V31,'[1]PPTOS GENERALES 2024'!$AL$45:$BG$56,19)*AU31</f>
        <v>0</v>
      </c>
      <c r="AW31" s="244">
        <v>1</v>
      </c>
      <c r="AX31" s="270">
        <f>VLOOKUP(V31,'[1]PPTOS GENERALES 2024'!$AL$45:$BG$56,20)*AW31</f>
        <v>113.02</v>
      </c>
      <c r="AY31" s="244"/>
      <c r="AZ31" s="270">
        <f>VLOOKUP(V31,'[1]PPTOS GENERALES 2024'!$AL$45:$BG$56,21)*AY31</f>
        <v>0</v>
      </c>
      <c r="BA31" s="244"/>
      <c r="BB31" s="270">
        <f>VLOOKUP(V31,'[1]PPTOS GENERALES 2024'!$AL$45:$BG$56,22)*BA31</f>
        <v>0</v>
      </c>
      <c r="BC31" s="277">
        <v>1</v>
      </c>
      <c r="BD31" s="270">
        <f>VLOOKUP(V31,'[1]PPTOS GENERALES 2024'!$AL$45:$BZ$56,23)*BC31</f>
        <v>309.32608000000005</v>
      </c>
      <c r="BE31" s="244"/>
      <c r="BF31" s="270">
        <f>VLOOKUP(V31,'[1]PPTOS GENERALES 2024'!$AL$45:$BZ$56,24)*BE31</f>
        <v>0</v>
      </c>
      <c r="BG31" s="244">
        <v>1</v>
      </c>
      <c r="BH31" s="270">
        <f>VLOOKUP(V31,'[1]PPTOS GENERALES 2024'!$AL$45:$BZ$56,25)*BG31</f>
        <v>251.18207999999998</v>
      </c>
      <c r="BI31" s="244"/>
      <c r="BJ31" s="270">
        <f>VLOOKUP(V31,'[1]PPTOS GENERALES 2024'!$AL$45:$BZ$56,26)*BI31</f>
        <v>0</v>
      </c>
      <c r="BK31" s="244"/>
      <c r="BL31" s="270">
        <f>VLOOKUP(V31,'[1]PPTOS GENERALES 2024'!$AL$45:$BZ$56,27)*BK31</f>
        <v>0</v>
      </c>
      <c r="BM31" s="270"/>
      <c r="BN31" s="270">
        <f>VLOOKUP(V31,'[1]PPTOS GENERALES 2024'!$AL$45:$BZ$56,28)*BM31</f>
        <v>0</v>
      </c>
      <c r="BO31" s="270"/>
      <c r="BP31" s="270">
        <f>VLOOKUP(V31,'[1]PPTOS GENERALES 2024'!$AL$45:$BZ$56,29)*BO31</f>
        <v>0</v>
      </c>
      <c r="BQ31" s="270"/>
      <c r="BR31" s="270">
        <f>VLOOKUP(V31,'[1]PPTOS GENERALES 2024'!$AL$45:$BZ$56,30)*BQ31</f>
        <v>0</v>
      </c>
      <c r="BS31" s="270">
        <v>1</v>
      </c>
      <c r="BT31" s="270">
        <f>VLOOKUP(V31,'[1]PPTOS GENERALES 2024'!$AL$45:$BZ$56,31)*BS31</f>
        <v>251.18207999999998</v>
      </c>
      <c r="BU31" s="270"/>
      <c r="BV31" s="270">
        <f>VLOOKUP(V31,'[1]PPTOS GENERALES 2024'!$AL$45:$BZ$56,32)*BU31</f>
        <v>0</v>
      </c>
      <c r="BW31" s="270"/>
      <c r="BX31" s="270">
        <f>VLOOKUP(V31,'[1]PPTOS GENERALES 2024'!$AL$45:$BZ$56,33)*BW31</f>
        <v>0</v>
      </c>
      <c r="BY31" s="270"/>
      <c r="BZ31" s="270">
        <f>VLOOKUP(V31,'[1]PPTOS GENERALES 2024'!$AL$45:$BZ$56,34)*BY31</f>
        <v>0</v>
      </c>
      <c r="CA31" s="270"/>
      <c r="CB31" s="270">
        <f>VLOOKUP(V31,'[1]PPTOS GENERALES 2024'!$AL$45:$BZ$56,35)*CA31</f>
        <v>0</v>
      </c>
      <c r="CC31" s="270">
        <v>0</v>
      </c>
      <c r="CD31" s="270">
        <f>VLOOKUP(V31,'[1]PPTOS GENERALES 2024'!$AL$45:$BZ$56,36)*CC31</f>
        <v>0</v>
      </c>
      <c r="CE31" s="270">
        <v>0</v>
      </c>
      <c r="CF31" s="270">
        <f>VLOOKUP(V31,'[1]PPTOS GENERALES 2024'!$AL$45:$BZ$56,37)*CE31</f>
        <v>0</v>
      </c>
      <c r="CG31" s="270">
        <v>0</v>
      </c>
      <c r="CH31" s="270">
        <f>VLOOKUP(V31,'[1]PPTOS GENERALES 2024'!$AL$45:$BZ$56,38)*CG31</f>
        <v>0</v>
      </c>
      <c r="CI31" s="270">
        <v>0</v>
      </c>
      <c r="CJ31" s="270">
        <f>VLOOKUP(V31,'[1]PPTOS GENERALES 2024'!$AL$45:$BZ$56,39)*CI31</f>
        <v>0</v>
      </c>
      <c r="CK31" s="270"/>
      <c r="CL31" s="270">
        <f>VLOOKUP(V31,'[1]PPTOS GENERALES 2024'!$AL$45:$BZ$56,40)*CK31</f>
        <v>0</v>
      </c>
      <c r="CM31" s="270"/>
      <c r="CN31" s="270">
        <f>VLOOKUP(V31,'[1]PPTOS GENERALES 2024'!$AL$45:$BZ$56,41)*CM31</f>
        <v>0</v>
      </c>
      <c r="CO31" s="270">
        <f t="shared" si="2"/>
        <v>0</v>
      </c>
      <c r="CP31" s="270"/>
      <c r="CQ31" s="270"/>
      <c r="CR31" s="270">
        <f t="array" ref="CR31">ROUND((Z31*12)+(AC31*2),2)</f>
        <v>11884.58</v>
      </c>
      <c r="CS31" s="270"/>
      <c r="CT31" s="270"/>
      <c r="CU31" s="270">
        <f t="array" ref="CU31">ROUND((AA31*12)+ (AD31*2)+AB31,2)</f>
        <v>6087.96</v>
      </c>
      <c r="CV31" s="270">
        <f t="shared" si="3"/>
        <v>17972.54</v>
      </c>
      <c r="CW31" s="270">
        <f t="array" ref="CW31">ROUND((AE31+AF31)*14,2)</f>
        <v>8581.86</v>
      </c>
      <c r="CX31" s="270">
        <f t="array" ref="CX31">ROUND(AG31*14,2)</f>
        <v>7610.68</v>
      </c>
      <c r="CY31" s="270">
        <f t="shared" si="4"/>
        <v>13734.7</v>
      </c>
      <c r="CZ31" s="278">
        <f t="shared" si="5"/>
        <v>21345.38</v>
      </c>
      <c r="DA31" s="279">
        <f t="array" ref="DA31">CO31+CP31+CR31+CS31+CT31+CU31+CW31+CX31+CY31</f>
        <v>47899.78</v>
      </c>
      <c r="DB31" s="245">
        <v>0</v>
      </c>
      <c r="DC31" s="280">
        <f t="shared" si="6"/>
        <v>36553.659999999996</v>
      </c>
      <c r="DD31" s="281">
        <f t="shared" si="22"/>
        <v>0.56529562497644803</v>
      </c>
      <c r="DE31" s="270"/>
      <c r="DF31" s="270"/>
      <c r="DG31" s="270">
        <f t="shared" si="8"/>
        <v>2635.17</v>
      </c>
      <c r="DH31" s="267" t="e">
        <f>#REF!-#REF!</f>
        <v>#REF!</v>
      </c>
      <c r="DI31" s="282" t="s">
        <v>122</v>
      </c>
      <c r="DJ31" s="282" t="s">
        <v>223</v>
      </c>
      <c r="DK31" s="284">
        <v>45658</v>
      </c>
      <c r="DL31" s="285">
        <f t="shared" si="9"/>
        <v>14</v>
      </c>
      <c r="DM31" s="285">
        <f t="shared" si="10"/>
        <v>14</v>
      </c>
      <c r="DN31" s="286">
        <f>ROUND(AF31/30,2)</f>
        <v>0</v>
      </c>
      <c r="DO31" s="287">
        <f>ROUND(AJ31/30,2)</f>
        <v>0</v>
      </c>
      <c r="DP31" s="287">
        <f>ROUND(AL31/30,2)</f>
        <v>0</v>
      </c>
      <c r="DQ31" s="287">
        <f>ROUND(AN31/30,2)</f>
        <v>0</v>
      </c>
      <c r="DR31" s="287">
        <f>ROUND(AP31/30,2)</f>
        <v>0</v>
      </c>
      <c r="DS31" s="287">
        <f>ROUND(AR31/30,2)</f>
        <v>1.88</v>
      </c>
      <c r="DT31" s="287">
        <f>ROUND(AT31/30,2)</f>
        <v>0</v>
      </c>
      <c r="DU31" s="287">
        <f>ROUND(AV31/30,2)</f>
        <v>0</v>
      </c>
      <c r="DV31" s="287">
        <f>ROUND(AX31/30,2)</f>
        <v>3.77</v>
      </c>
      <c r="DW31" s="287">
        <f>ROUND(AZ31/30,2)</f>
        <v>0</v>
      </c>
      <c r="DX31" s="287">
        <f>ROUND(BB31/30,2)</f>
        <v>0</v>
      </c>
      <c r="DY31" s="288"/>
      <c r="DZ31" s="289">
        <v>26</v>
      </c>
      <c r="EA31" s="289">
        <v>2017.83</v>
      </c>
      <c r="EB31" s="290" t="e">
        <f>#REF!-DZ31</f>
        <v>#REF!</v>
      </c>
      <c r="EC31" s="291">
        <f>DG31-EA31</f>
        <v>617.34000000000015</v>
      </c>
      <c r="ED31" s="292">
        <f>ROUND(DB31/2,2)</f>
        <v>0</v>
      </c>
      <c r="EE31" s="288"/>
      <c r="EF31" s="288"/>
      <c r="EG31" s="288"/>
      <c r="EH31" s="288"/>
      <c r="EI31" s="293" t="s">
        <v>212</v>
      </c>
      <c r="EJ31" s="294">
        <v>132</v>
      </c>
      <c r="EK31" s="295" t="s">
        <v>213</v>
      </c>
      <c r="EL31" s="205">
        <v>3</v>
      </c>
      <c r="EM31" s="205">
        <v>2</v>
      </c>
      <c r="EN31" s="170" t="s">
        <v>132</v>
      </c>
      <c r="EO31" s="170" t="s">
        <v>132</v>
      </c>
    </row>
    <row r="32" spans="1:1050" ht="26.1" customHeight="1" outlineLevel="2" x14ac:dyDescent="0.2">
      <c r="A32" s="266">
        <f>EJ32</f>
        <v>132</v>
      </c>
      <c r="B32" s="268" t="s">
        <v>137</v>
      </c>
      <c r="C32" s="268" t="s">
        <v>178</v>
      </c>
      <c r="D32" s="268" t="s">
        <v>10</v>
      </c>
      <c r="E32" s="268" t="s">
        <v>209</v>
      </c>
      <c r="F32" s="268" t="s">
        <v>210</v>
      </c>
      <c r="G32" s="269" t="s">
        <v>211</v>
      </c>
      <c r="H32" s="267" t="s">
        <v>135</v>
      </c>
      <c r="I32" s="267">
        <v>22</v>
      </c>
      <c r="J32" s="270">
        <v>690.24</v>
      </c>
      <c r="K32" s="270">
        <v>201.52</v>
      </c>
      <c r="L32" s="270">
        <v>504.18</v>
      </c>
      <c r="M32" s="270">
        <v>317.45</v>
      </c>
      <c r="N32" s="270"/>
      <c r="O32" s="270"/>
      <c r="P32" s="270"/>
      <c r="Q32" s="270"/>
      <c r="R32" s="270"/>
      <c r="S32" s="270"/>
      <c r="T32" s="270">
        <f t="shared" si="20"/>
        <v>1713.39</v>
      </c>
      <c r="U32" s="270">
        <f t="shared" si="21"/>
        <v>23352.559999999998</v>
      </c>
      <c r="V32" s="267">
        <v>5</v>
      </c>
      <c r="W32" s="271">
        <v>20</v>
      </c>
      <c r="X32" s="272">
        <f>VLOOKUP(W32,'[1]PPTOS GENERALES 2024'!$AL$11:$AN$40,3)*Y32</f>
        <v>528.66</v>
      </c>
      <c r="Y32" s="273">
        <v>1</v>
      </c>
      <c r="Z32" s="274">
        <f>VLOOKUP(C32,'[1]PPTOS GENERALES 2024'!$AL$3:$AO$8,4)*Y32</f>
        <v>865.68</v>
      </c>
      <c r="AA32" s="274">
        <f>VLOOKUP(C32,'[1]PPTOS GENERALES 2024'!$AL$3:$AP$8,5)*DM32*Y32</f>
        <v>443.52</v>
      </c>
      <c r="AB32" s="274"/>
      <c r="AC32" s="270">
        <f>VLOOKUP(C32,'[1]PPTOS GENERALES 2024'!$AU$3:$AV$8,2)*Y32</f>
        <v>748.20899999999995</v>
      </c>
      <c r="AD32" s="270">
        <f>VLOOKUP(C32,'[1]PPTOS GENERALES 2024'!$AU$3:$AW$8,3)*DM32*Y32</f>
        <v>382.85799999999995</v>
      </c>
      <c r="AE32" s="275">
        <f>VLOOKUP(I32,'[1]PPTOS GENERALES 2024'!$AL$11:$AN$40,3)*Y32</f>
        <v>612.99</v>
      </c>
      <c r="AF32" s="270"/>
      <c r="AG32" s="270">
        <f>VLOOKUP(V32,'[1]PPTOS GENERALES 2024'!$AL$45:$AU$56,10)*Y32</f>
        <v>543.62</v>
      </c>
      <c r="AH32" s="270"/>
      <c r="AI32" s="270"/>
      <c r="AJ32" s="270"/>
      <c r="AK32" s="276"/>
      <c r="AL32" s="270">
        <f>VLOOKUP(V32,'[1]PPTOS GENERALES 2024'!$AL$45:$BB$56,12)*AK32</f>
        <v>0</v>
      </c>
      <c r="AM32" s="276"/>
      <c r="AN32" s="270">
        <f>VLOOKUP(V32,'[1]PPTOS GENERALES 2024'!$AL$45:$BB$56,14)*AM32</f>
        <v>0</v>
      </c>
      <c r="AO32" s="276"/>
      <c r="AP32" s="270">
        <f>VLOOKUP(V32,'[1]PPTOS GENERALES 2024'!$AL$45:$BB$56,15)*AO32</f>
        <v>0</v>
      </c>
      <c r="AQ32" s="276">
        <v>1</v>
      </c>
      <c r="AR32" s="270">
        <f>VLOOKUP(V32,'[1]PPTOS GENERALES 2024'!$AL$45:$BB$56,17)*AQ32</f>
        <v>56.34</v>
      </c>
      <c r="AS32" s="276"/>
      <c r="AT32" s="270">
        <f>VLOOKUP(V32,'[1]PPTOS GENERALES 2024'!$AL$45:$BG$56,18)*AS32</f>
        <v>0</v>
      </c>
      <c r="AU32" s="244"/>
      <c r="AV32" s="270">
        <f>VLOOKUP(V32,'[1]PPTOS GENERALES 2024'!$AL$45:$BG$56,19)*AU32</f>
        <v>0</v>
      </c>
      <c r="AW32" s="244">
        <v>1</v>
      </c>
      <c r="AX32" s="270">
        <f>VLOOKUP(V32,'[1]PPTOS GENERALES 2024'!$AL$45:$BG$56,20)*AW32</f>
        <v>113.02</v>
      </c>
      <c r="AY32" s="244"/>
      <c r="AZ32" s="270">
        <f>VLOOKUP(V32,'[1]PPTOS GENERALES 2024'!$AL$45:$BG$56,21)*AY32</f>
        <v>0</v>
      </c>
      <c r="BA32" s="244"/>
      <c r="BB32" s="270">
        <f>VLOOKUP(V32,'[1]PPTOS GENERALES 2024'!$AL$45:$BG$56,22)*BA32</f>
        <v>0</v>
      </c>
      <c r="BC32" s="277">
        <v>1</v>
      </c>
      <c r="BD32" s="270">
        <f>VLOOKUP(V32,'[1]PPTOS GENERALES 2024'!$AL$45:$BZ$56,23)*BC32</f>
        <v>309.32608000000005</v>
      </c>
      <c r="BE32" s="244"/>
      <c r="BF32" s="270">
        <f>VLOOKUP(V32,'[1]PPTOS GENERALES 2024'!$AL$45:$BZ$56,24)*BE32</f>
        <v>0</v>
      </c>
      <c r="BG32" s="244">
        <v>1</v>
      </c>
      <c r="BH32" s="270">
        <f>VLOOKUP(V32,'[1]PPTOS GENERALES 2024'!$AL$45:$BZ$56,25)*BG32</f>
        <v>251.18207999999998</v>
      </c>
      <c r="BI32" s="244"/>
      <c r="BJ32" s="270">
        <f>VLOOKUP(V32,'[1]PPTOS GENERALES 2024'!$AL$45:$BZ$56,26)*BI32</f>
        <v>0</v>
      </c>
      <c r="BK32" s="244"/>
      <c r="BL32" s="270">
        <f>VLOOKUP(V32,'[1]PPTOS GENERALES 2024'!$AL$45:$BZ$56,27)*BK32</f>
        <v>0</v>
      </c>
      <c r="BM32" s="270"/>
      <c r="BN32" s="270">
        <f>VLOOKUP(V32,'[1]PPTOS GENERALES 2024'!$AL$45:$BZ$56,28)*BM32</f>
        <v>0</v>
      </c>
      <c r="BO32" s="270"/>
      <c r="BP32" s="270">
        <f>VLOOKUP(V32,'[1]PPTOS GENERALES 2024'!$AL$45:$BZ$56,29)*BO32</f>
        <v>0</v>
      </c>
      <c r="BQ32" s="270"/>
      <c r="BR32" s="270">
        <f>VLOOKUP(V32,'[1]PPTOS GENERALES 2024'!$AL$45:$BZ$56,30)*BQ32</f>
        <v>0</v>
      </c>
      <c r="BS32" s="270">
        <v>1</v>
      </c>
      <c r="BT32" s="270">
        <f>VLOOKUP(V32,'[1]PPTOS GENERALES 2024'!$AL$45:$BZ$56,31)*BS32</f>
        <v>251.18207999999998</v>
      </c>
      <c r="BU32" s="270"/>
      <c r="BV32" s="270">
        <f>VLOOKUP(V32,'[1]PPTOS GENERALES 2024'!$AL$45:$BZ$56,32)*BU32</f>
        <v>0</v>
      </c>
      <c r="BW32" s="270"/>
      <c r="BX32" s="270">
        <f>VLOOKUP(V32,'[1]PPTOS GENERALES 2024'!$AL$45:$BZ$56,33)*BW32</f>
        <v>0</v>
      </c>
      <c r="BY32" s="270"/>
      <c r="BZ32" s="270">
        <f>VLOOKUP(V32,'[1]PPTOS GENERALES 2024'!$AL$45:$BZ$56,34)*BY32</f>
        <v>0</v>
      </c>
      <c r="CA32" s="270"/>
      <c r="CB32" s="270">
        <f>VLOOKUP(V32,'[1]PPTOS GENERALES 2024'!$AL$45:$BZ$56,35)*CA32</f>
        <v>0</v>
      </c>
      <c r="CC32" s="270">
        <v>0</v>
      </c>
      <c r="CD32" s="270">
        <f>VLOOKUP(V32,'[1]PPTOS GENERALES 2024'!$AL$45:$BZ$56,36)*CC32</f>
        <v>0</v>
      </c>
      <c r="CE32" s="270">
        <v>0</v>
      </c>
      <c r="CF32" s="270">
        <f>VLOOKUP(V32,'[1]PPTOS GENERALES 2024'!$AL$45:$BZ$56,37)*CE32</f>
        <v>0</v>
      </c>
      <c r="CG32" s="270">
        <v>0</v>
      </c>
      <c r="CH32" s="270">
        <f>VLOOKUP(V32,'[1]PPTOS GENERALES 2024'!$AL$45:$BZ$56,38)*CG32</f>
        <v>0</v>
      </c>
      <c r="CI32" s="270">
        <v>0</v>
      </c>
      <c r="CJ32" s="270">
        <f>VLOOKUP(V32,'[1]PPTOS GENERALES 2024'!$AL$45:$BZ$56,39)*CI32</f>
        <v>0</v>
      </c>
      <c r="CK32" s="270"/>
      <c r="CL32" s="270">
        <f>VLOOKUP(V32,'[1]PPTOS GENERALES 2024'!$AL$45:$BZ$56,40)*CK32</f>
        <v>0</v>
      </c>
      <c r="CM32" s="270"/>
      <c r="CN32" s="270">
        <f>VLOOKUP(V32,'[1]PPTOS GENERALES 2024'!$AL$45:$BZ$56,41)*CM32</f>
        <v>0</v>
      </c>
      <c r="CO32" s="270">
        <f t="shared" si="2"/>
        <v>0</v>
      </c>
      <c r="CP32" s="270"/>
      <c r="CQ32" s="270"/>
      <c r="CR32" s="270">
        <f t="array" ref="CR32">ROUND((Z32*12)+(AC32*2),2)</f>
        <v>11884.58</v>
      </c>
      <c r="CS32" s="270"/>
      <c r="CT32" s="270"/>
      <c r="CU32" s="270">
        <f t="array" ref="CU32">ROUND((AA32*12)+ (AD32*2)+AB32,2)</f>
        <v>6087.96</v>
      </c>
      <c r="CV32" s="270">
        <f t="shared" si="3"/>
        <v>17972.54</v>
      </c>
      <c r="CW32" s="270">
        <f t="array" ref="CW32">ROUND((AE32+AF32)*14,2)</f>
        <v>8581.86</v>
      </c>
      <c r="CX32" s="270">
        <f t="array" ref="CX32">ROUND(AG32*14,2)</f>
        <v>7610.68</v>
      </c>
      <c r="CY32" s="270">
        <f t="shared" si="4"/>
        <v>13734.7</v>
      </c>
      <c r="CZ32" s="278">
        <f t="shared" si="5"/>
        <v>21345.38</v>
      </c>
      <c r="DA32" s="279">
        <f t="array" ref="DA32">CO32+CP32+CR32+CS32+CT32+CU32+CW32+CX32+CY32</f>
        <v>47899.78</v>
      </c>
      <c r="DB32" s="245">
        <v>0</v>
      </c>
      <c r="DC32" s="280">
        <f t="shared" si="6"/>
        <v>36553.659999999996</v>
      </c>
      <c r="DD32" s="281">
        <f t="shared" si="22"/>
        <v>0.56529562497644803</v>
      </c>
      <c r="DE32" s="270"/>
      <c r="DF32" s="270"/>
      <c r="DG32" s="270">
        <f t="shared" si="8"/>
        <v>2635.17</v>
      </c>
      <c r="DH32" s="267" t="e">
        <f>#REF!-#REF!</f>
        <v>#REF!</v>
      </c>
      <c r="DI32" s="282" t="s">
        <v>122</v>
      </c>
      <c r="DJ32" s="282" t="s">
        <v>223</v>
      </c>
      <c r="DK32" s="284">
        <v>45658</v>
      </c>
      <c r="DL32" s="285">
        <f t="shared" si="9"/>
        <v>14</v>
      </c>
      <c r="DM32" s="285">
        <f t="shared" si="10"/>
        <v>14</v>
      </c>
      <c r="DN32" s="286">
        <f>ROUND(AF32/30,2)</f>
        <v>0</v>
      </c>
      <c r="DO32" s="287">
        <f>ROUND(AJ32/30,2)</f>
        <v>0</v>
      </c>
      <c r="DP32" s="287">
        <f>ROUND(AL32/30,2)</f>
        <v>0</v>
      </c>
      <c r="DQ32" s="287">
        <f>ROUND(AN32/30,2)</f>
        <v>0</v>
      </c>
      <c r="DR32" s="287">
        <f>ROUND(AP32/30,2)</f>
        <v>0</v>
      </c>
      <c r="DS32" s="287">
        <f>ROUND(AR32/30,2)</f>
        <v>1.88</v>
      </c>
      <c r="DT32" s="287">
        <f>ROUND(AT32/30,2)</f>
        <v>0</v>
      </c>
      <c r="DU32" s="287">
        <f>ROUND(AV32/30,2)</f>
        <v>0</v>
      </c>
      <c r="DV32" s="287">
        <f>ROUND(AX32/30,2)</f>
        <v>3.77</v>
      </c>
      <c r="DW32" s="287">
        <f>ROUND(AZ32/30,2)</f>
        <v>0</v>
      </c>
      <c r="DX32" s="287">
        <f>ROUND(BB32/30,2)</f>
        <v>0</v>
      </c>
      <c r="DY32" s="288"/>
      <c r="DZ32" s="289">
        <v>25</v>
      </c>
      <c r="EA32" s="289">
        <v>2017.83</v>
      </c>
      <c r="EB32" s="290" t="e">
        <f>#REF!-DZ32</f>
        <v>#REF!</v>
      </c>
      <c r="EC32" s="291">
        <f>DG32-EA32</f>
        <v>617.34000000000015</v>
      </c>
      <c r="ED32" s="292">
        <f>ROUND(DB32/2,2)</f>
        <v>0</v>
      </c>
      <c r="EE32" s="288"/>
      <c r="EF32" s="288"/>
      <c r="EG32" s="288"/>
      <c r="EH32" s="288"/>
      <c r="EI32" s="293" t="s">
        <v>212</v>
      </c>
      <c r="EJ32" s="294">
        <v>132</v>
      </c>
      <c r="EK32" s="295" t="s">
        <v>213</v>
      </c>
      <c r="EL32" s="300">
        <v>3</v>
      </c>
      <c r="EM32" s="300">
        <v>2</v>
      </c>
      <c r="EN32" s="170" t="s">
        <v>132</v>
      </c>
      <c r="EO32" s="170" t="s">
        <v>132</v>
      </c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</row>
    <row r="33" spans="1:1050" ht="26.1" customHeight="1" outlineLevel="2" x14ac:dyDescent="0.2">
      <c r="A33" s="266">
        <f>EJ33</f>
        <v>132</v>
      </c>
      <c r="B33" s="268" t="s">
        <v>137</v>
      </c>
      <c r="C33" s="268" t="s">
        <v>178</v>
      </c>
      <c r="D33" s="268" t="s">
        <v>10</v>
      </c>
      <c r="E33" s="268" t="s">
        <v>209</v>
      </c>
      <c r="F33" s="268" t="s">
        <v>210</v>
      </c>
      <c r="G33" s="269" t="s">
        <v>211</v>
      </c>
      <c r="H33" s="267" t="s">
        <v>135</v>
      </c>
      <c r="I33" s="267">
        <v>22</v>
      </c>
      <c r="J33" s="270">
        <v>690.24</v>
      </c>
      <c r="K33" s="270">
        <v>151.13999999999999</v>
      </c>
      <c r="L33" s="270">
        <v>504.18</v>
      </c>
      <c r="M33" s="270">
        <v>317.45</v>
      </c>
      <c r="N33" s="270"/>
      <c r="O33" s="270"/>
      <c r="P33" s="270"/>
      <c r="Q33" s="270"/>
      <c r="R33" s="270"/>
      <c r="S33" s="270"/>
      <c r="T33" s="270">
        <f t="shared" si="20"/>
        <v>1663.01</v>
      </c>
      <c r="U33" s="270">
        <f t="shared" si="21"/>
        <v>22647.239999999998</v>
      </c>
      <c r="V33" s="267">
        <v>5</v>
      </c>
      <c r="W33" s="271">
        <v>20</v>
      </c>
      <c r="X33" s="272">
        <f>VLOOKUP(W33,'[1]PPTOS GENERALES 2024'!$AL$11:$AN$40,3)*Y33</f>
        <v>528.66</v>
      </c>
      <c r="Y33" s="273">
        <v>1</v>
      </c>
      <c r="Z33" s="274">
        <f>VLOOKUP(C33,'[1]PPTOS GENERALES 2024'!$AL$3:$AO$8,4)*Y33</f>
        <v>865.68</v>
      </c>
      <c r="AA33" s="274">
        <f>VLOOKUP(C33,'[1]PPTOS GENERALES 2024'!$AL$3:$AP$8,5)*DM33*Y33</f>
        <v>401.28</v>
      </c>
      <c r="AB33" s="274">
        <f>VLOOKUP(C33,'[1]PPTOS GENERALES 2024'!$R$3:$V$8,5)*5</f>
        <v>131.1</v>
      </c>
      <c r="AC33" s="270">
        <f>VLOOKUP(C33,'[1]PPTOS GENERALES 2024'!$AU$3:$AV$8,2)*Y33</f>
        <v>748.20899999999995</v>
      </c>
      <c r="AD33" s="270">
        <f>VLOOKUP(C33,'[1]PPTOS GENERALES 2024'!$AU$3:$AW$8,3)*DM33*Y33</f>
        <v>346.39533333333327</v>
      </c>
      <c r="AE33" s="275">
        <f>VLOOKUP(I33,'[1]PPTOS GENERALES 2024'!$AL$11:$AN$40,3)*Y33</f>
        <v>612.99</v>
      </c>
      <c r="AF33" s="270"/>
      <c r="AG33" s="270">
        <f>VLOOKUP(V33,'[1]PPTOS GENERALES 2024'!$AL$45:$AU$56,10)*Y33</f>
        <v>543.62</v>
      </c>
      <c r="AH33" s="270"/>
      <c r="AI33" s="270"/>
      <c r="AJ33" s="270"/>
      <c r="AK33" s="276"/>
      <c r="AL33" s="270">
        <f>VLOOKUP(V33,'[1]PPTOS GENERALES 2024'!$AL$45:$BB$56,12)*AK33</f>
        <v>0</v>
      </c>
      <c r="AM33" s="276"/>
      <c r="AN33" s="270">
        <f>VLOOKUP(V33,'[1]PPTOS GENERALES 2024'!$AL$45:$BB$56,14)*AM33</f>
        <v>0</v>
      </c>
      <c r="AO33" s="276"/>
      <c r="AP33" s="270">
        <f>VLOOKUP(V33,'[1]PPTOS GENERALES 2024'!$AL$45:$BB$56,15)*AO33</f>
        <v>0</v>
      </c>
      <c r="AQ33" s="276">
        <v>1</v>
      </c>
      <c r="AR33" s="270">
        <f>VLOOKUP(V33,'[1]PPTOS GENERALES 2024'!$AL$45:$BB$56,17)*AQ33</f>
        <v>56.34</v>
      </c>
      <c r="AS33" s="276"/>
      <c r="AT33" s="270">
        <f>VLOOKUP(V33,'[1]PPTOS GENERALES 2024'!$AL$45:$BG$56,18)*AS33</f>
        <v>0</v>
      </c>
      <c r="AU33" s="244"/>
      <c r="AV33" s="270">
        <f>VLOOKUP(V33,'[1]PPTOS GENERALES 2024'!$AL$45:$BG$56,19)*AU33</f>
        <v>0</v>
      </c>
      <c r="AW33" s="244">
        <v>1</v>
      </c>
      <c r="AX33" s="270">
        <f>VLOOKUP(V33,'[1]PPTOS GENERALES 2024'!$AL$45:$BG$56,20)*AW33</f>
        <v>113.02</v>
      </c>
      <c r="AY33" s="244"/>
      <c r="AZ33" s="270">
        <f>VLOOKUP(V33,'[1]PPTOS GENERALES 2024'!$AL$45:$BG$56,21)*AY33</f>
        <v>0</v>
      </c>
      <c r="BA33" s="244"/>
      <c r="BB33" s="270">
        <f>VLOOKUP(V33,'[1]PPTOS GENERALES 2024'!$AL$45:$BG$56,22)*BA33</f>
        <v>0</v>
      </c>
      <c r="BC33" s="277">
        <v>1</v>
      </c>
      <c r="BD33" s="270">
        <f>VLOOKUP(V33,'[1]PPTOS GENERALES 2024'!$AL$45:$BZ$56,23)*BC33</f>
        <v>309.32608000000005</v>
      </c>
      <c r="BE33" s="244"/>
      <c r="BF33" s="270">
        <f>VLOOKUP(V33,'[1]PPTOS GENERALES 2024'!$AL$45:$BZ$56,24)*BE33</f>
        <v>0</v>
      </c>
      <c r="BG33" s="244">
        <v>1</v>
      </c>
      <c r="BH33" s="270">
        <f>VLOOKUP(V33,'[1]PPTOS GENERALES 2024'!$AL$45:$BZ$56,25)*BG33</f>
        <v>251.18207999999998</v>
      </c>
      <c r="BI33" s="244"/>
      <c r="BJ33" s="270">
        <f>VLOOKUP(V33,'[1]PPTOS GENERALES 2024'!$AL$45:$BZ$56,26)*BI33</f>
        <v>0</v>
      </c>
      <c r="BK33" s="244"/>
      <c r="BL33" s="270">
        <f>VLOOKUP(V33,'[1]PPTOS GENERALES 2024'!$AL$45:$BZ$56,27)*BK33</f>
        <v>0</v>
      </c>
      <c r="BM33" s="270"/>
      <c r="BN33" s="270">
        <f>VLOOKUP(V33,'[1]PPTOS GENERALES 2024'!$AL$45:$BZ$56,28)*BM33</f>
        <v>0</v>
      </c>
      <c r="BO33" s="270"/>
      <c r="BP33" s="270">
        <f>VLOOKUP(V33,'[1]PPTOS GENERALES 2024'!$AL$45:$BZ$56,29)*BO33</f>
        <v>0</v>
      </c>
      <c r="BQ33" s="270"/>
      <c r="BR33" s="270">
        <f>VLOOKUP(V33,'[1]PPTOS GENERALES 2024'!$AL$45:$BZ$56,30)*BQ33</f>
        <v>0</v>
      </c>
      <c r="BS33" s="270">
        <v>1</v>
      </c>
      <c r="BT33" s="270">
        <f>VLOOKUP(V33,'[1]PPTOS GENERALES 2024'!$AL$45:$BZ$56,31)*BS33</f>
        <v>251.18207999999998</v>
      </c>
      <c r="BU33" s="270"/>
      <c r="BV33" s="270">
        <f>VLOOKUP(V33,'[1]PPTOS GENERALES 2024'!$AL$45:$BZ$56,32)*BU33</f>
        <v>0</v>
      </c>
      <c r="BW33" s="270"/>
      <c r="BX33" s="270">
        <f>VLOOKUP(V33,'[1]PPTOS GENERALES 2024'!$AL$45:$BZ$56,33)*BW33</f>
        <v>0</v>
      </c>
      <c r="BY33" s="270"/>
      <c r="BZ33" s="270">
        <f>VLOOKUP(V33,'[1]PPTOS GENERALES 2024'!$AL$45:$BZ$56,34)*BY33</f>
        <v>0</v>
      </c>
      <c r="CA33" s="270"/>
      <c r="CB33" s="270">
        <f>VLOOKUP(V33,'[1]PPTOS GENERALES 2024'!$AL$45:$BZ$56,35)*CA33</f>
        <v>0</v>
      </c>
      <c r="CC33" s="270">
        <v>0</v>
      </c>
      <c r="CD33" s="270">
        <f>VLOOKUP(V33,'[1]PPTOS GENERALES 2024'!$AL$45:$BZ$56,36)*CC33</f>
        <v>0</v>
      </c>
      <c r="CE33" s="270">
        <v>0</v>
      </c>
      <c r="CF33" s="270">
        <f>VLOOKUP(V33,'[1]PPTOS GENERALES 2024'!$AL$45:$BZ$56,37)*CE33</f>
        <v>0</v>
      </c>
      <c r="CG33" s="270">
        <v>0</v>
      </c>
      <c r="CH33" s="270">
        <f>VLOOKUP(V33,'[1]PPTOS GENERALES 2024'!$AL$45:$BZ$56,38)*CG33</f>
        <v>0</v>
      </c>
      <c r="CI33" s="270">
        <v>0</v>
      </c>
      <c r="CJ33" s="270">
        <f>VLOOKUP(V33,'[1]PPTOS GENERALES 2024'!$AL$45:$BZ$56,39)*CI33</f>
        <v>0</v>
      </c>
      <c r="CK33" s="270"/>
      <c r="CL33" s="270">
        <f>VLOOKUP(V33,'[1]PPTOS GENERALES 2024'!$AL$45:$BZ$56,40)*CK33</f>
        <v>0</v>
      </c>
      <c r="CM33" s="270"/>
      <c r="CN33" s="270">
        <f>VLOOKUP(V33,'[1]PPTOS GENERALES 2024'!$AL$45:$BZ$56,41)*CM33</f>
        <v>0</v>
      </c>
      <c r="CO33" s="270">
        <f t="shared" si="2"/>
        <v>0</v>
      </c>
      <c r="CP33" s="270"/>
      <c r="CQ33" s="270"/>
      <c r="CR33" s="270">
        <f t="array" ref="CR33">ROUND((Z33*12)+(AC33*2),2)</f>
        <v>11884.58</v>
      </c>
      <c r="CS33" s="270"/>
      <c r="CT33" s="270"/>
      <c r="CU33" s="270">
        <f t="array" ref="CU33">ROUND((AA33*12)+ (AD33*2)+AB33,2)</f>
        <v>5639.25</v>
      </c>
      <c r="CV33" s="270">
        <f t="shared" si="3"/>
        <v>17523.830000000002</v>
      </c>
      <c r="CW33" s="270">
        <f t="array" ref="CW33">ROUND((AE33+AF33)*14,2)</f>
        <v>8581.86</v>
      </c>
      <c r="CX33" s="270">
        <f t="array" ref="CX33">ROUND(AG33*14,2)</f>
        <v>7610.68</v>
      </c>
      <c r="CY33" s="270">
        <f t="shared" si="4"/>
        <v>13734.7</v>
      </c>
      <c r="CZ33" s="278">
        <f t="shared" si="5"/>
        <v>21345.38</v>
      </c>
      <c r="DA33" s="279">
        <f t="array" ref="DA33">CO33+CP33+CR33+CS33+CT33+CU33+CW33+CX33+CY33</f>
        <v>47451.070000000007</v>
      </c>
      <c r="DB33" s="245">
        <v>0</v>
      </c>
      <c r="DC33" s="280">
        <f t="shared" si="6"/>
        <v>35962.299999999996</v>
      </c>
      <c r="DD33" s="281">
        <f t="shared" si="22"/>
        <v>0.58793301082162763</v>
      </c>
      <c r="DE33" s="270"/>
      <c r="DF33" s="270"/>
      <c r="DG33" s="270">
        <f t="shared" si="8"/>
        <v>2592.9300000000003</v>
      </c>
      <c r="DH33" s="267" t="e">
        <f>#REF!-#REF!</f>
        <v>#REF!</v>
      </c>
      <c r="DI33" s="282" t="s">
        <v>122</v>
      </c>
      <c r="DJ33" s="282" t="s">
        <v>222</v>
      </c>
      <c r="DK33" s="284">
        <v>45658</v>
      </c>
      <c r="DL33" s="285">
        <f t="shared" si="9"/>
        <v>12.666666666666666</v>
      </c>
      <c r="DM33" s="285">
        <f t="shared" si="10"/>
        <v>12.666666666666666</v>
      </c>
      <c r="DN33" s="286">
        <f>ROUND(AF33/30,2)</f>
        <v>0</v>
      </c>
      <c r="DO33" s="287">
        <f>ROUND(AJ33/30,2)</f>
        <v>0</v>
      </c>
      <c r="DP33" s="287">
        <f>ROUND(AL33/30,2)</f>
        <v>0</v>
      </c>
      <c r="DQ33" s="287">
        <f>ROUND(AN33/30,2)</f>
        <v>0</v>
      </c>
      <c r="DR33" s="287">
        <f>ROUND(AP33/30,2)</f>
        <v>0</v>
      </c>
      <c r="DS33" s="287">
        <f>ROUND(AR33/30,2)</f>
        <v>1.88</v>
      </c>
      <c r="DT33" s="287">
        <f>ROUND(AT33/30,2)</f>
        <v>0</v>
      </c>
      <c r="DU33" s="287">
        <f>ROUND(AV33/30,2)</f>
        <v>0</v>
      </c>
      <c r="DV33" s="287">
        <f>ROUND(AX33/30,2)</f>
        <v>3.77</v>
      </c>
      <c r="DW33" s="287">
        <f>ROUND(AZ33/30,2)</f>
        <v>0</v>
      </c>
      <c r="DX33" s="287">
        <f>ROUND(BB33/30,2)</f>
        <v>0</v>
      </c>
      <c r="DY33" s="288"/>
      <c r="DZ33" s="289">
        <v>35</v>
      </c>
      <c r="EA33" s="289">
        <v>1966.43</v>
      </c>
      <c r="EB33" s="290" t="e">
        <f>#REF!-DZ33</f>
        <v>#REF!</v>
      </c>
      <c r="EC33" s="291">
        <f>DG33-EA33</f>
        <v>626.50000000000023</v>
      </c>
      <c r="ED33" s="292">
        <f>ROUND(DB33/2,2)</f>
        <v>0</v>
      </c>
      <c r="EE33" s="288"/>
      <c r="EF33" s="288"/>
      <c r="EG33" s="288"/>
      <c r="EH33" s="288"/>
      <c r="EI33" s="293" t="s">
        <v>212</v>
      </c>
      <c r="EJ33" s="294">
        <v>132</v>
      </c>
      <c r="EK33" s="295" t="s">
        <v>213</v>
      </c>
      <c r="EL33" s="205">
        <v>3</v>
      </c>
      <c r="EM33" s="205">
        <v>2</v>
      </c>
      <c r="EN33" s="170" t="s">
        <v>132</v>
      </c>
      <c r="EO33" s="170" t="s">
        <v>132</v>
      </c>
    </row>
    <row r="34" spans="1:1050" ht="26.1" customHeight="1" outlineLevel="2" x14ac:dyDescent="0.2">
      <c r="A34" s="266">
        <f>EJ34</f>
        <v>132</v>
      </c>
      <c r="B34" s="268" t="s">
        <v>137</v>
      </c>
      <c r="C34" s="268" t="s">
        <v>178</v>
      </c>
      <c r="D34" s="268" t="s">
        <v>10</v>
      </c>
      <c r="E34" s="268" t="s">
        <v>209</v>
      </c>
      <c r="F34" s="268" t="s">
        <v>210</v>
      </c>
      <c r="G34" s="269" t="s">
        <v>211</v>
      </c>
      <c r="H34" s="267" t="s">
        <v>135</v>
      </c>
      <c r="I34" s="267">
        <v>22</v>
      </c>
      <c r="J34" s="270">
        <v>690.24</v>
      </c>
      <c r="K34" s="270">
        <v>201.52</v>
      </c>
      <c r="L34" s="270">
        <v>504.18</v>
      </c>
      <c r="M34" s="270">
        <v>317.45</v>
      </c>
      <c r="N34" s="270"/>
      <c r="O34" s="270"/>
      <c r="P34" s="270"/>
      <c r="Q34" s="270"/>
      <c r="R34" s="270"/>
      <c r="S34" s="270"/>
      <c r="T34" s="270">
        <f t="shared" si="20"/>
        <v>1713.39</v>
      </c>
      <c r="U34" s="270">
        <f t="shared" si="21"/>
        <v>23352.559999999998</v>
      </c>
      <c r="V34" s="267">
        <v>5</v>
      </c>
      <c r="W34" s="271">
        <v>20</v>
      </c>
      <c r="X34" s="272">
        <f>VLOOKUP(W34,'[1]PPTOS GENERALES 2024'!$AL$11:$AN$40,3)*Y34</f>
        <v>528.66</v>
      </c>
      <c r="Y34" s="273">
        <v>1</v>
      </c>
      <c r="Z34" s="274">
        <f>VLOOKUP(C34,'[1]PPTOS GENERALES 2024'!$AL$3:$AO$8,4)*Y34</f>
        <v>865.68</v>
      </c>
      <c r="AA34" s="274">
        <f>VLOOKUP(C34,'[1]PPTOS GENERALES 2024'!$AL$3:$AP$8,5)*DM34*Y34</f>
        <v>443.52</v>
      </c>
      <c r="AB34" s="274"/>
      <c r="AC34" s="270">
        <f>VLOOKUP(C34,'[1]PPTOS GENERALES 2024'!$AU$3:$AV$8,2)*Y34</f>
        <v>748.20899999999995</v>
      </c>
      <c r="AD34" s="270">
        <f>VLOOKUP(C34,'[1]PPTOS GENERALES 2024'!$AU$3:$AW$8,3)*DM34*Y34</f>
        <v>382.85799999999995</v>
      </c>
      <c r="AE34" s="275">
        <f>VLOOKUP(I34,'[1]PPTOS GENERALES 2024'!$AL$11:$AN$40,3)*Y34</f>
        <v>612.99</v>
      </c>
      <c r="AF34" s="270"/>
      <c r="AG34" s="270">
        <f>VLOOKUP(V34,'[1]PPTOS GENERALES 2024'!$AL$45:$AU$56,10)*Y34</f>
        <v>543.62</v>
      </c>
      <c r="AH34" s="270"/>
      <c r="AI34" s="270"/>
      <c r="AJ34" s="270"/>
      <c r="AK34" s="276"/>
      <c r="AL34" s="270">
        <f>VLOOKUP(V34,'[1]PPTOS GENERALES 2024'!$AL$45:$BB$56,12)*AK34</f>
        <v>0</v>
      </c>
      <c r="AM34" s="276"/>
      <c r="AN34" s="270">
        <f>VLOOKUP(V34,'[1]PPTOS GENERALES 2024'!$AL$45:$BB$56,14)*AM34</f>
        <v>0</v>
      </c>
      <c r="AO34" s="276"/>
      <c r="AP34" s="270">
        <f>VLOOKUP(V34,'[1]PPTOS GENERALES 2024'!$AL$45:$BB$56,15)*AO34</f>
        <v>0</v>
      </c>
      <c r="AQ34" s="276">
        <v>1</v>
      </c>
      <c r="AR34" s="270">
        <f>VLOOKUP(V34,'[1]PPTOS GENERALES 2024'!$AL$45:$BB$56,17)*AQ34</f>
        <v>56.34</v>
      </c>
      <c r="AS34" s="276"/>
      <c r="AT34" s="270">
        <f>VLOOKUP(V34,'[1]PPTOS GENERALES 2024'!$AL$45:$BG$56,18)*AS34</f>
        <v>0</v>
      </c>
      <c r="AU34" s="244"/>
      <c r="AV34" s="270">
        <f>VLOOKUP(V34,'[1]PPTOS GENERALES 2024'!$AL$45:$BG$56,19)*AU34</f>
        <v>0</v>
      </c>
      <c r="AW34" s="244">
        <v>1</v>
      </c>
      <c r="AX34" s="270">
        <f>VLOOKUP(V34,'[1]PPTOS GENERALES 2024'!$AL$45:$BG$56,20)*AW34</f>
        <v>113.02</v>
      </c>
      <c r="AY34" s="244"/>
      <c r="AZ34" s="270">
        <f>VLOOKUP(V34,'[1]PPTOS GENERALES 2024'!$AL$45:$BG$56,21)*AY34</f>
        <v>0</v>
      </c>
      <c r="BA34" s="244"/>
      <c r="BB34" s="270">
        <f>VLOOKUP(V34,'[1]PPTOS GENERALES 2024'!$AL$45:$BG$56,22)*BA34</f>
        <v>0</v>
      </c>
      <c r="BC34" s="277">
        <v>1</v>
      </c>
      <c r="BD34" s="270">
        <f>VLOOKUP(V34,'[1]PPTOS GENERALES 2024'!$AL$45:$BZ$56,23)*BC34</f>
        <v>309.32608000000005</v>
      </c>
      <c r="BE34" s="244"/>
      <c r="BF34" s="270">
        <f>VLOOKUP(V34,'[1]PPTOS GENERALES 2024'!$AL$45:$BZ$56,24)*BE34</f>
        <v>0</v>
      </c>
      <c r="BG34" s="244">
        <v>1</v>
      </c>
      <c r="BH34" s="270">
        <f>VLOOKUP(V34,'[1]PPTOS GENERALES 2024'!$AL$45:$BZ$56,25)*BG34</f>
        <v>251.18207999999998</v>
      </c>
      <c r="BI34" s="244"/>
      <c r="BJ34" s="270">
        <f>VLOOKUP(V34,'[1]PPTOS GENERALES 2024'!$AL$45:$BZ$56,26)*BI34</f>
        <v>0</v>
      </c>
      <c r="BK34" s="244"/>
      <c r="BL34" s="270">
        <f>VLOOKUP(V34,'[1]PPTOS GENERALES 2024'!$AL$45:$BZ$56,27)*BK34</f>
        <v>0</v>
      </c>
      <c r="BM34" s="270"/>
      <c r="BN34" s="270">
        <f>VLOOKUP(V34,'[1]PPTOS GENERALES 2024'!$AL$45:$BZ$56,28)*BM34</f>
        <v>0</v>
      </c>
      <c r="BO34" s="270"/>
      <c r="BP34" s="270">
        <f>VLOOKUP(V34,'[1]PPTOS GENERALES 2024'!$AL$45:$BZ$56,29)*BO34</f>
        <v>0</v>
      </c>
      <c r="BQ34" s="270"/>
      <c r="BR34" s="270">
        <f>VLOOKUP(V34,'[1]PPTOS GENERALES 2024'!$AL$45:$BZ$56,30)*BQ34</f>
        <v>0</v>
      </c>
      <c r="BS34" s="270">
        <v>1</v>
      </c>
      <c r="BT34" s="270">
        <f>VLOOKUP(V34,'[1]PPTOS GENERALES 2024'!$AL$45:$BZ$56,31)*BS34</f>
        <v>251.18207999999998</v>
      </c>
      <c r="BU34" s="270"/>
      <c r="BV34" s="270">
        <f>VLOOKUP(V34,'[1]PPTOS GENERALES 2024'!$AL$45:$BZ$56,32)*BU34</f>
        <v>0</v>
      </c>
      <c r="BW34" s="270"/>
      <c r="BX34" s="270">
        <f>VLOOKUP(V34,'[1]PPTOS GENERALES 2024'!$AL$45:$BZ$56,33)*BW34</f>
        <v>0</v>
      </c>
      <c r="BY34" s="270"/>
      <c r="BZ34" s="270">
        <f>VLOOKUP(V34,'[1]PPTOS GENERALES 2024'!$AL$45:$BZ$56,34)*BY34</f>
        <v>0</v>
      </c>
      <c r="CA34" s="270"/>
      <c r="CB34" s="270">
        <f>VLOOKUP(V34,'[1]PPTOS GENERALES 2024'!$AL$45:$BZ$56,35)*CA34</f>
        <v>0</v>
      </c>
      <c r="CC34" s="270">
        <v>0</v>
      </c>
      <c r="CD34" s="270">
        <f>VLOOKUP(V34,'[1]PPTOS GENERALES 2024'!$AL$45:$BZ$56,36)*CC34</f>
        <v>0</v>
      </c>
      <c r="CE34" s="270">
        <v>0</v>
      </c>
      <c r="CF34" s="270">
        <f>VLOOKUP(V34,'[1]PPTOS GENERALES 2024'!$AL$45:$BZ$56,37)*CE34</f>
        <v>0</v>
      </c>
      <c r="CG34" s="270">
        <v>0</v>
      </c>
      <c r="CH34" s="270">
        <f>VLOOKUP(V34,'[1]PPTOS GENERALES 2024'!$AL$45:$BZ$56,38)*CG34</f>
        <v>0</v>
      </c>
      <c r="CI34" s="270">
        <v>0</v>
      </c>
      <c r="CJ34" s="270">
        <f>VLOOKUP(V34,'[1]PPTOS GENERALES 2024'!$AL$45:$BZ$56,39)*CI34</f>
        <v>0</v>
      </c>
      <c r="CK34" s="270"/>
      <c r="CL34" s="270">
        <f>VLOOKUP(V34,'[1]PPTOS GENERALES 2024'!$AL$45:$BZ$56,40)*CK34</f>
        <v>0</v>
      </c>
      <c r="CM34" s="270"/>
      <c r="CN34" s="270">
        <f>VLOOKUP(V34,'[1]PPTOS GENERALES 2024'!$AL$45:$BZ$56,41)*CM34</f>
        <v>0</v>
      </c>
      <c r="CO34" s="270">
        <f t="shared" si="2"/>
        <v>0</v>
      </c>
      <c r="CP34" s="270"/>
      <c r="CQ34" s="270"/>
      <c r="CR34" s="270">
        <f t="array" ref="CR34">ROUND((Z34*12)+(AC34*2),2)</f>
        <v>11884.58</v>
      </c>
      <c r="CS34" s="270"/>
      <c r="CT34" s="270"/>
      <c r="CU34" s="270">
        <f t="array" ref="CU34">ROUND((AA34*12)+ (AD34*2)+AB34,2)</f>
        <v>6087.96</v>
      </c>
      <c r="CV34" s="270">
        <f t="shared" si="3"/>
        <v>17972.54</v>
      </c>
      <c r="CW34" s="270">
        <f t="array" ref="CW34">ROUND((AE34+AF34)*14,2)</f>
        <v>8581.86</v>
      </c>
      <c r="CX34" s="270">
        <f t="array" ref="CX34">ROUND(AG34*14,2)</f>
        <v>7610.68</v>
      </c>
      <c r="CY34" s="270">
        <f t="shared" si="4"/>
        <v>13734.7</v>
      </c>
      <c r="CZ34" s="278">
        <f t="shared" si="5"/>
        <v>21345.38</v>
      </c>
      <c r="DA34" s="279">
        <f t="array" ref="DA34">CO34+CP34+CR34+CS34+CT34+CU34+CW34+CX34+CY34</f>
        <v>47899.78</v>
      </c>
      <c r="DB34" s="245">
        <v>0</v>
      </c>
      <c r="DC34" s="280">
        <f t="shared" si="6"/>
        <v>36553.659999999996</v>
      </c>
      <c r="DD34" s="281">
        <f t="shared" si="22"/>
        <v>0.56529562497644803</v>
      </c>
      <c r="DE34" s="270"/>
      <c r="DF34" s="270"/>
      <c r="DG34" s="270">
        <f t="shared" si="8"/>
        <v>2635.17</v>
      </c>
      <c r="DH34" s="267" t="e">
        <f>#REF!-#REF!</f>
        <v>#REF!</v>
      </c>
      <c r="DI34" s="282" t="s">
        <v>122</v>
      </c>
      <c r="DJ34" s="282" t="s">
        <v>223</v>
      </c>
      <c r="DK34" s="284">
        <v>45658</v>
      </c>
      <c r="DL34" s="285">
        <f t="shared" si="9"/>
        <v>14</v>
      </c>
      <c r="DM34" s="285">
        <f t="shared" si="10"/>
        <v>14</v>
      </c>
      <c r="DN34" s="286">
        <f>ROUND(AF34/30,2)</f>
        <v>0</v>
      </c>
      <c r="DO34" s="287">
        <f>ROUND(AJ34/30,2)</f>
        <v>0</v>
      </c>
      <c r="DP34" s="287">
        <f>ROUND(AL34/30,2)</f>
        <v>0</v>
      </c>
      <c r="DQ34" s="287">
        <f>ROUND(AN34/30,2)</f>
        <v>0</v>
      </c>
      <c r="DR34" s="287">
        <f>ROUND(AP34/30,2)</f>
        <v>0</v>
      </c>
      <c r="DS34" s="287">
        <f>ROUND(AR34/30,2)</f>
        <v>1.88</v>
      </c>
      <c r="DT34" s="287">
        <f>ROUND(AT34/30,2)</f>
        <v>0</v>
      </c>
      <c r="DU34" s="287">
        <f>ROUND(AV34/30,2)</f>
        <v>0</v>
      </c>
      <c r="DV34" s="287">
        <f>ROUND(AX34/30,2)</f>
        <v>3.77</v>
      </c>
      <c r="DW34" s="287">
        <f>ROUND(AZ34/30,2)</f>
        <v>0</v>
      </c>
      <c r="DX34" s="287">
        <f>ROUND(BB34/30,2)</f>
        <v>0</v>
      </c>
      <c r="DY34" s="288"/>
      <c r="DZ34" s="289">
        <v>30</v>
      </c>
      <c r="EA34" s="289">
        <v>2017.83</v>
      </c>
      <c r="EB34" s="290" t="e">
        <f>#REF!-DZ34</f>
        <v>#REF!</v>
      </c>
      <c r="EC34" s="291">
        <f>DG34-EA34</f>
        <v>617.34000000000015</v>
      </c>
      <c r="ED34" s="292">
        <f>ROUND(DB34/2,2)</f>
        <v>0</v>
      </c>
      <c r="EE34" s="288"/>
      <c r="EF34" s="288"/>
      <c r="EG34" s="288"/>
      <c r="EH34" s="288"/>
      <c r="EI34" s="293" t="s">
        <v>212</v>
      </c>
      <c r="EJ34" s="294">
        <v>132</v>
      </c>
      <c r="EK34" s="295" t="s">
        <v>213</v>
      </c>
      <c r="EL34" s="205">
        <v>3</v>
      </c>
      <c r="EM34" s="205">
        <v>2</v>
      </c>
      <c r="EN34" s="170" t="s">
        <v>132</v>
      </c>
      <c r="EO34" s="170" t="s">
        <v>132</v>
      </c>
    </row>
    <row r="35" spans="1:1050" ht="26.1" customHeight="1" outlineLevel="2" x14ac:dyDescent="0.2">
      <c r="A35" s="266">
        <f>EJ35</f>
        <v>132</v>
      </c>
      <c r="B35" s="268" t="s">
        <v>137</v>
      </c>
      <c r="C35" s="268" t="s">
        <v>178</v>
      </c>
      <c r="D35" s="268" t="s">
        <v>10</v>
      </c>
      <c r="E35" s="268" t="s">
        <v>209</v>
      </c>
      <c r="F35" s="268" t="s">
        <v>210</v>
      </c>
      <c r="G35" s="269" t="s">
        <v>211</v>
      </c>
      <c r="H35" s="267" t="s">
        <v>135</v>
      </c>
      <c r="I35" s="267">
        <v>22</v>
      </c>
      <c r="J35" s="270">
        <v>690.24</v>
      </c>
      <c r="K35" s="270">
        <v>151.13999999999999</v>
      </c>
      <c r="L35" s="270">
        <v>504.18</v>
      </c>
      <c r="M35" s="270">
        <v>317.45</v>
      </c>
      <c r="N35" s="270"/>
      <c r="O35" s="270"/>
      <c r="P35" s="270"/>
      <c r="Q35" s="270"/>
      <c r="R35" s="270"/>
      <c r="S35" s="270"/>
      <c r="T35" s="270">
        <f t="shared" si="20"/>
        <v>1663.01</v>
      </c>
      <c r="U35" s="270">
        <f t="shared" si="21"/>
        <v>22647.239999999998</v>
      </c>
      <c r="V35" s="267">
        <v>5</v>
      </c>
      <c r="W35" s="271">
        <v>20</v>
      </c>
      <c r="X35" s="272">
        <f>VLOOKUP(W35,'[1]PPTOS GENERALES 2024'!$AL$11:$AN$40,3)*Y35</f>
        <v>528.66</v>
      </c>
      <c r="Y35" s="273">
        <v>1</v>
      </c>
      <c r="Z35" s="274">
        <f>VLOOKUP(C35,'[1]PPTOS GENERALES 2024'!$AL$3:$AO$8,4)*Y35</f>
        <v>865.68</v>
      </c>
      <c r="AA35" s="274">
        <f>VLOOKUP(C35,'[1]PPTOS GENERALES 2024'!$AL$3:$AP$8,5)*DM35*Y35</f>
        <v>390.72</v>
      </c>
      <c r="AB35" s="274"/>
      <c r="AC35" s="270">
        <f>VLOOKUP(C35,'[1]PPTOS GENERALES 2024'!$AU$3:$AV$8,2)*Y35</f>
        <v>748.20899999999995</v>
      </c>
      <c r="AD35" s="270">
        <f>VLOOKUP(C35,'[1]PPTOS GENERALES 2024'!$AU$3:$AW$8,3)*DM35*Y35</f>
        <v>337.27966666666663</v>
      </c>
      <c r="AE35" s="275">
        <f>VLOOKUP(I35,'[1]PPTOS GENERALES 2024'!$AL$11:$AN$40,3)*Y35</f>
        <v>612.99</v>
      </c>
      <c r="AF35" s="270"/>
      <c r="AG35" s="270">
        <f>VLOOKUP(V35,'[1]PPTOS GENERALES 2024'!$AL$45:$AU$56,10)*Y35</f>
        <v>543.62</v>
      </c>
      <c r="AH35" s="270"/>
      <c r="AI35" s="270"/>
      <c r="AJ35" s="270"/>
      <c r="AK35" s="276"/>
      <c r="AL35" s="270">
        <f>VLOOKUP(V35,'[1]PPTOS GENERALES 2024'!$AL$45:$BB$56,12)*AK35</f>
        <v>0</v>
      </c>
      <c r="AM35" s="276"/>
      <c r="AN35" s="270">
        <f>VLOOKUP(V35,'[1]PPTOS GENERALES 2024'!$AL$45:$BB$56,14)*AM35</f>
        <v>0</v>
      </c>
      <c r="AO35" s="276"/>
      <c r="AP35" s="270">
        <f>VLOOKUP(V35,'[1]PPTOS GENERALES 2024'!$AL$45:$BB$56,15)*AO35</f>
        <v>0</v>
      </c>
      <c r="AQ35" s="276">
        <v>1</v>
      </c>
      <c r="AR35" s="270">
        <f>VLOOKUP(V35,'[1]PPTOS GENERALES 2024'!$AL$45:$BB$56,17)*AQ35</f>
        <v>56.34</v>
      </c>
      <c r="AS35" s="276"/>
      <c r="AT35" s="270">
        <f>VLOOKUP(V35,'[1]PPTOS GENERALES 2024'!$AL$45:$BG$56,18)*AS35</f>
        <v>0</v>
      </c>
      <c r="AU35" s="244"/>
      <c r="AV35" s="270">
        <f>VLOOKUP(V35,'[1]PPTOS GENERALES 2024'!$AL$45:$BG$56,19)*AU35</f>
        <v>0</v>
      </c>
      <c r="AW35" s="244">
        <v>1</v>
      </c>
      <c r="AX35" s="270">
        <f>VLOOKUP(V35,'[1]PPTOS GENERALES 2024'!$AL$45:$BG$56,20)*AW35</f>
        <v>113.02</v>
      </c>
      <c r="AY35" s="244"/>
      <c r="AZ35" s="270">
        <f>VLOOKUP(V35,'[1]PPTOS GENERALES 2024'!$AL$45:$BG$56,21)*AY35</f>
        <v>0</v>
      </c>
      <c r="BA35" s="244"/>
      <c r="BB35" s="270">
        <f>VLOOKUP(V35,'[1]PPTOS GENERALES 2024'!$AL$45:$BG$56,22)*BA35</f>
        <v>0</v>
      </c>
      <c r="BC35" s="277">
        <v>1</v>
      </c>
      <c r="BD35" s="270">
        <f>VLOOKUP(V35,'[1]PPTOS GENERALES 2024'!$AL$45:$BZ$56,23)*BC35</f>
        <v>309.32608000000005</v>
      </c>
      <c r="BE35" s="244"/>
      <c r="BF35" s="270">
        <f>VLOOKUP(V35,'[1]PPTOS GENERALES 2024'!$AL$45:$BZ$56,24)*BE35</f>
        <v>0</v>
      </c>
      <c r="BG35" s="244">
        <v>1</v>
      </c>
      <c r="BH35" s="270">
        <f>VLOOKUP(V35,'[1]PPTOS GENERALES 2024'!$AL$45:$BZ$56,25)*BG35</f>
        <v>251.18207999999998</v>
      </c>
      <c r="BI35" s="244"/>
      <c r="BJ35" s="270">
        <f>VLOOKUP(V35,'[1]PPTOS GENERALES 2024'!$AL$45:$BZ$56,26)*BI35</f>
        <v>0</v>
      </c>
      <c r="BK35" s="244"/>
      <c r="BL35" s="270">
        <f>VLOOKUP(V35,'[1]PPTOS GENERALES 2024'!$AL$45:$BZ$56,27)*BK35</f>
        <v>0</v>
      </c>
      <c r="BM35" s="270"/>
      <c r="BN35" s="270">
        <f>VLOOKUP(V35,'[1]PPTOS GENERALES 2024'!$AL$45:$BZ$56,28)*BM35</f>
        <v>0</v>
      </c>
      <c r="BO35" s="270"/>
      <c r="BP35" s="270">
        <f>VLOOKUP(V35,'[1]PPTOS GENERALES 2024'!$AL$45:$BZ$56,29)*BO35</f>
        <v>0</v>
      </c>
      <c r="BQ35" s="270"/>
      <c r="BR35" s="270">
        <f>VLOOKUP(V35,'[1]PPTOS GENERALES 2024'!$AL$45:$BZ$56,30)*BQ35</f>
        <v>0</v>
      </c>
      <c r="BS35" s="270">
        <v>1</v>
      </c>
      <c r="BT35" s="270">
        <f>VLOOKUP(V35,'[1]PPTOS GENERALES 2024'!$AL$45:$BZ$56,31)*BS35</f>
        <v>251.18207999999998</v>
      </c>
      <c r="BU35" s="270"/>
      <c r="BV35" s="270">
        <f>VLOOKUP(V35,'[1]PPTOS GENERALES 2024'!$AL$45:$BZ$56,32)*BU35</f>
        <v>0</v>
      </c>
      <c r="BW35" s="270"/>
      <c r="BX35" s="270">
        <f>VLOOKUP(V35,'[1]PPTOS GENERALES 2024'!$AL$45:$BZ$56,33)*BW35</f>
        <v>0</v>
      </c>
      <c r="BY35" s="270"/>
      <c r="BZ35" s="270">
        <f>VLOOKUP(V35,'[1]PPTOS GENERALES 2024'!$AL$45:$BZ$56,34)*BY35</f>
        <v>0</v>
      </c>
      <c r="CA35" s="270"/>
      <c r="CB35" s="270">
        <f>VLOOKUP(V35,'[1]PPTOS GENERALES 2024'!$AL$45:$BZ$56,35)*CA35</f>
        <v>0</v>
      </c>
      <c r="CC35" s="270">
        <v>0</v>
      </c>
      <c r="CD35" s="270">
        <f>VLOOKUP(V35,'[1]PPTOS GENERALES 2024'!$AL$45:$BZ$56,36)*CC35</f>
        <v>0</v>
      </c>
      <c r="CE35" s="270">
        <v>0</v>
      </c>
      <c r="CF35" s="270">
        <f>VLOOKUP(V35,'[1]PPTOS GENERALES 2024'!$AL$45:$BZ$56,37)*CE35</f>
        <v>0</v>
      </c>
      <c r="CG35" s="270">
        <v>0</v>
      </c>
      <c r="CH35" s="270">
        <f>VLOOKUP(V35,'[1]PPTOS GENERALES 2024'!$AL$45:$BZ$56,38)*CG35</f>
        <v>0</v>
      </c>
      <c r="CI35" s="270">
        <v>0</v>
      </c>
      <c r="CJ35" s="270">
        <f>VLOOKUP(V35,'[1]PPTOS GENERALES 2024'!$AL$45:$BZ$56,39)*CI35</f>
        <v>0</v>
      </c>
      <c r="CK35" s="270"/>
      <c r="CL35" s="270">
        <f>VLOOKUP(V35,'[1]PPTOS GENERALES 2024'!$AL$45:$BZ$56,40)*CK35</f>
        <v>0</v>
      </c>
      <c r="CM35" s="270"/>
      <c r="CN35" s="270">
        <f>VLOOKUP(V35,'[1]PPTOS GENERALES 2024'!$AL$45:$BZ$56,41)*CM35</f>
        <v>0</v>
      </c>
      <c r="CO35" s="270">
        <f t="shared" si="2"/>
        <v>0</v>
      </c>
      <c r="CP35" s="270"/>
      <c r="CQ35" s="270"/>
      <c r="CR35" s="270">
        <f t="array" ref="CR35">ROUND((Z35*12)+(AC35*2),2)</f>
        <v>11884.58</v>
      </c>
      <c r="CS35" s="270"/>
      <c r="CT35" s="270"/>
      <c r="CU35" s="270">
        <f t="array" ref="CU35">ROUND((AA35*12)+ (AD35*2)+AB35,2)</f>
        <v>5363.2</v>
      </c>
      <c r="CV35" s="270">
        <f t="shared" si="3"/>
        <v>17247.78</v>
      </c>
      <c r="CW35" s="270">
        <f t="array" ref="CW35">ROUND((AE35+AF35)*14,2)</f>
        <v>8581.86</v>
      </c>
      <c r="CX35" s="270">
        <f t="array" ref="CX35">ROUND(AG35*14,2)</f>
        <v>7610.68</v>
      </c>
      <c r="CY35" s="270">
        <f t="shared" si="4"/>
        <v>13734.7</v>
      </c>
      <c r="CZ35" s="278">
        <f t="shared" si="5"/>
        <v>21345.38</v>
      </c>
      <c r="DA35" s="279">
        <f t="array" ref="DA35">CO35+CP35+CR35+CS35+CT35+CU35+CW35+CX35+CY35</f>
        <v>47175.020000000004</v>
      </c>
      <c r="DB35" s="245">
        <v>0</v>
      </c>
      <c r="DC35" s="280">
        <f t="shared" si="6"/>
        <v>35814.46</v>
      </c>
      <c r="DD35" s="281">
        <f t="shared" si="22"/>
        <v>0.58140506304521011</v>
      </c>
      <c r="DE35" s="270"/>
      <c r="DF35" s="270"/>
      <c r="DG35" s="270">
        <f t="shared" si="8"/>
        <v>2582.3700000000003</v>
      </c>
      <c r="DH35" s="267" t="e">
        <f>#REF!-#REF!</f>
        <v>#REF!</v>
      </c>
      <c r="DI35" s="282" t="s">
        <v>122</v>
      </c>
      <c r="DJ35" s="282" t="s">
        <v>224</v>
      </c>
      <c r="DK35" s="284">
        <v>45658</v>
      </c>
      <c r="DL35" s="285">
        <f t="shared" si="9"/>
        <v>12.333333333333334</v>
      </c>
      <c r="DM35" s="285">
        <f t="shared" si="10"/>
        <v>12.333333333333334</v>
      </c>
      <c r="DN35" s="286">
        <f>ROUND(AF35/30,2)</f>
        <v>0</v>
      </c>
      <c r="DO35" s="287">
        <f>ROUND(AJ35/30,2)</f>
        <v>0</v>
      </c>
      <c r="DP35" s="287">
        <f>ROUND(AL35/30,2)</f>
        <v>0</v>
      </c>
      <c r="DQ35" s="287">
        <f>ROUND(AN35/30,2)</f>
        <v>0</v>
      </c>
      <c r="DR35" s="287">
        <f>ROUND(AP35/30,2)</f>
        <v>0</v>
      </c>
      <c r="DS35" s="287">
        <f>ROUND(AR35/30,2)</f>
        <v>1.88</v>
      </c>
      <c r="DT35" s="287">
        <f>ROUND(AT35/30,2)</f>
        <v>0</v>
      </c>
      <c r="DU35" s="287">
        <f>ROUND(AV35/30,2)</f>
        <v>0</v>
      </c>
      <c r="DV35" s="287">
        <f>ROUND(AX35/30,2)</f>
        <v>3.77</v>
      </c>
      <c r="DW35" s="287">
        <f>ROUND(AZ35/30,2)</f>
        <v>0</v>
      </c>
      <c r="DX35" s="287">
        <f>ROUND(BB35/30,2)</f>
        <v>0</v>
      </c>
      <c r="DY35" s="288"/>
      <c r="DZ35" s="289">
        <v>32</v>
      </c>
      <c r="EA35" s="289">
        <v>1966.43</v>
      </c>
      <c r="EB35" s="290" t="e">
        <f>#REF!-DZ35</f>
        <v>#REF!</v>
      </c>
      <c r="EC35" s="291">
        <f>DG35-EA35</f>
        <v>615.94000000000028</v>
      </c>
      <c r="ED35" s="292">
        <f>ROUND(DB35/2,2)</f>
        <v>0</v>
      </c>
      <c r="EE35" s="288"/>
      <c r="EF35" s="288"/>
      <c r="EG35" s="288"/>
      <c r="EH35" s="288"/>
      <c r="EI35" s="293" t="s">
        <v>212</v>
      </c>
      <c r="EJ35" s="294">
        <v>132</v>
      </c>
      <c r="EK35" s="295" t="s">
        <v>213</v>
      </c>
      <c r="EL35" s="205">
        <v>3</v>
      </c>
      <c r="EM35" s="205">
        <v>2</v>
      </c>
      <c r="EN35" s="170" t="s">
        <v>132</v>
      </c>
      <c r="EO35" s="170" t="s">
        <v>132</v>
      </c>
      <c r="IP35" s="297"/>
      <c r="IQ35" s="297"/>
      <c r="IR35" s="297"/>
      <c r="IS35" s="297"/>
      <c r="IT35" s="297"/>
      <c r="IU35" s="297"/>
      <c r="IV35" s="297"/>
      <c r="IW35" s="297"/>
      <c r="IX35" s="297"/>
      <c r="IY35" s="297"/>
      <c r="IZ35" s="297"/>
      <c r="JA35" s="297"/>
      <c r="JB35" s="297"/>
      <c r="JC35" s="297"/>
      <c r="JD35" s="297"/>
      <c r="JE35" s="297"/>
      <c r="JF35" s="297"/>
      <c r="JG35" s="297"/>
      <c r="JH35" s="297"/>
      <c r="JI35" s="297"/>
      <c r="JJ35" s="297"/>
      <c r="JK35" s="297"/>
      <c r="JL35" s="297"/>
      <c r="JM35" s="297"/>
      <c r="JN35" s="297"/>
      <c r="JO35" s="297"/>
      <c r="JP35" s="297"/>
      <c r="JQ35" s="297"/>
      <c r="JR35" s="297"/>
      <c r="JS35" s="297"/>
      <c r="JT35" s="297"/>
      <c r="JU35" s="297"/>
      <c r="JV35" s="297"/>
      <c r="JW35" s="297"/>
      <c r="JX35" s="297"/>
      <c r="JY35" s="297"/>
      <c r="JZ35" s="297"/>
      <c r="KA35" s="297"/>
      <c r="KB35" s="297"/>
      <c r="KC35" s="297"/>
      <c r="KD35" s="297"/>
      <c r="KE35" s="297"/>
      <c r="KF35" s="297"/>
      <c r="KG35" s="297"/>
      <c r="KH35" s="297"/>
      <c r="KI35" s="297"/>
      <c r="KJ35" s="297"/>
      <c r="KK35" s="297"/>
      <c r="KL35" s="297"/>
      <c r="KM35" s="297"/>
      <c r="KN35" s="297"/>
      <c r="KO35" s="297"/>
      <c r="KP35" s="297"/>
      <c r="KQ35" s="297"/>
      <c r="KR35" s="297"/>
      <c r="KS35" s="297"/>
      <c r="KT35" s="297"/>
      <c r="KU35" s="297"/>
      <c r="KV35" s="297"/>
      <c r="KW35" s="297"/>
      <c r="KX35" s="297"/>
      <c r="KY35" s="297"/>
      <c r="KZ35" s="297"/>
      <c r="LA35" s="297"/>
      <c r="LB35" s="297"/>
      <c r="LC35" s="297"/>
      <c r="LD35" s="297"/>
      <c r="LE35" s="297"/>
      <c r="LF35" s="297"/>
      <c r="LG35" s="297"/>
      <c r="LH35" s="297"/>
      <c r="LI35" s="297"/>
      <c r="LJ35" s="297"/>
      <c r="LK35" s="297"/>
      <c r="LL35" s="297"/>
      <c r="LM35" s="297"/>
      <c r="LN35" s="297"/>
      <c r="LO35" s="297"/>
      <c r="LP35" s="297"/>
      <c r="LQ35" s="297"/>
      <c r="LR35" s="297"/>
      <c r="LS35" s="297"/>
      <c r="LT35" s="297"/>
      <c r="LU35" s="297"/>
      <c r="LV35" s="297"/>
      <c r="LW35" s="297"/>
      <c r="LX35" s="297"/>
      <c r="LY35" s="297"/>
      <c r="LZ35" s="297"/>
      <c r="MA35" s="297"/>
      <c r="MB35" s="297"/>
      <c r="MC35" s="297"/>
      <c r="MD35" s="297"/>
      <c r="ME35" s="297"/>
      <c r="MF35" s="297"/>
      <c r="MG35" s="297"/>
      <c r="MH35" s="297"/>
      <c r="MI35" s="297"/>
      <c r="MJ35" s="297"/>
      <c r="MK35" s="297"/>
      <c r="ML35" s="297"/>
      <c r="MM35" s="297"/>
      <c r="MN35" s="297"/>
      <c r="MO35" s="297"/>
      <c r="MP35" s="297"/>
      <c r="MQ35" s="297"/>
      <c r="MR35" s="297"/>
      <c r="MS35" s="297"/>
      <c r="MT35" s="297"/>
      <c r="MU35" s="297"/>
      <c r="MV35" s="297"/>
      <c r="MW35" s="297"/>
      <c r="MX35" s="297"/>
      <c r="MY35" s="297"/>
      <c r="MZ35" s="297"/>
      <c r="NA35" s="297"/>
      <c r="NB35" s="297"/>
      <c r="NC35" s="297"/>
      <c r="ND35" s="297"/>
      <c r="NE35" s="297"/>
      <c r="NF35" s="297"/>
      <c r="NG35" s="297"/>
      <c r="NH35" s="297"/>
      <c r="NI35" s="297"/>
      <c r="NJ35" s="297"/>
      <c r="NK35" s="297"/>
      <c r="NL35" s="297"/>
      <c r="NM35" s="297"/>
      <c r="NN35" s="297"/>
      <c r="NO35" s="297"/>
      <c r="NP35" s="297"/>
      <c r="NQ35" s="297"/>
      <c r="NR35" s="297"/>
      <c r="NS35" s="297"/>
      <c r="NT35" s="297"/>
      <c r="NU35" s="297"/>
      <c r="NV35" s="297"/>
      <c r="NW35" s="297"/>
      <c r="NX35" s="297"/>
      <c r="NY35" s="297"/>
      <c r="NZ35" s="297"/>
      <c r="OA35" s="297"/>
      <c r="OB35" s="297"/>
      <c r="OC35" s="297"/>
      <c r="OD35" s="297"/>
      <c r="OE35" s="297"/>
      <c r="OF35" s="297"/>
      <c r="OG35" s="297"/>
      <c r="OH35" s="297"/>
      <c r="OI35" s="297"/>
      <c r="OJ35" s="297"/>
      <c r="OK35" s="297"/>
      <c r="OL35" s="297"/>
      <c r="OM35" s="297"/>
      <c r="ON35" s="297"/>
      <c r="OO35" s="297"/>
      <c r="OP35" s="297"/>
      <c r="OQ35" s="297"/>
      <c r="OR35" s="297"/>
      <c r="OS35" s="297"/>
      <c r="OT35" s="297"/>
      <c r="OU35" s="297"/>
      <c r="OV35" s="297"/>
      <c r="OW35" s="297"/>
      <c r="OX35" s="297"/>
      <c r="OY35" s="297"/>
      <c r="OZ35" s="297"/>
      <c r="PA35" s="297"/>
      <c r="PB35" s="297"/>
      <c r="PC35" s="297"/>
      <c r="PD35" s="297"/>
      <c r="PE35" s="297"/>
      <c r="PF35" s="297"/>
      <c r="PG35" s="297"/>
      <c r="PH35" s="297"/>
      <c r="PI35" s="297"/>
      <c r="PJ35" s="297"/>
      <c r="PK35" s="297"/>
      <c r="PL35" s="297"/>
      <c r="PM35" s="297"/>
      <c r="PN35" s="297"/>
      <c r="PO35" s="297"/>
      <c r="PP35" s="297"/>
      <c r="PQ35" s="297"/>
      <c r="PR35" s="297"/>
      <c r="PS35" s="297"/>
      <c r="PT35" s="297"/>
      <c r="PU35" s="297"/>
      <c r="PV35" s="297"/>
      <c r="PW35" s="297"/>
      <c r="PX35" s="297"/>
      <c r="PY35" s="297"/>
      <c r="PZ35" s="297"/>
      <c r="QA35" s="297"/>
      <c r="QB35" s="297"/>
      <c r="QC35" s="297"/>
      <c r="QD35" s="297"/>
      <c r="QE35" s="297"/>
      <c r="QF35" s="297"/>
      <c r="QG35" s="297"/>
      <c r="QH35" s="297"/>
      <c r="QI35" s="297"/>
      <c r="QJ35" s="297"/>
      <c r="QK35" s="297"/>
      <c r="QL35" s="297"/>
      <c r="QM35" s="297"/>
      <c r="QN35" s="297"/>
      <c r="QO35" s="297"/>
      <c r="QP35" s="297"/>
      <c r="QQ35" s="297"/>
      <c r="QR35" s="297"/>
      <c r="QS35" s="297"/>
      <c r="QT35" s="297"/>
      <c r="QU35" s="297"/>
      <c r="QV35" s="297"/>
      <c r="QW35" s="297"/>
      <c r="QX35" s="297"/>
      <c r="QY35" s="297"/>
      <c r="QZ35" s="297"/>
      <c r="RA35" s="297"/>
      <c r="RB35" s="297"/>
      <c r="RC35" s="297"/>
      <c r="RD35" s="297"/>
      <c r="RE35" s="297"/>
      <c r="RF35" s="297"/>
      <c r="RG35" s="297"/>
      <c r="RH35" s="297"/>
      <c r="RI35" s="297"/>
      <c r="RJ35" s="297"/>
      <c r="RK35" s="297"/>
      <c r="RL35" s="297"/>
      <c r="RM35" s="297"/>
      <c r="RN35" s="297"/>
      <c r="RO35" s="297"/>
      <c r="RP35" s="297"/>
      <c r="RQ35" s="297"/>
      <c r="RR35" s="297"/>
      <c r="RS35" s="297"/>
      <c r="RT35" s="297"/>
      <c r="RU35" s="297"/>
      <c r="RV35" s="297"/>
      <c r="RW35" s="297"/>
      <c r="RX35" s="297"/>
      <c r="RY35" s="297"/>
      <c r="RZ35" s="297"/>
      <c r="SA35" s="297"/>
      <c r="SB35" s="297"/>
      <c r="SC35" s="297"/>
      <c r="SD35" s="297"/>
      <c r="SE35" s="297"/>
      <c r="SF35" s="297"/>
      <c r="SG35" s="297"/>
      <c r="SH35" s="297"/>
      <c r="SI35" s="297"/>
      <c r="SJ35" s="297"/>
      <c r="SK35" s="297"/>
      <c r="SL35" s="297"/>
      <c r="SM35" s="297"/>
      <c r="SN35" s="297"/>
      <c r="SO35" s="297"/>
      <c r="SP35" s="297"/>
      <c r="SQ35" s="297"/>
      <c r="SR35" s="297"/>
      <c r="SS35" s="297"/>
      <c r="ST35" s="297"/>
      <c r="SU35" s="297"/>
      <c r="SV35" s="297"/>
      <c r="SW35" s="297"/>
      <c r="SX35" s="297"/>
      <c r="SY35" s="297"/>
      <c r="SZ35" s="297"/>
      <c r="TA35" s="297"/>
      <c r="TB35" s="297"/>
      <c r="TC35" s="297"/>
      <c r="TD35" s="297"/>
      <c r="TE35" s="297"/>
      <c r="TF35" s="297"/>
      <c r="TG35" s="297"/>
      <c r="TH35" s="297"/>
      <c r="TI35" s="297"/>
      <c r="TJ35" s="297"/>
      <c r="TK35" s="297"/>
      <c r="TL35" s="297"/>
      <c r="TM35" s="297"/>
      <c r="TN35" s="297"/>
      <c r="TO35" s="297"/>
      <c r="TP35" s="297"/>
      <c r="TQ35" s="297"/>
      <c r="TR35" s="297"/>
      <c r="TS35" s="297"/>
      <c r="TT35" s="297"/>
      <c r="TU35" s="297"/>
      <c r="TV35" s="297"/>
      <c r="TW35" s="297"/>
      <c r="TX35" s="297"/>
      <c r="TY35" s="297"/>
      <c r="TZ35" s="297"/>
      <c r="UA35" s="297"/>
      <c r="UB35" s="297"/>
      <c r="UC35" s="297"/>
      <c r="UD35" s="297"/>
      <c r="UE35" s="297"/>
      <c r="UF35" s="297"/>
      <c r="UG35" s="297"/>
      <c r="UH35" s="297"/>
      <c r="UI35" s="297"/>
      <c r="UJ35" s="297"/>
      <c r="UK35" s="297"/>
      <c r="UL35" s="297"/>
      <c r="UM35" s="297"/>
      <c r="UN35" s="297"/>
      <c r="UO35" s="297"/>
      <c r="UP35" s="297"/>
      <c r="UQ35" s="297"/>
      <c r="UR35" s="297"/>
      <c r="US35" s="297"/>
      <c r="UT35" s="297"/>
      <c r="UU35" s="297"/>
      <c r="UV35" s="297"/>
      <c r="UW35" s="297"/>
      <c r="UX35" s="297"/>
      <c r="UY35" s="297"/>
      <c r="UZ35" s="297"/>
      <c r="VA35" s="297"/>
      <c r="VB35" s="297"/>
      <c r="VC35" s="297"/>
      <c r="VD35" s="297"/>
      <c r="VE35" s="297"/>
      <c r="VF35" s="297"/>
      <c r="VG35" s="297"/>
      <c r="VH35" s="297"/>
      <c r="VI35" s="297"/>
      <c r="VJ35" s="297"/>
      <c r="VK35" s="297"/>
      <c r="VL35" s="297"/>
      <c r="VM35" s="297"/>
      <c r="VN35" s="297"/>
      <c r="VO35" s="297"/>
      <c r="VP35" s="297"/>
      <c r="VQ35" s="297"/>
      <c r="VR35" s="297"/>
      <c r="VS35" s="297"/>
      <c r="VT35" s="297"/>
      <c r="VU35" s="297"/>
      <c r="VV35" s="297"/>
      <c r="VW35" s="297"/>
      <c r="VX35" s="297"/>
      <c r="VY35" s="297"/>
      <c r="VZ35" s="297"/>
      <c r="WA35" s="297"/>
      <c r="WB35" s="297"/>
      <c r="WC35" s="297"/>
      <c r="WD35" s="297"/>
      <c r="WE35" s="297"/>
      <c r="WF35" s="297"/>
      <c r="WG35" s="297"/>
      <c r="WH35" s="297"/>
      <c r="WI35" s="297"/>
      <c r="WJ35" s="297"/>
      <c r="WK35" s="297"/>
      <c r="WL35" s="297"/>
      <c r="WM35" s="297"/>
      <c r="WN35" s="297"/>
      <c r="WO35" s="297"/>
      <c r="WP35" s="297"/>
      <c r="WQ35" s="297"/>
      <c r="WR35" s="297"/>
      <c r="WS35" s="297"/>
      <c r="WT35" s="297"/>
      <c r="WU35" s="297"/>
      <c r="WV35" s="297"/>
      <c r="WW35" s="297"/>
      <c r="WX35" s="297"/>
      <c r="WY35" s="297"/>
      <c r="WZ35" s="297"/>
      <c r="XA35" s="297"/>
      <c r="XB35" s="297"/>
      <c r="XC35" s="297"/>
      <c r="XD35" s="297"/>
      <c r="XE35" s="297"/>
      <c r="XF35" s="297"/>
      <c r="XG35" s="297"/>
      <c r="XH35" s="297"/>
      <c r="XI35" s="297"/>
      <c r="XJ35" s="297"/>
      <c r="XK35" s="297"/>
      <c r="XL35" s="297"/>
      <c r="XM35" s="297"/>
      <c r="XN35" s="297"/>
      <c r="XO35" s="297"/>
      <c r="XP35" s="297"/>
      <c r="XQ35" s="297"/>
      <c r="XR35" s="297"/>
      <c r="XS35" s="297"/>
      <c r="XT35" s="297"/>
      <c r="XU35" s="297"/>
      <c r="XV35" s="297"/>
      <c r="XW35" s="297"/>
      <c r="XX35" s="297"/>
      <c r="XY35" s="297"/>
      <c r="XZ35" s="297"/>
      <c r="YA35" s="297"/>
      <c r="YB35" s="297"/>
      <c r="YC35" s="297"/>
      <c r="YD35" s="297"/>
      <c r="YE35" s="297"/>
      <c r="YF35" s="297"/>
      <c r="YG35" s="297"/>
      <c r="YH35" s="297"/>
      <c r="YI35" s="297"/>
      <c r="YJ35" s="297"/>
      <c r="YK35" s="297"/>
      <c r="YL35" s="297"/>
      <c r="YM35" s="297"/>
      <c r="YN35" s="297"/>
      <c r="YO35" s="297"/>
      <c r="YP35" s="297"/>
      <c r="YQ35" s="297"/>
      <c r="YR35" s="297"/>
      <c r="YS35" s="297"/>
      <c r="YT35" s="297"/>
      <c r="YU35" s="297"/>
      <c r="YV35" s="297"/>
      <c r="YW35" s="297"/>
      <c r="YX35" s="297"/>
      <c r="YY35" s="297"/>
      <c r="YZ35" s="297"/>
      <c r="ZA35" s="297"/>
      <c r="ZB35" s="297"/>
      <c r="ZC35" s="297"/>
      <c r="ZD35" s="297"/>
      <c r="ZE35" s="297"/>
      <c r="ZF35" s="297"/>
      <c r="ZG35" s="297"/>
      <c r="ZH35" s="297"/>
      <c r="ZI35" s="297"/>
      <c r="ZJ35" s="297"/>
      <c r="ZK35" s="297"/>
      <c r="ZL35" s="297"/>
      <c r="ZM35" s="297"/>
      <c r="ZN35" s="297"/>
      <c r="ZO35" s="297"/>
      <c r="ZP35" s="297"/>
      <c r="ZQ35" s="297"/>
      <c r="ZR35" s="297"/>
      <c r="ZS35" s="297"/>
      <c r="ZT35" s="297"/>
      <c r="ZU35" s="297"/>
      <c r="ZV35" s="297"/>
      <c r="ZW35" s="297"/>
      <c r="ZX35" s="297"/>
      <c r="ZY35" s="297"/>
      <c r="ZZ35" s="297"/>
      <c r="AAA35" s="297"/>
      <c r="AAB35" s="297"/>
      <c r="AAC35" s="297"/>
      <c r="AAD35" s="297"/>
      <c r="AAE35" s="297"/>
      <c r="AAF35" s="297"/>
      <c r="AAG35" s="297"/>
      <c r="AAH35" s="297"/>
      <c r="AAI35" s="297"/>
      <c r="AAJ35" s="297"/>
      <c r="AAK35" s="297"/>
      <c r="AAL35" s="297"/>
      <c r="AAM35" s="297"/>
      <c r="AAN35" s="297"/>
      <c r="AAO35" s="297"/>
      <c r="AAP35" s="297"/>
      <c r="AAQ35" s="297"/>
      <c r="AAR35" s="297"/>
      <c r="AAS35" s="297"/>
      <c r="AAT35" s="297"/>
      <c r="AAU35" s="297"/>
      <c r="AAV35" s="297"/>
      <c r="AAW35" s="297"/>
      <c r="AAX35" s="297"/>
      <c r="AAY35" s="297"/>
      <c r="AAZ35" s="297"/>
      <c r="ABA35" s="297"/>
      <c r="ABB35" s="297"/>
      <c r="ABC35" s="297"/>
      <c r="ABD35" s="297"/>
      <c r="ABE35" s="297"/>
      <c r="ABF35" s="297"/>
      <c r="ABG35" s="297"/>
      <c r="ABH35" s="297"/>
      <c r="ABI35" s="297"/>
      <c r="ABJ35" s="297"/>
      <c r="ABK35" s="297"/>
      <c r="ABL35" s="297"/>
      <c r="ABM35" s="297"/>
      <c r="ABN35" s="297"/>
      <c r="ABO35" s="297"/>
      <c r="ABP35" s="297"/>
      <c r="ABQ35" s="297"/>
      <c r="ABR35" s="297"/>
      <c r="ABS35" s="297"/>
      <c r="ABT35" s="297"/>
      <c r="ABU35" s="297"/>
      <c r="ABV35" s="297"/>
      <c r="ABW35" s="297"/>
      <c r="ABX35" s="297"/>
      <c r="ABY35" s="297"/>
      <c r="ABZ35" s="297"/>
      <c r="ACA35" s="297"/>
      <c r="ACB35" s="297"/>
      <c r="ACC35" s="297"/>
      <c r="ACD35" s="297"/>
      <c r="ACE35" s="297"/>
      <c r="ACF35" s="297"/>
      <c r="ACG35" s="297"/>
      <c r="ACH35" s="297"/>
      <c r="ACI35" s="297"/>
      <c r="ACJ35" s="297"/>
      <c r="ACK35" s="297"/>
      <c r="ACL35" s="297"/>
      <c r="ACM35" s="297"/>
      <c r="ACN35" s="297"/>
      <c r="ACO35" s="297"/>
      <c r="ACP35" s="297"/>
      <c r="ACQ35" s="297"/>
      <c r="ACR35" s="297"/>
      <c r="ACS35" s="297"/>
      <c r="ACT35" s="297"/>
      <c r="ACU35" s="297"/>
      <c r="ACV35" s="297"/>
      <c r="ACW35" s="297"/>
      <c r="ACX35" s="297"/>
      <c r="ACY35" s="297"/>
      <c r="ACZ35" s="297"/>
      <c r="ADA35" s="297"/>
      <c r="ADB35" s="297"/>
      <c r="ADC35" s="297"/>
      <c r="ADD35" s="297"/>
      <c r="ADE35" s="297"/>
      <c r="ADF35" s="297"/>
      <c r="ADG35" s="297"/>
      <c r="ADH35" s="297"/>
      <c r="ADI35" s="297"/>
      <c r="ADJ35" s="297"/>
      <c r="ADK35" s="297"/>
      <c r="ADL35" s="297"/>
      <c r="ADM35" s="297"/>
      <c r="ADN35" s="297"/>
      <c r="ADO35" s="297"/>
      <c r="ADP35" s="297"/>
      <c r="ADQ35" s="297"/>
      <c r="ADR35" s="297"/>
      <c r="ADS35" s="297"/>
      <c r="ADT35" s="297"/>
      <c r="ADU35" s="297"/>
      <c r="ADV35" s="297"/>
      <c r="ADW35" s="297"/>
      <c r="ADX35" s="297"/>
      <c r="ADY35" s="297"/>
      <c r="ADZ35" s="297"/>
      <c r="AEA35" s="297"/>
      <c r="AEB35" s="297"/>
      <c r="AEC35" s="297"/>
      <c r="AED35" s="297"/>
      <c r="AEE35" s="297"/>
      <c r="AEF35" s="297"/>
      <c r="AEG35" s="297"/>
      <c r="AEH35" s="297"/>
      <c r="AEI35" s="297"/>
      <c r="AEJ35" s="297"/>
      <c r="AEK35" s="297"/>
      <c r="AEL35" s="297"/>
      <c r="AEM35" s="297"/>
      <c r="AEN35" s="297"/>
      <c r="AEO35" s="297"/>
      <c r="AEP35" s="297"/>
      <c r="AEQ35" s="297"/>
      <c r="AER35" s="297"/>
      <c r="AES35" s="297"/>
      <c r="AET35" s="297"/>
      <c r="AEU35" s="297"/>
      <c r="AEV35" s="297"/>
      <c r="AEW35" s="297"/>
      <c r="AEX35" s="297"/>
      <c r="AEY35" s="297"/>
      <c r="AEZ35" s="297"/>
      <c r="AFA35" s="297"/>
      <c r="AFB35" s="297"/>
      <c r="AFC35" s="297"/>
      <c r="AFD35" s="297"/>
      <c r="AFE35" s="297"/>
      <c r="AFF35" s="297"/>
      <c r="AFG35" s="297"/>
      <c r="AFH35" s="297"/>
      <c r="AFI35" s="297"/>
      <c r="AFJ35" s="297"/>
      <c r="AFK35" s="297"/>
      <c r="AFL35" s="297"/>
      <c r="AFM35" s="297"/>
      <c r="AFN35" s="297"/>
      <c r="AFO35" s="297"/>
      <c r="AFP35" s="297"/>
      <c r="AFQ35" s="297"/>
      <c r="AFR35" s="297"/>
      <c r="AFS35" s="297"/>
      <c r="AFT35" s="297"/>
      <c r="AFU35" s="297"/>
      <c r="AFV35" s="297"/>
      <c r="AFW35" s="297"/>
      <c r="AFX35" s="297"/>
      <c r="AFY35" s="297"/>
      <c r="AFZ35" s="297"/>
      <c r="AGA35" s="297"/>
      <c r="AGB35" s="297"/>
      <c r="AGC35" s="297"/>
      <c r="AGD35" s="297"/>
      <c r="AGE35" s="297"/>
      <c r="AGF35" s="297"/>
      <c r="AGG35" s="297"/>
      <c r="AGH35" s="297"/>
      <c r="AGI35" s="297"/>
      <c r="AGJ35" s="297"/>
      <c r="AGK35" s="297"/>
      <c r="AGL35" s="297"/>
      <c r="AGM35" s="297"/>
      <c r="AGN35" s="297"/>
      <c r="AGO35" s="297"/>
      <c r="AGP35" s="297"/>
      <c r="AGQ35" s="297"/>
      <c r="AGR35" s="297"/>
      <c r="AGS35" s="297"/>
      <c r="AGT35" s="297"/>
      <c r="AGU35" s="297"/>
      <c r="AGV35" s="297"/>
      <c r="AGW35" s="297"/>
      <c r="AGX35" s="297"/>
      <c r="AGY35" s="297"/>
      <c r="AGZ35" s="297"/>
      <c r="AHA35" s="297"/>
      <c r="AHB35" s="297"/>
      <c r="AHC35" s="297"/>
      <c r="AHD35" s="297"/>
      <c r="AHE35" s="297"/>
      <c r="AHF35" s="297"/>
      <c r="AHG35" s="297"/>
      <c r="AHH35" s="297"/>
      <c r="AHI35" s="297"/>
      <c r="AHJ35" s="297"/>
      <c r="AHK35" s="297"/>
      <c r="AHL35" s="297"/>
      <c r="AHM35" s="297"/>
      <c r="AHN35" s="297"/>
      <c r="AHO35" s="297"/>
      <c r="AHP35" s="297"/>
      <c r="AHQ35" s="297"/>
      <c r="AHR35" s="297"/>
      <c r="AHS35" s="297"/>
      <c r="AHT35" s="297"/>
      <c r="AHU35" s="297"/>
      <c r="AHV35" s="297"/>
      <c r="AHW35" s="297"/>
      <c r="AHX35" s="297"/>
      <c r="AHY35" s="297"/>
      <c r="AHZ35" s="297"/>
      <c r="AIA35" s="297"/>
      <c r="AIB35" s="297"/>
      <c r="AIC35" s="297"/>
      <c r="AID35" s="297"/>
      <c r="AIE35" s="297"/>
      <c r="AIF35" s="297"/>
      <c r="AIG35" s="297"/>
      <c r="AIH35" s="297"/>
      <c r="AII35" s="297"/>
      <c r="AIJ35" s="297"/>
      <c r="AIK35" s="297"/>
      <c r="AIL35" s="297"/>
      <c r="AIM35" s="297"/>
      <c r="AIN35" s="297"/>
      <c r="AIO35" s="297"/>
      <c r="AIP35" s="297"/>
      <c r="AIQ35" s="297"/>
      <c r="AIR35" s="297"/>
      <c r="AIS35" s="297"/>
      <c r="AIT35" s="297"/>
      <c r="AIU35" s="297"/>
      <c r="AIV35" s="297"/>
      <c r="AIW35" s="297"/>
      <c r="AIX35" s="297"/>
      <c r="AIY35" s="297"/>
      <c r="AIZ35" s="297"/>
      <c r="AJA35" s="297"/>
      <c r="AJB35" s="297"/>
      <c r="AJC35" s="297"/>
      <c r="AJD35" s="297"/>
      <c r="AJE35" s="297"/>
      <c r="AJF35" s="297"/>
      <c r="AJG35" s="297"/>
      <c r="AJH35" s="297"/>
      <c r="AJI35" s="297"/>
      <c r="AJJ35" s="297"/>
      <c r="AJK35" s="297"/>
      <c r="AJL35" s="297"/>
      <c r="AJM35" s="297"/>
      <c r="AJN35" s="297"/>
      <c r="AJO35" s="297"/>
      <c r="AJP35" s="297"/>
      <c r="AJQ35" s="297"/>
      <c r="AJR35" s="297"/>
      <c r="AJS35" s="297"/>
      <c r="AJT35" s="297"/>
      <c r="AJU35" s="297"/>
      <c r="AJV35" s="297"/>
      <c r="AJW35" s="297"/>
      <c r="AJX35" s="297"/>
      <c r="AJY35" s="297"/>
      <c r="AJZ35" s="297"/>
      <c r="AKA35" s="297"/>
      <c r="AKB35" s="297"/>
      <c r="AKC35" s="297"/>
      <c r="AKD35" s="297"/>
      <c r="AKE35" s="297"/>
      <c r="AKF35" s="297"/>
      <c r="AKG35" s="297"/>
      <c r="AKH35" s="297"/>
      <c r="AKI35" s="297"/>
      <c r="AKJ35" s="297"/>
      <c r="AKK35" s="297"/>
      <c r="AKL35" s="297"/>
      <c r="AKM35" s="297"/>
      <c r="AKN35" s="297"/>
      <c r="AKO35" s="297"/>
      <c r="AKP35" s="297"/>
      <c r="AKQ35" s="297"/>
      <c r="AKR35" s="297"/>
      <c r="AKS35" s="297"/>
      <c r="AKT35" s="297"/>
      <c r="AKU35" s="297"/>
      <c r="AKV35" s="297"/>
      <c r="AKW35" s="297"/>
      <c r="AKX35" s="297"/>
      <c r="AKY35" s="297"/>
      <c r="AKZ35" s="297"/>
      <c r="ALA35" s="297"/>
      <c r="ALB35" s="297"/>
      <c r="ALC35" s="297"/>
      <c r="ALD35" s="297"/>
      <c r="ALE35" s="297"/>
      <c r="ALF35" s="297"/>
      <c r="ALG35" s="297"/>
      <c r="ALH35" s="297"/>
      <c r="ALI35" s="297"/>
      <c r="ALJ35" s="297"/>
      <c r="ALK35" s="297"/>
      <c r="ALL35" s="297"/>
      <c r="ALM35" s="297"/>
      <c r="ALN35" s="297"/>
      <c r="ALO35" s="297"/>
      <c r="ALP35" s="297"/>
      <c r="ALQ35" s="297"/>
      <c r="ALR35" s="297"/>
      <c r="ALS35" s="297"/>
      <c r="ALT35" s="297"/>
      <c r="ALU35" s="297"/>
      <c r="ALV35" s="297"/>
      <c r="ALW35" s="297"/>
      <c r="ALX35" s="297"/>
      <c r="ALY35" s="297"/>
      <c r="ALZ35" s="297"/>
      <c r="AMA35" s="297"/>
      <c r="AMB35" s="297"/>
      <c r="AMC35" s="297"/>
      <c r="AMD35" s="297"/>
      <c r="AME35" s="297"/>
      <c r="AMF35" s="297"/>
      <c r="AMG35" s="297"/>
      <c r="AMH35" s="297"/>
      <c r="AMI35" s="297"/>
      <c r="AMJ35" s="297"/>
      <c r="AMK35" s="297"/>
      <c r="AML35" s="297"/>
      <c r="AMM35" s="297"/>
      <c r="AMN35" s="297"/>
      <c r="AMO35" s="297"/>
      <c r="AMP35" s="297"/>
      <c r="AMQ35" s="297"/>
      <c r="AMR35" s="297"/>
      <c r="AMS35" s="297"/>
      <c r="AMT35" s="297"/>
      <c r="AMU35" s="297"/>
      <c r="AMV35" s="297"/>
      <c r="AMW35" s="297"/>
      <c r="AMX35" s="297"/>
      <c r="AMY35" s="297"/>
      <c r="AMZ35" s="297"/>
      <c r="ANA35" s="297"/>
      <c r="ANB35" s="297"/>
      <c r="ANC35" s="297"/>
      <c r="AND35" s="297"/>
      <c r="ANE35" s="297"/>
      <c r="ANF35" s="297"/>
      <c r="ANG35" s="297"/>
      <c r="ANH35" s="297"/>
      <c r="ANI35" s="297"/>
      <c r="ANJ35" s="297"/>
    </row>
    <row r="36" spans="1:1050" ht="26.1" customHeight="1" outlineLevel="2" x14ac:dyDescent="0.2">
      <c r="A36" s="266">
        <f>EJ36</f>
        <v>132</v>
      </c>
      <c r="B36" s="301" t="s">
        <v>137</v>
      </c>
      <c r="C36" s="301" t="s">
        <v>178</v>
      </c>
      <c r="D36" s="301" t="s">
        <v>10</v>
      </c>
      <c r="E36" s="301" t="s">
        <v>209</v>
      </c>
      <c r="F36" s="301" t="s">
        <v>210</v>
      </c>
      <c r="G36" s="302" t="s">
        <v>211</v>
      </c>
      <c r="H36" s="244" t="s">
        <v>135</v>
      </c>
      <c r="I36" s="244">
        <v>22</v>
      </c>
      <c r="J36" s="275">
        <v>690.24</v>
      </c>
      <c r="K36" s="275">
        <v>226.71</v>
      </c>
      <c r="L36" s="275">
        <v>504.18</v>
      </c>
      <c r="M36" s="275">
        <v>317.45</v>
      </c>
      <c r="N36" s="275"/>
      <c r="O36" s="275"/>
      <c r="P36" s="275"/>
      <c r="Q36" s="275"/>
      <c r="R36" s="275"/>
      <c r="S36" s="275"/>
      <c r="T36" s="275">
        <f t="shared" si="20"/>
        <v>1738.5800000000002</v>
      </c>
      <c r="U36" s="275">
        <f t="shared" si="21"/>
        <v>23705.22</v>
      </c>
      <c r="V36" s="244">
        <v>5</v>
      </c>
      <c r="W36" s="303">
        <v>20</v>
      </c>
      <c r="X36" s="304">
        <f>VLOOKUP(W36,'[1]PPTOS GENERALES 2024'!$AL$11:$AN$40,3)*Y36</f>
        <v>528.66</v>
      </c>
      <c r="Y36" s="305">
        <v>1</v>
      </c>
      <c r="Z36" s="306">
        <f>VLOOKUP(C36,'[1]PPTOS GENERALES 2024'!$AL$3:$AO$8,4)*Y36</f>
        <v>865.68</v>
      </c>
      <c r="AA36" s="306">
        <f>VLOOKUP(C36,'[1]PPTOS GENERALES 2024'!$AL$3:$AP$8,5)*DM36*Y36</f>
        <v>485.76</v>
      </c>
      <c r="AB36" s="306"/>
      <c r="AC36" s="275">
        <f>VLOOKUP(C36,'[1]PPTOS GENERALES 2024'!$AU$3:$AV$8,2)*Y36</f>
        <v>748.20899999999995</v>
      </c>
      <c r="AD36" s="275">
        <f>VLOOKUP(C36,'[1]PPTOS GENERALES 2024'!$AU$3:$AW$8,3)*DM36*Y36</f>
        <v>419.32066666666663</v>
      </c>
      <c r="AE36" s="275">
        <f>VLOOKUP(I36,'[1]PPTOS GENERALES 2024'!$AL$11:$AN$40,3)*Y36</f>
        <v>612.99</v>
      </c>
      <c r="AF36" s="275"/>
      <c r="AG36" s="275">
        <f>VLOOKUP(V36,'[1]PPTOS GENERALES 2024'!$AL$45:$AU$56,10)*Y36</f>
        <v>543.62</v>
      </c>
      <c r="AH36" s="275"/>
      <c r="AI36" s="275"/>
      <c r="AJ36" s="275"/>
      <c r="AK36" s="276"/>
      <c r="AL36" s="275">
        <f>VLOOKUP(V36,'[1]PPTOS GENERALES 2024'!$AL$45:$BB$56,12)*AK36</f>
        <v>0</v>
      </c>
      <c r="AM36" s="276"/>
      <c r="AN36" s="275">
        <f>VLOOKUP(V36,'[1]PPTOS GENERALES 2024'!$AL$45:$BB$56,14)*AM36</f>
        <v>0</v>
      </c>
      <c r="AO36" s="276"/>
      <c r="AP36" s="275">
        <f>VLOOKUP(V36,'[1]PPTOS GENERALES 2024'!$AL$45:$BB$56,15)*AO36</f>
        <v>0</v>
      </c>
      <c r="AQ36" s="276">
        <v>1</v>
      </c>
      <c r="AR36" s="275">
        <f>VLOOKUP(V36,'[1]PPTOS GENERALES 2024'!$AL$45:$BB$56,17)*AQ36</f>
        <v>56.34</v>
      </c>
      <c r="AS36" s="276"/>
      <c r="AT36" s="275">
        <f>VLOOKUP(V36,'[1]PPTOS GENERALES 2024'!$AL$45:$BG$56,18)*AS36</f>
        <v>0</v>
      </c>
      <c r="AU36" s="244"/>
      <c r="AV36" s="275">
        <f>VLOOKUP(V36,'[1]PPTOS GENERALES 2024'!$AL$45:$BG$56,19)*AU36</f>
        <v>0</v>
      </c>
      <c r="AW36" s="244">
        <v>1</v>
      </c>
      <c r="AX36" s="275">
        <f>VLOOKUP(V36,'[1]PPTOS GENERALES 2024'!$AL$45:$BG$56,20)*AW36</f>
        <v>113.02</v>
      </c>
      <c r="AY36" s="244"/>
      <c r="AZ36" s="275">
        <f>VLOOKUP(V36,'[1]PPTOS GENERALES 2024'!$AL$45:$BG$56,21)*AY36</f>
        <v>0</v>
      </c>
      <c r="BA36" s="244"/>
      <c r="BB36" s="275">
        <f>VLOOKUP(V36,'[1]PPTOS GENERALES 2024'!$AL$45:$BG$56,22)*BA36</f>
        <v>0</v>
      </c>
      <c r="BC36" s="277">
        <v>1</v>
      </c>
      <c r="BD36" s="270">
        <f>VLOOKUP(V36,'[1]PPTOS GENERALES 2024'!$AL$45:$BZ$56,23)*BC36</f>
        <v>309.32608000000005</v>
      </c>
      <c r="BE36" s="244"/>
      <c r="BF36" s="270">
        <f>VLOOKUP(V36,'[1]PPTOS GENERALES 2024'!$AL$45:$BZ$56,24)*BE36</f>
        <v>0</v>
      </c>
      <c r="BG36" s="244">
        <v>1</v>
      </c>
      <c r="BH36" s="270">
        <f>VLOOKUP(V36,'[1]PPTOS GENERALES 2024'!$AL$45:$BZ$56,25)*BG36</f>
        <v>251.18207999999998</v>
      </c>
      <c r="BI36" s="244"/>
      <c r="BJ36" s="270">
        <f>VLOOKUP(V36,'[1]PPTOS GENERALES 2024'!$AL$45:$BZ$56,26)*BI36</f>
        <v>0</v>
      </c>
      <c r="BK36" s="244"/>
      <c r="BL36" s="270">
        <f>VLOOKUP(V36,'[1]PPTOS GENERALES 2024'!$AL$45:$BZ$56,27)*BK36</f>
        <v>0</v>
      </c>
      <c r="BM36" s="270"/>
      <c r="BN36" s="270">
        <f>VLOOKUP(V36,'[1]PPTOS GENERALES 2024'!$AL$45:$BZ$56,28)*BM36</f>
        <v>0</v>
      </c>
      <c r="BO36" s="270"/>
      <c r="BP36" s="270">
        <f>VLOOKUP(V36,'[1]PPTOS GENERALES 2024'!$AL$45:$BZ$56,29)*BO36</f>
        <v>0</v>
      </c>
      <c r="BQ36" s="270"/>
      <c r="BR36" s="270">
        <f>VLOOKUP(V36,'[1]PPTOS GENERALES 2024'!$AL$45:$BZ$56,30)*BQ36</f>
        <v>0</v>
      </c>
      <c r="BS36" s="270">
        <v>1</v>
      </c>
      <c r="BT36" s="270">
        <f>VLOOKUP(V36,'[1]PPTOS GENERALES 2024'!$AL$45:$BZ$56,31)*BS36</f>
        <v>251.18207999999998</v>
      </c>
      <c r="BU36" s="270"/>
      <c r="BV36" s="270">
        <f>VLOOKUP(V36,'[1]PPTOS GENERALES 2024'!$AL$45:$BZ$56,32)*BU36</f>
        <v>0</v>
      </c>
      <c r="BW36" s="270"/>
      <c r="BX36" s="270">
        <f>VLOOKUP(V36,'[1]PPTOS GENERALES 2024'!$AL$45:$BZ$56,33)*BW36</f>
        <v>0</v>
      </c>
      <c r="BY36" s="270"/>
      <c r="BZ36" s="270">
        <f>VLOOKUP(V36,'[1]PPTOS GENERALES 2024'!$AL$45:$BZ$56,34)*BY36</f>
        <v>0</v>
      </c>
      <c r="CA36" s="270"/>
      <c r="CB36" s="270">
        <f>VLOOKUP(V36,'[1]PPTOS GENERALES 2024'!$AL$45:$BZ$56,35)*CA36</f>
        <v>0</v>
      </c>
      <c r="CC36" s="270">
        <v>0</v>
      </c>
      <c r="CD36" s="270">
        <f>VLOOKUP(V36,'[1]PPTOS GENERALES 2024'!$AL$45:$BZ$56,36)*CC36</f>
        <v>0</v>
      </c>
      <c r="CE36" s="270">
        <v>0</v>
      </c>
      <c r="CF36" s="270">
        <f>VLOOKUP(V36,'[1]PPTOS GENERALES 2024'!$AL$45:$BZ$56,37)*CE36</f>
        <v>0</v>
      </c>
      <c r="CG36" s="270">
        <v>0</v>
      </c>
      <c r="CH36" s="270">
        <f>VLOOKUP(V36,'[1]PPTOS GENERALES 2024'!$AL$45:$BZ$56,38)*CG36</f>
        <v>0</v>
      </c>
      <c r="CI36" s="270">
        <v>0</v>
      </c>
      <c r="CJ36" s="270">
        <f>VLOOKUP(V36,'[1]PPTOS GENERALES 2024'!$AL$45:$BZ$56,39)*CI36</f>
        <v>0</v>
      </c>
      <c r="CK36" s="270"/>
      <c r="CL36" s="270">
        <f>VLOOKUP(V36,'[1]PPTOS GENERALES 2024'!$AL$45:$BZ$56,40)*CK36</f>
        <v>0</v>
      </c>
      <c r="CM36" s="270"/>
      <c r="CN36" s="270">
        <f>VLOOKUP(V36,'[1]PPTOS GENERALES 2024'!$AL$45:$BZ$56,41)*CM36</f>
        <v>0</v>
      </c>
      <c r="CO36" s="275">
        <f t="shared" si="2"/>
        <v>0</v>
      </c>
      <c r="CP36" s="275"/>
      <c r="CQ36" s="275"/>
      <c r="CR36" s="270">
        <f t="array" ref="CR36">ROUND((Z36*12)+(AC36*2),2)</f>
        <v>11884.58</v>
      </c>
      <c r="CS36" s="275"/>
      <c r="CT36" s="275"/>
      <c r="CU36" s="270">
        <f t="array" ref="CU36">ROUND((AA36*12)+ (AD36*2)+AB36,2)</f>
        <v>6667.76</v>
      </c>
      <c r="CV36" s="270">
        <f t="shared" si="3"/>
        <v>18552.34</v>
      </c>
      <c r="CW36" s="270">
        <f t="array" ref="CW36">ROUND((AE36+AF36)*14,2)</f>
        <v>8581.86</v>
      </c>
      <c r="CX36" s="270">
        <f t="array" ref="CX36">ROUND(AG36*14,2)</f>
        <v>7610.68</v>
      </c>
      <c r="CY36" s="270">
        <f t="shared" si="4"/>
        <v>13734.7</v>
      </c>
      <c r="CZ36" s="278">
        <f t="shared" si="5"/>
        <v>21345.38</v>
      </c>
      <c r="DA36" s="279">
        <f t="array" ref="DA36">CO36+CP36+CR36+CS36+CT36+CU36+CW36+CX36+CY36</f>
        <v>48479.58</v>
      </c>
      <c r="DB36" s="296">
        <v>0</v>
      </c>
      <c r="DC36" s="307">
        <f t="shared" si="6"/>
        <v>37145.019999999997</v>
      </c>
      <c r="DD36" s="308">
        <f t="shared" si="22"/>
        <v>0.56695529507846776</v>
      </c>
      <c r="DE36" s="275"/>
      <c r="DF36" s="275"/>
      <c r="DG36" s="275">
        <f t="shared" si="8"/>
        <v>2677.4100000000003</v>
      </c>
      <c r="DH36" s="244" t="e">
        <f>#REF!-#REF!</f>
        <v>#REF!</v>
      </c>
      <c r="DI36" s="309" t="s">
        <v>122</v>
      </c>
      <c r="DJ36" s="309" t="s">
        <v>225</v>
      </c>
      <c r="DK36" s="284">
        <v>45658</v>
      </c>
      <c r="DL36" s="285">
        <f t="shared" si="9"/>
        <v>15.333333333333334</v>
      </c>
      <c r="DM36" s="276">
        <f t="shared" si="10"/>
        <v>15.333333333333334</v>
      </c>
      <c r="DN36" s="310">
        <f>ROUND(AF36/30,2)</f>
        <v>0</v>
      </c>
      <c r="DO36" s="311">
        <f>ROUND(AJ36/30,2)</f>
        <v>0</v>
      </c>
      <c r="DP36" s="311">
        <f>ROUND(AL36/30,2)</f>
        <v>0</v>
      </c>
      <c r="DQ36" s="311">
        <f>ROUND(AN36/30,2)</f>
        <v>0</v>
      </c>
      <c r="DR36" s="311">
        <f>ROUND(AP36/30,2)</f>
        <v>0</v>
      </c>
      <c r="DS36" s="311">
        <f>ROUND(AR36/30,2)</f>
        <v>1.88</v>
      </c>
      <c r="DT36" s="311">
        <f>ROUND(AT36/30,2)</f>
        <v>0</v>
      </c>
      <c r="DU36" s="311">
        <f>ROUND(AV36/30,2)</f>
        <v>0</v>
      </c>
      <c r="DV36" s="311">
        <f>ROUND(AX36/30,2)</f>
        <v>3.77</v>
      </c>
      <c r="DW36" s="311">
        <f>ROUND(AZ36/30,2)</f>
        <v>0</v>
      </c>
      <c r="DX36" s="311">
        <f>ROUND(BB36/30,2)</f>
        <v>0</v>
      </c>
      <c r="DY36" s="312"/>
      <c r="DZ36" s="313">
        <v>33</v>
      </c>
      <c r="EA36" s="313">
        <v>2043.53</v>
      </c>
      <c r="EB36" s="314" t="e">
        <f>#REF!-DZ36</f>
        <v>#REF!</v>
      </c>
      <c r="EC36" s="315">
        <f>DG36-EA36</f>
        <v>633.88000000000034</v>
      </c>
      <c r="ED36" s="316">
        <f>ROUND(DB36/2,2)</f>
        <v>0</v>
      </c>
      <c r="EE36" s="312"/>
      <c r="EF36" s="312"/>
      <c r="EG36" s="312"/>
      <c r="EH36" s="312"/>
      <c r="EI36" s="317" t="s">
        <v>212</v>
      </c>
      <c r="EJ36" s="294">
        <v>132</v>
      </c>
      <c r="EK36" s="318" t="s">
        <v>213</v>
      </c>
      <c r="EL36" s="205">
        <v>3</v>
      </c>
      <c r="EM36" s="205">
        <v>2</v>
      </c>
      <c r="EN36" s="170" t="s">
        <v>132</v>
      </c>
      <c r="EO36" s="170" t="s">
        <v>132</v>
      </c>
    </row>
    <row r="37" spans="1:1050" ht="26.1" customHeight="1" outlineLevel="2" x14ac:dyDescent="0.2">
      <c r="A37" s="266">
        <f>EJ37</f>
        <v>132</v>
      </c>
      <c r="B37" s="268" t="s">
        <v>137</v>
      </c>
      <c r="C37" s="268" t="s">
        <v>226</v>
      </c>
      <c r="D37" s="268" t="s">
        <v>10</v>
      </c>
      <c r="E37" s="268" t="s">
        <v>227</v>
      </c>
      <c r="F37" s="268"/>
      <c r="G37" s="269" t="s">
        <v>228</v>
      </c>
      <c r="H37" s="267" t="s">
        <v>130</v>
      </c>
      <c r="I37" s="267">
        <v>28</v>
      </c>
      <c r="J37" s="270">
        <v>20</v>
      </c>
      <c r="K37" s="270">
        <v>443.52</v>
      </c>
      <c r="L37" s="270">
        <v>704.28</v>
      </c>
      <c r="M37" s="270"/>
      <c r="N37" s="270"/>
      <c r="O37" s="270"/>
      <c r="P37" s="270"/>
      <c r="Q37" s="270"/>
      <c r="R37" s="270"/>
      <c r="S37" s="270"/>
      <c r="T37" s="270"/>
      <c r="U37" s="270"/>
      <c r="V37" s="267">
        <v>11</v>
      </c>
      <c r="W37" s="271">
        <v>28</v>
      </c>
      <c r="X37" s="272">
        <f>VLOOKUP(W37,'[1]PPTOS GENERALES 2024'!$AL$11:$AN$40,3)*Y37</f>
        <v>1000.81</v>
      </c>
      <c r="Y37" s="273">
        <v>1</v>
      </c>
      <c r="Z37" s="274">
        <f>VLOOKUP(C37,'[1]PPTOS GENERALES 2024'!$AL$3:$AO$8,4)*Y37</f>
        <v>1333.4</v>
      </c>
      <c r="AA37" s="274">
        <f>VLOOKUP(C37,'[1]PPTOS GENERALES 2024'!$AL$3:$AP$8,5)*DM37*Y37</f>
        <v>85.533333333333331</v>
      </c>
      <c r="AB37" s="274"/>
      <c r="AC37" s="270">
        <f>VLOOKUP(C37,'[1]PPTOS GENERALES 2024'!$AU$3:$AV$8,2)*Y37</f>
        <v>822.82899999999995</v>
      </c>
      <c r="AD37" s="270">
        <f>VLOOKUP(C37,'[1]PPTOS GENERALES 2024'!$AU$3:$AW$8,3)*DM37*Y37</f>
        <v>52.804583333333333</v>
      </c>
      <c r="AE37" s="270">
        <f>VLOOKUP(I37,'[1]PPTOS GENERALES 2024'!$AL$11:$AN$40,3)*Y37</f>
        <v>1000.81</v>
      </c>
      <c r="AF37" s="270">
        <f t="shared" ref="AF37:AF45" si="23">X37-AE37</f>
        <v>0</v>
      </c>
      <c r="AG37" s="270">
        <f>VLOOKUP(V37,'[1]PPTOS GENERALES 2024'!$AL$45:$AU$56,10)*Y37</f>
        <v>1125.08</v>
      </c>
      <c r="AH37" s="270">
        <v>0</v>
      </c>
      <c r="AI37" s="270">
        <v>0</v>
      </c>
      <c r="AJ37" s="270">
        <v>0</v>
      </c>
      <c r="AK37" s="285">
        <v>0</v>
      </c>
      <c r="AL37" s="270">
        <f>VLOOKUP(V37,'[1]PPTOS GENERALES 2024'!$AL$45:$BB$56,12)*AK37</f>
        <v>0</v>
      </c>
      <c r="AM37" s="285">
        <v>1</v>
      </c>
      <c r="AN37" s="270">
        <f>VLOOKUP(V37,'[1]PPTOS GENERALES 2024'!$AL$45:$BB$56,14)*AM37</f>
        <v>925.36000000000013</v>
      </c>
      <c r="AO37" s="285"/>
      <c r="AP37" s="270">
        <f>VLOOKUP(V37,'[1]PPTOS GENERALES 2024'!$AL$45:$BB$56,15)*AO37</f>
        <v>0</v>
      </c>
      <c r="AQ37" s="285"/>
      <c r="AR37" s="270">
        <f>VLOOKUP(V37,'[1]PPTOS GENERALES 2024'!$AL$45:$BB$56,17)*AQ37</f>
        <v>0</v>
      </c>
      <c r="AS37" s="285"/>
      <c r="AT37" s="270">
        <f>VLOOKUP(V37,'[1]PPTOS GENERALES 2024'!$AL$45:$BG$56,18)*AS37</f>
        <v>0</v>
      </c>
      <c r="AU37" s="267"/>
      <c r="AV37" s="270">
        <f>VLOOKUP(V37,'[1]PPTOS GENERALES 2024'!$AL$45:$BG$56,19)*AU37</f>
        <v>0</v>
      </c>
      <c r="AW37" s="267">
        <v>1</v>
      </c>
      <c r="AX37" s="270">
        <f>VLOOKUP(V37,'[1]PPTOS GENERALES 2024'!$AL$45:$BG$56,20)*AW37</f>
        <v>224.6</v>
      </c>
      <c r="AY37" s="267"/>
      <c r="AZ37" s="270">
        <f>VLOOKUP(V37,'[1]PPTOS GENERALES 2024'!$AL$45:$BG$56,21)*AY37</f>
        <v>0</v>
      </c>
      <c r="BA37" s="267"/>
      <c r="BB37" s="270">
        <f>VLOOKUP(V37,'[1]PPTOS GENERALES 2024'!$AL$45:$BG$56,22)*BA37</f>
        <v>0</v>
      </c>
      <c r="BC37" s="267"/>
      <c r="BD37" s="270">
        <f>VLOOKUP(V37,'[1]PPTOS GENERALES 2024'!$AL$45:$BZ$56,23)*BC37</f>
        <v>0</v>
      </c>
      <c r="BE37" s="267"/>
      <c r="BF37" s="270">
        <f>VLOOKUP(V37,'[1]PPTOS GENERALES 2024'!$AL$45:$BZ$56,24)*BE37</f>
        <v>0</v>
      </c>
      <c r="BG37" s="267"/>
      <c r="BH37" s="270">
        <f>VLOOKUP(V37,'[1]PPTOS GENERALES 2024'!$AL$45:$BZ$56,25)*BG37</f>
        <v>0</v>
      </c>
      <c r="BI37" s="267"/>
      <c r="BJ37" s="270">
        <f>VLOOKUP(V37,'[1]PPTOS GENERALES 2024'!$AL$45:$BZ$56,26)*BI37</f>
        <v>0</v>
      </c>
      <c r="BK37" s="267"/>
      <c r="BL37" s="270">
        <f>VLOOKUP(V37,'[1]PPTOS GENERALES 2024'!$AL$45:$BZ$56,27)*BK37</f>
        <v>0</v>
      </c>
      <c r="BM37" s="270"/>
      <c r="BN37" s="270">
        <f>VLOOKUP(V37,'[1]PPTOS GENERALES 2024'!$AL$45:$BZ$56,28)*BM37</f>
        <v>0</v>
      </c>
      <c r="BO37" s="270"/>
      <c r="BP37" s="270">
        <f>VLOOKUP(V37,'[1]PPTOS GENERALES 2024'!$AL$45:$BZ$56,29)*BO37</f>
        <v>0</v>
      </c>
      <c r="BQ37" s="270"/>
      <c r="BR37" s="270">
        <f>VLOOKUP(V37,'[1]PPTOS GENERALES 2024'!$AL$45:$BZ$56,30)*BQ37</f>
        <v>0</v>
      </c>
      <c r="BS37" s="270"/>
      <c r="BT37" s="270">
        <f>VLOOKUP(V37,'[1]PPTOS GENERALES 2024'!$AL$45:$BZ$56,31)*BS37</f>
        <v>0</v>
      </c>
      <c r="BU37" s="270"/>
      <c r="BV37" s="270">
        <f>VLOOKUP(V37,'[1]PPTOS GENERALES 2024'!$AL$45:$BZ$56,32)*BU37</f>
        <v>0</v>
      </c>
      <c r="BW37" s="270"/>
      <c r="BX37" s="270">
        <f>VLOOKUP(V37,'[1]PPTOS GENERALES 2024'!$AL$45:$BZ$56,33)*BW37</f>
        <v>0</v>
      </c>
      <c r="BY37" s="270"/>
      <c r="BZ37" s="270">
        <f>VLOOKUP(V37,'[1]PPTOS GENERALES 2024'!$AL$45:$BZ$56,34)*BY37</f>
        <v>0</v>
      </c>
      <c r="CA37" s="270"/>
      <c r="CB37" s="270">
        <f>VLOOKUP(V37,'[1]PPTOS GENERALES 2024'!$AL$45:$BZ$56,35)*CA37</f>
        <v>0</v>
      </c>
      <c r="CC37" s="270">
        <v>0</v>
      </c>
      <c r="CD37" s="270">
        <f>VLOOKUP(V37,'[1]PPTOS GENERALES 2024'!$AL$45:$BZ$56,36)*CC37</f>
        <v>0</v>
      </c>
      <c r="CE37" s="270">
        <v>0</v>
      </c>
      <c r="CF37" s="270">
        <f>VLOOKUP(V37,'[1]PPTOS GENERALES 2024'!$AL$45:$BZ$56,37)*CE37</f>
        <v>0</v>
      </c>
      <c r="CG37" s="270">
        <v>0</v>
      </c>
      <c r="CH37" s="270">
        <f>VLOOKUP(V37,'[1]PPTOS GENERALES 2024'!$AL$45:$BZ$56,38)*CG37</f>
        <v>0</v>
      </c>
      <c r="CI37" s="270">
        <v>0</v>
      </c>
      <c r="CJ37" s="270">
        <f>VLOOKUP(V37,'[1]PPTOS GENERALES 2024'!$AL$45:$BZ$56,39)*CI37</f>
        <v>0</v>
      </c>
      <c r="CK37" s="270"/>
      <c r="CL37" s="270">
        <f>VLOOKUP(V37,'[1]PPTOS GENERALES 2024'!$AL$45:$BZ$56,40)*CK37</f>
        <v>0</v>
      </c>
      <c r="CM37" s="270"/>
      <c r="CN37" s="270">
        <f>VLOOKUP(V37,'[1]PPTOS GENERALES 2024'!$AL$45:$BZ$56,41)*CM37</f>
        <v>0</v>
      </c>
      <c r="CO37" s="270">
        <f>ROUND((Z37*12)+(AC37*2),2)</f>
        <v>17646.46</v>
      </c>
      <c r="CP37" s="270"/>
      <c r="CQ37" s="270"/>
      <c r="CR37" s="270"/>
      <c r="CS37" s="270"/>
      <c r="CT37" s="270"/>
      <c r="CU37" s="270">
        <f t="array" ref="CU37">(AA37*12)+ (AD37*2)+AB37</f>
        <v>1132.0091666666667</v>
      </c>
      <c r="CV37" s="270">
        <f t="shared" si="3"/>
        <v>18778.469166666666</v>
      </c>
      <c r="CW37" s="270">
        <f t="array" ref="CW37">ROUND((AE37+AF37)*14,2)</f>
        <v>14011.34</v>
      </c>
      <c r="CX37" s="270">
        <f t="array" ref="CX37">ROUND(AG37*14,2)</f>
        <v>15751.12</v>
      </c>
      <c r="CY37" s="270">
        <f t="shared" si="4"/>
        <v>16099.44</v>
      </c>
      <c r="CZ37" s="278">
        <f t="shared" si="5"/>
        <v>31850.560000000001</v>
      </c>
      <c r="DA37" s="279">
        <f t="array" ref="DA37">CO37+CP37+CR37+CS37+CT37+CU37+CW37+CX37+CY37</f>
        <v>64640.369166666671</v>
      </c>
      <c r="DB37" s="245">
        <v>0</v>
      </c>
      <c r="DC37" s="280">
        <f t="shared" si="6"/>
        <v>52322.726666666669</v>
      </c>
      <c r="DD37" s="281"/>
      <c r="DE37" s="270"/>
      <c r="DF37" s="270"/>
      <c r="DG37" s="270">
        <f t="shared" si="8"/>
        <v>4694.7833333333338</v>
      </c>
      <c r="DH37" s="267"/>
      <c r="DI37" s="282" t="s">
        <v>122</v>
      </c>
      <c r="DJ37" s="299">
        <v>43758</v>
      </c>
      <c r="DK37" s="284">
        <v>45658</v>
      </c>
      <c r="DL37" s="285">
        <f t="shared" si="9"/>
        <v>1.6666666666666667</v>
      </c>
      <c r="DM37" s="285">
        <f t="shared" si="10"/>
        <v>1.6666666666666667</v>
      </c>
      <c r="DN37" s="286"/>
      <c r="DO37" s="287"/>
      <c r="DP37" s="287"/>
      <c r="DQ37" s="287"/>
      <c r="DR37" s="287"/>
      <c r="DS37" s="287"/>
      <c r="DT37" s="287"/>
      <c r="DU37" s="287"/>
      <c r="DV37" s="287"/>
      <c r="DW37" s="287"/>
      <c r="DX37" s="287"/>
      <c r="DY37" s="288"/>
      <c r="DZ37" s="289"/>
      <c r="EA37" s="289"/>
      <c r="EB37" s="290"/>
      <c r="EC37" s="291"/>
      <c r="ED37" s="292"/>
      <c r="EE37" s="288"/>
      <c r="EF37" s="288"/>
      <c r="EG37" s="288"/>
      <c r="EH37" s="288"/>
      <c r="EI37" s="293" t="s">
        <v>212</v>
      </c>
      <c r="EJ37" s="294">
        <v>132</v>
      </c>
      <c r="EK37" s="295" t="s">
        <v>213</v>
      </c>
      <c r="EL37" s="205">
        <v>3</v>
      </c>
      <c r="EM37" s="205">
        <v>2</v>
      </c>
      <c r="EN37" s="170" t="s">
        <v>132</v>
      </c>
      <c r="EO37" s="170" t="s">
        <v>132</v>
      </c>
    </row>
    <row r="38" spans="1:1050" ht="26.1" customHeight="1" outlineLevel="2" x14ac:dyDescent="0.2">
      <c r="A38" s="266">
        <f>EJ38</f>
        <v>132</v>
      </c>
      <c r="B38" s="268" t="s">
        <v>137</v>
      </c>
      <c r="C38" s="268" t="s">
        <v>126</v>
      </c>
      <c r="D38" s="268" t="s">
        <v>10</v>
      </c>
      <c r="E38" s="268" t="s">
        <v>229</v>
      </c>
      <c r="F38" s="268" t="s">
        <v>210</v>
      </c>
      <c r="G38" s="319" t="s">
        <v>230</v>
      </c>
      <c r="H38" s="267" t="s">
        <v>135</v>
      </c>
      <c r="I38" s="267">
        <v>26</v>
      </c>
      <c r="J38" s="270">
        <v>925.96</v>
      </c>
      <c r="K38" s="270">
        <v>301.95</v>
      </c>
      <c r="L38" s="270">
        <v>690.47</v>
      </c>
      <c r="M38" s="270">
        <v>907.63</v>
      </c>
      <c r="N38" s="270"/>
      <c r="O38" s="270"/>
      <c r="P38" s="270"/>
      <c r="Q38" s="270"/>
      <c r="R38" s="270"/>
      <c r="S38" s="270"/>
      <c r="T38" s="270">
        <f t="shared" ref="T38:T45" si="24">SUM(J38:S38)</f>
        <v>2826.01</v>
      </c>
      <c r="U38" s="270">
        <f t="shared" ref="U38:U45" si="25">(((J38+K38+L38+N38+P38)*14)+((M38+O38+Q38+R38+S38)*12))</f>
        <v>37748.879999999997</v>
      </c>
      <c r="V38" s="267">
        <v>9</v>
      </c>
      <c r="W38" s="271">
        <v>26</v>
      </c>
      <c r="X38" s="272">
        <f>VLOOKUP(W38,'[1]PPTOS GENERALES 2024'!$AL$11:$AN$40,3)*Y38</f>
        <v>839.48</v>
      </c>
      <c r="Y38" s="273">
        <v>1</v>
      </c>
      <c r="Z38" s="274">
        <f>VLOOKUP(C38,'[1]PPTOS GENERALES 2024'!$AL$3:$AO$8,4)*Y38</f>
        <v>1152.97</v>
      </c>
      <c r="AA38" s="274">
        <f>VLOOKUP(C38,'[1]PPTOS GENERALES 2024'!$AL$3:$AP$8,5)*DM38*Y38</f>
        <v>641.70000000000005</v>
      </c>
      <c r="AB38" s="274"/>
      <c r="AC38" s="270">
        <f>VLOOKUP(C38,'[1]PPTOS GENERALES 2024'!$AU$3:$AV$8,2)*Y38</f>
        <v>840.87924999999996</v>
      </c>
      <c r="AD38" s="270">
        <f>VLOOKUP(C38,'[1]PPTOS GENERALES 2024'!$AU$3:$AW$8,3)*DM38*Y38</f>
        <v>467.88516666666663</v>
      </c>
      <c r="AE38" s="275">
        <f>VLOOKUP(I38,'[1]PPTOS GENERALES 2024'!$AL$11:$AN$40,3)*Y38</f>
        <v>839.48</v>
      </c>
      <c r="AF38" s="270">
        <f t="shared" si="23"/>
        <v>0</v>
      </c>
      <c r="AG38" s="270">
        <f>VLOOKUP(V38,'[1]PPTOS GENERALES 2024'!$AL$45:$AU$56,10)*Y38</f>
        <v>898.68999999999994</v>
      </c>
      <c r="AH38" s="270"/>
      <c r="AI38" s="270"/>
      <c r="AJ38" s="270"/>
      <c r="AK38" s="276"/>
      <c r="AL38" s="270">
        <f>VLOOKUP(V38,'[1]PPTOS GENERALES 2024'!$AL$45:$BB$56,12)*AK38</f>
        <v>0</v>
      </c>
      <c r="AM38" s="276">
        <v>0</v>
      </c>
      <c r="AN38" s="270">
        <f>VLOOKUP(V38,'[1]PPTOS GENERALES 2024'!$AL$45:$BB$56,14)*AM38</f>
        <v>0</v>
      </c>
      <c r="AO38" s="276"/>
      <c r="AP38" s="270">
        <f>VLOOKUP(V38,'[1]PPTOS GENERALES 2024'!$AL$45:$BB$56,15)*AO38</f>
        <v>0</v>
      </c>
      <c r="AQ38" s="276"/>
      <c r="AR38" s="270">
        <f>VLOOKUP(V38,'[1]PPTOS GENERALES 2024'!$AL$45:$BB$56,17)*AQ38</f>
        <v>0</v>
      </c>
      <c r="AS38" s="276"/>
      <c r="AT38" s="270">
        <f>VLOOKUP(V38,'[1]PPTOS GENERALES 2024'!$AL$45:$BG$56,18)*AS38</f>
        <v>0</v>
      </c>
      <c r="AU38" s="244"/>
      <c r="AV38" s="270">
        <f>VLOOKUP(V38,'[1]PPTOS GENERALES 2024'!$AL$45:$BG$56,19)*AU38</f>
        <v>0</v>
      </c>
      <c r="AW38" s="244">
        <v>1</v>
      </c>
      <c r="AX38" s="270">
        <f>VLOOKUP(V38,'[1]PPTOS GENERALES 2024'!$AL$45:$BG$56,20)*AW38</f>
        <v>188.79400000000001</v>
      </c>
      <c r="AY38" s="244"/>
      <c r="AZ38" s="270">
        <f>VLOOKUP(V38,'[1]PPTOS GENERALES 2024'!$AL$45:$BG$56,21)*AY38</f>
        <v>0</v>
      </c>
      <c r="BA38" s="244"/>
      <c r="BB38" s="270">
        <f>VLOOKUP(V38,'[1]PPTOS GENERALES 2024'!$AL$45:$BG$56,22)*BA38</f>
        <v>0</v>
      </c>
      <c r="BC38" s="243"/>
      <c r="BD38" s="270">
        <f>VLOOKUP(V38,'[1]PPTOS GENERALES 2024'!$AL$45:$BZ$56,23)*BC38</f>
        <v>0</v>
      </c>
      <c r="BE38" s="244"/>
      <c r="BF38" s="270">
        <f>VLOOKUP(V38,'[1]PPTOS GENERALES 2024'!$AL$45:$BZ$56,24)*BE38</f>
        <v>0</v>
      </c>
      <c r="BG38" s="244"/>
      <c r="BH38" s="270">
        <f>VLOOKUP(V38,'[1]PPTOS GENERALES 2024'!$AL$45:$BZ$56,25)*BG38</f>
        <v>0</v>
      </c>
      <c r="BI38" s="244"/>
      <c r="BJ38" s="270">
        <f>VLOOKUP(V38,'[1]PPTOS GENERALES 2024'!$AL$45:$BZ$56,26)*BI38</f>
        <v>0</v>
      </c>
      <c r="BK38" s="244"/>
      <c r="BL38" s="270">
        <f>VLOOKUP(V38,'[1]PPTOS GENERALES 2024'!$AL$45:$BZ$56,27)*BK38</f>
        <v>0</v>
      </c>
      <c r="BM38" s="270"/>
      <c r="BN38" s="270">
        <f>VLOOKUP(V38,'[1]PPTOS GENERALES 2024'!$AL$45:$BZ$56,28)*BM38</f>
        <v>0</v>
      </c>
      <c r="BO38" s="270"/>
      <c r="BP38" s="270">
        <f>VLOOKUP(V38,'[1]PPTOS GENERALES 2024'!$AL$45:$BZ$56,29)*BO38</f>
        <v>0</v>
      </c>
      <c r="BQ38" s="270"/>
      <c r="BR38" s="270">
        <f>VLOOKUP(V38,'[1]PPTOS GENERALES 2024'!$AL$45:$BZ$56,30)*BQ38</f>
        <v>0</v>
      </c>
      <c r="BS38" s="270"/>
      <c r="BT38" s="270">
        <f>VLOOKUP(V38,'[1]PPTOS GENERALES 2024'!$AL$45:$BZ$56,31)*BS38</f>
        <v>0</v>
      </c>
      <c r="BU38" s="270"/>
      <c r="BV38" s="270">
        <f>VLOOKUP(V38,'[1]PPTOS GENERALES 2024'!$AL$45:$BZ$56,32)*BU38</f>
        <v>0</v>
      </c>
      <c r="BW38" s="270"/>
      <c r="BX38" s="270">
        <f>VLOOKUP(V38,'[1]PPTOS GENERALES 2024'!$AL$45:$BZ$56,33)*BW38</f>
        <v>0</v>
      </c>
      <c r="BY38" s="270"/>
      <c r="BZ38" s="270">
        <f>VLOOKUP(V38,'[1]PPTOS GENERALES 2024'!$AL$45:$BZ$56,34)*BY38</f>
        <v>0</v>
      </c>
      <c r="CA38" s="270"/>
      <c r="CB38" s="270">
        <f>VLOOKUP(V38,'[1]PPTOS GENERALES 2024'!$AL$45:$BZ$56,35)*CA38</f>
        <v>0</v>
      </c>
      <c r="CC38" s="270">
        <v>0</v>
      </c>
      <c r="CD38" s="270">
        <f>VLOOKUP(V38,'[1]PPTOS GENERALES 2024'!$AL$45:$BZ$56,36)*CC38</f>
        <v>0</v>
      </c>
      <c r="CE38" s="270">
        <v>0</v>
      </c>
      <c r="CF38" s="270">
        <f>VLOOKUP(V38,'[1]PPTOS GENERALES 2024'!$AL$45:$BZ$56,37)*CE38</f>
        <v>0</v>
      </c>
      <c r="CG38" s="270">
        <v>0</v>
      </c>
      <c r="CH38" s="270">
        <f>VLOOKUP(V38,'[1]PPTOS GENERALES 2024'!$AL$45:$BZ$56,38)*CG38</f>
        <v>0</v>
      </c>
      <c r="CI38" s="270">
        <v>0</v>
      </c>
      <c r="CJ38" s="270">
        <f>VLOOKUP(V38,'[1]PPTOS GENERALES 2024'!$AL$45:$BZ$56,39)*CI38</f>
        <v>0</v>
      </c>
      <c r="CK38" s="270"/>
      <c r="CL38" s="270">
        <f>VLOOKUP(V38,'[1]PPTOS GENERALES 2024'!$AL$45:$BZ$56,40)*CK38</f>
        <v>0</v>
      </c>
      <c r="CM38" s="270"/>
      <c r="CN38" s="270">
        <f>VLOOKUP(V38,'[1]PPTOS GENERALES 2024'!$AL$45:$BZ$56,41)*CM38</f>
        <v>0</v>
      </c>
      <c r="CO38" s="270">
        <f t="shared" ref="CO38:CO45" si="26">SUM(BB38)</f>
        <v>0</v>
      </c>
      <c r="CP38" s="270">
        <f t="array" ref="CP38">(Z38*12)+(AC38*2)</f>
        <v>15517.398499999999</v>
      </c>
      <c r="CQ38" s="270"/>
      <c r="CR38" s="270"/>
      <c r="CS38" s="270"/>
      <c r="CT38" s="270"/>
      <c r="CU38" s="270">
        <f t="array" ref="CU38">ROUND((AA38*12)+ (AD38*2)+AB38,2)</f>
        <v>8636.17</v>
      </c>
      <c r="CV38" s="270">
        <f t="shared" si="3"/>
        <v>24153.568500000001</v>
      </c>
      <c r="CW38" s="270">
        <f t="array" ref="CW38">ROUND((AE38+AF38)*14,2)</f>
        <v>11752.72</v>
      </c>
      <c r="CX38" s="270">
        <f t="array" ref="CX38">ROUND(AG38*14,2)</f>
        <v>12581.66</v>
      </c>
      <c r="CY38" s="270">
        <f t="shared" si="4"/>
        <v>2643.12</v>
      </c>
      <c r="CZ38" s="278">
        <f t="shared" si="5"/>
        <v>15224.779999999999</v>
      </c>
      <c r="DA38" s="279">
        <f t="array" ref="DA38">CO38+CP38+CR38+CS38+CT38+CU38+CW38+CX38+CY38</f>
        <v>51131.068500000001</v>
      </c>
      <c r="DB38" s="245">
        <v>0</v>
      </c>
      <c r="DC38" s="280">
        <f t="shared" si="6"/>
        <v>51725.288000000008</v>
      </c>
      <c r="DD38" s="281">
        <f t="shared" ref="DD38:DD45" si="27">((DC38/U38)-1)</f>
        <v>0.37024695832035315</v>
      </c>
      <c r="DE38" s="270"/>
      <c r="DF38" s="270"/>
      <c r="DG38" s="270">
        <f t="shared" si="8"/>
        <v>3721.634</v>
      </c>
      <c r="DH38" s="267" t="e">
        <f>#REF!-#REF!</f>
        <v>#REF!</v>
      </c>
      <c r="DI38" s="282" t="s">
        <v>122</v>
      </c>
      <c r="DJ38" s="282" t="s">
        <v>225</v>
      </c>
      <c r="DK38" s="284">
        <v>45658</v>
      </c>
      <c r="DL38" s="285">
        <f t="shared" si="9"/>
        <v>15.333333333333334</v>
      </c>
      <c r="DM38" s="285">
        <f t="shared" si="10"/>
        <v>15.333333333333334</v>
      </c>
      <c r="DN38" s="286">
        <f>ROUND(AF38/30,2)</f>
        <v>0</v>
      </c>
      <c r="DO38" s="287">
        <f>ROUND(AJ38/30,2)</f>
        <v>0</v>
      </c>
      <c r="DP38" s="287">
        <f>ROUND(AL38/30,2)</f>
        <v>0</v>
      </c>
      <c r="DQ38" s="287">
        <f>ROUND(AN38/30,2)</f>
        <v>0</v>
      </c>
      <c r="DR38" s="287">
        <f>ROUND(AP38/30,2)</f>
        <v>0</v>
      </c>
      <c r="DS38" s="287">
        <f>ROUND(AR38/30,2)</f>
        <v>0</v>
      </c>
      <c r="DT38" s="287">
        <f>ROUND(AT38/30,2)</f>
        <v>0</v>
      </c>
      <c r="DU38" s="287">
        <f>ROUND(AV38/30,2)</f>
        <v>0</v>
      </c>
      <c r="DV38" s="287">
        <f>ROUND(AX38/30,2)</f>
        <v>6.29</v>
      </c>
      <c r="DW38" s="287">
        <f>ROUND(AZ38/30,2)</f>
        <v>0</v>
      </c>
      <c r="DX38" s="287">
        <f>ROUND(BB38/30,2)</f>
        <v>0</v>
      </c>
      <c r="DY38" s="288"/>
      <c r="DZ38" s="289">
        <v>17</v>
      </c>
      <c r="EA38" s="289">
        <v>4358</v>
      </c>
      <c r="EB38" s="290" t="e">
        <f>#REF!-DZ38</f>
        <v>#REF!</v>
      </c>
      <c r="EC38" s="291">
        <f>DG38-EA38</f>
        <v>-636.36599999999999</v>
      </c>
      <c r="ED38" s="292">
        <f>ROUND(DB38/2,2)</f>
        <v>0</v>
      </c>
      <c r="EE38" s="288"/>
      <c r="EF38" s="288"/>
      <c r="EG38" s="288"/>
      <c r="EH38" s="288"/>
      <c r="EI38" s="293" t="s">
        <v>212</v>
      </c>
      <c r="EJ38" s="294">
        <v>132</v>
      </c>
      <c r="EK38" s="295" t="s">
        <v>213</v>
      </c>
      <c r="EL38" s="205">
        <v>3</v>
      </c>
      <c r="EM38" s="205">
        <v>2</v>
      </c>
      <c r="EN38" s="170" t="s">
        <v>132</v>
      </c>
      <c r="EO38" s="170" t="s">
        <v>132</v>
      </c>
    </row>
    <row r="39" spans="1:1050" ht="26.1" customHeight="1" outlineLevel="2" x14ac:dyDescent="0.2">
      <c r="A39" s="266">
        <f>EJ39</f>
        <v>132</v>
      </c>
      <c r="B39" s="268" t="s">
        <v>137</v>
      </c>
      <c r="C39" s="268" t="s">
        <v>231</v>
      </c>
      <c r="D39" s="268" t="s">
        <v>10</v>
      </c>
      <c r="E39" s="268" t="s">
        <v>232</v>
      </c>
      <c r="F39" s="268" t="s">
        <v>210</v>
      </c>
      <c r="G39" s="269" t="s">
        <v>233</v>
      </c>
      <c r="H39" s="267" t="s">
        <v>130</v>
      </c>
      <c r="I39" s="267">
        <v>22</v>
      </c>
      <c r="J39" s="270">
        <v>690.24</v>
      </c>
      <c r="K39" s="270">
        <v>201.52</v>
      </c>
      <c r="L39" s="270">
        <v>504.18</v>
      </c>
      <c r="M39" s="270">
        <v>513.91999999999996</v>
      </c>
      <c r="N39" s="270"/>
      <c r="O39" s="270"/>
      <c r="P39" s="270"/>
      <c r="Q39" s="270"/>
      <c r="R39" s="270"/>
      <c r="S39" s="270"/>
      <c r="T39" s="270">
        <f t="shared" si="24"/>
        <v>1909.8600000000001</v>
      </c>
      <c r="U39" s="270">
        <f t="shared" si="25"/>
        <v>25710.199999999997</v>
      </c>
      <c r="V39" s="267">
        <v>7</v>
      </c>
      <c r="W39" s="271">
        <v>22</v>
      </c>
      <c r="X39" s="272">
        <f>VLOOKUP(W39,'[1]PPTOS GENERALES 2024'!$AL$11:$AN$40,3)*Y39</f>
        <v>612.99</v>
      </c>
      <c r="Y39" s="273">
        <v>1</v>
      </c>
      <c r="Z39" s="274">
        <f>VLOOKUP(C39,'[1]PPTOS GENERALES 2024'!$AL$3:$AO$9,4)*Y39</f>
        <v>1007.85</v>
      </c>
      <c r="AA39" s="274">
        <f>VLOOKUP(C39,'[1]PPTOS GENERALES 2024'!$AL$3:$AP$8,5)*DM39*Y39</f>
        <v>244.8</v>
      </c>
      <c r="AB39" s="274"/>
      <c r="AC39" s="270">
        <f>VLOOKUP(C39,'[1]PPTOS GENERALES 2024'!$AU$3:$AV$8,2)*Y39</f>
        <v>871.08600000000001</v>
      </c>
      <c r="AD39" s="270">
        <f>VLOOKUP(C39,'[1]PPTOS GENERALES 2024'!$AU$3:$AW$8,3)*DM39*Y39</f>
        <v>211.69666666666666</v>
      </c>
      <c r="AE39" s="275">
        <f>VLOOKUP(I39,'[1]PPTOS GENERALES 2024'!$AL$11:$AN$40,3)*Y39</f>
        <v>612.99</v>
      </c>
      <c r="AF39" s="270">
        <f t="shared" si="23"/>
        <v>0</v>
      </c>
      <c r="AG39" s="270">
        <f>VLOOKUP(V39,'[1]PPTOS GENERALES 2024'!$AL$45:$AU$56,10)*Y39</f>
        <v>707.5</v>
      </c>
      <c r="AH39" s="270"/>
      <c r="AI39" s="270"/>
      <c r="AJ39" s="270"/>
      <c r="AK39" s="276"/>
      <c r="AL39" s="270">
        <f>VLOOKUP(V39,'[1]PPTOS GENERALES 2024'!$AL$45:$BB$56,12)*AK39</f>
        <v>0</v>
      </c>
      <c r="AM39" s="276"/>
      <c r="AN39" s="270">
        <f>VLOOKUP(V39,'[1]PPTOS GENERALES 2024'!$AL$45:$BB$56,14)*AM39</f>
        <v>0</v>
      </c>
      <c r="AO39" s="276"/>
      <c r="AP39" s="270">
        <f>VLOOKUP(V39,'[1]PPTOS GENERALES 2024'!$AL$45:$BB$56,15)*AO39</f>
        <v>0</v>
      </c>
      <c r="AQ39" s="276">
        <v>1</v>
      </c>
      <c r="AR39" s="270">
        <f>VLOOKUP(V39,'[1]PPTOS GENERALES 2024'!$AL$45:$BB$56,17)*AQ39</f>
        <v>69.84</v>
      </c>
      <c r="AS39" s="276"/>
      <c r="AT39" s="270">
        <f>VLOOKUP(V39,'[1]PPTOS GENERALES 2024'!$AL$45:$BG$56,18)*AS39</f>
        <v>0</v>
      </c>
      <c r="AU39" s="244"/>
      <c r="AV39" s="270">
        <f>VLOOKUP(V39,'[1]PPTOS GENERALES 2024'!$AL$45:$BG$56,19)*AU39</f>
        <v>0</v>
      </c>
      <c r="AW39" s="244">
        <v>1</v>
      </c>
      <c r="AX39" s="270">
        <f>VLOOKUP(V39,'[1]PPTOS GENERALES 2024'!$AL$45:$BG$56,20)*AW39</f>
        <v>139.66999999999999</v>
      </c>
      <c r="AY39" s="244"/>
      <c r="AZ39" s="270">
        <f>VLOOKUP(V39,'[1]PPTOS GENERALES 2024'!$AL$45:$BG$56,21)*AY39</f>
        <v>0</v>
      </c>
      <c r="BA39" s="244"/>
      <c r="BB39" s="270">
        <f>VLOOKUP(V39,'[1]PPTOS GENERALES 2024'!$AL$45:$BG$56,22)*BA39</f>
        <v>0</v>
      </c>
      <c r="BC39" s="277">
        <v>1</v>
      </c>
      <c r="BD39" s="270">
        <f>VLOOKUP(V39,'[1]PPTOS GENERALES 2024'!$AL$45:$BZ$56,23)*BC39</f>
        <v>382.61440000000005</v>
      </c>
      <c r="BE39" s="244"/>
      <c r="BF39" s="270">
        <f>VLOOKUP(V39,'[1]PPTOS GENERALES 2024'!$AL$45:$BZ$56,24)*BE39</f>
        <v>0</v>
      </c>
      <c r="BG39" s="244">
        <v>1</v>
      </c>
      <c r="BH39" s="270">
        <f>VLOOKUP(V39,'[1]PPTOS GENERALES 2024'!$AL$45:$BZ$56,25)*BG39</f>
        <v>310.69439999999997</v>
      </c>
      <c r="BI39" s="244"/>
      <c r="BJ39" s="270">
        <f>VLOOKUP(V39,'[1]PPTOS GENERALES 2024'!$AL$45:$BZ$56,26)*BI39</f>
        <v>0</v>
      </c>
      <c r="BK39" s="244"/>
      <c r="BL39" s="270">
        <f>VLOOKUP(V39,'[1]PPTOS GENERALES 2024'!$AL$45:$BZ$56,27)*BK39</f>
        <v>0</v>
      </c>
      <c r="BM39" s="270"/>
      <c r="BN39" s="270">
        <f>VLOOKUP(V39,'[1]PPTOS GENERALES 2024'!$AL$45:$BZ$56,28)*BM39</f>
        <v>0</v>
      </c>
      <c r="BO39" s="270"/>
      <c r="BP39" s="270">
        <f>VLOOKUP(V39,'[1]PPTOS GENERALES 2024'!$AL$45:$BZ$56,29)*BO39</f>
        <v>0</v>
      </c>
      <c r="BQ39" s="270"/>
      <c r="BR39" s="270">
        <f>VLOOKUP(V39,'[1]PPTOS GENERALES 2024'!$AL$45:$BZ$56,30)*BQ39</f>
        <v>0</v>
      </c>
      <c r="BS39" s="270">
        <v>1</v>
      </c>
      <c r="BT39" s="270">
        <f>VLOOKUP(V39,'[1]PPTOS GENERALES 2024'!$AL$45:$BZ$56,31)*BS39</f>
        <v>310.69439999999997</v>
      </c>
      <c r="BU39" s="270"/>
      <c r="BV39" s="270">
        <f>VLOOKUP(V39,'[1]PPTOS GENERALES 2024'!$AL$45:$BZ$56,32)*BU39</f>
        <v>0</v>
      </c>
      <c r="BW39" s="270"/>
      <c r="BX39" s="270">
        <f>VLOOKUP(V39,'[1]PPTOS GENERALES 2024'!$AL$45:$BZ$56,33)*BW39</f>
        <v>0</v>
      </c>
      <c r="BY39" s="270"/>
      <c r="BZ39" s="270">
        <f>VLOOKUP(V39,'[1]PPTOS GENERALES 2024'!$AL$45:$BZ$56,34)*BY39</f>
        <v>0</v>
      </c>
      <c r="CA39" s="270"/>
      <c r="CB39" s="270">
        <f>VLOOKUP(V39,'[1]PPTOS GENERALES 2024'!$AL$45:$BZ$56,35)*CA39</f>
        <v>0</v>
      </c>
      <c r="CC39" s="270">
        <v>0</v>
      </c>
      <c r="CD39" s="270">
        <f>VLOOKUP(V39,'[1]PPTOS GENERALES 2024'!$AL$45:$BZ$56,36)*CC39</f>
        <v>0</v>
      </c>
      <c r="CE39" s="270">
        <v>0</v>
      </c>
      <c r="CF39" s="270">
        <f>VLOOKUP(V39,'[1]PPTOS GENERALES 2024'!$AL$45:$BZ$56,37)*CE39</f>
        <v>0</v>
      </c>
      <c r="CG39" s="270">
        <v>0</v>
      </c>
      <c r="CH39" s="270">
        <f>VLOOKUP(V39,'[1]PPTOS GENERALES 2024'!$AL$45:$BZ$56,38)*CG39</f>
        <v>0</v>
      </c>
      <c r="CI39" s="270">
        <v>0</v>
      </c>
      <c r="CJ39" s="270">
        <f>VLOOKUP(V39,'[1]PPTOS GENERALES 2024'!$AL$45:$BZ$56,39)*CI39</f>
        <v>0</v>
      </c>
      <c r="CK39" s="270"/>
      <c r="CL39" s="270">
        <f>VLOOKUP(V39,'[1]PPTOS GENERALES 2024'!$AL$45:$BZ$56,40)*CK39</f>
        <v>0</v>
      </c>
      <c r="CM39" s="270"/>
      <c r="CN39" s="270">
        <f>VLOOKUP(V39,'[1]PPTOS GENERALES 2024'!$AL$45:$BZ$56,41)*CM39</f>
        <v>0</v>
      </c>
      <c r="CO39" s="270">
        <f t="shared" si="26"/>
        <v>0</v>
      </c>
      <c r="CP39" s="270"/>
      <c r="CQ39" s="270">
        <f t="array" ref="CQ39">ROUND((Z39*12)+(AC39*2),2)</f>
        <v>13836.37</v>
      </c>
      <c r="CR39" s="320"/>
      <c r="CS39" s="270"/>
      <c r="CT39" s="270"/>
      <c r="CU39" s="270">
        <f t="array" ref="CU39">ROUND((AA39*12)+ (AD39*2)+AB39,2)</f>
        <v>3360.99</v>
      </c>
      <c r="CV39" s="270">
        <f t="shared" si="3"/>
        <v>17197.36</v>
      </c>
      <c r="CW39" s="270">
        <f t="array" ref="CW39">ROUND((AE39+AF39)*14,2)</f>
        <v>8581.86</v>
      </c>
      <c r="CX39" s="270">
        <f t="array" ref="CX39">ROUND(AG39*14,2)</f>
        <v>9905</v>
      </c>
      <c r="CY39" s="270">
        <f t="shared" si="4"/>
        <v>16989.18</v>
      </c>
      <c r="CZ39" s="278">
        <f t="shared" si="5"/>
        <v>26894.18</v>
      </c>
      <c r="DA39" s="279">
        <f t="array" ref="DA39">CO39+CP39+CQ39+CS39+CT39+CU39+CW39+CX39+CY39</f>
        <v>52673.4</v>
      </c>
      <c r="DB39" s="245">
        <v>0</v>
      </c>
      <c r="DC39" s="280">
        <f t="shared" si="6"/>
        <v>38538.080000000002</v>
      </c>
      <c r="DD39" s="281">
        <f t="shared" si="27"/>
        <v>0.49894127622500051</v>
      </c>
      <c r="DE39" s="270"/>
      <c r="DF39" s="270"/>
      <c r="DG39" s="270">
        <f t="shared" si="8"/>
        <v>2782.6500000000005</v>
      </c>
      <c r="DH39" s="267" t="e">
        <f>#REF!-#REF!</f>
        <v>#REF!</v>
      </c>
      <c r="DI39" s="282" t="s">
        <v>122</v>
      </c>
      <c r="DJ39" s="283">
        <v>38200</v>
      </c>
      <c r="DK39" s="284">
        <v>45658</v>
      </c>
      <c r="DL39" s="285">
        <f t="shared" si="9"/>
        <v>6.666666666666667</v>
      </c>
      <c r="DM39" s="285">
        <f t="shared" si="10"/>
        <v>6.666666666666667</v>
      </c>
      <c r="DN39" s="286">
        <f>ROUND(AF39/30,2)</f>
        <v>0</v>
      </c>
      <c r="DO39" s="287">
        <f>ROUND(AJ39/30,2)</f>
        <v>0</v>
      </c>
      <c r="DP39" s="287">
        <f>ROUND(AL39/30,2)</f>
        <v>0</v>
      </c>
      <c r="DQ39" s="287">
        <f>ROUND(AN39/30,2)</f>
        <v>0</v>
      </c>
      <c r="DR39" s="287">
        <f>ROUND(AP39/30,2)</f>
        <v>0</v>
      </c>
      <c r="DS39" s="287">
        <f>ROUND(AR39/30,2)</f>
        <v>2.33</v>
      </c>
      <c r="DT39" s="287">
        <f>ROUND(AT39/30,2)</f>
        <v>0</v>
      </c>
      <c r="DU39" s="287">
        <f>ROUND(AV39/30,2)</f>
        <v>0</v>
      </c>
      <c r="DV39" s="287">
        <f>ROUND(AX39/30,2)</f>
        <v>4.66</v>
      </c>
      <c r="DW39" s="287">
        <f>ROUND(AZ39/30,2)</f>
        <v>0</v>
      </c>
      <c r="DX39" s="287">
        <f>ROUND(BB39/30,2)</f>
        <v>0</v>
      </c>
      <c r="DY39" s="288"/>
      <c r="DZ39" s="289">
        <v>19</v>
      </c>
      <c r="EA39" s="289">
        <v>2198.0300000000002</v>
      </c>
      <c r="EB39" s="290" t="e">
        <f>#REF!-DZ39</f>
        <v>#REF!</v>
      </c>
      <c r="EC39" s="291">
        <f>DG39-EA39</f>
        <v>584.62000000000035</v>
      </c>
      <c r="ED39" s="292">
        <f>ROUND(DB39/2,2)</f>
        <v>0</v>
      </c>
      <c r="EE39" s="288"/>
      <c r="EF39" s="288"/>
      <c r="EG39" s="288"/>
      <c r="EH39" s="288"/>
      <c r="EI39" s="293" t="s">
        <v>212</v>
      </c>
      <c r="EJ39" s="294">
        <v>132</v>
      </c>
      <c r="EK39" s="295" t="s">
        <v>213</v>
      </c>
      <c r="EL39" s="205">
        <v>3</v>
      </c>
      <c r="EM39" s="205">
        <v>2</v>
      </c>
      <c r="EN39" s="170" t="s">
        <v>132</v>
      </c>
      <c r="EO39" s="170" t="s">
        <v>132</v>
      </c>
    </row>
    <row r="40" spans="1:1050" s="171" customFormat="1" ht="26.1" customHeight="1" outlineLevel="2" x14ac:dyDescent="0.2">
      <c r="A40" s="266">
        <f>EJ40</f>
        <v>132</v>
      </c>
      <c r="B40" s="268" t="s">
        <v>137</v>
      </c>
      <c r="C40" s="268" t="s">
        <v>231</v>
      </c>
      <c r="D40" s="268" t="s">
        <v>10</v>
      </c>
      <c r="E40" s="268" t="s">
        <v>232</v>
      </c>
      <c r="F40" s="268" t="s">
        <v>210</v>
      </c>
      <c r="G40" s="269" t="s">
        <v>233</v>
      </c>
      <c r="H40" s="267" t="s">
        <v>130</v>
      </c>
      <c r="I40" s="267">
        <v>22</v>
      </c>
      <c r="J40" s="270">
        <v>690.24</v>
      </c>
      <c r="K40" s="270">
        <v>201.52</v>
      </c>
      <c r="L40" s="270">
        <v>504.18</v>
      </c>
      <c r="M40" s="270">
        <v>513.91999999999996</v>
      </c>
      <c r="N40" s="270"/>
      <c r="O40" s="270"/>
      <c r="P40" s="270"/>
      <c r="Q40" s="270"/>
      <c r="R40" s="270"/>
      <c r="S40" s="270"/>
      <c r="T40" s="270">
        <f t="shared" si="24"/>
        <v>1909.8600000000001</v>
      </c>
      <c r="U40" s="270">
        <f t="shared" si="25"/>
        <v>25710.199999999997</v>
      </c>
      <c r="V40" s="267">
        <v>7</v>
      </c>
      <c r="W40" s="271">
        <v>22</v>
      </c>
      <c r="X40" s="272">
        <f>VLOOKUP(W40,'[1]PPTOS GENERALES 2024'!$AL$11:$AN$40,3)*Y40</f>
        <v>612.99</v>
      </c>
      <c r="Y40" s="273">
        <v>1</v>
      </c>
      <c r="Z40" s="274">
        <f>VLOOKUP(C40,'[1]PPTOS GENERALES 2024'!$AL$3:$AO$8,4)*Y40</f>
        <v>1007.85</v>
      </c>
      <c r="AA40" s="274">
        <f>VLOOKUP(C40,'[1]PPTOS GENERALES 2024'!$AL$3:$AP$8,5)*DM40*Y40</f>
        <v>208.08</v>
      </c>
      <c r="AB40" s="274">
        <f>VLOOKUP(C40,'[1]PPTOS GENERALES 2024'!$R$3:$V$8,5)*10</f>
        <v>349.20000000000005</v>
      </c>
      <c r="AC40" s="270">
        <f>VLOOKUP(C40,'[1]PPTOS GENERALES 2024'!$AU$3:$AV$8,2)*Y40</f>
        <v>871.08600000000001</v>
      </c>
      <c r="AD40" s="270">
        <f>VLOOKUP(C40,'[1]PPTOS GENERALES 2024'!$AU$3:$AW$8,3)*DM40*Y40</f>
        <v>179.94216666666665</v>
      </c>
      <c r="AE40" s="275">
        <f>VLOOKUP(I40,'[1]PPTOS GENERALES 2024'!$AL$11:$AN$40,3)*Y40</f>
        <v>612.99</v>
      </c>
      <c r="AF40" s="270">
        <f t="shared" si="23"/>
        <v>0</v>
      </c>
      <c r="AG40" s="270">
        <f>VLOOKUP(V40,'[1]PPTOS GENERALES 2024'!$AL$45:$AU$56,10)*Y40</f>
        <v>707.5</v>
      </c>
      <c r="AH40" s="270"/>
      <c r="AI40" s="270"/>
      <c r="AJ40" s="270"/>
      <c r="AK40" s="276"/>
      <c r="AL40" s="270">
        <f>VLOOKUP(V40,'[1]PPTOS GENERALES 2024'!$AL$45:$BB$56,12)*AK40</f>
        <v>0</v>
      </c>
      <c r="AM40" s="276"/>
      <c r="AN40" s="270">
        <f>VLOOKUP(V40,'[1]PPTOS GENERALES 2024'!$AL$45:$BB$56,14)*AM40</f>
        <v>0</v>
      </c>
      <c r="AO40" s="276"/>
      <c r="AP40" s="270">
        <f>VLOOKUP(V40,'[1]PPTOS GENERALES 2024'!$AL$45:$BB$56,15)*AO40</f>
        <v>0</v>
      </c>
      <c r="AQ40" s="276">
        <v>1</v>
      </c>
      <c r="AR40" s="270">
        <f>VLOOKUP(V40,'[1]PPTOS GENERALES 2024'!$AL$45:$BB$56,17)*AQ40</f>
        <v>69.84</v>
      </c>
      <c r="AS40" s="276"/>
      <c r="AT40" s="270">
        <f>VLOOKUP(V40,'[1]PPTOS GENERALES 2024'!$AL$45:$BG$56,18)*AS40</f>
        <v>0</v>
      </c>
      <c r="AU40" s="244"/>
      <c r="AV40" s="270">
        <f>VLOOKUP(V40,'[1]PPTOS GENERALES 2024'!$AL$45:$BG$56,19)*AU40</f>
        <v>0</v>
      </c>
      <c r="AW40" s="244">
        <v>1</v>
      </c>
      <c r="AX40" s="270">
        <f>VLOOKUP(V40,'[1]PPTOS GENERALES 2024'!$AL$45:$BG$56,20)*AW40</f>
        <v>139.66999999999999</v>
      </c>
      <c r="AY40" s="244"/>
      <c r="AZ40" s="270">
        <f>VLOOKUP(V40,'[1]PPTOS GENERALES 2024'!$AL$45:$BG$56,21)*AY40</f>
        <v>0</v>
      </c>
      <c r="BA40" s="244"/>
      <c r="BB40" s="270">
        <f>VLOOKUP(V40,'[1]PPTOS GENERALES 2024'!$AL$45:$BG$56,22)*BA40</f>
        <v>0</v>
      </c>
      <c r="BC40" s="277">
        <v>1</v>
      </c>
      <c r="BD40" s="270">
        <f>VLOOKUP(V40,'[1]PPTOS GENERALES 2024'!$AL$45:$BZ$56,23)*BC40</f>
        <v>382.61440000000005</v>
      </c>
      <c r="BE40" s="244"/>
      <c r="BF40" s="270">
        <f>VLOOKUP(V40,'[1]PPTOS GENERALES 2024'!$AL$45:$BZ$56,24)*BE40</f>
        <v>0</v>
      </c>
      <c r="BG40" s="244">
        <v>1</v>
      </c>
      <c r="BH40" s="270">
        <f>VLOOKUP(V40,'[1]PPTOS GENERALES 2024'!$AL$45:$BZ$56,25)*BG40</f>
        <v>310.69439999999997</v>
      </c>
      <c r="BI40" s="244"/>
      <c r="BJ40" s="270">
        <f>VLOOKUP(V40,'[1]PPTOS GENERALES 2024'!$AL$45:$BZ$56,26)*BI40</f>
        <v>0</v>
      </c>
      <c r="BK40" s="244"/>
      <c r="BL40" s="270">
        <f>VLOOKUP(V40,'[1]PPTOS GENERALES 2024'!$AL$45:$BZ$56,27)*BK40</f>
        <v>0</v>
      </c>
      <c r="BM40" s="270"/>
      <c r="BN40" s="270">
        <f>VLOOKUP(V40,'[1]PPTOS GENERALES 2024'!$AL$45:$BZ$56,28)*BM40</f>
        <v>0</v>
      </c>
      <c r="BO40" s="270"/>
      <c r="BP40" s="270">
        <f>VLOOKUP(V40,'[1]PPTOS GENERALES 2024'!$AL$45:$BZ$56,29)*BO40</f>
        <v>0</v>
      </c>
      <c r="BQ40" s="270"/>
      <c r="BR40" s="270">
        <f>VLOOKUP(V40,'[1]PPTOS GENERALES 2024'!$AL$45:$BZ$56,30)*BQ40</f>
        <v>0</v>
      </c>
      <c r="BS40" s="270">
        <v>1</v>
      </c>
      <c r="BT40" s="270">
        <f>VLOOKUP(V40,'[1]PPTOS GENERALES 2024'!$AL$45:$BZ$56,31)*BS40</f>
        <v>310.69439999999997</v>
      </c>
      <c r="BU40" s="270"/>
      <c r="BV40" s="270">
        <f>VLOOKUP(V40,'[1]PPTOS GENERALES 2024'!$AL$45:$BZ$56,32)*BU40</f>
        <v>0</v>
      </c>
      <c r="BW40" s="270"/>
      <c r="BX40" s="270">
        <f>VLOOKUP(V40,'[1]PPTOS GENERALES 2024'!$AL$45:$BZ$56,33)*BW40</f>
        <v>0</v>
      </c>
      <c r="BY40" s="270"/>
      <c r="BZ40" s="270">
        <f>VLOOKUP(V40,'[1]PPTOS GENERALES 2024'!$AL$45:$BZ$56,34)*BY40</f>
        <v>0</v>
      </c>
      <c r="CA40" s="270"/>
      <c r="CB40" s="270">
        <f>VLOOKUP(V40,'[1]PPTOS GENERALES 2024'!$AL$45:$BZ$56,35)*CA40</f>
        <v>0</v>
      </c>
      <c r="CC40" s="270">
        <v>0</v>
      </c>
      <c r="CD40" s="270">
        <f>VLOOKUP(V40,'[1]PPTOS GENERALES 2024'!$AL$45:$BZ$56,36)*CC40</f>
        <v>0</v>
      </c>
      <c r="CE40" s="270">
        <v>0</v>
      </c>
      <c r="CF40" s="270">
        <f>VLOOKUP(V40,'[1]PPTOS GENERALES 2024'!$AL$45:$BZ$56,37)*CE40</f>
        <v>0</v>
      </c>
      <c r="CG40" s="270">
        <v>0</v>
      </c>
      <c r="CH40" s="270">
        <f>VLOOKUP(V40,'[1]PPTOS GENERALES 2024'!$AL$45:$BZ$56,38)*CG40</f>
        <v>0</v>
      </c>
      <c r="CI40" s="270">
        <v>0</v>
      </c>
      <c r="CJ40" s="270">
        <f>VLOOKUP(V40,'[1]PPTOS GENERALES 2024'!$AL$45:$BZ$56,39)*CI40</f>
        <v>0</v>
      </c>
      <c r="CK40" s="270"/>
      <c r="CL40" s="270">
        <f>VLOOKUP(V40,'[1]PPTOS GENERALES 2024'!$AL$45:$BZ$56,40)*CK40</f>
        <v>0</v>
      </c>
      <c r="CM40" s="270"/>
      <c r="CN40" s="270">
        <f>VLOOKUP(V40,'[1]PPTOS GENERALES 2024'!$AL$45:$BZ$56,41)*CM40</f>
        <v>0</v>
      </c>
      <c r="CO40" s="270">
        <f t="shared" si="26"/>
        <v>0</v>
      </c>
      <c r="CP40" s="270"/>
      <c r="CQ40" s="270">
        <f t="array" ref="CQ40">ROUND((Z40*12)+(AC40*2),2)</f>
        <v>13836.37</v>
      </c>
      <c r="CR40" s="321"/>
      <c r="CS40" s="270"/>
      <c r="CT40" s="270"/>
      <c r="CU40" s="270">
        <f t="array" ref="CU40">ROUND((AA40*12)+ (AD40*2)+AB40,2)</f>
        <v>3206.04</v>
      </c>
      <c r="CV40" s="270">
        <f t="shared" si="3"/>
        <v>17042.41</v>
      </c>
      <c r="CW40" s="270">
        <f t="array" ref="CW40">ROUND((AE40+AF40)*14,2)</f>
        <v>8581.86</v>
      </c>
      <c r="CX40" s="270">
        <f t="array" ref="CX40">ROUND(AG40*14,2)</f>
        <v>9905</v>
      </c>
      <c r="CY40" s="270">
        <f t="shared" si="4"/>
        <v>16989.18</v>
      </c>
      <c r="CZ40" s="278">
        <f t="shared" si="5"/>
        <v>26894.18</v>
      </c>
      <c r="DA40" s="279">
        <f t="array" ref="DA40">CO40+CP40+CQ40+CS40+CT40+CU40+CW40+CX40+CY40</f>
        <v>52518.450000000004</v>
      </c>
      <c r="DB40" s="245">
        <v>0</v>
      </c>
      <c r="DC40" s="280">
        <f t="shared" si="6"/>
        <v>38024.000000000007</v>
      </c>
      <c r="DD40" s="281">
        <f t="shared" si="27"/>
        <v>0.47894609921354214</v>
      </c>
      <c r="DE40" s="270"/>
      <c r="DF40" s="270"/>
      <c r="DG40" s="270">
        <f t="shared" si="8"/>
        <v>2745.9300000000003</v>
      </c>
      <c r="DH40" s="267" t="e">
        <f>#REF!-#REF!</f>
        <v>#REF!</v>
      </c>
      <c r="DI40" s="282" t="s">
        <v>122</v>
      </c>
      <c r="DJ40" s="283">
        <v>39448</v>
      </c>
      <c r="DK40" s="284">
        <v>45658</v>
      </c>
      <c r="DL40" s="285">
        <f t="shared" si="9"/>
        <v>5.666666666666667</v>
      </c>
      <c r="DM40" s="285">
        <f t="shared" si="10"/>
        <v>5.666666666666667</v>
      </c>
      <c r="DN40" s="286">
        <f>ROUND(AF40/30,2)</f>
        <v>0</v>
      </c>
      <c r="DO40" s="287">
        <f>ROUND(AJ40/30,2)</f>
        <v>0</v>
      </c>
      <c r="DP40" s="287">
        <f>ROUND(AL40/30,2)</f>
        <v>0</v>
      </c>
      <c r="DQ40" s="287">
        <f>ROUND(AN40/30,2)</f>
        <v>0</v>
      </c>
      <c r="DR40" s="287">
        <f>ROUND(AP40/30,2)</f>
        <v>0</v>
      </c>
      <c r="DS40" s="287">
        <f>ROUND(AR40/30,2)</f>
        <v>2.33</v>
      </c>
      <c r="DT40" s="287">
        <f>ROUND(AT40/30,2)</f>
        <v>0</v>
      </c>
      <c r="DU40" s="287">
        <f>ROUND(AV40/30,2)</f>
        <v>0</v>
      </c>
      <c r="DV40" s="287">
        <f>ROUND(AX40/30,2)</f>
        <v>4.66</v>
      </c>
      <c r="DW40" s="287">
        <f>ROUND(AZ40/30,2)</f>
        <v>0</v>
      </c>
      <c r="DX40" s="287">
        <f>ROUND(BB40/30,2)</f>
        <v>0</v>
      </c>
      <c r="DY40" s="288"/>
      <c r="DZ40" s="289">
        <v>27</v>
      </c>
      <c r="EA40" s="289">
        <v>2198.0300000000002</v>
      </c>
      <c r="EB40" s="290" t="e">
        <f>#REF!-DZ40</f>
        <v>#REF!</v>
      </c>
      <c r="EC40" s="291">
        <f>DG40-EA40</f>
        <v>547.90000000000009</v>
      </c>
      <c r="ED40" s="292">
        <f>ROUND(DB40/2,2)</f>
        <v>0</v>
      </c>
      <c r="EE40" s="288"/>
      <c r="EF40" s="288"/>
      <c r="EG40" s="288"/>
      <c r="EH40" s="288"/>
      <c r="EI40" s="293" t="s">
        <v>212</v>
      </c>
      <c r="EJ40" s="294">
        <v>132</v>
      </c>
      <c r="EK40" s="295" t="s">
        <v>213</v>
      </c>
      <c r="EL40" s="205">
        <v>3</v>
      </c>
      <c r="EM40" s="205">
        <v>2</v>
      </c>
      <c r="EN40" s="170" t="s">
        <v>132</v>
      </c>
      <c r="EO40" s="170" t="s">
        <v>132</v>
      </c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  <c r="IP40" s="172"/>
      <c r="IQ40" s="172"/>
      <c r="IR40" s="172"/>
      <c r="IS40" s="172"/>
      <c r="IT40" s="172"/>
      <c r="IU40" s="172"/>
      <c r="IV40" s="172"/>
      <c r="IW40" s="172"/>
      <c r="IX40" s="172"/>
      <c r="IY40" s="172"/>
      <c r="IZ40" s="172"/>
      <c r="JA40" s="172"/>
      <c r="JB40" s="172"/>
      <c r="JC40" s="172"/>
      <c r="JD40" s="172"/>
      <c r="JE40" s="172"/>
      <c r="JF40" s="172"/>
      <c r="JG40" s="172"/>
      <c r="JH40" s="172"/>
      <c r="JI40" s="172"/>
      <c r="JJ40" s="172"/>
      <c r="JK40" s="172"/>
      <c r="JL40" s="172"/>
      <c r="JM40" s="172"/>
      <c r="JN40" s="172"/>
      <c r="JO40" s="172"/>
      <c r="JP40" s="172"/>
      <c r="JQ40" s="172"/>
      <c r="JR40" s="172"/>
      <c r="JS40" s="172"/>
      <c r="JT40" s="172"/>
      <c r="JU40" s="172"/>
      <c r="JV40" s="172"/>
      <c r="JW40" s="172"/>
      <c r="JX40" s="172"/>
      <c r="JY40" s="172"/>
      <c r="JZ40" s="172"/>
      <c r="KA40" s="172"/>
      <c r="KB40" s="172"/>
      <c r="KC40" s="172"/>
      <c r="KD40" s="172"/>
      <c r="KE40" s="172"/>
      <c r="KF40" s="172"/>
      <c r="KG40" s="172"/>
      <c r="KH40" s="172"/>
      <c r="KI40" s="172"/>
      <c r="KJ40" s="172"/>
      <c r="KK40" s="172"/>
      <c r="KL40" s="172"/>
      <c r="KM40" s="172"/>
      <c r="KN40" s="172"/>
      <c r="KO40" s="172"/>
      <c r="KP40" s="172"/>
      <c r="KQ40" s="172"/>
      <c r="KR40" s="172"/>
      <c r="KS40" s="172"/>
      <c r="KT40" s="172"/>
      <c r="KU40" s="172"/>
      <c r="KV40" s="172"/>
      <c r="KW40" s="172"/>
      <c r="KX40" s="172"/>
      <c r="KY40" s="172"/>
      <c r="KZ40" s="172"/>
      <c r="LA40" s="172"/>
      <c r="LB40" s="172"/>
      <c r="LC40" s="172"/>
      <c r="LD40" s="172"/>
      <c r="LE40" s="172"/>
      <c r="LF40" s="172"/>
      <c r="LG40" s="172"/>
      <c r="LH40" s="172"/>
      <c r="LI40" s="172"/>
      <c r="LJ40" s="172"/>
      <c r="LK40" s="172"/>
      <c r="LL40" s="172"/>
      <c r="LM40" s="172"/>
      <c r="LN40" s="172"/>
      <c r="LO40" s="172"/>
      <c r="LP40" s="172"/>
      <c r="LQ40" s="172"/>
      <c r="LR40" s="172"/>
      <c r="LS40" s="172"/>
      <c r="LT40" s="172"/>
      <c r="LU40" s="172"/>
      <c r="LV40" s="172"/>
      <c r="LW40" s="172"/>
      <c r="LX40" s="172"/>
      <c r="LY40" s="172"/>
      <c r="LZ40" s="172"/>
      <c r="MA40" s="172"/>
      <c r="MB40" s="172"/>
      <c r="MC40" s="172"/>
      <c r="MD40" s="172"/>
      <c r="ME40" s="172"/>
      <c r="MF40" s="172"/>
      <c r="MG40" s="172"/>
      <c r="MH40" s="172"/>
      <c r="MI40" s="172"/>
      <c r="MJ40" s="172"/>
      <c r="MK40" s="172"/>
      <c r="ML40" s="172"/>
      <c r="MM40" s="172"/>
      <c r="MN40" s="172"/>
      <c r="MO40" s="172"/>
      <c r="MP40" s="172"/>
      <c r="MQ40" s="172"/>
      <c r="MR40" s="172"/>
      <c r="MS40" s="172"/>
      <c r="MT40" s="172"/>
      <c r="MU40" s="172"/>
      <c r="MV40" s="172"/>
      <c r="MW40" s="172"/>
      <c r="MX40" s="172"/>
      <c r="MY40" s="172"/>
      <c r="MZ40" s="172"/>
      <c r="NA40" s="172"/>
      <c r="NB40" s="172"/>
      <c r="NC40" s="172"/>
      <c r="ND40" s="172"/>
      <c r="NE40" s="172"/>
      <c r="NF40" s="172"/>
      <c r="NG40" s="172"/>
      <c r="NH40" s="172"/>
      <c r="NI40" s="172"/>
      <c r="NJ40" s="172"/>
      <c r="NK40" s="172"/>
      <c r="NL40" s="172"/>
      <c r="NM40" s="172"/>
      <c r="NN40" s="172"/>
      <c r="NO40" s="172"/>
      <c r="NP40" s="172"/>
      <c r="NQ40" s="172"/>
      <c r="NR40" s="172"/>
      <c r="NS40" s="172"/>
      <c r="NT40" s="172"/>
      <c r="NU40" s="172"/>
      <c r="NV40" s="172"/>
      <c r="NW40" s="172"/>
      <c r="NX40" s="172"/>
      <c r="NY40" s="172"/>
      <c r="NZ40" s="172"/>
      <c r="OA40" s="172"/>
      <c r="OB40" s="172"/>
      <c r="OC40" s="172"/>
      <c r="OD40" s="172"/>
      <c r="OE40" s="172"/>
      <c r="OF40" s="172"/>
      <c r="OG40" s="172"/>
      <c r="OH40" s="172"/>
      <c r="OI40" s="172"/>
      <c r="OJ40" s="172"/>
      <c r="OK40" s="172"/>
      <c r="OL40" s="172"/>
      <c r="OM40" s="172"/>
      <c r="ON40" s="172"/>
      <c r="OO40" s="172"/>
      <c r="OP40" s="172"/>
      <c r="OQ40" s="172"/>
      <c r="OR40" s="172"/>
      <c r="OS40" s="172"/>
      <c r="OT40" s="172"/>
      <c r="OU40" s="172"/>
      <c r="OV40" s="172"/>
      <c r="OW40" s="172"/>
      <c r="OX40" s="172"/>
      <c r="OY40" s="172"/>
      <c r="OZ40" s="172"/>
      <c r="PA40" s="172"/>
      <c r="PB40" s="172"/>
      <c r="PC40" s="172"/>
      <c r="PD40" s="172"/>
      <c r="PE40" s="172"/>
      <c r="PF40" s="172"/>
      <c r="PG40" s="172"/>
      <c r="PH40" s="172"/>
      <c r="PI40" s="172"/>
      <c r="PJ40" s="172"/>
      <c r="PK40" s="172"/>
      <c r="PL40" s="172"/>
      <c r="PM40" s="172"/>
      <c r="PN40" s="172"/>
      <c r="PO40" s="172"/>
      <c r="PP40" s="172"/>
      <c r="PQ40" s="172"/>
      <c r="PR40" s="172"/>
      <c r="PS40" s="172"/>
      <c r="PT40" s="172"/>
      <c r="PU40" s="172"/>
      <c r="PV40" s="172"/>
      <c r="PW40" s="172"/>
      <c r="PX40" s="172"/>
      <c r="PY40" s="172"/>
      <c r="PZ40" s="172"/>
      <c r="QA40" s="172"/>
      <c r="QB40" s="172"/>
      <c r="QC40" s="172"/>
      <c r="QD40" s="172"/>
      <c r="QE40" s="172"/>
      <c r="QF40" s="172"/>
      <c r="QG40" s="172"/>
      <c r="QH40" s="172"/>
      <c r="QI40" s="172"/>
      <c r="QJ40" s="172"/>
      <c r="QK40" s="172"/>
      <c r="QL40" s="172"/>
      <c r="QM40" s="172"/>
      <c r="QN40" s="172"/>
      <c r="QO40" s="172"/>
      <c r="QP40" s="172"/>
      <c r="QQ40" s="172"/>
      <c r="QR40" s="172"/>
      <c r="QS40" s="172"/>
      <c r="QT40" s="172"/>
      <c r="QU40" s="172"/>
      <c r="QV40" s="172"/>
      <c r="QW40" s="172"/>
      <c r="QX40" s="172"/>
      <c r="QY40" s="172"/>
      <c r="QZ40" s="172"/>
      <c r="RA40" s="172"/>
      <c r="RB40" s="172"/>
      <c r="RC40" s="172"/>
      <c r="RD40" s="172"/>
      <c r="RE40" s="172"/>
      <c r="RF40" s="172"/>
      <c r="RG40" s="172"/>
      <c r="RH40" s="172"/>
      <c r="RI40" s="172"/>
      <c r="RJ40" s="172"/>
      <c r="RK40" s="172"/>
      <c r="RL40" s="172"/>
      <c r="RM40" s="172"/>
      <c r="RN40" s="172"/>
      <c r="RO40" s="172"/>
      <c r="RP40" s="172"/>
      <c r="RQ40" s="172"/>
      <c r="RR40" s="172"/>
      <c r="RS40" s="172"/>
      <c r="RT40" s="172"/>
      <c r="RU40" s="172"/>
      <c r="RV40" s="172"/>
      <c r="RW40" s="172"/>
      <c r="RX40" s="172"/>
      <c r="RY40" s="172"/>
      <c r="RZ40" s="172"/>
      <c r="SA40" s="172"/>
      <c r="SB40" s="172"/>
      <c r="SC40" s="172"/>
      <c r="SD40" s="172"/>
      <c r="SE40" s="172"/>
      <c r="SF40" s="172"/>
      <c r="SG40" s="172"/>
      <c r="SH40" s="172"/>
      <c r="SI40" s="172"/>
      <c r="SJ40" s="172"/>
      <c r="SK40" s="172"/>
      <c r="SL40" s="172"/>
      <c r="SM40" s="172"/>
      <c r="SN40" s="172"/>
      <c r="SO40" s="172"/>
      <c r="SP40" s="172"/>
      <c r="SQ40" s="172"/>
      <c r="SR40" s="172"/>
      <c r="SS40" s="172"/>
      <c r="ST40" s="172"/>
      <c r="SU40" s="172"/>
      <c r="SV40" s="172"/>
      <c r="SW40" s="172"/>
      <c r="SX40" s="172"/>
      <c r="SY40" s="172"/>
      <c r="SZ40" s="172"/>
      <c r="TA40" s="172"/>
      <c r="TB40" s="172"/>
      <c r="TC40" s="172"/>
      <c r="TD40" s="172"/>
      <c r="TE40" s="172"/>
      <c r="TF40" s="172"/>
      <c r="TG40" s="172"/>
      <c r="TH40" s="172"/>
      <c r="TI40" s="172"/>
      <c r="TJ40" s="172"/>
      <c r="TK40" s="172"/>
      <c r="TL40" s="172"/>
      <c r="TM40" s="172"/>
      <c r="TN40" s="172"/>
      <c r="TO40" s="172"/>
      <c r="TP40" s="172"/>
      <c r="TQ40" s="172"/>
      <c r="TR40" s="172"/>
      <c r="TS40" s="172"/>
      <c r="TT40" s="172"/>
      <c r="TU40" s="172"/>
      <c r="TV40" s="172"/>
      <c r="TW40" s="172"/>
      <c r="TX40" s="172"/>
      <c r="TY40" s="172"/>
      <c r="TZ40" s="172"/>
      <c r="UA40" s="172"/>
      <c r="UB40" s="172"/>
      <c r="UC40" s="172"/>
      <c r="UD40" s="172"/>
      <c r="UE40" s="172"/>
      <c r="UF40" s="172"/>
      <c r="UG40" s="172"/>
      <c r="UH40" s="172"/>
      <c r="UI40" s="172"/>
      <c r="UJ40" s="172"/>
      <c r="UK40" s="172"/>
      <c r="UL40" s="172"/>
      <c r="UM40" s="172"/>
      <c r="UN40" s="172"/>
      <c r="UO40" s="172"/>
      <c r="UP40" s="172"/>
      <c r="UQ40" s="172"/>
      <c r="UR40" s="172"/>
      <c r="US40" s="172"/>
      <c r="UT40" s="172"/>
      <c r="UU40" s="172"/>
      <c r="UV40" s="172"/>
      <c r="UW40" s="172"/>
      <c r="UX40" s="172"/>
      <c r="UY40" s="172"/>
      <c r="UZ40" s="172"/>
      <c r="VA40" s="172"/>
      <c r="VB40" s="172"/>
      <c r="VC40" s="172"/>
      <c r="VD40" s="172"/>
      <c r="VE40" s="172"/>
      <c r="VF40" s="172"/>
      <c r="VG40" s="172"/>
      <c r="VH40" s="172"/>
      <c r="VI40" s="172"/>
      <c r="VJ40" s="172"/>
      <c r="VK40" s="172"/>
      <c r="VL40" s="172"/>
      <c r="VM40" s="172"/>
      <c r="VN40" s="172"/>
      <c r="VO40" s="172"/>
      <c r="VP40" s="172"/>
      <c r="VQ40" s="172"/>
      <c r="VR40" s="172"/>
      <c r="VS40" s="172"/>
      <c r="VT40" s="172"/>
      <c r="VU40" s="172"/>
      <c r="VV40" s="172"/>
      <c r="VW40" s="172"/>
      <c r="VX40" s="172"/>
      <c r="VY40" s="172"/>
      <c r="VZ40" s="172"/>
      <c r="WA40" s="172"/>
      <c r="WB40" s="172"/>
      <c r="WC40" s="172"/>
      <c r="WD40" s="172"/>
      <c r="WE40" s="172"/>
      <c r="WF40" s="172"/>
      <c r="WG40" s="172"/>
      <c r="WH40" s="172"/>
      <c r="WI40" s="172"/>
      <c r="WJ40" s="172"/>
      <c r="WK40" s="172"/>
      <c r="WL40" s="172"/>
      <c r="WM40" s="172"/>
      <c r="WN40" s="172"/>
      <c r="WO40" s="172"/>
      <c r="WP40" s="172"/>
      <c r="WQ40" s="172"/>
      <c r="WR40" s="172"/>
      <c r="WS40" s="172"/>
      <c r="WT40" s="172"/>
      <c r="WU40" s="172"/>
      <c r="WV40" s="172"/>
      <c r="WW40" s="172"/>
      <c r="WX40" s="172"/>
      <c r="WY40" s="172"/>
      <c r="WZ40" s="172"/>
      <c r="XA40" s="172"/>
      <c r="XB40" s="172"/>
      <c r="XC40" s="172"/>
      <c r="XD40" s="172"/>
      <c r="XE40" s="172"/>
      <c r="XF40" s="172"/>
      <c r="XG40" s="172"/>
      <c r="XH40" s="172"/>
      <c r="XI40" s="172"/>
      <c r="XJ40" s="172"/>
      <c r="XK40" s="172"/>
      <c r="XL40" s="172"/>
      <c r="XM40" s="172"/>
      <c r="XN40" s="172"/>
      <c r="XO40" s="172"/>
      <c r="XP40" s="172"/>
      <c r="XQ40" s="172"/>
      <c r="XR40" s="172"/>
      <c r="XS40" s="172"/>
      <c r="XT40" s="172"/>
      <c r="XU40" s="172"/>
      <c r="XV40" s="172"/>
      <c r="XW40" s="172"/>
      <c r="XX40" s="172"/>
      <c r="XY40" s="172"/>
      <c r="XZ40" s="172"/>
      <c r="YA40" s="172"/>
      <c r="YB40" s="172"/>
      <c r="YC40" s="172"/>
      <c r="YD40" s="172"/>
      <c r="YE40" s="172"/>
      <c r="YF40" s="172"/>
      <c r="YG40" s="172"/>
      <c r="YH40" s="172"/>
      <c r="YI40" s="172"/>
      <c r="YJ40" s="172"/>
      <c r="YK40" s="172"/>
      <c r="YL40" s="172"/>
      <c r="YM40" s="172"/>
      <c r="YN40" s="172"/>
      <c r="YO40" s="172"/>
      <c r="YP40" s="172"/>
      <c r="YQ40" s="172"/>
      <c r="YR40" s="172"/>
      <c r="YS40" s="172"/>
      <c r="YT40" s="172"/>
      <c r="YU40" s="172"/>
      <c r="YV40" s="172"/>
      <c r="YW40" s="172"/>
      <c r="YX40" s="172"/>
      <c r="YY40" s="172"/>
      <c r="YZ40" s="172"/>
      <c r="ZA40" s="172"/>
      <c r="ZB40" s="172"/>
      <c r="ZC40" s="172"/>
      <c r="ZD40" s="172"/>
      <c r="ZE40" s="172"/>
      <c r="ZF40" s="172"/>
      <c r="ZG40" s="172"/>
      <c r="ZH40" s="172"/>
      <c r="ZI40" s="172"/>
      <c r="ZJ40" s="172"/>
      <c r="ZK40" s="172"/>
      <c r="ZL40" s="172"/>
      <c r="ZM40" s="172"/>
      <c r="ZN40" s="172"/>
      <c r="ZO40" s="172"/>
      <c r="ZP40" s="172"/>
      <c r="ZQ40" s="172"/>
      <c r="ZR40" s="172"/>
      <c r="ZS40" s="172"/>
      <c r="ZT40" s="172"/>
      <c r="ZU40" s="172"/>
      <c r="ZV40" s="172"/>
      <c r="ZW40" s="172"/>
      <c r="ZX40" s="172"/>
      <c r="ZY40" s="172"/>
      <c r="ZZ40" s="172"/>
      <c r="AAA40" s="172"/>
      <c r="AAB40" s="172"/>
      <c r="AAC40" s="172"/>
      <c r="AAD40" s="172"/>
      <c r="AAE40" s="172"/>
      <c r="AAF40" s="172"/>
      <c r="AAG40" s="172"/>
      <c r="AAH40" s="172"/>
      <c r="AAI40" s="172"/>
      <c r="AAJ40" s="172"/>
      <c r="AAK40" s="172"/>
      <c r="AAL40" s="172"/>
      <c r="AAM40" s="172"/>
      <c r="AAN40" s="172"/>
      <c r="AAO40" s="172"/>
      <c r="AAP40" s="172"/>
      <c r="AAQ40" s="172"/>
      <c r="AAR40" s="172"/>
      <c r="AAS40" s="172"/>
      <c r="AAT40" s="172"/>
      <c r="AAU40" s="172"/>
      <c r="AAV40" s="172"/>
      <c r="AAW40" s="172"/>
      <c r="AAX40" s="172"/>
      <c r="AAY40" s="172"/>
      <c r="AAZ40" s="172"/>
      <c r="ABA40" s="172"/>
      <c r="ABB40" s="172"/>
      <c r="ABC40" s="172"/>
      <c r="ABD40" s="172"/>
      <c r="ABE40" s="172"/>
      <c r="ABF40" s="172"/>
      <c r="ABG40" s="172"/>
      <c r="ABH40" s="172"/>
      <c r="ABI40" s="172"/>
      <c r="ABJ40" s="172"/>
      <c r="ABK40" s="172"/>
      <c r="ABL40" s="172"/>
      <c r="ABM40" s="172"/>
      <c r="ABN40" s="172"/>
      <c r="ABO40" s="172"/>
      <c r="ABP40" s="172"/>
      <c r="ABQ40" s="172"/>
      <c r="ABR40" s="172"/>
      <c r="ABS40" s="172"/>
      <c r="ABT40" s="172"/>
      <c r="ABU40" s="172"/>
      <c r="ABV40" s="172"/>
      <c r="ABW40" s="172"/>
      <c r="ABX40" s="172"/>
      <c r="ABY40" s="172"/>
      <c r="ABZ40" s="172"/>
      <c r="ACA40" s="172"/>
      <c r="ACB40" s="172"/>
      <c r="ACC40" s="172"/>
      <c r="ACD40" s="172"/>
      <c r="ACE40" s="172"/>
      <c r="ACF40" s="172"/>
      <c r="ACG40" s="172"/>
      <c r="ACH40" s="172"/>
      <c r="ACI40" s="172"/>
      <c r="ACJ40" s="172"/>
      <c r="ACK40" s="172"/>
      <c r="ACL40" s="172"/>
      <c r="ACM40" s="172"/>
      <c r="ACN40" s="172"/>
      <c r="ACO40" s="172"/>
      <c r="ACP40" s="172"/>
      <c r="ACQ40" s="172"/>
      <c r="ACR40" s="172"/>
      <c r="ACS40" s="172"/>
      <c r="ACT40" s="172"/>
      <c r="ACU40" s="172"/>
      <c r="ACV40" s="172"/>
      <c r="ACW40" s="172"/>
      <c r="ACX40" s="172"/>
      <c r="ACY40" s="172"/>
      <c r="ACZ40" s="172"/>
      <c r="ADA40" s="172"/>
      <c r="ADB40" s="172"/>
      <c r="ADC40" s="172"/>
      <c r="ADD40" s="172"/>
      <c r="ADE40" s="172"/>
      <c r="ADF40" s="172"/>
      <c r="ADG40" s="172"/>
      <c r="ADH40" s="172"/>
      <c r="ADI40" s="172"/>
      <c r="ADJ40" s="172"/>
      <c r="ADK40" s="172"/>
      <c r="ADL40" s="172"/>
      <c r="ADM40" s="172"/>
      <c r="ADN40" s="172"/>
      <c r="ADO40" s="172"/>
      <c r="ADP40" s="172"/>
      <c r="ADQ40" s="172"/>
      <c r="ADR40" s="172"/>
      <c r="ADS40" s="172"/>
      <c r="ADT40" s="172"/>
      <c r="ADU40" s="172"/>
      <c r="ADV40" s="172"/>
      <c r="ADW40" s="172"/>
      <c r="ADX40" s="172"/>
      <c r="ADY40" s="172"/>
      <c r="ADZ40" s="172"/>
      <c r="AEA40" s="172"/>
      <c r="AEB40" s="172"/>
      <c r="AEC40" s="172"/>
      <c r="AED40" s="172"/>
      <c r="AEE40" s="172"/>
      <c r="AEF40" s="172"/>
      <c r="AEG40" s="172"/>
      <c r="AEH40" s="172"/>
      <c r="AEI40" s="172"/>
      <c r="AEJ40" s="172"/>
      <c r="AEK40" s="172"/>
      <c r="AEL40" s="172"/>
      <c r="AEM40" s="172"/>
      <c r="AEN40" s="172"/>
      <c r="AEO40" s="172"/>
      <c r="AEP40" s="172"/>
      <c r="AEQ40" s="172"/>
      <c r="AER40" s="172"/>
      <c r="AES40" s="172"/>
      <c r="AET40" s="172"/>
      <c r="AEU40" s="172"/>
      <c r="AEV40" s="172"/>
      <c r="AEW40" s="172"/>
      <c r="AEX40" s="172"/>
      <c r="AEY40" s="172"/>
      <c r="AEZ40" s="172"/>
      <c r="AFA40" s="172"/>
      <c r="AFB40" s="172"/>
      <c r="AFC40" s="172"/>
      <c r="AFD40" s="172"/>
      <c r="AFE40" s="172"/>
      <c r="AFF40" s="172"/>
      <c r="AFG40" s="172"/>
      <c r="AFH40" s="172"/>
      <c r="AFI40" s="172"/>
      <c r="AFJ40" s="172"/>
      <c r="AFK40" s="172"/>
      <c r="AFL40" s="172"/>
      <c r="AFM40" s="172"/>
      <c r="AFN40" s="172"/>
      <c r="AFO40" s="172"/>
      <c r="AFP40" s="172"/>
      <c r="AFQ40" s="172"/>
      <c r="AFR40" s="172"/>
      <c r="AFS40" s="172"/>
      <c r="AFT40" s="172"/>
      <c r="AFU40" s="172"/>
      <c r="AFV40" s="172"/>
      <c r="AFW40" s="172"/>
      <c r="AFX40" s="172"/>
      <c r="AFY40" s="172"/>
      <c r="AFZ40" s="172"/>
      <c r="AGA40" s="172"/>
      <c r="AGB40" s="172"/>
      <c r="AGC40" s="172"/>
      <c r="AGD40" s="172"/>
      <c r="AGE40" s="172"/>
      <c r="AGF40" s="172"/>
      <c r="AGG40" s="172"/>
      <c r="AGH40" s="172"/>
      <c r="AGI40" s="172"/>
      <c r="AGJ40" s="172"/>
      <c r="AGK40" s="172"/>
      <c r="AGL40" s="172"/>
      <c r="AGM40" s="172"/>
      <c r="AGN40" s="172"/>
      <c r="AGO40" s="172"/>
      <c r="AGP40" s="172"/>
      <c r="AGQ40" s="172"/>
      <c r="AGR40" s="172"/>
      <c r="AGS40" s="172"/>
      <c r="AGT40" s="172"/>
      <c r="AGU40" s="172"/>
      <c r="AGV40" s="172"/>
      <c r="AGW40" s="172"/>
      <c r="AGX40" s="172"/>
      <c r="AGY40" s="172"/>
      <c r="AGZ40" s="172"/>
      <c r="AHA40" s="172"/>
      <c r="AHB40" s="172"/>
      <c r="AHC40" s="172"/>
      <c r="AHD40" s="172"/>
      <c r="AHE40" s="172"/>
      <c r="AHF40" s="172"/>
      <c r="AHG40" s="172"/>
      <c r="AHH40" s="172"/>
      <c r="AHI40" s="172"/>
      <c r="AHJ40" s="172"/>
      <c r="AHK40" s="172"/>
      <c r="AHL40" s="172"/>
      <c r="AHM40" s="172"/>
      <c r="AHN40" s="172"/>
      <c r="AHO40" s="172"/>
      <c r="AHP40" s="172"/>
      <c r="AHQ40" s="172"/>
      <c r="AHR40" s="172"/>
      <c r="AHS40" s="172"/>
      <c r="AHT40" s="172"/>
      <c r="AHU40" s="172"/>
      <c r="AHV40" s="172"/>
      <c r="AHW40" s="172"/>
      <c r="AHX40" s="172"/>
      <c r="AHY40" s="172"/>
      <c r="AHZ40" s="172"/>
      <c r="AIA40" s="172"/>
      <c r="AIB40" s="172"/>
      <c r="AIC40" s="172"/>
      <c r="AID40" s="172"/>
      <c r="AIE40" s="172"/>
      <c r="AIF40" s="172"/>
      <c r="AIG40" s="172"/>
      <c r="AIH40" s="172"/>
      <c r="AII40" s="172"/>
      <c r="AIJ40" s="172"/>
      <c r="AIK40" s="172"/>
      <c r="AIL40" s="172"/>
      <c r="AIM40" s="172"/>
      <c r="AIN40" s="172"/>
      <c r="AIO40" s="172"/>
      <c r="AIP40" s="172"/>
      <c r="AIQ40" s="172"/>
      <c r="AIR40" s="172"/>
      <c r="AIS40" s="172"/>
      <c r="AIT40" s="172"/>
      <c r="AIU40" s="172"/>
      <c r="AIV40" s="172"/>
      <c r="AIW40" s="172"/>
      <c r="AIX40" s="172"/>
      <c r="AIY40" s="172"/>
      <c r="AIZ40" s="172"/>
      <c r="AJA40" s="172"/>
      <c r="AJB40" s="172"/>
      <c r="AJC40" s="172"/>
      <c r="AJD40" s="172"/>
      <c r="AJE40" s="172"/>
      <c r="AJF40" s="172"/>
      <c r="AJG40" s="172"/>
      <c r="AJH40" s="172"/>
      <c r="AJI40" s="172"/>
      <c r="AJJ40" s="172"/>
      <c r="AJK40" s="172"/>
      <c r="AJL40" s="172"/>
      <c r="AJM40" s="172"/>
      <c r="AJN40" s="172"/>
      <c r="AJO40" s="172"/>
      <c r="AJP40" s="172"/>
      <c r="AJQ40" s="172"/>
      <c r="AJR40" s="172"/>
      <c r="AJS40" s="172"/>
      <c r="AJT40" s="172"/>
      <c r="AJU40" s="172"/>
      <c r="AJV40" s="172"/>
      <c r="AJW40" s="172"/>
      <c r="AJX40" s="172"/>
      <c r="AJY40" s="172"/>
      <c r="AJZ40" s="172"/>
      <c r="AKA40" s="172"/>
      <c r="AKB40" s="172"/>
      <c r="AKC40" s="172"/>
      <c r="AKD40" s="172"/>
      <c r="AKE40" s="172"/>
      <c r="AKF40" s="172"/>
      <c r="AKG40" s="172"/>
      <c r="AKH40" s="172"/>
      <c r="AKI40" s="172"/>
      <c r="AKJ40" s="172"/>
      <c r="AKK40" s="172"/>
      <c r="AKL40" s="172"/>
      <c r="AKM40" s="172"/>
      <c r="AKN40" s="172"/>
      <c r="AKO40" s="172"/>
      <c r="AKP40" s="172"/>
      <c r="AKQ40" s="172"/>
      <c r="AKR40" s="172"/>
      <c r="AKS40" s="172"/>
      <c r="AKT40" s="172"/>
      <c r="AKU40" s="172"/>
      <c r="AKV40" s="172"/>
      <c r="AKW40" s="172"/>
      <c r="AKX40" s="172"/>
      <c r="AKY40" s="172"/>
      <c r="AKZ40" s="172"/>
      <c r="ALA40" s="172"/>
      <c r="ALB40" s="172"/>
      <c r="ALC40" s="172"/>
      <c r="ALD40" s="172"/>
      <c r="ALE40" s="172"/>
      <c r="ALF40" s="172"/>
      <c r="ALG40" s="172"/>
      <c r="ALH40" s="172"/>
      <c r="ALI40" s="172"/>
      <c r="ALJ40" s="172"/>
      <c r="ALK40" s="172"/>
      <c r="ALL40" s="172"/>
      <c r="ALM40" s="172"/>
      <c r="ALN40" s="172"/>
      <c r="ALO40" s="172"/>
      <c r="ALP40" s="172"/>
      <c r="ALQ40" s="172"/>
      <c r="ALR40" s="172"/>
      <c r="ALS40" s="172"/>
      <c r="ALT40" s="172"/>
      <c r="ALU40" s="172"/>
      <c r="ALV40" s="172"/>
      <c r="ALW40" s="172"/>
      <c r="ALX40" s="172"/>
      <c r="ALY40" s="172"/>
      <c r="ALZ40" s="172"/>
      <c r="AMA40" s="172"/>
      <c r="AMB40" s="172"/>
      <c r="AMC40" s="172"/>
      <c r="AMD40" s="172"/>
      <c r="AME40" s="172"/>
      <c r="AMF40" s="172"/>
      <c r="AMG40" s="172"/>
      <c r="AMH40" s="172"/>
      <c r="AMI40" s="172"/>
      <c r="AMJ40" s="172"/>
      <c r="AMK40" s="172"/>
      <c r="AML40" s="172"/>
      <c r="AMM40" s="172"/>
      <c r="AMN40" s="172"/>
      <c r="AMO40" s="172"/>
      <c r="AMP40" s="172"/>
      <c r="AMQ40" s="172"/>
      <c r="AMR40" s="172"/>
      <c r="AMS40" s="172"/>
      <c r="AMT40" s="172"/>
      <c r="AMU40" s="172"/>
      <c r="AMV40" s="172"/>
      <c r="AMW40" s="172"/>
      <c r="AMX40" s="172"/>
      <c r="AMY40" s="172"/>
      <c r="AMZ40" s="172"/>
      <c r="ANA40" s="172"/>
      <c r="ANB40" s="172"/>
      <c r="ANC40" s="172"/>
      <c r="AND40" s="172"/>
      <c r="ANE40" s="172"/>
      <c r="ANF40" s="172"/>
      <c r="ANG40" s="172"/>
      <c r="ANH40" s="172"/>
      <c r="ANI40" s="172"/>
      <c r="ANJ40" s="172"/>
    </row>
    <row r="41" spans="1:1050" ht="26.1" customHeight="1" outlineLevel="2" x14ac:dyDescent="0.2">
      <c r="A41" s="266">
        <f>EJ41</f>
        <v>132</v>
      </c>
      <c r="B41" s="268" t="s">
        <v>137</v>
      </c>
      <c r="C41" s="268" t="s">
        <v>231</v>
      </c>
      <c r="D41" s="268" t="s">
        <v>10</v>
      </c>
      <c r="E41" s="268" t="s">
        <v>232</v>
      </c>
      <c r="F41" s="268" t="s">
        <v>210</v>
      </c>
      <c r="G41" s="269" t="s">
        <v>233</v>
      </c>
      <c r="H41" s="267" t="s">
        <v>130</v>
      </c>
      <c r="I41" s="267">
        <v>22</v>
      </c>
      <c r="J41" s="270">
        <v>690.24</v>
      </c>
      <c r="K41" s="270">
        <v>201.52</v>
      </c>
      <c r="L41" s="270">
        <v>504.18</v>
      </c>
      <c r="M41" s="270">
        <v>513.91999999999996</v>
      </c>
      <c r="N41" s="270"/>
      <c r="O41" s="270"/>
      <c r="P41" s="270"/>
      <c r="Q41" s="270"/>
      <c r="R41" s="270"/>
      <c r="S41" s="270"/>
      <c r="T41" s="270">
        <f t="shared" si="24"/>
        <v>1909.8600000000001</v>
      </c>
      <c r="U41" s="270">
        <f t="shared" si="25"/>
        <v>25710.199999999997</v>
      </c>
      <c r="V41" s="267">
        <v>7</v>
      </c>
      <c r="W41" s="271">
        <v>22</v>
      </c>
      <c r="X41" s="272">
        <f>VLOOKUP(W41,'[1]PPTOS GENERALES 2024'!$AL$11:$AN$40,3)*Y41</f>
        <v>612.99</v>
      </c>
      <c r="Y41" s="273">
        <v>1</v>
      </c>
      <c r="Z41" s="274">
        <f>VLOOKUP(C41,'[1]PPTOS GENERALES 2024'!$AL$3:$AO$9,4)*Y41</f>
        <v>1007.85</v>
      </c>
      <c r="AA41" s="274">
        <f>VLOOKUP(C41,'[1]PPTOS GENERALES 2024'!$AL$3:$AP$8,5)*DM41*Y41</f>
        <v>220.32</v>
      </c>
      <c r="AB41" s="274"/>
      <c r="AC41" s="270">
        <f>VLOOKUP(C41,'[1]PPTOS GENERALES 2024'!$AU$3:$AV$8,2)*Y41</f>
        <v>871.08600000000001</v>
      </c>
      <c r="AD41" s="270">
        <f>VLOOKUP(C41,'[1]PPTOS GENERALES 2024'!$AU$3:$AW$8,3)*DM41*Y41</f>
        <v>190.52699999999999</v>
      </c>
      <c r="AE41" s="275">
        <f>VLOOKUP(I41,'[1]PPTOS GENERALES 2024'!$AL$11:$AN$40,3)*Y41</f>
        <v>612.99</v>
      </c>
      <c r="AF41" s="270">
        <f t="shared" si="23"/>
        <v>0</v>
      </c>
      <c r="AG41" s="270">
        <f>VLOOKUP(V41,'[1]PPTOS GENERALES 2024'!$AL$45:$AU$56,10)*Y41</f>
        <v>707.5</v>
      </c>
      <c r="AH41" s="270"/>
      <c r="AI41" s="270"/>
      <c r="AJ41" s="270"/>
      <c r="AK41" s="276"/>
      <c r="AL41" s="270">
        <f>VLOOKUP(V41,'[1]PPTOS GENERALES 2024'!$AL$45:$BB$56,12)*AK41</f>
        <v>0</v>
      </c>
      <c r="AM41" s="276"/>
      <c r="AN41" s="270">
        <f>VLOOKUP(V41,'[1]PPTOS GENERALES 2024'!$AL$45:$BB$56,14)*AM41</f>
        <v>0</v>
      </c>
      <c r="AO41" s="276"/>
      <c r="AP41" s="270">
        <f>VLOOKUP(V41,'[1]PPTOS GENERALES 2024'!$AL$45:$BB$56,15)*AO41</f>
        <v>0</v>
      </c>
      <c r="AQ41" s="276">
        <v>1</v>
      </c>
      <c r="AR41" s="270">
        <f>VLOOKUP(V41,'[1]PPTOS GENERALES 2024'!$AL$45:$BB$56,17)*AQ41</f>
        <v>69.84</v>
      </c>
      <c r="AS41" s="276"/>
      <c r="AT41" s="270">
        <f>VLOOKUP(V41,'[1]PPTOS GENERALES 2024'!$AL$45:$BG$56,18)*AS41</f>
        <v>0</v>
      </c>
      <c r="AU41" s="244"/>
      <c r="AV41" s="270">
        <f>VLOOKUP(V41,'[1]PPTOS GENERALES 2024'!$AL$45:$BG$56,19)*AU41</f>
        <v>0</v>
      </c>
      <c r="AW41" s="244">
        <v>1</v>
      </c>
      <c r="AX41" s="270">
        <f>VLOOKUP(V41,'[1]PPTOS GENERALES 2024'!$AL$45:$BG$56,20)*AW41</f>
        <v>139.66999999999999</v>
      </c>
      <c r="AY41" s="244"/>
      <c r="AZ41" s="270">
        <f>VLOOKUP(V41,'[1]PPTOS GENERALES 2024'!$AL$45:$BG$56,21)*AY41</f>
        <v>0</v>
      </c>
      <c r="BA41" s="244"/>
      <c r="BB41" s="270">
        <f>VLOOKUP(V41,'[1]PPTOS GENERALES 2024'!$AL$45:$BG$56,22)*BA41</f>
        <v>0</v>
      </c>
      <c r="BC41" s="277">
        <v>1</v>
      </c>
      <c r="BD41" s="270">
        <f>VLOOKUP(V41,'[1]PPTOS GENERALES 2024'!$AL$45:$BZ$56,23)*BC41</f>
        <v>382.61440000000005</v>
      </c>
      <c r="BE41" s="244"/>
      <c r="BF41" s="270">
        <f>VLOOKUP(V41,'[1]PPTOS GENERALES 2024'!$AL$45:$BZ$56,24)*BE41</f>
        <v>0</v>
      </c>
      <c r="BG41" s="244">
        <v>1</v>
      </c>
      <c r="BH41" s="270">
        <f>VLOOKUP(V41,'[1]PPTOS GENERALES 2024'!$AL$45:$BZ$56,25)*BG41</f>
        <v>310.69439999999997</v>
      </c>
      <c r="BI41" s="244"/>
      <c r="BJ41" s="270">
        <f>VLOOKUP(V41,'[1]PPTOS GENERALES 2024'!$AL$45:$BZ$56,26)*BI41</f>
        <v>0</v>
      </c>
      <c r="BK41" s="244"/>
      <c r="BL41" s="270">
        <f>VLOOKUP(V41,'[1]PPTOS GENERALES 2024'!$AL$45:$BZ$56,27)*BK41</f>
        <v>0</v>
      </c>
      <c r="BM41" s="270"/>
      <c r="BN41" s="270">
        <f>VLOOKUP(V41,'[1]PPTOS GENERALES 2024'!$AL$45:$BZ$56,28)*BM41</f>
        <v>0</v>
      </c>
      <c r="BO41" s="270"/>
      <c r="BP41" s="270">
        <f>VLOOKUP(V41,'[1]PPTOS GENERALES 2024'!$AL$45:$BZ$56,29)*BO41</f>
        <v>0</v>
      </c>
      <c r="BQ41" s="270"/>
      <c r="BR41" s="270">
        <f>VLOOKUP(V41,'[1]PPTOS GENERALES 2024'!$AL$45:$BZ$56,30)*BQ41</f>
        <v>0</v>
      </c>
      <c r="BS41" s="270">
        <v>1</v>
      </c>
      <c r="BT41" s="270">
        <f>VLOOKUP(V41,'[1]PPTOS GENERALES 2024'!$AL$45:$BZ$56,31)*BS41</f>
        <v>310.69439999999997</v>
      </c>
      <c r="BU41" s="270"/>
      <c r="BV41" s="270">
        <f>VLOOKUP(V41,'[1]PPTOS GENERALES 2024'!$AL$45:$BZ$56,32)*BU41</f>
        <v>0</v>
      </c>
      <c r="BW41" s="270"/>
      <c r="BX41" s="270">
        <f>VLOOKUP(V41,'[1]PPTOS GENERALES 2024'!$AL$45:$BZ$56,33)*BW41</f>
        <v>0</v>
      </c>
      <c r="BY41" s="270"/>
      <c r="BZ41" s="270">
        <f>VLOOKUP(V41,'[1]PPTOS GENERALES 2024'!$AL$45:$BZ$56,34)*BY41</f>
        <v>0</v>
      </c>
      <c r="CA41" s="270"/>
      <c r="CB41" s="270">
        <f>VLOOKUP(V41,'[1]PPTOS GENERALES 2024'!$AL$45:$BZ$56,35)*CA41</f>
        <v>0</v>
      </c>
      <c r="CC41" s="270">
        <v>0</v>
      </c>
      <c r="CD41" s="270">
        <f>VLOOKUP(V41,'[1]PPTOS GENERALES 2024'!$AL$45:$BZ$56,36)*CC41</f>
        <v>0</v>
      </c>
      <c r="CE41" s="270">
        <v>0</v>
      </c>
      <c r="CF41" s="270">
        <f>VLOOKUP(V41,'[1]PPTOS GENERALES 2024'!$AL$45:$BZ$56,37)*CE41</f>
        <v>0</v>
      </c>
      <c r="CG41" s="270">
        <v>0</v>
      </c>
      <c r="CH41" s="270">
        <f>VLOOKUP(V41,'[1]PPTOS GENERALES 2024'!$AL$45:$BZ$56,38)*CG41</f>
        <v>0</v>
      </c>
      <c r="CI41" s="270">
        <v>0</v>
      </c>
      <c r="CJ41" s="270">
        <f>VLOOKUP(V41,'[1]PPTOS GENERALES 2024'!$AL$45:$BZ$56,39)*CI41</f>
        <v>0</v>
      </c>
      <c r="CK41" s="270"/>
      <c r="CL41" s="270">
        <f>VLOOKUP(V41,'[1]PPTOS GENERALES 2024'!$AL$45:$BZ$56,40)*CK41</f>
        <v>0</v>
      </c>
      <c r="CM41" s="270"/>
      <c r="CN41" s="270">
        <f>VLOOKUP(V41,'[1]PPTOS GENERALES 2024'!$AL$45:$BZ$56,41)*CM41</f>
        <v>0</v>
      </c>
      <c r="CO41" s="270">
        <f t="shared" si="26"/>
        <v>0</v>
      </c>
      <c r="CP41" s="270"/>
      <c r="CQ41" s="270">
        <f t="array" ref="CQ41">ROUND((Z41*12)+(AC41*2),2)</f>
        <v>13836.37</v>
      </c>
      <c r="CR41" s="270"/>
      <c r="CS41" s="270"/>
      <c r="CT41" s="270"/>
      <c r="CU41" s="270">
        <f t="array" ref="CU41">ROUND((AA41*12)+ (AD41*2)+AB41,2)</f>
        <v>3024.89</v>
      </c>
      <c r="CV41" s="270">
        <f t="shared" si="3"/>
        <v>16861.260000000002</v>
      </c>
      <c r="CW41" s="270">
        <f t="array" ref="CW41">ROUND((AE41+AF41)*14,2)</f>
        <v>8581.86</v>
      </c>
      <c r="CX41" s="270">
        <f t="array" ref="CX41">ROUND(AG41*14,2)</f>
        <v>9905</v>
      </c>
      <c r="CY41" s="270">
        <f t="shared" si="4"/>
        <v>16989.18</v>
      </c>
      <c r="CZ41" s="278">
        <f t="shared" si="5"/>
        <v>26894.18</v>
      </c>
      <c r="DA41" s="279">
        <f t="array" ref="DA41">CO41+CP41+CQ41+CS41+CT41+CU41+CW41+CX41+CY41</f>
        <v>52337.3</v>
      </c>
      <c r="DB41" s="245">
        <v>0</v>
      </c>
      <c r="DC41" s="280">
        <f t="shared" si="6"/>
        <v>38195.360000000008</v>
      </c>
      <c r="DD41" s="281">
        <f t="shared" si="27"/>
        <v>0.48561115821736167</v>
      </c>
      <c r="DE41" s="270"/>
      <c r="DF41" s="270"/>
      <c r="DG41" s="270">
        <f t="shared" si="8"/>
        <v>2758.17</v>
      </c>
      <c r="DH41" s="267" t="e">
        <f>#REF!-#REF!</f>
        <v>#REF!</v>
      </c>
      <c r="DI41" s="282" t="s">
        <v>122</v>
      </c>
      <c r="DJ41" s="283">
        <v>39048</v>
      </c>
      <c r="DK41" s="284">
        <v>45658</v>
      </c>
      <c r="DL41" s="285">
        <f t="shared" si="9"/>
        <v>6</v>
      </c>
      <c r="DM41" s="285">
        <f t="shared" si="10"/>
        <v>6</v>
      </c>
      <c r="DN41" s="286">
        <f>ROUND(AF41/30,2)</f>
        <v>0</v>
      </c>
      <c r="DO41" s="287">
        <f>ROUND(AJ41/30,2)</f>
        <v>0</v>
      </c>
      <c r="DP41" s="287">
        <f>ROUND(AL41/30,2)</f>
        <v>0</v>
      </c>
      <c r="DQ41" s="287">
        <f>ROUND(AN41/30,2)</f>
        <v>0</v>
      </c>
      <c r="DR41" s="287">
        <f>ROUND(AP41/30,2)</f>
        <v>0</v>
      </c>
      <c r="DS41" s="287">
        <f>ROUND(AR41/30,2)</f>
        <v>2.33</v>
      </c>
      <c r="DT41" s="287">
        <f>ROUND(AT41/30,2)</f>
        <v>0</v>
      </c>
      <c r="DU41" s="287">
        <f>ROUND(AV41/30,2)</f>
        <v>0</v>
      </c>
      <c r="DV41" s="287">
        <f>ROUND(AX41/30,2)</f>
        <v>4.66</v>
      </c>
      <c r="DW41" s="287">
        <f>ROUND(AZ41/30,2)</f>
        <v>0</v>
      </c>
      <c r="DX41" s="287">
        <f>ROUND(BB41/30,2)</f>
        <v>0</v>
      </c>
      <c r="DY41" s="288"/>
      <c r="DZ41" s="289">
        <v>19</v>
      </c>
      <c r="EA41" s="289">
        <v>2198.0300000000002</v>
      </c>
      <c r="EB41" s="290" t="e">
        <f>#REF!-DZ41</f>
        <v>#REF!</v>
      </c>
      <c r="EC41" s="291">
        <f>DG41-EA41</f>
        <v>560.13999999999987</v>
      </c>
      <c r="ED41" s="292">
        <f>ROUND(DB41/2,2)</f>
        <v>0</v>
      </c>
      <c r="EE41" s="288"/>
      <c r="EF41" s="288"/>
      <c r="EG41" s="288"/>
      <c r="EH41" s="288"/>
      <c r="EI41" s="293" t="s">
        <v>212</v>
      </c>
      <c r="EJ41" s="294">
        <v>132</v>
      </c>
      <c r="EK41" s="295" t="s">
        <v>213</v>
      </c>
      <c r="EL41" s="205">
        <v>3</v>
      </c>
      <c r="EM41" s="205">
        <v>2</v>
      </c>
      <c r="EN41" s="170" t="s">
        <v>132</v>
      </c>
      <c r="EO41" s="170" t="s">
        <v>132</v>
      </c>
    </row>
    <row r="42" spans="1:1050" s="354" customFormat="1" ht="26.1" customHeight="1" outlineLevel="2" x14ac:dyDescent="0.2">
      <c r="A42" s="322">
        <f>EJ42</f>
        <v>132</v>
      </c>
      <c r="B42" s="324" t="s">
        <v>137</v>
      </c>
      <c r="C42" s="324" t="s">
        <v>178</v>
      </c>
      <c r="D42" s="324" t="s">
        <v>10</v>
      </c>
      <c r="E42" s="324" t="s">
        <v>232</v>
      </c>
      <c r="F42" s="324" t="s">
        <v>210</v>
      </c>
      <c r="G42" s="325" t="s">
        <v>233</v>
      </c>
      <c r="H42" s="323" t="s">
        <v>130</v>
      </c>
      <c r="I42" s="323">
        <v>22</v>
      </c>
      <c r="J42" s="327">
        <v>690.24</v>
      </c>
      <c r="K42" s="327">
        <v>151.13999999999999</v>
      </c>
      <c r="L42" s="327">
        <v>504.18</v>
      </c>
      <c r="M42" s="327">
        <v>513.91999999999996</v>
      </c>
      <c r="N42" s="327"/>
      <c r="O42" s="327"/>
      <c r="P42" s="327"/>
      <c r="Q42" s="327"/>
      <c r="R42" s="327"/>
      <c r="S42" s="327"/>
      <c r="T42" s="327">
        <f t="shared" si="24"/>
        <v>1859.48</v>
      </c>
      <c r="U42" s="327">
        <f t="shared" si="25"/>
        <v>25004.879999999997</v>
      </c>
      <c r="V42" s="323">
        <v>7</v>
      </c>
      <c r="W42" s="328">
        <v>22</v>
      </c>
      <c r="X42" s="329">
        <f>VLOOKUP(W42,'[1]PPTOS GENERALES 2024'!$AL$11:$AN$40,3)*Y42</f>
        <v>612.99</v>
      </c>
      <c r="Y42" s="330">
        <v>1</v>
      </c>
      <c r="Z42" s="331">
        <f>VLOOKUP(C42,'[1]PPTOS GENERALES 2024'!$AL$3:$AO$8,4)*Y42</f>
        <v>865.68</v>
      </c>
      <c r="AA42" s="331">
        <f>VLOOKUP(C42,'[1]PPTOS GENERALES 2024'!$AL$3:$AP$8,5)*DM42*Y42</f>
        <v>390.72</v>
      </c>
      <c r="AB42" s="331"/>
      <c r="AC42" s="327">
        <f>VLOOKUP(C42,'[1]PPTOS GENERALES 2024'!$AU$3:$AV$8,2)*Y42</f>
        <v>748.20899999999995</v>
      </c>
      <c r="AD42" s="327">
        <f>VLOOKUP(C42,'[1]PPTOS GENERALES 2024'!$AU$3:$AW$8,3)*DM42*Y42</f>
        <v>337.27966666666663</v>
      </c>
      <c r="AE42" s="332">
        <f>VLOOKUP(I42,'[1]PPTOS GENERALES 2024'!$AL$11:$AN$40,3)*Y42</f>
        <v>612.99</v>
      </c>
      <c r="AF42" s="327">
        <f t="shared" si="23"/>
        <v>0</v>
      </c>
      <c r="AG42" s="327">
        <f>VLOOKUP(V42,'[1]PPTOS GENERALES 2024'!$AL$45:$AU$56,10)*Y42</f>
        <v>707.5</v>
      </c>
      <c r="AH42" s="327"/>
      <c r="AI42" s="327"/>
      <c r="AJ42" s="327"/>
      <c r="AK42" s="333"/>
      <c r="AL42" s="327">
        <f>VLOOKUP(V42,'[1]PPTOS GENERALES 2024'!$AL$45:$BB$56,12)*AK42</f>
        <v>0</v>
      </c>
      <c r="AM42" s="333"/>
      <c r="AN42" s="327">
        <f>VLOOKUP(V42,'[1]PPTOS GENERALES 2024'!$AL$45:$BB$56,14)*AM42</f>
        <v>0</v>
      </c>
      <c r="AO42" s="333"/>
      <c r="AP42" s="327">
        <f>VLOOKUP(V42,'[1]PPTOS GENERALES 2024'!$AL$45:$BB$56,15)*AO42</f>
        <v>0</v>
      </c>
      <c r="AQ42" s="333">
        <v>1</v>
      </c>
      <c r="AR42" s="327">
        <f>VLOOKUP(V42,'[1]PPTOS GENERALES 2024'!$AL$45:$BB$56,17)*AQ42</f>
        <v>69.84</v>
      </c>
      <c r="AS42" s="333"/>
      <c r="AT42" s="327">
        <f>VLOOKUP(V42,'[1]PPTOS GENERALES 2024'!$AL$45:$BG$56,18)*AS42</f>
        <v>0</v>
      </c>
      <c r="AU42" s="334"/>
      <c r="AV42" s="327">
        <f>VLOOKUP(V42,'[1]PPTOS GENERALES 2024'!$AL$45:$BG$56,19)*AU42</f>
        <v>0</v>
      </c>
      <c r="AW42" s="334">
        <v>1</v>
      </c>
      <c r="AX42" s="327">
        <f>VLOOKUP(V42,'[1]PPTOS GENERALES 2024'!$AL$45:$BG$56,20)*AW42</f>
        <v>139.66999999999999</v>
      </c>
      <c r="AY42" s="334"/>
      <c r="AZ42" s="327">
        <f>VLOOKUP(V42,'[1]PPTOS GENERALES 2024'!$AL$45:$BG$56,21)*AY42</f>
        <v>0</v>
      </c>
      <c r="BA42" s="334"/>
      <c r="BB42" s="327">
        <f>VLOOKUP(V42,'[1]PPTOS GENERALES 2024'!$AL$45:$BG$56,22)*BA42</f>
        <v>0</v>
      </c>
      <c r="BC42" s="335">
        <v>1</v>
      </c>
      <c r="BD42" s="327">
        <f>VLOOKUP(V42,'[1]PPTOS GENERALES 2024'!$AL$45:$BZ$56,23)*BC42</f>
        <v>382.61440000000005</v>
      </c>
      <c r="BE42" s="334"/>
      <c r="BF42" s="327">
        <f>VLOOKUP(V42,'[1]PPTOS GENERALES 2024'!$AL$45:$BZ$56,24)*BE42</f>
        <v>0</v>
      </c>
      <c r="BG42" s="334">
        <v>1</v>
      </c>
      <c r="BH42" s="327">
        <f>VLOOKUP(V42,'[1]PPTOS GENERALES 2024'!$AL$45:$BZ$56,25)*BG42</f>
        <v>310.69439999999997</v>
      </c>
      <c r="BI42" s="334"/>
      <c r="BJ42" s="327">
        <f>VLOOKUP(V42,'[1]PPTOS GENERALES 2024'!$AL$45:$BZ$56,26)*BI42</f>
        <v>0</v>
      </c>
      <c r="BK42" s="334"/>
      <c r="BL42" s="327">
        <f>VLOOKUP(V42,'[1]PPTOS GENERALES 2024'!$AL$45:$BZ$56,27)*BK42</f>
        <v>0</v>
      </c>
      <c r="BM42" s="327"/>
      <c r="BN42" s="327">
        <f>VLOOKUP(V42,'[1]PPTOS GENERALES 2024'!$AL$45:$BZ$56,28)*BM42</f>
        <v>0</v>
      </c>
      <c r="BO42" s="327"/>
      <c r="BP42" s="327">
        <f>VLOOKUP(V42,'[1]PPTOS GENERALES 2024'!$AL$45:$BZ$56,29)*BO42</f>
        <v>0</v>
      </c>
      <c r="BQ42" s="327"/>
      <c r="BR42" s="327">
        <f>VLOOKUP(V42,'[1]PPTOS GENERALES 2024'!$AL$45:$BZ$56,30)*BQ42</f>
        <v>0</v>
      </c>
      <c r="BS42" s="327">
        <v>1</v>
      </c>
      <c r="BT42" s="327">
        <f>VLOOKUP(V42,'[1]PPTOS GENERALES 2024'!$AL$45:$BZ$56,31)*BS42</f>
        <v>310.69439999999997</v>
      </c>
      <c r="BU42" s="327"/>
      <c r="BV42" s="327">
        <f>VLOOKUP(V42,'[1]PPTOS GENERALES 2024'!$AL$45:$BZ$56,32)*BU42</f>
        <v>0</v>
      </c>
      <c r="BW42" s="327"/>
      <c r="BX42" s="327">
        <f>VLOOKUP(V42,'[1]PPTOS GENERALES 2024'!$AL$45:$BZ$56,33)*BW42</f>
        <v>0</v>
      </c>
      <c r="BY42" s="327"/>
      <c r="BZ42" s="327">
        <f>VLOOKUP(V42,'[1]PPTOS GENERALES 2024'!$AL$45:$BZ$56,34)*BY42</f>
        <v>0</v>
      </c>
      <c r="CA42" s="327"/>
      <c r="CB42" s="327">
        <f>VLOOKUP(V42,'[1]PPTOS GENERALES 2024'!$AL$45:$BZ$56,35)*CA42</f>
        <v>0</v>
      </c>
      <c r="CC42" s="327">
        <v>0</v>
      </c>
      <c r="CD42" s="327">
        <f>VLOOKUP(V42,'[1]PPTOS GENERALES 2024'!$AL$45:$BZ$56,36)*CC42</f>
        <v>0</v>
      </c>
      <c r="CE42" s="327">
        <v>0</v>
      </c>
      <c r="CF42" s="327">
        <f>VLOOKUP(V42,'[1]PPTOS GENERALES 2024'!$AL$45:$BZ$56,37)*CE42</f>
        <v>0</v>
      </c>
      <c r="CG42" s="327">
        <v>0</v>
      </c>
      <c r="CH42" s="327">
        <f>VLOOKUP(V42,'[1]PPTOS GENERALES 2024'!$AL$45:$BZ$56,38)*CG42</f>
        <v>0</v>
      </c>
      <c r="CI42" s="327">
        <v>0</v>
      </c>
      <c r="CJ42" s="327">
        <f>VLOOKUP(V42,'[1]PPTOS GENERALES 2024'!$AL$45:$BZ$56,39)*CI42</f>
        <v>0</v>
      </c>
      <c r="CK42" s="327"/>
      <c r="CL42" s="327">
        <f>VLOOKUP(V42,'[1]PPTOS GENERALES 2024'!$AL$45:$BZ$56,40)*CK42</f>
        <v>0</v>
      </c>
      <c r="CM42" s="327"/>
      <c r="CN42" s="327">
        <f>VLOOKUP(V42,'[1]PPTOS GENERALES 2024'!$AL$45:$BZ$56,41)*CM42</f>
        <v>0</v>
      </c>
      <c r="CO42" s="327">
        <f t="shared" si="26"/>
        <v>0</v>
      </c>
      <c r="CP42" s="327"/>
      <c r="CQ42" s="327"/>
      <c r="CR42" s="327">
        <f t="array" ref="CR42">ROUND((Z42*12)+(AC42*2),2)</f>
        <v>11884.58</v>
      </c>
      <c r="CS42" s="327"/>
      <c r="CT42" s="327"/>
      <c r="CU42" s="327">
        <f t="array" ref="CU42">ROUND((AA42*12)+ (AD42*2)+AB42,2)</f>
        <v>5363.2</v>
      </c>
      <c r="CV42" s="327">
        <f t="shared" si="3"/>
        <v>17247.78</v>
      </c>
      <c r="CW42" s="327">
        <f t="array" ref="CW42">ROUND((AE42+AF42)*14,2)</f>
        <v>8581.86</v>
      </c>
      <c r="CX42" s="327">
        <f t="array" ref="CX42">ROUND(AG42*14,2)</f>
        <v>9905</v>
      </c>
      <c r="CY42" s="327">
        <f t="shared" si="4"/>
        <v>16989.18</v>
      </c>
      <c r="CZ42" s="327">
        <f t="shared" si="5"/>
        <v>26894.18</v>
      </c>
      <c r="DA42" s="336">
        <f t="array" ref="DA42">CO42+CP42+CR42+CS42+CT42+CU42+CW42+CX42+CY42</f>
        <v>52723.82</v>
      </c>
      <c r="DB42" s="326">
        <v>0</v>
      </c>
      <c r="DC42" s="337">
        <f t="shared" si="6"/>
        <v>38590.58</v>
      </c>
      <c r="DD42" s="338">
        <f t="shared" si="27"/>
        <v>0.54332194355661789</v>
      </c>
      <c r="DE42" s="327"/>
      <c r="DF42" s="327"/>
      <c r="DG42" s="327">
        <f t="shared" si="8"/>
        <v>2786.4000000000005</v>
      </c>
      <c r="DH42" s="323" t="e">
        <f>#REF!-#REF!</f>
        <v>#REF!</v>
      </c>
      <c r="DI42" s="339" t="s">
        <v>122</v>
      </c>
      <c r="DJ42" s="339" t="s">
        <v>224</v>
      </c>
      <c r="DK42" s="340">
        <v>45658</v>
      </c>
      <c r="DL42" s="341">
        <f t="shared" si="9"/>
        <v>12.333333333333334</v>
      </c>
      <c r="DM42" s="341">
        <f t="shared" si="10"/>
        <v>12.333333333333334</v>
      </c>
      <c r="DN42" s="342">
        <f>ROUND(AF42/30,2)</f>
        <v>0</v>
      </c>
      <c r="DO42" s="343">
        <f>ROUND(AJ42/30,2)</f>
        <v>0</v>
      </c>
      <c r="DP42" s="343">
        <f>ROUND(AL42/30,2)</f>
        <v>0</v>
      </c>
      <c r="DQ42" s="343">
        <f>ROUND(AN42/30,2)</f>
        <v>0</v>
      </c>
      <c r="DR42" s="343">
        <f>ROUND(AP42/30,2)</f>
        <v>0</v>
      </c>
      <c r="DS42" s="343">
        <f>ROUND(AR42/30,2)</f>
        <v>2.33</v>
      </c>
      <c r="DT42" s="343">
        <f>ROUND(AT42/30,2)</f>
        <v>0</v>
      </c>
      <c r="DU42" s="343">
        <f>ROUND(AV42/30,2)</f>
        <v>0</v>
      </c>
      <c r="DV42" s="343">
        <f>ROUND(AX42/30,2)</f>
        <v>4.66</v>
      </c>
      <c r="DW42" s="343">
        <f>ROUND(AZ42/30,2)</f>
        <v>0</v>
      </c>
      <c r="DX42" s="343">
        <f>ROUND(BB42/30,2)</f>
        <v>0</v>
      </c>
      <c r="DY42" s="344"/>
      <c r="DZ42" s="345">
        <v>21</v>
      </c>
      <c r="EA42" s="345">
        <v>2146.63</v>
      </c>
      <c r="EB42" s="346" t="e">
        <f>#REF!-DZ42</f>
        <v>#REF!</v>
      </c>
      <c r="EC42" s="347">
        <f>DG42-EA42</f>
        <v>639.77000000000044</v>
      </c>
      <c r="ED42" s="348">
        <f>ROUND(DB42/2,2)</f>
        <v>0</v>
      </c>
      <c r="EE42" s="344"/>
      <c r="EF42" s="344"/>
      <c r="EG42" s="344"/>
      <c r="EH42" s="344"/>
      <c r="EI42" s="344" t="s">
        <v>212</v>
      </c>
      <c r="EJ42" s="349">
        <v>132</v>
      </c>
      <c r="EK42" s="350" t="s">
        <v>213</v>
      </c>
      <c r="EL42" s="351">
        <v>3</v>
      </c>
      <c r="EM42" s="351">
        <v>2</v>
      </c>
      <c r="EN42" s="352" t="s">
        <v>132</v>
      </c>
      <c r="EO42" s="352" t="s">
        <v>132</v>
      </c>
      <c r="EP42" s="353"/>
      <c r="EQ42" s="353"/>
      <c r="ER42" s="353"/>
      <c r="ES42" s="353"/>
      <c r="ET42" s="353"/>
      <c r="EU42" s="353"/>
      <c r="EV42" s="353"/>
      <c r="EW42" s="353"/>
      <c r="EX42" s="353"/>
      <c r="EY42" s="353"/>
      <c r="EZ42" s="353"/>
      <c r="FA42" s="353"/>
      <c r="FB42" s="353"/>
      <c r="FC42" s="353"/>
      <c r="FD42" s="353"/>
      <c r="FE42" s="353"/>
      <c r="FF42" s="353"/>
      <c r="FG42" s="353"/>
      <c r="FH42" s="353"/>
      <c r="FI42" s="353"/>
      <c r="FJ42" s="353"/>
      <c r="FK42" s="353"/>
      <c r="FL42" s="353"/>
      <c r="FM42" s="353"/>
      <c r="FN42" s="353"/>
      <c r="FO42" s="353"/>
      <c r="FP42" s="353"/>
      <c r="FQ42" s="353"/>
      <c r="FR42" s="353"/>
      <c r="FS42" s="353"/>
      <c r="FT42" s="353"/>
      <c r="FU42" s="353"/>
      <c r="FV42" s="353"/>
      <c r="FW42" s="353"/>
      <c r="FX42" s="353"/>
      <c r="FY42" s="353"/>
      <c r="FZ42" s="353"/>
      <c r="GA42" s="353"/>
      <c r="GB42" s="353"/>
      <c r="GC42" s="353"/>
      <c r="GD42" s="353"/>
      <c r="GE42" s="353"/>
      <c r="GF42" s="353"/>
      <c r="GG42" s="353"/>
      <c r="GH42" s="353"/>
      <c r="GI42" s="353"/>
      <c r="GJ42" s="353"/>
      <c r="GK42" s="353"/>
      <c r="GL42" s="353"/>
      <c r="GM42" s="353"/>
      <c r="GN42" s="353"/>
      <c r="GO42" s="353"/>
      <c r="GP42" s="353"/>
      <c r="GQ42" s="353"/>
      <c r="GR42" s="353"/>
      <c r="GS42" s="353"/>
      <c r="GT42" s="353"/>
      <c r="GU42" s="353"/>
      <c r="GV42" s="353"/>
      <c r="GW42" s="353"/>
      <c r="GX42" s="353"/>
      <c r="GY42" s="353"/>
      <c r="GZ42" s="353"/>
      <c r="HA42" s="353"/>
      <c r="HB42" s="353"/>
      <c r="HC42" s="353"/>
      <c r="HD42" s="353"/>
      <c r="HE42" s="353"/>
      <c r="HF42" s="353"/>
      <c r="HG42" s="353"/>
      <c r="HH42" s="353"/>
      <c r="HI42" s="353"/>
      <c r="HJ42" s="353"/>
      <c r="HK42" s="353"/>
      <c r="HL42" s="353"/>
      <c r="HM42" s="353"/>
      <c r="HN42" s="353"/>
      <c r="HO42" s="353"/>
      <c r="HP42" s="353"/>
      <c r="HQ42" s="353"/>
      <c r="HR42" s="353"/>
      <c r="HS42" s="353"/>
      <c r="HT42" s="353"/>
      <c r="HU42" s="353"/>
      <c r="HV42" s="353"/>
      <c r="HW42" s="353"/>
      <c r="HX42" s="353"/>
      <c r="HY42" s="353"/>
      <c r="HZ42" s="353"/>
      <c r="IA42" s="353"/>
      <c r="IB42" s="353"/>
      <c r="IC42" s="353"/>
      <c r="ID42" s="353"/>
      <c r="IE42" s="353"/>
      <c r="IF42" s="353"/>
      <c r="IG42" s="353"/>
      <c r="IH42" s="353"/>
      <c r="II42" s="353"/>
      <c r="IJ42" s="353"/>
      <c r="IK42" s="353"/>
      <c r="IL42" s="353"/>
      <c r="IM42" s="353"/>
      <c r="IN42" s="353"/>
      <c r="IO42" s="353"/>
      <c r="IP42" s="353"/>
      <c r="IQ42" s="353"/>
      <c r="IR42" s="353"/>
      <c r="IS42" s="353"/>
      <c r="IT42" s="353"/>
      <c r="IU42" s="353"/>
      <c r="IV42" s="353"/>
      <c r="IW42" s="353"/>
      <c r="IX42" s="353"/>
      <c r="IY42" s="353"/>
      <c r="IZ42" s="353"/>
      <c r="JA42" s="353"/>
      <c r="JB42" s="353"/>
      <c r="JC42" s="353"/>
      <c r="JD42" s="353"/>
      <c r="JE42" s="353"/>
      <c r="JF42" s="353"/>
      <c r="JG42" s="353"/>
      <c r="JH42" s="353"/>
      <c r="JI42" s="353"/>
      <c r="JJ42" s="353"/>
      <c r="JK42" s="353"/>
      <c r="JL42" s="353"/>
      <c r="JM42" s="353"/>
      <c r="JN42" s="353"/>
      <c r="JO42" s="353"/>
      <c r="JP42" s="353"/>
      <c r="JQ42" s="353"/>
      <c r="JR42" s="353"/>
      <c r="JS42" s="353"/>
      <c r="JT42" s="353"/>
      <c r="JU42" s="353"/>
      <c r="JV42" s="353"/>
      <c r="JW42" s="353"/>
      <c r="JX42" s="353"/>
      <c r="JY42" s="353"/>
      <c r="JZ42" s="353"/>
      <c r="KA42" s="353"/>
      <c r="KB42" s="353"/>
      <c r="KC42" s="353"/>
      <c r="KD42" s="353"/>
      <c r="KE42" s="353"/>
      <c r="KF42" s="353"/>
      <c r="KG42" s="353"/>
      <c r="KH42" s="353"/>
      <c r="KI42" s="353"/>
      <c r="KJ42" s="353"/>
      <c r="KK42" s="353"/>
      <c r="KL42" s="353"/>
      <c r="KM42" s="353"/>
      <c r="KN42" s="353"/>
      <c r="KO42" s="353"/>
      <c r="KP42" s="353"/>
      <c r="KQ42" s="353"/>
      <c r="KR42" s="353"/>
      <c r="KS42" s="353"/>
      <c r="KT42" s="353"/>
      <c r="KU42" s="353"/>
      <c r="KV42" s="353"/>
      <c r="KW42" s="353"/>
      <c r="KX42" s="353"/>
      <c r="KY42" s="353"/>
      <c r="KZ42" s="353"/>
      <c r="LA42" s="353"/>
      <c r="LB42" s="353"/>
      <c r="LC42" s="353"/>
      <c r="LD42" s="353"/>
      <c r="LE42" s="353"/>
      <c r="LF42" s="353"/>
      <c r="LG42" s="353"/>
      <c r="LH42" s="353"/>
      <c r="LI42" s="353"/>
      <c r="LJ42" s="353"/>
      <c r="LK42" s="353"/>
      <c r="LL42" s="353"/>
      <c r="LM42" s="353"/>
      <c r="LN42" s="353"/>
      <c r="LO42" s="353"/>
      <c r="LP42" s="353"/>
      <c r="LQ42" s="353"/>
      <c r="LR42" s="353"/>
      <c r="LS42" s="353"/>
      <c r="LT42" s="353"/>
      <c r="LU42" s="353"/>
      <c r="LV42" s="353"/>
      <c r="LW42" s="353"/>
      <c r="LX42" s="353"/>
      <c r="LY42" s="353"/>
      <c r="LZ42" s="353"/>
      <c r="MA42" s="353"/>
      <c r="MB42" s="353"/>
      <c r="MC42" s="353"/>
      <c r="MD42" s="353"/>
      <c r="ME42" s="353"/>
      <c r="MF42" s="353"/>
      <c r="MG42" s="353"/>
      <c r="MH42" s="353"/>
      <c r="MI42" s="353"/>
      <c r="MJ42" s="353"/>
      <c r="MK42" s="353"/>
      <c r="ML42" s="353"/>
      <c r="MM42" s="353"/>
      <c r="MN42" s="353"/>
      <c r="MO42" s="353"/>
      <c r="MP42" s="353"/>
      <c r="MQ42" s="353"/>
      <c r="MR42" s="353"/>
      <c r="MS42" s="353"/>
      <c r="MT42" s="353"/>
      <c r="MU42" s="353"/>
      <c r="MV42" s="353"/>
      <c r="MW42" s="353"/>
      <c r="MX42" s="353"/>
      <c r="MY42" s="353"/>
      <c r="MZ42" s="353"/>
      <c r="NA42" s="353"/>
      <c r="NB42" s="353"/>
      <c r="NC42" s="353"/>
      <c r="ND42" s="353"/>
      <c r="NE42" s="353"/>
      <c r="NF42" s="353"/>
      <c r="NG42" s="353"/>
      <c r="NH42" s="353"/>
      <c r="NI42" s="353"/>
      <c r="NJ42" s="353"/>
      <c r="NK42" s="353"/>
      <c r="NL42" s="353"/>
      <c r="NM42" s="353"/>
      <c r="NN42" s="353"/>
      <c r="NO42" s="353"/>
      <c r="NP42" s="353"/>
      <c r="NQ42" s="353"/>
      <c r="NR42" s="353"/>
      <c r="NS42" s="353"/>
      <c r="NT42" s="353"/>
      <c r="NU42" s="353"/>
      <c r="NV42" s="353"/>
      <c r="NW42" s="353"/>
      <c r="NX42" s="353"/>
      <c r="NY42" s="353"/>
      <c r="NZ42" s="353"/>
      <c r="OA42" s="353"/>
      <c r="OB42" s="353"/>
      <c r="OC42" s="353"/>
      <c r="OD42" s="353"/>
      <c r="OE42" s="353"/>
      <c r="OF42" s="353"/>
      <c r="OG42" s="353"/>
      <c r="OH42" s="353"/>
      <c r="OI42" s="353"/>
      <c r="OJ42" s="353"/>
      <c r="OK42" s="353"/>
      <c r="OL42" s="353"/>
      <c r="OM42" s="353"/>
      <c r="ON42" s="353"/>
      <c r="OO42" s="353"/>
      <c r="OP42" s="353"/>
      <c r="OQ42" s="353"/>
      <c r="OR42" s="353"/>
      <c r="OS42" s="353"/>
      <c r="OT42" s="353"/>
      <c r="OU42" s="353"/>
      <c r="OV42" s="353"/>
      <c r="OW42" s="353"/>
      <c r="OX42" s="353"/>
      <c r="OY42" s="353"/>
      <c r="OZ42" s="353"/>
      <c r="PA42" s="353"/>
      <c r="PB42" s="353"/>
      <c r="PC42" s="353"/>
      <c r="PD42" s="353"/>
      <c r="PE42" s="353"/>
      <c r="PF42" s="353"/>
      <c r="PG42" s="353"/>
      <c r="PH42" s="353"/>
      <c r="PI42" s="353"/>
      <c r="PJ42" s="353"/>
      <c r="PK42" s="353"/>
      <c r="PL42" s="353"/>
      <c r="PM42" s="353"/>
      <c r="PN42" s="353"/>
      <c r="PO42" s="353"/>
      <c r="PP42" s="353"/>
      <c r="PQ42" s="353"/>
      <c r="PR42" s="353"/>
      <c r="PS42" s="353"/>
      <c r="PT42" s="353"/>
      <c r="PU42" s="353"/>
      <c r="PV42" s="353"/>
      <c r="PW42" s="353"/>
      <c r="PX42" s="353"/>
      <c r="PY42" s="353"/>
      <c r="PZ42" s="353"/>
      <c r="QA42" s="353"/>
      <c r="QB42" s="353"/>
      <c r="QC42" s="353"/>
      <c r="QD42" s="353"/>
      <c r="QE42" s="353"/>
      <c r="QF42" s="353"/>
      <c r="QG42" s="353"/>
      <c r="QH42" s="353"/>
      <c r="QI42" s="353"/>
      <c r="QJ42" s="353"/>
      <c r="QK42" s="353"/>
      <c r="QL42" s="353"/>
      <c r="QM42" s="353"/>
      <c r="QN42" s="353"/>
      <c r="QO42" s="353"/>
      <c r="QP42" s="353"/>
      <c r="QQ42" s="353"/>
      <c r="QR42" s="353"/>
      <c r="QS42" s="353"/>
      <c r="QT42" s="353"/>
      <c r="QU42" s="353"/>
      <c r="QV42" s="353"/>
      <c r="QW42" s="353"/>
      <c r="QX42" s="353"/>
      <c r="QY42" s="353"/>
      <c r="QZ42" s="353"/>
      <c r="RA42" s="353"/>
      <c r="RB42" s="353"/>
      <c r="RC42" s="353"/>
      <c r="RD42" s="353"/>
      <c r="RE42" s="353"/>
      <c r="RF42" s="353"/>
      <c r="RG42" s="353"/>
      <c r="RH42" s="353"/>
      <c r="RI42" s="353"/>
      <c r="RJ42" s="353"/>
      <c r="RK42" s="353"/>
      <c r="RL42" s="353"/>
      <c r="RM42" s="353"/>
      <c r="RN42" s="353"/>
      <c r="RO42" s="353"/>
      <c r="RP42" s="353"/>
      <c r="RQ42" s="353"/>
      <c r="RR42" s="353"/>
      <c r="RS42" s="353"/>
      <c r="RT42" s="353"/>
      <c r="RU42" s="353"/>
      <c r="RV42" s="353"/>
      <c r="RW42" s="353"/>
      <c r="RX42" s="353"/>
      <c r="RY42" s="353"/>
      <c r="RZ42" s="353"/>
      <c r="SA42" s="353"/>
      <c r="SB42" s="353"/>
      <c r="SC42" s="353"/>
      <c r="SD42" s="353"/>
      <c r="SE42" s="353"/>
      <c r="SF42" s="353"/>
      <c r="SG42" s="353"/>
      <c r="SH42" s="353"/>
      <c r="SI42" s="353"/>
      <c r="SJ42" s="353"/>
      <c r="SK42" s="353"/>
      <c r="SL42" s="353"/>
      <c r="SM42" s="353"/>
      <c r="SN42" s="353"/>
      <c r="SO42" s="353"/>
      <c r="SP42" s="353"/>
      <c r="SQ42" s="353"/>
      <c r="SR42" s="353"/>
      <c r="SS42" s="353"/>
      <c r="ST42" s="353"/>
      <c r="SU42" s="353"/>
      <c r="SV42" s="353"/>
      <c r="SW42" s="353"/>
      <c r="SX42" s="353"/>
      <c r="SY42" s="353"/>
      <c r="SZ42" s="353"/>
      <c r="TA42" s="353"/>
      <c r="TB42" s="353"/>
      <c r="TC42" s="353"/>
      <c r="TD42" s="353"/>
      <c r="TE42" s="353"/>
      <c r="TF42" s="353"/>
      <c r="TG42" s="353"/>
      <c r="TH42" s="353"/>
      <c r="TI42" s="353"/>
      <c r="TJ42" s="353"/>
      <c r="TK42" s="353"/>
      <c r="TL42" s="353"/>
      <c r="TM42" s="353"/>
      <c r="TN42" s="353"/>
      <c r="TO42" s="353"/>
      <c r="TP42" s="353"/>
      <c r="TQ42" s="353"/>
      <c r="TR42" s="353"/>
      <c r="TS42" s="353"/>
      <c r="TT42" s="353"/>
      <c r="TU42" s="353"/>
      <c r="TV42" s="353"/>
      <c r="TW42" s="353"/>
      <c r="TX42" s="353"/>
      <c r="TY42" s="353"/>
      <c r="TZ42" s="353"/>
      <c r="UA42" s="353"/>
      <c r="UB42" s="353"/>
      <c r="UC42" s="353"/>
      <c r="UD42" s="353"/>
      <c r="UE42" s="353"/>
      <c r="UF42" s="353"/>
      <c r="UG42" s="353"/>
      <c r="UH42" s="353"/>
      <c r="UI42" s="353"/>
      <c r="UJ42" s="353"/>
      <c r="UK42" s="353"/>
      <c r="UL42" s="353"/>
      <c r="UM42" s="353"/>
      <c r="UN42" s="353"/>
      <c r="UO42" s="353"/>
      <c r="UP42" s="353"/>
      <c r="UQ42" s="353"/>
      <c r="UR42" s="353"/>
      <c r="US42" s="353"/>
      <c r="UT42" s="353"/>
      <c r="UU42" s="353"/>
      <c r="UV42" s="353"/>
      <c r="UW42" s="353"/>
      <c r="UX42" s="353"/>
      <c r="UY42" s="353"/>
      <c r="UZ42" s="353"/>
      <c r="VA42" s="353"/>
      <c r="VB42" s="353"/>
      <c r="VC42" s="353"/>
      <c r="VD42" s="353"/>
      <c r="VE42" s="353"/>
      <c r="VF42" s="353"/>
      <c r="VG42" s="353"/>
      <c r="VH42" s="353"/>
      <c r="VI42" s="353"/>
      <c r="VJ42" s="353"/>
      <c r="VK42" s="353"/>
      <c r="VL42" s="353"/>
      <c r="VM42" s="353"/>
      <c r="VN42" s="353"/>
      <c r="VO42" s="353"/>
      <c r="VP42" s="353"/>
      <c r="VQ42" s="353"/>
      <c r="VR42" s="353"/>
      <c r="VS42" s="353"/>
      <c r="VT42" s="353"/>
      <c r="VU42" s="353"/>
      <c r="VV42" s="353"/>
      <c r="VW42" s="353"/>
      <c r="VX42" s="353"/>
      <c r="VY42" s="353"/>
      <c r="VZ42" s="353"/>
      <c r="WA42" s="353"/>
      <c r="WB42" s="353"/>
      <c r="WC42" s="353"/>
      <c r="WD42" s="353"/>
      <c r="WE42" s="353"/>
      <c r="WF42" s="353"/>
      <c r="WG42" s="353"/>
      <c r="WH42" s="353"/>
      <c r="WI42" s="353"/>
      <c r="WJ42" s="353"/>
      <c r="WK42" s="353"/>
      <c r="WL42" s="353"/>
      <c r="WM42" s="353"/>
      <c r="WN42" s="353"/>
      <c r="WO42" s="353"/>
      <c r="WP42" s="353"/>
      <c r="WQ42" s="353"/>
      <c r="WR42" s="353"/>
      <c r="WS42" s="353"/>
      <c r="WT42" s="353"/>
      <c r="WU42" s="353"/>
      <c r="WV42" s="353"/>
      <c r="WW42" s="353"/>
      <c r="WX42" s="353"/>
      <c r="WY42" s="353"/>
      <c r="WZ42" s="353"/>
      <c r="XA42" s="353"/>
      <c r="XB42" s="353"/>
      <c r="XC42" s="353"/>
      <c r="XD42" s="353"/>
      <c r="XE42" s="353"/>
      <c r="XF42" s="353"/>
      <c r="XG42" s="353"/>
      <c r="XH42" s="353"/>
      <c r="XI42" s="353"/>
      <c r="XJ42" s="353"/>
      <c r="XK42" s="353"/>
      <c r="XL42" s="353"/>
      <c r="XM42" s="353"/>
      <c r="XN42" s="353"/>
      <c r="XO42" s="353"/>
      <c r="XP42" s="353"/>
      <c r="XQ42" s="353"/>
      <c r="XR42" s="353"/>
      <c r="XS42" s="353"/>
      <c r="XT42" s="353"/>
      <c r="XU42" s="353"/>
      <c r="XV42" s="353"/>
      <c r="XW42" s="353"/>
      <c r="XX42" s="353"/>
      <c r="XY42" s="353"/>
      <c r="XZ42" s="353"/>
      <c r="YA42" s="353"/>
      <c r="YB42" s="353"/>
      <c r="YC42" s="353"/>
      <c r="YD42" s="353"/>
      <c r="YE42" s="353"/>
      <c r="YF42" s="353"/>
      <c r="YG42" s="353"/>
      <c r="YH42" s="353"/>
      <c r="YI42" s="353"/>
      <c r="YJ42" s="353"/>
      <c r="YK42" s="353"/>
      <c r="YL42" s="353"/>
      <c r="YM42" s="353"/>
      <c r="YN42" s="353"/>
      <c r="YO42" s="353"/>
      <c r="YP42" s="353"/>
      <c r="YQ42" s="353"/>
      <c r="YR42" s="353"/>
      <c r="YS42" s="353"/>
      <c r="YT42" s="353"/>
      <c r="YU42" s="353"/>
      <c r="YV42" s="353"/>
      <c r="YW42" s="353"/>
      <c r="YX42" s="353"/>
      <c r="YY42" s="353"/>
      <c r="YZ42" s="353"/>
      <c r="ZA42" s="353"/>
      <c r="ZB42" s="353"/>
      <c r="ZC42" s="353"/>
      <c r="ZD42" s="353"/>
      <c r="ZE42" s="353"/>
      <c r="ZF42" s="353"/>
      <c r="ZG42" s="353"/>
      <c r="ZH42" s="353"/>
      <c r="ZI42" s="353"/>
      <c r="ZJ42" s="353"/>
      <c r="ZK42" s="353"/>
      <c r="ZL42" s="353"/>
      <c r="ZM42" s="353"/>
      <c r="ZN42" s="353"/>
      <c r="ZO42" s="353"/>
      <c r="ZP42" s="353"/>
      <c r="ZQ42" s="353"/>
      <c r="ZR42" s="353"/>
      <c r="ZS42" s="353"/>
      <c r="ZT42" s="353"/>
      <c r="ZU42" s="353"/>
      <c r="ZV42" s="353"/>
      <c r="ZW42" s="353"/>
      <c r="ZX42" s="353"/>
      <c r="ZY42" s="353"/>
      <c r="ZZ42" s="353"/>
      <c r="AAA42" s="353"/>
      <c r="AAB42" s="353"/>
      <c r="AAC42" s="353"/>
      <c r="AAD42" s="353"/>
      <c r="AAE42" s="353"/>
      <c r="AAF42" s="353"/>
      <c r="AAG42" s="353"/>
      <c r="AAH42" s="353"/>
      <c r="AAI42" s="353"/>
      <c r="AAJ42" s="353"/>
      <c r="AAK42" s="353"/>
      <c r="AAL42" s="353"/>
      <c r="AAM42" s="353"/>
      <c r="AAN42" s="353"/>
      <c r="AAO42" s="353"/>
      <c r="AAP42" s="353"/>
      <c r="AAQ42" s="353"/>
      <c r="AAR42" s="353"/>
      <c r="AAS42" s="353"/>
      <c r="AAT42" s="353"/>
      <c r="AAU42" s="353"/>
      <c r="AAV42" s="353"/>
      <c r="AAW42" s="353"/>
      <c r="AAX42" s="353"/>
      <c r="AAY42" s="353"/>
      <c r="AAZ42" s="353"/>
      <c r="ABA42" s="353"/>
      <c r="ABB42" s="353"/>
      <c r="ABC42" s="353"/>
      <c r="ABD42" s="353"/>
      <c r="ABE42" s="353"/>
      <c r="ABF42" s="353"/>
      <c r="ABG42" s="353"/>
      <c r="ABH42" s="353"/>
      <c r="ABI42" s="353"/>
      <c r="ABJ42" s="353"/>
      <c r="ABK42" s="353"/>
      <c r="ABL42" s="353"/>
      <c r="ABM42" s="353"/>
      <c r="ABN42" s="353"/>
      <c r="ABO42" s="353"/>
      <c r="ABP42" s="353"/>
      <c r="ABQ42" s="353"/>
      <c r="ABR42" s="353"/>
      <c r="ABS42" s="353"/>
      <c r="ABT42" s="353"/>
      <c r="ABU42" s="353"/>
      <c r="ABV42" s="353"/>
      <c r="ABW42" s="353"/>
      <c r="ABX42" s="353"/>
      <c r="ABY42" s="353"/>
      <c r="ABZ42" s="353"/>
      <c r="ACA42" s="353"/>
      <c r="ACB42" s="353"/>
      <c r="ACC42" s="353"/>
      <c r="ACD42" s="353"/>
      <c r="ACE42" s="353"/>
      <c r="ACF42" s="353"/>
      <c r="ACG42" s="353"/>
      <c r="ACH42" s="353"/>
      <c r="ACI42" s="353"/>
      <c r="ACJ42" s="353"/>
      <c r="ACK42" s="353"/>
      <c r="ACL42" s="353"/>
      <c r="ACM42" s="353"/>
      <c r="ACN42" s="353"/>
      <c r="ACO42" s="353"/>
      <c r="ACP42" s="353"/>
      <c r="ACQ42" s="353"/>
      <c r="ACR42" s="353"/>
      <c r="ACS42" s="353"/>
      <c r="ACT42" s="353"/>
      <c r="ACU42" s="353"/>
      <c r="ACV42" s="353"/>
      <c r="ACW42" s="353"/>
      <c r="ACX42" s="353"/>
      <c r="ACY42" s="353"/>
      <c r="ACZ42" s="353"/>
      <c r="ADA42" s="353"/>
      <c r="ADB42" s="353"/>
      <c r="ADC42" s="353"/>
      <c r="ADD42" s="353"/>
      <c r="ADE42" s="353"/>
      <c r="ADF42" s="353"/>
      <c r="ADG42" s="353"/>
      <c r="ADH42" s="353"/>
      <c r="ADI42" s="353"/>
      <c r="ADJ42" s="353"/>
      <c r="ADK42" s="353"/>
      <c r="ADL42" s="353"/>
      <c r="ADM42" s="353"/>
      <c r="ADN42" s="353"/>
      <c r="ADO42" s="353"/>
      <c r="ADP42" s="353"/>
      <c r="ADQ42" s="353"/>
      <c r="ADR42" s="353"/>
      <c r="ADS42" s="353"/>
      <c r="ADT42" s="353"/>
      <c r="ADU42" s="353"/>
      <c r="ADV42" s="353"/>
      <c r="ADW42" s="353"/>
      <c r="ADX42" s="353"/>
      <c r="ADY42" s="353"/>
      <c r="ADZ42" s="353"/>
      <c r="AEA42" s="353"/>
      <c r="AEB42" s="353"/>
      <c r="AEC42" s="353"/>
      <c r="AED42" s="353"/>
      <c r="AEE42" s="353"/>
      <c r="AEF42" s="353"/>
      <c r="AEG42" s="353"/>
      <c r="AEH42" s="353"/>
      <c r="AEI42" s="353"/>
      <c r="AEJ42" s="353"/>
      <c r="AEK42" s="353"/>
      <c r="AEL42" s="353"/>
      <c r="AEM42" s="353"/>
      <c r="AEN42" s="353"/>
      <c r="AEO42" s="353"/>
      <c r="AEP42" s="353"/>
      <c r="AEQ42" s="353"/>
      <c r="AER42" s="353"/>
      <c r="AES42" s="353"/>
      <c r="AET42" s="353"/>
      <c r="AEU42" s="353"/>
      <c r="AEV42" s="353"/>
      <c r="AEW42" s="353"/>
      <c r="AEX42" s="353"/>
      <c r="AEY42" s="353"/>
      <c r="AEZ42" s="353"/>
      <c r="AFA42" s="353"/>
      <c r="AFB42" s="353"/>
      <c r="AFC42" s="353"/>
      <c r="AFD42" s="353"/>
      <c r="AFE42" s="353"/>
      <c r="AFF42" s="353"/>
      <c r="AFG42" s="353"/>
      <c r="AFH42" s="353"/>
      <c r="AFI42" s="353"/>
      <c r="AFJ42" s="353"/>
      <c r="AFK42" s="353"/>
      <c r="AFL42" s="353"/>
      <c r="AFM42" s="353"/>
      <c r="AFN42" s="353"/>
      <c r="AFO42" s="353"/>
      <c r="AFP42" s="353"/>
      <c r="AFQ42" s="353"/>
      <c r="AFR42" s="353"/>
      <c r="AFS42" s="353"/>
      <c r="AFT42" s="353"/>
      <c r="AFU42" s="353"/>
      <c r="AFV42" s="353"/>
      <c r="AFW42" s="353"/>
      <c r="AFX42" s="353"/>
      <c r="AFY42" s="353"/>
      <c r="AFZ42" s="353"/>
      <c r="AGA42" s="353"/>
      <c r="AGB42" s="353"/>
      <c r="AGC42" s="353"/>
      <c r="AGD42" s="353"/>
      <c r="AGE42" s="353"/>
      <c r="AGF42" s="353"/>
      <c r="AGG42" s="353"/>
      <c r="AGH42" s="353"/>
      <c r="AGI42" s="353"/>
      <c r="AGJ42" s="353"/>
      <c r="AGK42" s="353"/>
      <c r="AGL42" s="353"/>
      <c r="AGM42" s="353"/>
      <c r="AGN42" s="353"/>
      <c r="AGO42" s="353"/>
      <c r="AGP42" s="353"/>
      <c r="AGQ42" s="353"/>
      <c r="AGR42" s="353"/>
      <c r="AGS42" s="353"/>
      <c r="AGT42" s="353"/>
      <c r="AGU42" s="353"/>
      <c r="AGV42" s="353"/>
      <c r="AGW42" s="353"/>
      <c r="AGX42" s="353"/>
      <c r="AGY42" s="353"/>
      <c r="AGZ42" s="353"/>
      <c r="AHA42" s="353"/>
      <c r="AHB42" s="353"/>
      <c r="AHC42" s="353"/>
      <c r="AHD42" s="353"/>
      <c r="AHE42" s="353"/>
      <c r="AHF42" s="353"/>
      <c r="AHG42" s="353"/>
      <c r="AHH42" s="353"/>
      <c r="AHI42" s="353"/>
      <c r="AHJ42" s="353"/>
      <c r="AHK42" s="353"/>
      <c r="AHL42" s="353"/>
      <c r="AHM42" s="353"/>
      <c r="AHN42" s="353"/>
      <c r="AHO42" s="353"/>
      <c r="AHP42" s="353"/>
      <c r="AHQ42" s="353"/>
      <c r="AHR42" s="353"/>
      <c r="AHS42" s="353"/>
      <c r="AHT42" s="353"/>
      <c r="AHU42" s="353"/>
      <c r="AHV42" s="353"/>
      <c r="AHW42" s="353"/>
      <c r="AHX42" s="353"/>
      <c r="AHY42" s="353"/>
      <c r="AHZ42" s="353"/>
      <c r="AIA42" s="353"/>
      <c r="AIB42" s="353"/>
      <c r="AIC42" s="353"/>
      <c r="AID42" s="353"/>
      <c r="AIE42" s="353"/>
      <c r="AIF42" s="353"/>
      <c r="AIG42" s="353"/>
      <c r="AIH42" s="353"/>
      <c r="AII42" s="353"/>
      <c r="AIJ42" s="353"/>
      <c r="AIK42" s="353"/>
      <c r="AIL42" s="353"/>
      <c r="AIM42" s="353"/>
      <c r="AIN42" s="353"/>
      <c r="AIO42" s="353"/>
      <c r="AIP42" s="353"/>
      <c r="AIQ42" s="353"/>
      <c r="AIR42" s="353"/>
      <c r="AIS42" s="353"/>
      <c r="AIT42" s="353"/>
      <c r="AIU42" s="353"/>
      <c r="AIV42" s="353"/>
      <c r="AIW42" s="353"/>
      <c r="AIX42" s="353"/>
      <c r="AIY42" s="353"/>
      <c r="AIZ42" s="353"/>
      <c r="AJA42" s="353"/>
      <c r="AJB42" s="353"/>
      <c r="AJC42" s="353"/>
      <c r="AJD42" s="353"/>
      <c r="AJE42" s="353"/>
      <c r="AJF42" s="353"/>
      <c r="AJG42" s="353"/>
      <c r="AJH42" s="353"/>
      <c r="AJI42" s="353"/>
      <c r="AJJ42" s="353"/>
      <c r="AJK42" s="353"/>
      <c r="AJL42" s="353"/>
      <c r="AJM42" s="353"/>
      <c r="AJN42" s="353"/>
      <c r="AJO42" s="353"/>
      <c r="AJP42" s="353"/>
      <c r="AJQ42" s="353"/>
      <c r="AJR42" s="353"/>
      <c r="AJS42" s="353"/>
      <c r="AJT42" s="353"/>
      <c r="AJU42" s="353"/>
      <c r="AJV42" s="353"/>
      <c r="AJW42" s="353"/>
      <c r="AJX42" s="353"/>
      <c r="AJY42" s="353"/>
      <c r="AJZ42" s="353"/>
      <c r="AKA42" s="353"/>
      <c r="AKB42" s="353"/>
      <c r="AKC42" s="353"/>
      <c r="AKD42" s="353"/>
      <c r="AKE42" s="353"/>
      <c r="AKF42" s="353"/>
      <c r="AKG42" s="353"/>
      <c r="AKH42" s="353"/>
      <c r="AKI42" s="353"/>
      <c r="AKJ42" s="353"/>
      <c r="AKK42" s="353"/>
      <c r="AKL42" s="353"/>
      <c r="AKM42" s="353"/>
      <c r="AKN42" s="353"/>
      <c r="AKO42" s="353"/>
      <c r="AKP42" s="353"/>
      <c r="AKQ42" s="353"/>
      <c r="AKR42" s="353"/>
      <c r="AKS42" s="353"/>
      <c r="AKT42" s="353"/>
      <c r="AKU42" s="353"/>
      <c r="AKV42" s="353"/>
      <c r="AKW42" s="353"/>
      <c r="AKX42" s="353"/>
      <c r="AKY42" s="353"/>
      <c r="AKZ42" s="353"/>
      <c r="ALA42" s="353"/>
      <c r="ALB42" s="353"/>
      <c r="ALC42" s="353"/>
      <c r="ALD42" s="353"/>
      <c r="ALE42" s="353"/>
      <c r="ALF42" s="353"/>
      <c r="ALG42" s="353"/>
      <c r="ALH42" s="353"/>
      <c r="ALI42" s="353"/>
      <c r="ALJ42" s="353"/>
      <c r="ALK42" s="353"/>
      <c r="ALL42" s="353"/>
      <c r="ALM42" s="353"/>
      <c r="ALN42" s="353"/>
      <c r="ALO42" s="353"/>
      <c r="ALP42" s="353"/>
      <c r="ALQ42" s="353"/>
      <c r="ALR42" s="353"/>
      <c r="ALS42" s="353"/>
      <c r="ALT42" s="353"/>
      <c r="ALU42" s="353"/>
      <c r="ALV42" s="353"/>
      <c r="ALW42" s="353"/>
      <c r="ALX42" s="353"/>
      <c r="ALY42" s="353"/>
      <c r="ALZ42" s="353"/>
      <c r="AMA42" s="353"/>
      <c r="AMB42" s="353"/>
      <c r="AMC42" s="353"/>
      <c r="AMD42" s="353"/>
      <c r="AME42" s="353"/>
      <c r="AMF42" s="353"/>
      <c r="AMG42" s="353"/>
      <c r="AMH42" s="353"/>
      <c r="AMI42" s="353"/>
      <c r="AMJ42" s="353"/>
      <c r="AMK42" s="353"/>
      <c r="AML42" s="353"/>
      <c r="AMM42" s="353"/>
      <c r="AMN42" s="353"/>
      <c r="AMO42" s="353"/>
      <c r="AMP42" s="353"/>
      <c r="AMQ42" s="353"/>
      <c r="AMR42" s="353"/>
      <c r="AMS42" s="353"/>
      <c r="AMT42" s="353"/>
      <c r="AMU42" s="353"/>
      <c r="AMV42" s="353"/>
      <c r="AMW42" s="353"/>
      <c r="AMX42" s="353"/>
      <c r="AMY42" s="353"/>
      <c r="AMZ42" s="353"/>
      <c r="ANA42" s="353"/>
      <c r="ANB42" s="353"/>
      <c r="ANC42" s="353"/>
      <c r="AND42" s="353"/>
      <c r="ANE42" s="353"/>
      <c r="ANF42" s="353"/>
      <c r="ANG42" s="353"/>
      <c r="ANH42" s="353"/>
      <c r="ANI42" s="353"/>
      <c r="ANJ42" s="353"/>
    </row>
    <row r="43" spans="1:1050" ht="26.1" customHeight="1" outlineLevel="2" x14ac:dyDescent="0.2">
      <c r="A43" s="266">
        <f>EJ43</f>
        <v>132</v>
      </c>
      <c r="B43" s="268" t="s">
        <v>137</v>
      </c>
      <c r="C43" s="268" t="s">
        <v>231</v>
      </c>
      <c r="D43" s="268" t="s">
        <v>10</v>
      </c>
      <c r="E43" s="268" t="s">
        <v>232</v>
      </c>
      <c r="F43" s="268" t="s">
        <v>210</v>
      </c>
      <c r="G43" s="269" t="s">
        <v>233</v>
      </c>
      <c r="H43" s="267" t="s">
        <v>130</v>
      </c>
      <c r="I43" s="267">
        <v>22</v>
      </c>
      <c r="J43" s="270">
        <v>690.24</v>
      </c>
      <c r="K43" s="270">
        <v>201.52</v>
      </c>
      <c r="L43" s="270">
        <v>504.18</v>
      </c>
      <c r="M43" s="270">
        <v>513.91999999999996</v>
      </c>
      <c r="N43" s="270"/>
      <c r="O43" s="270"/>
      <c r="P43" s="270"/>
      <c r="Q43" s="270"/>
      <c r="R43" s="270"/>
      <c r="S43" s="270"/>
      <c r="T43" s="270">
        <f t="shared" si="24"/>
        <v>1909.8600000000001</v>
      </c>
      <c r="U43" s="270">
        <f t="shared" si="25"/>
        <v>25710.199999999997</v>
      </c>
      <c r="V43" s="267">
        <v>7</v>
      </c>
      <c r="W43" s="271">
        <v>22</v>
      </c>
      <c r="X43" s="272">
        <f>VLOOKUP(W43,'[1]PPTOS GENERALES 2024'!$AL$11:$AN$40,3)*Y43</f>
        <v>612.99</v>
      </c>
      <c r="Y43" s="273">
        <v>1</v>
      </c>
      <c r="Z43" s="274">
        <f>VLOOKUP(C43,'[1]PPTOS GENERALES 2024'!$AL$3:$AO$9,4)*Y43</f>
        <v>1007.85</v>
      </c>
      <c r="AA43" s="274">
        <f>VLOOKUP(C43,'[1]PPTOS GENERALES 2024'!$AL$3:$AP$8,5)*DM43*Y43</f>
        <v>195.83999999999997</v>
      </c>
      <c r="AB43" s="274"/>
      <c r="AC43" s="270">
        <f>VLOOKUP(C43,'[1]PPTOS GENERALES 2024'!$AU$3:$AV$8,2)*Y43</f>
        <v>871.08600000000001</v>
      </c>
      <c r="AD43" s="270">
        <f>VLOOKUP(C43,'[1]PPTOS GENERALES 2024'!$AU$3:$AW$8,3)*DM43*Y43</f>
        <v>169.35733333333332</v>
      </c>
      <c r="AE43" s="275">
        <f>VLOOKUP(I43,'[1]PPTOS GENERALES 2024'!$AL$11:$AN$40,3)*Y43</f>
        <v>612.99</v>
      </c>
      <c r="AF43" s="270">
        <f t="shared" si="23"/>
        <v>0</v>
      </c>
      <c r="AG43" s="270">
        <f>VLOOKUP(V43,'[1]PPTOS GENERALES 2024'!$AL$45:$AU$56,10)*Y43</f>
        <v>707.5</v>
      </c>
      <c r="AH43" s="270"/>
      <c r="AI43" s="270"/>
      <c r="AJ43" s="270"/>
      <c r="AK43" s="276"/>
      <c r="AL43" s="270">
        <f>VLOOKUP(V43,'[1]PPTOS GENERALES 2024'!$AL$45:$BB$56,12)*AK43</f>
        <v>0</v>
      </c>
      <c r="AM43" s="276"/>
      <c r="AN43" s="270">
        <f>VLOOKUP(V43,'[1]PPTOS GENERALES 2024'!$AL$45:$BB$56,14)*AM43</f>
        <v>0</v>
      </c>
      <c r="AO43" s="276"/>
      <c r="AP43" s="270">
        <f>VLOOKUP(V43,'[1]PPTOS GENERALES 2024'!$AL$45:$BB$56,15)*AO43</f>
        <v>0</v>
      </c>
      <c r="AQ43" s="276">
        <v>1</v>
      </c>
      <c r="AR43" s="270">
        <f>VLOOKUP(V43,'[1]PPTOS GENERALES 2024'!$AL$45:$BB$56,17)*AQ43</f>
        <v>69.84</v>
      </c>
      <c r="AS43" s="276"/>
      <c r="AT43" s="270">
        <f>VLOOKUP(V43,'[1]PPTOS GENERALES 2024'!$AL$45:$BG$56,18)*AS43</f>
        <v>0</v>
      </c>
      <c r="AU43" s="244"/>
      <c r="AV43" s="270">
        <f>VLOOKUP(V43,'[1]PPTOS GENERALES 2024'!$AL$45:$BG$56,19)*AU43</f>
        <v>0</v>
      </c>
      <c r="AW43" s="244">
        <v>1</v>
      </c>
      <c r="AX43" s="270">
        <f>VLOOKUP(V43,'[1]PPTOS GENERALES 2024'!$AL$45:$BG$56,20)*AW43</f>
        <v>139.66999999999999</v>
      </c>
      <c r="AY43" s="244"/>
      <c r="AZ43" s="270">
        <f>VLOOKUP(V43,'[1]PPTOS GENERALES 2024'!$AL$45:$BG$56,21)*AY43</f>
        <v>0</v>
      </c>
      <c r="BA43" s="244"/>
      <c r="BB43" s="270">
        <f>VLOOKUP(V43,'[1]PPTOS GENERALES 2024'!$AL$45:$BG$56,22)*BA43</f>
        <v>0</v>
      </c>
      <c r="BC43" s="277">
        <v>1</v>
      </c>
      <c r="BD43" s="270">
        <f>VLOOKUP(V43,'[1]PPTOS GENERALES 2024'!$AL$45:$BZ$56,23)*BC43</f>
        <v>382.61440000000005</v>
      </c>
      <c r="BE43" s="244"/>
      <c r="BF43" s="270">
        <f>VLOOKUP(V43,'[1]PPTOS GENERALES 2024'!$AL$45:$BZ$56,24)*BE43</f>
        <v>0</v>
      </c>
      <c r="BG43" s="244">
        <v>1</v>
      </c>
      <c r="BH43" s="270">
        <f>VLOOKUP(V43,'[1]PPTOS GENERALES 2024'!$AL$45:$BZ$56,25)*BG43</f>
        <v>310.69439999999997</v>
      </c>
      <c r="BI43" s="244"/>
      <c r="BJ43" s="270">
        <f>VLOOKUP(V43,'[1]PPTOS GENERALES 2024'!$AL$45:$BZ$56,26)*BI43</f>
        <v>0</v>
      </c>
      <c r="BK43" s="244"/>
      <c r="BL43" s="270">
        <f>VLOOKUP(V43,'[1]PPTOS GENERALES 2024'!$AL$45:$BZ$56,27)*BK43</f>
        <v>0</v>
      </c>
      <c r="BM43" s="270"/>
      <c r="BN43" s="270">
        <f>VLOOKUP(V43,'[1]PPTOS GENERALES 2024'!$AL$45:$BZ$56,28)*BM43</f>
        <v>0</v>
      </c>
      <c r="BO43" s="270"/>
      <c r="BP43" s="270">
        <f>VLOOKUP(V43,'[1]PPTOS GENERALES 2024'!$AL$45:$BZ$56,29)*BO43</f>
        <v>0</v>
      </c>
      <c r="BQ43" s="270"/>
      <c r="BR43" s="270">
        <f>VLOOKUP(V43,'[1]PPTOS GENERALES 2024'!$AL$45:$BZ$56,30)*BQ43</f>
        <v>0</v>
      </c>
      <c r="BS43" s="270">
        <v>1</v>
      </c>
      <c r="BT43" s="270">
        <f>VLOOKUP(V43,'[1]PPTOS GENERALES 2024'!$AL$45:$BZ$56,31)*BS43</f>
        <v>310.69439999999997</v>
      </c>
      <c r="BU43" s="270"/>
      <c r="BV43" s="270">
        <f>VLOOKUP(V43,'[1]PPTOS GENERALES 2024'!$AL$45:$BZ$56,32)*BU43</f>
        <v>0</v>
      </c>
      <c r="BW43" s="270"/>
      <c r="BX43" s="270">
        <f>VLOOKUP(V43,'[1]PPTOS GENERALES 2024'!$AL$45:$BZ$56,33)*BW43</f>
        <v>0</v>
      </c>
      <c r="BY43" s="270"/>
      <c r="BZ43" s="270">
        <f>VLOOKUP(V43,'[1]PPTOS GENERALES 2024'!$AL$45:$BZ$56,34)*BY43</f>
        <v>0</v>
      </c>
      <c r="CA43" s="270"/>
      <c r="CB43" s="270">
        <f>VLOOKUP(V43,'[1]PPTOS GENERALES 2024'!$AL$45:$BZ$56,35)*CA43</f>
        <v>0</v>
      </c>
      <c r="CC43" s="270">
        <v>0</v>
      </c>
      <c r="CD43" s="270">
        <f>VLOOKUP(V43,'[1]PPTOS GENERALES 2024'!$AL$45:$BZ$56,36)*CC43</f>
        <v>0</v>
      </c>
      <c r="CE43" s="270">
        <v>0</v>
      </c>
      <c r="CF43" s="270">
        <f>VLOOKUP(V43,'[1]PPTOS GENERALES 2024'!$AL$45:$BZ$56,37)*CE43</f>
        <v>0</v>
      </c>
      <c r="CG43" s="270">
        <v>0</v>
      </c>
      <c r="CH43" s="270">
        <f>VLOOKUP(V43,'[1]PPTOS GENERALES 2024'!$AL$45:$BZ$56,38)*CG43</f>
        <v>0</v>
      </c>
      <c r="CI43" s="270">
        <v>0</v>
      </c>
      <c r="CJ43" s="270">
        <f>VLOOKUP(V43,'[1]PPTOS GENERALES 2024'!$AL$45:$BZ$56,39)*CI43</f>
        <v>0</v>
      </c>
      <c r="CK43" s="270"/>
      <c r="CL43" s="270">
        <f>VLOOKUP(V43,'[1]PPTOS GENERALES 2024'!$AL$45:$BZ$56,40)*CK43</f>
        <v>0</v>
      </c>
      <c r="CM43" s="270"/>
      <c r="CN43" s="270">
        <f>VLOOKUP(V43,'[1]PPTOS GENERALES 2024'!$AL$45:$BZ$56,41)*CM43</f>
        <v>0</v>
      </c>
      <c r="CO43" s="270">
        <f t="shared" si="26"/>
        <v>0</v>
      </c>
      <c r="CP43" s="270"/>
      <c r="CQ43" s="270">
        <f t="array" ref="CQ43">ROUND((Z43*12)+(AC43*2),2)</f>
        <v>13836.37</v>
      </c>
      <c r="CR43" s="291"/>
      <c r="CS43" s="270"/>
      <c r="CT43" s="270"/>
      <c r="CU43" s="270">
        <f t="array" ref="CU43">ROUND((AA43*12)+ (AD43*2)+AB43,2)</f>
        <v>2688.79</v>
      </c>
      <c r="CV43" s="270">
        <f t="shared" si="3"/>
        <v>16525.16</v>
      </c>
      <c r="CW43" s="270">
        <f t="array" ref="CW43">ROUND((AE43+AF43)*14,2)</f>
        <v>8581.86</v>
      </c>
      <c r="CX43" s="270">
        <f t="array" ref="CX43">ROUND(AG43*14,2)</f>
        <v>9905</v>
      </c>
      <c r="CY43" s="270">
        <f t="shared" si="4"/>
        <v>16989.18</v>
      </c>
      <c r="CZ43" s="278">
        <f t="shared" si="5"/>
        <v>26894.18</v>
      </c>
      <c r="DA43" s="279">
        <f t="array" ref="DA43">CO43+CP43+CQ43+CS43+CT43+CU43+CW43+CX43+CY43</f>
        <v>52001.200000000004</v>
      </c>
      <c r="DB43" s="245">
        <v>0</v>
      </c>
      <c r="DC43" s="280">
        <f t="shared" si="6"/>
        <v>37852.640000000007</v>
      </c>
      <c r="DD43" s="281">
        <f t="shared" si="27"/>
        <v>0.47228104020972261</v>
      </c>
      <c r="DE43" s="270"/>
      <c r="DF43" s="270"/>
      <c r="DG43" s="270">
        <f t="shared" si="8"/>
        <v>2733.6900000000005</v>
      </c>
      <c r="DH43" s="267" t="e">
        <f>#REF!-#REF!</f>
        <v>#REF!</v>
      </c>
      <c r="DI43" s="282" t="s">
        <v>122</v>
      </c>
      <c r="DJ43" s="283">
        <v>39682</v>
      </c>
      <c r="DK43" s="284">
        <v>45658</v>
      </c>
      <c r="DL43" s="285">
        <f t="shared" si="9"/>
        <v>5.333333333333333</v>
      </c>
      <c r="DM43" s="285">
        <f t="shared" si="10"/>
        <v>5.333333333333333</v>
      </c>
      <c r="DN43" s="286">
        <f>ROUND(AF43/30,2)</f>
        <v>0</v>
      </c>
      <c r="DO43" s="287">
        <f>ROUND(AJ43/30,2)</f>
        <v>0</v>
      </c>
      <c r="DP43" s="287">
        <f>ROUND(AL43/30,2)</f>
        <v>0</v>
      </c>
      <c r="DQ43" s="287">
        <f>ROUND(AN43/30,2)</f>
        <v>0</v>
      </c>
      <c r="DR43" s="287">
        <f>ROUND(AP43/30,2)</f>
        <v>0</v>
      </c>
      <c r="DS43" s="287">
        <f>ROUND(AR43/30,2)</f>
        <v>2.33</v>
      </c>
      <c r="DT43" s="287">
        <f>ROUND(AT43/30,2)</f>
        <v>0</v>
      </c>
      <c r="DU43" s="287">
        <f>ROUND(AV43/30,2)</f>
        <v>0</v>
      </c>
      <c r="DV43" s="287">
        <f>ROUND(AX43/30,2)</f>
        <v>4.66</v>
      </c>
      <c r="DW43" s="287">
        <f>ROUND(AZ43/30,2)</f>
        <v>0</v>
      </c>
      <c r="DX43" s="287">
        <f>ROUND(BB43/30,2)</f>
        <v>0</v>
      </c>
      <c r="DY43" s="288"/>
      <c r="DZ43" s="289">
        <v>19</v>
      </c>
      <c r="EA43" s="289">
        <v>2198.0300000000002</v>
      </c>
      <c r="EB43" s="290" t="e">
        <f>#REF!-DZ43</f>
        <v>#REF!</v>
      </c>
      <c r="EC43" s="291">
        <f>DG43-EA43</f>
        <v>535.66000000000031</v>
      </c>
      <c r="ED43" s="292">
        <f>ROUND(DB43/2,2)</f>
        <v>0</v>
      </c>
      <c r="EE43" s="288"/>
      <c r="EF43" s="288"/>
      <c r="EG43" s="288"/>
      <c r="EH43" s="288"/>
      <c r="EI43" s="293" t="s">
        <v>212</v>
      </c>
      <c r="EJ43" s="294">
        <v>132</v>
      </c>
      <c r="EK43" s="295" t="s">
        <v>213</v>
      </c>
      <c r="EL43" s="205">
        <v>3</v>
      </c>
      <c r="EM43" s="205">
        <v>2</v>
      </c>
      <c r="EN43" s="170" t="s">
        <v>132</v>
      </c>
      <c r="EO43" s="170" t="s">
        <v>132</v>
      </c>
      <c r="IE43" s="355"/>
      <c r="IF43" s="355"/>
      <c r="IG43" s="355"/>
      <c r="IH43" s="355"/>
      <c r="II43" s="355"/>
      <c r="IJ43" s="355"/>
      <c r="IK43" s="355"/>
      <c r="IL43" s="355"/>
      <c r="IM43" s="355"/>
      <c r="IN43" s="355"/>
      <c r="IO43" s="355"/>
      <c r="IP43" s="171"/>
      <c r="IQ43" s="171"/>
      <c r="IR43" s="171"/>
      <c r="IS43" s="171"/>
      <c r="IT43" s="171"/>
      <c r="IU43" s="171"/>
      <c r="IV43" s="171"/>
      <c r="IW43" s="171"/>
      <c r="IX43" s="171"/>
      <c r="IY43" s="171"/>
      <c r="IZ43" s="171"/>
      <c r="JA43" s="171"/>
      <c r="JB43" s="171"/>
      <c r="JC43" s="171"/>
      <c r="JD43" s="171"/>
      <c r="JE43" s="171"/>
      <c r="JF43" s="171"/>
      <c r="JG43" s="171"/>
      <c r="JH43" s="171"/>
      <c r="JI43" s="171"/>
      <c r="JJ43" s="171"/>
      <c r="JK43" s="171"/>
      <c r="JL43" s="171"/>
      <c r="JM43" s="171"/>
      <c r="JN43" s="171"/>
      <c r="JO43" s="171"/>
      <c r="JP43" s="171"/>
      <c r="JQ43" s="171"/>
      <c r="JR43" s="171"/>
      <c r="JS43" s="171"/>
      <c r="JT43" s="171"/>
      <c r="JU43" s="171"/>
      <c r="JV43" s="171"/>
      <c r="JW43" s="171"/>
      <c r="JX43" s="171"/>
      <c r="JY43" s="171"/>
      <c r="JZ43" s="171"/>
      <c r="KA43" s="171"/>
      <c r="KB43" s="171"/>
      <c r="KC43" s="171"/>
      <c r="KD43" s="171"/>
      <c r="KE43" s="171"/>
      <c r="KF43" s="171"/>
      <c r="KG43" s="171"/>
      <c r="KH43" s="171"/>
      <c r="KI43" s="171"/>
      <c r="KJ43" s="171"/>
      <c r="KK43" s="171"/>
      <c r="KL43" s="171"/>
      <c r="KM43" s="171"/>
      <c r="KN43" s="171"/>
      <c r="KO43" s="171"/>
      <c r="KP43" s="171"/>
      <c r="KQ43" s="171"/>
      <c r="KR43" s="171"/>
      <c r="KS43" s="171"/>
      <c r="KT43" s="171"/>
      <c r="KU43" s="171"/>
      <c r="KV43" s="171"/>
      <c r="KW43" s="171"/>
      <c r="KX43" s="171"/>
      <c r="KY43" s="171"/>
      <c r="KZ43" s="171"/>
      <c r="LA43" s="171"/>
      <c r="LB43" s="171"/>
      <c r="LC43" s="171"/>
      <c r="LD43" s="171"/>
      <c r="LE43" s="171"/>
      <c r="LF43" s="171"/>
      <c r="LG43" s="171"/>
      <c r="LH43" s="171"/>
      <c r="LI43" s="171"/>
      <c r="LJ43" s="171"/>
      <c r="LK43" s="171"/>
      <c r="LL43" s="171"/>
      <c r="LM43" s="171"/>
      <c r="LN43" s="171"/>
      <c r="LO43" s="171"/>
      <c r="LP43" s="171"/>
      <c r="LQ43" s="171"/>
      <c r="LR43" s="171"/>
      <c r="LS43" s="171"/>
      <c r="LT43" s="171"/>
      <c r="LU43" s="171"/>
      <c r="LV43" s="171"/>
      <c r="LW43" s="171"/>
      <c r="LX43" s="171"/>
      <c r="LY43" s="171"/>
      <c r="LZ43" s="171"/>
      <c r="MA43" s="171"/>
      <c r="MB43" s="171"/>
      <c r="MC43" s="171"/>
      <c r="MD43" s="171"/>
      <c r="ME43" s="171"/>
      <c r="MF43" s="171"/>
      <c r="MG43" s="171"/>
      <c r="MH43" s="171"/>
      <c r="MI43" s="171"/>
      <c r="MJ43" s="171"/>
      <c r="MK43" s="171"/>
      <c r="ML43" s="171"/>
      <c r="MM43" s="171"/>
      <c r="MN43" s="171"/>
      <c r="MO43" s="171"/>
      <c r="MP43" s="171"/>
      <c r="MQ43" s="171"/>
      <c r="MR43" s="171"/>
      <c r="MS43" s="171"/>
      <c r="MT43" s="171"/>
      <c r="MU43" s="171"/>
      <c r="MV43" s="171"/>
      <c r="MW43" s="171"/>
      <c r="MX43" s="171"/>
      <c r="MY43" s="171"/>
      <c r="MZ43" s="171"/>
      <c r="NA43" s="171"/>
      <c r="NB43" s="171"/>
      <c r="NC43" s="171"/>
      <c r="ND43" s="171"/>
      <c r="NE43" s="171"/>
      <c r="NF43" s="171"/>
      <c r="NG43" s="171"/>
      <c r="NH43" s="171"/>
      <c r="NI43" s="171"/>
      <c r="NJ43" s="171"/>
      <c r="NK43" s="171"/>
      <c r="NL43" s="171"/>
      <c r="NM43" s="171"/>
      <c r="NN43" s="171"/>
      <c r="NO43" s="171"/>
      <c r="NP43" s="171"/>
      <c r="NQ43" s="171"/>
      <c r="NR43" s="171"/>
      <c r="NS43" s="171"/>
      <c r="NT43" s="171"/>
      <c r="NU43" s="171"/>
      <c r="NV43" s="171"/>
      <c r="NW43" s="171"/>
      <c r="NX43" s="171"/>
      <c r="NY43" s="171"/>
      <c r="NZ43" s="171"/>
      <c r="OA43" s="171"/>
      <c r="OB43" s="171"/>
      <c r="OC43" s="171"/>
      <c r="OD43" s="171"/>
      <c r="OE43" s="171"/>
      <c r="OF43" s="171"/>
      <c r="OG43" s="171"/>
      <c r="OH43" s="171"/>
      <c r="OI43" s="171"/>
      <c r="OJ43" s="171"/>
      <c r="OK43" s="171"/>
      <c r="OL43" s="171"/>
      <c r="OM43" s="171"/>
      <c r="ON43" s="171"/>
      <c r="OO43" s="171"/>
      <c r="OP43" s="171"/>
      <c r="OQ43" s="171"/>
      <c r="OR43" s="171"/>
      <c r="OS43" s="171"/>
      <c r="OT43" s="171"/>
      <c r="OU43" s="171"/>
      <c r="OV43" s="171"/>
      <c r="OW43" s="171"/>
      <c r="OX43" s="171"/>
      <c r="OY43" s="171"/>
      <c r="OZ43" s="171"/>
      <c r="PA43" s="171"/>
      <c r="PB43" s="171"/>
      <c r="PC43" s="171"/>
      <c r="PD43" s="171"/>
      <c r="PE43" s="171"/>
      <c r="PF43" s="171"/>
      <c r="PG43" s="171"/>
      <c r="PH43" s="171"/>
      <c r="PI43" s="171"/>
      <c r="PJ43" s="171"/>
      <c r="PK43" s="171"/>
      <c r="PL43" s="171"/>
      <c r="PM43" s="171"/>
      <c r="PN43" s="171"/>
      <c r="PO43" s="171"/>
      <c r="PP43" s="171"/>
      <c r="PQ43" s="171"/>
      <c r="PR43" s="171"/>
      <c r="PS43" s="171"/>
      <c r="PT43" s="171"/>
      <c r="PU43" s="171"/>
      <c r="PV43" s="171"/>
      <c r="PW43" s="171"/>
      <c r="PX43" s="171"/>
      <c r="PY43" s="171"/>
      <c r="PZ43" s="171"/>
      <c r="QA43" s="171"/>
      <c r="QB43" s="171"/>
      <c r="QC43" s="171"/>
      <c r="QD43" s="171"/>
      <c r="QE43" s="171"/>
      <c r="QF43" s="171"/>
      <c r="QG43" s="171"/>
      <c r="QH43" s="171"/>
      <c r="QI43" s="171"/>
      <c r="QJ43" s="171"/>
      <c r="QK43" s="171"/>
      <c r="QL43" s="171"/>
      <c r="QM43" s="171"/>
      <c r="QN43" s="171"/>
      <c r="QO43" s="171"/>
      <c r="QP43" s="171"/>
      <c r="QQ43" s="171"/>
      <c r="QR43" s="171"/>
      <c r="QS43" s="171"/>
      <c r="QT43" s="171"/>
      <c r="QU43" s="171"/>
      <c r="QV43" s="171"/>
      <c r="QW43" s="171"/>
      <c r="QX43" s="171"/>
      <c r="QY43" s="171"/>
      <c r="QZ43" s="171"/>
      <c r="RA43" s="171"/>
      <c r="RB43" s="171"/>
      <c r="RC43" s="171"/>
      <c r="RD43" s="171"/>
      <c r="RE43" s="171"/>
      <c r="RF43" s="171"/>
      <c r="RG43" s="171"/>
      <c r="RH43" s="171"/>
      <c r="RI43" s="171"/>
      <c r="RJ43" s="171"/>
      <c r="RK43" s="171"/>
      <c r="RL43" s="171"/>
      <c r="RM43" s="171"/>
      <c r="RN43" s="171"/>
      <c r="RO43" s="171"/>
      <c r="RP43" s="171"/>
      <c r="RQ43" s="171"/>
      <c r="RR43" s="171"/>
      <c r="RS43" s="171"/>
      <c r="RT43" s="171"/>
      <c r="RU43" s="171"/>
      <c r="RV43" s="171"/>
      <c r="RW43" s="171"/>
      <c r="RX43" s="171"/>
      <c r="RY43" s="171"/>
      <c r="RZ43" s="171"/>
      <c r="SA43" s="171"/>
      <c r="SB43" s="171"/>
      <c r="SC43" s="171"/>
      <c r="SD43" s="171"/>
      <c r="SE43" s="171"/>
      <c r="SF43" s="171"/>
      <c r="SG43" s="171"/>
      <c r="SH43" s="171"/>
      <c r="SI43" s="171"/>
      <c r="SJ43" s="171"/>
      <c r="SK43" s="171"/>
      <c r="SL43" s="171"/>
      <c r="SM43" s="171"/>
      <c r="SN43" s="171"/>
      <c r="SO43" s="171"/>
      <c r="SP43" s="171"/>
      <c r="SQ43" s="171"/>
      <c r="SR43" s="171"/>
      <c r="SS43" s="171"/>
      <c r="ST43" s="171"/>
      <c r="SU43" s="171"/>
      <c r="SV43" s="171"/>
      <c r="SW43" s="171"/>
      <c r="SX43" s="171"/>
      <c r="SY43" s="171"/>
      <c r="SZ43" s="171"/>
      <c r="TA43" s="171"/>
      <c r="TB43" s="171"/>
      <c r="TC43" s="171"/>
      <c r="TD43" s="171"/>
      <c r="TE43" s="171"/>
      <c r="TF43" s="171"/>
      <c r="TG43" s="171"/>
      <c r="TH43" s="171"/>
      <c r="TI43" s="171"/>
      <c r="TJ43" s="171"/>
      <c r="TK43" s="171"/>
      <c r="TL43" s="171"/>
      <c r="TM43" s="171"/>
      <c r="TN43" s="171"/>
      <c r="TO43" s="171"/>
      <c r="TP43" s="171"/>
      <c r="TQ43" s="171"/>
      <c r="TR43" s="171"/>
      <c r="TS43" s="171"/>
      <c r="TT43" s="171"/>
      <c r="TU43" s="171"/>
      <c r="TV43" s="171"/>
      <c r="TW43" s="171"/>
      <c r="TX43" s="171"/>
      <c r="TY43" s="171"/>
      <c r="TZ43" s="171"/>
      <c r="UA43" s="171"/>
      <c r="UB43" s="171"/>
      <c r="UC43" s="171"/>
      <c r="UD43" s="171"/>
      <c r="UE43" s="171"/>
      <c r="UF43" s="171"/>
      <c r="UG43" s="171"/>
      <c r="UH43" s="171"/>
      <c r="UI43" s="171"/>
      <c r="UJ43" s="171"/>
      <c r="UK43" s="171"/>
      <c r="UL43" s="171"/>
      <c r="UM43" s="171"/>
      <c r="UN43" s="171"/>
      <c r="UO43" s="171"/>
      <c r="UP43" s="171"/>
      <c r="UQ43" s="171"/>
      <c r="UR43" s="171"/>
      <c r="US43" s="171"/>
      <c r="UT43" s="171"/>
      <c r="UU43" s="171"/>
      <c r="UV43" s="171"/>
      <c r="UW43" s="171"/>
      <c r="UX43" s="171"/>
      <c r="UY43" s="171"/>
      <c r="UZ43" s="171"/>
      <c r="VA43" s="171"/>
      <c r="VB43" s="171"/>
      <c r="VC43" s="171"/>
      <c r="VD43" s="171"/>
      <c r="VE43" s="171"/>
      <c r="VF43" s="171"/>
      <c r="VG43" s="171"/>
      <c r="VH43" s="171"/>
      <c r="VI43" s="171"/>
      <c r="VJ43" s="171"/>
      <c r="VK43" s="171"/>
      <c r="VL43" s="171"/>
      <c r="VM43" s="171"/>
      <c r="VN43" s="171"/>
      <c r="VO43" s="171"/>
      <c r="VP43" s="171"/>
      <c r="VQ43" s="171"/>
      <c r="VR43" s="171"/>
      <c r="VS43" s="171"/>
      <c r="VT43" s="171"/>
      <c r="VU43" s="171"/>
      <c r="VV43" s="171"/>
      <c r="VW43" s="171"/>
      <c r="VX43" s="171"/>
      <c r="VY43" s="171"/>
      <c r="VZ43" s="171"/>
      <c r="WA43" s="171"/>
      <c r="WB43" s="171"/>
      <c r="WC43" s="171"/>
      <c r="WD43" s="171"/>
      <c r="WE43" s="171"/>
      <c r="WF43" s="171"/>
      <c r="WG43" s="171"/>
      <c r="WH43" s="171"/>
      <c r="WI43" s="171"/>
      <c r="WJ43" s="171"/>
      <c r="WK43" s="171"/>
      <c r="WL43" s="171"/>
      <c r="WM43" s="171"/>
      <c r="WN43" s="171"/>
      <c r="WO43" s="171"/>
      <c r="WP43" s="171"/>
      <c r="WQ43" s="171"/>
      <c r="WR43" s="171"/>
      <c r="WS43" s="171"/>
      <c r="WT43" s="171"/>
      <c r="WU43" s="171"/>
      <c r="WV43" s="171"/>
      <c r="WW43" s="171"/>
      <c r="WX43" s="171"/>
      <c r="WY43" s="171"/>
      <c r="WZ43" s="171"/>
      <c r="XA43" s="171"/>
      <c r="XB43" s="171"/>
      <c r="XC43" s="171"/>
      <c r="XD43" s="171"/>
      <c r="XE43" s="171"/>
      <c r="XF43" s="171"/>
      <c r="XG43" s="171"/>
      <c r="XH43" s="171"/>
      <c r="XI43" s="171"/>
      <c r="XJ43" s="171"/>
      <c r="XK43" s="171"/>
      <c r="XL43" s="171"/>
      <c r="XM43" s="171"/>
      <c r="XN43" s="171"/>
      <c r="XO43" s="171"/>
      <c r="XP43" s="171"/>
      <c r="XQ43" s="171"/>
      <c r="XR43" s="171"/>
      <c r="XS43" s="171"/>
      <c r="XT43" s="171"/>
      <c r="XU43" s="171"/>
      <c r="XV43" s="171"/>
      <c r="XW43" s="171"/>
      <c r="XX43" s="171"/>
      <c r="XY43" s="171"/>
      <c r="XZ43" s="171"/>
      <c r="YA43" s="171"/>
      <c r="YB43" s="171"/>
      <c r="YC43" s="171"/>
      <c r="YD43" s="171"/>
      <c r="YE43" s="171"/>
      <c r="YF43" s="171"/>
      <c r="YG43" s="171"/>
      <c r="YH43" s="171"/>
      <c r="YI43" s="171"/>
      <c r="YJ43" s="171"/>
      <c r="YK43" s="171"/>
      <c r="YL43" s="171"/>
      <c r="YM43" s="171"/>
      <c r="YN43" s="171"/>
      <c r="YO43" s="171"/>
      <c r="YP43" s="171"/>
      <c r="YQ43" s="171"/>
      <c r="YR43" s="171"/>
      <c r="YS43" s="171"/>
      <c r="YT43" s="171"/>
      <c r="YU43" s="171"/>
      <c r="YV43" s="171"/>
      <c r="YW43" s="171"/>
      <c r="YX43" s="171"/>
      <c r="YY43" s="171"/>
      <c r="YZ43" s="171"/>
      <c r="ZA43" s="171"/>
      <c r="ZB43" s="171"/>
      <c r="ZC43" s="171"/>
      <c r="ZD43" s="171"/>
      <c r="ZE43" s="171"/>
      <c r="ZF43" s="171"/>
      <c r="ZG43" s="171"/>
      <c r="ZH43" s="171"/>
      <c r="ZI43" s="171"/>
      <c r="ZJ43" s="171"/>
      <c r="ZK43" s="171"/>
      <c r="ZL43" s="171"/>
      <c r="ZM43" s="171"/>
      <c r="ZN43" s="171"/>
      <c r="ZO43" s="171"/>
      <c r="ZP43" s="171"/>
      <c r="ZQ43" s="171"/>
      <c r="ZR43" s="171"/>
      <c r="ZS43" s="171"/>
      <c r="ZT43" s="171"/>
      <c r="ZU43" s="171"/>
      <c r="ZV43" s="171"/>
      <c r="ZW43" s="171"/>
      <c r="ZX43" s="171"/>
      <c r="ZY43" s="171"/>
      <c r="ZZ43" s="171"/>
      <c r="AAA43" s="171"/>
      <c r="AAB43" s="171"/>
      <c r="AAC43" s="171"/>
      <c r="AAD43" s="171"/>
      <c r="AAE43" s="171"/>
      <c r="AAF43" s="171"/>
      <c r="AAG43" s="171"/>
      <c r="AAH43" s="171"/>
      <c r="AAI43" s="171"/>
      <c r="AAJ43" s="171"/>
      <c r="AAK43" s="171"/>
      <c r="AAL43" s="171"/>
      <c r="AAM43" s="171"/>
      <c r="AAN43" s="171"/>
      <c r="AAO43" s="171"/>
      <c r="AAP43" s="171"/>
      <c r="AAQ43" s="171"/>
      <c r="AAR43" s="171"/>
      <c r="AAS43" s="171"/>
      <c r="AAT43" s="171"/>
      <c r="AAU43" s="171"/>
      <c r="AAV43" s="171"/>
      <c r="AAW43" s="171"/>
      <c r="AAX43" s="171"/>
      <c r="AAY43" s="171"/>
      <c r="AAZ43" s="171"/>
      <c r="ABA43" s="171"/>
      <c r="ABB43" s="171"/>
      <c r="ABC43" s="171"/>
      <c r="ABD43" s="171"/>
      <c r="ABE43" s="171"/>
      <c r="ABF43" s="171"/>
      <c r="ABG43" s="171"/>
      <c r="ABH43" s="171"/>
      <c r="ABI43" s="171"/>
      <c r="ABJ43" s="171"/>
      <c r="ABK43" s="171"/>
      <c r="ABL43" s="171"/>
      <c r="ABM43" s="171"/>
      <c r="ABN43" s="171"/>
      <c r="ABO43" s="171"/>
      <c r="ABP43" s="171"/>
      <c r="ABQ43" s="171"/>
      <c r="ABR43" s="171"/>
      <c r="ABS43" s="171"/>
      <c r="ABT43" s="171"/>
      <c r="ABU43" s="171"/>
      <c r="ABV43" s="171"/>
      <c r="ABW43" s="171"/>
      <c r="ABX43" s="171"/>
      <c r="ABY43" s="171"/>
      <c r="ABZ43" s="171"/>
      <c r="ACA43" s="171"/>
      <c r="ACB43" s="171"/>
      <c r="ACC43" s="171"/>
      <c r="ACD43" s="171"/>
      <c r="ACE43" s="171"/>
      <c r="ACF43" s="171"/>
      <c r="ACG43" s="171"/>
      <c r="ACH43" s="171"/>
      <c r="ACI43" s="171"/>
      <c r="ACJ43" s="171"/>
      <c r="ACK43" s="171"/>
      <c r="ACL43" s="171"/>
      <c r="ACM43" s="171"/>
      <c r="ACN43" s="171"/>
      <c r="ACO43" s="171"/>
      <c r="ACP43" s="171"/>
      <c r="ACQ43" s="171"/>
      <c r="ACR43" s="171"/>
      <c r="ACS43" s="171"/>
      <c r="ACT43" s="171"/>
      <c r="ACU43" s="171"/>
      <c r="ACV43" s="171"/>
      <c r="ACW43" s="171"/>
      <c r="ACX43" s="171"/>
      <c r="ACY43" s="171"/>
      <c r="ACZ43" s="171"/>
      <c r="ADA43" s="171"/>
      <c r="ADB43" s="171"/>
      <c r="ADC43" s="171"/>
      <c r="ADD43" s="171"/>
      <c r="ADE43" s="171"/>
      <c r="ADF43" s="171"/>
      <c r="ADG43" s="171"/>
      <c r="ADH43" s="171"/>
      <c r="ADI43" s="171"/>
      <c r="ADJ43" s="171"/>
      <c r="ADK43" s="171"/>
      <c r="ADL43" s="171"/>
      <c r="ADM43" s="171"/>
      <c r="ADN43" s="171"/>
      <c r="ADO43" s="171"/>
      <c r="ADP43" s="171"/>
      <c r="ADQ43" s="171"/>
      <c r="ADR43" s="171"/>
      <c r="ADS43" s="171"/>
      <c r="ADT43" s="171"/>
      <c r="ADU43" s="171"/>
      <c r="ADV43" s="171"/>
      <c r="ADW43" s="171"/>
      <c r="ADX43" s="171"/>
      <c r="ADY43" s="171"/>
      <c r="ADZ43" s="171"/>
      <c r="AEA43" s="171"/>
      <c r="AEB43" s="171"/>
      <c r="AEC43" s="171"/>
      <c r="AED43" s="171"/>
      <c r="AEE43" s="171"/>
      <c r="AEF43" s="171"/>
      <c r="AEG43" s="171"/>
      <c r="AEH43" s="171"/>
      <c r="AEI43" s="171"/>
      <c r="AEJ43" s="171"/>
      <c r="AEK43" s="171"/>
      <c r="AEL43" s="171"/>
      <c r="AEM43" s="171"/>
      <c r="AEN43" s="171"/>
      <c r="AEO43" s="171"/>
      <c r="AEP43" s="171"/>
      <c r="AEQ43" s="171"/>
      <c r="AER43" s="171"/>
      <c r="AES43" s="171"/>
      <c r="AET43" s="171"/>
      <c r="AEU43" s="171"/>
      <c r="AEV43" s="171"/>
      <c r="AEW43" s="171"/>
      <c r="AEX43" s="171"/>
      <c r="AEY43" s="171"/>
      <c r="AEZ43" s="171"/>
      <c r="AFA43" s="171"/>
      <c r="AFB43" s="171"/>
      <c r="AFC43" s="171"/>
      <c r="AFD43" s="171"/>
      <c r="AFE43" s="171"/>
      <c r="AFF43" s="171"/>
      <c r="AFG43" s="171"/>
      <c r="AFH43" s="171"/>
      <c r="AFI43" s="171"/>
      <c r="AFJ43" s="171"/>
      <c r="AFK43" s="171"/>
      <c r="AFL43" s="171"/>
      <c r="AFM43" s="171"/>
      <c r="AFN43" s="171"/>
      <c r="AFO43" s="171"/>
      <c r="AFP43" s="171"/>
      <c r="AFQ43" s="171"/>
      <c r="AFR43" s="171"/>
      <c r="AFS43" s="171"/>
      <c r="AFT43" s="171"/>
      <c r="AFU43" s="171"/>
      <c r="AFV43" s="171"/>
      <c r="AFW43" s="171"/>
      <c r="AFX43" s="171"/>
      <c r="AFY43" s="171"/>
      <c r="AFZ43" s="171"/>
      <c r="AGA43" s="171"/>
      <c r="AGB43" s="171"/>
      <c r="AGC43" s="171"/>
      <c r="AGD43" s="171"/>
      <c r="AGE43" s="171"/>
      <c r="AGF43" s="171"/>
      <c r="AGG43" s="171"/>
      <c r="AGH43" s="171"/>
      <c r="AGI43" s="171"/>
      <c r="AGJ43" s="171"/>
      <c r="AGK43" s="171"/>
      <c r="AGL43" s="171"/>
      <c r="AGM43" s="171"/>
      <c r="AGN43" s="171"/>
      <c r="AGO43" s="171"/>
      <c r="AGP43" s="171"/>
      <c r="AGQ43" s="171"/>
      <c r="AGR43" s="171"/>
      <c r="AGS43" s="171"/>
      <c r="AGT43" s="171"/>
      <c r="AGU43" s="171"/>
      <c r="AGV43" s="171"/>
      <c r="AGW43" s="171"/>
      <c r="AGX43" s="171"/>
      <c r="AGY43" s="171"/>
      <c r="AGZ43" s="171"/>
      <c r="AHA43" s="171"/>
      <c r="AHB43" s="171"/>
      <c r="AHC43" s="171"/>
      <c r="AHD43" s="171"/>
      <c r="AHE43" s="171"/>
      <c r="AHF43" s="171"/>
      <c r="AHG43" s="171"/>
      <c r="AHH43" s="171"/>
      <c r="AHI43" s="171"/>
      <c r="AHJ43" s="171"/>
      <c r="AHK43" s="171"/>
      <c r="AHL43" s="171"/>
      <c r="AHM43" s="171"/>
      <c r="AHN43" s="171"/>
      <c r="AHO43" s="171"/>
      <c r="AHP43" s="171"/>
      <c r="AHQ43" s="171"/>
      <c r="AHR43" s="171"/>
      <c r="AHS43" s="171"/>
      <c r="AHT43" s="171"/>
      <c r="AHU43" s="171"/>
      <c r="AHV43" s="171"/>
      <c r="AHW43" s="171"/>
      <c r="AHX43" s="171"/>
      <c r="AHY43" s="171"/>
      <c r="AHZ43" s="171"/>
      <c r="AIA43" s="171"/>
      <c r="AIB43" s="171"/>
      <c r="AIC43" s="171"/>
      <c r="AID43" s="171"/>
      <c r="AIE43" s="171"/>
      <c r="AIF43" s="171"/>
      <c r="AIG43" s="171"/>
      <c r="AIH43" s="171"/>
      <c r="AII43" s="171"/>
      <c r="AIJ43" s="171"/>
      <c r="AIK43" s="171"/>
      <c r="AIL43" s="171"/>
      <c r="AIM43" s="171"/>
      <c r="AIN43" s="171"/>
      <c r="AIO43" s="171"/>
      <c r="AIP43" s="171"/>
      <c r="AIQ43" s="171"/>
      <c r="AIR43" s="171"/>
      <c r="AIS43" s="171"/>
      <c r="AIT43" s="171"/>
      <c r="AIU43" s="171"/>
      <c r="AIV43" s="171"/>
      <c r="AIW43" s="171"/>
      <c r="AIX43" s="171"/>
      <c r="AIY43" s="171"/>
      <c r="AIZ43" s="171"/>
      <c r="AJA43" s="171"/>
      <c r="AJB43" s="171"/>
      <c r="AJC43" s="171"/>
      <c r="AJD43" s="171"/>
      <c r="AJE43" s="171"/>
      <c r="AJF43" s="171"/>
      <c r="AJG43" s="171"/>
      <c r="AJH43" s="171"/>
      <c r="AJI43" s="171"/>
      <c r="AJJ43" s="171"/>
      <c r="AJK43" s="171"/>
      <c r="AJL43" s="171"/>
      <c r="AJM43" s="171"/>
      <c r="AJN43" s="171"/>
      <c r="AJO43" s="171"/>
      <c r="AJP43" s="171"/>
      <c r="AJQ43" s="171"/>
      <c r="AJR43" s="171"/>
      <c r="AJS43" s="171"/>
      <c r="AJT43" s="171"/>
      <c r="AJU43" s="171"/>
      <c r="AJV43" s="171"/>
      <c r="AJW43" s="171"/>
      <c r="AJX43" s="171"/>
      <c r="AJY43" s="171"/>
      <c r="AJZ43" s="171"/>
      <c r="AKA43" s="171"/>
      <c r="AKB43" s="171"/>
      <c r="AKC43" s="171"/>
      <c r="AKD43" s="171"/>
      <c r="AKE43" s="171"/>
      <c r="AKF43" s="171"/>
      <c r="AKG43" s="171"/>
      <c r="AKH43" s="171"/>
      <c r="AKI43" s="171"/>
      <c r="AKJ43" s="171"/>
      <c r="AKK43" s="171"/>
      <c r="AKL43" s="171"/>
      <c r="AKM43" s="171"/>
      <c r="AKN43" s="171"/>
      <c r="AKO43" s="171"/>
      <c r="AKP43" s="171"/>
      <c r="AKQ43" s="171"/>
      <c r="AKR43" s="171"/>
      <c r="AKS43" s="171"/>
      <c r="AKT43" s="171"/>
      <c r="AKU43" s="171"/>
      <c r="AKV43" s="171"/>
      <c r="AKW43" s="171"/>
      <c r="AKX43" s="171"/>
      <c r="AKY43" s="171"/>
      <c r="AKZ43" s="171"/>
      <c r="ALA43" s="171"/>
      <c r="ALB43" s="171"/>
      <c r="ALC43" s="171"/>
      <c r="ALD43" s="171"/>
      <c r="ALE43" s="171"/>
      <c r="ALF43" s="171"/>
      <c r="ALG43" s="171"/>
      <c r="ALH43" s="171"/>
      <c r="ALI43" s="171"/>
      <c r="ALJ43" s="171"/>
      <c r="ALK43" s="171"/>
      <c r="ALL43" s="171"/>
      <c r="ALM43" s="171"/>
      <c r="ALN43" s="171"/>
      <c r="ALO43" s="171"/>
      <c r="ALP43" s="171"/>
      <c r="ALQ43" s="171"/>
      <c r="ALR43" s="171"/>
      <c r="ALS43" s="171"/>
      <c r="ALT43" s="171"/>
      <c r="ALU43" s="171"/>
      <c r="ALV43" s="171"/>
      <c r="ALW43" s="171"/>
      <c r="ALX43" s="171"/>
      <c r="ALY43" s="171"/>
      <c r="ALZ43" s="171"/>
      <c r="AMA43" s="171"/>
      <c r="AMB43" s="171"/>
      <c r="AMC43" s="171"/>
      <c r="AMD43" s="171"/>
      <c r="AME43" s="171"/>
      <c r="AMF43" s="171"/>
      <c r="AMG43" s="171"/>
      <c r="AMH43" s="171"/>
      <c r="AMI43" s="171"/>
      <c r="AMJ43" s="171"/>
      <c r="AMK43" s="171"/>
      <c r="AML43" s="171"/>
      <c r="AMM43" s="171"/>
      <c r="AMN43" s="171"/>
      <c r="AMO43" s="171"/>
      <c r="AMP43" s="171"/>
      <c r="AMQ43" s="171"/>
      <c r="AMR43" s="171"/>
      <c r="AMS43" s="171"/>
      <c r="AMT43" s="171"/>
      <c r="AMU43" s="171"/>
      <c r="AMV43" s="171"/>
      <c r="AMW43" s="171"/>
      <c r="AMX43" s="171"/>
      <c r="AMY43" s="171"/>
      <c r="AMZ43" s="171"/>
      <c r="ANA43" s="171"/>
      <c r="ANB43" s="171"/>
      <c r="ANC43" s="171"/>
      <c r="AND43" s="171"/>
      <c r="ANE43" s="171"/>
      <c r="ANF43" s="171"/>
      <c r="ANG43" s="171"/>
      <c r="ANH43" s="171"/>
      <c r="ANI43" s="171"/>
      <c r="ANJ43" s="171"/>
    </row>
    <row r="44" spans="1:1050" ht="26.1" customHeight="1" outlineLevel="2" x14ac:dyDescent="0.2">
      <c r="A44" s="266">
        <f>EJ44</f>
        <v>132</v>
      </c>
      <c r="B44" s="268" t="s">
        <v>137</v>
      </c>
      <c r="C44" s="268" t="s">
        <v>231</v>
      </c>
      <c r="D44" s="268" t="s">
        <v>10</v>
      </c>
      <c r="E44" s="268" t="s">
        <v>232</v>
      </c>
      <c r="F44" s="268" t="s">
        <v>210</v>
      </c>
      <c r="G44" s="269" t="s">
        <v>233</v>
      </c>
      <c r="H44" s="267" t="s">
        <v>130</v>
      </c>
      <c r="I44" s="267">
        <v>22</v>
      </c>
      <c r="J44" s="270">
        <v>690.24</v>
      </c>
      <c r="K44" s="270">
        <v>100.76</v>
      </c>
      <c r="L44" s="270">
        <v>504.18</v>
      </c>
      <c r="M44" s="270">
        <v>513.91999999999996</v>
      </c>
      <c r="N44" s="270"/>
      <c r="O44" s="270"/>
      <c r="P44" s="270"/>
      <c r="Q44" s="270"/>
      <c r="R44" s="270"/>
      <c r="S44" s="270"/>
      <c r="T44" s="270">
        <f t="shared" si="24"/>
        <v>1809.1</v>
      </c>
      <c r="U44" s="270">
        <f t="shared" si="25"/>
        <v>24299.559999999998</v>
      </c>
      <c r="V44" s="267">
        <v>7</v>
      </c>
      <c r="W44" s="271">
        <v>22</v>
      </c>
      <c r="X44" s="272">
        <f>VLOOKUP(W44,'[1]PPTOS GENERALES 2024'!$AL$11:$AN$40,3)*Y44</f>
        <v>612.99</v>
      </c>
      <c r="Y44" s="273">
        <v>1</v>
      </c>
      <c r="Z44" s="274">
        <f>VLOOKUP(C44,'[1]PPTOS GENERALES 2024'!$AL$3:$AO$8,4)*Y44</f>
        <v>1007.85</v>
      </c>
      <c r="AA44" s="274">
        <f>VLOOKUP(C44,'[1]PPTOS GENERALES 2024'!$AL$3:$AP$8,5)*DM44*Y44</f>
        <v>367.2</v>
      </c>
      <c r="AB44" s="274"/>
      <c r="AC44" s="270">
        <f>VLOOKUP(C44,'[1]PPTOS GENERALES 2024'!$AU$3:$AV$8,2)*Y44</f>
        <v>871.08600000000001</v>
      </c>
      <c r="AD44" s="270">
        <f>VLOOKUP(C44,'[1]PPTOS GENERALES 2024'!$AU$3:$AW$8,3)*DM44*Y44</f>
        <v>317.54499999999996</v>
      </c>
      <c r="AE44" s="275">
        <f>VLOOKUP(I44,'[1]PPTOS GENERALES 2024'!$AL$11:$AN$40,3)*Y44</f>
        <v>612.99</v>
      </c>
      <c r="AF44" s="270">
        <f t="shared" si="23"/>
        <v>0</v>
      </c>
      <c r="AG44" s="270">
        <v>554.04</v>
      </c>
      <c r="AH44" s="270"/>
      <c r="AI44" s="270"/>
      <c r="AJ44" s="270"/>
      <c r="AK44" s="276"/>
      <c r="AL44" s="270">
        <f>VLOOKUP(V44,'[1]PPTOS GENERALES 2024'!$AL$45:$BB$56,12)*AK44</f>
        <v>0</v>
      </c>
      <c r="AM44" s="276"/>
      <c r="AN44" s="270">
        <f>VLOOKUP(V44,'[1]PPTOS GENERALES 2024'!$AL$45:$BB$56,14)*AM44</f>
        <v>0</v>
      </c>
      <c r="AO44" s="276"/>
      <c r="AP44" s="270">
        <f>VLOOKUP(V44,'[1]PPTOS GENERALES 2024'!$AL$45:$BB$56,15)*AO44</f>
        <v>0</v>
      </c>
      <c r="AQ44" s="276">
        <v>1</v>
      </c>
      <c r="AR44" s="270">
        <f>VLOOKUP(V44,'[1]PPTOS GENERALES 2024'!$AL$45:$BB$56,17)*AQ44</f>
        <v>69.84</v>
      </c>
      <c r="AS44" s="276"/>
      <c r="AT44" s="270">
        <f>VLOOKUP(V44,'[1]PPTOS GENERALES 2024'!$AL$45:$BG$56,18)*AS44</f>
        <v>0</v>
      </c>
      <c r="AU44" s="244"/>
      <c r="AV44" s="270">
        <f>VLOOKUP(V44,'[1]PPTOS GENERALES 2024'!$AL$45:$BG$56,19)*AU44</f>
        <v>0</v>
      </c>
      <c r="AW44" s="244">
        <v>1</v>
      </c>
      <c r="AX44" s="270">
        <f>VLOOKUP(V44,'[1]PPTOS GENERALES 2024'!$AL$45:$BG$56,20)*AW44</f>
        <v>139.66999999999999</v>
      </c>
      <c r="AY44" s="244"/>
      <c r="AZ44" s="270">
        <f>VLOOKUP(V44,'[1]PPTOS GENERALES 2024'!$AL$45:$BG$56,21)*AY44</f>
        <v>0</v>
      </c>
      <c r="BA44" s="244"/>
      <c r="BB44" s="270">
        <f>VLOOKUP(V44,'[1]PPTOS GENERALES 2024'!$AL$45:$BG$56,22)*BA44</f>
        <v>0</v>
      </c>
      <c r="BC44" s="277">
        <v>1</v>
      </c>
      <c r="BD44" s="270">
        <f>VLOOKUP(V44,'[1]PPTOS GENERALES 2024'!$AL$45:$BZ$56,23)*BC44</f>
        <v>382.61440000000005</v>
      </c>
      <c r="BE44" s="244"/>
      <c r="BF44" s="270">
        <f>VLOOKUP(V44,'[1]PPTOS GENERALES 2024'!$AL$45:$BZ$56,24)*BE44</f>
        <v>0</v>
      </c>
      <c r="BG44" s="244">
        <v>1</v>
      </c>
      <c r="BH44" s="270">
        <f>VLOOKUP(V44,'[1]PPTOS GENERALES 2024'!$AL$45:$BZ$56,25)*BG44</f>
        <v>310.69439999999997</v>
      </c>
      <c r="BI44" s="244"/>
      <c r="BJ44" s="270">
        <f>VLOOKUP(V44,'[1]PPTOS GENERALES 2024'!$AL$45:$BZ$56,26)*BI44</f>
        <v>0</v>
      </c>
      <c r="BK44" s="244"/>
      <c r="BL44" s="270">
        <f>VLOOKUP(V44,'[1]PPTOS GENERALES 2024'!$AL$45:$BZ$56,27)*BK44</f>
        <v>0</v>
      </c>
      <c r="BM44" s="270"/>
      <c r="BN44" s="270">
        <f>VLOOKUP(V44,'[1]PPTOS GENERALES 2024'!$AL$45:$BZ$56,28)*BM44</f>
        <v>0</v>
      </c>
      <c r="BO44" s="270"/>
      <c r="BP44" s="270">
        <f>VLOOKUP(V44,'[1]PPTOS GENERALES 2024'!$AL$45:$BZ$56,29)*BO44</f>
        <v>0</v>
      </c>
      <c r="BQ44" s="270"/>
      <c r="BR44" s="270">
        <f>VLOOKUP(V44,'[1]PPTOS GENERALES 2024'!$AL$45:$BZ$56,30)*BQ44</f>
        <v>0</v>
      </c>
      <c r="BS44" s="270">
        <v>1</v>
      </c>
      <c r="BT44" s="270">
        <f>VLOOKUP(V44,'[1]PPTOS GENERALES 2024'!$AL$45:$BZ$56,31)*BS44</f>
        <v>310.69439999999997</v>
      </c>
      <c r="BU44" s="270"/>
      <c r="BV44" s="270">
        <f>VLOOKUP(V44,'[1]PPTOS GENERALES 2024'!$AL$45:$BZ$56,32)*BU44</f>
        <v>0</v>
      </c>
      <c r="BW44" s="270"/>
      <c r="BX44" s="270">
        <f>VLOOKUP(V44,'[1]PPTOS GENERALES 2024'!$AL$45:$BZ$56,33)*BW44</f>
        <v>0</v>
      </c>
      <c r="BY44" s="270"/>
      <c r="BZ44" s="270">
        <f>VLOOKUP(V44,'[1]PPTOS GENERALES 2024'!$AL$45:$BZ$56,34)*BY44</f>
        <v>0</v>
      </c>
      <c r="CA44" s="270"/>
      <c r="CB44" s="270">
        <f>VLOOKUP(V44,'[1]PPTOS GENERALES 2024'!$AL$45:$BZ$56,35)*CA44</f>
        <v>0</v>
      </c>
      <c r="CC44" s="270">
        <v>0</v>
      </c>
      <c r="CD44" s="270">
        <f>VLOOKUP(V44,'[1]PPTOS GENERALES 2024'!$AL$45:$BZ$56,36)*CC44</f>
        <v>0</v>
      </c>
      <c r="CE44" s="270">
        <v>0</v>
      </c>
      <c r="CF44" s="270">
        <f>VLOOKUP(V44,'[1]PPTOS GENERALES 2024'!$AL$45:$BZ$56,37)*CE44</f>
        <v>0</v>
      </c>
      <c r="CG44" s="270">
        <v>0</v>
      </c>
      <c r="CH44" s="270">
        <f>VLOOKUP(V44,'[1]PPTOS GENERALES 2024'!$AL$45:$BZ$56,38)*CG44</f>
        <v>0</v>
      </c>
      <c r="CI44" s="270">
        <v>0</v>
      </c>
      <c r="CJ44" s="270">
        <f>VLOOKUP(V44,'[1]PPTOS GENERALES 2024'!$AL$45:$BZ$56,39)*CI44</f>
        <v>0</v>
      </c>
      <c r="CK44" s="270"/>
      <c r="CL44" s="270">
        <f>VLOOKUP(V44,'[1]PPTOS GENERALES 2024'!$AL$45:$BZ$56,40)*CK44</f>
        <v>0</v>
      </c>
      <c r="CM44" s="270"/>
      <c r="CN44" s="270">
        <f>VLOOKUP(V44,'[1]PPTOS GENERALES 2024'!$AL$45:$BZ$56,41)*CM44</f>
        <v>0</v>
      </c>
      <c r="CO44" s="270">
        <f t="shared" si="26"/>
        <v>0</v>
      </c>
      <c r="CP44" s="270"/>
      <c r="CQ44" s="270">
        <f t="array" ref="CQ44">ROUND((Z44*12)+(AC44*2),2)</f>
        <v>13836.37</v>
      </c>
      <c r="CR44" s="270"/>
      <c r="CS44" s="270"/>
      <c r="CT44" s="270"/>
      <c r="CU44" s="270">
        <f t="array" ref="CU44">ROUND((AA44*12)+ (AD44*2)+AB44,2)</f>
        <v>5041.49</v>
      </c>
      <c r="CV44" s="270">
        <f t="shared" si="3"/>
        <v>18877.86</v>
      </c>
      <c r="CW44" s="270">
        <f t="array" ref="CW44">ROUND((AE44+AF44)*14,2)</f>
        <v>8581.86</v>
      </c>
      <c r="CX44" s="270">
        <f t="array" ref="CX44">ROUND(AG44*14,2)</f>
        <v>7756.56</v>
      </c>
      <c r="CY44" s="270">
        <f t="shared" si="4"/>
        <v>16989.18</v>
      </c>
      <c r="CZ44" s="278">
        <f t="shared" si="5"/>
        <v>24745.74</v>
      </c>
      <c r="DA44" s="279">
        <f t="array" ref="DA44">CO44+CP44+CQ44+CS44+CT44+CU44+CW44+CX44+CY44</f>
        <v>52205.46</v>
      </c>
      <c r="DB44" s="245">
        <v>0</v>
      </c>
      <c r="DC44" s="280">
        <f t="shared" si="6"/>
        <v>38103.240000000005</v>
      </c>
      <c r="DD44" s="281">
        <f t="shared" si="27"/>
        <v>0.56806296081081342</v>
      </c>
      <c r="DE44" s="270"/>
      <c r="DF44" s="270"/>
      <c r="DG44" s="270">
        <f t="shared" si="8"/>
        <v>2751.59</v>
      </c>
      <c r="DH44" s="267" t="e">
        <f>#REF!-#REF!</f>
        <v>#REF!</v>
      </c>
      <c r="DI44" s="282" t="s">
        <v>122</v>
      </c>
      <c r="DJ44" s="282" t="s">
        <v>219</v>
      </c>
      <c r="DK44" s="284">
        <v>45658</v>
      </c>
      <c r="DL44" s="285">
        <f t="shared" si="9"/>
        <v>10</v>
      </c>
      <c r="DM44" s="285">
        <f t="shared" si="10"/>
        <v>10</v>
      </c>
      <c r="DN44" s="286">
        <f>ROUND(AF44/30,2)</f>
        <v>0</v>
      </c>
      <c r="DO44" s="287">
        <f>ROUND(AJ44/30,2)</f>
        <v>0</v>
      </c>
      <c r="DP44" s="287">
        <f>ROUND(AL44/30,2)</f>
        <v>0</v>
      </c>
      <c r="DQ44" s="287">
        <f>ROUND(AN44/30,2)</f>
        <v>0</v>
      </c>
      <c r="DR44" s="287">
        <f>ROUND(AP44/30,2)</f>
        <v>0</v>
      </c>
      <c r="DS44" s="287">
        <f>ROUND(AR44/30,2)</f>
        <v>2.33</v>
      </c>
      <c r="DT44" s="287">
        <f>ROUND(AT44/30,2)</f>
        <v>0</v>
      </c>
      <c r="DU44" s="287">
        <f>ROUND(AV44/30,2)</f>
        <v>0</v>
      </c>
      <c r="DV44" s="287">
        <f>ROUND(AX44/30,2)</f>
        <v>4.66</v>
      </c>
      <c r="DW44" s="287">
        <f>ROUND(AZ44/30,2)</f>
        <v>0</v>
      </c>
      <c r="DX44" s="287">
        <f>ROUND(BB44/30,2)</f>
        <v>0</v>
      </c>
      <c r="DY44" s="288"/>
      <c r="DZ44" s="289">
        <v>41</v>
      </c>
      <c r="EA44" s="289">
        <v>2095.23</v>
      </c>
      <c r="EB44" s="290" t="e">
        <f>#REF!-DZ44</f>
        <v>#REF!</v>
      </c>
      <c r="EC44" s="291">
        <f>DG44-EA44</f>
        <v>656.36000000000013</v>
      </c>
      <c r="ED44" s="292">
        <f>ROUND(DB44/2,2)</f>
        <v>0</v>
      </c>
      <c r="EE44" s="288"/>
      <c r="EF44" s="288"/>
      <c r="EG44" s="288"/>
      <c r="EH44" s="288"/>
      <c r="EI44" s="293" t="s">
        <v>212</v>
      </c>
      <c r="EJ44" s="294">
        <v>132</v>
      </c>
      <c r="EK44" s="295" t="s">
        <v>213</v>
      </c>
      <c r="EL44" s="205">
        <v>3</v>
      </c>
      <c r="EM44" s="205">
        <v>2</v>
      </c>
      <c r="EN44" s="170" t="s">
        <v>132</v>
      </c>
      <c r="EO44" s="170" t="s">
        <v>132</v>
      </c>
    </row>
    <row r="45" spans="1:1050" ht="26.1" customHeight="1" outlineLevel="2" x14ac:dyDescent="0.2">
      <c r="A45" s="266">
        <f>EJ45</f>
        <v>132</v>
      </c>
      <c r="B45" s="268" t="s">
        <v>137</v>
      </c>
      <c r="C45" s="268" t="s">
        <v>231</v>
      </c>
      <c r="D45" s="268" t="s">
        <v>10</v>
      </c>
      <c r="E45" s="268" t="s">
        <v>232</v>
      </c>
      <c r="F45" s="268" t="s">
        <v>210</v>
      </c>
      <c r="G45" s="319" t="s">
        <v>233</v>
      </c>
      <c r="H45" s="267" t="s">
        <v>135</v>
      </c>
      <c r="I45" s="267">
        <v>22</v>
      </c>
      <c r="J45" s="270">
        <v>690.24</v>
      </c>
      <c r="K45" s="270">
        <v>151.13999999999999</v>
      </c>
      <c r="L45" s="270">
        <v>504.18</v>
      </c>
      <c r="M45" s="270">
        <v>513.91999999999996</v>
      </c>
      <c r="N45" s="270"/>
      <c r="O45" s="270"/>
      <c r="P45" s="270"/>
      <c r="Q45" s="270"/>
      <c r="R45" s="270"/>
      <c r="S45" s="270"/>
      <c r="T45" s="270">
        <f t="shared" si="24"/>
        <v>1859.48</v>
      </c>
      <c r="U45" s="270">
        <f t="shared" si="25"/>
        <v>25004.879999999997</v>
      </c>
      <c r="V45" s="267">
        <v>7</v>
      </c>
      <c r="W45" s="271">
        <v>22</v>
      </c>
      <c r="X45" s="272">
        <f>VLOOKUP(W45,'[1]PPTOS GENERALES 2024'!$AL$11:$AN$40,3)*Y45</f>
        <v>612.99</v>
      </c>
      <c r="Y45" s="273">
        <v>1</v>
      </c>
      <c r="Z45" s="274">
        <f>VLOOKUP(C45,'[1]PPTOS GENERALES 2024'!$AL$3:$AO$8,4)*Y45</f>
        <v>1007.85</v>
      </c>
      <c r="AA45" s="274">
        <f>VLOOKUP(C45,'[1]PPTOS GENERALES 2024'!$AL$3:$AP$8,5)*DM45*Y45</f>
        <v>0</v>
      </c>
      <c r="AB45" s="274">
        <f>VLOOKUP(C45,'[1]PPTOS GENERALES 2024'!$R$3:$V$8,5)*5</f>
        <v>174.60000000000002</v>
      </c>
      <c r="AC45" s="270">
        <f>VLOOKUP(C45,'[1]PPTOS GENERALES 2024'!$AU$3:$AV$8,2)*Y45</f>
        <v>871.08600000000001</v>
      </c>
      <c r="AD45" s="270">
        <f>VLOOKUP(C45,'[1]PPTOS GENERALES 2024'!$AU$3:$AW$8,3)*DM45*Y45</f>
        <v>0</v>
      </c>
      <c r="AE45" s="275">
        <f>VLOOKUP(I45,'[1]PPTOS GENERALES 2024'!$AL$11:$AN$40,3)*Y45</f>
        <v>612.99</v>
      </c>
      <c r="AF45" s="270">
        <f t="shared" si="23"/>
        <v>0</v>
      </c>
      <c r="AG45" s="270">
        <f>VLOOKUP(V45,'[1]PPTOS GENERALES 2024'!$AL$45:$AU$56,10)*Y45</f>
        <v>707.5</v>
      </c>
      <c r="AH45" s="270"/>
      <c r="AI45" s="270"/>
      <c r="AJ45" s="270"/>
      <c r="AK45" s="276"/>
      <c r="AL45" s="270">
        <f>VLOOKUP(V45,'[1]PPTOS GENERALES 2024'!$AL$45:$BB$56,12)*AK45</f>
        <v>0</v>
      </c>
      <c r="AM45" s="276"/>
      <c r="AN45" s="270">
        <f>VLOOKUP(V45,'[1]PPTOS GENERALES 2024'!$AL$45:$BB$56,14)*AM45</f>
        <v>0</v>
      </c>
      <c r="AO45" s="276">
        <v>0</v>
      </c>
      <c r="AP45" s="270">
        <f>VLOOKUP(V45,'[1]PPTOS GENERALES 2024'!$AL$45:$BB$56,15)*AO45</f>
        <v>0</v>
      </c>
      <c r="AQ45" s="276">
        <v>1</v>
      </c>
      <c r="AR45" s="270">
        <f>VLOOKUP(V45,'[1]PPTOS GENERALES 2024'!$AL$45:$BB$56,17)*AQ45</f>
        <v>69.84</v>
      </c>
      <c r="AS45" s="276">
        <v>0</v>
      </c>
      <c r="AT45" s="270">
        <f>VLOOKUP(V45,'[1]PPTOS GENERALES 2024'!$AL$45:$BG$56,18)*AS45</f>
        <v>0</v>
      </c>
      <c r="AU45" s="244"/>
      <c r="AV45" s="270">
        <f>VLOOKUP(V45,'[1]PPTOS GENERALES 2024'!$AL$45:$BG$56,19)*AU45</f>
        <v>0</v>
      </c>
      <c r="AW45" s="244">
        <v>1</v>
      </c>
      <c r="AX45" s="270">
        <f>VLOOKUP(V45,'[1]PPTOS GENERALES 2024'!$AL$45:$BG$56,20)*AW45</f>
        <v>139.66999999999999</v>
      </c>
      <c r="AY45" s="244"/>
      <c r="AZ45" s="270">
        <f>VLOOKUP(V45,'[1]PPTOS GENERALES 2024'!$AL$45:$BG$56,21)*AY45</f>
        <v>0</v>
      </c>
      <c r="BA45" s="244"/>
      <c r="BB45" s="270">
        <f>VLOOKUP(V45,'[1]PPTOS GENERALES 2024'!$AL$45:$BG$56,22)*BA45</f>
        <v>0</v>
      </c>
      <c r="BC45" s="277">
        <v>1</v>
      </c>
      <c r="BD45" s="270">
        <f>VLOOKUP(V45,'[1]PPTOS GENERALES 2024'!$AL$45:$BZ$56,23)*BC45</f>
        <v>382.61440000000005</v>
      </c>
      <c r="BE45" s="244"/>
      <c r="BF45" s="270">
        <f>VLOOKUP(V45,'[1]PPTOS GENERALES 2024'!$AL$45:$BZ$56,24)*BE45</f>
        <v>0</v>
      </c>
      <c r="BG45" s="244">
        <v>1</v>
      </c>
      <c r="BH45" s="270">
        <f>VLOOKUP(V45,'[1]PPTOS GENERALES 2024'!$AL$45:$BZ$56,25)*BG45</f>
        <v>310.69439999999997</v>
      </c>
      <c r="BI45" s="244"/>
      <c r="BJ45" s="270">
        <f>VLOOKUP(V45,'[1]PPTOS GENERALES 2024'!$AL$45:$BZ$56,26)*BI45</f>
        <v>0</v>
      </c>
      <c r="BK45" s="244"/>
      <c r="BL45" s="270">
        <f>VLOOKUP(V45,'[1]PPTOS GENERALES 2024'!$AL$45:$BZ$56,27)*BK45</f>
        <v>0</v>
      </c>
      <c r="BM45" s="270"/>
      <c r="BN45" s="270">
        <f>VLOOKUP(V45,'[1]PPTOS GENERALES 2024'!$AL$45:$BZ$56,28)*BM45</f>
        <v>0</v>
      </c>
      <c r="BO45" s="270"/>
      <c r="BP45" s="270">
        <f>VLOOKUP(V45,'[1]PPTOS GENERALES 2024'!$AL$45:$BZ$56,29)*BO45</f>
        <v>0</v>
      </c>
      <c r="BQ45" s="270"/>
      <c r="BR45" s="270">
        <f>VLOOKUP(V45,'[1]PPTOS GENERALES 2024'!$AL$45:$BZ$56,30)*BQ45</f>
        <v>0</v>
      </c>
      <c r="BS45" s="270">
        <v>1</v>
      </c>
      <c r="BT45" s="270">
        <f>VLOOKUP(V45,'[1]PPTOS GENERALES 2024'!$AL$45:$BZ$56,31)*BS45</f>
        <v>310.69439999999997</v>
      </c>
      <c r="BU45" s="270"/>
      <c r="BV45" s="270">
        <f>VLOOKUP(V45,'[1]PPTOS GENERALES 2024'!$AL$45:$BZ$56,32)*BU45</f>
        <v>0</v>
      </c>
      <c r="BW45" s="270"/>
      <c r="BX45" s="270">
        <f>VLOOKUP(V45,'[1]PPTOS GENERALES 2024'!$AL$45:$BZ$56,33)*BW45</f>
        <v>0</v>
      </c>
      <c r="BY45" s="270"/>
      <c r="BZ45" s="270">
        <f>VLOOKUP(V45,'[1]PPTOS GENERALES 2024'!$AL$45:$BZ$56,34)*BY45</f>
        <v>0</v>
      </c>
      <c r="CA45" s="270"/>
      <c r="CB45" s="270">
        <f>VLOOKUP(V45,'[1]PPTOS GENERALES 2024'!$AL$45:$BZ$56,35)*CA45</f>
        <v>0</v>
      </c>
      <c r="CC45" s="270">
        <v>0</v>
      </c>
      <c r="CD45" s="270">
        <f>VLOOKUP(V45,'[1]PPTOS GENERALES 2024'!$AL$45:$BZ$56,36)*CC45</f>
        <v>0</v>
      </c>
      <c r="CE45" s="270">
        <v>0</v>
      </c>
      <c r="CF45" s="270">
        <f>VLOOKUP(V45,'[1]PPTOS GENERALES 2024'!$AL$45:$BZ$56,37)*CE45</f>
        <v>0</v>
      </c>
      <c r="CG45" s="270">
        <v>0</v>
      </c>
      <c r="CH45" s="270">
        <f>VLOOKUP(V45,'[1]PPTOS GENERALES 2024'!$AL$45:$BZ$56,38)*CG45</f>
        <v>0</v>
      </c>
      <c r="CI45" s="270">
        <v>0</v>
      </c>
      <c r="CJ45" s="270">
        <f>VLOOKUP(V45,'[1]PPTOS GENERALES 2024'!$AL$45:$BZ$56,39)*CI45</f>
        <v>0</v>
      </c>
      <c r="CK45" s="270"/>
      <c r="CL45" s="270">
        <f>VLOOKUP(V45,'[1]PPTOS GENERALES 2024'!$AL$45:$BZ$56,40)*CK45</f>
        <v>0</v>
      </c>
      <c r="CM45" s="270"/>
      <c r="CN45" s="270">
        <f>VLOOKUP(V45,'[1]PPTOS GENERALES 2024'!$AL$45:$BZ$56,41)*CM45</f>
        <v>0</v>
      </c>
      <c r="CO45" s="270">
        <f t="shared" si="26"/>
        <v>0</v>
      </c>
      <c r="CP45" s="270"/>
      <c r="CQ45" s="270">
        <f t="array" ref="CQ45">ROUND((Z45*12)+(AC45*2),2)</f>
        <v>13836.37</v>
      </c>
      <c r="CR45" s="270"/>
      <c r="CS45" s="270"/>
      <c r="CT45" s="270"/>
      <c r="CU45" s="270">
        <f t="array" ref="CU45">ROUND((AA45*12)+ (AD45*2)+AB45,2)</f>
        <v>174.6</v>
      </c>
      <c r="CV45" s="270">
        <f t="shared" si="3"/>
        <v>14010.970000000001</v>
      </c>
      <c r="CW45" s="270">
        <f t="array" ref="CW45">ROUND((AE45+AF45)*14,2)</f>
        <v>8581.86</v>
      </c>
      <c r="CX45" s="270">
        <f t="array" ref="CX45">ROUND(AG45*14,2)</f>
        <v>9905</v>
      </c>
      <c r="CY45" s="270">
        <f t="shared" si="4"/>
        <v>16989.18</v>
      </c>
      <c r="CZ45" s="278">
        <f t="shared" si="5"/>
        <v>26894.18</v>
      </c>
      <c r="DA45" s="279">
        <f t="array" ref="DA45">CO45+CP45+CQ45+CS45+CT45+CU45+CW45+CX45+CY45</f>
        <v>49487.01</v>
      </c>
      <c r="DB45" s="245">
        <v>0</v>
      </c>
      <c r="DC45" s="280">
        <f t="shared" si="6"/>
        <v>35110.880000000005</v>
      </c>
      <c r="DD45" s="281">
        <f t="shared" si="27"/>
        <v>0.40416110775176728</v>
      </c>
      <c r="DE45" s="270"/>
      <c r="DF45" s="270"/>
      <c r="DG45" s="270">
        <f t="shared" si="8"/>
        <v>2537.8500000000004</v>
      </c>
      <c r="DH45" s="267" t="e">
        <f>#REF!-#REF!</f>
        <v>#REF!</v>
      </c>
      <c r="DI45" s="282" t="s">
        <v>122</v>
      </c>
      <c r="DJ45" s="282"/>
      <c r="DK45" s="284"/>
      <c r="DL45" s="285">
        <f t="shared" si="9"/>
        <v>0</v>
      </c>
      <c r="DM45" s="285">
        <f t="shared" si="10"/>
        <v>0</v>
      </c>
      <c r="DN45" s="286">
        <f>ROUND(AF45/30,2)</f>
        <v>0</v>
      </c>
      <c r="DO45" s="287">
        <f>ROUND(AJ45/30,2)</f>
        <v>0</v>
      </c>
      <c r="DP45" s="287">
        <f>ROUND(AL45/30,2)</f>
        <v>0</v>
      </c>
      <c r="DQ45" s="287">
        <f>ROUND(AN45/30,2)</f>
        <v>0</v>
      </c>
      <c r="DR45" s="287">
        <f>ROUND(AP45/30,2)</f>
        <v>0</v>
      </c>
      <c r="DS45" s="287">
        <f>ROUND(AR45/30,2)</f>
        <v>2.33</v>
      </c>
      <c r="DT45" s="287">
        <f>ROUND(AT45/30,2)</f>
        <v>0</v>
      </c>
      <c r="DU45" s="287">
        <f>ROUND(AV45/30,2)</f>
        <v>0</v>
      </c>
      <c r="DV45" s="287">
        <f>ROUND(AX45/30,2)</f>
        <v>4.66</v>
      </c>
      <c r="DW45" s="287">
        <f>ROUND(AZ45/30,2)</f>
        <v>0</v>
      </c>
      <c r="DX45" s="287">
        <f>ROUND(BB45/30,2)</f>
        <v>0</v>
      </c>
      <c r="DY45" s="288"/>
      <c r="DZ45" s="289">
        <v>34</v>
      </c>
      <c r="EA45" s="289">
        <v>2324.23</v>
      </c>
      <c r="EB45" s="290" t="e">
        <f>#REF!-DZ45</f>
        <v>#REF!</v>
      </c>
      <c r="EC45" s="291">
        <f>DG45-EA45</f>
        <v>213.62000000000035</v>
      </c>
      <c r="ED45" s="292">
        <f>ROUND(DB45/2,2)</f>
        <v>0</v>
      </c>
      <c r="EE45" s="288"/>
      <c r="EF45" s="288"/>
      <c r="EG45" s="288"/>
      <c r="EH45" s="288"/>
      <c r="EI45" s="293" t="s">
        <v>212</v>
      </c>
      <c r="EJ45" s="294">
        <v>132</v>
      </c>
      <c r="EK45" s="295" t="s">
        <v>213</v>
      </c>
      <c r="EL45" s="205">
        <v>3</v>
      </c>
      <c r="EM45" s="205">
        <v>2</v>
      </c>
      <c r="EN45" s="170" t="s">
        <v>132</v>
      </c>
      <c r="EO45" s="170" t="s">
        <v>132</v>
      </c>
    </row>
    <row r="46" spans="1:1050" s="385" customFormat="1" ht="26.1" customHeight="1" outlineLevel="2" x14ac:dyDescent="0.2">
      <c r="A46" s="356"/>
      <c r="B46" s="358"/>
      <c r="C46" s="358"/>
      <c r="D46" s="358"/>
      <c r="E46" s="358"/>
      <c r="F46" s="358"/>
      <c r="G46" s="359"/>
      <c r="H46" s="357"/>
      <c r="I46" s="357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357"/>
      <c r="W46" s="361"/>
      <c r="X46" s="362"/>
      <c r="Y46" s="363"/>
      <c r="Z46" s="364"/>
      <c r="AA46" s="364"/>
      <c r="AB46" s="364"/>
      <c r="AC46" s="152"/>
      <c r="AD46" s="152"/>
      <c r="AE46" s="365"/>
      <c r="AF46" s="152"/>
      <c r="AG46" s="152"/>
      <c r="AH46" s="152"/>
      <c r="AI46" s="152"/>
      <c r="AJ46" s="152"/>
      <c r="AK46" s="366"/>
      <c r="AL46" s="152"/>
      <c r="AM46" s="366"/>
      <c r="AN46" s="152"/>
      <c r="AO46" s="366"/>
      <c r="AP46" s="152"/>
      <c r="AQ46" s="366"/>
      <c r="AR46" s="152"/>
      <c r="AS46" s="366"/>
      <c r="AT46" s="152"/>
      <c r="AU46" s="367"/>
      <c r="AV46" s="152"/>
      <c r="AW46" s="367"/>
      <c r="AX46" s="152"/>
      <c r="AY46" s="367"/>
      <c r="AZ46" s="152"/>
      <c r="BA46" s="367"/>
      <c r="BB46" s="152"/>
      <c r="BC46" s="367"/>
      <c r="BD46" s="152"/>
      <c r="BE46" s="367"/>
      <c r="BF46" s="152"/>
      <c r="BG46" s="367"/>
      <c r="BH46" s="152"/>
      <c r="BI46" s="367"/>
      <c r="BJ46" s="152"/>
      <c r="BK46" s="367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>
        <f>SUM(CO2:CO45)</f>
        <v>17646.46</v>
      </c>
      <c r="CP46" s="152">
        <f>SUM(CP2:CP45)</f>
        <v>15517.398499999999</v>
      </c>
      <c r="CQ46" s="152">
        <f>SUM(CQ2:CQ45)</f>
        <v>83018.22</v>
      </c>
      <c r="CR46" s="368">
        <f>SUM(CR2:CR45)</f>
        <v>427844.88000000006</v>
      </c>
      <c r="CS46" s="152"/>
      <c r="CT46" s="152"/>
      <c r="CU46" s="152">
        <f>SUM(CU2:CU45)</f>
        <v>151129.08783333338</v>
      </c>
      <c r="CV46" s="152"/>
      <c r="CW46" s="152">
        <f>SUM(CW2:CW45)</f>
        <v>386202.17999999964</v>
      </c>
      <c r="CX46" s="152"/>
      <c r="CY46" s="152"/>
      <c r="CZ46" s="152">
        <f>SUM(CZ2:CZ45)</f>
        <v>980274.46000000043</v>
      </c>
      <c r="DA46" s="369">
        <f>SUM(DA2:DA45)</f>
        <v>2061632.6863333336</v>
      </c>
      <c r="DB46" s="360"/>
      <c r="DC46" s="370"/>
      <c r="DD46" s="371"/>
      <c r="DE46" s="152"/>
      <c r="DF46" s="152"/>
      <c r="DG46" s="152"/>
      <c r="DH46" s="357"/>
      <c r="DI46" s="372"/>
      <c r="DJ46" s="372"/>
      <c r="DK46" s="373"/>
      <c r="DL46" s="374"/>
      <c r="DM46" s="374"/>
      <c r="DN46" s="375"/>
      <c r="DO46" s="376"/>
      <c r="DP46" s="376"/>
      <c r="DQ46" s="376"/>
      <c r="DR46" s="376"/>
      <c r="DS46" s="376"/>
      <c r="DT46" s="376"/>
      <c r="DU46" s="376"/>
      <c r="DV46" s="376"/>
      <c r="DW46" s="376"/>
      <c r="DX46" s="376"/>
      <c r="DY46" s="377"/>
      <c r="DZ46" s="378"/>
      <c r="EA46" s="378"/>
      <c r="EB46" s="379"/>
      <c r="EC46" s="380"/>
      <c r="ED46" s="381"/>
      <c r="EE46" s="377"/>
      <c r="EF46" s="377"/>
      <c r="EG46" s="377"/>
      <c r="EH46" s="377"/>
      <c r="EI46" s="377"/>
      <c r="EJ46" s="382"/>
      <c r="EK46" s="166"/>
      <c r="EL46" s="383"/>
      <c r="EM46" s="383"/>
      <c r="EN46" s="169"/>
      <c r="EO46" s="169"/>
      <c r="EP46" s="384"/>
      <c r="EQ46" s="384"/>
      <c r="ER46" s="384"/>
      <c r="ES46" s="384"/>
      <c r="ET46" s="384"/>
      <c r="EU46" s="384"/>
      <c r="EV46" s="384"/>
      <c r="EW46" s="384"/>
      <c r="EX46" s="384"/>
      <c r="EY46" s="384"/>
      <c r="EZ46" s="384"/>
      <c r="FA46" s="384"/>
      <c r="FB46" s="384"/>
      <c r="FC46" s="384"/>
      <c r="FD46" s="384"/>
      <c r="FE46" s="384"/>
      <c r="FF46" s="384"/>
      <c r="FG46" s="384"/>
      <c r="FH46" s="384"/>
      <c r="FI46" s="384"/>
      <c r="FJ46" s="384"/>
      <c r="FK46" s="384"/>
      <c r="FL46" s="384"/>
      <c r="FM46" s="384"/>
      <c r="FN46" s="384"/>
      <c r="FO46" s="384"/>
      <c r="FP46" s="384"/>
      <c r="FQ46" s="384"/>
      <c r="FR46" s="384"/>
      <c r="FS46" s="384"/>
      <c r="FT46" s="384"/>
      <c r="FU46" s="384"/>
      <c r="FV46" s="384"/>
      <c r="FW46" s="384"/>
      <c r="FX46" s="384"/>
      <c r="FY46" s="384"/>
      <c r="FZ46" s="384"/>
      <c r="GA46" s="384"/>
      <c r="GB46" s="384"/>
      <c r="GC46" s="384"/>
      <c r="GD46" s="384"/>
      <c r="GE46" s="384"/>
      <c r="GF46" s="384"/>
      <c r="GG46" s="384"/>
      <c r="GH46" s="384"/>
      <c r="GI46" s="384"/>
      <c r="GJ46" s="384"/>
      <c r="GK46" s="384"/>
      <c r="GL46" s="384"/>
      <c r="GM46" s="384"/>
      <c r="GN46" s="384"/>
      <c r="GO46" s="384"/>
      <c r="GP46" s="384"/>
      <c r="GQ46" s="384"/>
      <c r="GR46" s="384"/>
      <c r="GS46" s="384"/>
      <c r="GT46" s="384"/>
      <c r="GU46" s="384"/>
      <c r="GV46" s="384"/>
      <c r="GW46" s="384"/>
      <c r="GX46" s="384"/>
      <c r="GY46" s="384"/>
      <c r="GZ46" s="384"/>
      <c r="HA46" s="384"/>
      <c r="HB46" s="384"/>
      <c r="HC46" s="384"/>
      <c r="HD46" s="384"/>
      <c r="HE46" s="384"/>
      <c r="HF46" s="384"/>
      <c r="HG46" s="384"/>
      <c r="HH46" s="384"/>
      <c r="HI46" s="384"/>
      <c r="HJ46" s="384"/>
      <c r="HK46" s="384"/>
      <c r="HL46" s="384"/>
      <c r="HM46" s="384"/>
      <c r="HN46" s="384"/>
      <c r="HO46" s="384"/>
      <c r="HP46" s="384"/>
      <c r="HQ46" s="384"/>
      <c r="HR46" s="384"/>
      <c r="HS46" s="384"/>
      <c r="HT46" s="384"/>
      <c r="HU46" s="384"/>
      <c r="HV46" s="384"/>
      <c r="HW46" s="384"/>
      <c r="HX46" s="384"/>
      <c r="HY46" s="384"/>
      <c r="HZ46" s="384"/>
      <c r="IA46" s="384"/>
      <c r="IB46" s="384"/>
      <c r="IC46" s="384"/>
      <c r="ID46" s="384"/>
      <c r="IE46" s="384"/>
      <c r="IF46" s="384"/>
      <c r="IG46" s="384"/>
      <c r="IH46" s="384"/>
      <c r="II46" s="384"/>
      <c r="IJ46" s="384"/>
      <c r="IK46" s="384"/>
      <c r="IL46" s="384"/>
      <c r="IM46" s="384"/>
      <c r="IN46" s="384"/>
      <c r="IO46" s="384"/>
      <c r="IP46" s="384"/>
      <c r="IQ46" s="384"/>
      <c r="IR46" s="384"/>
      <c r="IS46" s="384"/>
      <c r="IT46" s="384"/>
      <c r="IU46" s="384"/>
      <c r="IV46" s="384"/>
      <c r="IW46" s="384"/>
      <c r="IX46" s="384"/>
      <c r="IY46" s="384"/>
      <c r="IZ46" s="384"/>
      <c r="JA46" s="384"/>
      <c r="JB46" s="384"/>
      <c r="JC46" s="384"/>
      <c r="JD46" s="384"/>
      <c r="JE46" s="384"/>
      <c r="JF46" s="384"/>
      <c r="JG46" s="384"/>
      <c r="JH46" s="384"/>
      <c r="JI46" s="384"/>
      <c r="JJ46" s="384"/>
      <c r="JK46" s="384"/>
      <c r="JL46" s="384"/>
      <c r="JM46" s="384"/>
      <c r="JN46" s="384"/>
      <c r="JO46" s="384"/>
      <c r="JP46" s="384"/>
      <c r="JQ46" s="384"/>
      <c r="JR46" s="384"/>
      <c r="JS46" s="384"/>
      <c r="JT46" s="384"/>
      <c r="JU46" s="384"/>
      <c r="JV46" s="384"/>
      <c r="JW46" s="384"/>
      <c r="JX46" s="384"/>
      <c r="JY46" s="384"/>
      <c r="JZ46" s="384"/>
      <c r="KA46" s="384"/>
      <c r="KB46" s="384"/>
      <c r="KC46" s="384"/>
      <c r="KD46" s="384"/>
      <c r="KE46" s="384"/>
      <c r="KF46" s="384"/>
      <c r="KG46" s="384"/>
      <c r="KH46" s="384"/>
      <c r="KI46" s="384"/>
      <c r="KJ46" s="384"/>
      <c r="KK46" s="384"/>
      <c r="KL46" s="384"/>
      <c r="KM46" s="384"/>
      <c r="KN46" s="384"/>
      <c r="KO46" s="384"/>
      <c r="KP46" s="384"/>
      <c r="KQ46" s="384"/>
      <c r="KR46" s="384"/>
      <c r="KS46" s="384"/>
      <c r="KT46" s="384"/>
      <c r="KU46" s="384"/>
      <c r="KV46" s="384"/>
      <c r="KW46" s="384"/>
      <c r="KX46" s="384"/>
      <c r="KY46" s="384"/>
      <c r="KZ46" s="384"/>
      <c r="LA46" s="384"/>
      <c r="LB46" s="384"/>
      <c r="LC46" s="384"/>
      <c r="LD46" s="384"/>
      <c r="LE46" s="384"/>
      <c r="LF46" s="384"/>
      <c r="LG46" s="384"/>
      <c r="LH46" s="384"/>
      <c r="LI46" s="384"/>
      <c r="LJ46" s="384"/>
      <c r="LK46" s="384"/>
      <c r="LL46" s="384"/>
      <c r="LM46" s="384"/>
      <c r="LN46" s="384"/>
      <c r="LO46" s="384"/>
      <c r="LP46" s="384"/>
      <c r="LQ46" s="384"/>
      <c r="LR46" s="384"/>
      <c r="LS46" s="384"/>
      <c r="LT46" s="384"/>
      <c r="LU46" s="384"/>
      <c r="LV46" s="384"/>
      <c r="LW46" s="384"/>
      <c r="LX46" s="384"/>
      <c r="LY46" s="384"/>
      <c r="LZ46" s="384"/>
      <c r="MA46" s="384"/>
      <c r="MB46" s="384"/>
      <c r="MC46" s="384"/>
      <c r="MD46" s="384"/>
      <c r="ME46" s="384"/>
      <c r="MF46" s="384"/>
      <c r="MG46" s="384"/>
      <c r="MH46" s="384"/>
      <c r="MI46" s="384"/>
      <c r="MJ46" s="384"/>
      <c r="MK46" s="384"/>
      <c r="ML46" s="384"/>
      <c r="MM46" s="384"/>
      <c r="MN46" s="384"/>
      <c r="MO46" s="384"/>
      <c r="MP46" s="384"/>
      <c r="MQ46" s="384"/>
      <c r="MR46" s="384"/>
      <c r="MS46" s="384"/>
      <c r="MT46" s="384"/>
      <c r="MU46" s="384"/>
      <c r="MV46" s="384"/>
      <c r="MW46" s="384"/>
      <c r="MX46" s="384"/>
      <c r="MY46" s="384"/>
      <c r="MZ46" s="384"/>
      <c r="NA46" s="384"/>
      <c r="NB46" s="384"/>
      <c r="NC46" s="384"/>
      <c r="ND46" s="384"/>
      <c r="NE46" s="384"/>
      <c r="NF46" s="384"/>
      <c r="NG46" s="384"/>
      <c r="NH46" s="384"/>
      <c r="NI46" s="384"/>
      <c r="NJ46" s="384"/>
      <c r="NK46" s="384"/>
      <c r="NL46" s="384"/>
      <c r="NM46" s="384"/>
      <c r="NN46" s="384"/>
      <c r="NO46" s="384"/>
      <c r="NP46" s="384"/>
      <c r="NQ46" s="384"/>
      <c r="NR46" s="384"/>
      <c r="NS46" s="384"/>
      <c r="NT46" s="384"/>
      <c r="NU46" s="384"/>
      <c r="NV46" s="384"/>
      <c r="NW46" s="384"/>
      <c r="NX46" s="384"/>
      <c r="NY46" s="384"/>
      <c r="NZ46" s="384"/>
      <c r="OA46" s="384"/>
      <c r="OB46" s="384"/>
      <c r="OC46" s="384"/>
      <c r="OD46" s="384"/>
      <c r="OE46" s="384"/>
      <c r="OF46" s="384"/>
      <c r="OG46" s="384"/>
      <c r="OH46" s="384"/>
      <c r="OI46" s="384"/>
      <c r="OJ46" s="384"/>
      <c r="OK46" s="384"/>
      <c r="OL46" s="384"/>
      <c r="OM46" s="384"/>
      <c r="ON46" s="384"/>
      <c r="OO46" s="384"/>
      <c r="OP46" s="384"/>
      <c r="OQ46" s="384"/>
      <c r="OR46" s="384"/>
      <c r="OS46" s="384"/>
      <c r="OT46" s="384"/>
      <c r="OU46" s="384"/>
      <c r="OV46" s="384"/>
      <c r="OW46" s="384"/>
      <c r="OX46" s="384"/>
      <c r="OY46" s="384"/>
      <c r="OZ46" s="384"/>
      <c r="PA46" s="384"/>
      <c r="PB46" s="384"/>
      <c r="PC46" s="384"/>
      <c r="PD46" s="384"/>
      <c r="PE46" s="384"/>
      <c r="PF46" s="384"/>
      <c r="PG46" s="384"/>
      <c r="PH46" s="384"/>
      <c r="PI46" s="384"/>
      <c r="PJ46" s="384"/>
      <c r="PK46" s="384"/>
      <c r="PL46" s="384"/>
      <c r="PM46" s="384"/>
      <c r="PN46" s="384"/>
      <c r="PO46" s="384"/>
      <c r="PP46" s="384"/>
      <c r="PQ46" s="384"/>
      <c r="PR46" s="384"/>
      <c r="PS46" s="384"/>
      <c r="PT46" s="384"/>
      <c r="PU46" s="384"/>
      <c r="PV46" s="384"/>
      <c r="PW46" s="384"/>
      <c r="PX46" s="384"/>
      <c r="PY46" s="384"/>
      <c r="PZ46" s="384"/>
      <c r="QA46" s="384"/>
      <c r="QB46" s="384"/>
      <c r="QC46" s="384"/>
      <c r="QD46" s="384"/>
      <c r="QE46" s="384"/>
      <c r="QF46" s="384"/>
      <c r="QG46" s="384"/>
      <c r="QH46" s="384"/>
      <c r="QI46" s="384"/>
      <c r="QJ46" s="384"/>
      <c r="QK46" s="384"/>
      <c r="QL46" s="384"/>
      <c r="QM46" s="384"/>
      <c r="QN46" s="384"/>
      <c r="QO46" s="384"/>
      <c r="QP46" s="384"/>
      <c r="QQ46" s="384"/>
      <c r="QR46" s="384"/>
      <c r="QS46" s="384"/>
      <c r="QT46" s="384"/>
      <c r="QU46" s="384"/>
      <c r="QV46" s="384"/>
      <c r="QW46" s="384"/>
      <c r="QX46" s="384"/>
      <c r="QY46" s="384"/>
      <c r="QZ46" s="384"/>
      <c r="RA46" s="384"/>
      <c r="RB46" s="384"/>
      <c r="RC46" s="384"/>
      <c r="RD46" s="384"/>
      <c r="RE46" s="384"/>
      <c r="RF46" s="384"/>
      <c r="RG46" s="384"/>
      <c r="RH46" s="384"/>
      <c r="RI46" s="384"/>
      <c r="RJ46" s="384"/>
      <c r="RK46" s="384"/>
      <c r="RL46" s="384"/>
      <c r="RM46" s="384"/>
      <c r="RN46" s="384"/>
      <c r="RO46" s="384"/>
      <c r="RP46" s="384"/>
      <c r="RQ46" s="384"/>
      <c r="RR46" s="384"/>
      <c r="RS46" s="384"/>
      <c r="RT46" s="384"/>
      <c r="RU46" s="384"/>
      <c r="RV46" s="384"/>
      <c r="RW46" s="384"/>
      <c r="RX46" s="384"/>
      <c r="RY46" s="384"/>
      <c r="RZ46" s="384"/>
      <c r="SA46" s="384"/>
      <c r="SB46" s="384"/>
      <c r="SC46" s="384"/>
      <c r="SD46" s="384"/>
      <c r="SE46" s="384"/>
      <c r="SF46" s="384"/>
      <c r="SG46" s="384"/>
      <c r="SH46" s="384"/>
      <c r="SI46" s="384"/>
      <c r="SJ46" s="384"/>
      <c r="SK46" s="384"/>
      <c r="SL46" s="384"/>
      <c r="SM46" s="384"/>
      <c r="SN46" s="384"/>
      <c r="SO46" s="384"/>
      <c r="SP46" s="384"/>
      <c r="SQ46" s="384"/>
      <c r="SR46" s="384"/>
      <c r="SS46" s="384"/>
      <c r="ST46" s="384"/>
      <c r="SU46" s="384"/>
      <c r="SV46" s="384"/>
      <c r="SW46" s="384"/>
      <c r="SX46" s="384"/>
      <c r="SY46" s="384"/>
      <c r="SZ46" s="384"/>
      <c r="TA46" s="384"/>
      <c r="TB46" s="384"/>
      <c r="TC46" s="384"/>
      <c r="TD46" s="384"/>
      <c r="TE46" s="384"/>
      <c r="TF46" s="384"/>
      <c r="TG46" s="384"/>
      <c r="TH46" s="384"/>
      <c r="TI46" s="384"/>
      <c r="TJ46" s="384"/>
      <c r="TK46" s="384"/>
      <c r="TL46" s="384"/>
      <c r="TM46" s="384"/>
      <c r="TN46" s="384"/>
      <c r="TO46" s="384"/>
      <c r="TP46" s="384"/>
      <c r="TQ46" s="384"/>
      <c r="TR46" s="384"/>
      <c r="TS46" s="384"/>
      <c r="TT46" s="384"/>
      <c r="TU46" s="384"/>
      <c r="TV46" s="384"/>
      <c r="TW46" s="384"/>
      <c r="TX46" s="384"/>
      <c r="TY46" s="384"/>
      <c r="TZ46" s="384"/>
      <c r="UA46" s="384"/>
      <c r="UB46" s="384"/>
      <c r="UC46" s="384"/>
      <c r="UD46" s="384"/>
      <c r="UE46" s="384"/>
      <c r="UF46" s="384"/>
      <c r="UG46" s="384"/>
      <c r="UH46" s="384"/>
      <c r="UI46" s="384"/>
      <c r="UJ46" s="384"/>
      <c r="UK46" s="384"/>
      <c r="UL46" s="384"/>
      <c r="UM46" s="384"/>
      <c r="UN46" s="384"/>
      <c r="UO46" s="384"/>
      <c r="UP46" s="384"/>
      <c r="UQ46" s="384"/>
      <c r="UR46" s="384"/>
      <c r="US46" s="384"/>
      <c r="UT46" s="384"/>
      <c r="UU46" s="384"/>
      <c r="UV46" s="384"/>
      <c r="UW46" s="384"/>
      <c r="UX46" s="384"/>
      <c r="UY46" s="384"/>
      <c r="UZ46" s="384"/>
      <c r="VA46" s="384"/>
      <c r="VB46" s="384"/>
      <c r="VC46" s="384"/>
      <c r="VD46" s="384"/>
      <c r="VE46" s="384"/>
      <c r="VF46" s="384"/>
      <c r="VG46" s="384"/>
      <c r="VH46" s="384"/>
      <c r="VI46" s="384"/>
      <c r="VJ46" s="384"/>
      <c r="VK46" s="384"/>
      <c r="VL46" s="384"/>
      <c r="VM46" s="384"/>
      <c r="VN46" s="384"/>
      <c r="VO46" s="384"/>
      <c r="VP46" s="384"/>
      <c r="VQ46" s="384"/>
      <c r="VR46" s="384"/>
      <c r="VS46" s="384"/>
      <c r="VT46" s="384"/>
      <c r="VU46" s="384"/>
      <c r="VV46" s="384"/>
      <c r="VW46" s="384"/>
      <c r="VX46" s="384"/>
      <c r="VY46" s="384"/>
      <c r="VZ46" s="384"/>
      <c r="WA46" s="384"/>
      <c r="WB46" s="384"/>
      <c r="WC46" s="384"/>
      <c r="WD46" s="384"/>
      <c r="WE46" s="384"/>
      <c r="WF46" s="384"/>
      <c r="WG46" s="384"/>
      <c r="WH46" s="384"/>
      <c r="WI46" s="384"/>
      <c r="WJ46" s="384"/>
      <c r="WK46" s="384"/>
      <c r="WL46" s="384"/>
      <c r="WM46" s="384"/>
      <c r="WN46" s="384"/>
      <c r="WO46" s="384"/>
      <c r="WP46" s="384"/>
      <c r="WQ46" s="384"/>
      <c r="WR46" s="384"/>
      <c r="WS46" s="384"/>
      <c r="WT46" s="384"/>
      <c r="WU46" s="384"/>
      <c r="WV46" s="384"/>
      <c r="WW46" s="384"/>
      <c r="WX46" s="384"/>
      <c r="WY46" s="384"/>
      <c r="WZ46" s="384"/>
      <c r="XA46" s="384"/>
      <c r="XB46" s="384"/>
      <c r="XC46" s="384"/>
      <c r="XD46" s="384"/>
      <c r="XE46" s="384"/>
      <c r="XF46" s="384"/>
      <c r="XG46" s="384"/>
      <c r="XH46" s="384"/>
      <c r="XI46" s="384"/>
      <c r="XJ46" s="384"/>
      <c r="XK46" s="384"/>
      <c r="XL46" s="384"/>
      <c r="XM46" s="384"/>
      <c r="XN46" s="384"/>
      <c r="XO46" s="384"/>
      <c r="XP46" s="384"/>
      <c r="XQ46" s="384"/>
      <c r="XR46" s="384"/>
      <c r="XS46" s="384"/>
      <c r="XT46" s="384"/>
      <c r="XU46" s="384"/>
      <c r="XV46" s="384"/>
      <c r="XW46" s="384"/>
      <c r="XX46" s="384"/>
      <c r="XY46" s="384"/>
      <c r="XZ46" s="384"/>
      <c r="YA46" s="384"/>
      <c r="YB46" s="384"/>
      <c r="YC46" s="384"/>
      <c r="YD46" s="384"/>
      <c r="YE46" s="384"/>
      <c r="YF46" s="384"/>
      <c r="YG46" s="384"/>
      <c r="YH46" s="384"/>
      <c r="YI46" s="384"/>
      <c r="YJ46" s="384"/>
      <c r="YK46" s="384"/>
      <c r="YL46" s="384"/>
      <c r="YM46" s="384"/>
      <c r="YN46" s="384"/>
      <c r="YO46" s="384"/>
      <c r="YP46" s="384"/>
      <c r="YQ46" s="384"/>
      <c r="YR46" s="384"/>
      <c r="YS46" s="384"/>
      <c r="YT46" s="384"/>
      <c r="YU46" s="384"/>
      <c r="YV46" s="384"/>
      <c r="YW46" s="384"/>
      <c r="YX46" s="384"/>
      <c r="YY46" s="384"/>
      <c r="YZ46" s="384"/>
      <c r="ZA46" s="384"/>
      <c r="ZB46" s="384"/>
      <c r="ZC46" s="384"/>
      <c r="ZD46" s="384"/>
      <c r="ZE46" s="384"/>
      <c r="ZF46" s="384"/>
      <c r="ZG46" s="384"/>
      <c r="ZH46" s="384"/>
      <c r="ZI46" s="384"/>
      <c r="ZJ46" s="384"/>
      <c r="ZK46" s="384"/>
      <c r="ZL46" s="384"/>
      <c r="ZM46" s="384"/>
      <c r="ZN46" s="384"/>
      <c r="ZO46" s="384"/>
      <c r="ZP46" s="384"/>
      <c r="ZQ46" s="384"/>
      <c r="ZR46" s="384"/>
      <c r="ZS46" s="384"/>
      <c r="ZT46" s="384"/>
      <c r="ZU46" s="384"/>
      <c r="ZV46" s="384"/>
      <c r="ZW46" s="384"/>
      <c r="ZX46" s="384"/>
      <c r="ZY46" s="384"/>
      <c r="ZZ46" s="384"/>
      <c r="AAA46" s="384"/>
      <c r="AAB46" s="384"/>
      <c r="AAC46" s="384"/>
      <c r="AAD46" s="384"/>
      <c r="AAE46" s="384"/>
      <c r="AAF46" s="384"/>
      <c r="AAG46" s="384"/>
      <c r="AAH46" s="384"/>
      <c r="AAI46" s="384"/>
      <c r="AAJ46" s="384"/>
      <c r="AAK46" s="384"/>
      <c r="AAL46" s="384"/>
      <c r="AAM46" s="384"/>
      <c r="AAN46" s="384"/>
      <c r="AAO46" s="384"/>
      <c r="AAP46" s="384"/>
      <c r="AAQ46" s="384"/>
      <c r="AAR46" s="384"/>
      <c r="AAS46" s="384"/>
      <c r="AAT46" s="384"/>
      <c r="AAU46" s="384"/>
      <c r="AAV46" s="384"/>
      <c r="AAW46" s="384"/>
      <c r="AAX46" s="384"/>
      <c r="AAY46" s="384"/>
      <c r="AAZ46" s="384"/>
      <c r="ABA46" s="384"/>
      <c r="ABB46" s="384"/>
      <c r="ABC46" s="384"/>
      <c r="ABD46" s="384"/>
      <c r="ABE46" s="384"/>
      <c r="ABF46" s="384"/>
      <c r="ABG46" s="384"/>
      <c r="ABH46" s="384"/>
      <c r="ABI46" s="384"/>
      <c r="ABJ46" s="384"/>
      <c r="ABK46" s="384"/>
      <c r="ABL46" s="384"/>
      <c r="ABM46" s="384"/>
      <c r="ABN46" s="384"/>
      <c r="ABO46" s="384"/>
      <c r="ABP46" s="384"/>
      <c r="ABQ46" s="384"/>
      <c r="ABR46" s="384"/>
      <c r="ABS46" s="384"/>
      <c r="ABT46" s="384"/>
      <c r="ABU46" s="384"/>
      <c r="ABV46" s="384"/>
      <c r="ABW46" s="384"/>
      <c r="ABX46" s="384"/>
      <c r="ABY46" s="384"/>
      <c r="ABZ46" s="384"/>
      <c r="ACA46" s="384"/>
      <c r="ACB46" s="384"/>
      <c r="ACC46" s="384"/>
      <c r="ACD46" s="384"/>
      <c r="ACE46" s="384"/>
      <c r="ACF46" s="384"/>
      <c r="ACG46" s="384"/>
      <c r="ACH46" s="384"/>
      <c r="ACI46" s="384"/>
      <c r="ACJ46" s="384"/>
      <c r="ACK46" s="384"/>
      <c r="ACL46" s="384"/>
      <c r="ACM46" s="384"/>
      <c r="ACN46" s="384"/>
      <c r="ACO46" s="384"/>
      <c r="ACP46" s="384"/>
      <c r="ACQ46" s="384"/>
      <c r="ACR46" s="384"/>
      <c r="ACS46" s="384"/>
      <c r="ACT46" s="384"/>
      <c r="ACU46" s="384"/>
      <c r="ACV46" s="384"/>
      <c r="ACW46" s="384"/>
      <c r="ACX46" s="384"/>
      <c r="ACY46" s="384"/>
      <c r="ACZ46" s="384"/>
      <c r="ADA46" s="384"/>
      <c r="ADB46" s="384"/>
      <c r="ADC46" s="384"/>
      <c r="ADD46" s="384"/>
      <c r="ADE46" s="384"/>
      <c r="ADF46" s="384"/>
      <c r="ADG46" s="384"/>
      <c r="ADH46" s="384"/>
      <c r="ADI46" s="384"/>
      <c r="ADJ46" s="384"/>
      <c r="ADK46" s="384"/>
      <c r="ADL46" s="384"/>
      <c r="ADM46" s="384"/>
      <c r="ADN46" s="384"/>
      <c r="ADO46" s="384"/>
      <c r="ADP46" s="384"/>
      <c r="ADQ46" s="384"/>
      <c r="ADR46" s="384"/>
      <c r="ADS46" s="384"/>
      <c r="ADT46" s="384"/>
      <c r="ADU46" s="384"/>
      <c r="ADV46" s="384"/>
      <c r="ADW46" s="384"/>
      <c r="ADX46" s="384"/>
      <c r="ADY46" s="384"/>
      <c r="ADZ46" s="384"/>
      <c r="AEA46" s="384"/>
      <c r="AEB46" s="384"/>
      <c r="AEC46" s="384"/>
      <c r="AED46" s="384"/>
      <c r="AEE46" s="384"/>
      <c r="AEF46" s="384"/>
      <c r="AEG46" s="384"/>
      <c r="AEH46" s="384"/>
      <c r="AEI46" s="384"/>
      <c r="AEJ46" s="384"/>
      <c r="AEK46" s="384"/>
      <c r="AEL46" s="384"/>
      <c r="AEM46" s="384"/>
      <c r="AEN46" s="384"/>
      <c r="AEO46" s="384"/>
      <c r="AEP46" s="384"/>
      <c r="AEQ46" s="384"/>
      <c r="AER46" s="384"/>
      <c r="AES46" s="384"/>
      <c r="AET46" s="384"/>
      <c r="AEU46" s="384"/>
      <c r="AEV46" s="384"/>
      <c r="AEW46" s="384"/>
      <c r="AEX46" s="384"/>
      <c r="AEY46" s="384"/>
      <c r="AEZ46" s="384"/>
      <c r="AFA46" s="384"/>
      <c r="AFB46" s="384"/>
      <c r="AFC46" s="384"/>
      <c r="AFD46" s="384"/>
      <c r="AFE46" s="384"/>
      <c r="AFF46" s="384"/>
      <c r="AFG46" s="384"/>
      <c r="AFH46" s="384"/>
      <c r="AFI46" s="384"/>
      <c r="AFJ46" s="384"/>
      <c r="AFK46" s="384"/>
      <c r="AFL46" s="384"/>
      <c r="AFM46" s="384"/>
      <c r="AFN46" s="384"/>
      <c r="AFO46" s="384"/>
      <c r="AFP46" s="384"/>
      <c r="AFQ46" s="384"/>
      <c r="AFR46" s="384"/>
      <c r="AFS46" s="384"/>
      <c r="AFT46" s="384"/>
      <c r="AFU46" s="384"/>
      <c r="AFV46" s="384"/>
      <c r="AFW46" s="384"/>
      <c r="AFX46" s="384"/>
      <c r="AFY46" s="384"/>
      <c r="AFZ46" s="384"/>
      <c r="AGA46" s="384"/>
      <c r="AGB46" s="384"/>
      <c r="AGC46" s="384"/>
      <c r="AGD46" s="384"/>
      <c r="AGE46" s="384"/>
      <c r="AGF46" s="384"/>
      <c r="AGG46" s="384"/>
      <c r="AGH46" s="384"/>
      <c r="AGI46" s="384"/>
      <c r="AGJ46" s="384"/>
      <c r="AGK46" s="384"/>
      <c r="AGL46" s="384"/>
      <c r="AGM46" s="384"/>
      <c r="AGN46" s="384"/>
      <c r="AGO46" s="384"/>
      <c r="AGP46" s="384"/>
      <c r="AGQ46" s="384"/>
      <c r="AGR46" s="384"/>
      <c r="AGS46" s="384"/>
      <c r="AGT46" s="384"/>
      <c r="AGU46" s="384"/>
      <c r="AGV46" s="384"/>
      <c r="AGW46" s="384"/>
      <c r="AGX46" s="384"/>
      <c r="AGY46" s="384"/>
      <c r="AGZ46" s="384"/>
      <c r="AHA46" s="384"/>
      <c r="AHB46" s="384"/>
      <c r="AHC46" s="384"/>
      <c r="AHD46" s="384"/>
      <c r="AHE46" s="384"/>
      <c r="AHF46" s="384"/>
      <c r="AHG46" s="384"/>
      <c r="AHH46" s="384"/>
      <c r="AHI46" s="384"/>
      <c r="AHJ46" s="384"/>
      <c r="AHK46" s="384"/>
      <c r="AHL46" s="384"/>
      <c r="AHM46" s="384"/>
      <c r="AHN46" s="384"/>
      <c r="AHO46" s="384"/>
      <c r="AHP46" s="384"/>
      <c r="AHQ46" s="384"/>
      <c r="AHR46" s="384"/>
      <c r="AHS46" s="384"/>
      <c r="AHT46" s="384"/>
      <c r="AHU46" s="384"/>
      <c r="AHV46" s="384"/>
      <c r="AHW46" s="384"/>
      <c r="AHX46" s="384"/>
      <c r="AHY46" s="384"/>
      <c r="AHZ46" s="384"/>
      <c r="AIA46" s="384"/>
      <c r="AIB46" s="384"/>
      <c r="AIC46" s="384"/>
      <c r="AID46" s="384"/>
      <c r="AIE46" s="384"/>
      <c r="AIF46" s="384"/>
      <c r="AIG46" s="384"/>
      <c r="AIH46" s="384"/>
      <c r="AII46" s="384"/>
      <c r="AIJ46" s="384"/>
      <c r="AIK46" s="384"/>
      <c r="AIL46" s="384"/>
      <c r="AIM46" s="384"/>
      <c r="AIN46" s="384"/>
      <c r="AIO46" s="384"/>
      <c r="AIP46" s="384"/>
      <c r="AIQ46" s="384"/>
      <c r="AIR46" s="384"/>
      <c r="AIS46" s="384"/>
      <c r="AIT46" s="384"/>
      <c r="AIU46" s="384"/>
      <c r="AIV46" s="384"/>
      <c r="AIW46" s="384"/>
      <c r="AIX46" s="384"/>
      <c r="AIY46" s="384"/>
      <c r="AIZ46" s="384"/>
      <c r="AJA46" s="384"/>
      <c r="AJB46" s="384"/>
      <c r="AJC46" s="384"/>
      <c r="AJD46" s="384"/>
      <c r="AJE46" s="384"/>
      <c r="AJF46" s="384"/>
      <c r="AJG46" s="384"/>
      <c r="AJH46" s="384"/>
      <c r="AJI46" s="384"/>
      <c r="AJJ46" s="384"/>
      <c r="AJK46" s="384"/>
      <c r="AJL46" s="384"/>
      <c r="AJM46" s="384"/>
      <c r="AJN46" s="384"/>
      <c r="AJO46" s="384"/>
      <c r="AJP46" s="384"/>
      <c r="AJQ46" s="384"/>
      <c r="AJR46" s="384"/>
      <c r="AJS46" s="384"/>
      <c r="AJT46" s="384"/>
      <c r="AJU46" s="384"/>
      <c r="AJV46" s="384"/>
      <c r="AJW46" s="384"/>
      <c r="AJX46" s="384"/>
      <c r="AJY46" s="384"/>
      <c r="AJZ46" s="384"/>
      <c r="AKA46" s="384"/>
      <c r="AKB46" s="384"/>
      <c r="AKC46" s="384"/>
      <c r="AKD46" s="384"/>
      <c r="AKE46" s="384"/>
      <c r="AKF46" s="384"/>
      <c r="AKG46" s="384"/>
      <c r="AKH46" s="384"/>
      <c r="AKI46" s="384"/>
      <c r="AKJ46" s="384"/>
      <c r="AKK46" s="384"/>
      <c r="AKL46" s="384"/>
      <c r="AKM46" s="384"/>
      <c r="AKN46" s="384"/>
      <c r="AKO46" s="384"/>
      <c r="AKP46" s="384"/>
      <c r="AKQ46" s="384"/>
      <c r="AKR46" s="384"/>
      <c r="AKS46" s="384"/>
      <c r="AKT46" s="384"/>
      <c r="AKU46" s="384"/>
      <c r="AKV46" s="384"/>
      <c r="AKW46" s="384"/>
      <c r="AKX46" s="384"/>
      <c r="AKY46" s="384"/>
      <c r="AKZ46" s="384"/>
      <c r="ALA46" s="384"/>
      <c r="ALB46" s="384"/>
      <c r="ALC46" s="384"/>
      <c r="ALD46" s="384"/>
      <c r="ALE46" s="384"/>
      <c r="ALF46" s="384"/>
      <c r="ALG46" s="384"/>
      <c r="ALH46" s="384"/>
      <c r="ALI46" s="384"/>
      <c r="ALJ46" s="384"/>
      <c r="ALK46" s="384"/>
      <c r="ALL46" s="384"/>
      <c r="ALM46" s="384"/>
      <c r="ALN46" s="384"/>
      <c r="ALO46" s="384"/>
      <c r="ALP46" s="384"/>
      <c r="ALQ46" s="384"/>
      <c r="ALR46" s="384"/>
      <c r="ALS46" s="384"/>
      <c r="ALT46" s="384"/>
      <c r="ALU46" s="384"/>
      <c r="ALV46" s="384"/>
      <c r="ALW46" s="384"/>
      <c r="ALX46" s="384"/>
      <c r="ALY46" s="384"/>
      <c r="ALZ46" s="384"/>
      <c r="AMA46" s="384"/>
      <c r="AMB46" s="384"/>
      <c r="AMC46" s="384"/>
      <c r="AMD46" s="384"/>
      <c r="AME46" s="384"/>
      <c r="AMF46" s="384"/>
      <c r="AMG46" s="384"/>
      <c r="AMH46" s="384"/>
      <c r="AMI46" s="384"/>
      <c r="AMJ46" s="384"/>
      <c r="AMK46" s="384"/>
      <c r="AML46" s="384"/>
      <c r="AMM46" s="384"/>
      <c r="AMN46" s="384"/>
      <c r="AMO46" s="384"/>
      <c r="AMP46" s="384"/>
      <c r="AMQ46" s="384"/>
      <c r="AMR46" s="384"/>
      <c r="AMS46" s="384"/>
      <c r="AMT46" s="384"/>
      <c r="AMU46" s="384"/>
      <c r="AMV46" s="384"/>
      <c r="AMW46" s="384"/>
      <c r="AMX46" s="384"/>
      <c r="AMY46" s="384"/>
      <c r="AMZ46" s="384"/>
      <c r="ANA46" s="384"/>
      <c r="ANB46" s="384"/>
      <c r="ANC46" s="384"/>
      <c r="AND46" s="384"/>
      <c r="ANE46" s="384"/>
      <c r="ANF46" s="384"/>
      <c r="ANG46" s="384"/>
      <c r="ANH46" s="384"/>
      <c r="ANI46" s="384"/>
      <c r="ANJ46" s="384"/>
    </row>
    <row r="47" spans="1:1050" s="410" customFormat="1" ht="26.1" customHeight="1" outlineLevel="2" x14ac:dyDescent="0.2">
      <c r="A47" s="386">
        <f>EJ47</f>
        <v>150</v>
      </c>
      <c r="B47" s="387" t="s">
        <v>137</v>
      </c>
      <c r="C47" s="387" t="s">
        <v>178</v>
      </c>
      <c r="D47" s="387" t="s">
        <v>114</v>
      </c>
      <c r="E47" s="387" t="s">
        <v>234</v>
      </c>
      <c r="F47" s="387"/>
      <c r="G47" s="388" t="s">
        <v>235</v>
      </c>
      <c r="H47" s="389" t="s">
        <v>130</v>
      </c>
      <c r="I47" s="389">
        <v>20</v>
      </c>
      <c r="J47" s="391">
        <v>282.2</v>
      </c>
      <c r="K47" s="391">
        <v>25.25</v>
      </c>
      <c r="L47" s="391">
        <v>173.02</v>
      </c>
      <c r="M47" s="391">
        <v>132.35</v>
      </c>
      <c r="N47" s="391"/>
      <c r="O47" s="391"/>
      <c r="P47" s="391"/>
      <c r="Q47" s="391"/>
      <c r="R47" s="391"/>
      <c r="S47" s="391"/>
      <c r="T47" s="391">
        <f>SUM(J47:S47)</f>
        <v>612.82000000000005</v>
      </c>
      <c r="U47" s="391">
        <f>(((J47+K47+L47+N47+P47)*14)+((M47+O47+Q47+R47+S47)*12))</f>
        <v>8314.7799999999988</v>
      </c>
      <c r="V47" s="389">
        <v>5</v>
      </c>
      <c r="W47" s="392">
        <v>20</v>
      </c>
      <c r="X47" s="393">
        <f>VLOOKUP(W47,'[1]PPTOS GENERALES 2024'!$AL$11:$AN$40,3)*Y47</f>
        <v>528.66</v>
      </c>
      <c r="Y47" s="394">
        <v>1</v>
      </c>
      <c r="Z47" s="395">
        <f>VLOOKUP(C47,'[1]PPTOS GENERALES 2024'!$AL$3:$AO$8,4)*Y47</f>
        <v>865.68</v>
      </c>
      <c r="AA47" s="395">
        <f>VLOOKUP(C47,'[1]PPTOS GENERALES 2024'!$AL$3:$AP$8,5)*DM47*Y47</f>
        <v>285.12</v>
      </c>
      <c r="AB47" s="395"/>
      <c r="AC47" s="391">
        <f>VLOOKUP(C47,'[1]PPTOS GENERALES 2024'!$AU$3:$AV$8,2)*Y47</f>
        <v>748.20899999999995</v>
      </c>
      <c r="AD47" s="391">
        <f>VLOOKUP(C47,'[1]PPTOS GENERALES 2024'!$AU$3:$AW$8,3)*DM47*Y47</f>
        <v>246.12299999999999</v>
      </c>
      <c r="AE47" s="396">
        <f>VLOOKUP(I47,'[1]PPTOS GENERALES 2024'!$AL$11:$AN$40,3)*Y47</f>
        <v>528.66</v>
      </c>
      <c r="AF47" s="391">
        <f>X47-AE47</f>
        <v>0</v>
      </c>
      <c r="AG47" s="391">
        <f>VLOOKUP(V47,'[1]PPTOS GENERALES 2024'!$AL$45:$AU$56,10)*Y47</f>
        <v>543.62</v>
      </c>
      <c r="AH47" s="391"/>
      <c r="AI47" s="391"/>
      <c r="AJ47" s="391"/>
      <c r="AK47" s="397"/>
      <c r="AL47" s="391">
        <f>VLOOKUP(V47,'[1]PPTOS GENERALES 2024'!$AL$45:$BB$56,12)*AK47</f>
        <v>0</v>
      </c>
      <c r="AM47" s="397"/>
      <c r="AN47" s="391">
        <f>VLOOKUP(V47,'[1]PPTOS GENERALES 2024'!$AL$45:$BB$56,14)*AM47</f>
        <v>0</v>
      </c>
      <c r="AO47" s="397"/>
      <c r="AP47" s="391">
        <f>VLOOKUP(V47,'[1]PPTOS GENERALES 2024'!$AL$45:$BB$56,15)*AO47</f>
        <v>0</v>
      </c>
      <c r="AQ47" s="397"/>
      <c r="AR47" s="391">
        <f>VLOOKUP(V47,'[1]PPTOS GENERALES 2024'!$AL$45:$BB$56,17)*AQ47</f>
        <v>0</v>
      </c>
      <c r="AS47" s="397"/>
      <c r="AT47" s="391">
        <f>VLOOKUP(V47,'[1]PPTOS GENERALES 2024'!$AL$45:$BG$56,18)*AS47</f>
        <v>0</v>
      </c>
      <c r="AU47" s="398"/>
      <c r="AV47" s="391">
        <f>VLOOKUP(V47,'[1]PPTOS GENERALES 2024'!$AL$45:$BG$56,19)*AU47</f>
        <v>0</v>
      </c>
      <c r="AW47" s="398"/>
      <c r="AX47" s="391">
        <f>VLOOKUP(V47,'[1]PPTOS GENERALES 2024'!$AL$45:$BG$56,20)*AW47</f>
        <v>0</v>
      </c>
      <c r="AY47" s="398"/>
      <c r="AZ47" s="391">
        <f>VLOOKUP(V47,'[1]PPTOS GENERALES 2024'!$AL$45:$BG$56,21)*AY47</f>
        <v>0</v>
      </c>
      <c r="BA47" s="398"/>
      <c r="BB47" s="391">
        <f>VLOOKUP(V47,'[1]PPTOS GENERALES 2024'!$AL$45:$BG$56,22)*BA47</f>
        <v>0</v>
      </c>
      <c r="BC47" s="398"/>
      <c r="BD47" s="270">
        <f>VLOOKUP(V47,'[1]PPTOS GENERALES 2024'!$AL$45:$BZ$56,23)*BC47</f>
        <v>0</v>
      </c>
      <c r="BE47" s="398"/>
      <c r="BF47" s="270">
        <f>VLOOKUP(V47,'[1]PPTOS GENERALES 2024'!$AL$45:$BZ$56,24)*BE47</f>
        <v>0</v>
      </c>
      <c r="BG47" s="398"/>
      <c r="BH47" s="270">
        <f>VLOOKUP(V47,'[1]PPTOS GENERALES 2024'!$AL$45:$BZ$56,25)*BG47</f>
        <v>0</v>
      </c>
      <c r="BI47" s="398"/>
      <c r="BJ47" s="270">
        <f>VLOOKUP(V47,'[1]PPTOS GENERALES 2024'!$AL$45:$BZ$56,26)*BI47</f>
        <v>0</v>
      </c>
      <c r="BK47" s="398"/>
      <c r="BL47" s="270">
        <f>VLOOKUP(V47,'[1]PPTOS GENERALES 2024'!$AL$45:$BZ$56,27)*BK47</f>
        <v>0</v>
      </c>
      <c r="BM47" s="270"/>
      <c r="BN47" s="270">
        <f>VLOOKUP(V47,'[1]PPTOS GENERALES 2024'!$AL$45:$BZ$56,28)*BM47</f>
        <v>0</v>
      </c>
      <c r="BO47" s="270"/>
      <c r="BP47" s="270">
        <f>VLOOKUP(V47,'[1]PPTOS GENERALES 2024'!$AL$45:$BZ$56,29)*BO47</f>
        <v>0</v>
      </c>
      <c r="BQ47" s="270"/>
      <c r="BR47" s="270">
        <f>VLOOKUP(V47,'[1]PPTOS GENERALES 2024'!$AL$45:$BZ$56,30)*BQ47</f>
        <v>0</v>
      </c>
      <c r="BS47" s="270"/>
      <c r="BT47" s="270">
        <f>VLOOKUP(V47,'[1]PPTOS GENERALES 2024'!$AL$45:$BZ$56,31)*BS47</f>
        <v>0</v>
      </c>
      <c r="BU47" s="270"/>
      <c r="BV47" s="270">
        <f>VLOOKUP(V47,'[1]PPTOS GENERALES 2024'!$AL$45:$BZ$56,32)*BU47</f>
        <v>0</v>
      </c>
      <c r="BW47" s="270"/>
      <c r="BX47" s="270">
        <f>VLOOKUP(V47,'[1]PPTOS GENERALES 2024'!$AL$45:$BZ$56,33)*BW47</f>
        <v>0</v>
      </c>
      <c r="BY47" s="270"/>
      <c r="BZ47" s="270">
        <f>VLOOKUP(V47,'[1]PPTOS GENERALES 2024'!$AL$45:$BZ$56,34)*BY47</f>
        <v>0</v>
      </c>
      <c r="CA47" s="270"/>
      <c r="CB47" s="270">
        <f>VLOOKUP(V47,'[1]PPTOS GENERALES 2024'!$AL$45:$BZ$56,35)*CA47</f>
        <v>0</v>
      </c>
      <c r="CC47" s="270">
        <v>0</v>
      </c>
      <c r="CD47" s="270">
        <f>VLOOKUP(V47,'[1]PPTOS GENERALES 2024'!$AL$45:$BZ$56,36)*CC47</f>
        <v>0</v>
      </c>
      <c r="CE47" s="270">
        <v>0</v>
      </c>
      <c r="CF47" s="270">
        <f>VLOOKUP(V47,'[1]PPTOS GENERALES 2024'!$AL$45:$BZ$56,37)*CE47</f>
        <v>0</v>
      </c>
      <c r="CG47" s="270">
        <v>0</v>
      </c>
      <c r="CH47" s="270">
        <f>VLOOKUP(V47,'[1]PPTOS GENERALES 2024'!$AL$45:$BZ$56,38)*CG47</f>
        <v>0</v>
      </c>
      <c r="CI47" s="270">
        <v>0</v>
      </c>
      <c r="CJ47" s="270">
        <f>VLOOKUP(V47,'[1]PPTOS GENERALES 2024'!$AL$45:$BZ$56,39)*CI47</f>
        <v>0</v>
      </c>
      <c r="CK47" s="270"/>
      <c r="CL47" s="270">
        <f>VLOOKUP(V47,'[1]PPTOS GENERALES 2024'!$AL$45:$BZ$56,40)*CK47</f>
        <v>0</v>
      </c>
      <c r="CM47" s="270"/>
      <c r="CN47" s="270">
        <f>VLOOKUP(V47,'[1]PPTOS GENERALES 2024'!$AL$45:$BZ$56,41)*CM47</f>
        <v>0</v>
      </c>
      <c r="CO47" s="391"/>
      <c r="CP47" s="391"/>
      <c r="CQ47" s="391">
        <f t="shared" ref="CQ47" si="28">SUM(CP47)</f>
        <v>0</v>
      </c>
      <c r="CR47" s="399">
        <f t="array" ref="CR47">ROUND((Z47*12)+(AC47*2),2)</f>
        <v>11884.58</v>
      </c>
      <c r="CS47" s="391"/>
      <c r="CT47" s="391"/>
      <c r="CU47" s="391">
        <f t="array" ref="CU47">ROUND((AA47*12)+ (AD47*2)+AB47,2)</f>
        <v>3913.69</v>
      </c>
      <c r="CV47" s="270">
        <f>SUM(CO47:CU47)</f>
        <v>15798.27</v>
      </c>
      <c r="CW47" s="391">
        <f t="array" ref="CW47">ROUND((AE47+AF47)*14,2)</f>
        <v>7401.24</v>
      </c>
      <c r="CX47" s="391">
        <f t="array" ref="CX47">ROUND(AG47*14,2)</f>
        <v>7610.68</v>
      </c>
      <c r="CY47" s="270">
        <f t="shared" ref="CY47:CY67" si="29">ROUND((AH47+AJ47+AL47+AN47+AP47+AR47+AT47+AV47+AX47+AZ47+BB47+BD47+BF47+BH47+BJ47+BL47+BN47+BP47+BR47+BT47+BV47+BX47+BZ47+CB47+CD47+CF47+CH47+CJ47+CL47+CN47)*14+(AI47)*14,2)</f>
        <v>0</v>
      </c>
      <c r="CZ47" s="278">
        <f t="shared" ref="CZ47:CZ67" si="30">SUM(CX47:CY47)</f>
        <v>7610.68</v>
      </c>
      <c r="DA47" s="129">
        <f>CO47+CP47+CS47+CR47+CT47+CU47+CW47+CX47+CY47</f>
        <v>30810.190000000002</v>
      </c>
      <c r="DB47" s="390">
        <v>0</v>
      </c>
      <c r="DC47" s="400">
        <f t="shared" ref="DC47:DC67" si="31">((Z47*14)+(AA47*14)+(AE47*14)+(AF47*14)+(AG47*14)+(AJ47*12)+(AR47*12)+(AT47*12)+(AV47*12)+(AX47*12)+(BB47*12)+DB47)</f>
        <v>31123.119999999999</v>
      </c>
      <c r="DD47" s="401">
        <f t="shared" ref="DD47:DD64" si="32">((DC47/U47)-1)</f>
        <v>2.7431080557753789</v>
      </c>
      <c r="DE47" s="391"/>
      <c r="DF47" s="391"/>
      <c r="DG47" s="391">
        <f t="shared" ref="DG47:DG67" si="33">Z47+AA47+AE47+AF47+AG47+AH47+AI47+AJ47+AL47+AN47+AP47+AR47+AT47+AV47+AX47+AZ47+BB47</f>
        <v>2223.08</v>
      </c>
      <c r="DH47" s="389" t="e">
        <f>#REF!-#REF!</f>
        <v>#REF!</v>
      </c>
      <c r="DI47" s="402" t="s">
        <v>155</v>
      </c>
      <c r="DJ47" s="402" t="s">
        <v>237</v>
      </c>
      <c r="DK47" s="284">
        <v>45658</v>
      </c>
      <c r="DL47" s="403">
        <f t="shared" ref="DL47:DL67" si="34">DATEDIF(DJ47,DK47,"y")/3</f>
        <v>9</v>
      </c>
      <c r="DM47" s="403">
        <f t="shared" ref="DM47:DM67" si="35">DATEDIF(DJ47,DK47,"y")/3</f>
        <v>9</v>
      </c>
      <c r="DN47" s="404">
        <f>ROUND(AF47/30,2)</f>
        <v>0</v>
      </c>
      <c r="DO47" s="405">
        <f>ROUND(AJ47/30,2)</f>
        <v>0</v>
      </c>
      <c r="DP47" s="405">
        <f>ROUND(AL47/30,2)</f>
        <v>0</v>
      </c>
      <c r="DQ47" s="405">
        <f>ROUND(AN47/30,2)</f>
        <v>0</v>
      </c>
      <c r="DR47" s="405">
        <f>ROUND(AP47/30,2)</f>
        <v>0</v>
      </c>
      <c r="DS47" s="405">
        <f>ROUND(AR47/30,2)</f>
        <v>0</v>
      </c>
      <c r="DT47" s="405">
        <f>ROUND(AT47/30,2)</f>
        <v>0</v>
      </c>
      <c r="DU47" s="405">
        <f>ROUND(AV47/30,2)</f>
        <v>0</v>
      </c>
      <c r="DV47" s="405">
        <f>ROUND(AX47/30,2)</f>
        <v>0</v>
      </c>
      <c r="DW47" s="405">
        <f>ROUND(AZ47/30,2)</f>
        <v>0</v>
      </c>
      <c r="DX47" s="405">
        <f>ROUND(BB47/30,2)</f>
        <v>0</v>
      </c>
      <c r="DY47" s="204"/>
      <c r="DZ47" s="406">
        <v>145</v>
      </c>
      <c r="EA47" s="406">
        <v>721.05</v>
      </c>
      <c r="EB47" s="407" t="e">
        <f>#REF!-DZ47</f>
        <v>#REF!</v>
      </c>
      <c r="EC47" s="408">
        <f>DG47-EA47</f>
        <v>1502.03</v>
      </c>
      <c r="ED47" s="409">
        <f>ROUND(DB47/2,2)</f>
        <v>0</v>
      </c>
      <c r="EE47" s="204"/>
      <c r="EF47" s="204"/>
      <c r="EG47" s="204"/>
      <c r="EH47" s="204"/>
      <c r="EI47" s="134" t="s">
        <v>238</v>
      </c>
      <c r="EJ47" s="124">
        <v>150</v>
      </c>
      <c r="EK47" s="295" t="s">
        <v>213</v>
      </c>
      <c r="EL47" s="205">
        <v>5</v>
      </c>
      <c r="EM47" s="205">
        <v>0</v>
      </c>
      <c r="EN47" s="170" t="s">
        <v>132</v>
      </c>
      <c r="EO47" s="170" t="s">
        <v>132</v>
      </c>
      <c r="EP47" s="172"/>
      <c r="EQ47" s="172"/>
      <c r="ER47" s="172"/>
      <c r="ES47" s="172"/>
      <c r="ET47" s="172"/>
      <c r="EU47" s="172"/>
      <c r="EV47" s="172"/>
      <c r="EW47" s="172"/>
      <c r="EX47" s="172"/>
      <c r="EY47" s="172"/>
      <c r="EZ47" s="172"/>
      <c r="FA47" s="172"/>
      <c r="FB47" s="172"/>
      <c r="FC47" s="172"/>
      <c r="FD47" s="172"/>
      <c r="FE47" s="172"/>
      <c r="FF47" s="172"/>
      <c r="FG47" s="172"/>
      <c r="FH47" s="172"/>
      <c r="FI47" s="172"/>
      <c r="FJ47" s="172"/>
      <c r="FK47" s="172"/>
      <c r="FL47" s="172"/>
      <c r="FM47" s="172"/>
      <c r="FN47" s="172"/>
      <c r="FO47" s="172"/>
      <c r="FP47" s="172"/>
      <c r="FQ47" s="172"/>
      <c r="FR47" s="172"/>
      <c r="FS47" s="172"/>
      <c r="FT47" s="172"/>
      <c r="FU47" s="172"/>
      <c r="FV47" s="172"/>
      <c r="FW47" s="172"/>
      <c r="FX47" s="172"/>
      <c r="FY47" s="172"/>
      <c r="FZ47" s="172"/>
      <c r="GA47" s="172"/>
      <c r="GB47" s="172"/>
      <c r="GC47" s="172"/>
      <c r="GD47" s="172"/>
      <c r="GE47" s="172"/>
      <c r="GF47" s="172"/>
      <c r="GG47" s="172"/>
      <c r="GH47" s="172"/>
      <c r="GI47" s="172"/>
      <c r="GJ47" s="172"/>
      <c r="GK47" s="172"/>
      <c r="GL47" s="172"/>
      <c r="GM47" s="172"/>
      <c r="GN47" s="172"/>
      <c r="GO47" s="172"/>
      <c r="GP47" s="172"/>
      <c r="GQ47" s="172"/>
      <c r="GR47" s="172"/>
      <c r="GS47" s="172"/>
      <c r="GT47" s="172"/>
      <c r="GU47" s="172"/>
      <c r="GV47" s="172"/>
      <c r="GW47" s="172"/>
      <c r="GX47" s="172"/>
      <c r="GY47" s="172"/>
      <c r="GZ47" s="172"/>
      <c r="HA47" s="172"/>
      <c r="HB47" s="172"/>
      <c r="HC47" s="172"/>
      <c r="HD47" s="172"/>
      <c r="HE47" s="172"/>
      <c r="HF47" s="172"/>
      <c r="HG47" s="172"/>
      <c r="HH47" s="172"/>
      <c r="HI47" s="172"/>
      <c r="HJ47" s="172"/>
      <c r="HK47" s="172"/>
      <c r="HL47" s="172"/>
      <c r="HM47" s="172"/>
      <c r="HN47" s="172"/>
      <c r="HO47" s="172"/>
      <c r="HP47" s="172"/>
      <c r="HQ47" s="172"/>
      <c r="HR47" s="172"/>
      <c r="HS47" s="172"/>
      <c r="HT47" s="172"/>
      <c r="HU47" s="172"/>
      <c r="HV47" s="172"/>
      <c r="HW47" s="172"/>
      <c r="HX47" s="172"/>
      <c r="HY47" s="172"/>
      <c r="HZ47" s="172"/>
      <c r="IA47" s="172"/>
      <c r="IB47" s="172"/>
      <c r="IC47" s="172"/>
      <c r="ID47" s="172"/>
      <c r="IE47" s="172"/>
      <c r="IF47" s="172"/>
      <c r="IG47" s="172"/>
      <c r="IH47" s="172"/>
      <c r="II47" s="172"/>
      <c r="IJ47" s="172"/>
      <c r="IK47" s="172"/>
      <c r="IL47" s="172"/>
      <c r="IM47" s="172"/>
      <c r="IN47" s="172"/>
      <c r="IO47" s="172"/>
      <c r="IP47" s="172"/>
      <c r="IQ47" s="172"/>
      <c r="IR47" s="172"/>
      <c r="IS47" s="172"/>
      <c r="IT47" s="172"/>
      <c r="IU47" s="172"/>
      <c r="IV47" s="172"/>
      <c r="IW47" s="172"/>
      <c r="IX47" s="172"/>
      <c r="IY47" s="172"/>
      <c r="IZ47" s="172"/>
      <c r="JA47" s="172"/>
      <c r="JB47" s="172"/>
      <c r="JC47" s="172"/>
      <c r="JD47" s="172"/>
      <c r="JE47" s="172"/>
      <c r="JF47" s="172"/>
      <c r="JG47" s="172"/>
      <c r="JH47" s="172"/>
      <c r="JI47" s="172"/>
      <c r="JJ47" s="172"/>
      <c r="JK47" s="172"/>
      <c r="JL47" s="172"/>
      <c r="JM47" s="172"/>
      <c r="JN47" s="172"/>
      <c r="JO47" s="172"/>
      <c r="JP47" s="172"/>
      <c r="JQ47" s="172"/>
      <c r="JR47" s="172"/>
      <c r="JS47" s="172"/>
      <c r="JT47" s="172"/>
      <c r="JU47" s="172"/>
      <c r="JV47" s="172"/>
      <c r="JW47" s="172"/>
      <c r="JX47" s="172"/>
      <c r="JY47" s="172"/>
      <c r="JZ47" s="172"/>
      <c r="KA47" s="172"/>
      <c r="KB47" s="172"/>
      <c r="KC47" s="172"/>
      <c r="KD47" s="172"/>
      <c r="KE47" s="172"/>
      <c r="KF47" s="172"/>
      <c r="KG47" s="172"/>
      <c r="KH47" s="172"/>
      <c r="KI47" s="172"/>
      <c r="KJ47" s="172"/>
      <c r="KK47" s="172"/>
      <c r="KL47" s="172"/>
      <c r="KM47" s="172"/>
      <c r="KN47" s="172"/>
      <c r="KO47" s="172"/>
      <c r="KP47" s="172"/>
      <c r="KQ47" s="172"/>
      <c r="KR47" s="172"/>
      <c r="KS47" s="172"/>
      <c r="KT47" s="172"/>
      <c r="KU47" s="172"/>
      <c r="KV47" s="172"/>
      <c r="KW47" s="172"/>
      <c r="KX47" s="172"/>
      <c r="KY47" s="172"/>
      <c r="KZ47" s="172"/>
      <c r="LA47" s="172"/>
      <c r="LB47" s="172"/>
      <c r="LC47" s="172"/>
      <c r="LD47" s="172"/>
      <c r="LE47" s="172"/>
      <c r="LF47" s="172"/>
      <c r="LG47" s="172"/>
      <c r="LH47" s="172"/>
      <c r="LI47" s="172"/>
      <c r="LJ47" s="172"/>
      <c r="LK47" s="172"/>
      <c r="LL47" s="172"/>
      <c r="LM47" s="172"/>
      <c r="LN47" s="172"/>
      <c r="LO47" s="172"/>
      <c r="LP47" s="172"/>
      <c r="LQ47" s="172"/>
      <c r="LR47" s="172"/>
      <c r="LS47" s="172"/>
      <c r="LT47" s="172"/>
      <c r="LU47" s="172"/>
      <c r="LV47" s="172"/>
      <c r="LW47" s="172"/>
      <c r="LX47" s="172"/>
      <c r="LY47" s="172"/>
      <c r="LZ47" s="172"/>
      <c r="MA47" s="172"/>
      <c r="MB47" s="172"/>
      <c r="MC47" s="172"/>
      <c r="MD47" s="172"/>
      <c r="ME47" s="172"/>
      <c r="MF47" s="172"/>
      <c r="MG47" s="172"/>
      <c r="MH47" s="172"/>
      <c r="MI47" s="172"/>
      <c r="MJ47" s="172"/>
      <c r="MK47" s="172"/>
      <c r="ML47" s="172"/>
      <c r="MM47" s="172"/>
      <c r="MN47" s="172"/>
      <c r="MO47" s="172"/>
      <c r="MP47" s="172"/>
      <c r="MQ47" s="172"/>
      <c r="MR47" s="172"/>
      <c r="MS47" s="172"/>
      <c r="MT47" s="172"/>
      <c r="MU47" s="172"/>
      <c r="MV47" s="172"/>
      <c r="MW47" s="172"/>
      <c r="MX47" s="172"/>
      <c r="MY47" s="172"/>
      <c r="MZ47" s="172"/>
      <c r="NA47" s="172"/>
      <c r="NB47" s="172"/>
      <c r="NC47" s="172"/>
      <c r="ND47" s="172"/>
      <c r="NE47" s="172"/>
      <c r="NF47" s="172"/>
      <c r="NG47" s="172"/>
      <c r="NH47" s="172"/>
      <c r="NI47" s="172"/>
      <c r="NJ47" s="172"/>
      <c r="NK47" s="172"/>
      <c r="NL47" s="172"/>
      <c r="NM47" s="172"/>
      <c r="NN47" s="172"/>
      <c r="NO47" s="172"/>
      <c r="NP47" s="172"/>
      <c r="NQ47" s="172"/>
      <c r="NR47" s="172"/>
      <c r="NS47" s="172"/>
      <c r="NT47" s="172"/>
      <c r="NU47" s="172"/>
      <c r="NV47" s="172"/>
      <c r="NW47" s="172"/>
      <c r="NX47" s="172"/>
      <c r="NY47" s="172"/>
      <c r="NZ47" s="172"/>
      <c r="OA47" s="172"/>
      <c r="OB47" s="172"/>
      <c r="OC47" s="172"/>
      <c r="OD47" s="172"/>
      <c r="OE47" s="172"/>
      <c r="OF47" s="172"/>
      <c r="OG47" s="172"/>
      <c r="OH47" s="172"/>
      <c r="OI47" s="172"/>
      <c r="OJ47" s="172"/>
      <c r="OK47" s="172"/>
      <c r="OL47" s="172"/>
      <c r="OM47" s="172"/>
      <c r="ON47" s="172"/>
      <c r="OO47" s="172"/>
      <c r="OP47" s="172"/>
      <c r="OQ47" s="172"/>
      <c r="OR47" s="172"/>
      <c r="OS47" s="172"/>
      <c r="OT47" s="172"/>
      <c r="OU47" s="172"/>
      <c r="OV47" s="172"/>
      <c r="OW47" s="172"/>
      <c r="OX47" s="172"/>
      <c r="OY47" s="172"/>
      <c r="OZ47" s="172"/>
      <c r="PA47" s="172"/>
      <c r="PB47" s="172"/>
      <c r="PC47" s="172"/>
      <c r="PD47" s="172"/>
      <c r="PE47" s="172"/>
      <c r="PF47" s="172"/>
      <c r="PG47" s="172"/>
      <c r="PH47" s="172"/>
      <c r="PI47" s="172"/>
      <c r="PJ47" s="172"/>
      <c r="PK47" s="172"/>
      <c r="PL47" s="172"/>
      <c r="PM47" s="172"/>
      <c r="PN47" s="172"/>
      <c r="PO47" s="172"/>
      <c r="PP47" s="172"/>
      <c r="PQ47" s="172"/>
      <c r="PR47" s="172"/>
      <c r="PS47" s="172"/>
      <c r="PT47" s="172"/>
      <c r="PU47" s="172"/>
      <c r="PV47" s="172"/>
      <c r="PW47" s="172"/>
      <c r="PX47" s="172"/>
      <c r="PY47" s="172"/>
      <c r="PZ47" s="172"/>
      <c r="QA47" s="172"/>
      <c r="QB47" s="172"/>
      <c r="QC47" s="172"/>
      <c r="QD47" s="172"/>
      <c r="QE47" s="172"/>
      <c r="QF47" s="172"/>
      <c r="QG47" s="172"/>
      <c r="QH47" s="172"/>
      <c r="QI47" s="172"/>
      <c r="QJ47" s="172"/>
      <c r="QK47" s="172"/>
      <c r="QL47" s="172"/>
      <c r="QM47" s="172"/>
      <c r="QN47" s="172"/>
      <c r="QO47" s="172"/>
      <c r="QP47" s="172"/>
      <c r="QQ47" s="172"/>
      <c r="QR47" s="172"/>
      <c r="QS47" s="172"/>
      <c r="QT47" s="172"/>
      <c r="QU47" s="172"/>
      <c r="QV47" s="172"/>
      <c r="QW47" s="172"/>
      <c r="QX47" s="172"/>
      <c r="QY47" s="172"/>
      <c r="QZ47" s="172"/>
      <c r="RA47" s="172"/>
      <c r="RB47" s="172"/>
      <c r="RC47" s="172"/>
      <c r="RD47" s="172"/>
      <c r="RE47" s="172"/>
      <c r="RF47" s="172"/>
      <c r="RG47" s="172"/>
      <c r="RH47" s="172"/>
      <c r="RI47" s="172"/>
      <c r="RJ47" s="172"/>
      <c r="RK47" s="172"/>
      <c r="RL47" s="172"/>
      <c r="RM47" s="172"/>
      <c r="RN47" s="172"/>
      <c r="RO47" s="172"/>
      <c r="RP47" s="172"/>
      <c r="RQ47" s="172"/>
      <c r="RR47" s="172"/>
      <c r="RS47" s="172"/>
      <c r="RT47" s="172"/>
      <c r="RU47" s="172"/>
      <c r="RV47" s="172"/>
      <c r="RW47" s="172"/>
      <c r="RX47" s="172"/>
      <c r="RY47" s="172"/>
      <c r="RZ47" s="172"/>
      <c r="SA47" s="172"/>
      <c r="SB47" s="172"/>
      <c r="SC47" s="172"/>
      <c r="SD47" s="172"/>
      <c r="SE47" s="172"/>
      <c r="SF47" s="172"/>
      <c r="SG47" s="172"/>
      <c r="SH47" s="172"/>
      <c r="SI47" s="172"/>
      <c r="SJ47" s="172"/>
      <c r="SK47" s="172"/>
      <c r="SL47" s="172"/>
      <c r="SM47" s="172"/>
      <c r="SN47" s="172"/>
      <c r="SO47" s="172"/>
      <c r="SP47" s="172"/>
      <c r="SQ47" s="172"/>
      <c r="SR47" s="172"/>
      <c r="SS47" s="172"/>
      <c r="ST47" s="172"/>
      <c r="SU47" s="172"/>
      <c r="SV47" s="172"/>
      <c r="SW47" s="172"/>
      <c r="SX47" s="172"/>
      <c r="SY47" s="172"/>
      <c r="SZ47" s="172"/>
      <c r="TA47" s="172"/>
      <c r="TB47" s="172"/>
      <c r="TC47" s="172"/>
      <c r="TD47" s="172"/>
      <c r="TE47" s="172"/>
      <c r="TF47" s="172"/>
      <c r="TG47" s="172"/>
      <c r="TH47" s="172"/>
      <c r="TI47" s="172"/>
      <c r="TJ47" s="172"/>
      <c r="TK47" s="172"/>
      <c r="TL47" s="172"/>
      <c r="TM47" s="172"/>
      <c r="TN47" s="172"/>
      <c r="TO47" s="172"/>
      <c r="TP47" s="172"/>
      <c r="TQ47" s="172"/>
      <c r="TR47" s="172"/>
      <c r="TS47" s="172"/>
      <c r="TT47" s="172"/>
      <c r="TU47" s="172"/>
      <c r="TV47" s="172"/>
      <c r="TW47" s="172"/>
      <c r="TX47" s="172"/>
      <c r="TY47" s="172"/>
      <c r="TZ47" s="172"/>
      <c r="UA47" s="172"/>
      <c r="UB47" s="172"/>
      <c r="UC47" s="172"/>
      <c r="UD47" s="172"/>
      <c r="UE47" s="172"/>
      <c r="UF47" s="172"/>
      <c r="UG47" s="172"/>
      <c r="UH47" s="172"/>
      <c r="UI47" s="172"/>
      <c r="UJ47" s="172"/>
      <c r="UK47" s="172"/>
      <c r="UL47" s="172"/>
      <c r="UM47" s="172"/>
      <c r="UN47" s="172"/>
      <c r="UO47" s="172"/>
      <c r="UP47" s="172"/>
      <c r="UQ47" s="172"/>
      <c r="UR47" s="172"/>
      <c r="US47" s="172"/>
      <c r="UT47" s="172"/>
      <c r="UU47" s="172"/>
      <c r="UV47" s="172"/>
      <c r="UW47" s="172"/>
      <c r="UX47" s="172"/>
      <c r="UY47" s="172"/>
      <c r="UZ47" s="172"/>
      <c r="VA47" s="172"/>
      <c r="VB47" s="172"/>
      <c r="VC47" s="172"/>
      <c r="VD47" s="172"/>
      <c r="VE47" s="172"/>
      <c r="VF47" s="172"/>
      <c r="VG47" s="172"/>
      <c r="VH47" s="172"/>
      <c r="VI47" s="172"/>
      <c r="VJ47" s="172"/>
      <c r="VK47" s="172"/>
      <c r="VL47" s="172"/>
      <c r="VM47" s="172"/>
      <c r="VN47" s="172"/>
      <c r="VO47" s="172"/>
      <c r="VP47" s="172"/>
      <c r="VQ47" s="172"/>
      <c r="VR47" s="172"/>
      <c r="VS47" s="172"/>
      <c r="VT47" s="172"/>
      <c r="VU47" s="172"/>
      <c r="VV47" s="172"/>
      <c r="VW47" s="172"/>
      <c r="VX47" s="172"/>
      <c r="VY47" s="172"/>
      <c r="VZ47" s="172"/>
      <c r="WA47" s="172"/>
      <c r="WB47" s="172"/>
      <c r="WC47" s="172"/>
      <c r="WD47" s="172"/>
      <c r="WE47" s="172"/>
      <c r="WF47" s="172"/>
      <c r="WG47" s="172"/>
      <c r="WH47" s="172"/>
      <c r="WI47" s="172"/>
      <c r="WJ47" s="172"/>
      <c r="WK47" s="172"/>
      <c r="WL47" s="172"/>
      <c r="WM47" s="172"/>
      <c r="WN47" s="172"/>
      <c r="WO47" s="172"/>
      <c r="WP47" s="172"/>
      <c r="WQ47" s="172"/>
      <c r="WR47" s="172"/>
      <c r="WS47" s="172"/>
      <c r="WT47" s="172"/>
      <c r="WU47" s="172"/>
      <c r="WV47" s="172"/>
      <c r="WW47" s="172"/>
      <c r="WX47" s="172"/>
      <c r="WY47" s="172"/>
      <c r="WZ47" s="172"/>
      <c r="XA47" s="172"/>
      <c r="XB47" s="172"/>
      <c r="XC47" s="172"/>
      <c r="XD47" s="172"/>
      <c r="XE47" s="172"/>
      <c r="XF47" s="172"/>
      <c r="XG47" s="172"/>
      <c r="XH47" s="172"/>
      <c r="XI47" s="172"/>
      <c r="XJ47" s="172"/>
      <c r="XK47" s="172"/>
      <c r="XL47" s="172"/>
      <c r="XM47" s="172"/>
      <c r="XN47" s="172"/>
      <c r="XO47" s="172"/>
      <c r="XP47" s="172"/>
      <c r="XQ47" s="172"/>
      <c r="XR47" s="172"/>
      <c r="XS47" s="172"/>
      <c r="XT47" s="172"/>
      <c r="XU47" s="172"/>
      <c r="XV47" s="172"/>
      <c r="XW47" s="172"/>
      <c r="XX47" s="172"/>
      <c r="XY47" s="172"/>
      <c r="XZ47" s="172"/>
      <c r="YA47" s="172"/>
      <c r="YB47" s="172"/>
      <c r="YC47" s="172"/>
      <c r="YD47" s="172"/>
      <c r="YE47" s="172"/>
      <c r="YF47" s="172"/>
      <c r="YG47" s="172"/>
      <c r="YH47" s="172"/>
      <c r="YI47" s="172"/>
      <c r="YJ47" s="172"/>
      <c r="YK47" s="172"/>
      <c r="YL47" s="172"/>
      <c r="YM47" s="172"/>
      <c r="YN47" s="172"/>
      <c r="YO47" s="172"/>
      <c r="YP47" s="172"/>
      <c r="YQ47" s="172"/>
      <c r="YR47" s="172"/>
      <c r="YS47" s="172"/>
      <c r="YT47" s="172"/>
      <c r="YU47" s="172"/>
      <c r="YV47" s="172"/>
      <c r="YW47" s="172"/>
      <c r="YX47" s="172"/>
      <c r="YY47" s="172"/>
      <c r="YZ47" s="172"/>
      <c r="ZA47" s="172"/>
      <c r="ZB47" s="172"/>
      <c r="ZC47" s="172"/>
      <c r="ZD47" s="172"/>
      <c r="ZE47" s="172"/>
      <c r="ZF47" s="172"/>
      <c r="ZG47" s="172"/>
      <c r="ZH47" s="172"/>
      <c r="ZI47" s="172"/>
      <c r="ZJ47" s="172"/>
      <c r="ZK47" s="172"/>
      <c r="ZL47" s="172"/>
      <c r="ZM47" s="172"/>
      <c r="ZN47" s="172"/>
      <c r="ZO47" s="172"/>
      <c r="ZP47" s="172"/>
      <c r="ZQ47" s="172"/>
      <c r="ZR47" s="172"/>
      <c r="ZS47" s="172"/>
      <c r="ZT47" s="172"/>
      <c r="ZU47" s="172"/>
      <c r="ZV47" s="172"/>
      <c r="ZW47" s="172"/>
      <c r="ZX47" s="172"/>
      <c r="ZY47" s="172"/>
      <c r="ZZ47" s="172"/>
      <c r="AAA47" s="172"/>
      <c r="AAB47" s="172"/>
      <c r="AAC47" s="172"/>
      <c r="AAD47" s="172"/>
      <c r="AAE47" s="172"/>
      <c r="AAF47" s="172"/>
      <c r="AAG47" s="172"/>
      <c r="AAH47" s="172"/>
      <c r="AAI47" s="172"/>
      <c r="AAJ47" s="172"/>
      <c r="AAK47" s="172"/>
      <c r="AAL47" s="172"/>
      <c r="AAM47" s="172"/>
      <c r="AAN47" s="172"/>
      <c r="AAO47" s="172"/>
      <c r="AAP47" s="172"/>
      <c r="AAQ47" s="172"/>
      <c r="AAR47" s="172"/>
      <c r="AAS47" s="172"/>
      <c r="AAT47" s="172"/>
      <c r="AAU47" s="172"/>
      <c r="AAV47" s="172"/>
      <c r="AAW47" s="172"/>
      <c r="AAX47" s="172"/>
      <c r="AAY47" s="172"/>
      <c r="AAZ47" s="172"/>
      <c r="ABA47" s="172"/>
      <c r="ABB47" s="172"/>
      <c r="ABC47" s="172"/>
      <c r="ABD47" s="172"/>
      <c r="ABE47" s="172"/>
      <c r="ABF47" s="172"/>
      <c r="ABG47" s="172"/>
      <c r="ABH47" s="172"/>
      <c r="ABI47" s="172"/>
      <c r="ABJ47" s="172"/>
      <c r="ABK47" s="172"/>
      <c r="ABL47" s="172"/>
      <c r="ABM47" s="172"/>
      <c r="ABN47" s="172"/>
      <c r="ABO47" s="172"/>
      <c r="ABP47" s="172"/>
      <c r="ABQ47" s="172"/>
      <c r="ABR47" s="172"/>
      <c r="ABS47" s="172"/>
      <c r="ABT47" s="172"/>
      <c r="ABU47" s="172"/>
      <c r="ABV47" s="172"/>
      <c r="ABW47" s="172"/>
      <c r="ABX47" s="172"/>
      <c r="ABY47" s="172"/>
      <c r="ABZ47" s="172"/>
      <c r="ACA47" s="172"/>
      <c r="ACB47" s="172"/>
      <c r="ACC47" s="172"/>
      <c r="ACD47" s="172"/>
      <c r="ACE47" s="172"/>
      <c r="ACF47" s="172"/>
      <c r="ACG47" s="172"/>
      <c r="ACH47" s="172"/>
      <c r="ACI47" s="172"/>
      <c r="ACJ47" s="172"/>
      <c r="ACK47" s="172"/>
      <c r="ACL47" s="172"/>
      <c r="ACM47" s="172"/>
      <c r="ACN47" s="172"/>
      <c r="ACO47" s="172"/>
      <c r="ACP47" s="172"/>
      <c r="ACQ47" s="172"/>
      <c r="ACR47" s="172"/>
      <c r="ACS47" s="172"/>
      <c r="ACT47" s="172"/>
      <c r="ACU47" s="172"/>
      <c r="ACV47" s="172"/>
      <c r="ACW47" s="172"/>
      <c r="ACX47" s="172"/>
      <c r="ACY47" s="172"/>
      <c r="ACZ47" s="172"/>
      <c r="ADA47" s="172"/>
      <c r="ADB47" s="172"/>
      <c r="ADC47" s="172"/>
      <c r="ADD47" s="172"/>
      <c r="ADE47" s="172"/>
      <c r="ADF47" s="172"/>
      <c r="ADG47" s="172"/>
      <c r="ADH47" s="172"/>
      <c r="ADI47" s="172"/>
      <c r="ADJ47" s="172"/>
      <c r="ADK47" s="172"/>
      <c r="ADL47" s="172"/>
      <c r="ADM47" s="172"/>
      <c r="ADN47" s="172"/>
      <c r="ADO47" s="172"/>
      <c r="ADP47" s="172"/>
      <c r="ADQ47" s="172"/>
      <c r="ADR47" s="172"/>
      <c r="ADS47" s="172"/>
      <c r="ADT47" s="172"/>
      <c r="ADU47" s="172"/>
      <c r="ADV47" s="172"/>
      <c r="ADW47" s="172"/>
      <c r="ADX47" s="172"/>
      <c r="ADY47" s="172"/>
      <c r="ADZ47" s="172"/>
      <c r="AEA47" s="172"/>
      <c r="AEB47" s="172"/>
      <c r="AEC47" s="172"/>
      <c r="AED47" s="172"/>
      <c r="AEE47" s="172"/>
      <c r="AEF47" s="172"/>
      <c r="AEG47" s="172"/>
      <c r="AEH47" s="172"/>
      <c r="AEI47" s="172"/>
      <c r="AEJ47" s="172"/>
      <c r="AEK47" s="172"/>
      <c r="AEL47" s="172"/>
      <c r="AEM47" s="172"/>
      <c r="AEN47" s="172"/>
      <c r="AEO47" s="172"/>
      <c r="AEP47" s="172"/>
      <c r="AEQ47" s="172"/>
      <c r="AER47" s="172"/>
      <c r="AES47" s="172"/>
      <c r="AET47" s="172"/>
      <c r="AEU47" s="172"/>
      <c r="AEV47" s="172"/>
      <c r="AEW47" s="172"/>
      <c r="AEX47" s="172"/>
      <c r="AEY47" s="172"/>
      <c r="AEZ47" s="172"/>
      <c r="AFA47" s="172"/>
      <c r="AFB47" s="172"/>
      <c r="AFC47" s="172"/>
      <c r="AFD47" s="172"/>
      <c r="AFE47" s="172"/>
      <c r="AFF47" s="172"/>
      <c r="AFG47" s="172"/>
      <c r="AFH47" s="172"/>
      <c r="AFI47" s="172"/>
      <c r="AFJ47" s="172"/>
      <c r="AFK47" s="172"/>
      <c r="AFL47" s="172"/>
      <c r="AFM47" s="172"/>
      <c r="AFN47" s="172"/>
      <c r="AFO47" s="172"/>
      <c r="AFP47" s="172"/>
      <c r="AFQ47" s="172"/>
      <c r="AFR47" s="172"/>
      <c r="AFS47" s="172"/>
      <c r="AFT47" s="172"/>
      <c r="AFU47" s="172"/>
      <c r="AFV47" s="172"/>
      <c r="AFW47" s="172"/>
      <c r="AFX47" s="172"/>
      <c r="AFY47" s="172"/>
      <c r="AFZ47" s="172"/>
      <c r="AGA47" s="172"/>
      <c r="AGB47" s="172"/>
      <c r="AGC47" s="172"/>
      <c r="AGD47" s="172"/>
      <c r="AGE47" s="172"/>
      <c r="AGF47" s="172"/>
      <c r="AGG47" s="172"/>
      <c r="AGH47" s="172"/>
      <c r="AGI47" s="172"/>
      <c r="AGJ47" s="172"/>
      <c r="AGK47" s="172"/>
      <c r="AGL47" s="172"/>
      <c r="AGM47" s="172"/>
      <c r="AGN47" s="172"/>
      <c r="AGO47" s="172"/>
      <c r="AGP47" s="172"/>
      <c r="AGQ47" s="172"/>
      <c r="AGR47" s="172"/>
      <c r="AGS47" s="172"/>
      <c r="AGT47" s="172"/>
      <c r="AGU47" s="172"/>
      <c r="AGV47" s="172"/>
      <c r="AGW47" s="172"/>
      <c r="AGX47" s="172"/>
      <c r="AGY47" s="172"/>
      <c r="AGZ47" s="172"/>
      <c r="AHA47" s="172"/>
      <c r="AHB47" s="172"/>
      <c r="AHC47" s="172"/>
      <c r="AHD47" s="172"/>
      <c r="AHE47" s="172"/>
      <c r="AHF47" s="172"/>
      <c r="AHG47" s="172"/>
      <c r="AHH47" s="172"/>
      <c r="AHI47" s="172"/>
      <c r="AHJ47" s="172"/>
      <c r="AHK47" s="172"/>
      <c r="AHL47" s="172"/>
      <c r="AHM47" s="172"/>
      <c r="AHN47" s="172"/>
      <c r="AHO47" s="172"/>
      <c r="AHP47" s="172"/>
      <c r="AHQ47" s="172"/>
      <c r="AHR47" s="172"/>
      <c r="AHS47" s="172"/>
      <c r="AHT47" s="172"/>
      <c r="AHU47" s="172"/>
      <c r="AHV47" s="172"/>
      <c r="AHW47" s="172"/>
      <c r="AHX47" s="172"/>
      <c r="AHY47" s="172"/>
      <c r="AHZ47" s="172"/>
      <c r="AIA47" s="172"/>
      <c r="AIB47" s="172"/>
      <c r="AIC47" s="172"/>
      <c r="AID47" s="172"/>
      <c r="AIE47" s="172"/>
      <c r="AIF47" s="172"/>
      <c r="AIG47" s="172"/>
      <c r="AIH47" s="172"/>
      <c r="AII47" s="172"/>
      <c r="AIJ47" s="172"/>
      <c r="AIK47" s="172"/>
      <c r="AIL47" s="172"/>
      <c r="AIM47" s="172"/>
      <c r="AIN47" s="172"/>
      <c r="AIO47" s="172"/>
      <c r="AIP47" s="172"/>
      <c r="AIQ47" s="172"/>
      <c r="AIR47" s="172"/>
      <c r="AIS47" s="172"/>
      <c r="AIT47" s="172"/>
      <c r="AIU47" s="172"/>
      <c r="AIV47" s="172"/>
      <c r="AIW47" s="172"/>
      <c r="AIX47" s="172"/>
      <c r="AIY47" s="172"/>
      <c r="AIZ47" s="172"/>
      <c r="AJA47" s="172"/>
      <c r="AJB47" s="172"/>
      <c r="AJC47" s="172"/>
      <c r="AJD47" s="172"/>
      <c r="AJE47" s="172"/>
      <c r="AJF47" s="172"/>
      <c r="AJG47" s="172"/>
      <c r="AJH47" s="172"/>
      <c r="AJI47" s="172"/>
      <c r="AJJ47" s="172"/>
      <c r="AJK47" s="172"/>
      <c r="AJL47" s="172"/>
      <c r="AJM47" s="172"/>
      <c r="AJN47" s="172"/>
      <c r="AJO47" s="172"/>
      <c r="AJP47" s="172"/>
      <c r="AJQ47" s="172"/>
      <c r="AJR47" s="172"/>
      <c r="AJS47" s="172"/>
      <c r="AJT47" s="172"/>
      <c r="AJU47" s="172"/>
      <c r="AJV47" s="172"/>
      <c r="AJW47" s="172"/>
      <c r="AJX47" s="172"/>
      <c r="AJY47" s="172"/>
      <c r="AJZ47" s="172"/>
      <c r="AKA47" s="172"/>
      <c r="AKB47" s="172"/>
      <c r="AKC47" s="172"/>
      <c r="AKD47" s="172"/>
      <c r="AKE47" s="172"/>
      <c r="AKF47" s="172"/>
      <c r="AKG47" s="172"/>
      <c r="AKH47" s="172"/>
      <c r="AKI47" s="172"/>
      <c r="AKJ47" s="172"/>
      <c r="AKK47" s="172"/>
      <c r="AKL47" s="172"/>
      <c r="AKM47" s="172"/>
      <c r="AKN47" s="172"/>
      <c r="AKO47" s="172"/>
      <c r="AKP47" s="172"/>
      <c r="AKQ47" s="172"/>
      <c r="AKR47" s="172"/>
      <c r="AKS47" s="172"/>
      <c r="AKT47" s="172"/>
      <c r="AKU47" s="172"/>
      <c r="AKV47" s="172"/>
      <c r="AKW47" s="172"/>
      <c r="AKX47" s="172"/>
      <c r="AKY47" s="172"/>
      <c r="AKZ47" s="172"/>
      <c r="ALA47" s="172"/>
      <c r="ALB47" s="172"/>
      <c r="ALC47" s="172"/>
      <c r="ALD47" s="172"/>
      <c r="ALE47" s="172"/>
      <c r="ALF47" s="172"/>
      <c r="ALG47" s="172"/>
      <c r="ALH47" s="172"/>
      <c r="ALI47" s="172"/>
      <c r="ALJ47" s="172"/>
      <c r="ALK47" s="172"/>
      <c r="ALL47" s="172"/>
      <c r="ALM47" s="172"/>
      <c r="ALN47" s="172"/>
      <c r="ALO47" s="172"/>
      <c r="ALP47" s="172"/>
      <c r="ALQ47" s="172"/>
      <c r="ALR47" s="172"/>
      <c r="ALS47" s="172"/>
      <c r="ALT47" s="172"/>
      <c r="ALU47" s="172"/>
      <c r="ALV47" s="172"/>
      <c r="ALW47" s="172"/>
      <c r="ALX47" s="172"/>
      <c r="ALY47" s="172"/>
      <c r="ALZ47" s="172"/>
      <c r="AMA47" s="172"/>
      <c r="AMB47" s="172"/>
      <c r="AMC47" s="172"/>
      <c r="AMD47" s="172"/>
      <c r="AME47" s="172"/>
      <c r="AMF47" s="172"/>
      <c r="AMG47" s="172"/>
      <c r="AMH47" s="172"/>
      <c r="AMI47" s="172"/>
      <c r="AMJ47" s="172"/>
      <c r="AMK47" s="172"/>
      <c r="AML47" s="172"/>
      <c r="AMM47" s="172"/>
      <c r="AMN47" s="172"/>
      <c r="AMO47" s="172"/>
      <c r="AMP47" s="172"/>
      <c r="AMQ47" s="172"/>
      <c r="AMR47" s="172"/>
      <c r="AMS47" s="172"/>
      <c r="AMT47" s="172"/>
      <c r="AMU47" s="172"/>
      <c r="AMV47" s="172"/>
      <c r="AMW47" s="172"/>
      <c r="AMX47" s="172"/>
      <c r="AMY47" s="172"/>
      <c r="AMZ47" s="172"/>
      <c r="ANA47" s="172"/>
      <c r="ANB47" s="172"/>
      <c r="ANC47" s="172"/>
      <c r="AND47" s="172"/>
      <c r="ANE47" s="172"/>
      <c r="ANF47" s="172"/>
      <c r="ANG47" s="172"/>
      <c r="ANH47" s="172"/>
      <c r="ANI47" s="172"/>
      <c r="ANJ47" s="172"/>
    </row>
    <row r="48" spans="1:1050" ht="26.1" customHeight="1" outlineLevel="2" x14ac:dyDescent="0.2">
      <c r="A48" s="102">
        <v>150</v>
      </c>
      <c r="B48" s="7" t="s">
        <v>137</v>
      </c>
      <c r="C48" s="7" t="s">
        <v>126</v>
      </c>
      <c r="D48" s="7" t="s">
        <v>10</v>
      </c>
      <c r="E48" s="7" t="s">
        <v>127</v>
      </c>
      <c r="F48" s="7" t="s">
        <v>128</v>
      </c>
      <c r="G48" s="43" t="s">
        <v>239</v>
      </c>
      <c r="H48" s="42" t="s">
        <v>130</v>
      </c>
      <c r="I48" s="42">
        <v>26</v>
      </c>
      <c r="J48" s="44">
        <v>950.52</v>
      </c>
      <c r="K48" s="44"/>
      <c r="L48" s="44"/>
      <c r="M48" s="44"/>
      <c r="N48" s="44"/>
      <c r="O48" s="44"/>
      <c r="P48" s="44"/>
      <c r="Q48" s="44">
        <v>578.47</v>
      </c>
      <c r="R48" s="44">
        <v>414.57</v>
      </c>
      <c r="S48" s="44"/>
      <c r="T48" s="44">
        <f>SUM(J48:S48)</f>
        <v>1943.56</v>
      </c>
      <c r="U48" s="44">
        <f>(((J48+K48+L48+N48+P48)*14)+((M48+O48+Q48+R48+S48)*12))</f>
        <v>25223.759999999998</v>
      </c>
      <c r="V48" s="42">
        <v>8</v>
      </c>
      <c r="W48" s="45">
        <v>26</v>
      </c>
      <c r="X48" s="46">
        <f>VLOOKUP(W48,'[1]PPTOS GENERALES 2024'!$AL$11:$AN$40,3)*Y48</f>
        <v>839.48</v>
      </c>
      <c r="Y48" s="47">
        <v>1</v>
      </c>
      <c r="Z48" s="48">
        <f>VLOOKUP(C48,'[1]PPTOS GENERALES 2024'!$AL$3:$AO$8,4)*Y48</f>
        <v>1152.97</v>
      </c>
      <c r="AA48" s="48">
        <f>VLOOKUP(C48,'[1]PPTOS GENERALES 2024'!$AL$3:$AP$8,5)*DM48*Y48</f>
        <v>334.8</v>
      </c>
      <c r="AB48" s="48"/>
      <c r="AC48" s="44">
        <f>VLOOKUP(C48,'[1]PPTOS GENERALES 2024'!$AU$3:$AV$8,2)*Y48</f>
        <v>840.87924999999996</v>
      </c>
      <c r="AD48" s="44">
        <f>VLOOKUP(C48,'[1]PPTOS GENERALES 2024'!$AU$3:$AW$8,3)*DM48*Y48</f>
        <v>244.11399999999998</v>
      </c>
      <c r="AE48" s="49">
        <f>VLOOKUP(I48,'[1]PPTOS GENERALES 2024'!$AL$11:$AN$40,3)*Y48</f>
        <v>839.48</v>
      </c>
      <c r="AF48" s="44">
        <f>X48-AE48</f>
        <v>0</v>
      </c>
      <c r="AG48" s="44">
        <f>VLOOKUP(V48,'[1]PPTOS GENERALES 2024'!$AL$45:$AU$56,10)*Y48</f>
        <v>776.89</v>
      </c>
      <c r="AH48" s="44"/>
      <c r="AI48" s="44"/>
      <c r="AJ48" s="44"/>
      <c r="AK48" s="50"/>
      <c r="AL48" s="44">
        <f>VLOOKUP(V48,'[1]PPTOS GENERALES 2024'!$AL$45:$BB$56,12)*AK48</f>
        <v>0</v>
      </c>
      <c r="AM48" s="50"/>
      <c r="AN48" s="44">
        <f>VLOOKUP(V48,'[1]PPTOS GENERALES 2024'!$AL$45:$BB$56,14)*AM48</f>
        <v>0</v>
      </c>
      <c r="AO48" s="50">
        <v>1</v>
      </c>
      <c r="AP48" s="44">
        <f>VLOOKUP(V48,'[1]PPTOS GENERALES 2024'!$AL$45:$BB$56,15)*AO48</f>
        <v>330.23200000000003</v>
      </c>
      <c r="AQ48" s="50"/>
      <c r="AR48" s="44">
        <f>VLOOKUP(V48,'[1]PPTOS GENERALES 2024'!$AL$45:$BB$56,17)*AQ48</f>
        <v>0</v>
      </c>
      <c r="AS48" s="50"/>
      <c r="AT48" s="44">
        <f>VLOOKUP(V48,'[1]PPTOS GENERALES 2024'!$AL$45:$BG$56,18)*AS48</f>
        <v>0</v>
      </c>
      <c r="AU48" s="20"/>
      <c r="AV48" s="44">
        <f>VLOOKUP(V48,'[1]PPTOS GENERALES 2024'!$AL$45:$BG$56,19)*AU48</f>
        <v>0</v>
      </c>
      <c r="AW48" s="20"/>
      <c r="AX48" s="44">
        <f>VLOOKUP(V48,'[1]PPTOS GENERALES 2024'!$AL$45:$BG$56,20)*AW48</f>
        <v>0</v>
      </c>
      <c r="AY48" s="20"/>
      <c r="AZ48" s="44">
        <f>VLOOKUP(V48,'[1]PPTOS GENERALES 2024'!$AL$45:$BG$56,21)*AY48</f>
        <v>0</v>
      </c>
      <c r="BA48" s="20"/>
      <c r="BB48" s="44">
        <f>VLOOKUP(V48,'[1]PPTOS GENERALES 2024'!$AL$45:$BG$56,22)*BA48</f>
        <v>0</v>
      </c>
      <c r="BC48" s="20"/>
      <c r="BD48" s="270">
        <f>VLOOKUP(V48,'[1]PPTOS GENERALES 2024'!$AL$45:$BZ$56,23)*BC48</f>
        <v>0</v>
      </c>
      <c r="BE48" s="20"/>
      <c r="BF48" s="270">
        <f>VLOOKUP(V48,'[1]PPTOS GENERALES 2024'!$AL$45:$BZ$56,24)*BE48</f>
        <v>0</v>
      </c>
      <c r="BG48" s="20"/>
      <c r="BH48" s="270">
        <f>VLOOKUP(V48,'[1]PPTOS GENERALES 2024'!$AL$45:$BZ$56,25)*BG48</f>
        <v>0</v>
      </c>
      <c r="BI48" s="20"/>
      <c r="BJ48" s="270">
        <f>VLOOKUP(V48,'[1]PPTOS GENERALES 2024'!$AL$45:$BZ$56,26)*BI48</f>
        <v>0</v>
      </c>
      <c r="BK48" s="20"/>
      <c r="BL48" s="270">
        <f>VLOOKUP(V48,'[1]PPTOS GENERALES 2024'!$AL$45:$BZ$56,27)*BK48</f>
        <v>0</v>
      </c>
      <c r="BM48" s="270"/>
      <c r="BN48" s="270">
        <f>VLOOKUP(V48,'[1]PPTOS GENERALES 2024'!$AL$45:$BZ$56,28)*BM48</f>
        <v>0</v>
      </c>
      <c r="BO48" s="270"/>
      <c r="BP48" s="270">
        <f>VLOOKUP(V48,'[1]PPTOS GENERALES 2024'!$AL$45:$BZ$56,29)*BO48</f>
        <v>0</v>
      </c>
      <c r="BQ48" s="270"/>
      <c r="BR48" s="270">
        <f>VLOOKUP(V48,'[1]PPTOS GENERALES 2024'!$AL$45:$BZ$56,30)*BQ48</f>
        <v>0</v>
      </c>
      <c r="BS48" s="270"/>
      <c r="BT48" s="270">
        <f>VLOOKUP(V48,'[1]PPTOS GENERALES 2024'!$AL$45:$BZ$56,31)*BS48</f>
        <v>0</v>
      </c>
      <c r="BU48" s="270"/>
      <c r="BV48" s="270">
        <f>VLOOKUP(V48,'[1]PPTOS GENERALES 2024'!$AL$45:$BZ$56,32)*BU48</f>
        <v>0</v>
      </c>
      <c r="BW48" s="270"/>
      <c r="BX48" s="270">
        <f>VLOOKUP(V48,'[1]PPTOS GENERALES 2024'!$AL$45:$BZ$56,33)*BW48</f>
        <v>0</v>
      </c>
      <c r="BY48" s="270"/>
      <c r="BZ48" s="270">
        <f>VLOOKUP(V48,'[1]PPTOS GENERALES 2024'!$AL$45:$BZ$56,34)*BY48</f>
        <v>0</v>
      </c>
      <c r="CA48" s="270"/>
      <c r="CB48" s="270">
        <f>VLOOKUP(V48,'[1]PPTOS GENERALES 2024'!$AL$45:$BZ$56,35)*CA48</f>
        <v>0</v>
      </c>
      <c r="CC48" s="270">
        <v>0</v>
      </c>
      <c r="CD48" s="270">
        <f>VLOOKUP(V48,'[1]PPTOS GENERALES 2024'!$AL$45:$BZ$56,36)*CC48</f>
        <v>0</v>
      </c>
      <c r="CE48" s="270">
        <v>0</v>
      </c>
      <c r="CF48" s="270">
        <f>VLOOKUP(V48,'[1]PPTOS GENERALES 2024'!$AL$45:$BZ$56,37)*CE48</f>
        <v>0</v>
      </c>
      <c r="CG48" s="270">
        <v>0</v>
      </c>
      <c r="CH48" s="270">
        <f>VLOOKUP(V48,'[1]PPTOS GENERALES 2024'!$AL$45:$BZ$56,38)*CG48</f>
        <v>0</v>
      </c>
      <c r="CI48" s="270">
        <v>0</v>
      </c>
      <c r="CJ48" s="270">
        <f>VLOOKUP(V48,'[1]PPTOS GENERALES 2024'!$AL$45:$BZ$56,39)*CI48</f>
        <v>0</v>
      </c>
      <c r="CK48" s="270"/>
      <c r="CL48" s="270">
        <f>VLOOKUP(V48,'[1]PPTOS GENERALES 2024'!$AL$45:$BZ$56,40)*CK48</f>
        <v>0</v>
      </c>
      <c r="CM48" s="270"/>
      <c r="CN48" s="270">
        <f>VLOOKUP(V48,'[1]PPTOS GENERALES 2024'!$AL$45:$BZ$56,41)*CM48</f>
        <v>0</v>
      </c>
      <c r="CO48" s="44"/>
      <c r="CP48" s="44">
        <f t="array" ref="CP48">(Z48*12)+(AC48*2)</f>
        <v>15517.398499999999</v>
      </c>
      <c r="CQ48" s="44"/>
      <c r="CR48" s="44"/>
      <c r="CS48" s="44">
        <v>0</v>
      </c>
      <c r="CT48" s="44"/>
      <c r="CU48" s="44">
        <f>(AA48*12)+ (AD48*2)+AB48</f>
        <v>4505.8280000000004</v>
      </c>
      <c r="CV48" s="270">
        <f>SUM(CO48:CU48)</f>
        <v>20023.226500000001</v>
      </c>
      <c r="CW48" s="44">
        <f>(AE48+AF48)*14</f>
        <v>11752.720000000001</v>
      </c>
      <c r="CX48" s="44">
        <f>(AG48)*14</f>
        <v>10876.46</v>
      </c>
      <c r="CY48" s="270">
        <f t="shared" si="29"/>
        <v>4623.25</v>
      </c>
      <c r="CZ48" s="278">
        <f t="shared" si="30"/>
        <v>15499.71</v>
      </c>
      <c r="DA48" s="129">
        <f t="shared" ref="DA48:DA67" si="36">CO48+CP48+CR48+CS48+CT48+CU48+CW48+CX48+CY48</f>
        <v>47275.656499999997</v>
      </c>
      <c r="DB48" s="21">
        <v>0</v>
      </c>
      <c r="DC48" s="53">
        <f t="shared" si="31"/>
        <v>43457.96</v>
      </c>
      <c r="DD48" s="54">
        <f t="shared" si="32"/>
        <v>0.72289777574794556</v>
      </c>
      <c r="DE48" s="44"/>
      <c r="DF48" s="44"/>
      <c r="DG48" s="44">
        <f t="shared" si="33"/>
        <v>3434.3719999999998</v>
      </c>
      <c r="DH48" s="42" t="e">
        <f>#REF!-#REF!</f>
        <v>#REF!</v>
      </c>
      <c r="DI48" s="55" t="s">
        <v>122</v>
      </c>
      <c r="DJ48" s="130">
        <v>36682</v>
      </c>
      <c r="DK48" s="284">
        <v>45658</v>
      </c>
      <c r="DL48" s="58">
        <f t="shared" si="34"/>
        <v>8</v>
      </c>
      <c r="DM48" s="58">
        <f t="shared" si="35"/>
        <v>8</v>
      </c>
      <c r="DN48" s="59">
        <f>ROUND(AF48/30,2)</f>
        <v>0</v>
      </c>
      <c r="DO48" s="60">
        <f>ROUND(AJ48/30,2)</f>
        <v>0</v>
      </c>
      <c r="DP48" s="60">
        <f>ROUND(AL48/30,2)</f>
        <v>0</v>
      </c>
      <c r="DQ48" s="60">
        <f>ROUND(AN48/30,2)</f>
        <v>0</v>
      </c>
      <c r="DR48" s="60">
        <f>ROUND(AP48/30,2)</f>
        <v>11.01</v>
      </c>
      <c r="DS48" s="60">
        <f>ROUND(AR48/30,2)</f>
        <v>0</v>
      </c>
      <c r="DT48" s="60">
        <f>ROUND(AT48/30,2)</f>
        <v>0</v>
      </c>
      <c r="DU48" s="60">
        <f>ROUND(AV48/30,2)</f>
        <v>0</v>
      </c>
      <c r="DV48" s="60">
        <f>ROUND(AX48/30,2)</f>
        <v>0</v>
      </c>
      <c r="DW48" s="60">
        <f>ROUND(AZ48/30,2)</f>
        <v>0</v>
      </c>
      <c r="DX48" s="60">
        <f>ROUND(BB48/30,2)</f>
        <v>0</v>
      </c>
      <c r="DY48" s="61"/>
      <c r="DZ48" s="62">
        <v>147</v>
      </c>
      <c r="EA48" s="62">
        <v>2238.9299999999998</v>
      </c>
      <c r="EB48" s="63" t="e">
        <f>#REF!-DZ48</f>
        <v>#REF!</v>
      </c>
      <c r="EC48" s="64">
        <f>DG48-EA48</f>
        <v>1195.442</v>
      </c>
      <c r="ED48" s="65">
        <f>ROUND(DB48/2,2)</f>
        <v>0</v>
      </c>
      <c r="EE48" s="61"/>
      <c r="EF48" s="61"/>
      <c r="EG48" s="61"/>
      <c r="EH48" s="61"/>
      <c r="EI48" s="134" t="s">
        <v>238</v>
      </c>
      <c r="EJ48" s="124">
        <v>150</v>
      </c>
      <c r="EK48" s="67">
        <v>1</v>
      </c>
      <c r="EL48" s="68">
        <v>5</v>
      </c>
      <c r="EM48" s="68">
        <v>0</v>
      </c>
      <c r="EN48" s="170" t="s">
        <v>132</v>
      </c>
      <c r="EO48" s="170" t="s">
        <v>132</v>
      </c>
      <c r="EP48" s="35"/>
      <c r="EQ48" s="61"/>
      <c r="ER48" s="61"/>
      <c r="ES48" s="61"/>
      <c r="ET48" s="61"/>
      <c r="EU48" s="35"/>
      <c r="EV48" s="35"/>
      <c r="EW48" s="35"/>
      <c r="EX48" s="35"/>
      <c r="EY48" s="35"/>
      <c r="EZ48" s="35"/>
      <c r="FA48" s="35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  <c r="IX48" s="61"/>
      <c r="IY48" s="61"/>
      <c r="IZ48" s="61"/>
      <c r="JA48" s="61"/>
      <c r="JB48" s="61"/>
      <c r="JC48" s="61"/>
      <c r="JD48" s="61"/>
      <c r="JE48" s="61"/>
      <c r="JF48" s="61"/>
      <c r="JG48" s="61"/>
      <c r="JH48" s="61"/>
      <c r="JI48" s="61"/>
      <c r="JJ48" s="61"/>
      <c r="JK48" s="61"/>
      <c r="JL48" s="61"/>
      <c r="JM48" s="61"/>
      <c r="JN48" s="61"/>
      <c r="JO48" s="61"/>
      <c r="JP48" s="61"/>
      <c r="JQ48" s="61"/>
      <c r="JR48" s="61"/>
      <c r="JS48" s="61"/>
      <c r="JT48" s="61"/>
      <c r="JU48" s="61"/>
      <c r="JV48" s="61"/>
      <c r="JW48" s="61"/>
      <c r="JX48" s="61"/>
      <c r="JY48" s="61"/>
      <c r="JZ48" s="61"/>
      <c r="KA48" s="61"/>
      <c r="KB48" s="61"/>
      <c r="KC48" s="61"/>
      <c r="KD48" s="61"/>
      <c r="KE48" s="61"/>
      <c r="KF48" s="61"/>
      <c r="KG48" s="61"/>
      <c r="KH48" s="61"/>
      <c r="KI48" s="61"/>
      <c r="KJ48" s="61"/>
      <c r="KK48" s="61"/>
      <c r="KL48" s="61"/>
      <c r="KM48" s="61"/>
      <c r="KN48" s="61"/>
      <c r="KO48" s="61"/>
      <c r="KP48" s="61"/>
      <c r="KQ48" s="61"/>
      <c r="KR48" s="61"/>
      <c r="KS48" s="61"/>
      <c r="KT48" s="61"/>
      <c r="KU48" s="61"/>
      <c r="KV48" s="61"/>
      <c r="KW48" s="61"/>
      <c r="KX48" s="61"/>
      <c r="KY48" s="61"/>
      <c r="KZ48" s="61"/>
      <c r="LA48" s="61"/>
      <c r="LB48" s="61"/>
      <c r="LC48" s="61"/>
      <c r="LD48" s="61"/>
      <c r="LE48" s="61"/>
      <c r="LF48" s="61"/>
      <c r="LG48" s="61"/>
      <c r="LH48" s="61"/>
      <c r="LI48" s="61"/>
      <c r="LJ48" s="61"/>
      <c r="LK48" s="61"/>
      <c r="LL48" s="61"/>
      <c r="LM48" s="61"/>
      <c r="LN48" s="61"/>
      <c r="LO48" s="61"/>
      <c r="LP48" s="61"/>
      <c r="LQ48" s="61"/>
      <c r="LR48" s="61"/>
      <c r="LS48" s="61"/>
      <c r="LT48" s="61"/>
      <c r="LU48" s="61"/>
      <c r="LV48" s="61"/>
      <c r="LW48" s="61"/>
      <c r="LX48" s="61"/>
      <c r="LY48" s="61"/>
      <c r="LZ48" s="61"/>
      <c r="MA48" s="61"/>
      <c r="MB48" s="61"/>
      <c r="MC48" s="61"/>
      <c r="MD48" s="61"/>
      <c r="ME48" s="61"/>
      <c r="MF48" s="61"/>
      <c r="MG48" s="61"/>
      <c r="MH48" s="61"/>
      <c r="MI48" s="61"/>
      <c r="MJ48" s="61"/>
      <c r="MK48" s="61"/>
      <c r="ML48" s="61"/>
      <c r="MM48" s="61"/>
      <c r="MN48" s="61"/>
      <c r="MO48" s="61"/>
      <c r="MP48" s="61"/>
      <c r="MQ48" s="61"/>
      <c r="MR48" s="61"/>
      <c r="MS48" s="61"/>
      <c r="MT48" s="61"/>
      <c r="MU48" s="61"/>
      <c r="MV48" s="61"/>
      <c r="MW48" s="61"/>
      <c r="MX48" s="61"/>
      <c r="MY48" s="61"/>
      <c r="MZ48" s="61"/>
      <c r="NA48" s="61"/>
      <c r="NB48" s="61"/>
      <c r="NC48" s="61"/>
      <c r="ND48" s="61"/>
      <c r="NE48" s="61"/>
      <c r="NF48" s="61"/>
      <c r="NG48" s="61"/>
      <c r="NH48" s="61"/>
      <c r="NI48" s="61"/>
      <c r="NJ48" s="61"/>
      <c r="NK48" s="61"/>
      <c r="NL48" s="61"/>
      <c r="NM48" s="61"/>
      <c r="NN48" s="61"/>
      <c r="NO48" s="61"/>
      <c r="NP48" s="61"/>
      <c r="NQ48" s="61"/>
      <c r="NR48" s="61"/>
      <c r="NS48" s="61"/>
      <c r="NT48" s="61"/>
      <c r="NU48" s="61"/>
      <c r="NV48" s="61"/>
      <c r="NW48" s="61"/>
      <c r="NX48" s="61"/>
      <c r="NY48" s="61"/>
      <c r="NZ48" s="61"/>
      <c r="OA48" s="61"/>
      <c r="OB48" s="61"/>
      <c r="OC48" s="61"/>
      <c r="OD48" s="61"/>
      <c r="OE48" s="61"/>
      <c r="OF48" s="61"/>
      <c r="OG48" s="61"/>
      <c r="OH48" s="61"/>
      <c r="OI48" s="61"/>
      <c r="OJ48" s="61"/>
      <c r="OK48" s="61"/>
      <c r="OL48" s="61"/>
      <c r="OM48" s="61"/>
      <c r="ON48" s="61"/>
      <c r="OO48" s="61"/>
      <c r="OP48" s="61"/>
      <c r="OQ48" s="61"/>
      <c r="OR48" s="61"/>
      <c r="OS48" s="61"/>
      <c r="OT48" s="61"/>
      <c r="OU48" s="61"/>
      <c r="OV48" s="61"/>
      <c r="OW48" s="61"/>
      <c r="OX48" s="61"/>
      <c r="OY48" s="61"/>
      <c r="OZ48" s="61"/>
      <c r="PA48" s="61"/>
      <c r="PB48" s="61"/>
      <c r="PC48" s="61"/>
      <c r="PD48" s="61"/>
      <c r="PE48" s="61"/>
      <c r="PF48" s="61"/>
      <c r="PG48" s="61"/>
      <c r="PH48" s="61"/>
      <c r="PI48" s="61"/>
      <c r="PJ48" s="61"/>
      <c r="PK48" s="61"/>
      <c r="PL48" s="61"/>
      <c r="PM48" s="61"/>
      <c r="PN48" s="61"/>
      <c r="PO48" s="61"/>
      <c r="PP48" s="61"/>
      <c r="PQ48" s="61"/>
      <c r="PR48" s="61"/>
      <c r="PS48" s="61"/>
      <c r="PT48" s="61"/>
      <c r="PU48" s="61"/>
      <c r="PV48" s="61"/>
      <c r="PW48" s="61"/>
      <c r="PX48" s="61"/>
      <c r="PY48" s="61"/>
      <c r="PZ48" s="61"/>
      <c r="QA48" s="61"/>
      <c r="QB48" s="61"/>
      <c r="QC48" s="61"/>
      <c r="QD48" s="61"/>
      <c r="QE48" s="61"/>
      <c r="QF48" s="61"/>
      <c r="QG48" s="61"/>
      <c r="QH48" s="61"/>
      <c r="QI48" s="61"/>
      <c r="QJ48" s="61"/>
      <c r="QK48" s="61"/>
      <c r="QL48" s="61"/>
      <c r="QM48" s="61"/>
      <c r="QN48" s="61"/>
      <c r="QO48" s="61"/>
      <c r="QP48" s="61"/>
      <c r="QQ48" s="61"/>
      <c r="QR48" s="61"/>
      <c r="QS48" s="61"/>
      <c r="QT48" s="61"/>
      <c r="QU48" s="61"/>
      <c r="QV48" s="61"/>
      <c r="QW48" s="61"/>
      <c r="QX48" s="61"/>
      <c r="QY48" s="61"/>
      <c r="QZ48" s="61"/>
      <c r="RA48" s="61"/>
      <c r="RB48" s="61"/>
      <c r="RC48" s="61"/>
      <c r="RD48" s="61"/>
      <c r="RE48" s="61"/>
      <c r="RF48" s="61"/>
      <c r="RG48" s="61"/>
      <c r="RH48" s="61"/>
      <c r="RI48" s="61"/>
      <c r="RJ48" s="61"/>
      <c r="RK48" s="61"/>
      <c r="RL48" s="61"/>
      <c r="RM48" s="61"/>
      <c r="RN48" s="61"/>
      <c r="RO48" s="61"/>
      <c r="RP48" s="61"/>
      <c r="RQ48" s="61"/>
      <c r="RR48" s="61"/>
      <c r="RS48" s="61"/>
      <c r="RT48" s="61"/>
      <c r="RU48" s="61"/>
      <c r="RV48" s="61"/>
      <c r="RW48" s="61"/>
      <c r="RX48" s="61"/>
      <c r="RY48" s="61"/>
      <c r="RZ48" s="61"/>
      <c r="SA48" s="61"/>
      <c r="SB48" s="61"/>
      <c r="SC48" s="61"/>
      <c r="SD48" s="61"/>
      <c r="SE48" s="61"/>
      <c r="SF48" s="61"/>
      <c r="SG48" s="61"/>
      <c r="SH48" s="61"/>
      <c r="SI48" s="61"/>
      <c r="SJ48" s="61"/>
      <c r="SK48" s="61"/>
      <c r="SL48" s="61"/>
      <c r="SM48" s="61"/>
      <c r="SN48" s="61"/>
      <c r="SO48" s="61"/>
      <c r="SP48" s="61"/>
      <c r="SQ48" s="61"/>
      <c r="SR48" s="61"/>
      <c r="SS48" s="61"/>
      <c r="ST48" s="61"/>
      <c r="SU48" s="61"/>
      <c r="SV48" s="61"/>
      <c r="SW48" s="61"/>
      <c r="SX48" s="61"/>
      <c r="SY48" s="61"/>
      <c r="SZ48" s="61"/>
      <c r="TA48" s="61"/>
      <c r="TB48" s="61"/>
      <c r="TC48" s="61"/>
      <c r="TD48" s="61"/>
      <c r="TE48" s="61"/>
      <c r="TF48" s="61"/>
      <c r="TG48" s="61"/>
      <c r="TH48" s="61"/>
      <c r="TI48" s="61"/>
      <c r="TJ48" s="61"/>
      <c r="TK48" s="61"/>
      <c r="TL48" s="61"/>
      <c r="TM48" s="61"/>
      <c r="TN48" s="61"/>
      <c r="TO48" s="61"/>
      <c r="TP48" s="61"/>
      <c r="TQ48" s="61"/>
      <c r="TR48" s="61"/>
      <c r="TS48" s="61"/>
      <c r="TT48" s="61"/>
      <c r="TU48" s="61"/>
      <c r="TV48" s="61"/>
      <c r="TW48" s="61"/>
      <c r="TX48" s="61"/>
      <c r="TY48" s="61"/>
      <c r="TZ48" s="61"/>
      <c r="UA48" s="61"/>
      <c r="UB48" s="61"/>
      <c r="UC48" s="61"/>
      <c r="UD48" s="61"/>
      <c r="UE48" s="61"/>
      <c r="UF48" s="61"/>
      <c r="UG48" s="61"/>
      <c r="UH48" s="61"/>
      <c r="UI48" s="61"/>
      <c r="UJ48" s="61"/>
      <c r="UK48" s="61"/>
      <c r="UL48" s="61"/>
      <c r="UM48" s="61"/>
      <c r="UN48" s="61"/>
      <c r="UO48" s="61"/>
      <c r="UP48" s="61"/>
      <c r="UQ48" s="61"/>
      <c r="UR48" s="61"/>
      <c r="US48" s="61"/>
      <c r="UT48" s="61"/>
      <c r="UU48" s="61"/>
      <c r="UV48" s="61"/>
      <c r="UW48" s="61"/>
      <c r="UX48" s="61"/>
      <c r="UY48" s="61"/>
      <c r="UZ48" s="61"/>
      <c r="VA48" s="61"/>
      <c r="VB48" s="61"/>
      <c r="VC48" s="61"/>
      <c r="VD48" s="61"/>
      <c r="VE48" s="61"/>
      <c r="VF48" s="61"/>
      <c r="VG48" s="61"/>
      <c r="VH48" s="61"/>
      <c r="VI48" s="61"/>
      <c r="VJ48" s="61"/>
      <c r="VK48" s="61"/>
      <c r="VL48" s="61"/>
      <c r="VM48" s="61"/>
      <c r="VN48" s="61"/>
      <c r="VO48" s="61"/>
      <c r="VP48" s="61"/>
      <c r="VQ48" s="61"/>
      <c r="VR48" s="61"/>
      <c r="VS48" s="61"/>
      <c r="VT48" s="61"/>
      <c r="VU48" s="61"/>
      <c r="VV48" s="61"/>
      <c r="VW48" s="61"/>
      <c r="VX48" s="61"/>
      <c r="VY48" s="61"/>
      <c r="VZ48" s="61"/>
      <c r="WA48" s="61"/>
      <c r="WB48" s="61"/>
      <c r="WC48" s="61"/>
      <c r="WD48" s="61"/>
      <c r="WE48" s="61"/>
      <c r="WF48" s="61"/>
      <c r="WG48" s="61"/>
      <c r="WH48" s="61"/>
      <c r="WI48" s="61"/>
      <c r="WJ48" s="61"/>
      <c r="WK48" s="61"/>
      <c r="WL48" s="61"/>
      <c r="WM48" s="61"/>
      <c r="WN48" s="61"/>
      <c r="WO48" s="61"/>
      <c r="WP48" s="61"/>
      <c r="WQ48" s="61"/>
      <c r="WR48" s="61"/>
      <c r="WS48" s="61"/>
      <c r="WT48" s="61"/>
      <c r="WU48" s="61"/>
      <c r="WV48" s="61"/>
      <c r="WW48" s="61"/>
      <c r="WX48" s="61"/>
      <c r="WY48" s="61"/>
      <c r="WZ48" s="61"/>
      <c r="XA48" s="61"/>
      <c r="XB48" s="61"/>
      <c r="XC48" s="61"/>
      <c r="XD48" s="61"/>
      <c r="XE48" s="61"/>
      <c r="XF48" s="61"/>
      <c r="XG48" s="61"/>
      <c r="XH48" s="61"/>
      <c r="XI48" s="61"/>
      <c r="XJ48" s="61"/>
      <c r="XK48" s="61"/>
      <c r="XL48" s="61"/>
      <c r="XM48" s="61"/>
      <c r="XN48" s="61"/>
      <c r="XO48" s="61"/>
      <c r="XP48" s="61"/>
      <c r="XQ48" s="61"/>
      <c r="XR48" s="61"/>
      <c r="XS48" s="61"/>
      <c r="XT48" s="61"/>
      <c r="XU48" s="61"/>
      <c r="XV48" s="61"/>
      <c r="XW48" s="61"/>
      <c r="XX48" s="61"/>
      <c r="XY48" s="61"/>
      <c r="XZ48" s="61"/>
      <c r="YA48" s="61"/>
      <c r="YB48" s="61"/>
      <c r="YC48" s="61"/>
      <c r="YD48" s="61"/>
      <c r="YE48" s="61"/>
      <c r="YF48" s="61"/>
      <c r="YG48" s="61"/>
      <c r="YH48" s="61"/>
      <c r="YI48" s="61"/>
      <c r="YJ48" s="61"/>
      <c r="YK48" s="61"/>
      <c r="YL48" s="61"/>
      <c r="YM48" s="61"/>
      <c r="YN48" s="61"/>
      <c r="YO48" s="61"/>
      <c r="YP48" s="61"/>
      <c r="YQ48" s="61"/>
      <c r="YR48" s="61"/>
      <c r="YS48" s="61"/>
      <c r="YT48" s="61"/>
      <c r="YU48" s="61"/>
      <c r="YV48" s="61"/>
      <c r="YW48" s="61"/>
      <c r="YX48" s="61"/>
      <c r="YY48" s="61"/>
      <c r="YZ48" s="61"/>
      <c r="ZA48" s="61"/>
      <c r="ZB48" s="61"/>
      <c r="ZC48" s="61"/>
      <c r="ZD48" s="61"/>
      <c r="ZE48" s="61"/>
      <c r="ZF48" s="61"/>
      <c r="ZG48" s="61"/>
      <c r="ZH48" s="61"/>
      <c r="ZI48" s="61"/>
      <c r="ZJ48" s="61"/>
      <c r="ZK48" s="61"/>
      <c r="ZL48" s="61"/>
      <c r="ZM48" s="61"/>
      <c r="ZN48" s="61"/>
      <c r="ZO48" s="61"/>
      <c r="ZP48" s="61"/>
      <c r="ZQ48" s="61"/>
      <c r="ZR48" s="61"/>
      <c r="ZS48" s="61"/>
      <c r="ZT48" s="61"/>
      <c r="ZU48" s="61"/>
      <c r="ZV48" s="61"/>
      <c r="ZW48" s="61"/>
      <c r="ZX48" s="61"/>
      <c r="ZY48" s="61"/>
      <c r="ZZ48" s="61"/>
      <c r="AAA48" s="61"/>
      <c r="AAB48" s="61"/>
      <c r="AAC48" s="61"/>
      <c r="AAD48" s="61"/>
      <c r="AAE48" s="61"/>
      <c r="AAF48" s="61"/>
      <c r="AAG48" s="61"/>
      <c r="AAH48" s="61"/>
      <c r="AAI48" s="61"/>
      <c r="AAJ48" s="61"/>
      <c r="AAK48" s="61"/>
      <c r="AAL48" s="61"/>
      <c r="AAM48" s="61"/>
      <c r="AAN48" s="61"/>
      <c r="AAO48" s="61"/>
      <c r="AAP48" s="61"/>
      <c r="AAQ48" s="61"/>
      <c r="AAR48" s="61"/>
      <c r="AAS48" s="61"/>
      <c r="AAT48" s="61"/>
      <c r="AAU48" s="61"/>
      <c r="AAV48" s="61"/>
      <c r="AAW48" s="61"/>
      <c r="AAX48" s="61"/>
      <c r="AAY48" s="61"/>
      <c r="AAZ48" s="61"/>
      <c r="ABA48" s="61"/>
      <c r="ABB48" s="61"/>
      <c r="ABC48" s="61"/>
      <c r="ABD48" s="61"/>
      <c r="ABE48" s="61"/>
      <c r="ABF48" s="61"/>
      <c r="ABG48" s="61"/>
      <c r="ABH48" s="61"/>
      <c r="ABI48" s="61"/>
      <c r="ABJ48" s="61"/>
      <c r="ABK48" s="61"/>
      <c r="ABL48" s="61"/>
      <c r="ABM48" s="61"/>
      <c r="ABN48" s="61"/>
      <c r="ABO48" s="61"/>
      <c r="ABP48" s="61"/>
      <c r="ABQ48" s="61"/>
      <c r="ABR48" s="61"/>
      <c r="ABS48" s="61"/>
      <c r="ABT48" s="61"/>
      <c r="ABU48" s="61"/>
      <c r="ABV48" s="61"/>
      <c r="ABW48" s="61"/>
      <c r="ABX48" s="61"/>
      <c r="ABY48" s="61"/>
      <c r="ABZ48" s="61"/>
      <c r="ACA48" s="61"/>
      <c r="ACB48" s="61"/>
      <c r="ACC48" s="61"/>
      <c r="ACD48" s="61"/>
      <c r="ACE48" s="61"/>
      <c r="ACF48" s="61"/>
      <c r="ACG48" s="61"/>
      <c r="ACH48" s="61"/>
      <c r="ACI48" s="61"/>
      <c r="ACJ48" s="61"/>
      <c r="ACK48" s="61"/>
      <c r="ACL48" s="61"/>
      <c r="ACM48" s="61"/>
      <c r="ACN48" s="61"/>
      <c r="ACO48" s="61"/>
      <c r="ACP48" s="61"/>
      <c r="ACQ48" s="61"/>
      <c r="ACR48" s="61"/>
      <c r="ACS48" s="61"/>
      <c r="ACT48" s="61"/>
      <c r="ACU48" s="61"/>
      <c r="ACV48" s="61"/>
      <c r="ACW48" s="61"/>
      <c r="ACX48" s="61"/>
      <c r="ACY48" s="61"/>
      <c r="ACZ48" s="61"/>
      <c r="ADA48" s="61"/>
      <c r="ADB48" s="61"/>
      <c r="ADC48" s="61"/>
      <c r="ADD48" s="61"/>
      <c r="ADE48" s="61"/>
      <c r="ADF48" s="61"/>
      <c r="ADG48" s="61"/>
      <c r="ADH48" s="61"/>
      <c r="ADI48" s="61"/>
      <c r="ADJ48" s="61"/>
      <c r="ADK48" s="61"/>
      <c r="ADL48" s="61"/>
      <c r="ADM48" s="61"/>
      <c r="ADN48" s="61"/>
      <c r="ADO48" s="61"/>
      <c r="ADP48" s="61"/>
      <c r="ADQ48" s="61"/>
      <c r="ADR48" s="61"/>
      <c r="ADS48" s="61"/>
      <c r="ADT48" s="61"/>
      <c r="ADU48" s="61"/>
      <c r="ADV48" s="61"/>
      <c r="ADW48" s="61"/>
      <c r="ADX48" s="61"/>
      <c r="ADY48" s="61"/>
      <c r="ADZ48" s="61"/>
      <c r="AEA48" s="61"/>
      <c r="AEB48" s="61"/>
      <c r="AEC48" s="61"/>
      <c r="AED48" s="61"/>
      <c r="AEE48" s="61"/>
      <c r="AEF48" s="61"/>
      <c r="AEG48" s="61"/>
      <c r="AEH48" s="61"/>
      <c r="AEI48" s="61"/>
      <c r="AEJ48" s="61"/>
      <c r="AEK48" s="61"/>
      <c r="AEL48" s="61"/>
      <c r="AEM48" s="61"/>
      <c r="AEN48" s="61"/>
      <c r="AEO48" s="61"/>
      <c r="AEP48" s="61"/>
      <c r="AEQ48" s="61"/>
      <c r="AER48" s="61"/>
      <c r="AES48" s="61"/>
      <c r="AET48" s="61"/>
      <c r="AEU48" s="61"/>
      <c r="AEV48" s="61"/>
      <c r="AEW48" s="61"/>
      <c r="AEX48" s="61"/>
      <c r="AEY48" s="61"/>
      <c r="AEZ48" s="61"/>
      <c r="AFA48" s="61"/>
      <c r="AFB48" s="61"/>
      <c r="AFC48" s="61"/>
      <c r="AFD48" s="61"/>
      <c r="AFE48" s="61"/>
      <c r="AFF48" s="61"/>
      <c r="AFG48" s="61"/>
      <c r="AFH48" s="61"/>
      <c r="AFI48" s="61"/>
      <c r="AFJ48" s="61"/>
      <c r="AFK48" s="61"/>
      <c r="AFL48" s="61"/>
      <c r="AFM48" s="61"/>
      <c r="AFN48" s="61"/>
      <c r="AFO48" s="61"/>
      <c r="AFP48" s="61"/>
      <c r="AFQ48" s="61"/>
      <c r="AFR48" s="61"/>
      <c r="AFS48" s="61"/>
      <c r="AFT48" s="61"/>
      <c r="AFU48" s="61"/>
      <c r="AFV48" s="61"/>
      <c r="AFW48" s="61"/>
      <c r="AFX48" s="61"/>
      <c r="AFY48" s="61"/>
      <c r="AFZ48" s="61"/>
      <c r="AGA48" s="61"/>
      <c r="AGB48" s="61"/>
      <c r="AGC48" s="61"/>
      <c r="AGD48" s="61"/>
      <c r="AGE48" s="61"/>
      <c r="AGF48" s="61"/>
      <c r="AGG48" s="61"/>
      <c r="AGH48" s="61"/>
      <c r="AGI48" s="61"/>
      <c r="AGJ48" s="61"/>
      <c r="AGK48" s="61"/>
      <c r="AGL48" s="61"/>
      <c r="AGM48" s="61"/>
      <c r="AGN48" s="61"/>
      <c r="AGO48" s="61"/>
      <c r="AGP48" s="61"/>
      <c r="AGQ48" s="61"/>
      <c r="AGR48" s="61"/>
      <c r="AGS48" s="61"/>
      <c r="AGT48" s="61"/>
      <c r="AGU48" s="61"/>
      <c r="AGV48" s="61"/>
      <c r="AGW48" s="61"/>
      <c r="AGX48" s="61"/>
      <c r="AGY48" s="61"/>
      <c r="AGZ48" s="61"/>
      <c r="AHA48" s="61"/>
      <c r="AHB48" s="61"/>
      <c r="AHC48" s="61"/>
      <c r="AHD48" s="61"/>
      <c r="AHE48" s="61"/>
      <c r="AHF48" s="61"/>
      <c r="AHG48" s="61"/>
      <c r="AHH48" s="61"/>
      <c r="AHI48" s="61"/>
      <c r="AHJ48" s="61"/>
      <c r="AHK48" s="61"/>
      <c r="AHL48" s="61"/>
      <c r="AHM48" s="61"/>
      <c r="AHN48" s="61"/>
      <c r="AHO48" s="61"/>
      <c r="AHP48" s="61"/>
      <c r="AHQ48" s="61"/>
      <c r="AHR48" s="61"/>
      <c r="AHS48" s="61"/>
      <c r="AHT48" s="61"/>
      <c r="AHU48" s="61"/>
      <c r="AHV48" s="61"/>
      <c r="AHW48" s="61"/>
      <c r="AHX48" s="61"/>
      <c r="AHY48" s="61"/>
      <c r="AHZ48" s="61"/>
      <c r="AIA48" s="61"/>
      <c r="AIB48" s="61"/>
      <c r="AIC48" s="61"/>
      <c r="AID48" s="61"/>
      <c r="AIE48" s="61"/>
      <c r="AIF48" s="61"/>
      <c r="AIG48" s="61"/>
      <c r="AIH48" s="61"/>
      <c r="AII48" s="61"/>
      <c r="AIJ48" s="61"/>
      <c r="AIK48" s="61"/>
      <c r="AIL48" s="61"/>
      <c r="AIM48" s="61"/>
      <c r="AIN48" s="61"/>
      <c r="AIO48" s="61"/>
      <c r="AIP48" s="61"/>
      <c r="AIQ48" s="61"/>
      <c r="AIR48" s="61"/>
      <c r="AIS48" s="61"/>
      <c r="AIT48" s="61"/>
      <c r="AIU48" s="61"/>
      <c r="AIV48" s="61"/>
      <c r="AIW48" s="61"/>
      <c r="AIX48" s="61"/>
      <c r="AIY48" s="61"/>
      <c r="AIZ48" s="61"/>
      <c r="AJA48" s="61"/>
      <c r="AJB48" s="61"/>
      <c r="AJC48" s="61"/>
      <c r="AJD48" s="61"/>
      <c r="AJE48" s="61"/>
      <c r="AJF48" s="61"/>
      <c r="AJG48" s="61"/>
      <c r="AJH48" s="61"/>
      <c r="AJI48" s="61"/>
      <c r="AJJ48" s="61"/>
      <c r="AJK48" s="61"/>
      <c r="AJL48" s="61"/>
      <c r="AJM48" s="61"/>
      <c r="AJN48" s="61"/>
      <c r="AJO48" s="61"/>
      <c r="AJP48" s="61"/>
      <c r="AJQ48" s="61"/>
      <c r="AJR48" s="61"/>
      <c r="AJS48" s="61"/>
      <c r="AJT48" s="61"/>
      <c r="AJU48" s="61"/>
      <c r="AJV48" s="61"/>
      <c r="AJW48" s="61"/>
      <c r="AJX48" s="61"/>
      <c r="AJY48" s="61"/>
      <c r="AJZ48" s="61"/>
      <c r="AKA48" s="61"/>
      <c r="AKB48" s="61"/>
      <c r="AKC48" s="61"/>
      <c r="AKD48" s="61"/>
      <c r="AKE48" s="61"/>
      <c r="AKF48" s="61"/>
      <c r="AKG48" s="61"/>
      <c r="AKH48" s="61"/>
      <c r="AKI48" s="61"/>
      <c r="AKJ48" s="61"/>
      <c r="AKK48" s="61"/>
      <c r="AKL48" s="61"/>
      <c r="AKM48" s="61"/>
      <c r="AKN48" s="61"/>
      <c r="AKO48" s="61"/>
      <c r="AKP48" s="61"/>
      <c r="AKQ48" s="61"/>
      <c r="AKR48" s="61"/>
      <c r="AKS48" s="61"/>
      <c r="AKT48" s="61"/>
      <c r="AKU48" s="61"/>
      <c r="AKV48" s="61"/>
      <c r="AKW48" s="61"/>
      <c r="AKX48" s="61"/>
      <c r="AKY48" s="61"/>
      <c r="AKZ48" s="61"/>
      <c r="ALA48" s="61"/>
      <c r="ALB48" s="61"/>
      <c r="ALC48" s="61"/>
      <c r="ALD48" s="61"/>
      <c r="ALE48" s="61"/>
      <c r="ALF48" s="61"/>
      <c r="ALG48" s="61"/>
      <c r="ALH48" s="61"/>
      <c r="ALI48" s="61"/>
      <c r="ALJ48" s="61"/>
      <c r="ALK48" s="61"/>
      <c r="ALL48" s="61"/>
      <c r="ALM48" s="61"/>
      <c r="ALN48" s="61"/>
      <c r="ALO48" s="61"/>
      <c r="ALP48" s="61"/>
      <c r="ALQ48" s="61"/>
      <c r="ALR48" s="61"/>
      <c r="ALS48" s="61"/>
      <c r="ALT48" s="61"/>
      <c r="ALU48" s="61"/>
      <c r="ALV48" s="61"/>
      <c r="ALW48" s="61"/>
      <c r="ALX48" s="61"/>
      <c r="ALY48" s="61"/>
      <c r="ALZ48" s="61"/>
      <c r="AMA48" s="61"/>
      <c r="AMB48" s="61"/>
      <c r="AMC48" s="61"/>
      <c r="AMD48" s="61"/>
      <c r="AME48" s="61"/>
      <c r="AMF48" s="61"/>
      <c r="AMG48" s="61"/>
      <c r="AMH48" s="61"/>
      <c r="AMI48" s="61"/>
      <c r="AMJ48" s="61"/>
      <c r="AMK48" s="61"/>
      <c r="AML48" s="61"/>
      <c r="AMM48" s="61"/>
      <c r="AMN48" s="61"/>
      <c r="AMO48" s="61"/>
      <c r="AMP48" s="61"/>
      <c r="AMQ48" s="61"/>
      <c r="AMR48" s="61"/>
      <c r="AMS48" s="61"/>
      <c r="AMT48" s="61"/>
      <c r="AMU48" s="61"/>
      <c r="AMV48" s="61"/>
      <c r="AMW48" s="61"/>
      <c r="AMX48" s="61"/>
      <c r="AMY48" s="61"/>
      <c r="AMZ48" s="61"/>
      <c r="ANA48" s="61"/>
      <c r="ANB48" s="61"/>
      <c r="ANC48" s="61"/>
      <c r="AND48" s="61"/>
      <c r="ANE48" s="61"/>
      <c r="ANF48" s="61"/>
      <c r="ANG48" s="61"/>
      <c r="ANH48" s="61"/>
      <c r="ANI48" s="61"/>
      <c r="ANJ48" s="35"/>
    </row>
    <row r="49" spans="1:1050" s="410" customFormat="1" ht="26.1" customHeight="1" outlineLevel="2" x14ac:dyDescent="0.2">
      <c r="A49" s="386">
        <f>EJ49</f>
        <v>150</v>
      </c>
      <c r="B49" s="387" t="s">
        <v>137</v>
      </c>
      <c r="C49" s="387" t="s">
        <v>113</v>
      </c>
      <c r="D49" s="387" t="s">
        <v>10</v>
      </c>
      <c r="E49" s="387" t="s">
        <v>138</v>
      </c>
      <c r="F49" s="387" t="s">
        <v>150</v>
      </c>
      <c r="G49" s="388" t="s">
        <v>240</v>
      </c>
      <c r="H49" s="389" t="s">
        <v>130</v>
      </c>
      <c r="I49" s="389">
        <v>14</v>
      </c>
      <c r="J49" s="391">
        <v>515.26</v>
      </c>
      <c r="K49" s="391">
        <v>75.78</v>
      </c>
      <c r="L49" s="391">
        <v>301.61</v>
      </c>
      <c r="M49" s="391">
        <v>532.66</v>
      </c>
      <c r="N49" s="391"/>
      <c r="O49" s="391"/>
      <c r="P49" s="391"/>
      <c r="Q49" s="391"/>
      <c r="R49" s="391"/>
      <c r="S49" s="391"/>
      <c r="T49" s="391">
        <f>SUM(J49:S49)</f>
        <v>1425.31</v>
      </c>
      <c r="U49" s="391">
        <f>(((J49+K49+L49+N49+P49)*14)+((M49+O49+Q49+R49+S49)*12))</f>
        <v>18889.02</v>
      </c>
      <c r="V49" s="389">
        <v>2</v>
      </c>
      <c r="W49" s="392">
        <v>14</v>
      </c>
      <c r="X49" s="393">
        <f>VLOOKUP(W49,'[1]PPTOS GENERALES 2024'!$AO$61:$AQ$63,3)*Y49</f>
        <v>380.27</v>
      </c>
      <c r="Y49" s="394">
        <v>1</v>
      </c>
      <c r="Z49" s="395">
        <f>VLOOKUP(C49,'[1]PPTOS GENERALES 2024'!$AL$3:$AO$8,4)*Y49</f>
        <v>659.44</v>
      </c>
      <c r="AA49" s="395">
        <f>VLOOKUP(C49,'[1]PPTOS GENERALES 2024'!$AL$3:$AP$8,5)*DM49*Y49</f>
        <v>16.239999999999998</v>
      </c>
      <c r="AB49" s="395"/>
      <c r="AC49" s="391">
        <f>VLOOKUP(C49,'[1]PPTOS GENERALES 2024'!$AU$3:$AV$8,2)*Y49</f>
        <v>659.44399999999996</v>
      </c>
      <c r="AD49" s="391">
        <f>VLOOKUP(C49,'[1]PPTOS GENERALES 2024'!$AU$3:$AW$8,3)*DM49*Y49</f>
        <v>16.235999999999997</v>
      </c>
      <c r="AE49" s="396">
        <f>VLOOKUP(I49,'[1]PPTOS GENERALES 2024'!$AO$60:$AQ$63,3)*Y49</f>
        <v>380.27</v>
      </c>
      <c r="AF49" s="391">
        <f>X49-AE49</f>
        <v>0</v>
      </c>
      <c r="AG49" s="391">
        <f>VLOOKUP(V49,'[1]PPTOS GENERALES 2024'!$AL$61:$AU$63,10)*Y49</f>
        <v>418.38</v>
      </c>
      <c r="AH49" s="391"/>
      <c r="AI49" s="391"/>
      <c r="AJ49" s="391">
        <f>212.28*1.01*1.01*1.015</f>
        <v>219.79503041999999</v>
      </c>
      <c r="AK49" s="397"/>
      <c r="AL49" s="391">
        <f>VLOOKUP(V49,'[1]PPTOS GENERALES 2024'!$AL$45:$BB$56,12)*AK49</f>
        <v>0</v>
      </c>
      <c r="AM49" s="397"/>
      <c r="AN49" s="391">
        <f>VLOOKUP(V49,'[1]PPTOS GENERALES 2024'!$AL$45:$BB$56,14)*AM49</f>
        <v>0</v>
      </c>
      <c r="AO49" s="397"/>
      <c r="AP49" s="391">
        <f>VLOOKUP(V49,'[1]PPTOS GENERALES 2024'!$AL$45:$BB$56,15)*AO49</f>
        <v>0</v>
      </c>
      <c r="AQ49" s="397"/>
      <c r="AR49" s="391">
        <f>VLOOKUP(V49,'[1]PPTOS GENERALES 2024'!$AL$45:$BB$56,17)*AQ49</f>
        <v>0</v>
      </c>
      <c r="AS49" s="397"/>
      <c r="AT49" s="391">
        <f>VLOOKUP(V49,'[1]PPTOS GENERALES 2024'!$AL$45:$BG$56,18)*AS49</f>
        <v>0</v>
      </c>
      <c r="AU49" s="398"/>
      <c r="AV49" s="391">
        <f>VLOOKUP(V49,'[1]PPTOS GENERALES 2024'!$AL$45:$BG$56,19)*AU49</f>
        <v>0</v>
      </c>
      <c r="AW49" s="398"/>
      <c r="AX49" s="391">
        <f>VLOOKUP(V49,'[1]PPTOS GENERALES 2024'!$AL$45:$BG$56,20)*AW49</f>
        <v>0</v>
      </c>
      <c r="AY49" s="398"/>
      <c r="AZ49" s="391">
        <f>VLOOKUP(V49,'[1]PPTOS GENERALES 2024'!$AL$45:$BG$56,21)*AY49</f>
        <v>0</v>
      </c>
      <c r="BA49" s="398"/>
      <c r="BB49" s="391">
        <f>VLOOKUP(V49,'[1]PPTOS GENERALES 2024'!$AL$45:$BG$56,22)*BA49</f>
        <v>0</v>
      </c>
      <c r="BC49" s="398"/>
      <c r="BD49" s="270">
        <f>VLOOKUP(V49,'[1]PPTOS GENERALES 2024'!$AL$45:$BZ$56,23)*BC49</f>
        <v>0</v>
      </c>
      <c r="BE49" s="398"/>
      <c r="BF49" s="270">
        <f>VLOOKUP(V49,'[1]PPTOS GENERALES 2024'!$AL$45:$BZ$56,24)*BE49</f>
        <v>0</v>
      </c>
      <c r="BG49" s="398"/>
      <c r="BH49" s="270">
        <f>VLOOKUP(V49,'[1]PPTOS GENERALES 2024'!$AL$45:$BZ$56,25)*BG49</f>
        <v>0</v>
      </c>
      <c r="BI49" s="398"/>
      <c r="BJ49" s="270">
        <f>VLOOKUP(V49,'[1]PPTOS GENERALES 2024'!$AL$45:$BZ$56,26)*BI49</f>
        <v>0</v>
      </c>
      <c r="BK49" s="398"/>
      <c r="BL49" s="270">
        <f>VLOOKUP(V49,'[1]PPTOS GENERALES 2024'!$AL$45:$BZ$56,27)*BK49</f>
        <v>0</v>
      </c>
      <c r="BM49" s="270"/>
      <c r="BN49" s="270">
        <f>VLOOKUP(V49,'[1]PPTOS GENERALES 2024'!$AL$45:$BZ$56,28)*BM49</f>
        <v>0</v>
      </c>
      <c r="BO49" s="270"/>
      <c r="BP49" s="270">
        <f>VLOOKUP(V49,'[1]PPTOS GENERALES 2024'!$AL$45:$BZ$56,29)*BO49</f>
        <v>0</v>
      </c>
      <c r="BQ49" s="270"/>
      <c r="BR49" s="270">
        <f>VLOOKUP(V49,'[1]PPTOS GENERALES 2024'!$AL$45:$BZ$56,30)*BQ49</f>
        <v>0</v>
      </c>
      <c r="BS49" s="270"/>
      <c r="BT49" s="270">
        <f>VLOOKUP(V49,'[1]PPTOS GENERALES 2024'!$AL$45:$BZ$56,31)*BS49</f>
        <v>0</v>
      </c>
      <c r="BU49" s="270"/>
      <c r="BV49" s="270">
        <f>VLOOKUP(V49,'[1]PPTOS GENERALES 2024'!$AL$45:$BZ$56,32)*BU49</f>
        <v>0</v>
      </c>
      <c r="BW49" s="270"/>
      <c r="BX49" s="270">
        <f>VLOOKUP(V49,'[1]PPTOS GENERALES 2024'!$AL$45:$BZ$56,33)*BW49</f>
        <v>0</v>
      </c>
      <c r="BY49" s="270"/>
      <c r="BZ49" s="270">
        <f>VLOOKUP(V49,'[1]PPTOS GENERALES 2024'!$AL$45:$BZ$56,34)*BY49</f>
        <v>0</v>
      </c>
      <c r="CA49" s="270"/>
      <c r="CB49" s="270">
        <f>VLOOKUP(V49,'[1]PPTOS GENERALES 2024'!$AL$45:$BZ$56,35)*CA49</f>
        <v>0</v>
      </c>
      <c r="CC49" s="270">
        <v>0</v>
      </c>
      <c r="CD49" s="270">
        <f>VLOOKUP(V49,'[1]PPTOS GENERALES 2024'!$AL$45:$BZ$56,36)*CC49</f>
        <v>0</v>
      </c>
      <c r="CE49" s="270">
        <v>0</v>
      </c>
      <c r="CF49" s="270">
        <f>VLOOKUP(V49,'[1]PPTOS GENERALES 2024'!$AL$45:$BZ$56,37)*CE49</f>
        <v>0</v>
      </c>
      <c r="CG49" s="270">
        <v>0</v>
      </c>
      <c r="CH49" s="270">
        <f>VLOOKUP(V49,'[1]PPTOS GENERALES 2024'!$AL$45:$BZ$56,38)*CG49</f>
        <v>0</v>
      </c>
      <c r="CI49" s="270">
        <v>0</v>
      </c>
      <c r="CJ49" s="270">
        <f>VLOOKUP(V49,'[1]PPTOS GENERALES 2024'!$AL$45:$BZ$56,39)*CI49</f>
        <v>0</v>
      </c>
      <c r="CK49" s="270"/>
      <c r="CL49" s="270">
        <f>VLOOKUP(V49,'[1]PPTOS GENERALES 2024'!$AL$45:$BZ$56,40)*CK49</f>
        <v>0</v>
      </c>
      <c r="CM49" s="270"/>
      <c r="CN49" s="270">
        <f>VLOOKUP(V49,'[1]PPTOS GENERALES 2024'!$AL$45:$BZ$56,41)*CM49</f>
        <v>0</v>
      </c>
      <c r="CO49" s="391"/>
      <c r="CP49" s="391"/>
      <c r="CQ49" s="391">
        <f t="shared" ref="CQ49" si="37">SUM(CP49)</f>
        <v>0</v>
      </c>
      <c r="CR49" s="391"/>
      <c r="CS49" s="391"/>
      <c r="CT49" s="391">
        <f t="array" ref="CT49">ROUND(Z49*14,2)</f>
        <v>9232.16</v>
      </c>
      <c r="CU49" s="391">
        <f t="array" ref="CU49">ROUND((AA49*12)+ (AD49*2)+AB49,2)</f>
        <v>227.35</v>
      </c>
      <c r="CV49" s="270">
        <f>SUM(CO49:CU49)</f>
        <v>9459.51</v>
      </c>
      <c r="CW49" s="391">
        <f t="array" ref="CW49">ROUND((AE49+AF49)*14,2)</f>
        <v>5323.78</v>
      </c>
      <c r="CX49" s="391">
        <f t="array" ref="CX49">ROUND(AG49*14,2)</f>
        <v>5857.32</v>
      </c>
      <c r="CY49" s="270">
        <f t="shared" si="29"/>
        <v>3077.13</v>
      </c>
      <c r="CZ49" s="278">
        <f t="shared" si="30"/>
        <v>8934.4500000000007</v>
      </c>
      <c r="DA49" s="129">
        <f t="shared" si="36"/>
        <v>23717.74</v>
      </c>
      <c r="DB49" s="390">
        <v>0</v>
      </c>
      <c r="DC49" s="400">
        <f t="shared" si="31"/>
        <v>23278.160365039999</v>
      </c>
      <c r="DD49" s="401">
        <f t="shared" si="32"/>
        <v>0.23236464173578075</v>
      </c>
      <c r="DE49" s="391">
        <f>-U49*DD49+(U49*3%)</f>
        <v>-3822.4697650399971</v>
      </c>
      <c r="DF49" s="391">
        <v>2401.6034</v>
      </c>
      <c r="DG49" s="391">
        <f t="shared" si="33"/>
        <v>1694.1250304199998</v>
      </c>
      <c r="DH49" s="389" t="e">
        <f>#REF!-#REF!</f>
        <v>#REF!</v>
      </c>
      <c r="DI49" s="402" t="s">
        <v>122</v>
      </c>
      <c r="DJ49" s="411">
        <v>44501</v>
      </c>
      <c r="DK49" s="284">
        <v>45658</v>
      </c>
      <c r="DL49" s="403">
        <f t="shared" si="34"/>
        <v>1</v>
      </c>
      <c r="DM49" s="403">
        <f t="shared" si="35"/>
        <v>1</v>
      </c>
      <c r="DN49" s="404">
        <f>ROUND(AF49/30,2)</f>
        <v>0</v>
      </c>
      <c r="DO49" s="405">
        <f>ROUND(AJ49/30,2)</f>
        <v>7.33</v>
      </c>
      <c r="DP49" s="405">
        <f>ROUND(AL49/30,2)</f>
        <v>0</v>
      </c>
      <c r="DQ49" s="405">
        <f>ROUND(AN49/30,2)</f>
        <v>0</v>
      </c>
      <c r="DR49" s="405">
        <f>ROUND(AP49/30,2)</f>
        <v>0</v>
      </c>
      <c r="DS49" s="405">
        <f>ROUND(AR49/30,2)</f>
        <v>0</v>
      </c>
      <c r="DT49" s="405">
        <f>ROUND(AT49/30,2)</f>
        <v>0</v>
      </c>
      <c r="DU49" s="405">
        <f>ROUND(AV49/30,2)</f>
        <v>0</v>
      </c>
      <c r="DV49" s="405">
        <f>ROUND(AX49/30,2)</f>
        <v>0</v>
      </c>
      <c r="DW49" s="405">
        <f>ROUND(AZ49/30,2)</f>
        <v>0</v>
      </c>
      <c r="DX49" s="405">
        <f>ROUND(BB49/30,2)</f>
        <v>0</v>
      </c>
      <c r="DY49" s="204"/>
      <c r="DZ49" s="406">
        <v>94</v>
      </c>
      <c r="EA49" s="406">
        <v>1441.74</v>
      </c>
      <c r="EB49" s="407" t="e">
        <f>#REF!-DZ49</f>
        <v>#REF!</v>
      </c>
      <c r="EC49" s="408">
        <f>DG49-EA49</f>
        <v>252.38503041999979</v>
      </c>
      <c r="ED49" s="409">
        <f>ROUND(DB49/2,2)</f>
        <v>0</v>
      </c>
      <c r="EE49" s="204"/>
      <c r="EF49" s="204"/>
      <c r="EG49" s="204"/>
      <c r="EH49" s="204"/>
      <c r="EI49" s="134" t="s">
        <v>238</v>
      </c>
      <c r="EJ49" s="124">
        <v>150</v>
      </c>
      <c r="EK49" s="295" t="s">
        <v>213</v>
      </c>
      <c r="EL49" s="205">
        <v>5</v>
      </c>
      <c r="EM49" s="205">
        <v>0</v>
      </c>
      <c r="EN49" s="170" t="s">
        <v>132</v>
      </c>
      <c r="EO49" s="170" t="s">
        <v>132</v>
      </c>
      <c r="EP49" s="172"/>
      <c r="EQ49" s="172"/>
      <c r="ER49" s="172"/>
      <c r="ES49" s="172"/>
      <c r="ET49" s="172"/>
      <c r="EU49" s="172"/>
      <c r="EV49" s="172"/>
      <c r="EW49" s="172"/>
      <c r="EX49" s="172"/>
      <c r="EY49" s="172"/>
      <c r="EZ49" s="172"/>
      <c r="FA49" s="172"/>
      <c r="FB49" s="172"/>
      <c r="FC49" s="172"/>
      <c r="FD49" s="172"/>
      <c r="FE49" s="172"/>
      <c r="FF49" s="172"/>
      <c r="FG49" s="172"/>
      <c r="FH49" s="172"/>
      <c r="FI49" s="172"/>
      <c r="FJ49" s="172"/>
      <c r="FK49" s="172"/>
      <c r="FL49" s="172"/>
      <c r="FM49" s="172"/>
      <c r="FN49" s="172"/>
      <c r="FO49" s="172"/>
      <c r="FP49" s="172"/>
      <c r="FQ49" s="172"/>
      <c r="FR49" s="172"/>
      <c r="FS49" s="172"/>
      <c r="FT49" s="172"/>
      <c r="FU49" s="172"/>
      <c r="FV49" s="172"/>
      <c r="FW49" s="172"/>
      <c r="FX49" s="172"/>
      <c r="FY49" s="172"/>
      <c r="FZ49" s="172"/>
      <c r="GA49" s="172"/>
      <c r="GB49" s="172"/>
      <c r="GC49" s="172"/>
      <c r="GD49" s="172"/>
      <c r="GE49" s="172"/>
      <c r="GF49" s="172"/>
      <c r="GG49" s="172"/>
      <c r="GH49" s="172"/>
      <c r="GI49" s="172"/>
      <c r="GJ49" s="172"/>
      <c r="GK49" s="172"/>
      <c r="GL49" s="172"/>
      <c r="GM49" s="172"/>
      <c r="GN49" s="172"/>
      <c r="GO49" s="172"/>
      <c r="GP49" s="172"/>
      <c r="GQ49" s="172"/>
      <c r="GR49" s="172"/>
      <c r="GS49" s="172"/>
      <c r="GT49" s="172"/>
      <c r="GU49" s="172"/>
      <c r="GV49" s="172"/>
      <c r="GW49" s="172"/>
      <c r="GX49" s="172"/>
      <c r="GY49" s="172"/>
      <c r="GZ49" s="172"/>
      <c r="HA49" s="172"/>
      <c r="HB49" s="172"/>
      <c r="HC49" s="172"/>
      <c r="HD49" s="172"/>
      <c r="HE49" s="172"/>
      <c r="HF49" s="172"/>
      <c r="HG49" s="172"/>
      <c r="HH49" s="172"/>
      <c r="HI49" s="172"/>
      <c r="HJ49" s="172"/>
      <c r="HK49" s="172"/>
      <c r="HL49" s="172"/>
      <c r="HM49" s="172"/>
      <c r="HN49" s="172"/>
      <c r="HO49" s="172"/>
      <c r="HP49" s="172"/>
      <c r="HQ49" s="172"/>
      <c r="HR49" s="172"/>
      <c r="HS49" s="172"/>
      <c r="HT49" s="172"/>
      <c r="HU49" s="172"/>
      <c r="HV49" s="172"/>
      <c r="HW49" s="172"/>
      <c r="HX49" s="172"/>
      <c r="HY49" s="172"/>
      <c r="HZ49" s="172"/>
      <c r="IA49" s="172"/>
      <c r="IB49" s="172"/>
      <c r="IC49" s="172"/>
      <c r="ID49" s="172"/>
      <c r="IE49" s="172"/>
      <c r="IF49" s="172"/>
      <c r="IG49" s="172"/>
      <c r="IH49" s="172"/>
      <c r="II49" s="172"/>
      <c r="IJ49" s="172"/>
      <c r="IK49" s="172"/>
      <c r="IL49" s="172"/>
      <c r="IM49" s="172"/>
      <c r="IN49" s="172"/>
      <c r="IO49" s="172"/>
      <c r="IP49" s="172"/>
      <c r="IQ49" s="172"/>
      <c r="IR49" s="172"/>
      <c r="IS49" s="172"/>
      <c r="IT49" s="172"/>
      <c r="IU49" s="172"/>
      <c r="IV49" s="172"/>
      <c r="IW49" s="172"/>
      <c r="IX49" s="172"/>
      <c r="IY49" s="172"/>
      <c r="IZ49" s="172"/>
      <c r="JA49" s="172"/>
      <c r="JB49" s="172"/>
      <c r="JC49" s="172"/>
      <c r="JD49" s="172"/>
      <c r="JE49" s="172"/>
      <c r="JF49" s="172"/>
      <c r="JG49" s="172"/>
      <c r="JH49" s="172"/>
      <c r="JI49" s="172"/>
      <c r="JJ49" s="172"/>
      <c r="JK49" s="172"/>
      <c r="JL49" s="172"/>
      <c r="JM49" s="172"/>
      <c r="JN49" s="172"/>
      <c r="JO49" s="172"/>
      <c r="JP49" s="172"/>
      <c r="JQ49" s="172"/>
      <c r="JR49" s="172"/>
      <c r="JS49" s="172"/>
      <c r="JT49" s="172"/>
      <c r="JU49" s="172"/>
      <c r="JV49" s="172"/>
      <c r="JW49" s="172"/>
      <c r="JX49" s="172"/>
      <c r="JY49" s="172"/>
      <c r="JZ49" s="172"/>
      <c r="KA49" s="172"/>
      <c r="KB49" s="172"/>
      <c r="KC49" s="172"/>
      <c r="KD49" s="172"/>
      <c r="KE49" s="172"/>
      <c r="KF49" s="172"/>
      <c r="KG49" s="172"/>
      <c r="KH49" s="172"/>
      <c r="KI49" s="172"/>
      <c r="KJ49" s="172"/>
      <c r="KK49" s="172"/>
      <c r="KL49" s="172"/>
      <c r="KM49" s="172"/>
      <c r="KN49" s="172"/>
      <c r="KO49" s="172"/>
      <c r="KP49" s="172"/>
      <c r="KQ49" s="172"/>
      <c r="KR49" s="172"/>
      <c r="KS49" s="172"/>
      <c r="KT49" s="172"/>
      <c r="KU49" s="172"/>
      <c r="KV49" s="172"/>
      <c r="KW49" s="172"/>
      <c r="KX49" s="172"/>
      <c r="KY49" s="172"/>
      <c r="KZ49" s="172"/>
      <c r="LA49" s="172"/>
      <c r="LB49" s="172"/>
      <c r="LC49" s="172"/>
      <c r="LD49" s="172"/>
      <c r="LE49" s="172"/>
      <c r="LF49" s="172"/>
      <c r="LG49" s="172"/>
      <c r="LH49" s="172"/>
      <c r="LI49" s="172"/>
      <c r="LJ49" s="172"/>
      <c r="LK49" s="172"/>
      <c r="LL49" s="172"/>
      <c r="LM49" s="172"/>
      <c r="LN49" s="172"/>
      <c r="LO49" s="172"/>
      <c r="LP49" s="172"/>
      <c r="LQ49" s="172"/>
      <c r="LR49" s="172"/>
      <c r="LS49" s="172"/>
      <c r="LT49" s="172"/>
      <c r="LU49" s="172"/>
      <c r="LV49" s="172"/>
      <c r="LW49" s="172"/>
      <c r="LX49" s="172"/>
      <c r="LY49" s="172"/>
      <c r="LZ49" s="172"/>
      <c r="MA49" s="172"/>
      <c r="MB49" s="172"/>
      <c r="MC49" s="172"/>
      <c r="MD49" s="172"/>
      <c r="ME49" s="172"/>
      <c r="MF49" s="172"/>
      <c r="MG49" s="172"/>
      <c r="MH49" s="172"/>
      <c r="MI49" s="172"/>
      <c r="MJ49" s="172"/>
      <c r="MK49" s="172"/>
      <c r="ML49" s="172"/>
      <c r="MM49" s="172"/>
      <c r="MN49" s="172"/>
      <c r="MO49" s="172"/>
      <c r="MP49" s="172"/>
      <c r="MQ49" s="172"/>
      <c r="MR49" s="172"/>
      <c r="MS49" s="172"/>
      <c r="MT49" s="172"/>
      <c r="MU49" s="172"/>
      <c r="MV49" s="172"/>
      <c r="MW49" s="172"/>
      <c r="MX49" s="172"/>
      <c r="MY49" s="172"/>
      <c r="MZ49" s="172"/>
      <c r="NA49" s="172"/>
      <c r="NB49" s="172"/>
      <c r="NC49" s="172"/>
      <c r="ND49" s="172"/>
      <c r="NE49" s="172"/>
      <c r="NF49" s="172"/>
      <c r="NG49" s="172"/>
      <c r="NH49" s="172"/>
      <c r="NI49" s="172"/>
      <c r="NJ49" s="172"/>
      <c r="NK49" s="172"/>
      <c r="NL49" s="172"/>
      <c r="NM49" s="172"/>
      <c r="NN49" s="172"/>
      <c r="NO49" s="172"/>
      <c r="NP49" s="172"/>
      <c r="NQ49" s="172"/>
      <c r="NR49" s="172"/>
      <c r="NS49" s="172"/>
      <c r="NT49" s="172"/>
      <c r="NU49" s="172"/>
      <c r="NV49" s="172"/>
      <c r="NW49" s="172"/>
      <c r="NX49" s="172"/>
      <c r="NY49" s="172"/>
      <c r="NZ49" s="172"/>
      <c r="OA49" s="172"/>
      <c r="OB49" s="172"/>
      <c r="OC49" s="172"/>
      <c r="OD49" s="172"/>
      <c r="OE49" s="172"/>
      <c r="OF49" s="172"/>
      <c r="OG49" s="172"/>
      <c r="OH49" s="172"/>
      <c r="OI49" s="172"/>
      <c r="OJ49" s="172"/>
      <c r="OK49" s="172"/>
      <c r="OL49" s="172"/>
      <c r="OM49" s="172"/>
      <c r="ON49" s="172"/>
      <c r="OO49" s="172"/>
      <c r="OP49" s="172"/>
      <c r="OQ49" s="172"/>
      <c r="OR49" s="172"/>
      <c r="OS49" s="172"/>
      <c r="OT49" s="172"/>
      <c r="OU49" s="172"/>
      <c r="OV49" s="172"/>
      <c r="OW49" s="172"/>
      <c r="OX49" s="172"/>
      <c r="OY49" s="172"/>
      <c r="OZ49" s="172"/>
      <c r="PA49" s="172"/>
      <c r="PB49" s="172"/>
      <c r="PC49" s="172"/>
      <c r="PD49" s="172"/>
      <c r="PE49" s="172"/>
      <c r="PF49" s="172"/>
      <c r="PG49" s="172"/>
      <c r="PH49" s="172"/>
      <c r="PI49" s="172"/>
      <c r="PJ49" s="172"/>
      <c r="PK49" s="172"/>
      <c r="PL49" s="172"/>
      <c r="PM49" s="172"/>
      <c r="PN49" s="172"/>
      <c r="PO49" s="172"/>
      <c r="PP49" s="172"/>
      <c r="PQ49" s="172"/>
      <c r="PR49" s="172"/>
      <c r="PS49" s="172"/>
      <c r="PT49" s="172"/>
      <c r="PU49" s="172"/>
      <c r="PV49" s="172"/>
      <c r="PW49" s="172"/>
      <c r="PX49" s="172"/>
      <c r="PY49" s="172"/>
      <c r="PZ49" s="172"/>
      <c r="QA49" s="172"/>
      <c r="QB49" s="172"/>
      <c r="QC49" s="172"/>
      <c r="QD49" s="172"/>
      <c r="QE49" s="172"/>
      <c r="QF49" s="172"/>
      <c r="QG49" s="172"/>
      <c r="QH49" s="172"/>
      <c r="QI49" s="172"/>
      <c r="QJ49" s="172"/>
      <c r="QK49" s="172"/>
      <c r="QL49" s="172"/>
      <c r="QM49" s="172"/>
      <c r="QN49" s="172"/>
      <c r="QO49" s="172"/>
      <c r="QP49" s="172"/>
      <c r="QQ49" s="172"/>
      <c r="QR49" s="172"/>
      <c r="QS49" s="172"/>
      <c r="QT49" s="172"/>
      <c r="QU49" s="172"/>
      <c r="QV49" s="172"/>
      <c r="QW49" s="172"/>
      <c r="QX49" s="172"/>
      <c r="QY49" s="172"/>
      <c r="QZ49" s="172"/>
      <c r="RA49" s="172"/>
      <c r="RB49" s="172"/>
      <c r="RC49" s="172"/>
      <c r="RD49" s="172"/>
      <c r="RE49" s="172"/>
      <c r="RF49" s="172"/>
      <c r="RG49" s="172"/>
      <c r="RH49" s="172"/>
      <c r="RI49" s="172"/>
      <c r="RJ49" s="172"/>
      <c r="RK49" s="172"/>
      <c r="RL49" s="172"/>
      <c r="RM49" s="172"/>
      <c r="RN49" s="172"/>
      <c r="RO49" s="172"/>
      <c r="RP49" s="172"/>
      <c r="RQ49" s="172"/>
      <c r="RR49" s="172"/>
      <c r="RS49" s="172"/>
      <c r="RT49" s="172"/>
      <c r="RU49" s="172"/>
      <c r="RV49" s="172"/>
      <c r="RW49" s="172"/>
      <c r="RX49" s="172"/>
      <c r="RY49" s="172"/>
      <c r="RZ49" s="172"/>
      <c r="SA49" s="172"/>
      <c r="SB49" s="172"/>
      <c r="SC49" s="172"/>
      <c r="SD49" s="172"/>
      <c r="SE49" s="172"/>
      <c r="SF49" s="172"/>
      <c r="SG49" s="172"/>
      <c r="SH49" s="172"/>
      <c r="SI49" s="172"/>
      <c r="SJ49" s="172"/>
      <c r="SK49" s="172"/>
      <c r="SL49" s="172"/>
      <c r="SM49" s="172"/>
      <c r="SN49" s="172"/>
      <c r="SO49" s="172"/>
      <c r="SP49" s="172"/>
      <c r="SQ49" s="172"/>
      <c r="SR49" s="172"/>
      <c r="SS49" s="172"/>
      <c r="ST49" s="172"/>
      <c r="SU49" s="172"/>
      <c r="SV49" s="172"/>
      <c r="SW49" s="172"/>
      <c r="SX49" s="172"/>
      <c r="SY49" s="172"/>
      <c r="SZ49" s="172"/>
      <c r="TA49" s="172"/>
      <c r="TB49" s="172"/>
      <c r="TC49" s="172"/>
      <c r="TD49" s="172"/>
      <c r="TE49" s="172"/>
      <c r="TF49" s="172"/>
      <c r="TG49" s="172"/>
      <c r="TH49" s="172"/>
      <c r="TI49" s="172"/>
      <c r="TJ49" s="172"/>
      <c r="TK49" s="172"/>
      <c r="TL49" s="172"/>
      <c r="TM49" s="172"/>
      <c r="TN49" s="172"/>
      <c r="TO49" s="172"/>
      <c r="TP49" s="172"/>
      <c r="TQ49" s="172"/>
      <c r="TR49" s="172"/>
      <c r="TS49" s="172"/>
      <c r="TT49" s="172"/>
      <c r="TU49" s="172"/>
      <c r="TV49" s="172"/>
      <c r="TW49" s="172"/>
      <c r="TX49" s="172"/>
      <c r="TY49" s="172"/>
      <c r="TZ49" s="172"/>
      <c r="UA49" s="172"/>
      <c r="UB49" s="172"/>
      <c r="UC49" s="172"/>
      <c r="UD49" s="172"/>
      <c r="UE49" s="172"/>
      <c r="UF49" s="172"/>
      <c r="UG49" s="172"/>
      <c r="UH49" s="172"/>
      <c r="UI49" s="172"/>
      <c r="UJ49" s="172"/>
      <c r="UK49" s="172"/>
      <c r="UL49" s="172"/>
      <c r="UM49" s="172"/>
      <c r="UN49" s="172"/>
      <c r="UO49" s="172"/>
      <c r="UP49" s="172"/>
      <c r="UQ49" s="172"/>
      <c r="UR49" s="172"/>
      <c r="US49" s="172"/>
      <c r="UT49" s="172"/>
      <c r="UU49" s="172"/>
      <c r="UV49" s="172"/>
      <c r="UW49" s="172"/>
      <c r="UX49" s="172"/>
      <c r="UY49" s="172"/>
      <c r="UZ49" s="172"/>
      <c r="VA49" s="172"/>
      <c r="VB49" s="172"/>
      <c r="VC49" s="172"/>
      <c r="VD49" s="172"/>
      <c r="VE49" s="172"/>
      <c r="VF49" s="172"/>
      <c r="VG49" s="172"/>
      <c r="VH49" s="172"/>
      <c r="VI49" s="172"/>
      <c r="VJ49" s="172"/>
      <c r="VK49" s="172"/>
      <c r="VL49" s="172"/>
      <c r="VM49" s="172"/>
      <c r="VN49" s="172"/>
      <c r="VO49" s="172"/>
      <c r="VP49" s="172"/>
      <c r="VQ49" s="172"/>
      <c r="VR49" s="172"/>
      <c r="VS49" s="172"/>
      <c r="VT49" s="172"/>
      <c r="VU49" s="172"/>
      <c r="VV49" s="172"/>
      <c r="VW49" s="172"/>
      <c r="VX49" s="172"/>
      <c r="VY49" s="172"/>
      <c r="VZ49" s="172"/>
      <c r="WA49" s="172"/>
      <c r="WB49" s="172"/>
      <c r="WC49" s="172"/>
      <c r="WD49" s="172"/>
      <c r="WE49" s="172"/>
      <c r="WF49" s="172"/>
      <c r="WG49" s="172"/>
      <c r="WH49" s="172"/>
      <c r="WI49" s="172"/>
      <c r="WJ49" s="172"/>
      <c r="WK49" s="172"/>
      <c r="WL49" s="172"/>
      <c r="WM49" s="172"/>
      <c r="WN49" s="172"/>
      <c r="WO49" s="172"/>
      <c r="WP49" s="172"/>
      <c r="WQ49" s="172"/>
      <c r="WR49" s="172"/>
      <c r="WS49" s="172"/>
      <c r="WT49" s="172"/>
      <c r="WU49" s="172"/>
      <c r="WV49" s="172"/>
      <c r="WW49" s="172"/>
      <c r="WX49" s="172"/>
      <c r="WY49" s="172"/>
      <c r="WZ49" s="172"/>
      <c r="XA49" s="172"/>
      <c r="XB49" s="172"/>
      <c r="XC49" s="172"/>
      <c r="XD49" s="172"/>
      <c r="XE49" s="172"/>
      <c r="XF49" s="172"/>
      <c r="XG49" s="172"/>
      <c r="XH49" s="172"/>
      <c r="XI49" s="172"/>
      <c r="XJ49" s="172"/>
      <c r="XK49" s="172"/>
      <c r="XL49" s="172"/>
      <c r="XM49" s="172"/>
      <c r="XN49" s="172"/>
      <c r="XO49" s="172"/>
      <c r="XP49" s="172"/>
      <c r="XQ49" s="172"/>
      <c r="XR49" s="172"/>
      <c r="XS49" s="172"/>
      <c r="XT49" s="172"/>
      <c r="XU49" s="172"/>
      <c r="XV49" s="172"/>
      <c r="XW49" s="172"/>
      <c r="XX49" s="172"/>
      <c r="XY49" s="172"/>
      <c r="XZ49" s="172"/>
      <c r="YA49" s="172"/>
      <c r="YB49" s="172"/>
      <c r="YC49" s="172"/>
      <c r="YD49" s="172"/>
      <c r="YE49" s="172"/>
      <c r="YF49" s="172"/>
      <c r="YG49" s="172"/>
      <c r="YH49" s="172"/>
      <c r="YI49" s="172"/>
      <c r="YJ49" s="172"/>
      <c r="YK49" s="172"/>
      <c r="YL49" s="172"/>
      <c r="YM49" s="172"/>
      <c r="YN49" s="172"/>
      <c r="YO49" s="172"/>
      <c r="YP49" s="172"/>
      <c r="YQ49" s="172"/>
      <c r="YR49" s="172"/>
      <c r="YS49" s="172"/>
      <c r="YT49" s="172"/>
      <c r="YU49" s="172"/>
      <c r="YV49" s="172"/>
      <c r="YW49" s="172"/>
      <c r="YX49" s="172"/>
      <c r="YY49" s="172"/>
      <c r="YZ49" s="172"/>
      <c r="ZA49" s="172"/>
      <c r="ZB49" s="172"/>
      <c r="ZC49" s="172"/>
      <c r="ZD49" s="172"/>
      <c r="ZE49" s="172"/>
      <c r="ZF49" s="172"/>
      <c r="ZG49" s="172"/>
      <c r="ZH49" s="172"/>
      <c r="ZI49" s="172"/>
      <c r="ZJ49" s="172"/>
      <c r="ZK49" s="172"/>
      <c r="ZL49" s="172"/>
      <c r="ZM49" s="172"/>
      <c r="ZN49" s="172"/>
      <c r="ZO49" s="172"/>
      <c r="ZP49" s="172"/>
      <c r="ZQ49" s="172"/>
      <c r="ZR49" s="172"/>
      <c r="ZS49" s="172"/>
      <c r="ZT49" s="172"/>
      <c r="ZU49" s="172"/>
      <c r="ZV49" s="172"/>
      <c r="ZW49" s="172"/>
      <c r="ZX49" s="172"/>
      <c r="ZY49" s="172"/>
      <c r="ZZ49" s="172"/>
      <c r="AAA49" s="172"/>
      <c r="AAB49" s="172"/>
      <c r="AAC49" s="172"/>
      <c r="AAD49" s="172"/>
      <c r="AAE49" s="172"/>
      <c r="AAF49" s="172"/>
      <c r="AAG49" s="172"/>
      <c r="AAH49" s="172"/>
      <c r="AAI49" s="172"/>
      <c r="AAJ49" s="172"/>
      <c r="AAK49" s="172"/>
      <c r="AAL49" s="172"/>
      <c r="AAM49" s="172"/>
      <c r="AAN49" s="172"/>
      <c r="AAO49" s="172"/>
      <c r="AAP49" s="172"/>
      <c r="AAQ49" s="172"/>
      <c r="AAR49" s="172"/>
      <c r="AAS49" s="172"/>
      <c r="AAT49" s="172"/>
      <c r="AAU49" s="172"/>
      <c r="AAV49" s="172"/>
      <c r="AAW49" s="172"/>
      <c r="AAX49" s="172"/>
      <c r="AAY49" s="172"/>
      <c r="AAZ49" s="172"/>
      <c r="ABA49" s="172"/>
      <c r="ABB49" s="172"/>
      <c r="ABC49" s="172"/>
      <c r="ABD49" s="172"/>
      <c r="ABE49" s="172"/>
      <c r="ABF49" s="172"/>
      <c r="ABG49" s="172"/>
      <c r="ABH49" s="172"/>
      <c r="ABI49" s="172"/>
      <c r="ABJ49" s="172"/>
      <c r="ABK49" s="172"/>
      <c r="ABL49" s="172"/>
      <c r="ABM49" s="172"/>
      <c r="ABN49" s="172"/>
      <c r="ABO49" s="172"/>
      <c r="ABP49" s="172"/>
      <c r="ABQ49" s="172"/>
      <c r="ABR49" s="172"/>
      <c r="ABS49" s="172"/>
      <c r="ABT49" s="172"/>
      <c r="ABU49" s="172"/>
      <c r="ABV49" s="172"/>
      <c r="ABW49" s="172"/>
      <c r="ABX49" s="172"/>
      <c r="ABY49" s="172"/>
      <c r="ABZ49" s="172"/>
      <c r="ACA49" s="172"/>
      <c r="ACB49" s="172"/>
      <c r="ACC49" s="172"/>
      <c r="ACD49" s="172"/>
      <c r="ACE49" s="172"/>
      <c r="ACF49" s="172"/>
      <c r="ACG49" s="172"/>
      <c r="ACH49" s="172"/>
      <c r="ACI49" s="172"/>
      <c r="ACJ49" s="172"/>
      <c r="ACK49" s="172"/>
      <c r="ACL49" s="172"/>
      <c r="ACM49" s="172"/>
      <c r="ACN49" s="172"/>
      <c r="ACO49" s="172"/>
      <c r="ACP49" s="172"/>
      <c r="ACQ49" s="172"/>
      <c r="ACR49" s="172"/>
      <c r="ACS49" s="172"/>
      <c r="ACT49" s="172"/>
      <c r="ACU49" s="172"/>
      <c r="ACV49" s="172"/>
      <c r="ACW49" s="172"/>
      <c r="ACX49" s="172"/>
      <c r="ACY49" s="172"/>
      <c r="ACZ49" s="172"/>
      <c r="ADA49" s="172"/>
      <c r="ADB49" s="172"/>
      <c r="ADC49" s="172"/>
      <c r="ADD49" s="172"/>
      <c r="ADE49" s="172"/>
      <c r="ADF49" s="172"/>
      <c r="ADG49" s="172"/>
      <c r="ADH49" s="172"/>
      <c r="ADI49" s="172"/>
      <c r="ADJ49" s="172"/>
      <c r="ADK49" s="172"/>
      <c r="ADL49" s="172"/>
      <c r="ADM49" s="172"/>
      <c r="ADN49" s="172"/>
      <c r="ADO49" s="172"/>
      <c r="ADP49" s="172"/>
      <c r="ADQ49" s="172"/>
      <c r="ADR49" s="172"/>
      <c r="ADS49" s="172"/>
      <c r="ADT49" s="172"/>
      <c r="ADU49" s="172"/>
      <c r="ADV49" s="172"/>
      <c r="ADW49" s="172"/>
      <c r="ADX49" s="172"/>
      <c r="ADY49" s="172"/>
      <c r="ADZ49" s="172"/>
      <c r="AEA49" s="172"/>
      <c r="AEB49" s="172"/>
      <c r="AEC49" s="172"/>
      <c r="AED49" s="172"/>
      <c r="AEE49" s="172"/>
      <c r="AEF49" s="172"/>
      <c r="AEG49" s="172"/>
      <c r="AEH49" s="172"/>
      <c r="AEI49" s="172"/>
      <c r="AEJ49" s="172"/>
      <c r="AEK49" s="172"/>
      <c r="AEL49" s="172"/>
      <c r="AEM49" s="172"/>
      <c r="AEN49" s="172"/>
      <c r="AEO49" s="172"/>
      <c r="AEP49" s="172"/>
      <c r="AEQ49" s="172"/>
      <c r="AER49" s="172"/>
      <c r="AES49" s="172"/>
      <c r="AET49" s="172"/>
      <c r="AEU49" s="172"/>
      <c r="AEV49" s="172"/>
      <c r="AEW49" s="172"/>
      <c r="AEX49" s="172"/>
      <c r="AEY49" s="172"/>
      <c r="AEZ49" s="172"/>
      <c r="AFA49" s="172"/>
      <c r="AFB49" s="172"/>
      <c r="AFC49" s="172"/>
      <c r="AFD49" s="172"/>
      <c r="AFE49" s="172"/>
      <c r="AFF49" s="172"/>
      <c r="AFG49" s="172"/>
      <c r="AFH49" s="172"/>
      <c r="AFI49" s="172"/>
      <c r="AFJ49" s="172"/>
      <c r="AFK49" s="172"/>
      <c r="AFL49" s="172"/>
      <c r="AFM49" s="172"/>
      <c r="AFN49" s="172"/>
      <c r="AFO49" s="172"/>
      <c r="AFP49" s="172"/>
      <c r="AFQ49" s="172"/>
      <c r="AFR49" s="172"/>
      <c r="AFS49" s="172"/>
      <c r="AFT49" s="172"/>
      <c r="AFU49" s="172"/>
      <c r="AFV49" s="172"/>
      <c r="AFW49" s="172"/>
      <c r="AFX49" s="172"/>
      <c r="AFY49" s="172"/>
      <c r="AFZ49" s="172"/>
      <c r="AGA49" s="172"/>
      <c r="AGB49" s="172"/>
      <c r="AGC49" s="172"/>
      <c r="AGD49" s="172"/>
      <c r="AGE49" s="172"/>
      <c r="AGF49" s="172"/>
      <c r="AGG49" s="172"/>
      <c r="AGH49" s="172"/>
      <c r="AGI49" s="172"/>
      <c r="AGJ49" s="172"/>
      <c r="AGK49" s="172"/>
      <c r="AGL49" s="172"/>
      <c r="AGM49" s="172"/>
      <c r="AGN49" s="172"/>
      <c r="AGO49" s="172"/>
      <c r="AGP49" s="172"/>
      <c r="AGQ49" s="172"/>
      <c r="AGR49" s="172"/>
      <c r="AGS49" s="172"/>
      <c r="AGT49" s="172"/>
      <c r="AGU49" s="172"/>
      <c r="AGV49" s="172"/>
      <c r="AGW49" s="172"/>
      <c r="AGX49" s="172"/>
      <c r="AGY49" s="172"/>
      <c r="AGZ49" s="172"/>
      <c r="AHA49" s="172"/>
      <c r="AHB49" s="172"/>
      <c r="AHC49" s="172"/>
      <c r="AHD49" s="172"/>
      <c r="AHE49" s="172"/>
      <c r="AHF49" s="172"/>
      <c r="AHG49" s="172"/>
      <c r="AHH49" s="172"/>
      <c r="AHI49" s="172"/>
      <c r="AHJ49" s="172"/>
      <c r="AHK49" s="172"/>
      <c r="AHL49" s="172"/>
      <c r="AHM49" s="172"/>
      <c r="AHN49" s="172"/>
      <c r="AHO49" s="172"/>
      <c r="AHP49" s="172"/>
      <c r="AHQ49" s="172"/>
      <c r="AHR49" s="172"/>
      <c r="AHS49" s="172"/>
      <c r="AHT49" s="172"/>
      <c r="AHU49" s="172"/>
      <c r="AHV49" s="172"/>
      <c r="AHW49" s="172"/>
      <c r="AHX49" s="172"/>
      <c r="AHY49" s="172"/>
      <c r="AHZ49" s="172"/>
      <c r="AIA49" s="172"/>
      <c r="AIB49" s="172"/>
      <c r="AIC49" s="172"/>
      <c r="AID49" s="172"/>
      <c r="AIE49" s="172"/>
      <c r="AIF49" s="172"/>
      <c r="AIG49" s="172"/>
      <c r="AIH49" s="172"/>
      <c r="AII49" s="172"/>
      <c r="AIJ49" s="172"/>
      <c r="AIK49" s="172"/>
      <c r="AIL49" s="172"/>
      <c r="AIM49" s="172"/>
      <c r="AIN49" s="172"/>
      <c r="AIO49" s="172"/>
      <c r="AIP49" s="172"/>
      <c r="AIQ49" s="172"/>
      <c r="AIR49" s="172"/>
      <c r="AIS49" s="172"/>
      <c r="AIT49" s="172"/>
      <c r="AIU49" s="172"/>
      <c r="AIV49" s="172"/>
      <c r="AIW49" s="172"/>
      <c r="AIX49" s="172"/>
      <c r="AIY49" s="172"/>
      <c r="AIZ49" s="172"/>
      <c r="AJA49" s="172"/>
      <c r="AJB49" s="172"/>
      <c r="AJC49" s="172"/>
      <c r="AJD49" s="172"/>
      <c r="AJE49" s="172"/>
      <c r="AJF49" s="172"/>
      <c r="AJG49" s="172"/>
      <c r="AJH49" s="172"/>
      <c r="AJI49" s="172"/>
      <c r="AJJ49" s="172"/>
      <c r="AJK49" s="172"/>
      <c r="AJL49" s="172"/>
      <c r="AJM49" s="172"/>
      <c r="AJN49" s="172"/>
      <c r="AJO49" s="172"/>
      <c r="AJP49" s="172"/>
      <c r="AJQ49" s="172"/>
      <c r="AJR49" s="172"/>
      <c r="AJS49" s="172"/>
      <c r="AJT49" s="172"/>
      <c r="AJU49" s="172"/>
      <c r="AJV49" s="172"/>
      <c r="AJW49" s="172"/>
      <c r="AJX49" s="172"/>
      <c r="AJY49" s="172"/>
      <c r="AJZ49" s="172"/>
      <c r="AKA49" s="172"/>
      <c r="AKB49" s="172"/>
      <c r="AKC49" s="172"/>
      <c r="AKD49" s="172"/>
      <c r="AKE49" s="172"/>
      <c r="AKF49" s="172"/>
      <c r="AKG49" s="172"/>
      <c r="AKH49" s="172"/>
      <c r="AKI49" s="172"/>
      <c r="AKJ49" s="172"/>
      <c r="AKK49" s="172"/>
      <c r="AKL49" s="172"/>
      <c r="AKM49" s="172"/>
      <c r="AKN49" s="172"/>
      <c r="AKO49" s="172"/>
      <c r="AKP49" s="172"/>
      <c r="AKQ49" s="172"/>
      <c r="AKR49" s="172"/>
      <c r="AKS49" s="172"/>
      <c r="AKT49" s="172"/>
      <c r="AKU49" s="172"/>
      <c r="AKV49" s="172"/>
      <c r="AKW49" s="172"/>
      <c r="AKX49" s="172"/>
      <c r="AKY49" s="172"/>
      <c r="AKZ49" s="172"/>
      <c r="ALA49" s="172"/>
      <c r="ALB49" s="172"/>
      <c r="ALC49" s="172"/>
      <c r="ALD49" s="172"/>
      <c r="ALE49" s="172"/>
      <c r="ALF49" s="172"/>
      <c r="ALG49" s="172"/>
      <c r="ALH49" s="172"/>
      <c r="ALI49" s="172"/>
      <c r="ALJ49" s="172"/>
      <c r="ALK49" s="172"/>
      <c r="ALL49" s="172"/>
      <c r="ALM49" s="172"/>
      <c r="ALN49" s="172"/>
      <c r="ALO49" s="172"/>
      <c r="ALP49" s="172"/>
      <c r="ALQ49" s="172"/>
      <c r="ALR49" s="172"/>
      <c r="ALS49" s="172"/>
      <c r="ALT49" s="172"/>
      <c r="ALU49" s="172"/>
      <c r="ALV49" s="172"/>
      <c r="ALW49" s="172"/>
      <c r="ALX49" s="172"/>
      <c r="ALY49" s="172"/>
      <c r="ALZ49" s="172"/>
      <c r="AMA49" s="172"/>
      <c r="AMB49" s="172"/>
      <c r="AMC49" s="172"/>
      <c r="AMD49" s="172"/>
      <c r="AME49" s="172"/>
      <c r="AMF49" s="172"/>
      <c r="AMG49" s="172"/>
      <c r="AMH49" s="172"/>
      <c r="AMI49" s="172"/>
      <c r="AMJ49" s="172"/>
      <c r="AMK49" s="172"/>
      <c r="AML49" s="172"/>
      <c r="AMM49" s="172"/>
      <c r="AMN49" s="172"/>
      <c r="AMO49" s="172"/>
      <c r="AMP49" s="172"/>
      <c r="AMQ49" s="172"/>
      <c r="AMR49" s="172"/>
      <c r="AMS49" s="172"/>
      <c r="AMT49" s="172"/>
      <c r="AMU49" s="172"/>
      <c r="AMV49" s="172"/>
      <c r="AMW49" s="172"/>
      <c r="AMX49" s="172"/>
      <c r="AMY49" s="172"/>
      <c r="AMZ49" s="172"/>
      <c r="ANA49" s="172"/>
      <c r="ANB49" s="172"/>
      <c r="ANC49" s="172"/>
      <c r="AND49" s="172"/>
      <c r="ANE49" s="172"/>
      <c r="ANF49" s="172"/>
      <c r="ANG49" s="172"/>
      <c r="ANH49" s="172"/>
      <c r="ANI49" s="172"/>
      <c r="ANJ49" s="172"/>
    </row>
    <row r="50" spans="1:1050" ht="26.1" customHeight="1" outlineLevel="2" x14ac:dyDescent="0.2">
      <c r="A50" s="102">
        <v>150</v>
      </c>
      <c r="B50" s="7" t="s">
        <v>137</v>
      </c>
      <c r="C50" s="7" t="s">
        <v>126</v>
      </c>
      <c r="D50" s="7" t="s">
        <v>10</v>
      </c>
      <c r="E50" s="7" t="s">
        <v>127</v>
      </c>
      <c r="F50" s="7" t="s">
        <v>128</v>
      </c>
      <c r="G50" s="43" t="s">
        <v>242</v>
      </c>
      <c r="H50" s="42" t="s">
        <v>130</v>
      </c>
      <c r="I50" s="42">
        <v>26</v>
      </c>
      <c r="J50" s="44">
        <v>950.52</v>
      </c>
      <c r="K50" s="44"/>
      <c r="L50" s="44"/>
      <c r="M50" s="44"/>
      <c r="N50" s="44"/>
      <c r="O50" s="44"/>
      <c r="P50" s="44"/>
      <c r="Q50" s="44">
        <v>578.47</v>
      </c>
      <c r="R50" s="44">
        <v>414.57</v>
      </c>
      <c r="S50" s="44"/>
      <c r="T50" s="44">
        <f>SUM(J50:S50)</f>
        <v>1943.56</v>
      </c>
      <c r="U50" s="44">
        <f>(((J50+K50+L50+N50+P50)*14)+((M50+O50+Q50+R50+S50)*12))</f>
        <v>25223.759999999998</v>
      </c>
      <c r="V50" s="42">
        <v>8</v>
      </c>
      <c r="W50" s="45">
        <v>26</v>
      </c>
      <c r="X50" s="46">
        <f>VLOOKUP(W50,'[1]PPTOS GENERALES 2024'!$AL$11:$AN$40,3)*Y50</f>
        <v>839.48</v>
      </c>
      <c r="Y50" s="47">
        <v>1</v>
      </c>
      <c r="Z50" s="48">
        <f>VLOOKUP(C50,'[1]PPTOS GENERALES 2024'!$AL$3:$AO$8,4)*Y50</f>
        <v>1152.97</v>
      </c>
      <c r="AA50" s="48">
        <f>VLOOKUP(C50,'[1]PPTOS GENERALES 2024'!$AL$3:$AP$8,5)*DM50*Y50</f>
        <v>306.89999999999998</v>
      </c>
      <c r="AB50" s="48"/>
      <c r="AC50" s="44">
        <f>VLOOKUP(C50,'[1]PPTOS GENERALES 2024'!$AU$3:$AV$8,2)*Y50</f>
        <v>840.87924999999996</v>
      </c>
      <c r="AD50" s="44">
        <f>VLOOKUP(C50,'[1]PPTOS GENERALES 2024'!$AU$3:$AW$8,3)*DM50*Y50</f>
        <v>223.77116666666663</v>
      </c>
      <c r="AE50" s="49">
        <f>VLOOKUP(I50,'[1]PPTOS GENERALES 2024'!$AL$11:$AN$40,3)*Y50</f>
        <v>839.48</v>
      </c>
      <c r="AF50" s="44">
        <f>X50-AE50</f>
        <v>0</v>
      </c>
      <c r="AG50" s="44">
        <f>VLOOKUP(V50,'[1]PPTOS GENERALES 2024'!$AL$45:$AU$56,10)*Y50</f>
        <v>776.89</v>
      </c>
      <c r="AH50" s="44"/>
      <c r="AI50" s="44"/>
      <c r="AJ50" s="44"/>
      <c r="AK50" s="50"/>
      <c r="AL50" s="44">
        <f>VLOOKUP(V50,'[1]PPTOS GENERALES 2024'!$AL$45:$BB$56,12)*AK50</f>
        <v>0</v>
      </c>
      <c r="AM50" s="50"/>
      <c r="AN50" s="44">
        <f>VLOOKUP(V50,'[1]PPTOS GENERALES 2024'!$AL$45:$BB$56,14)*AM50</f>
        <v>0</v>
      </c>
      <c r="AO50" s="50"/>
      <c r="AP50" s="44">
        <f>VLOOKUP(V50,'[1]PPTOS GENERALES 2024'!$AL$45:$BB$56,15)*AO50</f>
        <v>0</v>
      </c>
      <c r="AQ50" s="50"/>
      <c r="AR50" s="44">
        <f>VLOOKUP(V50,'[1]PPTOS GENERALES 2024'!$AL$45:$BB$56,17)*AQ50</f>
        <v>0</v>
      </c>
      <c r="AS50" s="50"/>
      <c r="AT50" s="44">
        <f>VLOOKUP(V50,'[1]PPTOS GENERALES 2024'!$AL$45:$BG$56,18)*AS50</f>
        <v>0</v>
      </c>
      <c r="AU50" s="20"/>
      <c r="AV50" s="44">
        <f>VLOOKUP(V50,'[1]PPTOS GENERALES 2024'!$AL$45:$BG$56,19)*AU50</f>
        <v>0</v>
      </c>
      <c r="AW50" s="20"/>
      <c r="AX50" s="44">
        <f>VLOOKUP(V50,'[1]PPTOS GENERALES 2024'!$AL$45:$BG$56,20)*AW50</f>
        <v>0</v>
      </c>
      <c r="AY50" s="20"/>
      <c r="AZ50" s="44">
        <f>VLOOKUP(V50,'[1]PPTOS GENERALES 2024'!$AL$45:$BG$56,21)*AY50</f>
        <v>0</v>
      </c>
      <c r="BA50" s="20"/>
      <c r="BB50" s="44">
        <f>VLOOKUP(V50,'[1]PPTOS GENERALES 2024'!$AL$45:$BG$56,22)*BA50</f>
        <v>0</v>
      </c>
      <c r="BC50" s="20"/>
      <c r="BD50" s="270">
        <f>VLOOKUP(V50,'[1]PPTOS GENERALES 2024'!$AL$45:$BZ$56,23)*BC50</f>
        <v>0</v>
      </c>
      <c r="BE50" s="20"/>
      <c r="BF50" s="270">
        <f>VLOOKUP(V50,'[1]PPTOS GENERALES 2024'!$AL$45:$BZ$56,24)*BE50</f>
        <v>0</v>
      </c>
      <c r="BG50" s="20"/>
      <c r="BH50" s="270">
        <f>VLOOKUP(V50,'[1]PPTOS GENERALES 2024'!$AL$45:$BZ$56,25)*BG50</f>
        <v>0</v>
      </c>
      <c r="BI50" s="20"/>
      <c r="BJ50" s="270">
        <f>VLOOKUP(V50,'[1]PPTOS GENERALES 2024'!$AL$45:$BZ$56,26)*BI50</f>
        <v>0</v>
      </c>
      <c r="BK50" s="20"/>
      <c r="BL50" s="270">
        <f>VLOOKUP(V50,'[1]PPTOS GENERALES 2024'!$AL$45:$BZ$56,27)*BK50</f>
        <v>0</v>
      </c>
      <c r="BM50" s="270"/>
      <c r="BN50" s="270">
        <f>VLOOKUP(V50,'[1]PPTOS GENERALES 2024'!$AL$45:$BZ$56,28)*BM50</f>
        <v>0</v>
      </c>
      <c r="BO50" s="270"/>
      <c r="BP50" s="270">
        <f>VLOOKUP(V50,'[1]PPTOS GENERALES 2024'!$AL$45:$BZ$56,29)*BO50</f>
        <v>0</v>
      </c>
      <c r="BQ50" s="270"/>
      <c r="BR50" s="270">
        <f>VLOOKUP(V50,'[1]PPTOS GENERALES 2024'!$AL$45:$BZ$56,30)*BQ50</f>
        <v>0</v>
      </c>
      <c r="BS50" s="270"/>
      <c r="BT50" s="270">
        <f>VLOOKUP(V50,'[1]PPTOS GENERALES 2024'!$AL$45:$BZ$56,31)*BS50</f>
        <v>0</v>
      </c>
      <c r="BU50" s="270"/>
      <c r="BV50" s="270">
        <f>VLOOKUP(V50,'[1]PPTOS GENERALES 2024'!$AL$45:$BZ$56,32)*BU50</f>
        <v>0</v>
      </c>
      <c r="BW50" s="270"/>
      <c r="BX50" s="270">
        <f>VLOOKUP(V50,'[1]PPTOS GENERALES 2024'!$AL$45:$BZ$56,33)*BW50</f>
        <v>0</v>
      </c>
      <c r="BY50" s="270"/>
      <c r="BZ50" s="270">
        <f>VLOOKUP(V50,'[1]PPTOS GENERALES 2024'!$AL$45:$BZ$56,34)*BY50</f>
        <v>0</v>
      </c>
      <c r="CA50" s="270"/>
      <c r="CB50" s="270">
        <f>VLOOKUP(V50,'[1]PPTOS GENERALES 2024'!$AL$45:$BZ$56,35)*CA50</f>
        <v>0</v>
      </c>
      <c r="CC50" s="270">
        <v>0</v>
      </c>
      <c r="CD50" s="270">
        <f>VLOOKUP(V50,'[1]PPTOS GENERALES 2024'!$AL$45:$BZ$56,36)*CC50</f>
        <v>0</v>
      </c>
      <c r="CE50" s="270">
        <v>0</v>
      </c>
      <c r="CF50" s="270">
        <f>VLOOKUP(V50,'[1]PPTOS GENERALES 2024'!$AL$45:$BZ$56,37)*CE50</f>
        <v>0</v>
      </c>
      <c r="CG50" s="270">
        <v>0</v>
      </c>
      <c r="CH50" s="270">
        <f>VLOOKUP(V50,'[1]PPTOS GENERALES 2024'!$AL$45:$BZ$56,38)*CG50</f>
        <v>0</v>
      </c>
      <c r="CI50" s="270">
        <v>0</v>
      </c>
      <c r="CJ50" s="270">
        <f>VLOOKUP(V50,'[1]PPTOS GENERALES 2024'!$AL$45:$BZ$56,39)*CI50</f>
        <v>0</v>
      </c>
      <c r="CK50" s="270"/>
      <c r="CL50" s="270">
        <f>VLOOKUP(V50,'[1]PPTOS GENERALES 2024'!$AL$45:$BZ$56,40)*CK50</f>
        <v>0</v>
      </c>
      <c r="CM50" s="270"/>
      <c r="CN50" s="270">
        <f>VLOOKUP(V50,'[1]PPTOS GENERALES 2024'!$AL$45:$BZ$56,41)*CM50</f>
        <v>0</v>
      </c>
      <c r="CO50" s="44"/>
      <c r="CP50" s="44">
        <f t="array" ref="CP50">(Z50*12)+(AC50*2)</f>
        <v>15517.398499999999</v>
      </c>
      <c r="CQ50" s="44"/>
      <c r="CR50" s="44"/>
      <c r="CS50" s="64">
        <v>0</v>
      </c>
      <c r="CT50" s="44"/>
      <c r="CU50" s="44">
        <f>(AA50*12)+ (AD50*2)+AB50</f>
        <v>4130.342333333333</v>
      </c>
      <c r="CV50" s="270"/>
      <c r="CW50" s="44">
        <f>(AE50+AF50)*14</f>
        <v>11752.720000000001</v>
      </c>
      <c r="CX50" s="44">
        <f>(AG50)*14</f>
        <v>10876.46</v>
      </c>
      <c r="CY50" s="270">
        <f t="shared" si="29"/>
        <v>0</v>
      </c>
      <c r="CZ50" s="278">
        <f t="shared" si="30"/>
        <v>10876.46</v>
      </c>
      <c r="DA50" s="129">
        <f t="shared" si="36"/>
        <v>42276.920833333337</v>
      </c>
      <c r="DB50" s="21">
        <v>0</v>
      </c>
      <c r="DC50" s="53">
        <f t="shared" si="31"/>
        <v>43067.360000000001</v>
      </c>
      <c r="DD50" s="54">
        <f t="shared" si="32"/>
        <v>0.70741237626745579</v>
      </c>
      <c r="DE50" s="44"/>
      <c r="DF50" s="44"/>
      <c r="DG50" s="44">
        <f t="shared" si="33"/>
        <v>3076.24</v>
      </c>
      <c r="DH50" s="42" t="e">
        <f>#REF!-#REF!</f>
        <v>#REF!</v>
      </c>
      <c r="DI50" s="55" t="s">
        <v>122</v>
      </c>
      <c r="DJ50" s="130">
        <v>37507</v>
      </c>
      <c r="DK50" s="284">
        <v>45658</v>
      </c>
      <c r="DL50" s="58">
        <f t="shared" si="34"/>
        <v>7.333333333333333</v>
      </c>
      <c r="DM50" s="58">
        <f t="shared" si="35"/>
        <v>7.333333333333333</v>
      </c>
      <c r="DN50" s="59">
        <f>ROUND(AF50/30,2)</f>
        <v>0</v>
      </c>
      <c r="DO50" s="60">
        <f>ROUND(AJ50/30,2)</f>
        <v>0</v>
      </c>
      <c r="DP50" s="60">
        <f>ROUND(AL50/30,2)</f>
        <v>0</v>
      </c>
      <c r="DQ50" s="60">
        <f>ROUND(AN50/30,2)</f>
        <v>0</v>
      </c>
      <c r="DR50" s="60">
        <f>ROUND(AP50/30,2)</f>
        <v>0</v>
      </c>
      <c r="DS50" s="60">
        <f>ROUND(AR50/30,2)</f>
        <v>0</v>
      </c>
      <c r="DT50" s="60">
        <f>ROUND(AT50/30,2)</f>
        <v>0</v>
      </c>
      <c r="DU50" s="60">
        <f>ROUND(AV50/30,2)</f>
        <v>0</v>
      </c>
      <c r="DV50" s="60">
        <f>ROUND(AX50/30,2)</f>
        <v>0</v>
      </c>
      <c r="DW50" s="60">
        <f>ROUND(AZ50/30,2)</f>
        <v>0</v>
      </c>
      <c r="DX50" s="60">
        <f>ROUND(BB50/30,2)</f>
        <v>0</v>
      </c>
      <c r="DY50" s="61"/>
      <c r="DZ50" s="62">
        <v>417</v>
      </c>
      <c r="EA50" s="62">
        <v>2238.9299999999998</v>
      </c>
      <c r="EB50" s="63" t="e">
        <f>#REF!-DZ50</f>
        <v>#REF!</v>
      </c>
      <c r="EC50" s="64">
        <f>DG50-EA50</f>
        <v>837.31</v>
      </c>
      <c r="ED50" s="65">
        <f>ROUND(DB50/2,2)</f>
        <v>0</v>
      </c>
      <c r="EE50" s="61"/>
      <c r="EF50" s="61"/>
      <c r="EG50" s="61"/>
      <c r="EH50" s="61"/>
      <c r="EI50" s="134" t="s">
        <v>238</v>
      </c>
      <c r="EJ50" s="124">
        <v>150</v>
      </c>
      <c r="EK50" s="67">
        <v>1</v>
      </c>
      <c r="EL50" s="68">
        <v>5</v>
      </c>
      <c r="EM50" s="68">
        <v>0</v>
      </c>
      <c r="EN50" s="170" t="s">
        <v>132</v>
      </c>
      <c r="EO50" s="170" t="s">
        <v>132</v>
      </c>
      <c r="EP50" s="35"/>
      <c r="EQ50" s="61"/>
      <c r="ER50" s="61"/>
      <c r="ES50" s="61"/>
      <c r="ET50" s="61"/>
      <c r="EU50" s="35"/>
      <c r="EV50" s="35"/>
      <c r="EW50" s="35"/>
      <c r="EX50" s="35"/>
      <c r="EY50" s="35"/>
      <c r="EZ50" s="35"/>
      <c r="FA50" s="35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  <c r="JE50" s="61"/>
      <c r="JF50" s="61"/>
      <c r="JG50" s="61"/>
      <c r="JH50" s="61"/>
      <c r="JI50" s="61"/>
      <c r="JJ50" s="61"/>
      <c r="JK50" s="61"/>
      <c r="JL50" s="61"/>
      <c r="JM50" s="61"/>
      <c r="JN50" s="61"/>
      <c r="JO50" s="61"/>
      <c r="JP50" s="61"/>
      <c r="JQ50" s="61"/>
      <c r="JR50" s="61"/>
      <c r="JS50" s="61"/>
      <c r="JT50" s="61"/>
      <c r="JU50" s="61"/>
      <c r="JV50" s="61"/>
      <c r="JW50" s="61"/>
      <c r="JX50" s="61"/>
      <c r="JY50" s="61"/>
      <c r="JZ50" s="61"/>
      <c r="KA50" s="61"/>
      <c r="KB50" s="61"/>
      <c r="KC50" s="61"/>
      <c r="KD50" s="61"/>
      <c r="KE50" s="61"/>
      <c r="KF50" s="61"/>
      <c r="KG50" s="61"/>
      <c r="KH50" s="61"/>
      <c r="KI50" s="61"/>
      <c r="KJ50" s="61"/>
      <c r="KK50" s="61"/>
      <c r="KL50" s="61"/>
      <c r="KM50" s="61"/>
      <c r="KN50" s="61"/>
      <c r="KO50" s="61"/>
      <c r="KP50" s="61"/>
      <c r="KQ50" s="61"/>
      <c r="KR50" s="61"/>
      <c r="KS50" s="61"/>
      <c r="KT50" s="61"/>
      <c r="KU50" s="61"/>
      <c r="KV50" s="61"/>
      <c r="KW50" s="61"/>
      <c r="KX50" s="61"/>
      <c r="KY50" s="61"/>
      <c r="KZ50" s="61"/>
      <c r="LA50" s="61"/>
      <c r="LB50" s="61"/>
      <c r="LC50" s="61"/>
      <c r="LD50" s="61"/>
      <c r="LE50" s="61"/>
      <c r="LF50" s="61"/>
      <c r="LG50" s="61"/>
      <c r="LH50" s="61"/>
      <c r="LI50" s="61"/>
      <c r="LJ50" s="61"/>
      <c r="LK50" s="61"/>
      <c r="LL50" s="61"/>
      <c r="LM50" s="61"/>
      <c r="LN50" s="61"/>
      <c r="LO50" s="61"/>
      <c r="LP50" s="61"/>
      <c r="LQ50" s="61"/>
      <c r="LR50" s="61"/>
      <c r="LS50" s="61"/>
      <c r="LT50" s="61"/>
      <c r="LU50" s="61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61"/>
      <c r="NF50" s="61"/>
      <c r="NG50" s="61"/>
      <c r="NH50" s="61"/>
      <c r="NI50" s="61"/>
      <c r="NJ50" s="61"/>
      <c r="NK50" s="61"/>
      <c r="NL50" s="61"/>
      <c r="NM50" s="61"/>
      <c r="NN50" s="61"/>
      <c r="NO50" s="61"/>
      <c r="NP50" s="61"/>
      <c r="NQ50" s="61"/>
      <c r="NR50" s="61"/>
      <c r="NS50" s="61"/>
      <c r="NT50" s="61"/>
      <c r="NU50" s="61"/>
      <c r="NV50" s="61"/>
      <c r="NW50" s="61"/>
      <c r="NX50" s="61"/>
      <c r="NY50" s="61"/>
      <c r="NZ50" s="61"/>
      <c r="OA50" s="61"/>
      <c r="OB50" s="61"/>
      <c r="OC50" s="61"/>
      <c r="OD50" s="61"/>
      <c r="OE50" s="61"/>
      <c r="OF50" s="61"/>
      <c r="OG50" s="61"/>
      <c r="OH50" s="61"/>
      <c r="OI50" s="61"/>
      <c r="OJ50" s="61"/>
      <c r="OK50" s="61"/>
      <c r="OL50" s="61"/>
      <c r="OM50" s="61"/>
      <c r="ON50" s="61"/>
      <c r="OO50" s="61"/>
      <c r="OP50" s="61"/>
      <c r="OQ50" s="61"/>
      <c r="OR50" s="61"/>
      <c r="OS50" s="61"/>
      <c r="OT50" s="61"/>
      <c r="OU50" s="61"/>
      <c r="OV50" s="61"/>
      <c r="OW50" s="61"/>
      <c r="OX50" s="61"/>
      <c r="OY50" s="61"/>
      <c r="OZ50" s="61"/>
      <c r="PA50" s="61"/>
      <c r="PB50" s="61"/>
      <c r="PC50" s="61"/>
      <c r="PD50" s="61"/>
      <c r="PE50" s="61"/>
      <c r="PF50" s="61"/>
      <c r="PG50" s="61"/>
      <c r="PH50" s="61"/>
      <c r="PI50" s="61"/>
      <c r="PJ50" s="61"/>
      <c r="PK50" s="61"/>
      <c r="PL50" s="61"/>
      <c r="PM50" s="61"/>
      <c r="PN50" s="61"/>
      <c r="PO50" s="61"/>
      <c r="PP50" s="61"/>
      <c r="PQ50" s="61"/>
      <c r="PR50" s="61"/>
      <c r="PS50" s="61"/>
      <c r="PT50" s="61"/>
      <c r="PU50" s="61"/>
      <c r="PV50" s="61"/>
      <c r="PW50" s="61"/>
      <c r="PX50" s="61"/>
      <c r="PY50" s="61"/>
      <c r="PZ50" s="61"/>
      <c r="QA50" s="61"/>
      <c r="QB50" s="61"/>
      <c r="QC50" s="61"/>
      <c r="QD50" s="61"/>
      <c r="QE50" s="61"/>
      <c r="QF50" s="61"/>
      <c r="QG50" s="61"/>
      <c r="QH50" s="61"/>
      <c r="QI50" s="61"/>
      <c r="QJ50" s="61"/>
      <c r="QK50" s="61"/>
      <c r="QL50" s="61"/>
      <c r="QM50" s="61"/>
      <c r="QN50" s="61"/>
      <c r="QO50" s="61"/>
      <c r="QP50" s="61"/>
      <c r="QQ50" s="61"/>
      <c r="QR50" s="61"/>
      <c r="QS50" s="61"/>
      <c r="QT50" s="61"/>
      <c r="QU50" s="61"/>
      <c r="QV50" s="61"/>
      <c r="QW50" s="61"/>
      <c r="QX50" s="61"/>
      <c r="QY50" s="61"/>
      <c r="QZ50" s="61"/>
      <c r="RA50" s="61"/>
      <c r="RB50" s="61"/>
      <c r="RC50" s="61"/>
      <c r="RD50" s="61"/>
      <c r="RE50" s="61"/>
      <c r="RF50" s="61"/>
      <c r="RG50" s="61"/>
      <c r="RH50" s="61"/>
      <c r="RI50" s="61"/>
      <c r="RJ50" s="61"/>
      <c r="RK50" s="61"/>
      <c r="RL50" s="61"/>
      <c r="RM50" s="61"/>
      <c r="RN50" s="61"/>
      <c r="RO50" s="61"/>
      <c r="RP50" s="61"/>
      <c r="RQ50" s="61"/>
      <c r="RR50" s="61"/>
      <c r="RS50" s="61"/>
      <c r="RT50" s="61"/>
      <c r="RU50" s="61"/>
      <c r="RV50" s="61"/>
      <c r="RW50" s="61"/>
      <c r="RX50" s="61"/>
      <c r="RY50" s="61"/>
      <c r="RZ50" s="61"/>
      <c r="SA50" s="61"/>
      <c r="SB50" s="61"/>
      <c r="SC50" s="61"/>
      <c r="SD50" s="61"/>
      <c r="SE50" s="61"/>
      <c r="SF50" s="61"/>
      <c r="SG50" s="61"/>
      <c r="SH50" s="61"/>
      <c r="SI50" s="61"/>
      <c r="SJ50" s="61"/>
      <c r="SK50" s="61"/>
      <c r="SL50" s="61"/>
      <c r="SM50" s="61"/>
      <c r="SN50" s="61"/>
      <c r="SO50" s="61"/>
      <c r="SP50" s="61"/>
      <c r="SQ50" s="61"/>
      <c r="SR50" s="61"/>
      <c r="SS50" s="61"/>
      <c r="ST50" s="61"/>
      <c r="SU50" s="61"/>
      <c r="SV50" s="61"/>
      <c r="SW50" s="61"/>
      <c r="SX50" s="61"/>
      <c r="SY50" s="61"/>
      <c r="SZ50" s="61"/>
      <c r="TA50" s="61"/>
      <c r="TB50" s="61"/>
      <c r="TC50" s="61"/>
      <c r="TD50" s="61"/>
      <c r="TE50" s="61"/>
      <c r="TF50" s="61"/>
      <c r="TG50" s="61"/>
      <c r="TH50" s="61"/>
      <c r="TI50" s="61"/>
      <c r="TJ50" s="61"/>
      <c r="TK50" s="61"/>
      <c r="TL50" s="61"/>
      <c r="TM50" s="61"/>
      <c r="TN50" s="61"/>
      <c r="TO50" s="61"/>
      <c r="TP50" s="61"/>
      <c r="TQ50" s="61"/>
      <c r="TR50" s="61"/>
      <c r="TS50" s="61"/>
      <c r="TT50" s="61"/>
      <c r="TU50" s="61"/>
      <c r="TV50" s="61"/>
      <c r="TW50" s="61"/>
      <c r="TX50" s="61"/>
      <c r="TY50" s="61"/>
      <c r="TZ50" s="61"/>
      <c r="UA50" s="61"/>
      <c r="UB50" s="61"/>
      <c r="UC50" s="61"/>
      <c r="UD50" s="61"/>
      <c r="UE50" s="61"/>
      <c r="UF50" s="61"/>
      <c r="UG50" s="61"/>
      <c r="UH50" s="61"/>
      <c r="UI50" s="61"/>
      <c r="UJ50" s="61"/>
      <c r="UK50" s="61"/>
      <c r="UL50" s="61"/>
      <c r="UM50" s="61"/>
      <c r="UN50" s="61"/>
      <c r="UO50" s="61"/>
      <c r="UP50" s="61"/>
      <c r="UQ50" s="61"/>
      <c r="UR50" s="61"/>
      <c r="US50" s="61"/>
      <c r="UT50" s="61"/>
      <c r="UU50" s="61"/>
      <c r="UV50" s="61"/>
      <c r="UW50" s="61"/>
      <c r="UX50" s="61"/>
      <c r="UY50" s="61"/>
      <c r="UZ50" s="61"/>
      <c r="VA50" s="61"/>
      <c r="VB50" s="61"/>
      <c r="VC50" s="61"/>
      <c r="VD50" s="61"/>
      <c r="VE50" s="61"/>
      <c r="VF50" s="61"/>
      <c r="VG50" s="61"/>
      <c r="VH50" s="61"/>
      <c r="VI50" s="61"/>
      <c r="VJ50" s="61"/>
      <c r="VK50" s="61"/>
      <c r="VL50" s="61"/>
      <c r="VM50" s="61"/>
      <c r="VN50" s="61"/>
      <c r="VO50" s="61"/>
      <c r="VP50" s="61"/>
      <c r="VQ50" s="61"/>
      <c r="VR50" s="61"/>
      <c r="VS50" s="61"/>
      <c r="VT50" s="61"/>
      <c r="VU50" s="61"/>
      <c r="VV50" s="61"/>
      <c r="VW50" s="61"/>
      <c r="VX50" s="61"/>
      <c r="VY50" s="61"/>
      <c r="VZ50" s="61"/>
      <c r="WA50" s="61"/>
      <c r="WB50" s="61"/>
      <c r="WC50" s="61"/>
      <c r="WD50" s="61"/>
      <c r="WE50" s="61"/>
      <c r="WF50" s="61"/>
      <c r="WG50" s="61"/>
      <c r="WH50" s="61"/>
      <c r="WI50" s="61"/>
      <c r="WJ50" s="61"/>
      <c r="WK50" s="61"/>
      <c r="WL50" s="61"/>
      <c r="WM50" s="61"/>
      <c r="WN50" s="61"/>
      <c r="WO50" s="61"/>
      <c r="WP50" s="61"/>
      <c r="WQ50" s="61"/>
      <c r="WR50" s="61"/>
      <c r="WS50" s="61"/>
      <c r="WT50" s="61"/>
      <c r="WU50" s="61"/>
      <c r="WV50" s="61"/>
      <c r="WW50" s="61"/>
      <c r="WX50" s="61"/>
      <c r="WY50" s="61"/>
      <c r="WZ50" s="61"/>
      <c r="XA50" s="61"/>
      <c r="XB50" s="61"/>
      <c r="XC50" s="61"/>
      <c r="XD50" s="61"/>
      <c r="XE50" s="61"/>
      <c r="XF50" s="61"/>
      <c r="XG50" s="61"/>
      <c r="XH50" s="61"/>
      <c r="XI50" s="61"/>
      <c r="XJ50" s="61"/>
      <c r="XK50" s="61"/>
      <c r="XL50" s="61"/>
      <c r="XM50" s="61"/>
      <c r="XN50" s="61"/>
      <c r="XO50" s="61"/>
      <c r="XP50" s="61"/>
      <c r="XQ50" s="61"/>
      <c r="XR50" s="61"/>
      <c r="XS50" s="61"/>
      <c r="XT50" s="61"/>
      <c r="XU50" s="61"/>
      <c r="XV50" s="61"/>
      <c r="XW50" s="61"/>
      <c r="XX50" s="61"/>
      <c r="XY50" s="61"/>
      <c r="XZ50" s="61"/>
      <c r="YA50" s="61"/>
      <c r="YB50" s="61"/>
      <c r="YC50" s="61"/>
      <c r="YD50" s="61"/>
      <c r="YE50" s="61"/>
      <c r="YF50" s="61"/>
      <c r="YG50" s="61"/>
      <c r="YH50" s="61"/>
      <c r="YI50" s="61"/>
      <c r="YJ50" s="61"/>
      <c r="YK50" s="61"/>
      <c r="YL50" s="61"/>
      <c r="YM50" s="61"/>
      <c r="YN50" s="61"/>
      <c r="YO50" s="61"/>
      <c r="YP50" s="61"/>
      <c r="YQ50" s="61"/>
      <c r="YR50" s="61"/>
      <c r="YS50" s="61"/>
      <c r="YT50" s="61"/>
      <c r="YU50" s="61"/>
      <c r="YV50" s="61"/>
      <c r="YW50" s="61"/>
      <c r="YX50" s="61"/>
      <c r="YY50" s="61"/>
      <c r="YZ50" s="61"/>
      <c r="ZA50" s="61"/>
      <c r="ZB50" s="61"/>
      <c r="ZC50" s="61"/>
      <c r="ZD50" s="61"/>
      <c r="ZE50" s="61"/>
      <c r="ZF50" s="61"/>
      <c r="ZG50" s="61"/>
      <c r="ZH50" s="61"/>
      <c r="ZI50" s="61"/>
      <c r="ZJ50" s="61"/>
      <c r="ZK50" s="61"/>
      <c r="ZL50" s="61"/>
      <c r="ZM50" s="61"/>
      <c r="ZN50" s="61"/>
      <c r="ZO50" s="61"/>
      <c r="ZP50" s="61"/>
      <c r="ZQ50" s="61"/>
      <c r="ZR50" s="61"/>
      <c r="ZS50" s="61"/>
      <c r="ZT50" s="61"/>
      <c r="ZU50" s="61"/>
      <c r="ZV50" s="61"/>
      <c r="ZW50" s="61"/>
      <c r="ZX50" s="61"/>
      <c r="ZY50" s="61"/>
      <c r="ZZ50" s="61"/>
      <c r="AAA50" s="61"/>
      <c r="AAB50" s="61"/>
      <c r="AAC50" s="61"/>
      <c r="AAD50" s="61"/>
      <c r="AAE50" s="61"/>
      <c r="AAF50" s="61"/>
      <c r="AAG50" s="61"/>
      <c r="AAH50" s="61"/>
      <c r="AAI50" s="61"/>
      <c r="AAJ50" s="61"/>
      <c r="AAK50" s="61"/>
      <c r="AAL50" s="61"/>
      <c r="AAM50" s="61"/>
      <c r="AAN50" s="61"/>
      <c r="AAO50" s="61"/>
      <c r="AAP50" s="61"/>
      <c r="AAQ50" s="61"/>
      <c r="AAR50" s="61"/>
      <c r="AAS50" s="61"/>
      <c r="AAT50" s="61"/>
      <c r="AAU50" s="61"/>
      <c r="AAV50" s="61"/>
      <c r="AAW50" s="61"/>
      <c r="AAX50" s="61"/>
      <c r="AAY50" s="61"/>
      <c r="AAZ50" s="61"/>
      <c r="ABA50" s="61"/>
      <c r="ABB50" s="61"/>
      <c r="ABC50" s="61"/>
      <c r="ABD50" s="61"/>
      <c r="ABE50" s="61"/>
      <c r="ABF50" s="61"/>
      <c r="ABG50" s="61"/>
      <c r="ABH50" s="61"/>
      <c r="ABI50" s="61"/>
      <c r="ABJ50" s="61"/>
      <c r="ABK50" s="61"/>
      <c r="ABL50" s="61"/>
      <c r="ABM50" s="61"/>
      <c r="ABN50" s="61"/>
      <c r="ABO50" s="61"/>
      <c r="ABP50" s="61"/>
      <c r="ABQ50" s="61"/>
      <c r="ABR50" s="61"/>
      <c r="ABS50" s="61"/>
      <c r="ABT50" s="61"/>
      <c r="ABU50" s="61"/>
      <c r="ABV50" s="61"/>
      <c r="ABW50" s="61"/>
      <c r="ABX50" s="61"/>
      <c r="ABY50" s="61"/>
      <c r="ABZ50" s="61"/>
      <c r="ACA50" s="61"/>
      <c r="ACB50" s="61"/>
      <c r="ACC50" s="61"/>
      <c r="ACD50" s="61"/>
      <c r="ACE50" s="61"/>
      <c r="ACF50" s="61"/>
      <c r="ACG50" s="61"/>
      <c r="ACH50" s="61"/>
      <c r="ACI50" s="61"/>
      <c r="ACJ50" s="61"/>
      <c r="ACK50" s="61"/>
      <c r="ACL50" s="61"/>
      <c r="ACM50" s="61"/>
      <c r="ACN50" s="61"/>
      <c r="ACO50" s="61"/>
      <c r="ACP50" s="61"/>
      <c r="ACQ50" s="61"/>
      <c r="ACR50" s="61"/>
      <c r="ACS50" s="61"/>
      <c r="ACT50" s="61"/>
      <c r="ACU50" s="61"/>
      <c r="ACV50" s="61"/>
      <c r="ACW50" s="61"/>
      <c r="ACX50" s="61"/>
      <c r="ACY50" s="61"/>
      <c r="ACZ50" s="61"/>
      <c r="ADA50" s="61"/>
      <c r="ADB50" s="61"/>
      <c r="ADC50" s="61"/>
      <c r="ADD50" s="61"/>
      <c r="ADE50" s="61"/>
      <c r="ADF50" s="61"/>
      <c r="ADG50" s="61"/>
      <c r="ADH50" s="61"/>
      <c r="ADI50" s="61"/>
      <c r="ADJ50" s="61"/>
      <c r="ADK50" s="61"/>
      <c r="ADL50" s="61"/>
      <c r="ADM50" s="61"/>
      <c r="ADN50" s="61"/>
      <c r="ADO50" s="61"/>
      <c r="ADP50" s="61"/>
      <c r="ADQ50" s="61"/>
      <c r="ADR50" s="61"/>
      <c r="ADS50" s="61"/>
      <c r="ADT50" s="61"/>
      <c r="ADU50" s="61"/>
      <c r="ADV50" s="61"/>
      <c r="ADW50" s="61"/>
      <c r="ADX50" s="61"/>
      <c r="ADY50" s="61"/>
      <c r="ADZ50" s="61"/>
      <c r="AEA50" s="61"/>
      <c r="AEB50" s="61"/>
      <c r="AEC50" s="61"/>
      <c r="AED50" s="61"/>
      <c r="AEE50" s="61"/>
      <c r="AEF50" s="61"/>
      <c r="AEG50" s="61"/>
      <c r="AEH50" s="61"/>
      <c r="AEI50" s="61"/>
      <c r="AEJ50" s="61"/>
      <c r="AEK50" s="61"/>
      <c r="AEL50" s="61"/>
      <c r="AEM50" s="61"/>
      <c r="AEN50" s="61"/>
      <c r="AEO50" s="61"/>
      <c r="AEP50" s="61"/>
      <c r="AEQ50" s="61"/>
      <c r="AER50" s="61"/>
      <c r="AES50" s="61"/>
      <c r="AET50" s="61"/>
      <c r="AEU50" s="61"/>
      <c r="AEV50" s="61"/>
      <c r="AEW50" s="61"/>
      <c r="AEX50" s="61"/>
      <c r="AEY50" s="61"/>
      <c r="AEZ50" s="61"/>
      <c r="AFA50" s="61"/>
      <c r="AFB50" s="61"/>
      <c r="AFC50" s="61"/>
      <c r="AFD50" s="61"/>
      <c r="AFE50" s="61"/>
      <c r="AFF50" s="61"/>
      <c r="AFG50" s="61"/>
      <c r="AFH50" s="61"/>
      <c r="AFI50" s="61"/>
      <c r="AFJ50" s="61"/>
      <c r="AFK50" s="61"/>
      <c r="AFL50" s="61"/>
      <c r="AFM50" s="61"/>
      <c r="AFN50" s="61"/>
      <c r="AFO50" s="61"/>
      <c r="AFP50" s="61"/>
      <c r="AFQ50" s="61"/>
      <c r="AFR50" s="61"/>
      <c r="AFS50" s="61"/>
      <c r="AFT50" s="61"/>
      <c r="AFU50" s="61"/>
      <c r="AFV50" s="61"/>
      <c r="AFW50" s="61"/>
      <c r="AFX50" s="61"/>
      <c r="AFY50" s="61"/>
      <c r="AFZ50" s="61"/>
      <c r="AGA50" s="61"/>
      <c r="AGB50" s="61"/>
      <c r="AGC50" s="61"/>
      <c r="AGD50" s="61"/>
      <c r="AGE50" s="61"/>
      <c r="AGF50" s="61"/>
      <c r="AGG50" s="61"/>
      <c r="AGH50" s="61"/>
      <c r="AGI50" s="61"/>
      <c r="AGJ50" s="61"/>
      <c r="AGK50" s="61"/>
      <c r="AGL50" s="61"/>
      <c r="AGM50" s="61"/>
      <c r="AGN50" s="61"/>
      <c r="AGO50" s="61"/>
      <c r="AGP50" s="61"/>
      <c r="AGQ50" s="61"/>
      <c r="AGR50" s="61"/>
      <c r="AGS50" s="61"/>
      <c r="AGT50" s="61"/>
      <c r="AGU50" s="61"/>
      <c r="AGV50" s="61"/>
      <c r="AGW50" s="61"/>
      <c r="AGX50" s="61"/>
      <c r="AGY50" s="61"/>
      <c r="AGZ50" s="61"/>
      <c r="AHA50" s="61"/>
      <c r="AHB50" s="61"/>
      <c r="AHC50" s="61"/>
      <c r="AHD50" s="61"/>
      <c r="AHE50" s="61"/>
      <c r="AHF50" s="61"/>
      <c r="AHG50" s="61"/>
      <c r="AHH50" s="61"/>
      <c r="AHI50" s="61"/>
      <c r="AHJ50" s="61"/>
      <c r="AHK50" s="61"/>
      <c r="AHL50" s="61"/>
      <c r="AHM50" s="61"/>
      <c r="AHN50" s="61"/>
      <c r="AHO50" s="61"/>
      <c r="AHP50" s="61"/>
      <c r="AHQ50" s="61"/>
      <c r="AHR50" s="61"/>
      <c r="AHS50" s="61"/>
      <c r="AHT50" s="61"/>
      <c r="AHU50" s="61"/>
      <c r="AHV50" s="61"/>
      <c r="AHW50" s="61"/>
      <c r="AHX50" s="61"/>
      <c r="AHY50" s="61"/>
      <c r="AHZ50" s="61"/>
      <c r="AIA50" s="61"/>
      <c r="AIB50" s="61"/>
      <c r="AIC50" s="61"/>
      <c r="AID50" s="61"/>
      <c r="AIE50" s="61"/>
      <c r="AIF50" s="61"/>
      <c r="AIG50" s="61"/>
      <c r="AIH50" s="61"/>
      <c r="AII50" s="61"/>
      <c r="AIJ50" s="61"/>
      <c r="AIK50" s="61"/>
      <c r="AIL50" s="61"/>
      <c r="AIM50" s="61"/>
      <c r="AIN50" s="61"/>
      <c r="AIO50" s="61"/>
      <c r="AIP50" s="61"/>
      <c r="AIQ50" s="61"/>
      <c r="AIR50" s="61"/>
      <c r="AIS50" s="61"/>
      <c r="AIT50" s="61"/>
      <c r="AIU50" s="61"/>
      <c r="AIV50" s="61"/>
      <c r="AIW50" s="61"/>
      <c r="AIX50" s="61"/>
      <c r="AIY50" s="61"/>
      <c r="AIZ50" s="61"/>
      <c r="AJA50" s="61"/>
      <c r="AJB50" s="61"/>
      <c r="AJC50" s="61"/>
      <c r="AJD50" s="61"/>
      <c r="AJE50" s="61"/>
      <c r="AJF50" s="61"/>
      <c r="AJG50" s="61"/>
      <c r="AJH50" s="61"/>
      <c r="AJI50" s="61"/>
      <c r="AJJ50" s="61"/>
      <c r="AJK50" s="61"/>
      <c r="AJL50" s="61"/>
      <c r="AJM50" s="61"/>
      <c r="AJN50" s="61"/>
      <c r="AJO50" s="61"/>
      <c r="AJP50" s="61"/>
      <c r="AJQ50" s="61"/>
      <c r="AJR50" s="61"/>
      <c r="AJS50" s="61"/>
      <c r="AJT50" s="61"/>
      <c r="AJU50" s="61"/>
      <c r="AJV50" s="61"/>
      <c r="AJW50" s="61"/>
      <c r="AJX50" s="61"/>
      <c r="AJY50" s="61"/>
      <c r="AJZ50" s="61"/>
      <c r="AKA50" s="61"/>
      <c r="AKB50" s="61"/>
      <c r="AKC50" s="61"/>
      <c r="AKD50" s="61"/>
      <c r="AKE50" s="61"/>
      <c r="AKF50" s="61"/>
      <c r="AKG50" s="61"/>
      <c r="AKH50" s="61"/>
      <c r="AKI50" s="61"/>
      <c r="AKJ50" s="61"/>
      <c r="AKK50" s="61"/>
      <c r="AKL50" s="61"/>
      <c r="AKM50" s="61"/>
      <c r="AKN50" s="61"/>
      <c r="AKO50" s="61"/>
      <c r="AKP50" s="61"/>
      <c r="AKQ50" s="61"/>
      <c r="AKR50" s="61"/>
      <c r="AKS50" s="61"/>
      <c r="AKT50" s="61"/>
      <c r="AKU50" s="61"/>
      <c r="AKV50" s="61"/>
      <c r="AKW50" s="61"/>
      <c r="AKX50" s="61"/>
      <c r="AKY50" s="61"/>
      <c r="AKZ50" s="61"/>
      <c r="ALA50" s="61"/>
      <c r="ALB50" s="61"/>
      <c r="ALC50" s="61"/>
      <c r="ALD50" s="61"/>
      <c r="ALE50" s="61"/>
      <c r="ALF50" s="61"/>
      <c r="ALG50" s="61"/>
      <c r="ALH50" s="61"/>
      <c r="ALI50" s="61"/>
      <c r="ALJ50" s="61"/>
      <c r="ALK50" s="61"/>
      <c r="ALL50" s="61"/>
      <c r="ALM50" s="61"/>
      <c r="ALN50" s="61"/>
      <c r="ALO50" s="61"/>
      <c r="ALP50" s="61"/>
      <c r="ALQ50" s="61"/>
      <c r="ALR50" s="61"/>
      <c r="ALS50" s="61"/>
      <c r="ALT50" s="61"/>
      <c r="ALU50" s="61"/>
      <c r="ALV50" s="61"/>
      <c r="ALW50" s="61"/>
      <c r="ALX50" s="61"/>
      <c r="ALY50" s="61"/>
      <c r="ALZ50" s="61"/>
      <c r="AMA50" s="61"/>
      <c r="AMB50" s="61"/>
      <c r="AMC50" s="61"/>
      <c r="AMD50" s="61"/>
      <c r="AME50" s="61"/>
      <c r="AMF50" s="61"/>
      <c r="AMG50" s="61"/>
      <c r="AMH50" s="61"/>
      <c r="AMI50" s="61"/>
      <c r="AMJ50" s="61"/>
      <c r="AMK50" s="61"/>
      <c r="AML50" s="61"/>
      <c r="AMM50" s="61"/>
      <c r="AMN50" s="61"/>
      <c r="AMO50" s="61"/>
      <c r="AMP50" s="61"/>
      <c r="AMQ50" s="61"/>
      <c r="AMR50" s="61"/>
      <c r="AMS50" s="61"/>
      <c r="AMT50" s="61"/>
      <c r="AMU50" s="61"/>
      <c r="AMV50" s="61"/>
      <c r="AMW50" s="61"/>
      <c r="AMX50" s="61"/>
      <c r="AMY50" s="61"/>
      <c r="AMZ50" s="61"/>
      <c r="ANA50" s="61"/>
      <c r="ANB50" s="61"/>
      <c r="ANC50" s="61"/>
      <c r="AND50" s="61"/>
      <c r="ANE50" s="61"/>
      <c r="ANF50" s="61"/>
      <c r="ANG50" s="61"/>
      <c r="ANH50" s="61"/>
      <c r="ANI50" s="61"/>
      <c r="ANJ50" s="35"/>
    </row>
    <row r="51" spans="1:1050" ht="26.1" customHeight="1" outlineLevel="2" x14ac:dyDescent="0.2">
      <c r="A51" s="386">
        <f>EJ51</f>
        <v>150</v>
      </c>
      <c r="B51" s="387" t="s">
        <v>137</v>
      </c>
      <c r="C51" s="387" t="s">
        <v>178</v>
      </c>
      <c r="D51" s="387" t="s">
        <v>10</v>
      </c>
      <c r="E51" s="387" t="s">
        <v>127</v>
      </c>
      <c r="F51" s="387" t="s">
        <v>11</v>
      </c>
      <c r="G51" s="388" t="s">
        <v>243</v>
      </c>
      <c r="H51" s="389" t="s">
        <v>130</v>
      </c>
      <c r="I51" s="389">
        <v>22</v>
      </c>
      <c r="J51" s="391">
        <v>690.24</v>
      </c>
      <c r="K51" s="391">
        <v>125.95</v>
      </c>
      <c r="L51" s="391">
        <v>434.82</v>
      </c>
      <c r="M51" s="391">
        <v>321.45999999999998</v>
      </c>
      <c r="N51" s="391"/>
      <c r="O51" s="391"/>
      <c r="P51" s="391"/>
      <c r="Q51" s="391"/>
      <c r="R51" s="391"/>
      <c r="S51" s="391"/>
      <c r="T51" s="391">
        <f>SUM(J51:S51)</f>
        <v>1572.47</v>
      </c>
      <c r="U51" s="391">
        <f>(((J51+K51+L51+N51+P51)*14)+((M51+O51+Q51+R51+S51)*12))</f>
        <v>21371.66</v>
      </c>
      <c r="V51" s="389">
        <v>5</v>
      </c>
      <c r="W51" s="392">
        <v>20</v>
      </c>
      <c r="X51" s="393">
        <f>VLOOKUP(W51,'[1]PPTOS GENERALES 2024'!$AL$11:$AN$40,3)*Y51</f>
        <v>528.66</v>
      </c>
      <c r="Y51" s="394">
        <v>1</v>
      </c>
      <c r="Z51" s="395">
        <f>VLOOKUP(C51,'[1]PPTOS GENERALES 2024'!$AL$3:$AO$8,4)*Y51</f>
        <v>865.68</v>
      </c>
      <c r="AA51" s="395">
        <f>VLOOKUP(C51,'[1]PPTOS GENERALES 2024'!$AL$3:$AP$8,5)*DM51*Y51</f>
        <v>380.15999999999997</v>
      </c>
      <c r="AB51" s="395">
        <f>VLOOKUP(C51,'[1]PPTOS GENERALES 2024'!$R$3:$V$8,5)*11</f>
        <v>288.41999999999996</v>
      </c>
      <c r="AC51" s="391">
        <f>VLOOKUP(C51,'[1]PPTOS GENERALES 2024'!$AU$3:$AV$8,2)*Y51</f>
        <v>748.20899999999995</v>
      </c>
      <c r="AD51" s="391">
        <f>VLOOKUP(C51,'[1]PPTOS GENERALES 2024'!$AU$3:$AW$8,3)*DM51*Y51</f>
        <v>328.16399999999999</v>
      </c>
      <c r="AE51" s="396">
        <f>VLOOKUP(I51,'[1]PPTOS GENERALES 2024'!$AL$11:$AN$40,3)*Y51</f>
        <v>612.99</v>
      </c>
      <c r="AF51" s="391"/>
      <c r="AG51" s="391">
        <f>VLOOKUP(V51,'[1]PPTOS GENERALES 2024'!$AL$45:$AU$56,10)*Y51</f>
        <v>543.62</v>
      </c>
      <c r="AH51" s="391"/>
      <c r="AI51" s="391"/>
      <c r="AJ51" s="391"/>
      <c r="AK51" s="397"/>
      <c r="AL51" s="391">
        <f>VLOOKUP(V51,'[1]PPTOS GENERALES 2024'!$AL$45:$BB$56,12)*AK51</f>
        <v>0</v>
      </c>
      <c r="AM51" s="397"/>
      <c r="AN51" s="391">
        <f>VLOOKUP(V51,'[1]PPTOS GENERALES 2024'!$AL$45:$BB$56,14)*AM51</f>
        <v>0</v>
      </c>
      <c r="AO51" s="397"/>
      <c r="AP51" s="391">
        <f>VLOOKUP(V51,'[1]PPTOS GENERALES 2024'!$AL$45:$BB$56,15)*AO51</f>
        <v>0</v>
      </c>
      <c r="AQ51" s="397"/>
      <c r="AR51" s="391">
        <f>VLOOKUP(V51,'[1]PPTOS GENERALES 2024'!$AL$45:$BB$56,17)*AQ51</f>
        <v>0</v>
      </c>
      <c r="AS51" s="397"/>
      <c r="AT51" s="391">
        <f>VLOOKUP(V51,'[1]PPTOS GENERALES 2024'!$AL$45:$BG$56,18)*AS51</f>
        <v>0</v>
      </c>
      <c r="AU51" s="398"/>
      <c r="AV51" s="391">
        <f>VLOOKUP(V51,'[1]PPTOS GENERALES 2024'!$AL$45:$BG$56,19)*AU51</f>
        <v>0</v>
      </c>
      <c r="AW51" s="398"/>
      <c r="AX51" s="391">
        <f>VLOOKUP(V51,'[1]PPTOS GENERALES 2024'!$AL$45:$BG$56,20)*AW51</f>
        <v>0</v>
      </c>
      <c r="AY51" s="398"/>
      <c r="AZ51" s="391">
        <f>VLOOKUP(V51,'[1]PPTOS GENERALES 2024'!$AL$45:$BG$56,21)*AY51</f>
        <v>0</v>
      </c>
      <c r="BA51" s="398"/>
      <c r="BB51" s="391">
        <f>VLOOKUP(V51,'[1]PPTOS GENERALES 2024'!$AL$45:$BG$56,22)*BA51</f>
        <v>0</v>
      </c>
      <c r="BC51" s="398"/>
      <c r="BD51" s="270">
        <f>VLOOKUP(V51,'[1]PPTOS GENERALES 2024'!$AL$45:$BZ$56,23)*BC51</f>
        <v>0</v>
      </c>
      <c r="BE51" s="398"/>
      <c r="BF51" s="270">
        <f>VLOOKUP(V51,'[1]PPTOS GENERALES 2024'!$AL$45:$BZ$56,24)*BE51</f>
        <v>0</v>
      </c>
      <c r="BG51" s="398"/>
      <c r="BH51" s="270">
        <f>VLOOKUP(V51,'[1]PPTOS GENERALES 2024'!$AL$45:$BZ$56,25)*BG51</f>
        <v>0</v>
      </c>
      <c r="BI51" s="398"/>
      <c r="BJ51" s="270">
        <f>VLOOKUP(V51,'[1]PPTOS GENERALES 2024'!$AL$45:$BZ$56,26)*BI51</f>
        <v>0</v>
      </c>
      <c r="BK51" s="398"/>
      <c r="BL51" s="270">
        <f>VLOOKUP(V51,'[1]PPTOS GENERALES 2024'!$AL$45:$BZ$56,27)*BK51</f>
        <v>0</v>
      </c>
      <c r="BM51" s="270"/>
      <c r="BN51" s="270">
        <f>VLOOKUP(V51,'[1]PPTOS GENERALES 2024'!$AL$45:$BZ$56,28)*BM51</f>
        <v>0</v>
      </c>
      <c r="BO51" s="270"/>
      <c r="BP51" s="270">
        <f>VLOOKUP(V51,'[1]PPTOS GENERALES 2024'!$AL$45:$BZ$56,29)*BO51</f>
        <v>0</v>
      </c>
      <c r="BQ51" s="270"/>
      <c r="BR51" s="270">
        <f>VLOOKUP(V51,'[1]PPTOS GENERALES 2024'!$AL$45:$BZ$56,30)*BQ51</f>
        <v>0</v>
      </c>
      <c r="BS51" s="270"/>
      <c r="BT51" s="270">
        <f>VLOOKUP(V51,'[1]PPTOS GENERALES 2024'!$AL$45:$BZ$56,31)*BS51</f>
        <v>0</v>
      </c>
      <c r="BU51" s="270"/>
      <c r="BV51" s="270">
        <f>VLOOKUP(V51,'[1]PPTOS GENERALES 2024'!$AL$45:$BZ$56,32)*BU51</f>
        <v>0</v>
      </c>
      <c r="BW51" s="270"/>
      <c r="BX51" s="270">
        <f>VLOOKUP(V51,'[1]PPTOS GENERALES 2024'!$AL$45:$BZ$56,33)*BW51</f>
        <v>0</v>
      </c>
      <c r="BY51" s="270"/>
      <c r="BZ51" s="270">
        <f>VLOOKUP(V51,'[1]PPTOS GENERALES 2024'!$AL$45:$BZ$56,34)*BY51</f>
        <v>0</v>
      </c>
      <c r="CA51" s="270"/>
      <c r="CB51" s="270">
        <f>VLOOKUP(V51,'[1]PPTOS GENERALES 2024'!$AL$45:$BZ$56,35)*CA51</f>
        <v>0</v>
      </c>
      <c r="CC51" s="270">
        <v>0</v>
      </c>
      <c r="CD51" s="270">
        <f>VLOOKUP(V51,'[1]PPTOS GENERALES 2024'!$AL$45:$BZ$56,36)*CC51</f>
        <v>0</v>
      </c>
      <c r="CE51" s="270">
        <v>0</v>
      </c>
      <c r="CF51" s="270">
        <f>VLOOKUP(V51,'[1]PPTOS GENERALES 2024'!$AL$45:$BZ$56,37)*CE51</f>
        <v>0</v>
      </c>
      <c r="CG51" s="270">
        <v>0</v>
      </c>
      <c r="CH51" s="270">
        <f>VLOOKUP(V51,'[1]PPTOS GENERALES 2024'!$AL$45:$BZ$56,38)*CG51</f>
        <v>0</v>
      </c>
      <c r="CI51" s="270">
        <v>0</v>
      </c>
      <c r="CJ51" s="270">
        <f>VLOOKUP(V51,'[1]PPTOS GENERALES 2024'!$AL$45:$BZ$56,39)*CI51</f>
        <v>0</v>
      </c>
      <c r="CK51" s="270"/>
      <c r="CL51" s="270">
        <f>VLOOKUP(V51,'[1]PPTOS GENERALES 2024'!$AL$45:$BZ$56,40)*CK51</f>
        <v>0</v>
      </c>
      <c r="CM51" s="270"/>
      <c r="CN51" s="270">
        <f>VLOOKUP(V51,'[1]PPTOS GENERALES 2024'!$AL$45:$BZ$56,41)*CM51</f>
        <v>0</v>
      </c>
      <c r="CO51" s="391"/>
      <c r="CP51" s="391"/>
      <c r="CQ51" s="391">
        <f t="shared" ref="CQ51:CQ52" si="38">SUM(CP51)</f>
        <v>0</v>
      </c>
      <c r="CR51" s="391">
        <f t="array" ref="CR51">ROUND((Z51*12)+(AC51*2),2)</f>
        <v>11884.58</v>
      </c>
      <c r="CS51" s="391"/>
      <c r="CT51" s="391"/>
      <c r="CU51" s="391">
        <f t="array" ref="CU51">ROUND((AA51*12)+ (AD51*2)+AB51,2)</f>
        <v>5506.67</v>
      </c>
      <c r="CV51" s="270">
        <f>SUM(CO51:CU51)</f>
        <v>17391.25</v>
      </c>
      <c r="CW51" s="391">
        <f t="array" ref="CW51">ROUND((AE51+AF51)*14,2)</f>
        <v>8581.86</v>
      </c>
      <c r="CX51" s="391">
        <f t="array" ref="CX51">ROUND(AG51*14,2)</f>
        <v>7610.68</v>
      </c>
      <c r="CY51" s="270">
        <f t="shared" si="29"/>
        <v>0</v>
      </c>
      <c r="CZ51" s="278">
        <f t="shared" si="30"/>
        <v>7610.68</v>
      </c>
      <c r="DA51" s="129">
        <f t="shared" si="36"/>
        <v>33583.79</v>
      </c>
      <c r="DB51" s="390">
        <v>0</v>
      </c>
      <c r="DC51" s="400">
        <f t="shared" si="31"/>
        <v>33634.300000000003</v>
      </c>
      <c r="DD51" s="401">
        <f t="shared" si="32"/>
        <v>0.57378041761847243</v>
      </c>
      <c r="DE51" s="391"/>
      <c r="DF51" s="391"/>
      <c r="DG51" s="391">
        <f t="shared" si="33"/>
        <v>2402.4499999999998</v>
      </c>
      <c r="DH51" s="389" t="e">
        <f>#REF!-#REF!</f>
        <v>#REF!</v>
      </c>
      <c r="DI51" s="402" t="s">
        <v>122</v>
      </c>
      <c r="DJ51" s="411">
        <v>32150</v>
      </c>
      <c r="DK51" s="284">
        <v>45658</v>
      </c>
      <c r="DL51" s="403">
        <f t="shared" si="34"/>
        <v>12</v>
      </c>
      <c r="DM51" s="403">
        <f t="shared" si="35"/>
        <v>12</v>
      </c>
      <c r="DN51" s="404">
        <f>ROUND(AF51/30,2)</f>
        <v>0</v>
      </c>
      <c r="DO51" s="405">
        <f>ROUND(AJ51/30,2)</f>
        <v>0</v>
      </c>
      <c r="DP51" s="405">
        <f>ROUND(AL51/30,2)</f>
        <v>0</v>
      </c>
      <c r="DQ51" s="405">
        <f>ROUND(AN51/30,2)</f>
        <v>0</v>
      </c>
      <c r="DR51" s="405">
        <f>ROUND(AP51/30,2)</f>
        <v>0</v>
      </c>
      <c r="DS51" s="405">
        <f>ROUND(AR51/30,2)</f>
        <v>0</v>
      </c>
      <c r="DT51" s="405">
        <f>ROUND(AT51/30,2)</f>
        <v>0</v>
      </c>
      <c r="DU51" s="405">
        <f>ROUND(AV51/30,2)</f>
        <v>0</v>
      </c>
      <c r="DV51" s="405">
        <f>ROUND(AX51/30,2)</f>
        <v>0</v>
      </c>
      <c r="DW51" s="405">
        <f>ROUND(AZ51/30,2)</f>
        <v>0</v>
      </c>
      <c r="DX51" s="405">
        <f>ROUND(BB51/30,2)</f>
        <v>0</v>
      </c>
      <c r="DY51" s="204"/>
      <c r="DZ51" s="406">
        <v>95</v>
      </c>
      <c r="EA51" s="406">
        <v>1805.13</v>
      </c>
      <c r="EB51" s="407" t="e">
        <f>#REF!-DZ51</f>
        <v>#REF!</v>
      </c>
      <c r="EC51" s="408">
        <f>DG51-EA51</f>
        <v>597.31999999999971</v>
      </c>
      <c r="ED51" s="409">
        <f>ROUND(DB51/2,2)</f>
        <v>0</v>
      </c>
      <c r="EE51" s="204"/>
      <c r="EF51" s="204"/>
      <c r="EG51" s="204"/>
      <c r="EH51" s="204"/>
      <c r="EI51" s="134" t="s">
        <v>238</v>
      </c>
      <c r="EJ51" s="124">
        <v>150</v>
      </c>
      <c r="EK51" s="295" t="s">
        <v>213</v>
      </c>
      <c r="EL51" s="205">
        <v>5</v>
      </c>
      <c r="EM51" s="205">
        <v>0</v>
      </c>
      <c r="EN51" s="170" t="s">
        <v>132</v>
      </c>
      <c r="EO51" s="170" t="s">
        <v>132</v>
      </c>
    </row>
    <row r="52" spans="1:1050" ht="26.1" customHeight="1" outlineLevel="2" x14ac:dyDescent="0.2">
      <c r="A52" s="102">
        <v>150</v>
      </c>
      <c r="B52" s="7" t="s">
        <v>137</v>
      </c>
      <c r="C52" s="7" t="s">
        <v>178</v>
      </c>
      <c r="D52" s="7" t="s">
        <v>10</v>
      </c>
      <c r="E52" s="7" t="s">
        <v>127</v>
      </c>
      <c r="F52" s="7" t="s">
        <v>11</v>
      </c>
      <c r="G52" s="43" t="s">
        <v>243</v>
      </c>
      <c r="H52" s="42" t="s">
        <v>130</v>
      </c>
      <c r="I52" s="45">
        <v>22</v>
      </c>
      <c r="J52" s="44">
        <v>10821.96</v>
      </c>
      <c r="K52" s="131">
        <v>21871.24</v>
      </c>
      <c r="L52" s="55" t="s">
        <v>244</v>
      </c>
      <c r="M52" s="55" t="s">
        <v>147</v>
      </c>
      <c r="N52" s="55" t="s">
        <v>148</v>
      </c>
      <c r="O52" s="55" t="s">
        <v>132</v>
      </c>
      <c r="P52" s="55" t="s">
        <v>132</v>
      </c>
      <c r="Q52" s="132"/>
      <c r="R52" s="132"/>
      <c r="S52" s="132"/>
      <c r="T52" s="132"/>
      <c r="U52" s="132"/>
      <c r="V52" s="42">
        <v>5</v>
      </c>
      <c r="W52" s="45">
        <v>22</v>
      </c>
      <c r="X52" s="46">
        <f>VLOOKUP(W52,'[1]PPTOS GENERALES 2024'!$AL$11:$AN$40,3)*Y52</f>
        <v>612.99</v>
      </c>
      <c r="Y52" s="47">
        <v>1</v>
      </c>
      <c r="Z52" s="48">
        <f>VLOOKUP(C52,'[1]PPTOS GENERALES 2024'!$AL$3:$AO$8,4)*Y52</f>
        <v>865.68</v>
      </c>
      <c r="AA52" s="48">
        <f>VLOOKUP(C52,'[1]PPTOS GENERALES 2024'!$AL$3:$AP$8,5)*DM52*Y52</f>
        <v>242.88</v>
      </c>
      <c r="AB52" s="48"/>
      <c r="AC52" s="44">
        <f>VLOOKUP(C52,'[1]PPTOS GENERALES 2024'!$AU$3:$AV$8,2)*Y52</f>
        <v>748.20899999999995</v>
      </c>
      <c r="AD52" s="44">
        <f>VLOOKUP(C52,'[1]PPTOS GENERALES 2024'!$AU$3:$AW$8,3)*DM52*Y52</f>
        <v>209.66033333333331</v>
      </c>
      <c r="AE52" s="49">
        <f>VLOOKUP(I52,'[1]PPTOS GENERALES 2024'!$AL$11:$AN$40,3)*Y52</f>
        <v>612.99</v>
      </c>
      <c r="AF52" s="44">
        <f>X52-AE52</f>
        <v>0</v>
      </c>
      <c r="AG52" s="44">
        <f>VLOOKUP(V52,'[1]PPTOS GENERALES 2024'!$AL$45:$AU$56,10)*Y52</f>
        <v>543.62</v>
      </c>
      <c r="AH52" s="44"/>
      <c r="AI52" s="44"/>
      <c r="AJ52" s="44"/>
      <c r="AK52" s="50"/>
      <c r="AL52" s="44">
        <f>VLOOKUP(V52,'[1]PPTOS GENERALES 2024'!$AL$45:$BB$56,12)*AK52</f>
        <v>0</v>
      </c>
      <c r="AM52" s="50"/>
      <c r="AN52" s="44">
        <f>VLOOKUP(V52,'[1]PPTOS GENERALES 2024'!$AL$45:$BB$56,14)*AM52</f>
        <v>0</v>
      </c>
      <c r="AO52" s="50"/>
      <c r="AP52" s="44">
        <f>VLOOKUP(V52,'[1]PPTOS GENERALES 2024'!$AL$45:$BB$56,15)*AO52</f>
        <v>0</v>
      </c>
      <c r="AQ52" s="50"/>
      <c r="AR52" s="44">
        <f>VLOOKUP(V52,'[1]PPTOS GENERALES 2024'!$AL$45:$BB$56,17)*AQ52</f>
        <v>0</v>
      </c>
      <c r="AS52" s="50"/>
      <c r="AT52" s="44">
        <f>VLOOKUP(V52,'[1]PPTOS GENERALES 2024'!$AL$45:$BG$56,18)*AS52</f>
        <v>0</v>
      </c>
      <c r="AU52" s="20"/>
      <c r="AV52" s="44">
        <f>VLOOKUP(V52,'[1]PPTOS GENERALES 2024'!$AL$45:$BG$56,19)*AU52</f>
        <v>0</v>
      </c>
      <c r="AW52" s="20"/>
      <c r="AX52" s="44">
        <f>VLOOKUP(V52,'[1]PPTOS GENERALES 2024'!$AL$45:$BG$56,20)*AW52</f>
        <v>0</v>
      </c>
      <c r="AY52" s="20"/>
      <c r="AZ52" s="44">
        <f>VLOOKUP(V52,'[1]PPTOS GENERALES 2024'!$AL$45:$BG$56,21)*AY52</f>
        <v>0</v>
      </c>
      <c r="BA52" s="20"/>
      <c r="BB52" s="44">
        <f>VLOOKUP(V52,'[1]PPTOS GENERALES 2024'!$AL$45:$BG$56,22)*BA52</f>
        <v>0</v>
      </c>
      <c r="BC52" s="20"/>
      <c r="BD52" s="270">
        <f>VLOOKUP(V52,'[1]PPTOS GENERALES 2024'!$AL$45:$BZ$56,23)*BC52</f>
        <v>0</v>
      </c>
      <c r="BE52" s="20"/>
      <c r="BF52" s="270">
        <f>VLOOKUP(V52,'[1]PPTOS GENERALES 2024'!$AL$45:$BZ$56,24)*BE52</f>
        <v>0</v>
      </c>
      <c r="BG52" s="20"/>
      <c r="BH52" s="270">
        <f>VLOOKUP(V52,'[1]PPTOS GENERALES 2024'!$AL$45:$BZ$56,25)*BG52</f>
        <v>0</v>
      </c>
      <c r="BI52" s="20"/>
      <c r="BJ52" s="270">
        <f>VLOOKUP(V52,'[1]PPTOS GENERALES 2024'!$AL$45:$BZ$56,26)*BI52</f>
        <v>0</v>
      </c>
      <c r="BK52" s="20"/>
      <c r="BL52" s="270">
        <f>VLOOKUP(V52,'[1]PPTOS GENERALES 2024'!$AL$45:$BZ$56,27)*BK52</f>
        <v>0</v>
      </c>
      <c r="BM52" s="270"/>
      <c r="BN52" s="270">
        <f>VLOOKUP(V52,'[1]PPTOS GENERALES 2024'!$AL$45:$BZ$56,28)*BM52</f>
        <v>0</v>
      </c>
      <c r="BO52" s="270"/>
      <c r="BP52" s="270">
        <f>VLOOKUP(V52,'[1]PPTOS GENERALES 2024'!$AL$45:$BZ$56,29)*BO52</f>
        <v>0</v>
      </c>
      <c r="BQ52" s="270"/>
      <c r="BR52" s="270">
        <f>VLOOKUP(V52,'[1]PPTOS GENERALES 2024'!$AL$45:$BZ$56,30)*BQ52</f>
        <v>0</v>
      </c>
      <c r="BS52" s="270"/>
      <c r="BT52" s="270">
        <f>VLOOKUP(V52,'[1]PPTOS GENERALES 2024'!$AL$45:$BZ$56,31)*BS52</f>
        <v>0</v>
      </c>
      <c r="BU52" s="270"/>
      <c r="BV52" s="270">
        <f>VLOOKUP(V52,'[1]PPTOS GENERALES 2024'!$AL$45:$BZ$56,32)*BU52</f>
        <v>0</v>
      </c>
      <c r="BW52" s="270"/>
      <c r="BX52" s="270">
        <f>VLOOKUP(V52,'[1]PPTOS GENERALES 2024'!$AL$45:$BZ$56,33)*BW52</f>
        <v>0</v>
      </c>
      <c r="BY52" s="270"/>
      <c r="BZ52" s="270">
        <f>VLOOKUP(V52,'[1]PPTOS GENERALES 2024'!$AL$45:$BZ$56,34)*BY52</f>
        <v>0</v>
      </c>
      <c r="CA52" s="270"/>
      <c r="CB52" s="270">
        <f>VLOOKUP(V52,'[1]PPTOS GENERALES 2024'!$AL$45:$BZ$56,35)*CA52</f>
        <v>0</v>
      </c>
      <c r="CC52" s="270">
        <v>0</v>
      </c>
      <c r="CD52" s="270">
        <f>VLOOKUP(V52,'[1]PPTOS GENERALES 2024'!$AL$45:$BZ$56,36)*CC52</f>
        <v>0</v>
      </c>
      <c r="CE52" s="270">
        <v>0</v>
      </c>
      <c r="CF52" s="270">
        <f>VLOOKUP(V52,'[1]PPTOS GENERALES 2024'!$AL$45:$BZ$56,37)*CE52</f>
        <v>0</v>
      </c>
      <c r="CG52" s="270">
        <v>0</v>
      </c>
      <c r="CH52" s="270">
        <f>VLOOKUP(V52,'[1]PPTOS GENERALES 2024'!$AL$45:$BZ$56,38)*CG52</f>
        <v>0</v>
      </c>
      <c r="CI52" s="270">
        <v>0</v>
      </c>
      <c r="CJ52" s="270">
        <f>VLOOKUP(V52,'[1]PPTOS GENERALES 2024'!$AL$45:$BZ$56,39)*CI52</f>
        <v>0</v>
      </c>
      <c r="CK52" s="270"/>
      <c r="CL52" s="270">
        <f>VLOOKUP(V52,'[1]PPTOS GENERALES 2024'!$AL$45:$BZ$56,40)*CK52</f>
        <v>0</v>
      </c>
      <c r="CM52" s="270"/>
      <c r="CN52" s="270">
        <f>VLOOKUP(V52,'[1]PPTOS GENERALES 2024'!$AL$45:$BZ$56,41)*CM52</f>
        <v>0</v>
      </c>
      <c r="CO52" s="44"/>
      <c r="CP52" s="44"/>
      <c r="CQ52" s="44">
        <f t="shared" si="38"/>
        <v>0</v>
      </c>
      <c r="CR52" s="44">
        <f>(Z52*12)+(AC52*2)</f>
        <v>11884.578</v>
      </c>
      <c r="CS52" s="44">
        <v>0</v>
      </c>
      <c r="CT52" s="44"/>
      <c r="CU52" s="44">
        <f>(AA52*12)+ (AD52*2)+AB52</f>
        <v>3333.8806666666665</v>
      </c>
      <c r="CV52" s="270"/>
      <c r="CW52" s="44">
        <f>(AE52+AF52)*14</f>
        <v>8581.86</v>
      </c>
      <c r="CX52" s="44">
        <f>AG52*14</f>
        <v>7610.68</v>
      </c>
      <c r="CY52" s="270">
        <f t="shared" si="29"/>
        <v>0</v>
      </c>
      <c r="CZ52" s="278">
        <f t="shared" si="30"/>
        <v>7610.68</v>
      </c>
      <c r="DA52" s="129">
        <f t="shared" si="36"/>
        <v>31410.998666666666</v>
      </c>
      <c r="DB52" s="21">
        <v>0</v>
      </c>
      <c r="DC52" s="53">
        <f t="shared" si="31"/>
        <v>31712.379999999997</v>
      </c>
      <c r="DD52" s="54" t="e">
        <f t="shared" si="32"/>
        <v>#DIV/0!</v>
      </c>
      <c r="DE52" s="44"/>
      <c r="DF52" s="44"/>
      <c r="DG52" s="44">
        <f t="shared" si="33"/>
        <v>2265.17</v>
      </c>
      <c r="DH52" s="42" t="e">
        <f>#REF!-#REF!</f>
        <v>#REF!</v>
      </c>
      <c r="DI52" s="55" t="s">
        <v>122</v>
      </c>
      <c r="DJ52" s="130">
        <v>37108</v>
      </c>
      <c r="DK52" s="284">
        <v>45658</v>
      </c>
      <c r="DL52" s="58">
        <f t="shared" si="34"/>
        <v>7.666666666666667</v>
      </c>
      <c r="DM52" s="58">
        <f t="shared" si="35"/>
        <v>7.666666666666667</v>
      </c>
      <c r="DN52" s="59">
        <f>ROUND(AF52/30,2)</f>
        <v>0</v>
      </c>
      <c r="DO52" s="60">
        <f>ROUND(AJ52/30,2)</f>
        <v>0</v>
      </c>
      <c r="DP52" s="60">
        <f>ROUND(AL52/30,2)</f>
        <v>0</v>
      </c>
      <c r="DQ52" s="60">
        <f>ROUND(AN52/30,2)</f>
        <v>0</v>
      </c>
      <c r="DR52" s="60">
        <f>ROUND(AP52/30,2)</f>
        <v>0</v>
      </c>
      <c r="DS52" s="60">
        <f>ROUND(AR52/30,2)</f>
        <v>0</v>
      </c>
      <c r="DT52" s="60">
        <f>ROUND(AT52/30,2)</f>
        <v>0</v>
      </c>
      <c r="DU52" s="60">
        <f>ROUND(AV52/30,2)</f>
        <v>0</v>
      </c>
      <c r="DV52" s="60">
        <f>ROUND(AX52/30,2)</f>
        <v>0</v>
      </c>
      <c r="DW52" s="60">
        <f>ROUND(AZ52/30,2)</f>
        <v>0</v>
      </c>
      <c r="DX52" s="60">
        <f>ROUND(BB52/30,2)</f>
        <v>0</v>
      </c>
      <c r="DY52" s="61"/>
      <c r="DZ52" s="62">
        <v>519</v>
      </c>
      <c r="EA52" s="62">
        <v>1605.88</v>
      </c>
      <c r="EB52" s="63" t="e">
        <f>#REF!-DZ52</f>
        <v>#REF!</v>
      </c>
      <c r="EC52" s="64">
        <f>DG52-EA52</f>
        <v>659.29</v>
      </c>
      <c r="ED52" s="65">
        <f>ROUND(DB52/2,2)</f>
        <v>0</v>
      </c>
      <c r="EE52" s="61"/>
      <c r="EF52" s="61"/>
      <c r="EG52" s="61"/>
      <c r="EH52" s="61"/>
      <c r="EI52" s="134" t="s">
        <v>238</v>
      </c>
      <c r="EJ52" s="124">
        <v>150</v>
      </c>
      <c r="EK52" s="67">
        <v>1</v>
      </c>
      <c r="EL52" s="68">
        <v>5</v>
      </c>
      <c r="EM52" s="68">
        <v>0</v>
      </c>
      <c r="EN52" s="170" t="s">
        <v>132</v>
      </c>
      <c r="EO52" s="170" t="s">
        <v>132</v>
      </c>
      <c r="EP52" s="412"/>
      <c r="EQ52" s="61"/>
      <c r="ER52" s="61"/>
      <c r="ES52" s="61"/>
      <c r="ET52" s="61"/>
      <c r="EU52" s="412"/>
      <c r="EV52" s="412"/>
      <c r="EW52" s="412"/>
      <c r="EX52" s="412"/>
      <c r="EY52" s="412"/>
      <c r="EZ52" s="412"/>
      <c r="FA52" s="412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  <c r="IX52" s="61"/>
      <c r="IY52" s="61"/>
      <c r="IZ52" s="61"/>
      <c r="JA52" s="61"/>
      <c r="JB52" s="61"/>
      <c r="JC52" s="61"/>
      <c r="JD52" s="61"/>
      <c r="JE52" s="61"/>
      <c r="JF52" s="61"/>
      <c r="JG52" s="61"/>
      <c r="JH52" s="61"/>
      <c r="JI52" s="61"/>
      <c r="JJ52" s="61"/>
      <c r="JK52" s="61"/>
      <c r="JL52" s="61"/>
      <c r="JM52" s="61"/>
      <c r="JN52" s="61"/>
      <c r="JO52" s="61"/>
      <c r="JP52" s="61"/>
      <c r="JQ52" s="61"/>
      <c r="JR52" s="61"/>
      <c r="JS52" s="61"/>
      <c r="JT52" s="61"/>
      <c r="JU52" s="61"/>
      <c r="JV52" s="61"/>
      <c r="JW52" s="61"/>
      <c r="JX52" s="61"/>
      <c r="JY52" s="61"/>
      <c r="JZ52" s="61"/>
      <c r="KA52" s="61"/>
      <c r="KB52" s="61"/>
      <c r="KC52" s="61"/>
      <c r="KD52" s="61"/>
      <c r="KE52" s="61"/>
      <c r="KF52" s="61"/>
      <c r="KG52" s="61"/>
      <c r="KH52" s="61"/>
      <c r="KI52" s="61"/>
      <c r="KJ52" s="61"/>
      <c r="KK52" s="61"/>
      <c r="KL52" s="61"/>
      <c r="KM52" s="61"/>
      <c r="KN52" s="61"/>
      <c r="KO52" s="61"/>
      <c r="KP52" s="61"/>
      <c r="KQ52" s="61"/>
      <c r="KR52" s="61"/>
      <c r="KS52" s="61"/>
      <c r="KT52" s="61"/>
      <c r="KU52" s="61"/>
      <c r="KV52" s="61"/>
      <c r="KW52" s="61"/>
      <c r="KX52" s="61"/>
      <c r="KY52" s="61"/>
      <c r="KZ52" s="61"/>
      <c r="LA52" s="61"/>
      <c r="LB52" s="61"/>
      <c r="LC52" s="61"/>
      <c r="LD52" s="61"/>
      <c r="LE52" s="61"/>
      <c r="LF52" s="61"/>
      <c r="LG52" s="61"/>
      <c r="LH52" s="61"/>
      <c r="LI52" s="61"/>
      <c r="LJ52" s="61"/>
      <c r="LK52" s="61"/>
      <c r="LL52" s="61"/>
      <c r="LM52" s="61"/>
      <c r="LN52" s="61"/>
      <c r="LO52" s="61"/>
      <c r="LP52" s="61"/>
      <c r="LQ52" s="61"/>
      <c r="LR52" s="61"/>
      <c r="LS52" s="61"/>
      <c r="LT52" s="61"/>
      <c r="LU52" s="61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61"/>
      <c r="NF52" s="61"/>
      <c r="NG52" s="61"/>
      <c r="NH52" s="61"/>
      <c r="NI52" s="61"/>
      <c r="NJ52" s="61"/>
      <c r="NK52" s="61"/>
      <c r="NL52" s="61"/>
      <c r="NM52" s="61"/>
      <c r="NN52" s="61"/>
      <c r="NO52" s="61"/>
      <c r="NP52" s="61"/>
      <c r="NQ52" s="61"/>
      <c r="NR52" s="61"/>
      <c r="NS52" s="61"/>
      <c r="NT52" s="61"/>
      <c r="NU52" s="61"/>
      <c r="NV52" s="61"/>
      <c r="NW52" s="61"/>
      <c r="NX52" s="61"/>
      <c r="NY52" s="61"/>
      <c r="NZ52" s="61"/>
      <c r="OA52" s="61"/>
      <c r="OB52" s="61"/>
      <c r="OC52" s="61"/>
      <c r="OD52" s="61"/>
      <c r="OE52" s="61"/>
      <c r="OF52" s="61"/>
      <c r="OG52" s="61"/>
      <c r="OH52" s="61"/>
      <c r="OI52" s="61"/>
      <c r="OJ52" s="61"/>
      <c r="OK52" s="61"/>
      <c r="OL52" s="61"/>
      <c r="OM52" s="61"/>
      <c r="ON52" s="61"/>
      <c r="OO52" s="61"/>
      <c r="OP52" s="61"/>
      <c r="OQ52" s="61"/>
      <c r="OR52" s="61"/>
      <c r="OS52" s="61"/>
      <c r="OT52" s="61"/>
      <c r="OU52" s="61"/>
      <c r="OV52" s="61"/>
      <c r="OW52" s="61"/>
      <c r="OX52" s="61"/>
      <c r="OY52" s="61"/>
      <c r="OZ52" s="61"/>
      <c r="PA52" s="61"/>
      <c r="PB52" s="61"/>
      <c r="PC52" s="61"/>
      <c r="PD52" s="61"/>
      <c r="PE52" s="61"/>
      <c r="PF52" s="61"/>
      <c r="PG52" s="61"/>
      <c r="PH52" s="61"/>
      <c r="PI52" s="61"/>
      <c r="PJ52" s="61"/>
      <c r="PK52" s="61"/>
      <c r="PL52" s="61"/>
      <c r="PM52" s="61"/>
      <c r="PN52" s="61"/>
      <c r="PO52" s="61"/>
      <c r="PP52" s="61"/>
      <c r="PQ52" s="61"/>
      <c r="PR52" s="61"/>
      <c r="PS52" s="61"/>
      <c r="PT52" s="61"/>
      <c r="PU52" s="61"/>
      <c r="PV52" s="61"/>
      <c r="PW52" s="61"/>
      <c r="PX52" s="61"/>
      <c r="PY52" s="61"/>
      <c r="PZ52" s="61"/>
      <c r="QA52" s="61"/>
      <c r="QB52" s="61"/>
      <c r="QC52" s="61"/>
      <c r="QD52" s="61"/>
      <c r="QE52" s="61"/>
      <c r="QF52" s="61"/>
      <c r="QG52" s="61"/>
      <c r="QH52" s="61"/>
      <c r="QI52" s="61"/>
      <c r="QJ52" s="61"/>
      <c r="QK52" s="61"/>
      <c r="QL52" s="61"/>
      <c r="QM52" s="61"/>
      <c r="QN52" s="61"/>
      <c r="QO52" s="61"/>
      <c r="QP52" s="61"/>
      <c r="QQ52" s="61"/>
      <c r="QR52" s="61"/>
      <c r="QS52" s="61"/>
      <c r="QT52" s="61"/>
      <c r="QU52" s="61"/>
      <c r="QV52" s="61"/>
      <c r="QW52" s="61"/>
      <c r="QX52" s="61"/>
      <c r="QY52" s="61"/>
      <c r="QZ52" s="61"/>
      <c r="RA52" s="61"/>
      <c r="RB52" s="61"/>
      <c r="RC52" s="61"/>
      <c r="RD52" s="61"/>
      <c r="RE52" s="61"/>
      <c r="RF52" s="61"/>
      <c r="RG52" s="61"/>
      <c r="RH52" s="61"/>
      <c r="RI52" s="61"/>
      <c r="RJ52" s="61"/>
      <c r="RK52" s="61"/>
      <c r="RL52" s="61"/>
      <c r="RM52" s="61"/>
      <c r="RN52" s="61"/>
      <c r="RO52" s="61"/>
      <c r="RP52" s="61"/>
      <c r="RQ52" s="61"/>
      <c r="RR52" s="61"/>
      <c r="RS52" s="61"/>
      <c r="RT52" s="61"/>
      <c r="RU52" s="61"/>
      <c r="RV52" s="61"/>
      <c r="RW52" s="61"/>
      <c r="RX52" s="61"/>
      <c r="RY52" s="61"/>
      <c r="RZ52" s="61"/>
      <c r="SA52" s="61"/>
      <c r="SB52" s="61"/>
      <c r="SC52" s="61"/>
      <c r="SD52" s="61"/>
      <c r="SE52" s="61"/>
      <c r="SF52" s="61"/>
      <c r="SG52" s="61"/>
      <c r="SH52" s="61"/>
      <c r="SI52" s="61"/>
      <c r="SJ52" s="61"/>
      <c r="SK52" s="61"/>
      <c r="SL52" s="61"/>
      <c r="SM52" s="61"/>
      <c r="SN52" s="61"/>
      <c r="SO52" s="61"/>
      <c r="SP52" s="61"/>
      <c r="SQ52" s="61"/>
      <c r="SR52" s="61"/>
      <c r="SS52" s="61"/>
      <c r="ST52" s="61"/>
      <c r="SU52" s="61"/>
      <c r="SV52" s="61"/>
      <c r="SW52" s="61"/>
      <c r="SX52" s="61"/>
      <c r="SY52" s="61"/>
      <c r="SZ52" s="61"/>
      <c r="TA52" s="61"/>
      <c r="TB52" s="61"/>
      <c r="TC52" s="61"/>
      <c r="TD52" s="61"/>
      <c r="TE52" s="61"/>
      <c r="TF52" s="61"/>
      <c r="TG52" s="61"/>
      <c r="TH52" s="61"/>
      <c r="TI52" s="61"/>
      <c r="TJ52" s="61"/>
      <c r="TK52" s="61"/>
      <c r="TL52" s="61"/>
      <c r="TM52" s="61"/>
      <c r="TN52" s="61"/>
      <c r="TO52" s="61"/>
      <c r="TP52" s="61"/>
      <c r="TQ52" s="61"/>
      <c r="TR52" s="61"/>
      <c r="TS52" s="61"/>
      <c r="TT52" s="61"/>
      <c r="TU52" s="61"/>
      <c r="TV52" s="61"/>
      <c r="TW52" s="61"/>
      <c r="TX52" s="61"/>
      <c r="TY52" s="61"/>
      <c r="TZ52" s="61"/>
      <c r="UA52" s="61"/>
      <c r="UB52" s="61"/>
      <c r="UC52" s="61"/>
      <c r="UD52" s="61"/>
      <c r="UE52" s="61"/>
      <c r="UF52" s="61"/>
      <c r="UG52" s="61"/>
      <c r="UH52" s="61"/>
      <c r="UI52" s="61"/>
      <c r="UJ52" s="61"/>
      <c r="UK52" s="61"/>
      <c r="UL52" s="61"/>
      <c r="UM52" s="61"/>
      <c r="UN52" s="61"/>
      <c r="UO52" s="61"/>
      <c r="UP52" s="61"/>
      <c r="UQ52" s="61"/>
      <c r="UR52" s="61"/>
      <c r="US52" s="61"/>
      <c r="UT52" s="61"/>
      <c r="UU52" s="61"/>
      <c r="UV52" s="61"/>
      <c r="UW52" s="61"/>
      <c r="UX52" s="61"/>
      <c r="UY52" s="61"/>
      <c r="UZ52" s="61"/>
      <c r="VA52" s="61"/>
      <c r="VB52" s="61"/>
      <c r="VC52" s="61"/>
      <c r="VD52" s="61"/>
      <c r="VE52" s="61"/>
      <c r="VF52" s="61"/>
      <c r="VG52" s="61"/>
      <c r="VH52" s="61"/>
      <c r="VI52" s="61"/>
      <c r="VJ52" s="61"/>
      <c r="VK52" s="61"/>
      <c r="VL52" s="61"/>
      <c r="VM52" s="61"/>
      <c r="VN52" s="61"/>
      <c r="VO52" s="61"/>
      <c r="VP52" s="61"/>
      <c r="VQ52" s="61"/>
      <c r="VR52" s="61"/>
      <c r="VS52" s="61"/>
      <c r="VT52" s="61"/>
      <c r="VU52" s="61"/>
      <c r="VV52" s="61"/>
      <c r="VW52" s="61"/>
      <c r="VX52" s="61"/>
      <c r="VY52" s="61"/>
      <c r="VZ52" s="61"/>
      <c r="WA52" s="61"/>
      <c r="WB52" s="61"/>
      <c r="WC52" s="61"/>
      <c r="WD52" s="61"/>
      <c r="WE52" s="61"/>
      <c r="WF52" s="61"/>
      <c r="WG52" s="61"/>
      <c r="WH52" s="61"/>
      <c r="WI52" s="61"/>
      <c r="WJ52" s="61"/>
      <c r="WK52" s="61"/>
      <c r="WL52" s="61"/>
      <c r="WM52" s="61"/>
      <c r="WN52" s="61"/>
      <c r="WO52" s="61"/>
      <c r="WP52" s="61"/>
      <c r="WQ52" s="61"/>
      <c r="WR52" s="61"/>
      <c r="WS52" s="61"/>
      <c r="WT52" s="61"/>
      <c r="WU52" s="61"/>
      <c r="WV52" s="61"/>
      <c r="WW52" s="61"/>
      <c r="WX52" s="61"/>
      <c r="WY52" s="61"/>
      <c r="WZ52" s="61"/>
      <c r="XA52" s="61"/>
      <c r="XB52" s="61"/>
      <c r="XC52" s="61"/>
      <c r="XD52" s="61"/>
      <c r="XE52" s="61"/>
      <c r="XF52" s="61"/>
      <c r="XG52" s="61"/>
      <c r="XH52" s="61"/>
      <c r="XI52" s="61"/>
      <c r="XJ52" s="61"/>
      <c r="XK52" s="61"/>
      <c r="XL52" s="61"/>
      <c r="XM52" s="61"/>
      <c r="XN52" s="61"/>
      <c r="XO52" s="61"/>
      <c r="XP52" s="61"/>
      <c r="XQ52" s="61"/>
      <c r="XR52" s="61"/>
      <c r="XS52" s="61"/>
      <c r="XT52" s="61"/>
      <c r="XU52" s="61"/>
      <c r="XV52" s="61"/>
      <c r="XW52" s="61"/>
      <c r="XX52" s="61"/>
      <c r="XY52" s="61"/>
      <c r="XZ52" s="61"/>
      <c r="YA52" s="61"/>
      <c r="YB52" s="61"/>
      <c r="YC52" s="61"/>
      <c r="YD52" s="61"/>
      <c r="YE52" s="61"/>
      <c r="YF52" s="61"/>
      <c r="YG52" s="61"/>
      <c r="YH52" s="61"/>
      <c r="YI52" s="61"/>
      <c r="YJ52" s="61"/>
      <c r="YK52" s="61"/>
      <c r="YL52" s="61"/>
      <c r="YM52" s="61"/>
      <c r="YN52" s="61"/>
      <c r="YO52" s="61"/>
      <c r="YP52" s="61"/>
      <c r="YQ52" s="61"/>
      <c r="YR52" s="61"/>
      <c r="YS52" s="61"/>
      <c r="YT52" s="61"/>
      <c r="YU52" s="61"/>
      <c r="YV52" s="61"/>
      <c r="YW52" s="61"/>
      <c r="YX52" s="61"/>
      <c r="YY52" s="61"/>
      <c r="YZ52" s="61"/>
      <c r="ZA52" s="61"/>
      <c r="ZB52" s="61"/>
      <c r="ZC52" s="61"/>
      <c r="ZD52" s="61"/>
      <c r="ZE52" s="61"/>
      <c r="ZF52" s="61"/>
      <c r="ZG52" s="61"/>
      <c r="ZH52" s="61"/>
      <c r="ZI52" s="61"/>
      <c r="ZJ52" s="61"/>
      <c r="ZK52" s="61"/>
      <c r="ZL52" s="61"/>
      <c r="ZM52" s="61"/>
      <c r="ZN52" s="61"/>
      <c r="ZO52" s="61"/>
      <c r="ZP52" s="61"/>
      <c r="ZQ52" s="61"/>
      <c r="ZR52" s="61"/>
      <c r="ZS52" s="61"/>
      <c r="ZT52" s="61"/>
      <c r="ZU52" s="61"/>
      <c r="ZV52" s="61"/>
      <c r="ZW52" s="61"/>
      <c r="ZX52" s="61"/>
      <c r="ZY52" s="61"/>
      <c r="ZZ52" s="61"/>
      <c r="AAA52" s="61"/>
      <c r="AAB52" s="61"/>
      <c r="AAC52" s="61"/>
      <c r="AAD52" s="61"/>
      <c r="AAE52" s="61"/>
      <c r="AAF52" s="61"/>
      <c r="AAG52" s="61"/>
      <c r="AAH52" s="61"/>
      <c r="AAI52" s="61"/>
      <c r="AAJ52" s="61"/>
      <c r="AAK52" s="61"/>
      <c r="AAL52" s="61"/>
      <c r="AAM52" s="61"/>
      <c r="AAN52" s="61"/>
      <c r="AAO52" s="61"/>
      <c r="AAP52" s="61"/>
      <c r="AAQ52" s="61"/>
      <c r="AAR52" s="61"/>
      <c r="AAS52" s="61"/>
      <c r="AAT52" s="61"/>
      <c r="AAU52" s="61"/>
      <c r="AAV52" s="61"/>
      <c r="AAW52" s="61"/>
      <c r="AAX52" s="61"/>
      <c r="AAY52" s="61"/>
      <c r="AAZ52" s="61"/>
      <c r="ABA52" s="61"/>
      <c r="ABB52" s="61"/>
      <c r="ABC52" s="61"/>
      <c r="ABD52" s="61"/>
      <c r="ABE52" s="61"/>
      <c r="ABF52" s="61"/>
      <c r="ABG52" s="61"/>
      <c r="ABH52" s="61"/>
      <c r="ABI52" s="61"/>
      <c r="ABJ52" s="61"/>
      <c r="ABK52" s="61"/>
      <c r="ABL52" s="61"/>
      <c r="ABM52" s="61"/>
      <c r="ABN52" s="61"/>
      <c r="ABO52" s="61"/>
      <c r="ABP52" s="61"/>
      <c r="ABQ52" s="61"/>
      <c r="ABR52" s="61"/>
      <c r="ABS52" s="61"/>
      <c r="ABT52" s="61"/>
      <c r="ABU52" s="61"/>
      <c r="ABV52" s="61"/>
      <c r="ABW52" s="61"/>
      <c r="ABX52" s="61"/>
      <c r="ABY52" s="61"/>
      <c r="ABZ52" s="61"/>
      <c r="ACA52" s="61"/>
      <c r="ACB52" s="61"/>
      <c r="ACC52" s="61"/>
      <c r="ACD52" s="61"/>
      <c r="ACE52" s="61"/>
      <c r="ACF52" s="61"/>
      <c r="ACG52" s="61"/>
      <c r="ACH52" s="61"/>
      <c r="ACI52" s="61"/>
      <c r="ACJ52" s="61"/>
      <c r="ACK52" s="61"/>
      <c r="ACL52" s="61"/>
      <c r="ACM52" s="61"/>
      <c r="ACN52" s="61"/>
      <c r="ACO52" s="61"/>
      <c r="ACP52" s="61"/>
      <c r="ACQ52" s="61"/>
      <c r="ACR52" s="61"/>
      <c r="ACS52" s="61"/>
      <c r="ACT52" s="61"/>
      <c r="ACU52" s="61"/>
      <c r="ACV52" s="61"/>
      <c r="ACW52" s="61"/>
      <c r="ACX52" s="61"/>
      <c r="ACY52" s="61"/>
      <c r="ACZ52" s="61"/>
      <c r="ADA52" s="61"/>
      <c r="ADB52" s="61"/>
      <c r="ADC52" s="61"/>
      <c r="ADD52" s="61"/>
      <c r="ADE52" s="61"/>
      <c r="ADF52" s="61"/>
      <c r="ADG52" s="61"/>
      <c r="ADH52" s="61"/>
      <c r="ADI52" s="61"/>
      <c r="ADJ52" s="61"/>
      <c r="ADK52" s="61"/>
      <c r="ADL52" s="61"/>
      <c r="ADM52" s="61"/>
      <c r="ADN52" s="61"/>
      <c r="ADO52" s="61"/>
      <c r="ADP52" s="61"/>
      <c r="ADQ52" s="61"/>
      <c r="ADR52" s="61"/>
      <c r="ADS52" s="61"/>
      <c r="ADT52" s="61"/>
      <c r="ADU52" s="61"/>
      <c r="ADV52" s="61"/>
      <c r="ADW52" s="61"/>
      <c r="ADX52" s="61"/>
      <c r="ADY52" s="61"/>
      <c r="ADZ52" s="61"/>
      <c r="AEA52" s="61"/>
      <c r="AEB52" s="61"/>
      <c r="AEC52" s="61"/>
      <c r="AED52" s="61"/>
      <c r="AEE52" s="61"/>
      <c r="AEF52" s="61"/>
      <c r="AEG52" s="61"/>
      <c r="AEH52" s="61"/>
      <c r="AEI52" s="61"/>
      <c r="AEJ52" s="61"/>
      <c r="AEK52" s="61"/>
      <c r="AEL52" s="61"/>
      <c r="AEM52" s="61"/>
      <c r="AEN52" s="61"/>
      <c r="AEO52" s="61"/>
      <c r="AEP52" s="61"/>
      <c r="AEQ52" s="61"/>
      <c r="AER52" s="61"/>
      <c r="AES52" s="61"/>
      <c r="AET52" s="61"/>
      <c r="AEU52" s="61"/>
      <c r="AEV52" s="61"/>
      <c r="AEW52" s="61"/>
      <c r="AEX52" s="61"/>
      <c r="AEY52" s="61"/>
      <c r="AEZ52" s="61"/>
      <c r="AFA52" s="61"/>
      <c r="AFB52" s="61"/>
      <c r="AFC52" s="61"/>
      <c r="AFD52" s="61"/>
      <c r="AFE52" s="61"/>
      <c r="AFF52" s="61"/>
      <c r="AFG52" s="61"/>
      <c r="AFH52" s="61"/>
      <c r="AFI52" s="61"/>
      <c r="AFJ52" s="61"/>
      <c r="AFK52" s="61"/>
      <c r="AFL52" s="61"/>
      <c r="AFM52" s="61"/>
      <c r="AFN52" s="61"/>
      <c r="AFO52" s="61"/>
      <c r="AFP52" s="61"/>
      <c r="AFQ52" s="61"/>
      <c r="AFR52" s="61"/>
      <c r="AFS52" s="61"/>
      <c r="AFT52" s="61"/>
      <c r="AFU52" s="61"/>
      <c r="AFV52" s="61"/>
      <c r="AFW52" s="61"/>
      <c r="AFX52" s="61"/>
      <c r="AFY52" s="61"/>
      <c r="AFZ52" s="61"/>
      <c r="AGA52" s="61"/>
      <c r="AGB52" s="61"/>
      <c r="AGC52" s="61"/>
      <c r="AGD52" s="61"/>
      <c r="AGE52" s="61"/>
      <c r="AGF52" s="61"/>
      <c r="AGG52" s="61"/>
      <c r="AGH52" s="61"/>
      <c r="AGI52" s="61"/>
      <c r="AGJ52" s="61"/>
      <c r="AGK52" s="61"/>
      <c r="AGL52" s="61"/>
      <c r="AGM52" s="61"/>
      <c r="AGN52" s="61"/>
      <c r="AGO52" s="61"/>
      <c r="AGP52" s="61"/>
      <c r="AGQ52" s="61"/>
      <c r="AGR52" s="61"/>
      <c r="AGS52" s="61"/>
      <c r="AGT52" s="61"/>
      <c r="AGU52" s="61"/>
      <c r="AGV52" s="61"/>
      <c r="AGW52" s="61"/>
      <c r="AGX52" s="61"/>
      <c r="AGY52" s="61"/>
      <c r="AGZ52" s="61"/>
      <c r="AHA52" s="61"/>
      <c r="AHB52" s="61"/>
      <c r="AHC52" s="61"/>
      <c r="AHD52" s="61"/>
      <c r="AHE52" s="61"/>
      <c r="AHF52" s="61"/>
      <c r="AHG52" s="61"/>
      <c r="AHH52" s="61"/>
      <c r="AHI52" s="61"/>
      <c r="AHJ52" s="61"/>
      <c r="AHK52" s="61"/>
      <c r="AHL52" s="61"/>
      <c r="AHM52" s="61"/>
      <c r="AHN52" s="61"/>
      <c r="AHO52" s="61"/>
      <c r="AHP52" s="61"/>
      <c r="AHQ52" s="61"/>
      <c r="AHR52" s="61"/>
      <c r="AHS52" s="61"/>
      <c r="AHT52" s="61"/>
      <c r="AHU52" s="61"/>
      <c r="AHV52" s="61"/>
      <c r="AHW52" s="61"/>
      <c r="AHX52" s="61"/>
      <c r="AHY52" s="61"/>
      <c r="AHZ52" s="61"/>
      <c r="AIA52" s="61"/>
      <c r="AIB52" s="61"/>
      <c r="AIC52" s="61"/>
      <c r="AID52" s="61"/>
      <c r="AIE52" s="61"/>
      <c r="AIF52" s="61"/>
      <c r="AIG52" s="61"/>
      <c r="AIH52" s="61"/>
      <c r="AII52" s="61"/>
      <c r="AIJ52" s="61"/>
      <c r="AIK52" s="61"/>
      <c r="AIL52" s="61"/>
      <c r="AIM52" s="61"/>
      <c r="AIN52" s="61"/>
      <c r="AIO52" s="61"/>
      <c r="AIP52" s="61"/>
      <c r="AIQ52" s="61"/>
      <c r="AIR52" s="61"/>
      <c r="AIS52" s="61"/>
      <c r="AIT52" s="61"/>
      <c r="AIU52" s="61"/>
      <c r="AIV52" s="61"/>
      <c r="AIW52" s="61"/>
      <c r="AIX52" s="61"/>
      <c r="AIY52" s="61"/>
      <c r="AIZ52" s="61"/>
      <c r="AJA52" s="61"/>
      <c r="AJB52" s="61"/>
      <c r="AJC52" s="61"/>
      <c r="AJD52" s="61"/>
      <c r="AJE52" s="61"/>
      <c r="AJF52" s="61"/>
      <c r="AJG52" s="61"/>
      <c r="AJH52" s="61"/>
      <c r="AJI52" s="61"/>
      <c r="AJJ52" s="61"/>
      <c r="AJK52" s="61"/>
      <c r="AJL52" s="61"/>
      <c r="AJM52" s="61"/>
      <c r="AJN52" s="61"/>
      <c r="AJO52" s="61"/>
      <c r="AJP52" s="61"/>
      <c r="AJQ52" s="61"/>
      <c r="AJR52" s="61"/>
      <c r="AJS52" s="61"/>
      <c r="AJT52" s="61"/>
      <c r="AJU52" s="61"/>
      <c r="AJV52" s="61"/>
      <c r="AJW52" s="61"/>
      <c r="AJX52" s="61"/>
      <c r="AJY52" s="61"/>
      <c r="AJZ52" s="61"/>
      <c r="AKA52" s="61"/>
      <c r="AKB52" s="61"/>
      <c r="AKC52" s="61"/>
      <c r="AKD52" s="61"/>
      <c r="AKE52" s="61"/>
      <c r="AKF52" s="61"/>
      <c r="AKG52" s="61"/>
      <c r="AKH52" s="61"/>
      <c r="AKI52" s="61"/>
      <c r="AKJ52" s="61"/>
      <c r="AKK52" s="61"/>
      <c r="AKL52" s="61"/>
      <c r="AKM52" s="61"/>
      <c r="AKN52" s="61"/>
      <c r="AKO52" s="61"/>
      <c r="AKP52" s="61"/>
      <c r="AKQ52" s="61"/>
      <c r="AKR52" s="61"/>
      <c r="AKS52" s="61"/>
      <c r="AKT52" s="61"/>
      <c r="AKU52" s="61"/>
      <c r="AKV52" s="61"/>
      <c r="AKW52" s="61"/>
      <c r="AKX52" s="61"/>
      <c r="AKY52" s="61"/>
      <c r="AKZ52" s="61"/>
      <c r="ALA52" s="61"/>
      <c r="ALB52" s="61"/>
      <c r="ALC52" s="61"/>
      <c r="ALD52" s="61"/>
      <c r="ALE52" s="61"/>
      <c r="ALF52" s="61"/>
      <c r="ALG52" s="61"/>
      <c r="ALH52" s="61"/>
      <c r="ALI52" s="61"/>
      <c r="ALJ52" s="61"/>
      <c r="ALK52" s="61"/>
      <c r="ALL52" s="61"/>
      <c r="ALM52" s="61"/>
      <c r="ALN52" s="61"/>
      <c r="ALO52" s="61"/>
      <c r="ALP52" s="61"/>
      <c r="ALQ52" s="61"/>
      <c r="ALR52" s="61"/>
      <c r="ALS52" s="61"/>
      <c r="ALT52" s="61"/>
      <c r="ALU52" s="61"/>
      <c r="ALV52" s="61"/>
      <c r="ALW52" s="61"/>
      <c r="ALX52" s="61"/>
      <c r="ALY52" s="61"/>
      <c r="ALZ52" s="61"/>
      <c r="AMA52" s="61"/>
      <c r="AMB52" s="61"/>
      <c r="AMC52" s="61"/>
      <c r="AMD52" s="61"/>
      <c r="AME52" s="61"/>
      <c r="AMF52" s="61"/>
      <c r="AMG52" s="61"/>
      <c r="AMH52" s="61"/>
      <c r="AMI52" s="61"/>
      <c r="AMJ52" s="61"/>
      <c r="AMK52" s="61"/>
      <c r="AML52" s="61"/>
      <c r="AMM52" s="61"/>
      <c r="AMN52" s="61"/>
      <c r="AMO52" s="61"/>
      <c r="AMP52" s="61"/>
      <c r="AMQ52" s="61"/>
      <c r="AMR52" s="61"/>
      <c r="AMS52" s="61"/>
      <c r="AMT52" s="61"/>
      <c r="AMU52" s="61"/>
      <c r="AMV52" s="61"/>
      <c r="AMW52" s="61"/>
      <c r="AMX52" s="61"/>
      <c r="AMY52" s="61"/>
      <c r="AMZ52" s="61"/>
      <c r="ANA52" s="61"/>
      <c r="ANB52" s="61"/>
      <c r="ANC52" s="61"/>
      <c r="AND52" s="61"/>
      <c r="ANE52" s="61"/>
      <c r="ANF52" s="61"/>
      <c r="ANG52" s="61"/>
      <c r="ANH52" s="61"/>
      <c r="ANI52" s="61"/>
      <c r="ANJ52" s="412"/>
    </row>
    <row r="53" spans="1:1050" ht="26.1" customHeight="1" outlineLevel="2" x14ac:dyDescent="0.2">
      <c r="A53" s="386">
        <f>EJ53</f>
        <v>150</v>
      </c>
      <c r="B53" s="387" t="s">
        <v>137</v>
      </c>
      <c r="C53" s="387" t="s">
        <v>126</v>
      </c>
      <c r="D53" s="387" t="s">
        <v>10</v>
      </c>
      <c r="E53" s="387" t="s">
        <v>127</v>
      </c>
      <c r="F53" s="387" t="s">
        <v>128</v>
      </c>
      <c r="G53" s="388" t="s">
        <v>245</v>
      </c>
      <c r="H53" s="389" t="s">
        <v>130</v>
      </c>
      <c r="I53" s="389">
        <v>26</v>
      </c>
      <c r="J53" s="391">
        <v>925.96</v>
      </c>
      <c r="K53" s="391">
        <v>167.75</v>
      </c>
      <c r="L53" s="391">
        <v>690.47</v>
      </c>
      <c r="M53" s="391">
        <v>484.12</v>
      </c>
      <c r="N53" s="391"/>
      <c r="O53" s="391"/>
      <c r="P53" s="391"/>
      <c r="Q53" s="391"/>
      <c r="R53" s="391"/>
      <c r="S53" s="391">
        <v>451.2</v>
      </c>
      <c r="T53" s="391">
        <f t="shared" ref="T53:T61" si="39">SUM(J53:S53)</f>
        <v>2719.5</v>
      </c>
      <c r="U53" s="391">
        <f t="shared" ref="U53:U61" si="40">(((J53+K53+L53+N53+P53)*14)+((M53+O53+Q53+R53+S53)*12))</f>
        <v>36202.36</v>
      </c>
      <c r="V53" s="389">
        <v>10</v>
      </c>
      <c r="W53" s="392">
        <v>26</v>
      </c>
      <c r="X53" s="393">
        <f>VLOOKUP(W53,'[1]PPTOS GENERALES 2024'!$AL$11:$AN$40,3)*Y53</f>
        <v>839.48</v>
      </c>
      <c r="Y53" s="394">
        <v>1</v>
      </c>
      <c r="Z53" s="395">
        <f>VLOOKUP(C53,'[1]PPTOS GENERALES 2024'!$AL$3:$AO$8,4)*Y53</f>
        <v>1152.97</v>
      </c>
      <c r="AA53" s="395">
        <f>VLOOKUP(C53,'[1]PPTOS GENERALES 2024'!$AL$3:$AP$8,5)*DM53*Y53</f>
        <v>474.30000000000007</v>
      </c>
      <c r="AB53" s="395"/>
      <c r="AC53" s="391">
        <f>VLOOKUP(C53,'[1]PPTOS GENERALES 2024'!$AU$3:$AV$8,2)*Y53</f>
        <v>840.87924999999996</v>
      </c>
      <c r="AD53" s="391">
        <f>VLOOKUP(C53,'[1]PPTOS GENERALES 2024'!$AU$3:$AW$8,3)*DM53*Y53</f>
        <v>345.82816666666668</v>
      </c>
      <c r="AE53" s="396">
        <f>VLOOKUP(I53,'[1]PPTOS GENERALES 2024'!$AL$11:$AN$40,3)*Y53</f>
        <v>839.48</v>
      </c>
      <c r="AF53" s="391"/>
      <c r="AG53" s="391">
        <f>VLOOKUP(V53,'[1]PPTOS GENERALES 2024'!$AL$45:$AU$56,10)*Y53</f>
        <v>1081.02</v>
      </c>
      <c r="AH53" s="391"/>
      <c r="AI53" s="391"/>
      <c r="AJ53" s="391"/>
      <c r="AK53" s="397"/>
      <c r="AL53" s="391">
        <f>VLOOKUP(V53,'[1]PPTOS GENERALES 2024'!$AL$45:$BB$56,12)*AK53</f>
        <v>0</v>
      </c>
      <c r="AM53" s="397">
        <v>1</v>
      </c>
      <c r="AN53" s="391">
        <f>VLOOKUP(V53,'[1]PPTOS GENERALES 2024'!$AL$45:$BB$56,14)*AM53</f>
        <v>840.2600000000001</v>
      </c>
      <c r="AO53" s="397"/>
      <c r="AP53" s="391">
        <f>VLOOKUP(V53,'[1]PPTOS GENERALES 2024'!$AL$45:$BB$56,15)*AO53</f>
        <v>0</v>
      </c>
      <c r="AQ53" s="397"/>
      <c r="AR53" s="391">
        <f>VLOOKUP(V53,'[1]PPTOS GENERALES 2024'!$AL$45:$BB$56,17)*AQ53</f>
        <v>0</v>
      </c>
      <c r="AS53" s="397"/>
      <c r="AT53" s="391">
        <f>VLOOKUP(V53,'[1]PPTOS GENERALES 2024'!$AL$45:$BG$56,18)*AS53</f>
        <v>0</v>
      </c>
      <c r="AU53" s="398"/>
      <c r="AV53" s="391">
        <f>VLOOKUP(V53,'[1]PPTOS GENERALES 2024'!$AL$45:$BG$56,19)*AU53</f>
        <v>0</v>
      </c>
      <c r="AW53" s="398"/>
      <c r="AX53" s="391">
        <f>VLOOKUP(V53,'[1]PPTOS GENERALES 2024'!$AL$45:$BG$56,20)*AW53</f>
        <v>0</v>
      </c>
      <c r="AY53" s="398"/>
      <c r="AZ53" s="391">
        <f>VLOOKUP(V53,'[1]PPTOS GENERALES 2024'!$AL$45:$BG$56,21)*AY53</f>
        <v>0</v>
      </c>
      <c r="BA53" s="398"/>
      <c r="BB53" s="391">
        <f>VLOOKUP(V53,'[1]PPTOS GENERALES 2024'!$AL$45:$BG$56,22)*BA53</f>
        <v>0</v>
      </c>
      <c r="BC53" s="398"/>
      <c r="BD53" s="270">
        <f>VLOOKUP(V53,'[1]PPTOS GENERALES 2024'!$AL$45:$BZ$56,23)*BC53</f>
        <v>0</v>
      </c>
      <c r="BE53" s="398"/>
      <c r="BF53" s="270">
        <f>VLOOKUP(V53,'[1]PPTOS GENERALES 2024'!$AL$45:$BZ$56,24)*BE53</f>
        <v>0</v>
      </c>
      <c r="BG53" s="398"/>
      <c r="BH53" s="270">
        <f>VLOOKUP(V53,'[1]PPTOS GENERALES 2024'!$AL$45:$BZ$56,25)*BG53</f>
        <v>0</v>
      </c>
      <c r="BI53" s="398"/>
      <c r="BJ53" s="270">
        <f>VLOOKUP(V53,'[1]PPTOS GENERALES 2024'!$AL$45:$BZ$56,26)*BI53</f>
        <v>0</v>
      </c>
      <c r="BK53" s="398"/>
      <c r="BL53" s="270">
        <f>VLOOKUP(V53,'[1]PPTOS GENERALES 2024'!$AL$45:$BZ$56,27)*BK53</f>
        <v>0</v>
      </c>
      <c r="BM53" s="270"/>
      <c r="BN53" s="270">
        <f>VLOOKUP(V53,'[1]PPTOS GENERALES 2024'!$AL$45:$BZ$56,28)*BM53</f>
        <v>0</v>
      </c>
      <c r="BO53" s="270"/>
      <c r="BP53" s="270">
        <f>VLOOKUP(V53,'[1]PPTOS GENERALES 2024'!$AL$45:$BZ$56,29)*BO53</f>
        <v>0</v>
      </c>
      <c r="BQ53" s="270"/>
      <c r="BR53" s="270">
        <f>VLOOKUP(V53,'[1]PPTOS GENERALES 2024'!$AL$45:$BZ$56,30)*BQ53</f>
        <v>0</v>
      </c>
      <c r="BS53" s="270"/>
      <c r="BT53" s="270">
        <f>VLOOKUP(V53,'[1]PPTOS GENERALES 2024'!$AL$45:$BZ$56,31)*BS53</f>
        <v>0</v>
      </c>
      <c r="BU53" s="270"/>
      <c r="BV53" s="270">
        <f>VLOOKUP(V53,'[1]PPTOS GENERALES 2024'!$AL$45:$BZ$56,32)*BU53</f>
        <v>0</v>
      </c>
      <c r="BW53" s="270"/>
      <c r="BX53" s="270">
        <f>VLOOKUP(V53,'[1]PPTOS GENERALES 2024'!$AL$45:$BZ$56,33)*BW53</f>
        <v>0</v>
      </c>
      <c r="BY53" s="270"/>
      <c r="BZ53" s="270">
        <f>VLOOKUP(V53,'[1]PPTOS GENERALES 2024'!$AL$45:$BZ$56,34)*BY53</f>
        <v>0</v>
      </c>
      <c r="CA53" s="270"/>
      <c r="CB53" s="270">
        <f>VLOOKUP(V53,'[1]PPTOS GENERALES 2024'!$AL$45:$BZ$56,35)*CA53</f>
        <v>0</v>
      </c>
      <c r="CC53" s="270">
        <v>0</v>
      </c>
      <c r="CD53" s="270">
        <f>VLOOKUP(V53,'[1]PPTOS GENERALES 2024'!$AL$45:$BZ$56,36)*CC53</f>
        <v>0</v>
      </c>
      <c r="CE53" s="270">
        <v>0</v>
      </c>
      <c r="CF53" s="270">
        <f>VLOOKUP(V53,'[1]PPTOS GENERALES 2024'!$AL$45:$BZ$56,37)*CE53</f>
        <v>0</v>
      </c>
      <c r="CG53" s="270">
        <v>0</v>
      </c>
      <c r="CH53" s="270">
        <f>VLOOKUP(V53,'[1]PPTOS GENERALES 2024'!$AL$45:$BZ$56,38)*CG53</f>
        <v>0</v>
      </c>
      <c r="CI53" s="270">
        <v>0</v>
      </c>
      <c r="CJ53" s="270">
        <f>VLOOKUP(V53,'[1]PPTOS GENERALES 2024'!$AL$45:$BZ$56,39)*CI53</f>
        <v>0</v>
      </c>
      <c r="CK53" s="270"/>
      <c r="CL53" s="270">
        <f>VLOOKUP(V53,'[1]PPTOS GENERALES 2024'!$AL$45:$BZ$56,40)*CK53</f>
        <v>0</v>
      </c>
      <c r="CM53" s="270"/>
      <c r="CN53" s="270">
        <f>VLOOKUP(V53,'[1]PPTOS GENERALES 2024'!$AL$45:$BZ$56,41)*CM53</f>
        <v>0</v>
      </c>
      <c r="CO53" s="391"/>
      <c r="CP53" s="391">
        <f t="array" ref="CP53">(Z53*12)+(AC53*2)</f>
        <v>15517.398499999999</v>
      </c>
      <c r="CQ53" s="391"/>
      <c r="CR53" s="391"/>
      <c r="CS53" s="391"/>
      <c r="CT53" s="391"/>
      <c r="CU53" s="391">
        <f t="array" ref="CU53">ROUND((AA53*12)+ (AD53*2)+AB53,2)</f>
        <v>6383.26</v>
      </c>
      <c r="CV53" s="270">
        <f t="shared" ref="CV53:CV58" si="41">SUM(CO53:CU53)</f>
        <v>21900.658499999998</v>
      </c>
      <c r="CW53" s="391">
        <f t="array" ref="CW53">ROUND((AE53+AF53)*14,2)</f>
        <v>11752.72</v>
      </c>
      <c r="CX53" s="391">
        <f t="array" ref="CX53">ROUND(AG53*14,2)</f>
        <v>15134.28</v>
      </c>
      <c r="CY53" s="270">
        <f t="shared" si="29"/>
        <v>11763.64</v>
      </c>
      <c r="CZ53" s="278">
        <f t="shared" si="30"/>
        <v>26897.919999999998</v>
      </c>
      <c r="DA53" s="129">
        <f t="shared" si="36"/>
        <v>60551.298499999997</v>
      </c>
      <c r="DB53" s="390">
        <v>0</v>
      </c>
      <c r="DC53" s="400">
        <f t="shared" si="31"/>
        <v>49668.78</v>
      </c>
      <c r="DD53" s="401">
        <f t="shared" si="32"/>
        <v>0.37197630209743227</v>
      </c>
      <c r="DE53" s="391"/>
      <c r="DF53" s="391"/>
      <c r="DG53" s="391">
        <f t="shared" si="33"/>
        <v>4388.03</v>
      </c>
      <c r="DH53" s="389" t="e">
        <f>#REF!-#REF!</f>
        <v>#REF!</v>
      </c>
      <c r="DI53" s="402" t="s">
        <v>122</v>
      </c>
      <c r="DJ53" s="402" t="s">
        <v>246</v>
      </c>
      <c r="DK53" s="284">
        <v>45658</v>
      </c>
      <c r="DL53" s="403">
        <f t="shared" si="34"/>
        <v>11.333333333333334</v>
      </c>
      <c r="DM53" s="403">
        <f t="shared" si="35"/>
        <v>11.333333333333334</v>
      </c>
      <c r="DN53" s="404">
        <f>ROUND(AF53/30,2)</f>
        <v>0</v>
      </c>
      <c r="DO53" s="405">
        <f>ROUND(AJ53/30,2)</f>
        <v>0</v>
      </c>
      <c r="DP53" s="405">
        <f>ROUND(AL53/30,2)</f>
        <v>0</v>
      </c>
      <c r="DQ53" s="405">
        <f>ROUND(AN53/30,2)</f>
        <v>28.01</v>
      </c>
      <c r="DR53" s="405">
        <f>ROUND(AP53/30,2)</f>
        <v>0</v>
      </c>
      <c r="DS53" s="405">
        <f>ROUND(AR53/30,2)</f>
        <v>0</v>
      </c>
      <c r="DT53" s="405">
        <f>ROUND(AT53/30,2)</f>
        <v>0</v>
      </c>
      <c r="DU53" s="405">
        <f>ROUND(AV53/30,2)</f>
        <v>0</v>
      </c>
      <c r="DV53" s="405">
        <f>ROUND(AX53/30,2)</f>
        <v>0</v>
      </c>
      <c r="DW53" s="405">
        <f>ROUND(AZ53/30,2)</f>
        <v>0</v>
      </c>
      <c r="DX53" s="405">
        <f>ROUND(BB53/30,2)</f>
        <v>0</v>
      </c>
      <c r="DY53" s="204"/>
      <c r="DZ53" s="406">
        <v>100</v>
      </c>
      <c r="EA53" s="406">
        <v>2934.95</v>
      </c>
      <c r="EB53" s="407" t="e">
        <f>#REF!-DZ53</f>
        <v>#REF!</v>
      </c>
      <c r="EC53" s="408">
        <f>DG53-EA53</f>
        <v>1453.08</v>
      </c>
      <c r="ED53" s="409">
        <f>ROUND(DB53/2,2)</f>
        <v>0</v>
      </c>
      <c r="EE53" s="204"/>
      <c r="EF53" s="204"/>
      <c r="EG53" s="204"/>
      <c r="EH53" s="204"/>
      <c r="EI53" s="134" t="s">
        <v>238</v>
      </c>
      <c r="EJ53" s="124">
        <v>150</v>
      </c>
      <c r="EK53" s="295" t="s">
        <v>213</v>
      </c>
      <c r="EL53" s="205">
        <v>5</v>
      </c>
      <c r="EM53" s="205">
        <v>0</v>
      </c>
      <c r="EN53" s="170" t="s">
        <v>132</v>
      </c>
      <c r="EO53" s="170" t="s">
        <v>132</v>
      </c>
    </row>
    <row r="54" spans="1:1050" ht="26.1" customHeight="1" outlineLevel="2" x14ac:dyDescent="0.2">
      <c r="A54" s="386">
        <f>EJ54</f>
        <v>150</v>
      </c>
      <c r="B54" s="387" t="s">
        <v>137</v>
      </c>
      <c r="C54" s="387" t="s">
        <v>126</v>
      </c>
      <c r="D54" s="387" t="s">
        <v>10</v>
      </c>
      <c r="E54" s="387" t="s">
        <v>127</v>
      </c>
      <c r="F54" s="387" t="s">
        <v>128</v>
      </c>
      <c r="G54" s="388" t="s">
        <v>239</v>
      </c>
      <c r="H54" s="389" t="s">
        <v>130</v>
      </c>
      <c r="I54" s="389">
        <v>26</v>
      </c>
      <c r="J54" s="391">
        <v>925.96</v>
      </c>
      <c r="K54" s="391">
        <v>369.05</v>
      </c>
      <c r="L54" s="391">
        <v>690.47</v>
      </c>
      <c r="M54" s="391">
        <v>532.22</v>
      </c>
      <c r="N54" s="391"/>
      <c r="O54" s="391">
        <v>40.5</v>
      </c>
      <c r="P54" s="391"/>
      <c r="Q54" s="391"/>
      <c r="R54" s="391"/>
      <c r="S54" s="391"/>
      <c r="T54" s="391">
        <f t="shared" si="39"/>
        <v>2558.1999999999998</v>
      </c>
      <c r="U54" s="391">
        <f t="shared" si="40"/>
        <v>34669.360000000001</v>
      </c>
      <c r="V54" s="389">
        <v>7</v>
      </c>
      <c r="W54" s="392">
        <v>26</v>
      </c>
      <c r="X54" s="393">
        <f>VLOOKUP(W54,'[1]PPTOS GENERALES 2024'!$AL$11:$AN$40,3)*Y54</f>
        <v>839.48</v>
      </c>
      <c r="Y54" s="394">
        <v>1</v>
      </c>
      <c r="Z54" s="395">
        <f>VLOOKUP(C54,'[1]PPTOS GENERALES 2024'!$AL$3:$AO$8,4)*Y54</f>
        <v>1152.97</v>
      </c>
      <c r="AA54" s="395">
        <f>VLOOKUP(C54,'[1]PPTOS GENERALES 2024'!$AL$3:$AP$8,5)*DM54*Y54</f>
        <v>376.65000000000003</v>
      </c>
      <c r="AB54" s="395"/>
      <c r="AC54" s="391">
        <f>VLOOKUP(C54,'[1]PPTOS GENERALES 2024'!$AU$3:$AV$8,2)*Y54</f>
        <v>840.87924999999996</v>
      </c>
      <c r="AD54" s="391">
        <f>VLOOKUP(C54,'[1]PPTOS GENERALES 2024'!$AU$3:$AW$8,3)*DM54*Y54</f>
        <v>274.62824999999998</v>
      </c>
      <c r="AE54" s="396">
        <f>VLOOKUP(I54,'[1]PPTOS GENERALES 2024'!$AL$11:$AN$40,3)*Y54</f>
        <v>839.48</v>
      </c>
      <c r="AF54" s="391"/>
      <c r="AG54" s="391">
        <f>VLOOKUP(V54,'[1]PPTOS GENERALES 2024'!$AL$45:$AU$56,10)*Y54</f>
        <v>707.5</v>
      </c>
      <c r="AH54" s="391">
        <f>43.33*1.01</f>
        <v>43.763300000000001</v>
      </c>
      <c r="AI54" s="391"/>
      <c r="AJ54" s="391"/>
      <c r="AK54" s="397"/>
      <c r="AL54" s="391">
        <f>VLOOKUP(V54,'[1]PPTOS GENERALES 2024'!$AL$45:$BB$56,12)*AK54</f>
        <v>0</v>
      </c>
      <c r="AM54" s="397"/>
      <c r="AN54" s="391">
        <f>VLOOKUP(V54,'[1]PPTOS GENERALES 2024'!$AL$45:$BB$56,14)*AM54</f>
        <v>0</v>
      </c>
      <c r="AO54" s="397"/>
      <c r="AP54" s="391">
        <f>VLOOKUP(V54,'[1]PPTOS GENERALES 2024'!$AL$45:$BB$56,15)*AO54</f>
        <v>0</v>
      </c>
      <c r="AQ54" s="397"/>
      <c r="AR54" s="391">
        <f>VLOOKUP(V54,'[1]PPTOS GENERALES 2024'!$AL$45:$BB$56,17)*AQ54</f>
        <v>0</v>
      </c>
      <c r="AS54" s="397"/>
      <c r="AT54" s="391">
        <f>VLOOKUP(V54,'[1]PPTOS GENERALES 2024'!$AL$45:$BG$56,18)*AS54</f>
        <v>0</v>
      </c>
      <c r="AU54" s="398"/>
      <c r="AV54" s="391">
        <f>VLOOKUP(V54,'[1]PPTOS GENERALES 2024'!$AL$45:$BG$56,19)*AU54</f>
        <v>0</v>
      </c>
      <c r="AW54" s="398"/>
      <c r="AX54" s="391">
        <f>VLOOKUP(V54,'[1]PPTOS GENERALES 2024'!$AL$45:$BG$56,20)*AW54</f>
        <v>0</v>
      </c>
      <c r="AY54" s="398"/>
      <c r="AZ54" s="391">
        <f>VLOOKUP(V54,'[1]PPTOS GENERALES 2024'!$AL$45:$BG$56,21)*AY54</f>
        <v>0</v>
      </c>
      <c r="BA54" s="398"/>
      <c r="BB54" s="391">
        <f>VLOOKUP(V54,'[1]PPTOS GENERALES 2024'!$AL$45:$BG$56,22)*BA54</f>
        <v>0</v>
      </c>
      <c r="BC54" s="398"/>
      <c r="BD54" s="270">
        <f>VLOOKUP(V54,'[1]PPTOS GENERALES 2024'!$AL$45:$BZ$56,23)*BC54</f>
        <v>0</v>
      </c>
      <c r="BE54" s="398"/>
      <c r="BF54" s="270">
        <f>VLOOKUP(V54,'[1]PPTOS GENERALES 2024'!$AL$45:$BZ$56,24)*BE54</f>
        <v>0</v>
      </c>
      <c r="BG54" s="398"/>
      <c r="BH54" s="270">
        <f>VLOOKUP(V54,'[1]PPTOS GENERALES 2024'!$AL$45:$BZ$56,25)*BG54</f>
        <v>0</v>
      </c>
      <c r="BI54" s="398"/>
      <c r="BJ54" s="270">
        <f>VLOOKUP(V54,'[1]PPTOS GENERALES 2024'!$AL$45:$BZ$56,26)*BI54</f>
        <v>0</v>
      </c>
      <c r="BK54" s="398"/>
      <c r="BL54" s="270">
        <f>VLOOKUP(V54,'[1]PPTOS GENERALES 2024'!$AL$45:$BZ$56,27)*BK54</f>
        <v>0</v>
      </c>
      <c r="BM54" s="270"/>
      <c r="BN54" s="270">
        <f>VLOOKUP(V54,'[1]PPTOS GENERALES 2024'!$AL$45:$BZ$56,28)*BM54</f>
        <v>0</v>
      </c>
      <c r="BO54" s="270"/>
      <c r="BP54" s="270">
        <f>VLOOKUP(V54,'[1]PPTOS GENERALES 2024'!$AL$45:$BZ$56,29)*BO54</f>
        <v>0</v>
      </c>
      <c r="BQ54" s="270"/>
      <c r="BR54" s="270">
        <f>VLOOKUP(V54,'[1]PPTOS GENERALES 2024'!$AL$45:$BZ$56,30)*BQ54</f>
        <v>0</v>
      </c>
      <c r="BS54" s="270"/>
      <c r="BT54" s="270">
        <f>VLOOKUP(V54,'[1]PPTOS GENERALES 2024'!$AL$45:$BZ$56,31)*BS54</f>
        <v>0</v>
      </c>
      <c r="BU54" s="270"/>
      <c r="BV54" s="270">
        <f>VLOOKUP(V54,'[1]PPTOS GENERALES 2024'!$AL$45:$BZ$56,32)*BU54</f>
        <v>0</v>
      </c>
      <c r="BW54" s="270"/>
      <c r="BX54" s="270">
        <f>VLOOKUP(V54,'[1]PPTOS GENERALES 2024'!$AL$45:$BZ$56,33)*BW54</f>
        <v>0</v>
      </c>
      <c r="BY54" s="270"/>
      <c r="BZ54" s="270">
        <f>VLOOKUP(V54,'[1]PPTOS GENERALES 2024'!$AL$45:$BZ$56,34)*BY54</f>
        <v>0</v>
      </c>
      <c r="CA54" s="270"/>
      <c r="CB54" s="270">
        <f>VLOOKUP(V54,'[1]PPTOS GENERALES 2024'!$AL$45:$BZ$56,35)*CA54</f>
        <v>0</v>
      </c>
      <c r="CC54" s="270">
        <v>0</v>
      </c>
      <c r="CD54" s="270">
        <f>VLOOKUP(V54,'[1]PPTOS GENERALES 2024'!$AL$45:$BZ$56,36)*CC54</f>
        <v>0</v>
      </c>
      <c r="CE54" s="270">
        <v>0</v>
      </c>
      <c r="CF54" s="270">
        <f>VLOOKUP(V54,'[1]PPTOS GENERALES 2024'!$AL$45:$BZ$56,37)*CE54</f>
        <v>0</v>
      </c>
      <c r="CG54" s="270">
        <v>0</v>
      </c>
      <c r="CH54" s="270">
        <f>VLOOKUP(V54,'[1]PPTOS GENERALES 2024'!$AL$45:$BZ$56,38)*CG54</f>
        <v>0</v>
      </c>
      <c r="CI54" s="270">
        <v>0</v>
      </c>
      <c r="CJ54" s="270">
        <f>VLOOKUP(V54,'[1]PPTOS GENERALES 2024'!$AL$45:$BZ$56,39)*CI54</f>
        <v>0</v>
      </c>
      <c r="CK54" s="270"/>
      <c r="CL54" s="270">
        <f>VLOOKUP(V54,'[1]PPTOS GENERALES 2024'!$AL$45:$BZ$56,40)*CK54</f>
        <v>0</v>
      </c>
      <c r="CM54" s="270"/>
      <c r="CN54" s="270">
        <f>VLOOKUP(V54,'[1]PPTOS GENERALES 2024'!$AL$45:$BZ$56,41)*CM54</f>
        <v>0</v>
      </c>
      <c r="CO54" s="391"/>
      <c r="CP54" s="391">
        <f t="array" ref="CP54">(Z54*12)+(AC54*2)</f>
        <v>15517.398499999999</v>
      </c>
      <c r="CQ54" s="391"/>
      <c r="CR54" s="391"/>
      <c r="CS54" s="391"/>
      <c r="CT54" s="391"/>
      <c r="CU54" s="391">
        <f t="array" ref="CU54">ROUND((AA54*12)+ (AD54*2)+AB54,2)</f>
        <v>5069.0600000000004</v>
      </c>
      <c r="CV54" s="270">
        <f t="shared" si="41"/>
        <v>20586.458500000001</v>
      </c>
      <c r="CW54" s="391">
        <f t="array" ref="CW54">ROUND((AE54+AF54)*14,2)</f>
        <v>11752.72</v>
      </c>
      <c r="CX54" s="391">
        <f t="array" ref="CX54">ROUND(AG54*14,2)</f>
        <v>9905</v>
      </c>
      <c r="CY54" s="270">
        <f t="shared" si="29"/>
        <v>612.69000000000005</v>
      </c>
      <c r="CZ54" s="278">
        <f t="shared" si="30"/>
        <v>10517.69</v>
      </c>
      <c r="DA54" s="129">
        <f t="shared" si="36"/>
        <v>42856.868500000004</v>
      </c>
      <c r="DB54" s="390">
        <v>0</v>
      </c>
      <c r="DC54" s="400">
        <f t="shared" si="31"/>
        <v>43072.4</v>
      </c>
      <c r="DD54" s="401">
        <f t="shared" si="32"/>
        <v>0.24237655382158763</v>
      </c>
      <c r="DE54" s="391"/>
      <c r="DF54" s="391"/>
      <c r="DG54" s="391">
        <f t="shared" si="33"/>
        <v>3120.3633000000004</v>
      </c>
      <c r="DH54" s="389" t="e">
        <f>#REF!-#REF!</f>
        <v>#REF!</v>
      </c>
      <c r="DI54" s="402" t="s">
        <v>122</v>
      </c>
      <c r="DJ54" s="411">
        <v>35738</v>
      </c>
      <c r="DK54" s="284">
        <v>45658</v>
      </c>
      <c r="DL54" s="403">
        <f t="shared" si="34"/>
        <v>9</v>
      </c>
      <c r="DM54" s="403">
        <f t="shared" si="35"/>
        <v>9</v>
      </c>
      <c r="DN54" s="404">
        <f>ROUND(AF54/30,2)</f>
        <v>0</v>
      </c>
      <c r="DO54" s="405">
        <f>ROUND(AJ54/30,2)</f>
        <v>0</v>
      </c>
      <c r="DP54" s="405">
        <f>ROUND(AL54/30,2)</f>
        <v>0</v>
      </c>
      <c r="DQ54" s="405">
        <f>ROUND(AN54/30,2)</f>
        <v>0</v>
      </c>
      <c r="DR54" s="405">
        <f>ROUND(AP54/30,2)</f>
        <v>0</v>
      </c>
      <c r="DS54" s="405">
        <f>ROUND(AR54/30,2)</f>
        <v>0</v>
      </c>
      <c r="DT54" s="405">
        <f>ROUND(AT54/30,2)</f>
        <v>0</v>
      </c>
      <c r="DU54" s="405">
        <f>ROUND(AV54/30,2)</f>
        <v>0</v>
      </c>
      <c r="DV54" s="405">
        <f>ROUND(AX54/30,2)</f>
        <v>0</v>
      </c>
      <c r="DW54" s="405">
        <f>ROUND(AZ54/30,2)</f>
        <v>0</v>
      </c>
      <c r="DX54" s="405">
        <f>ROUND(BB54/30,2)</f>
        <v>0</v>
      </c>
      <c r="DY54" s="204"/>
      <c r="DZ54" s="406">
        <v>13</v>
      </c>
      <c r="EA54" s="406">
        <v>2671.9</v>
      </c>
      <c r="EB54" s="407" t="e">
        <f>#REF!-DZ54</f>
        <v>#REF!</v>
      </c>
      <c r="EC54" s="408">
        <f>DG54-EA54</f>
        <v>448.46330000000034</v>
      </c>
      <c r="ED54" s="409">
        <f>ROUND(DB54/2,2)</f>
        <v>0</v>
      </c>
      <c r="EE54" s="204"/>
      <c r="EF54" s="204"/>
      <c r="EG54" s="204"/>
      <c r="EH54" s="204"/>
      <c r="EI54" s="134" t="s">
        <v>238</v>
      </c>
      <c r="EJ54" s="124">
        <v>150</v>
      </c>
      <c r="EK54" s="295" t="s">
        <v>213</v>
      </c>
      <c r="EL54" s="205">
        <v>5</v>
      </c>
      <c r="EM54" s="205">
        <v>0</v>
      </c>
      <c r="EN54" s="170" t="s">
        <v>132</v>
      </c>
      <c r="EO54" s="170" t="s">
        <v>132</v>
      </c>
      <c r="IE54" s="171"/>
      <c r="IF54" s="171"/>
      <c r="IG54" s="171"/>
      <c r="IH54" s="171"/>
      <c r="II54" s="171"/>
      <c r="IJ54" s="171"/>
      <c r="IK54" s="171"/>
      <c r="IL54" s="171"/>
      <c r="IM54" s="171"/>
      <c r="IN54" s="171"/>
      <c r="IO54" s="171"/>
    </row>
    <row r="55" spans="1:1050" ht="26.1" customHeight="1" outlineLevel="2" x14ac:dyDescent="0.2">
      <c r="A55" s="386">
        <f>EJ55</f>
        <v>150</v>
      </c>
      <c r="B55" s="387" t="s">
        <v>137</v>
      </c>
      <c r="C55" s="387" t="s">
        <v>226</v>
      </c>
      <c r="D55" s="387" t="s">
        <v>10</v>
      </c>
      <c r="E55" s="387" t="s">
        <v>127</v>
      </c>
      <c r="F55" s="387" t="s">
        <v>247</v>
      </c>
      <c r="G55" s="388" t="s">
        <v>248</v>
      </c>
      <c r="H55" s="389" t="s">
        <v>130</v>
      </c>
      <c r="I55" s="389">
        <v>28</v>
      </c>
      <c r="J55" s="391">
        <v>1091.02</v>
      </c>
      <c r="K55" s="391"/>
      <c r="L55" s="391">
        <v>690.47</v>
      </c>
      <c r="M55" s="391">
        <v>574.89</v>
      </c>
      <c r="N55" s="391"/>
      <c r="O55" s="391"/>
      <c r="P55" s="391"/>
      <c r="Q55" s="391"/>
      <c r="R55" s="391"/>
      <c r="S55" s="391"/>
      <c r="T55" s="391">
        <f t="shared" si="39"/>
        <v>2356.38</v>
      </c>
      <c r="U55" s="391">
        <f t="shared" si="40"/>
        <v>31839.54</v>
      </c>
      <c r="V55" s="389">
        <v>9</v>
      </c>
      <c r="W55" s="392">
        <v>28</v>
      </c>
      <c r="X55" s="393">
        <f>VLOOKUP(W55,'[1]PPTOS GENERALES 2024'!$AL$11:$AN$40,3)*Y55</f>
        <v>1000.81</v>
      </c>
      <c r="Y55" s="394">
        <v>1</v>
      </c>
      <c r="Z55" s="395">
        <f>VLOOKUP(C55,'[1]PPTOS GENERALES 2024'!$AL$3:$AO$8,4)*Y55</f>
        <v>1333.4</v>
      </c>
      <c r="AA55" s="395">
        <f>VLOOKUP(C55,'[1]PPTOS GENERALES 2024'!$AL$3:$AP$8,5)*DM55*Y55</f>
        <v>342.13333333333333</v>
      </c>
      <c r="AB55" s="395"/>
      <c r="AC55" s="391">
        <f>VLOOKUP(C55,'[1]PPTOS GENERALES 2024'!$AU$3:$AV$8,2)*Y55</f>
        <v>822.82899999999995</v>
      </c>
      <c r="AD55" s="391">
        <f>VLOOKUP(C55,'[1]PPTOS GENERALES 2024'!$AU$3:$AW$8,3)*DM55*Y55</f>
        <v>211.21833333333333</v>
      </c>
      <c r="AE55" s="396">
        <f>VLOOKUP(I55,'[1]PPTOS GENERALES 2024'!$AL$11:$AN$40,3)*Y55</f>
        <v>1000.81</v>
      </c>
      <c r="AF55" s="391">
        <f>X55-AE55</f>
        <v>0</v>
      </c>
      <c r="AG55" s="391">
        <f>VLOOKUP(V55,'[1]PPTOS GENERALES 2024'!$AL$45:$AU$56,10)*Y55</f>
        <v>898.68999999999994</v>
      </c>
      <c r="AH55" s="391"/>
      <c r="AI55" s="391"/>
      <c r="AJ55" s="391"/>
      <c r="AK55" s="397"/>
      <c r="AL55" s="391">
        <f>VLOOKUP(V55,'[1]PPTOS GENERALES 2024'!$AL$45:$BB$56,12)*AK55</f>
        <v>0</v>
      </c>
      <c r="AM55" s="397"/>
      <c r="AN55" s="391">
        <f>VLOOKUP(V55,'[1]PPTOS GENERALES 2024'!$AL$45:$BB$56,14)*AM55</f>
        <v>0</v>
      </c>
      <c r="AO55" s="397"/>
      <c r="AP55" s="391">
        <f>VLOOKUP(V55,'[1]PPTOS GENERALES 2024'!$AL$45:$BB$56,15)*AO55</f>
        <v>0</v>
      </c>
      <c r="AQ55" s="397"/>
      <c r="AR55" s="391">
        <f>VLOOKUP(V55,'[1]PPTOS GENERALES 2024'!$AL$45:$BB$56,17)*AQ55</f>
        <v>0</v>
      </c>
      <c r="AS55" s="397"/>
      <c r="AT55" s="391">
        <f>VLOOKUP(V55,'[1]PPTOS GENERALES 2024'!$AL$45:$BG$56,18)*AS55</f>
        <v>0</v>
      </c>
      <c r="AU55" s="398"/>
      <c r="AV55" s="391">
        <f>VLOOKUP(V55,'[1]PPTOS GENERALES 2024'!$AL$45:$BG$56,19)*AU55</f>
        <v>0</v>
      </c>
      <c r="AW55" s="398"/>
      <c r="AX55" s="391">
        <f>VLOOKUP(V55,'[1]PPTOS GENERALES 2024'!$AL$45:$BG$56,20)*AW55</f>
        <v>0</v>
      </c>
      <c r="AY55" s="398"/>
      <c r="AZ55" s="391">
        <f>VLOOKUP(V55,'[1]PPTOS GENERALES 2024'!$AL$45:$BG$56,21)*AY55</f>
        <v>0</v>
      </c>
      <c r="BA55" s="398"/>
      <c r="BB55" s="391">
        <f>VLOOKUP(V55,'[1]PPTOS GENERALES 2024'!$AL$45:$BG$56,22)*BA55</f>
        <v>0</v>
      </c>
      <c r="BC55" s="398"/>
      <c r="BD55" s="270">
        <f>VLOOKUP(V55,'[1]PPTOS GENERALES 2024'!$AL$45:$BZ$56,23)*BC55</f>
        <v>0</v>
      </c>
      <c r="BE55" s="398"/>
      <c r="BF55" s="270">
        <f>VLOOKUP(V55,'[1]PPTOS GENERALES 2024'!$AL$45:$BZ$56,24)*BE55</f>
        <v>0</v>
      </c>
      <c r="BG55" s="398"/>
      <c r="BH55" s="270">
        <f>VLOOKUP(V55,'[1]PPTOS GENERALES 2024'!$AL$45:$BZ$56,25)*BG55</f>
        <v>0</v>
      </c>
      <c r="BI55" s="398"/>
      <c r="BJ55" s="270">
        <f>VLOOKUP(V55,'[1]PPTOS GENERALES 2024'!$AL$45:$BZ$56,26)*BI55</f>
        <v>0</v>
      </c>
      <c r="BK55" s="398"/>
      <c r="BL55" s="270">
        <f>VLOOKUP(V55,'[1]PPTOS GENERALES 2024'!$AL$45:$BZ$56,27)*BK55</f>
        <v>0</v>
      </c>
      <c r="BM55" s="270"/>
      <c r="BN55" s="270">
        <f>VLOOKUP(V55,'[1]PPTOS GENERALES 2024'!$AL$45:$BZ$56,28)*BM55</f>
        <v>0</v>
      </c>
      <c r="BO55" s="270"/>
      <c r="BP55" s="270">
        <f>VLOOKUP(V55,'[1]PPTOS GENERALES 2024'!$AL$45:$BZ$56,29)*BO55</f>
        <v>0</v>
      </c>
      <c r="BQ55" s="270"/>
      <c r="BR55" s="270">
        <f>VLOOKUP(V55,'[1]PPTOS GENERALES 2024'!$AL$45:$BZ$56,30)*BQ55</f>
        <v>0</v>
      </c>
      <c r="BS55" s="270"/>
      <c r="BT55" s="270">
        <f>VLOOKUP(V55,'[1]PPTOS GENERALES 2024'!$AL$45:$BZ$56,31)*BS55</f>
        <v>0</v>
      </c>
      <c r="BU55" s="270"/>
      <c r="BV55" s="270">
        <f>VLOOKUP(V55,'[1]PPTOS GENERALES 2024'!$AL$45:$BZ$56,32)*BU55</f>
        <v>0</v>
      </c>
      <c r="BW55" s="270"/>
      <c r="BX55" s="270">
        <f>VLOOKUP(V55,'[1]PPTOS GENERALES 2024'!$AL$45:$BZ$56,33)*BW55</f>
        <v>0</v>
      </c>
      <c r="BY55" s="270"/>
      <c r="BZ55" s="270">
        <f>VLOOKUP(V55,'[1]PPTOS GENERALES 2024'!$AL$45:$BZ$56,34)*BY55</f>
        <v>0</v>
      </c>
      <c r="CA55" s="270"/>
      <c r="CB55" s="270">
        <f>VLOOKUP(V55,'[1]PPTOS GENERALES 2024'!$AL$45:$BZ$56,35)*CA55</f>
        <v>0</v>
      </c>
      <c r="CC55" s="270">
        <v>0</v>
      </c>
      <c r="CD55" s="270">
        <f>VLOOKUP(V55,'[1]PPTOS GENERALES 2024'!$AL$45:$BZ$56,36)*CC55</f>
        <v>0</v>
      </c>
      <c r="CE55" s="270">
        <v>0</v>
      </c>
      <c r="CF55" s="270">
        <f>VLOOKUP(V55,'[1]PPTOS GENERALES 2024'!$AL$45:$BZ$56,37)*CE55</f>
        <v>0</v>
      </c>
      <c r="CG55" s="270">
        <v>0</v>
      </c>
      <c r="CH55" s="270">
        <f>VLOOKUP(V55,'[1]PPTOS GENERALES 2024'!$AL$45:$BZ$56,38)*CG55</f>
        <v>0</v>
      </c>
      <c r="CI55" s="270">
        <v>0</v>
      </c>
      <c r="CJ55" s="270">
        <f>VLOOKUP(V55,'[1]PPTOS GENERALES 2024'!$AL$45:$BZ$56,39)*CI55</f>
        <v>0</v>
      </c>
      <c r="CK55" s="270"/>
      <c r="CL55" s="270">
        <f>VLOOKUP(V55,'[1]PPTOS GENERALES 2024'!$AL$45:$BZ$56,40)*CK55</f>
        <v>0</v>
      </c>
      <c r="CM55" s="270"/>
      <c r="CN55" s="270">
        <f>VLOOKUP(V55,'[1]PPTOS GENERALES 2024'!$AL$45:$BZ$56,41)*CM55</f>
        <v>0</v>
      </c>
      <c r="CO55" s="270">
        <f t="shared" ref="CO55:CO56" si="42">ROUND((Z55*12)+(AC55*2),2)</f>
        <v>17646.46</v>
      </c>
      <c r="CP55" s="391"/>
      <c r="CQ55" s="391">
        <f t="shared" ref="CQ55:CQ60" si="43">SUM(CP55)</f>
        <v>0</v>
      </c>
      <c r="CR55" s="391"/>
      <c r="CS55" s="391"/>
      <c r="CT55" s="391"/>
      <c r="CU55" s="391">
        <f t="array" ref="CU55">ROUND((AA55*12)+ (AD55*2)+AB55,2)</f>
        <v>4528.04</v>
      </c>
      <c r="CV55" s="270">
        <f t="shared" si="41"/>
        <v>22174.5</v>
      </c>
      <c r="CW55" s="391">
        <f t="array" ref="CW55">ROUND((AE55+AF55)*14,2)</f>
        <v>14011.34</v>
      </c>
      <c r="CX55" s="391">
        <f t="array" ref="CX55">ROUND(AG55*14,2)</f>
        <v>12581.66</v>
      </c>
      <c r="CY55" s="270">
        <f t="shared" si="29"/>
        <v>0</v>
      </c>
      <c r="CZ55" s="278">
        <f t="shared" si="30"/>
        <v>12581.66</v>
      </c>
      <c r="DA55" s="129">
        <f t="shared" si="36"/>
        <v>48767.5</v>
      </c>
      <c r="DB55" s="390">
        <v>0</v>
      </c>
      <c r="DC55" s="400">
        <f t="shared" si="31"/>
        <v>50050.466666666674</v>
      </c>
      <c r="DD55" s="401">
        <f t="shared" si="32"/>
        <v>0.57195947763901978</v>
      </c>
      <c r="DE55" s="391"/>
      <c r="DF55" s="391"/>
      <c r="DG55" s="391">
        <f t="shared" si="33"/>
        <v>3575.0333333333333</v>
      </c>
      <c r="DH55" s="389" t="e">
        <f>#REF!-#REF!</f>
        <v>#REF!</v>
      </c>
      <c r="DI55" s="402" t="s">
        <v>122</v>
      </c>
      <c r="DJ55" s="413">
        <v>38351</v>
      </c>
      <c r="DK55" s="284">
        <v>45658</v>
      </c>
      <c r="DL55" s="403">
        <f t="shared" si="34"/>
        <v>6.666666666666667</v>
      </c>
      <c r="DM55" s="403">
        <f t="shared" si="35"/>
        <v>6.666666666666667</v>
      </c>
      <c r="DN55" s="404">
        <f>ROUND(AF55/30,2)</f>
        <v>0</v>
      </c>
      <c r="DO55" s="405">
        <f>ROUND(AJ55/30,2)</f>
        <v>0</v>
      </c>
      <c r="DP55" s="405">
        <f>ROUND(AL55/30,2)</f>
        <v>0</v>
      </c>
      <c r="DQ55" s="405">
        <f>ROUND(AN55/30,2)</f>
        <v>0</v>
      </c>
      <c r="DR55" s="405">
        <f>ROUND(AP55/30,2)</f>
        <v>0</v>
      </c>
      <c r="DS55" s="405">
        <f>ROUND(AR55/30,2)</f>
        <v>0</v>
      </c>
      <c r="DT55" s="405">
        <f>ROUND(AT55/30,2)</f>
        <v>0</v>
      </c>
      <c r="DU55" s="405">
        <f>ROUND(AV55/30,2)</f>
        <v>0</v>
      </c>
      <c r="DV55" s="405">
        <f>ROUND(AX55/30,2)</f>
        <v>0</v>
      </c>
      <c r="DW55" s="405">
        <f>ROUND(AZ55/30,2)</f>
        <v>0</v>
      </c>
      <c r="DX55" s="405">
        <f>ROUND(BB55/30,2)</f>
        <v>0</v>
      </c>
      <c r="DY55" s="204"/>
      <c r="DZ55" s="406">
        <v>652</v>
      </c>
      <c r="EA55" s="406">
        <v>2586.9</v>
      </c>
      <c r="EB55" s="407" t="e">
        <f>#REF!-DZ55</f>
        <v>#REF!</v>
      </c>
      <c r="EC55" s="408">
        <f>DG55-EA55</f>
        <v>988.13333333333321</v>
      </c>
      <c r="ED55" s="409">
        <f>ROUND(DB55/2,2)</f>
        <v>0</v>
      </c>
      <c r="EE55" s="204"/>
      <c r="EF55" s="204"/>
      <c r="EG55" s="204"/>
      <c r="EH55" s="204"/>
      <c r="EI55" s="134" t="s">
        <v>238</v>
      </c>
      <c r="EJ55" s="124">
        <v>150</v>
      </c>
      <c r="EK55" s="295" t="s">
        <v>213</v>
      </c>
      <c r="EL55" s="205">
        <v>5</v>
      </c>
      <c r="EM55" s="205">
        <v>0</v>
      </c>
      <c r="EN55" s="170" t="s">
        <v>132</v>
      </c>
      <c r="EO55" s="170" t="s">
        <v>132</v>
      </c>
      <c r="EP55" s="410"/>
      <c r="EQ55" s="410"/>
      <c r="ER55" s="410"/>
      <c r="ES55" s="410"/>
      <c r="ET55" s="410"/>
      <c r="EU55" s="410"/>
      <c r="EV55" s="410"/>
      <c r="EW55" s="410"/>
      <c r="EX55" s="410"/>
      <c r="EY55" s="410"/>
      <c r="EZ55" s="410"/>
      <c r="FA55" s="410"/>
      <c r="FB55" s="410"/>
      <c r="FC55" s="410"/>
      <c r="FD55" s="410"/>
      <c r="FE55" s="410"/>
      <c r="FF55" s="410"/>
      <c r="FG55" s="410"/>
      <c r="FH55" s="410"/>
      <c r="FI55" s="410"/>
      <c r="FJ55" s="410"/>
      <c r="FK55" s="410"/>
      <c r="FL55" s="410"/>
      <c r="FM55" s="410"/>
      <c r="FN55" s="410"/>
      <c r="FO55" s="410"/>
      <c r="FP55" s="410"/>
      <c r="FQ55" s="410"/>
      <c r="FR55" s="410"/>
      <c r="FS55" s="410"/>
      <c r="FT55" s="410"/>
      <c r="FU55" s="410"/>
      <c r="FV55" s="410"/>
      <c r="FW55" s="410"/>
      <c r="FX55" s="410"/>
      <c r="FY55" s="410"/>
      <c r="FZ55" s="410"/>
      <c r="GA55" s="410"/>
      <c r="GB55" s="410"/>
      <c r="GC55" s="410"/>
      <c r="GD55" s="410"/>
      <c r="GE55" s="410"/>
      <c r="GF55" s="410"/>
      <c r="GG55" s="410"/>
      <c r="GH55" s="410"/>
      <c r="GI55" s="410"/>
      <c r="GJ55" s="410"/>
      <c r="GK55" s="410"/>
      <c r="GL55" s="410"/>
      <c r="GM55" s="410"/>
      <c r="GN55" s="410"/>
      <c r="GO55" s="410"/>
      <c r="GP55" s="410"/>
      <c r="GQ55" s="410"/>
      <c r="GR55" s="410"/>
      <c r="GS55" s="410"/>
      <c r="GT55" s="410"/>
      <c r="GU55" s="410"/>
      <c r="GV55" s="410"/>
      <c r="GW55" s="410"/>
      <c r="GX55" s="410"/>
      <c r="GY55" s="410"/>
      <c r="GZ55" s="410"/>
      <c r="HA55" s="410"/>
      <c r="HB55" s="410"/>
      <c r="HC55" s="410"/>
      <c r="HD55" s="410"/>
      <c r="HE55" s="410"/>
      <c r="HF55" s="410"/>
      <c r="HG55" s="410"/>
      <c r="HH55" s="410"/>
      <c r="HI55" s="410"/>
      <c r="HJ55" s="410"/>
      <c r="HK55" s="410"/>
      <c r="HL55" s="410"/>
      <c r="HM55" s="410"/>
      <c r="HN55" s="410"/>
      <c r="HO55" s="410"/>
      <c r="HP55" s="410"/>
      <c r="HQ55" s="410"/>
      <c r="HR55" s="410"/>
      <c r="HS55" s="410"/>
      <c r="HT55" s="410"/>
      <c r="HU55" s="410"/>
      <c r="HV55" s="410"/>
      <c r="HW55" s="410"/>
      <c r="HX55" s="410"/>
      <c r="HY55" s="410"/>
      <c r="HZ55" s="410"/>
      <c r="IA55" s="410"/>
      <c r="IB55" s="410"/>
      <c r="IC55" s="410"/>
      <c r="ID55" s="410"/>
      <c r="IE55" s="410"/>
      <c r="IF55" s="410"/>
      <c r="IG55" s="410"/>
      <c r="IH55" s="410"/>
      <c r="II55" s="410"/>
      <c r="IJ55" s="410"/>
      <c r="IK55" s="410"/>
      <c r="IL55" s="410"/>
      <c r="IM55" s="410"/>
      <c r="IN55" s="410"/>
      <c r="IO55" s="410"/>
      <c r="IP55" s="410"/>
      <c r="IQ55" s="410"/>
      <c r="IR55" s="410"/>
      <c r="IS55" s="410"/>
      <c r="IT55" s="410"/>
      <c r="IU55" s="410"/>
      <c r="IV55" s="410"/>
      <c r="IW55" s="410"/>
      <c r="IX55" s="410"/>
      <c r="IY55" s="410"/>
      <c r="IZ55" s="410"/>
      <c r="JA55" s="410"/>
      <c r="JB55" s="410"/>
      <c r="JC55" s="410"/>
      <c r="JD55" s="410"/>
      <c r="JE55" s="410"/>
      <c r="JF55" s="410"/>
      <c r="JG55" s="410"/>
      <c r="JH55" s="410"/>
      <c r="JI55" s="410"/>
      <c r="JJ55" s="410"/>
      <c r="JK55" s="410"/>
      <c r="JL55" s="410"/>
      <c r="JM55" s="410"/>
      <c r="JN55" s="410"/>
      <c r="JO55" s="410"/>
      <c r="JP55" s="410"/>
      <c r="JQ55" s="410"/>
      <c r="JR55" s="410"/>
      <c r="JS55" s="410"/>
      <c r="JT55" s="410"/>
      <c r="JU55" s="410"/>
      <c r="JV55" s="410"/>
      <c r="JW55" s="410"/>
      <c r="JX55" s="410"/>
      <c r="JY55" s="410"/>
      <c r="JZ55" s="410"/>
      <c r="KA55" s="410"/>
      <c r="KB55" s="410"/>
      <c r="KC55" s="410"/>
      <c r="KD55" s="410"/>
      <c r="KE55" s="410"/>
      <c r="KF55" s="410"/>
      <c r="KG55" s="410"/>
      <c r="KH55" s="410"/>
      <c r="KI55" s="410"/>
      <c r="KJ55" s="410"/>
      <c r="KK55" s="410"/>
      <c r="KL55" s="410"/>
      <c r="KM55" s="410"/>
      <c r="KN55" s="410"/>
      <c r="KO55" s="410"/>
      <c r="KP55" s="410"/>
      <c r="KQ55" s="410"/>
      <c r="KR55" s="410"/>
      <c r="KS55" s="410"/>
      <c r="KT55" s="410"/>
      <c r="KU55" s="410"/>
      <c r="KV55" s="410"/>
      <c r="KW55" s="410"/>
      <c r="KX55" s="410"/>
      <c r="KY55" s="410"/>
      <c r="KZ55" s="410"/>
      <c r="LA55" s="410"/>
      <c r="LB55" s="410"/>
      <c r="LC55" s="410"/>
      <c r="LD55" s="410"/>
      <c r="LE55" s="410"/>
      <c r="LF55" s="410"/>
      <c r="LG55" s="410"/>
      <c r="LH55" s="410"/>
      <c r="LI55" s="410"/>
      <c r="LJ55" s="410"/>
      <c r="LK55" s="410"/>
      <c r="LL55" s="410"/>
      <c r="LM55" s="410"/>
      <c r="LN55" s="410"/>
      <c r="LO55" s="410"/>
      <c r="LP55" s="410"/>
      <c r="LQ55" s="410"/>
      <c r="LR55" s="410"/>
      <c r="LS55" s="410"/>
      <c r="LT55" s="410"/>
      <c r="LU55" s="410"/>
      <c r="LV55" s="410"/>
      <c r="LW55" s="410"/>
      <c r="LX55" s="410"/>
      <c r="LY55" s="410"/>
      <c r="LZ55" s="410"/>
      <c r="MA55" s="410"/>
      <c r="MB55" s="410"/>
      <c r="MC55" s="410"/>
      <c r="MD55" s="410"/>
      <c r="ME55" s="410"/>
      <c r="MF55" s="410"/>
      <c r="MG55" s="410"/>
      <c r="MH55" s="410"/>
      <c r="MI55" s="410"/>
      <c r="MJ55" s="410"/>
      <c r="MK55" s="410"/>
      <c r="ML55" s="410"/>
      <c r="MM55" s="410"/>
      <c r="MN55" s="410"/>
      <c r="MO55" s="410"/>
      <c r="MP55" s="410"/>
      <c r="MQ55" s="410"/>
      <c r="MR55" s="410"/>
      <c r="MS55" s="410"/>
      <c r="MT55" s="410"/>
      <c r="MU55" s="410"/>
      <c r="MV55" s="410"/>
      <c r="MW55" s="410"/>
      <c r="MX55" s="410"/>
      <c r="MY55" s="410"/>
      <c r="MZ55" s="410"/>
      <c r="NA55" s="410"/>
      <c r="NB55" s="410"/>
      <c r="NC55" s="410"/>
      <c r="ND55" s="410"/>
      <c r="NE55" s="410"/>
      <c r="NF55" s="410"/>
      <c r="NG55" s="410"/>
      <c r="NH55" s="410"/>
      <c r="NI55" s="410"/>
      <c r="NJ55" s="410"/>
      <c r="NK55" s="410"/>
      <c r="NL55" s="410"/>
      <c r="NM55" s="410"/>
      <c r="NN55" s="410"/>
      <c r="NO55" s="410"/>
      <c r="NP55" s="410"/>
      <c r="NQ55" s="410"/>
      <c r="NR55" s="410"/>
      <c r="NS55" s="410"/>
      <c r="NT55" s="410"/>
      <c r="NU55" s="410"/>
      <c r="NV55" s="410"/>
      <c r="NW55" s="410"/>
      <c r="NX55" s="410"/>
      <c r="NY55" s="410"/>
      <c r="NZ55" s="410"/>
      <c r="OA55" s="410"/>
      <c r="OB55" s="410"/>
      <c r="OC55" s="410"/>
      <c r="OD55" s="410"/>
      <c r="OE55" s="410"/>
      <c r="OF55" s="410"/>
      <c r="OG55" s="410"/>
      <c r="OH55" s="410"/>
      <c r="OI55" s="410"/>
      <c r="OJ55" s="410"/>
      <c r="OK55" s="410"/>
      <c r="OL55" s="410"/>
      <c r="OM55" s="410"/>
      <c r="ON55" s="410"/>
      <c r="OO55" s="410"/>
      <c r="OP55" s="410"/>
      <c r="OQ55" s="410"/>
      <c r="OR55" s="410"/>
      <c r="OS55" s="410"/>
      <c r="OT55" s="410"/>
      <c r="OU55" s="410"/>
      <c r="OV55" s="410"/>
      <c r="OW55" s="410"/>
      <c r="OX55" s="410"/>
      <c r="OY55" s="410"/>
      <c r="OZ55" s="410"/>
      <c r="PA55" s="410"/>
      <c r="PB55" s="410"/>
      <c r="PC55" s="410"/>
      <c r="PD55" s="410"/>
      <c r="PE55" s="410"/>
      <c r="PF55" s="410"/>
      <c r="PG55" s="410"/>
      <c r="PH55" s="410"/>
      <c r="PI55" s="410"/>
      <c r="PJ55" s="410"/>
      <c r="PK55" s="410"/>
      <c r="PL55" s="410"/>
      <c r="PM55" s="410"/>
      <c r="PN55" s="410"/>
      <c r="PO55" s="410"/>
      <c r="PP55" s="410"/>
      <c r="PQ55" s="410"/>
      <c r="PR55" s="410"/>
      <c r="PS55" s="410"/>
      <c r="PT55" s="410"/>
      <c r="PU55" s="410"/>
      <c r="PV55" s="410"/>
      <c r="PW55" s="410"/>
      <c r="PX55" s="410"/>
      <c r="PY55" s="410"/>
      <c r="PZ55" s="410"/>
      <c r="QA55" s="410"/>
      <c r="QB55" s="410"/>
      <c r="QC55" s="410"/>
      <c r="QD55" s="410"/>
      <c r="QE55" s="410"/>
      <c r="QF55" s="410"/>
      <c r="QG55" s="410"/>
      <c r="QH55" s="410"/>
      <c r="QI55" s="410"/>
      <c r="QJ55" s="410"/>
      <c r="QK55" s="410"/>
      <c r="QL55" s="410"/>
      <c r="QM55" s="410"/>
      <c r="QN55" s="410"/>
      <c r="QO55" s="410"/>
      <c r="QP55" s="410"/>
      <c r="QQ55" s="410"/>
      <c r="QR55" s="410"/>
      <c r="QS55" s="410"/>
      <c r="QT55" s="410"/>
      <c r="QU55" s="410"/>
      <c r="QV55" s="410"/>
      <c r="QW55" s="410"/>
      <c r="QX55" s="410"/>
      <c r="QY55" s="410"/>
      <c r="QZ55" s="410"/>
      <c r="RA55" s="410"/>
      <c r="RB55" s="410"/>
      <c r="RC55" s="410"/>
      <c r="RD55" s="410"/>
      <c r="RE55" s="410"/>
      <c r="RF55" s="410"/>
      <c r="RG55" s="410"/>
      <c r="RH55" s="410"/>
      <c r="RI55" s="410"/>
      <c r="RJ55" s="410"/>
      <c r="RK55" s="410"/>
      <c r="RL55" s="410"/>
      <c r="RM55" s="410"/>
      <c r="RN55" s="410"/>
      <c r="RO55" s="410"/>
      <c r="RP55" s="410"/>
      <c r="RQ55" s="410"/>
      <c r="RR55" s="410"/>
      <c r="RS55" s="410"/>
      <c r="RT55" s="410"/>
      <c r="RU55" s="410"/>
      <c r="RV55" s="410"/>
      <c r="RW55" s="410"/>
      <c r="RX55" s="410"/>
      <c r="RY55" s="410"/>
      <c r="RZ55" s="410"/>
      <c r="SA55" s="410"/>
      <c r="SB55" s="410"/>
      <c r="SC55" s="410"/>
      <c r="SD55" s="410"/>
      <c r="SE55" s="410"/>
      <c r="SF55" s="410"/>
      <c r="SG55" s="410"/>
      <c r="SH55" s="410"/>
      <c r="SI55" s="410"/>
      <c r="SJ55" s="410"/>
      <c r="SK55" s="410"/>
      <c r="SL55" s="410"/>
      <c r="SM55" s="410"/>
      <c r="SN55" s="410"/>
      <c r="SO55" s="410"/>
      <c r="SP55" s="410"/>
      <c r="SQ55" s="410"/>
      <c r="SR55" s="410"/>
      <c r="SS55" s="410"/>
      <c r="ST55" s="410"/>
      <c r="SU55" s="410"/>
      <c r="SV55" s="410"/>
      <c r="SW55" s="410"/>
      <c r="SX55" s="410"/>
      <c r="SY55" s="410"/>
      <c r="SZ55" s="410"/>
      <c r="TA55" s="410"/>
      <c r="TB55" s="410"/>
      <c r="TC55" s="410"/>
      <c r="TD55" s="410"/>
      <c r="TE55" s="410"/>
      <c r="TF55" s="410"/>
      <c r="TG55" s="410"/>
      <c r="TH55" s="410"/>
      <c r="TI55" s="410"/>
      <c r="TJ55" s="410"/>
      <c r="TK55" s="410"/>
      <c r="TL55" s="410"/>
      <c r="TM55" s="410"/>
      <c r="TN55" s="410"/>
      <c r="TO55" s="410"/>
      <c r="TP55" s="410"/>
      <c r="TQ55" s="410"/>
      <c r="TR55" s="410"/>
      <c r="TS55" s="410"/>
      <c r="TT55" s="410"/>
      <c r="TU55" s="410"/>
      <c r="TV55" s="410"/>
      <c r="TW55" s="410"/>
      <c r="TX55" s="410"/>
      <c r="TY55" s="410"/>
      <c r="TZ55" s="410"/>
      <c r="UA55" s="410"/>
      <c r="UB55" s="410"/>
      <c r="UC55" s="410"/>
      <c r="UD55" s="410"/>
      <c r="UE55" s="410"/>
      <c r="UF55" s="410"/>
      <c r="UG55" s="410"/>
      <c r="UH55" s="410"/>
      <c r="UI55" s="410"/>
      <c r="UJ55" s="410"/>
      <c r="UK55" s="410"/>
      <c r="UL55" s="410"/>
      <c r="UM55" s="410"/>
      <c r="UN55" s="410"/>
      <c r="UO55" s="410"/>
      <c r="UP55" s="410"/>
      <c r="UQ55" s="410"/>
      <c r="UR55" s="410"/>
      <c r="US55" s="410"/>
      <c r="UT55" s="410"/>
      <c r="UU55" s="410"/>
      <c r="UV55" s="410"/>
      <c r="UW55" s="410"/>
      <c r="UX55" s="410"/>
      <c r="UY55" s="410"/>
      <c r="UZ55" s="410"/>
      <c r="VA55" s="410"/>
      <c r="VB55" s="410"/>
      <c r="VC55" s="410"/>
      <c r="VD55" s="410"/>
      <c r="VE55" s="410"/>
      <c r="VF55" s="410"/>
      <c r="VG55" s="410"/>
      <c r="VH55" s="410"/>
      <c r="VI55" s="410"/>
      <c r="VJ55" s="410"/>
      <c r="VK55" s="410"/>
      <c r="VL55" s="410"/>
      <c r="VM55" s="410"/>
      <c r="VN55" s="410"/>
      <c r="VO55" s="410"/>
      <c r="VP55" s="410"/>
      <c r="VQ55" s="410"/>
      <c r="VR55" s="410"/>
      <c r="VS55" s="410"/>
      <c r="VT55" s="410"/>
      <c r="VU55" s="410"/>
      <c r="VV55" s="410"/>
      <c r="VW55" s="410"/>
      <c r="VX55" s="410"/>
      <c r="VY55" s="410"/>
      <c r="VZ55" s="410"/>
      <c r="WA55" s="410"/>
      <c r="WB55" s="410"/>
      <c r="WC55" s="410"/>
      <c r="WD55" s="410"/>
      <c r="WE55" s="410"/>
      <c r="WF55" s="410"/>
      <c r="WG55" s="410"/>
      <c r="WH55" s="410"/>
      <c r="WI55" s="410"/>
      <c r="WJ55" s="410"/>
      <c r="WK55" s="410"/>
      <c r="WL55" s="410"/>
      <c r="WM55" s="410"/>
      <c r="WN55" s="410"/>
      <c r="WO55" s="410"/>
      <c r="WP55" s="410"/>
      <c r="WQ55" s="410"/>
      <c r="WR55" s="410"/>
      <c r="WS55" s="410"/>
      <c r="WT55" s="410"/>
      <c r="WU55" s="410"/>
      <c r="WV55" s="410"/>
      <c r="WW55" s="410"/>
      <c r="WX55" s="410"/>
      <c r="WY55" s="410"/>
      <c r="WZ55" s="410"/>
      <c r="XA55" s="410"/>
      <c r="XB55" s="410"/>
      <c r="XC55" s="410"/>
      <c r="XD55" s="410"/>
      <c r="XE55" s="410"/>
      <c r="XF55" s="410"/>
      <c r="XG55" s="410"/>
      <c r="XH55" s="410"/>
      <c r="XI55" s="410"/>
      <c r="XJ55" s="410"/>
      <c r="XK55" s="410"/>
      <c r="XL55" s="410"/>
      <c r="XM55" s="410"/>
      <c r="XN55" s="410"/>
      <c r="XO55" s="410"/>
      <c r="XP55" s="410"/>
      <c r="XQ55" s="410"/>
      <c r="XR55" s="410"/>
      <c r="XS55" s="410"/>
      <c r="XT55" s="410"/>
      <c r="XU55" s="410"/>
      <c r="XV55" s="410"/>
      <c r="XW55" s="410"/>
      <c r="XX55" s="410"/>
      <c r="XY55" s="410"/>
      <c r="XZ55" s="410"/>
      <c r="YA55" s="410"/>
      <c r="YB55" s="410"/>
      <c r="YC55" s="410"/>
      <c r="YD55" s="410"/>
      <c r="YE55" s="410"/>
      <c r="YF55" s="410"/>
      <c r="YG55" s="410"/>
      <c r="YH55" s="410"/>
      <c r="YI55" s="410"/>
      <c r="YJ55" s="410"/>
      <c r="YK55" s="410"/>
      <c r="YL55" s="410"/>
      <c r="YM55" s="410"/>
      <c r="YN55" s="410"/>
      <c r="YO55" s="410"/>
      <c r="YP55" s="410"/>
      <c r="YQ55" s="410"/>
      <c r="YR55" s="410"/>
      <c r="YS55" s="410"/>
      <c r="YT55" s="410"/>
      <c r="YU55" s="410"/>
      <c r="YV55" s="410"/>
      <c r="YW55" s="410"/>
      <c r="YX55" s="410"/>
      <c r="YY55" s="410"/>
      <c r="YZ55" s="410"/>
      <c r="ZA55" s="410"/>
      <c r="ZB55" s="410"/>
      <c r="ZC55" s="410"/>
      <c r="ZD55" s="410"/>
      <c r="ZE55" s="410"/>
      <c r="ZF55" s="410"/>
      <c r="ZG55" s="410"/>
      <c r="ZH55" s="410"/>
      <c r="ZI55" s="410"/>
      <c r="ZJ55" s="410"/>
      <c r="ZK55" s="410"/>
      <c r="ZL55" s="410"/>
      <c r="ZM55" s="410"/>
      <c r="ZN55" s="410"/>
      <c r="ZO55" s="410"/>
      <c r="ZP55" s="410"/>
      <c r="ZQ55" s="410"/>
      <c r="ZR55" s="410"/>
      <c r="ZS55" s="410"/>
      <c r="ZT55" s="410"/>
      <c r="ZU55" s="410"/>
      <c r="ZV55" s="410"/>
      <c r="ZW55" s="410"/>
      <c r="ZX55" s="410"/>
      <c r="ZY55" s="410"/>
      <c r="ZZ55" s="410"/>
      <c r="AAA55" s="410"/>
      <c r="AAB55" s="410"/>
      <c r="AAC55" s="410"/>
      <c r="AAD55" s="410"/>
      <c r="AAE55" s="410"/>
      <c r="AAF55" s="410"/>
      <c r="AAG55" s="410"/>
      <c r="AAH55" s="410"/>
      <c r="AAI55" s="410"/>
      <c r="AAJ55" s="410"/>
      <c r="AAK55" s="410"/>
      <c r="AAL55" s="410"/>
      <c r="AAM55" s="410"/>
      <c r="AAN55" s="410"/>
      <c r="AAO55" s="410"/>
      <c r="AAP55" s="410"/>
      <c r="AAQ55" s="410"/>
      <c r="AAR55" s="410"/>
      <c r="AAS55" s="410"/>
      <c r="AAT55" s="410"/>
      <c r="AAU55" s="410"/>
      <c r="AAV55" s="410"/>
      <c r="AAW55" s="410"/>
      <c r="AAX55" s="410"/>
      <c r="AAY55" s="410"/>
      <c r="AAZ55" s="410"/>
      <c r="ABA55" s="410"/>
      <c r="ABB55" s="410"/>
      <c r="ABC55" s="410"/>
      <c r="ABD55" s="410"/>
      <c r="ABE55" s="410"/>
      <c r="ABF55" s="410"/>
      <c r="ABG55" s="410"/>
      <c r="ABH55" s="410"/>
      <c r="ABI55" s="410"/>
      <c r="ABJ55" s="410"/>
      <c r="ABK55" s="410"/>
      <c r="ABL55" s="410"/>
      <c r="ABM55" s="410"/>
      <c r="ABN55" s="410"/>
      <c r="ABO55" s="410"/>
      <c r="ABP55" s="410"/>
      <c r="ABQ55" s="410"/>
      <c r="ABR55" s="410"/>
      <c r="ABS55" s="410"/>
      <c r="ABT55" s="410"/>
      <c r="ABU55" s="410"/>
      <c r="ABV55" s="410"/>
      <c r="ABW55" s="410"/>
      <c r="ABX55" s="410"/>
      <c r="ABY55" s="410"/>
      <c r="ABZ55" s="410"/>
      <c r="ACA55" s="410"/>
      <c r="ACB55" s="410"/>
      <c r="ACC55" s="410"/>
      <c r="ACD55" s="410"/>
      <c r="ACE55" s="410"/>
      <c r="ACF55" s="410"/>
      <c r="ACG55" s="410"/>
      <c r="ACH55" s="410"/>
      <c r="ACI55" s="410"/>
      <c r="ACJ55" s="410"/>
      <c r="ACK55" s="410"/>
      <c r="ACL55" s="410"/>
      <c r="ACM55" s="410"/>
      <c r="ACN55" s="410"/>
      <c r="ACO55" s="410"/>
      <c r="ACP55" s="410"/>
      <c r="ACQ55" s="410"/>
      <c r="ACR55" s="410"/>
      <c r="ACS55" s="410"/>
      <c r="ACT55" s="410"/>
      <c r="ACU55" s="410"/>
      <c r="ACV55" s="410"/>
      <c r="ACW55" s="410"/>
      <c r="ACX55" s="410"/>
      <c r="ACY55" s="410"/>
      <c r="ACZ55" s="410"/>
      <c r="ADA55" s="410"/>
      <c r="ADB55" s="410"/>
      <c r="ADC55" s="410"/>
      <c r="ADD55" s="410"/>
      <c r="ADE55" s="410"/>
      <c r="ADF55" s="410"/>
      <c r="ADG55" s="410"/>
      <c r="ADH55" s="410"/>
      <c r="ADI55" s="410"/>
      <c r="ADJ55" s="410"/>
      <c r="ADK55" s="410"/>
      <c r="ADL55" s="410"/>
      <c r="ADM55" s="410"/>
      <c r="ADN55" s="410"/>
      <c r="ADO55" s="410"/>
      <c r="ADP55" s="410"/>
      <c r="ADQ55" s="410"/>
      <c r="ADR55" s="410"/>
      <c r="ADS55" s="410"/>
      <c r="ADT55" s="410"/>
      <c r="ADU55" s="410"/>
      <c r="ADV55" s="410"/>
      <c r="ADW55" s="410"/>
      <c r="ADX55" s="410"/>
      <c r="ADY55" s="410"/>
      <c r="ADZ55" s="410"/>
      <c r="AEA55" s="410"/>
      <c r="AEB55" s="410"/>
      <c r="AEC55" s="410"/>
      <c r="AED55" s="410"/>
      <c r="AEE55" s="410"/>
      <c r="AEF55" s="410"/>
      <c r="AEG55" s="410"/>
      <c r="AEH55" s="410"/>
      <c r="AEI55" s="410"/>
      <c r="AEJ55" s="410"/>
      <c r="AEK55" s="410"/>
      <c r="AEL55" s="410"/>
      <c r="AEM55" s="410"/>
      <c r="AEN55" s="410"/>
      <c r="AEO55" s="410"/>
      <c r="AEP55" s="410"/>
      <c r="AEQ55" s="410"/>
      <c r="AER55" s="410"/>
      <c r="AES55" s="410"/>
      <c r="AET55" s="410"/>
      <c r="AEU55" s="410"/>
      <c r="AEV55" s="410"/>
      <c r="AEW55" s="410"/>
      <c r="AEX55" s="410"/>
      <c r="AEY55" s="410"/>
      <c r="AEZ55" s="410"/>
      <c r="AFA55" s="410"/>
      <c r="AFB55" s="410"/>
      <c r="AFC55" s="410"/>
      <c r="AFD55" s="410"/>
      <c r="AFE55" s="410"/>
      <c r="AFF55" s="410"/>
      <c r="AFG55" s="410"/>
      <c r="AFH55" s="410"/>
      <c r="AFI55" s="410"/>
      <c r="AFJ55" s="410"/>
      <c r="AFK55" s="410"/>
      <c r="AFL55" s="410"/>
      <c r="AFM55" s="410"/>
      <c r="AFN55" s="410"/>
      <c r="AFO55" s="410"/>
      <c r="AFP55" s="410"/>
      <c r="AFQ55" s="410"/>
      <c r="AFR55" s="410"/>
      <c r="AFS55" s="410"/>
      <c r="AFT55" s="410"/>
      <c r="AFU55" s="410"/>
      <c r="AFV55" s="410"/>
      <c r="AFW55" s="410"/>
      <c r="AFX55" s="410"/>
      <c r="AFY55" s="410"/>
      <c r="AFZ55" s="410"/>
      <c r="AGA55" s="410"/>
      <c r="AGB55" s="410"/>
      <c r="AGC55" s="410"/>
      <c r="AGD55" s="410"/>
      <c r="AGE55" s="410"/>
      <c r="AGF55" s="410"/>
      <c r="AGG55" s="410"/>
      <c r="AGH55" s="410"/>
      <c r="AGI55" s="410"/>
      <c r="AGJ55" s="410"/>
      <c r="AGK55" s="410"/>
      <c r="AGL55" s="410"/>
      <c r="AGM55" s="410"/>
      <c r="AGN55" s="410"/>
      <c r="AGO55" s="410"/>
      <c r="AGP55" s="410"/>
      <c r="AGQ55" s="410"/>
      <c r="AGR55" s="410"/>
      <c r="AGS55" s="410"/>
      <c r="AGT55" s="410"/>
      <c r="AGU55" s="410"/>
      <c r="AGV55" s="410"/>
      <c r="AGW55" s="410"/>
      <c r="AGX55" s="410"/>
      <c r="AGY55" s="410"/>
      <c r="AGZ55" s="410"/>
      <c r="AHA55" s="410"/>
      <c r="AHB55" s="410"/>
      <c r="AHC55" s="410"/>
      <c r="AHD55" s="410"/>
      <c r="AHE55" s="410"/>
      <c r="AHF55" s="410"/>
      <c r="AHG55" s="410"/>
      <c r="AHH55" s="410"/>
      <c r="AHI55" s="410"/>
      <c r="AHJ55" s="410"/>
      <c r="AHK55" s="410"/>
      <c r="AHL55" s="410"/>
      <c r="AHM55" s="410"/>
      <c r="AHN55" s="410"/>
      <c r="AHO55" s="410"/>
      <c r="AHP55" s="410"/>
      <c r="AHQ55" s="410"/>
      <c r="AHR55" s="410"/>
      <c r="AHS55" s="410"/>
      <c r="AHT55" s="410"/>
      <c r="AHU55" s="410"/>
      <c r="AHV55" s="410"/>
      <c r="AHW55" s="410"/>
      <c r="AHX55" s="410"/>
      <c r="AHY55" s="410"/>
      <c r="AHZ55" s="410"/>
      <c r="AIA55" s="410"/>
      <c r="AIB55" s="410"/>
      <c r="AIC55" s="410"/>
      <c r="AID55" s="410"/>
      <c r="AIE55" s="410"/>
      <c r="AIF55" s="410"/>
      <c r="AIG55" s="410"/>
      <c r="AIH55" s="410"/>
      <c r="AII55" s="410"/>
      <c r="AIJ55" s="410"/>
      <c r="AIK55" s="410"/>
      <c r="AIL55" s="410"/>
      <c r="AIM55" s="410"/>
      <c r="AIN55" s="410"/>
      <c r="AIO55" s="410"/>
      <c r="AIP55" s="410"/>
      <c r="AIQ55" s="410"/>
      <c r="AIR55" s="410"/>
      <c r="AIS55" s="410"/>
      <c r="AIT55" s="410"/>
      <c r="AIU55" s="410"/>
      <c r="AIV55" s="410"/>
      <c r="AIW55" s="410"/>
      <c r="AIX55" s="410"/>
      <c r="AIY55" s="410"/>
      <c r="AIZ55" s="410"/>
      <c r="AJA55" s="410"/>
      <c r="AJB55" s="410"/>
      <c r="AJC55" s="410"/>
      <c r="AJD55" s="410"/>
      <c r="AJE55" s="410"/>
      <c r="AJF55" s="410"/>
      <c r="AJG55" s="410"/>
      <c r="AJH55" s="410"/>
      <c r="AJI55" s="410"/>
      <c r="AJJ55" s="410"/>
      <c r="AJK55" s="410"/>
      <c r="AJL55" s="410"/>
      <c r="AJM55" s="410"/>
      <c r="AJN55" s="410"/>
      <c r="AJO55" s="410"/>
      <c r="AJP55" s="410"/>
      <c r="AJQ55" s="410"/>
      <c r="AJR55" s="410"/>
      <c r="AJS55" s="410"/>
      <c r="AJT55" s="410"/>
      <c r="AJU55" s="410"/>
      <c r="AJV55" s="410"/>
      <c r="AJW55" s="410"/>
      <c r="AJX55" s="410"/>
      <c r="AJY55" s="410"/>
      <c r="AJZ55" s="410"/>
      <c r="AKA55" s="410"/>
      <c r="AKB55" s="410"/>
      <c r="AKC55" s="410"/>
      <c r="AKD55" s="410"/>
      <c r="AKE55" s="410"/>
      <c r="AKF55" s="410"/>
      <c r="AKG55" s="410"/>
      <c r="AKH55" s="410"/>
      <c r="AKI55" s="410"/>
      <c r="AKJ55" s="410"/>
      <c r="AKK55" s="410"/>
      <c r="AKL55" s="410"/>
      <c r="AKM55" s="410"/>
      <c r="AKN55" s="410"/>
      <c r="AKO55" s="410"/>
      <c r="AKP55" s="410"/>
      <c r="AKQ55" s="410"/>
      <c r="AKR55" s="410"/>
      <c r="AKS55" s="410"/>
      <c r="AKT55" s="410"/>
      <c r="AKU55" s="410"/>
      <c r="AKV55" s="410"/>
      <c r="AKW55" s="410"/>
      <c r="AKX55" s="410"/>
      <c r="AKY55" s="410"/>
      <c r="AKZ55" s="410"/>
      <c r="ALA55" s="410"/>
      <c r="ALB55" s="410"/>
      <c r="ALC55" s="410"/>
      <c r="ALD55" s="410"/>
      <c r="ALE55" s="410"/>
      <c r="ALF55" s="410"/>
      <c r="ALG55" s="410"/>
      <c r="ALH55" s="410"/>
      <c r="ALI55" s="410"/>
      <c r="ALJ55" s="410"/>
      <c r="ALK55" s="410"/>
      <c r="ALL55" s="410"/>
      <c r="ALM55" s="410"/>
      <c r="ALN55" s="410"/>
      <c r="ALO55" s="410"/>
      <c r="ALP55" s="410"/>
      <c r="ALQ55" s="410"/>
      <c r="ALR55" s="410"/>
      <c r="ALS55" s="410"/>
      <c r="ALT55" s="410"/>
      <c r="ALU55" s="410"/>
      <c r="ALV55" s="410"/>
      <c r="ALW55" s="410"/>
      <c r="ALX55" s="410"/>
      <c r="ALY55" s="410"/>
      <c r="ALZ55" s="410"/>
      <c r="AMA55" s="410"/>
      <c r="AMB55" s="410"/>
      <c r="AMC55" s="410"/>
      <c r="AMD55" s="410"/>
      <c r="AME55" s="410"/>
      <c r="AMF55" s="410"/>
      <c r="AMG55" s="410"/>
      <c r="AMH55" s="410"/>
      <c r="AMI55" s="410"/>
      <c r="AMJ55" s="410"/>
      <c r="AMK55" s="410"/>
      <c r="AML55" s="410"/>
      <c r="AMM55" s="410"/>
      <c r="AMN55" s="410"/>
      <c r="AMO55" s="410"/>
      <c r="AMP55" s="410"/>
      <c r="AMQ55" s="410"/>
      <c r="AMR55" s="410"/>
      <c r="AMS55" s="410"/>
      <c r="AMT55" s="410"/>
      <c r="AMU55" s="410"/>
      <c r="AMV55" s="410"/>
      <c r="AMW55" s="410"/>
      <c r="AMX55" s="410"/>
      <c r="AMY55" s="410"/>
      <c r="AMZ55" s="410"/>
      <c r="ANA55" s="410"/>
      <c r="ANB55" s="410"/>
      <c r="ANC55" s="410"/>
      <c r="AND55" s="410"/>
      <c r="ANE55" s="410"/>
      <c r="ANF55" s="410"/>
      <c r="ANG55" s="410"/>
      <c r="ANH55" s="410"/>
      <c r="ANI55" s="410"/>
      <c r="ANJ55" s="410"/>
    </row>
    <row r="56" spans="1:1050" ht="26.1" customHeight="1" outlineLevel="2" x14ac:dyDescent="0.2">
      <c r="A56" s="386">
        <f>EJ56</f>
        <v>150</v>
      </c>
      <c r="B56" s="387" t="s">
        <v>137</v>
      </c>
      <c r="C56" s="387" t="s">
        <v>226</v>
      </c>
      <c r="D56" s="387" t="s">
        <v>10</v>
      </c>
      <c r="E56" s="387" t="s">
        <v>127</v>
      </c>
      <c r="F56" s="387" t="s">
        <v>247</v>
      </c>
      <c r="G56" s="388" t="s">
        <v>248</v>
      </c>
      <c r="H56" s="389" t="s">
        <v>130</v>
      </c>
      <c r="I56" s="389">
        <v>28</v>
      </c>
      <c r="J56" s="391">
        <v>925.96</v>
      </c>
      <c r="K56" s="391">
        <v>201.3</v>
      </c>
      <c r="L56" s="391">
        <v>690.47</v>
      </c>
      <c r="M56" s="391">
        <v>337.29</v>
      </c>
      <c r="N56" s="391"/>
      <c r="O56" s="391"/>
      <c r="P56" s="391"/>
      <c r="Q56" s="391"/>
      <c r="R56" s="391"/>
      <c r="S56" s="391"/>
      <c r="T56" s="391">
        <f t="shared" si="39"/>
        <v>2155.02</v>
      </c>
      <c r="U56" s="391">
        <f t="shared" si="40"/>
        <v>29495.7</v>
      </c>
      <c r="V56" s="389">
        <v>11</v>
      </c>
      <c r="W56" s="392">
        <v>28</v>
      </c>
      <c r="X56" s="393">
        <f>VLOOKUP(W56,'[1]PPTOS GENERALES 2024'!$AL$11:$AN$40,3)*Y56</f>
        <v>1000.81</v>
      </c>
      <c r="Y56" s="394">
        <v>1</v>
      </c>
      <c r="Z56" s="395">
        <f>VLOOKUP(C56,'[1]PPTOS GENERALES 2024'!$AL$3:$AO$8,4)*Y56</f>
        <v>1333.4</v>
      </c>
      <c r="AA56" s="395">
        <f>VLOOKUP(C56,'[1]PPTOS GENERALES 2024'!$AL$3:$AP$8,5)*DM56*Y56</f>
        <v>376.34666666666664</v>
      </c>
      <c r="AB56" s="395"/>
      <c r="AC56" s="391">
        <f>VLOOKUP(C56,'[1]PPTOS GENERALES 2024'!$AU$3:$AV$8,2)*Y56</f>
        <v>822.82899999999995</v>
      </c>
      <c r="AD56" s="391">
        <f>VLOOKUP(C56,'[1]PPTOS GENERALES 2024'!$AU$3:$AW$8,3)*DM56*Y56</f>
        <v>232.34016666666665</v>
      </c>
      <c r="AE56" s="396">
        <f>VLOOKUP(I56,'[1]PPTOS GENERALES 2024'!$AL$11:$AN$40,3)*Y56</f>
        <v>1000.81</v>
      </c>
      <c r="AF56" s="391">
        <f>X56-AE56</f>
        <v>0</v>
      </c>
      <c r="AG56" s="391">
        <f>VLOOKUP(V56,'[1]PPTOS GENERALES 2024'!$AL$45:$AU$56,10)*Y56</f>
        <v>1125.08</v>
      </c>
      <c r="AH56" s="391"/>
      <c r="AI56" s="391"/>
      <c r="AJ56" s="391"/>
      <c r="AK56" s="397"/>
      <c r="AL56" s="391">
        <f>VLOOKUP(V56,'[1]PPTOS GENERALES 2024'!$AL$45:$BB$56,12)*AK56</f>
        <v>0</v>
      </c>
      <c r="AM56" s="397">
        <v>1</v>
      </c>
      <c r="AN56" s="391">
        <f>VLOOKUP(V56,'[1]PPTOS GENERALES 2024'!$AL$45:$BB$56,14)*AM56</f>
        <v>925.36000000000013</v>
      </c>
      <c r="AO56" s="397"/>
      <c r="AP56" s="391">
        <f>VLOOKUP(V56,'[1]PPTOS GENERALES 2024'!$AL$45:$BB$56,15)*AO56</f>
        <v>0</v>
      </c>
      <c r="AQ56" s="397"/>
      <c r="AR56" s="391">
        <f>VLOOKUP(V56,'[1]PPTOS GENERALES 2024'!$AL$45:$BB$56,17)*AQ56</f>
        <v>0</v>
      </c>
      <c r="AS56" s="397"/>
      <c r="AT56" s="391">
        <f>VLOOKUP(V56,'[1]PPTOS GENERALES 2024'!$AL$45:$BG$56,18)*AS56</f>
        <v>0</v>
      </c>
      <c r="AU56" s="398"/>
      <c r="AV56" s="391">
        <f>VLOOKUP(V56,'[1]PPTOS GENERALES 2024'!$AL$45:$BG$56,19)*AU56</f>
        <v>0</v>
      </c>
      <c r="AW56" s="398"/>
      <c r="AX56" s="391">
        <f>VLOOKUP(V56,'[1]PPTOS GENERALES 2024'!$AL$45:$BG$56,20)*AW56</f>
        <v>0</v>
      </c>
      <c r="AY56" s="398"/>
      <c r="AZ56" s="391">
        <f>VLOOKUP(V56,'[1]PPTOS GENERALES 2024'!$AL$45:$BG$56,21)*AY56</f>
        <v>0</v>
      </c>
      <c r="BA56" s="398"/>
      <c r="BB56" s="391">
        <f>VLOOKUP(V56,'[1]PPTOS GENERALES 2024'!$AL$45:$BG$56,22)*BA56</f>
        <v>0</v>
      </c>
      <c r="BC56" s="398"/>
      <c r="BD56" s="270">
        <f>VLOOKUP(V56,'[1]PPTOS GENERALES 2024'!$AL$45:$BZ$56,23)*BC56</f>
        <v>0</v>
      </c>
      <c r="BE56" s="398"/>
      <c r="BF56" s="270">
        <f>VLOOKUP(V56,'[1]PPTOS GENERALES 2024'!$AL$45:$BZ$56,24)*BE56</f>
        <v>0</v>
      </c>
      <c r="BG56" s="398"/>
      <c r="BH56" s="270">
        <f>VLOOKUP(V56,'[1]PPTOS GENERALES 2024'!$AL$45:$BZ$56,25)*BG56</f>
        <v>0</v>
      </c>
      <c r="BI56" s="398"/>
      <c r="BJ56" s="270">
        <f>VLOOKUP(V56,'[1]PPTOS GENERALES 2024'!$AL$45:$BZ$56,26)*BI56</f>
        <v>0</v>
      </c>
      <c r="BK56" s="398"/>
      <c r="BL56" s="270">
        <f>VLOOKUP(V56,'[1]PPTOS GENERALES 2024'!$AL$45:$BZ$56,27)*BK56</f>
        <v>0</v>
      </c>
      <c r="BM56" s="270"/>
      <c r="BN56" s="270">
        <f>VLOOKUP(V56,'[1]PPTOS GENERALES 2024'!$AL$45:$BZ$56,28)*BM56</f>
        <v>0</v>
      </c>
      <c r="BO56" s="270"/>
      <c r="BP56" s="270">
        <f>VLOOKUP(V56,'[1]PPTOS GENERALES 2024'!$AL$45:$BZ$56,29)*BO56</f>
        <v>0</v>
      </c>
      <c r="BQ56" s="270"/>
      <c r="BR56" s="270">
        <f>VLOOKUP(V56,'[1]PPTOS GENERALES 2024'!$AL$45:$BZ$56,30)*BQ56</f>
        <v>0</v>
      </c>
      <c r="BS56" s="270"/>
      <c r="BT56" s="270">
        <f>VLOOKUP(V56,'[1]PPTOS GENERALES 2024'!$AL$45:$BZ$56,31)*BS56</f>
        <v>0</v>
      </c>
      <c r="BU56" s="270"/>
      <c r="BV56" s="270">
        <f>VLOOKUP(V56,'[1]PPTOS GENERALES 2024'!$AL$45:$BZ$56,32)*BU56</f>
        <v>0</v>
      </c>
      <c r="BW56" s="270"/>
      <c r="BX56" s="270">
        <f>VLOOKUP(V56,'[1]PPTOS GENERALES 2024'!$AL$45:$BZ$56,33)*BW56</f>
        <v>0</v>
      </c>
      <c r="BY56" s="270"/>
      <c r="BZ56" s="270">
        <f>VLOOKUP(V56,'[1]PPTOS GENERALES 2024'!$AL$45:$BZ$56,34)*BY56</f>
        <v>0</v>
      </c>
      <c r="CA56" s="270"/>
      <c r="CB56" s="270">
        <f>VLOOKUP(V56,'[1]PPTOS GENERALES 2024'!$AL$45:$BZ$56,35)*CA56</f>
        <v>0</v>
      </c>
      <c r="CC56" s="270">
        <v>0</v>
      </c>
      <c r="CD56" s="270">
        <f>VLOOKUP(V56,'[1]PPTOS GENERALES 2024'!$AL$45:$BZ$56,36)*CC56</f>
        <v>0</v>
      </c>
      <c r="CE56" s="270">
        <v>0</v>
      </c>
      <c r="CF56" s="270">
        <f>VLOOKUP(V56,'[1]PPTOS GENERALES 2024'!$AL$45:$BZ$56,37)*CE56</f>
        <v>0</v>
      </c>
      <c r="CG56" s="270">
        <v>0</v>
      </c>
      <c r="CH56" s="270">
        <f>VLOOKUP(V56,'[1]PPTOS GENERALES 2024'!$AL$45:$BZ$56,38)*CG56</f>
        <v>0</v>
      </c>
      <c r="CI56" s="270">
        <v>0</v>
      </c>
      <c r="CJ56" s="270">
        <f>VLOOKUP(V56,'[1]PPTOS GENERALES 2024'!$AL$45:$BZ$56,39)*CI56</f>
        <v>0</v>
      </c>
      <c r="CK56" s="270"/>
      <c r="CL56" s="270">
        <f>VLOOKUP(V56,'[1]PPTOS GENERALES 2024'!$AL$45:$BZ$56,40)*CK56</f>
        <v>0</v>
      </c>
      <c r="CM56" s="270"/>
      <c r="CN56" s="270">
        <f>VLOOKUP(V56,'[1]PPTOS GENERALES 2024'!$AL$45:$BZ$56,41)*CM56</f>
        <v>0</v>
      </c>
      <c r="CO56" s="270">
        <f t="shared" si="42"/>
        <v>17646.46</v>
      </c>
      <c r="CP56" s="391"/>
      <c r="CQ56" s="391">
        <f t="shared" si="43"/>
        <v>0</v>
      </c>
      <c r="CR56" s="391"/>
      <c r="CS56" s="408"/>
      <c r="CT56" s="391"/>
      <c r="CU56" s="391">
        <f t="array" ref="CU56">ROUND((AA56*12)+ (AD56*2)+AB56,2)</f>
        <v>4980.84</v>
      </c>
      <c r="CV56" s="270">
        <f t="shared" si="41"/>
        <v>22627.3</v>
      </c>
      <c r="CW56" s="391">
        <f t="array" ref="CW56">ROUND((AE56+AF56)*14,2)</f>
        <v>14011.34</v>
      </c>
      <c r="CX56" s="391">
        <f t="array" ref="CX56">ROUND(AG56*14,2)</f>
        <v>15751.12</v>
      </c>
      <c r="CY56" s="270">
        <f t="shared" si="29"/>
        <v>12955.04</v>
      </c>
      <c r="CZ56" s="278">
        <f t="shared" si="30"/>
        <v>28706.160000000003</v>
      </c>
      <c r="DA56" s="129">
        <f t="shared" si="36"/>
        <v>65344.800000000003</v>
      </c>
      <c r="DB56" s="390">
        <v>0</v>
      </c>
      <c r="DC56" s="400">
        <f t="shared" si="31"/>
        <v>53698.91333333333</v>
      </c>
      <c r="DD56" s="401">
        <f t="shared" si="32"/>
        <v>0.82056751775117487</v>
      </c>
      <c r="DE56" s="391"/>
      <c r="DF56" s="391"/>
      <c r="DG56" s="391">
        <f t="shared" si="33"/>
        <v>4760.996666666666</v>
      </c>
      <c r="DH56" s="389" t="e">
        <f>#REF!-#REF!</f>
        <v>#REF!</v>
      </c>
      <c r="DI56" s="402" t="s">
        <v>122</v>
      </c>
      <c r="DJ56" s="411">
        <v>37449</v>
      </c>
      <c r="DK56" s="284">
        <v>45658</v>
      </c>
      <c r="DL56" s="403">
        <f t="shared" si="34"/>
        <v>7.333333333333333</v>
      </c>
      <c r="DM56" s="403">
        <f t="shared" si="35"/>
        <v>7.333333333333333</v>
      </c>
      <c r="DN56" s="404">
        <f>ROUND(AF56/30,2)</f>
        <v>0</v>
      </c>
      <c r="DO56" s="405">
        <f>ROUND(AJ56/30,2)</f>
        <v>0</v>
      </c>
      <c r="DP56" s="405">
        <f>ROUND(AL56/30,2)</f>
        <v>0</v>
      </c>
      <c r="DQ56" s="405">
        <f>ROUND(AN56/30,2)</f>
        <v>30.85</v>
      </c>
      <c r="DR56" s="405">
        <f>ROUND(AP56/30,2)</f>
        <v>0</v>
      </c>
      <c r="DS56" s="405">
        <f>ROUND(AR56/30,2)</f>
        <v>0</v>
      </c>
      <c r="DT56" s="405">
        <f>ROUND(AT56/30,2)</f>
        <v>0</v>
      </c>
      <c r="DU56" s="405">
        <f>ROUND(AV56/30,2)</f>
        <v>0</v>
      </c>
      <c r="DV56" s="405">
        <f>ROUND(AX56/30,2)</f>
        <v>0</v>
      </c>
      <c r="DW56" s="405">
        <f>ROUND(AZ56/30,2)</f>
        <v>0</v>
      </c>
      <c r="DX56" s="405">
        <f>ROUND(BB56/30,2)</f>
        <v>0</v>
      </c>
      <c r="DY56" s="204"/>
      <c r="DZ56" s="406">
        <v>38</v>
      </c>
      <c r="EA56" s="406">
        <v>2459.35</v>
      </c>
      <c r="EB56" s="407" t="e">
        <f>#REF!-DZ56</f>
        <v>#REF!</v>
      </c>
      <c r="EC56" s="408">
        <f>DG56-EA56</f>
        <v>2301.6466666666661</v>
      </c>
      <c r="ED56" s="409">
        <f>ROUND(DB56/2,2)</f>
        <v>0</v>
      </c>
      <c r="EE56" s="204"/>
      <c r="EF56" s="204"/>
      <c r="EG56" s="204"/>
      <c r="EH56" s="204"/>
      <c r="EI56" s="134" t="s">
        <v>238</v>
      </c>
      <c r="EJ56" s="124">
        <v>150</v>
      </c>
      <c r="EK56" s="295" t="s">
        <v>213</v>
      </c>
      <c r="EL56" s="205">
        <v>5</v>
      </c>
      <c r="EM56" s="205">
        <v>0</v>
      </c>
      <c r="EN56" s="170" t="s">
        <v>132</v>
      </c>
      <c r="EO56" s="170" t="s">
        <v>132</v>
      </c>
    </row>
    <row r="57" spans="1:1050" ht="26.1" customHeight="1" outlineLevel="2" x14ac:dyDescent="0.2">
      <c r="A57" s="386">
        <f>EJ57</f>
        <v>150</v>
      </c>
      <c r="B57" s="387" t="s">
        <v>137</v>
      </c>
      <c r="C57" s="387" t="s">
        <v>178</v>
      </c>
      <c r="D57" s="387" t="s">
        <v>114</v>
      </c>
      <c r="E57" s="387" t="s">
        <v>234</v>
      </c>
      <c r="F57" s="389"/>
      <c r="G57" s="388" t="s">
        <v>235</v>
      </c>
      <c r="H57" s="389" t="s">
        <v>130</v>
      </c>
      <c r="I57" s="389">
        <v>22</v>
      </c>
      <c r="J57" s="391">
        <v>690.24</v>
      </c>
      <c r="K57" s="391">
        <v>151.13999999999999</v>
      </c>
      <c r="L57" s="391">
        <v>434.82</v>
      </c>
      <c r="M57" s="391">
        <v>115.26</v>
      </c>
      <c r="N57" s="391"/>
      <c r="O57" s="391"/>
      <c r="P57" s="391"/>
      <c r="Q57" s="391"/>
      <c r="R57" s="391"/>
      <c r="S57" s="391"/>
      <c r="T57" s="391">
        <f t="shared" si="39"/>
        <v>1391.46</v>
      </c>
      <c r="U57" s="391">
        <f t="shared" si="40"/>
        <v>19249.919999999998</v>
      </c>
      <c r="V57" s="389">
        <v>6</v>
      </c>
      <c r="W57" s="392">
        <v>22</v>
      </c>
      <c r="X57" s="393">
        <f>VLOOKUP(W57,'[1]PPTOS GENERALES 2024'!$AL$11:$AN$40,3)*Y57</f>
        <v>612.99</v>
      </c>
      <c r="Y57" s="394">
        <v>1</v>
      </c>
      <c r="Z57" s="395">
        <f>VLOOKUP(C57,'[1]PPTOS GENERALES 2024'!$AL$3:$AO$8,4)*Y57</f>
        <v>865.68</v>
      </c>
      <c r="AA57" s="395">
        <f>VLOOKUP(C57,'[1]PPTOS GENERALES 2024'!$AL$3:$AP$8,5)*DM57*Y57</f>
        <v>380.15999999999997</v>
      </c>
      <c r="AB57" s="395"/>
      <c r="AC57" s="391">
        <f>VLOOKUP(C57,'[1]PPTOS GENERALES 2024'!$AU$3:$AV$8,2)*Y57</f>
        <v>748.20899999999995</v>
      </c>
      <c r="AD57" s="391">
        <f>VLOOKUP(C57,'[1]PPTOS GENERALES 2024'!$AU$3:$AW$8,3)*DM57*Y57</f>
        <v>328.16399999999999</v>
      </c>
      <c r="AE57" s="396">
        <f>VLOOKUP(I57,'[1]PPTOS GENERALES 2024'!$AL$11:$AN$40,3)*Y57</f>
        <v>612.99</v>
      </c>
      <c r="AF57" s="391">
        <f>X57-AE57</f>
        <v>0</v>
      </c>
      <c r="AG57" s="391">
        <f>VLOOKUP(V57,'[1]PPTOS GENERALES 2024'!$AL$45:$AU$56,10)*Y57</f>
        <v>562.53</v>
      </c>
      <c r="AH57" s="391"/>
      <c r="AI57" s="391"/>
      <c r="AJ57" s="391"/>
      <c r="AK57" s="397"/>
      <c r="AL57" s="391">
        <f>VLOOKUP(V57,'[1]PPTOS GENERALES 2024'!$AL$45:$BB$56,12)*AK57</f>
        <v>0</v>
      </c>
      <c r="AM57" s="397"/>
      <c r="AN57" s="391">
        <f>VLOOKUP(V57,'[1]PPTOS GENERALES 2024'!$AL$45:$BB$56,14)*AM57</f>
        <v>0</v>
      </c>
      <c r="AO57" s="397"/>
      <c r="AP57" s="391">
        <f>VLOOKUP(V57,'[1]PPTOS GENERALES 2024'!$AL$45:$BB$56,15)*AO57</f>
        <v>0</v>
      </c>
      <c r="AQ57" s="397"/>
      <c r="AR57" s="391">
        <f>VLOOKUP(V57,'[1]PPTOS GENERALES 2024'!$AL$45:$BB$56,17)*AQ57</f>
        <v>0</v>
      </c>
      <c r="AS57" s="397"/>
      <c r="AT57" s="391">
        <f>VLOOKUP(V57,'[1]PPTOS GENERALES 2024'!$AL$45:$BG$56,18)*AS57</f>
        <v>0</v>
      </c>
      <c r="AU57" s="398"/>
      <c r="AV57" s="391">
        <f>VLOOKUP(V57,'[1]PPTOS GENERALES 2024'!$AL$45:$BG$56,19)*AU57</f>
        <v>0</v>
      </c>
      <c r="AW57" s="398"/>
      <c r="AX57" s="391">
        <f>VLOOKUP(V57,'[1]PPTOS GENERALES 2024'!$AL$45:$BG$56,20)*AW57</f>
        <v>0</v>
      </c>
      <c r="AY57" s="398"/>
      <c r="AZ57" s="391">
        <f>VLOOKUP(V57,'[1]PPTOS GENERALES 2024'!$AL$45:$BG$56,21)*AY57</f>
        <v>0</v>
      </c>
      <c r="BA57" s="398"/>
      <c r="BB57" s="391">
        <f>VLOOKUP(V57,'[1]PPTOS GENERALES 2024'!$AL$45:$BG$56,22)*BA57</f>
        <v>0</v>
      </c>
      <c r="BC57" s="398"/>
      <c r="BD57" s="270">
        <f>VLOOKUP(V57,'[1]PPTOS GENERALES 2024'!$AL$45:$BZ$56,23)*BC57</f>
        <v>0</v>
      </c>
      <c r="BE57" s="398"/>
      <c r="BF57" s="270">
        <f>VLOOKUP(V57,'[1]PPTOS GENERALES 2024'!$AL$45:$BZ$56,24)*BE57</f>
        <v>0</v>
      </c>
      <c r="BG57" s="398"/>
      <c r="BH57" s="270">
        <f>VLOOKUP(V57,'[1]PPTOS GENERALES 2024'!$AL$45:$BZ$56,25)*BG57</f>
        <v>0</v>
      </c>
      <c r="BI57" s="398"/>
      <c r="BJ57" s="270">
        <f>VLOOKUP(V57,'[1]PPTOS GENERALES 2024'!$AL$45:$BZ$56,26)*BI57</f>
        <v>0</v>
      </c>
      <c r="BK57" s="398"/>
      <c r="BL57" s="270">
        <f>VLOOKUP(V57,'[1]PPTOS GENERALES 2024'!$AL$45:$BZ$56,27)*BK57</f>
        <v>0</v>
      </c>
      <c r="BM57" s="270"/>
      <c r="BN57" s="270">
        <f>VLOOKUP(V57,'[1]PPTOS GENERALES 2024'!$AL$45:$BZ$56,28)*BM57</f>
        <v>0</v>
      </c>
      <c r="BO57" s="270"/>
      <c r="BP57" s="270">
        <f>VLOOKUP(V57,'[1]PPTOS GENERALES 2024'!$AL$45:$BZ$56,29)*BO57</f>
        <v>0</v>
      </c>
      <c r="BQ57" s="270"/>
      <c r="BR57" s="270">
        <f>VLOOKUP(V57,'[1]PPTOS GENERALES 2024'!$AL$45:$BZ$56,30)*BQ57</f>
        <v>0</v>
      </c>
      <c r="BS57" s="270"/>
      <c r="BT57" s="270">
        <f>VLOOKUP(V57,'[1]PPTOS GENERALES 2024'!$AL$45:$BZ$56,31)*BS57</f>
        <v>0</v>
      </c>
      <c r="BU57" s="270"/>
      <c r="BV57" s="270">
        <f>VLOOKUP(V57,'[1]PPTOS GENERALES 2024'!$AL$45:$BZ$56,32)*BU57</f>
        <v>0</v>
      </c>
      <c r="BW57" s="270"/>
      <c r="BX57" s="270">
        <f>VLOOKUP(V57,'[1]PPTOS GENERALES 2024'!$AL$45:$BZ$56,33)*BW57</f>
        <v>0</v>
      </c>
      <c r="BY57" s="270"/>
      <c r="BZ57" s="270">
        <f>VLOOKUP(V57,'[1]PPTOS GENERALES 2024'!$AL$45:$BZ$56,34)*BY57</f>
        <v>0</v>
      </c>
      <c r="CA57" s="270"/>
      <c r="CB57" s="270">
        <f>VLOOKUP(V57,'[1]PPTOS GENERALES 2024'!$AL$45:$BZ$56,35)*CA57</f>
        <v>0</v>
      </c>
      <c r="CC57" s="270">
        <v>0</v>
      </c>
      <c r="CD57" s="270">
        <f>VLOOKUP(V57,'[1]PPTOS GENERALES 2024'!$AL$45:$BZ$56,36)*CC57</f>
        <v>0</v>
      </c>
      <c r="CE57" s="270">
        <v>0</v>
      </c>
      <c r="CF57" s="270">
        <f>VLOOKUP(V57,'[1]PPTOS GENERALES 2024'!$AL$45:$BZ$56,37)*CE57</f>
        <v>0</v>
      </c>
      <c r="CG57" s="270">
        <v>0</v>
      </c>
      <c r="CH57" s="270">
        <f>VLOOKUP(V57,'[1]PPTOS GENERALES 2024'!$AL$45:$BZ$56,38)*CG57</f>
        <v>0</v>
      </c>
      <c r="CI57" s="270">
        <v>0</v>
      </c>
      <c r="CJ57" s="270">
        <f>VLOOKUP(V57,'[1]PPTOS GENERALES 2024'!$AL$45:$BZ$56,39)*CI57</f>
        <v>0</v>
      </c>
      <c r="CK57" s="270"/>
      <c r="CL57" s="270">
        <f>VLOOKUP(V57,'[1]PPTOS GENERALES 2024'!$AL$45:$BZ$56,40)*CK57</f>
        <v>0</v>
      </c>
      <c r="CM57" s="270"/>
      <c r="CN57" s="270">
        <f>VLOOKUP(V57,'[1]PPTOS GENERALES 2024'!$AL$45:$BZ$56,41)*CM57</f>
        <v>0</v>
      </c>
      <c r="CO57" s="391"/>
      <c r="CP57" s="391"/>
      <c r="CQ57" s="391">
        <f t="shared" si="43"/>
        <v>0</v>
      </c>
      <c r="CR57" s="391">
        <f t="array" ref="CR57">ROUND((Z57*12)+(AC57*2),2)</f>
        <v>11884.58</v>
      </c>
      <c r="CS57" s="391"/>
      <c r="CT57" s="391"/>
      <c r="CU57" s="391">
        <f t="array" ref="CU57">ROUND((AA57*12)+ (AD57*2)+AB57,2)</f>
        <v>5218.25</v>
      </c>
      <c r="CV57" s="270">
        <f t="shared" si="41"/>
        <v>17102.830000000002</v>
      </c>
      <c r="CW57" s="391">
        <f t="array" ref="CW57">ROUND((AE57+AF57)*14,2)</f>
        <v>8581.86</v>
      </c>
      <c r="CX57" s="391">
        <f t="array" ref="CX57">ROUND(AG57*14,2)</f>
        <v>7875.42</v>
      </c>
      <c r="CY57" s="270">
        <f t="shared" si="29"/>
        <v>0</v>
      </c>
      <c r="CZ57" s="278">
        <f t="shared" si="30"/>
        <v>7875.42</v>
      </c>
      <c r="DA57" s="129">
        <f t="shared" si="36"/>
        <v>33560.11</v>
      </c>
      <c r="DB57" s="390">
        <v>0</v>
      </c>
      <c r="DC57" s="400">
        <f t="shared" si="31"/>
        <v>33899.040000000001</v>
      </c>
      <c r="DD57" s="401">
        <f t="shared" si="32"/>
        <v>0.76099640933572732</v>
      </c>
      <c r="DE57" s="391"/>
      <c r="DF57" s="391"/>
      <c r="DG57" s="391">
        <f t="shared" si="33"/>
        <v>2421.3599999999997</v>
      </c>
      <c r="DH57" s="389" t="e">
        <f>#REF!-#REF!</f>
        <v>#REF!</v>
      </c>
      <c r="DI57" s="402" t="s">
        <v>122</v>
      </c>
      <c r="DJ57" s="402" t="s">
        <v>249</v>
      </c>
      <c r="DK57" s="284">
        <v>45658</v>
      </c>
      <c r="DL57" s="403">
        <f t="shared" si="34"/>
        <v>12</v>
      </c>
      <c r="DM57" s="403">
        <f t="shared" si="35"/>
        <v>12</v>
      </c>
      <c r="DN57" s="404">
        <f>ROUND(AF57/30,2)</f>
        <v>0</v>
      </c>
      <c r="DO57" s="405">
        <f>ROUND(AJ57/30,2)</f>
        <v>0</v>
      </c>
      <c r="DP57" s="405">
        <f>ROUND(AL57/30,2)</f>
        <v>0</v>
      </c>
      <c r="DQ57" s="405">
        <f>ROUND(AN57/30,2)</f>
        <v>0</v>
      </c>
      <c r="DR57" s="405">
        <f>ROUND(AP57/30,2)</f>
        <v>0</v>
      </c>
      <c r="DS57" s="405">
        <f>ROUND(AR57/30,2)</f>
        <v>0</v>
      </c>
      <c r="DT57" s="405">
        <f>ROUND(AT57/30,2)</f>
        <v>0</v>
      </c>
      <c r="DU57" s="405">
        <f>ROUND(AV57/30,2)</f>
        <v>0</v>
      </c>
      <c r="DV57" s="405">
        <f>ROUND(AX57/30,2)</f>
        <v>0</v>
      </c>
      <c r="DW57" s="405">
        <f>ROUND(AZ57/30,2)</f>
        <v>0</v>
      </c>
      <c r="DX57" s="405">
        <f>ROUND(BB57/30,2)</f>
        <v>0</v>
      </c>
      <c r="DY57" s="204"/>
      <c r="DZ57" s="406">
        <v>11</v>
      </c>
      <c r="EA57" s="406">
        <v>1848.36</v>
      </c>
      <c r="EB57" s="407" t="e">
        <f>#REF!-DZ57</f>
        <v>#REF!</v>
      </c>
      <c r="EC57" s="408">
        <f>DG57-EA57</f>
        <v>572.99999999999977</v>
      </c>
      <c r="ED57" s="409">
        <f>ROUND(DB57/2,2)</f>
        <v>0</v>
      </c>
      <c r="EE57" s="204"/>
      <c r="EF57" s="204"/>
      <c r="EG57" s="204"/>
      <c r="EH57" s="204"/>
      <c r="EI57" s="134" t="s">
        <v>238</v>
      </c>
      <c r="EJ57" s="124">
        <v>150</v>
      </c>
      <c r="EK57" s="295" t="s">
        <v>213</v>
      </c>
      <c r="EL57" s="205">
        <v>5</v>
      </c>
      <c r="EM57" s="205">
        <v>0</v>
      </c>
      <c r="EN57" s="170" t="s">
        <v>132</v>
      </c>
      <c r="EO57" s="170" t="s">
        <v>132</v>
      </c>
    </row>
    <row r="58" spans="1:1050" ht="26.1" customHeight="1" outlineLevel="2" x14ac:dyDescent="0.2">
      <c r="A58" s="102">
        <v>150</v>
      </c>
      <c r="B58" s="7" t="s">
        <v>137</v>
      </c>
      <c r="C58" s="7" t="s">
        <v>226</v>
      </c>
      <c r="D58" s="7" t="s">
        <v>10</v>
      </c>
      <c r="E58" s="7" t="s">
        <v>127</v>
      </c>
      <c r="F58" s="7" t="s">
        <v>247</v>
      </c>
      <c r="G58" s="43" t="s">
        <v>248</v>
      </c>
      <c r="H58" s="42" t="s">
        <v>130</v>
      </c>
      <c r="I58" s="42">
        <v>28</v>
      </c>
      <c r="J58" s="44">
        <v>1091.02</v>
      </c>
      <c r="K58" s="44"/>
      <c r="L58" s="44">
        <v>690.47</v>
      </c>
      <c r="M58" s="44">
        <v>574.89</v>
      </c>
      <c r="N58" s="44"/>
      <c r="O58" s="44"/>
      <c r="P58" s="44"/>
      <c r="Q58" s="44"/>
      <c r="R58" s="44"/>
      <c r="S58" s="44"/>
      <c r="T58" s="44">
        <f t="shared" si="39"/>
        <v>2356.38</v>
      </c>
      <c r="U58" s="44">
        <f t="shared" si="40"/>
        <v>31839.54</v>
      </c>
      <c r="V58" s="42">
        <v>9</v>
      </c>
      <c r="W58" s="45">
        <v>28</v>
      </c>
      <c r="X58" s="46">
        <f>VLOOKUP(W58,'[1]PPTOS GENERALES 2024'!$AL$11:$AN$40,3)*Y58</f>
        <v>1000.81</v>
      </c>
      <c r="Y58" s="47">
        <v>1</v>
      </c>
      <c r="Z58" s="48">
        <f>VLOOKUP(C58,'[1]PPTOS GENERALES 2024'!$AL$3:$AO$8,4)*Y58</f>
        <v>1333.4</v>
      </c>
      <c r="AA58" s="48">
        <f>VLOOKUP(C58,'[1]PPTOS GENERALES 2024'!$AL$3:$AP$8,5)*DM58*Y58</f>
        <v>359.24</v>
      </c>
      <c r="AB58" s="48"/>
      <c r="AC58" s="44">
        <f>VLOOKUP(C58,'[1]PPTOS GENERALES 2024'!$AU$3:$AV$8,2)*Y58</f>
        <v>822.82899999999995</v>
      </c>
      <c r="AD58" s="44">
        <f>VLOOKUP(C58,'[1]PPTOS GENERALES 2024'!$AU$3:$AW$8,3)*DM58*Y58</f>
        <v>221.77924999999999</v>
      </c>
      <c r="AE58" s="49">
        <f>VLOOKUP(I58,'[1]PPTOS GENERALES 2024'!$AL$11:$AN$40,3)*Y58</f>
        <v>1000.81</v>
      </c>
      <c r="AF58" s="44">
        <f>X58-AE58</f>
        <v>0</v>
      </c>
      <c r="AG58" s="44">
        <f>VLOOKUP(V58,'[1]PPTOS GENERALES 2024'!$AL$45:$AU$56,10)*Y58</f>
        <v>898.68999999999994</v>
      </c>
      <c r="AH58" s="44"/>
      <c r="AI58" s="44"/>
      <c r="AJ58" s="44"/>
      <c r="AK58" s="50"/>
      <c r="AL58" s="44">
        <f>VLOOKUP(V58,'[1]PPTOS GENERALES 2024'!$AL$45:$BB$56,12)*AK58</f>
        <v>0</v>
      </c>
      <c r="AM58" s="50"/>
      <c r="AN58" s="44">
        <f>VLOOKUP(V58,'[1]PPTOS GENERALES 2024'!$AL$45:$BB$56,14)*AM58</f>
        <v>0</v>
      </c>
      <c r="AO58" s="50"/>
      <c r="AP58" s="44">
        <f>VLOOKUP(V58,'[1]PPTOS GENERALES 2024'!$AL$45:$BB$56,15)*AO58</f>
        <v>0</v>
      </c>
      <c r="AQ58" s="50"/>
      <c r="AR58" s="44">
        <f>VLOOKUP(V58,'[1]PPTOS GENERALES 2024'!$AL$45:$BB$56,17)*AQ58</f>
        <v>0</v>
      </c>
      <c r="AS58" s="50"/>
      <c r="AT58" s="44">
        <f>VLOOKUP(V58,'[1]PPTOS GENERALES 2024'!$AL$45:$BG$56,18)*AS58</f>
        <v>0</v>
      </c>
      <c r="AU58" s="20"/>
      <c r="AV58" s="44">
        <f>VLOOKUP(V58,'[1]PPTOS GENERALES 2024'!$AL$45:$BG$56,19)*AU58</f>
        <v>0</v>
      </c>
      <c r="AW58" s="20"/>
      <c r="AX58" s="44">
        <f>VLOOKUP(V58,'[1]PPTOS GENERALES 2024'!$AL$45:$BG$56,20)*AW58</f>
        <v>0</v>
      </c>
      <c r="AY58" s="20"/>
      <c r="AZ58" s="44">
        <f>VLOOKUP(V58,'[1]PPTOS GENERALES 2024'!$AL$45:$BG$56,21)*AY58</f>
        <v>0</v>
      </c>
      <c r="BA58" s="20"/>
      <c r="BB58" s="44">
        <f>VLOOKUP(V58,'[1]PPTOS GENERALES 2024'!$AL$45:$BG$56,22)*BA58</f>
        <v>0</v>
      </c>
      <c r="BC58" s="20"/>
      <c r="BD58" s="270">
        <f>VLOOKUP(V58,'[1]PPTOS GENERALES 2024'!$AL$45:$BZ$56,23)*BC58</f>
        <v>0</v>
      </c>
      <c r="BE58" s="20"/>
      <c r="BF58" s="270">
        <f>VLOOKUP(V58,'[1]PPTOS GENERALES 2024'!$AL$45:$BZ$56,24)*BE58</f>
        <v>0</v>
      </c>
      <c r="BG58" s="20"/>
      <c r="BH58" s="270">
        <f>VLOOKUP(V58,'[1]PPTOS GENERALES 2024'!$AL$45:$BZ$56,25)*BG58</f>
        <v>0</v>
      </c>
      <c r="BI58" s="20"/>
      <c r="BJ58" s="270">
        <f>VLOOKUP(V58,'[1]PPTOS GENERALES 2024'!$AL$45:$BZ$56,26)*BI58</f>
        <v>0</v>
      </c>
      <c r="BK58" s="20"/>
      <c r="BL58" s="270">
        <f>VLOOKUP(V58,'[1]PPTOS GENERALES 2024'!$AL$45:$BZ$56,27)*BK58</f>
        <v>0</v>
      </c>
      <c r="BM58" s="270"/>
      <c r="BN58" s="270">
        <f>VLOOKUP(V58,'[1]PPTOS GENERALES 2024'!$AL$45:$BZ$56,28)*BM58</f>
        <v>0</v>
      </c>
      <c r="BO58" s="270"/>
      <c r="BP58" s="270">
        <f>VLOOKUP(V58,'[1]PPTOS GENERALES 2024'!$AL$45:$BZ$56,29)*BO58</f>
        <v>0</v>
      </c>
      <c r="BQ58" s="270"/>
      <c r="BR58" s="270">
        <f>VLOOKUP(V58,'[1]PPTOS GENERALES 2024'!$AL$45:$BZ$56,30)*BQ58</f>
        <v>0</v>
      </c>
      <c r="BS58" s="270"/>
      <c r="BT58" s="270">
        <f>VLOOKUP(V58,'[1]PPTOS GENERALES 2024'!$AL$45:$BZ$56,31)*BS58</f>
        <v>0</v>
      </c>
      <c r="BU58" s="270"/>
      <c r="BV58" s="270">
        <f>VLOOKUP(V58,'[1]PPTOS GENERALES 2024'!$AL$45:$BZ$56,32)*BU58</f>
        <v>0</v>
      </c>
      <c r="BW58" s="270"/>
      <c r="BX58" s="270">
        <f>VLOOKUP(V58,'[1]PPTOS GENERALES 2024'!$AL$45:$BZ$56,33)*BW58</f>
        <v>0</v>
      </c>
      <c r="BY58" s="270"/>
      <c r="BZ58" s="270">
        <f>VLOOKUP(V58,'[1]PPTOS GENERALES 2024'!$AL$45:$BZ$56,34)*BY58</f>
        <v>0</v>
      </c>
      <c r="CA58" s="270"/>
      <c r="CB58" s="270">
        <f>VLOOKUP(V58,'[1]PPTOS GENERALES 2024'!$AL$45:$BZ$56,35)*CA58</f>
        <v>0</v>
      </c>
      <c r="CC58" s="270">
        <v>0</v>
      </c>
      <c r="CD58" s="270">
        <f>VLOOKUP(V58,'[1]PPTOS GENERALES 2024'!$AL$45:$BZ$56,36)*CC58</f>
        <v>0</v>
      </c>
      <c r="CE58" s="270">
        <v>0</v>
      </c>
      <c r="CF58" s="270">
        <f>VLOOKUP(V58,'[1]PPTOS GENERALES 2024'!$AL$45:$BZ$56,37)*CE58</f>
        <v>0</v>
      </c>
      <c r="CG58" s="270">
        <v>0</v>
      </c>
      <c r="CH58" s="270">
        <f>VLOOKUP(V58,'[1]PPTOS GENERALES 2024'!$AL$45:$BZ$56,38)*CG58</f>
        <v>0</v>
      </c>
      <c r="CI58" s="270">
        <v>0</v>
      </c>
      <c r="CJ58" s="270">
        <f>VLOOKUP(V58,'[1]PPTOS GENERALES 2024'!$AL$45:$BZ$56,39)*CI58</f>
        <v>0</v>
      </c>
      <c r="CK58" s="270"/>
      <c r="CL58" s="270">
        <f>VLOOKUP(V58,'[1]PPTOS GENERALES 2024'!$AL$45:$BZ$56,40)*CK58</f>
        <v>0</v>
      </c>
      <c r="CM58" s="270"/>
      <c r="CN58" s="270">
        <f>VLOOKUP(V58,'[1]PPTOS GENERALES 2024'!$AL$45:$BZ$56,41)*CM58</f>
        <v>0</v>
      </c>
      <c r="CO58" s="270">
        <f>ROUND((Z58*12)+(AC58*2),2)</f>
        <v>17646.46</v>
      </c>
      <c r="CP58" s="44"/>
      <c r="CQ58" s="44">
        <f t="shared" si="43"/>
        <v>0</v>
      </c>
      <c r="CR58" s="44"/>
      <c r="CS58" s="44">
        <v>0</v>
      </c>
      <c r="CT58" s="44"/>
      <c r="CU58" s="44">
        <f>(AA58*12)+ (AD58*2)+AB58</f>
        <v>4754.4385000000002</v>
      </c>
      <c r="CV58" s="270">
        <f t="shared" si="41"/>
        <v>22400.898499999999</v>
      </c>
      <c r="CW58" s="44">
        <f>(AE58+AF58)*14</f>
        <v>14011.34</v>
      </c>
      <c r="CX58" s="44">
        <f>AG58*14</f>
        <v>12581.66</v>
      </c>
      <c r="CY58" s="270">
        <f t="shared" si="29"/>
        <v>0</v>
      </c>
      <c r="CZ58" s="278">
        <f t="shared" si="30"/>
        <v>12581.66</v>
      </c>
      <c r="DA58" s="129">
        <f t="shared" si="36"/>
        <v>48993.898499999996</v>
      </c>
      <c r="DB58" s="21">
        <v>0</v>
      </c>
      <c r="DC58" s="53">
        <f t="shared" si="31"/>
        <v>50289.960000000006</v>
      </c>
      <c r="DD58" s="54">
        <f t="shared" si="32"/>
        <v>0.57948136185384613</v>
      </c>
      <c r="DE58" s="44"/>
      <c r="DF58" s="44"/>
      <c r="DG58" s="44">
        <f t="shared" si="33"/>
        <v>3592.14</v>
      </c>
      <c r="DH58" s="42" t="e">
        <f>#REF!-#REF!</f>
        <v>#REF!</v>
      </c>
      <c r="DI58" s="55" t="s">
        <v>122</v>
      </c>
      <c r="DJ58" s="130">
        <v>37865</v>
      </c>
      <c r="DK58" s="284">
        <v>45658</v>
      </c>
      <c r="DL58" s="58">
        <f t="shared" si="34"/>
        <v>7</v>
      </c>
      <c r="DM58" s="58">
        <f t="shared" si="35"/>
        <v>7</v>
      </c>
      <c r="DN58" s="59">
        <f>ROUND(AF58/30,2)</f>
        <v>0</v>
      </c>
      <c r="DO58" s="60">
        <f>ROUND(AJ58/30,2)</f>
        <v>0</v>
      </c>
      <c r="DP58" s="60">
        <f>ROUND(AL58/30,2)</f>
        <v>0</v>
      </c>
      <c r="DQ58" s="60">
        <f>ROUND(AN58/30,2)</f>
        <v>0</v>
      </c>
      <c r="DR58" s="60">
        <f>ROUND(AP58/30,2)</f>
        <v>0</v>
      </c>
      <c r="DS58" s="60">
        <f>ROUND(AR58/30,2)</f>
        <v>0</v>
      </c>
      <c r="DT58" s="60">
        <f>ROUND(AT58/30,2)</f>
        <v>0</v>
      </c>
      <c r="DU58" s="60">
        <f>ROUND(AV58/30,2)</f>
        <v>0</v>
      </c>
      <c r="DV58" s="60">
        <f>ROUND(AX58/30,2)</f>
        <v>0</v>
      </c>
      <c r="DW58" s="60">
        <f>ROUND(AZ58/30,2)</f>
        <v>0</v>
      </c>
      <c r="DX58" s="60">
        <f>ROUND(BB58/30,2)</f>
        <v>0</v>
      </c>
      <c r="DY58" s="61"/>
      <c r="DZ58" s="62">
        <v>588</v>
      </c>
      <c r="EA58" s="62">
        <v>2586.9</v>
      </c>
      <c r="EB58" s="63" t="e">
        <f>#REF!-DZ58</f>
        <v>#REF!</v>
      </c>
      <c r="EC58" s="64">
        <f>DG58-EA58</f>
        <v>1005.2399999999998</v>
      </c>
      <c r="ED58" s="65">
        <f>ROUND(DB58/2,2)</f>
        <v>0</v>
      </c>
      <c r="EE58" s="61"/>
      <c r="EF58" s="61"/>
      <c r="EG58" s="61"/>
      <c r="EH58" s="61"/>
      <c r="EI58" s="134" t="s">
        <v>238</v>
      </c>
      <c r="EJ58" s="124">
        <v>150</v>
      </c>
      <c r="EK58" s="67">
        <v>1</v>
      </c>
      <c r="EL58" s="68">
        <v>5</v>
      </c>
      <c r="EM58" s="68">
        <v>0</v>
      </c>
      <c r="EN58" s="170" t="s">
        <v>132</v>
      </c>
      <c r="EO58" s="170" t="s">
        <v>132</v>
      </c>
      <c r="EP58" s="61"/>
      <c r="EQ58" s="61"/>
      <c r="ER58" s="61"/>
      <c r="ES58" s="61"/>
      <c r="ET58" s="61"/>
      <c r="EU58" s="35"/>
      <c r="EV58" s="35"/>
      <c r="EW58" s="35"/>
      <c r="EX58" s="35"/>
      <c r="EY58" s="35"/>
      <c r="EZ58" s="35"/>
      <c r="FA58" s="35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412"/>
      <c r="IP58" s="412"/>
      <c r="IQ58" s="412"/>
      <c r="IR58" s="412"/>
      <c r="IS58" s="412"/>
      <c r="IT58" s="412"/>
      <c r="IU58" s="412"/>
      <c r="IV58" s="412"/>
      <c r="IW58" s="412"/>
      <c r="IX58" s="412"/>
      <c r="IY58" s="412"/>
      <c r="IZ58" s="412"/>
      <c r="JA58" s="412"/>
      <c r="JB58" s="412"/>
      <c r="JC58" s="412"/>
      <c r="JD58" s="412"/>
      <c r="JE58" s="412"/>
      <c r="JF58" s="412"/>
      <c r="JG58" s="412"/>
      <c r="JH58" s="412"/>
      <c r="JI58" s="412"/>
      <c r="JJ58" s="412"/>
      <c r="JK58" s="412"/>
      <c r="JL58" s="412"/>
      <c r="JM58" s="412"/>
      <c r="JN58" s="412"/>
      <c r="JO58" s="412"/>
      <c r="JP58" s="412"/>
      <c r="JQ58" s="412"/>
      <c r="JR58" s="412"/>
      <c r="JS58" s="412"/>
      <c r="JT58" s="412"/>
      <c r="JU58" s="412"/>
      <c r="JV58" s="412"/>
      <c r="JW58" s="412"/>
      <c r="JX58" s="412"/>
      <c r="JY58" s="412"/>
      <c r="JZ58" s="412"/>
      <c r="KA58" s="412"/>
      <c r="KB58" s="412"/>
      <c r="KC58" s="412"/>
      <c r="KD58" s="412"/>
      <c r="KE58" s="412"/>
      <c r="KF58" s="412"/>
      <c r="KG58" s="412"/>
      <c r="KH58" s="412"/>
      <c r="KI58" s="412"/>
      <c r="KJ58" s="412"/>
      <c r="KK58" s="412"/>
      <c r="KL58" s="412"/>
      <c r="KM58" s="412"/>
      <c r="KN58" s="412"/>
      <c r="KO58" s="412"/>
      <c r="KP58" s="412"/>
      <c r="KQ58" s="412"/>
      <c r="KR58" s="412"/>
      <c r="KS58" s="412"/>
      <c r="KT58" s="412"/>
      <c r="KU58" s="412"/>
      <c r="KV58" s="412"/>
      <c r="KW58" s="412"/>
      <c r="KX58" s="412"/>
      <c r="KY58" s="412"/>
      <c r="KZ58" s="412"/>
      <c r="LA58" s="412"/>
      <c r="LB58" s="412"/>
      <c r="LC58" s="412"/>
      <c r="LD58" s="412"/>
      <c r="LE58" s="412"/>
      <c r="LF58" s="412"/>
      <c r="LG58" s="412"/>
      <c r="LH58" s="412"/>
      <c r="LI58" s="412"/>
      <c r="LJ58" s="412"/>
      <c r="LK58" s="412"/>
      <c r="LL58" s="412"/>
      <c r="LM58" s="412"/>
      <c r="LN58" s="412"/>
      <c r="LO58" s="412"/>
      <c r="LP58" s="412"/>
      <c r="LQ58" s="412"/>
      <c r="LR58" s="412"/>
      <c r="LS58" s="412"/>
      <c r="LT58" s="412"/>
      <c r="LU58" s="412"/>
      <c r="LV58" s="412"/>
      <c r="LW58" s="412"/>
      <c r="LX58" s="412"/>
      <c r="LY58" s="412"/>
      <c r="LZ58" s="412"/>
      <c r="MA58" s="412"/>
      <c r="MB58" s="412"/>
      <c r="MC58" s="412"/>
      <c r="MD58" s="412"/>
      <c r="ME58" s="412"/>
      <c r="MF58" s="412"/>
      <c r="MG58" s="412"/>
      <c r="MH58" s="412"/>
      <c r="MI58" s="412"/>
      <c r="MJ58" s="412"/>
      <c r="MK58" s="412"/>
      <c r="ML58" s="412"/>
      <c r="MM58" s="412"/>
      <c r="MN58" s="412"/>
      <c r="MO58" s="412"/>
      <c r="MP58" s="412"/>
      <c r="MQ58" s="412"/>
      <c r="MR58" s="412"/>
      <c r="MS58" s="412"/>
      <c r="MT58" s="412"/>
      <c r="MU58" s="412"/>
      <c r="MV58" s="412"/>
      <c r="MW58" s="412"/>
      <c r="MX58" s="412"/>
      <c r="MY58" s="412"/>
      <c r="MZ58" s="412"/>
      <c r="NA58" s="412"/>
      <c r="NB58" s="412"/>
      <c r="NC58" s="412"/>
      <c r="ND58" s="412"/>
      <c r="NE58" s="412"/>
      <c r="NF58" s="412"/>
      <c r="NG58" s="412"/>
      <c r="NH58" s="412"/>
      <c r="NI58" s="412"/>
      <c r="NJ58" s="412"/>
      <c r="NK58" s="412"/>
      <c r="NL58" s="412"/>
      <c r="NM58" s="412"/>
      <c r="NN58" s="412"/>
      <c r="NO58" s="412"/>
      <c r="NP58" s="412"/>
      <c r="NQ58" s="412"/>
      <c r="NR58" s="412"/>
      <c r="NS58" s="412"/>
      <c r="NT58" s="412"/>
      <c r="NU58" s="412"/>
      <c r="NV58" s="412"/>
      <c r="NW58" s="412"/>
      <c r="NX58" s="412"/>
      <c r="NY58" s="412"/>
      <c r="NZ58" s="412"/>
      <c r="OA58" s="412"/>
      <c r="OB58" s="412"/>
      <c r="OC58" s="412"/>
      <c r="OD58" s="412"/>
      <c r="OE58" s="412"/>
      <c r="OF58" s="412"/>
      <c r="OG58" s="412"/>
      <c r="OH58" s="412"/>
      <c r="OI58" s="412"/>
      <c r="OJ58" s="412"/>
      <c r="OK58" s="412"/>
      <c r="OL58" s="412"/>
      <c r="OM58" s="412"/>
      <c r="ON58" s="412"/>
      <c r="OO58" s="412"/>
      <c r="OP58" s="412"/>
      <c r="OQ58" s="412"/>
      <c r="OR58" s="412"/>
      <c r="OS58" s="412"/>
      <c r="OT58" s="412"/>
      <c r="OU58" s="412"/>
      <c r="OV58" s="412"/>
      <c r="OW58" s="412"/>
      <c r="OX58" s="412"/>
      <c r="OY58" s="412"/>
      <c r="OZ58" s="412"/>
      <c r="PA58" s="412"/>
      <c r="PB58" s="412"/>
      <c r="PC58" s="412"/>
      <c r="PD58" s="412"/>
      <c r="PE58" s="412"/>
      <c r="PF58" s="412"/>
      <c r="PG58" s="412"/>
      <c r="PH58" s="412"/>
      <c r="PI58" s="412"/>
      <c r="PJ58" s="412"/>
      <c r="PK58" s="412"/>
      <c r="PL58" s="412"/>
      <c r="PM58" s="412"/>
      <c r="PN58" s="412"/>
      <c r="PO58" s="412"/>
      <c r="PP58" s="412"/>
      <c r="PQ58" s="412"/>
      <c r="PR58" s="412"/>
      <c r="PS58" s="412"/>
      <c r="PT58" s="412"/>
      <c r="PU58" s="412"/>
      <c r="PV58" s="412"/>
      <c r="PW58" s="412"/>
      <c r="PX58" s="412"/>
      <c r="PY58" s="412"/>
      <c r="PZ58" s="412"/>
      <c r="QA58" s="412"/>
      <c r="QB58" s="412"/>
      <c r="QC58" s="412"/>
      <c r="QD58" s="412"/>
      <c r="QE58" s="412"/>
      <c r="QF58" s="412"/>
      <c r="QG58" s="412"/>
      <c r="QH58" s="412"/>
      <c r="QI58" s="412"/>
      <c r="QJ58" s="412"/>
      <c r="QK58" s="412"/>
      <c r="QL58" s="412"/>
      <c r="QM58" s="412"/>
      <c r="QN58" s="412"/>
      <c r="QO58" s="412"/>
      <c r="QP58" s="412"/>
      <c r="QQ58" s="412"/>
      <c r="QR58" s="412"/>
      <c r="QS58" s="412"/>
      <c r="QT58" s="412"/>
      <c r="QU58" s="412"/>
      <c r="QV58" s="412"/>
      <c r="QW58" s="412"/>
      <c r="QX58" s="412"/>
      <c r="QY58" s="412"/>
      <c r="QZ58" s="412"/>
      <c r="RA58" s="412"/>
      <c r="RB58" s="412"/>
      <c r="RC58" s="412"/>
      <c r="RD58" s="412"/>
      <c r="RE58" s="412"/>
      <c r="RF58" s="412"/>
      <c r="RG58" s="412"/>
      <c r="RH58" s="412"/>
      <c r="RI58" s="412"/>
      <c r="RJ58" s="412"/>
      <c r="RK58" s="412"/>
      <c r="RL58" s="412"/>
      <c r="RM58" s="412"/>
      <c r="RN58" s="412"/>
      <c r="RO58" s="412"/>
      <c r="RP58" s="412"/>
      <c r="RQ58" s="412"/>
      <c r="RR58" s="412"/>
      <c r="RS58" s="412"/>
      <c r="RT58" s="412"/>
      <c r="RU58" s="412"/>
      <c r="RV58" s="412"/>
      <c r="RW58" s="412"/>
      <c r="RX58" s="412"/>
      <c r="RY58" s="412"/>
      <c r="RZ58" s="412"/>
      <c r="SA58" s="412"/>
      <c r="SB58" s="412"/>
      <c r="SC58" s="412"/>
      <c r="SD58" s="412"/>
      <c r="SE58" s="412"/>
      <c r="SF58" s="412"/>
      <c r="SG58" s="412"/>
      <c r="SH58" s="412"/>
      <c r="SI58" s="412"/>
      <c r="SJ58" s="412"/>
      <c r="SK58" s="412"/>
      <c r="SL58" s="412"/>
      <c r="SM58" s="412"/>
      <c r="SN58" s="412"/>
      <c r="SO58" s="412"/>
      <c r="SP58" s="412"/>
      <c r="SQ58" s="412"/>
      <c r="SR58" s="412"/>
      <c r="SS58" s="412"/>
      <c r="ST58" s="412"/>
      <c r="SU58" s="412"/>
      <c r="SV58" s="412"/>
      <c r="SW58" s="412"/>
      <c r="SX58" s="412"/>
      <c r="SY58" s="412"/>
      <c r="SZ58" s="412"/>
      <c r="TA58" s="412"/>
      <c r="TB58" s="412"/>
      <c r="TC58" s="412"/>
      <c r="TD58" s="412"/>
      <c r="TE58" s="412"/>
      <c r="TF58" s="412"/>
      <c r="TG58" s="412"/>
      <c r="TH58" s="412"/>
      <c r="TI58" s="412"/>
      <c r="TJ58" s="412"/>
      <c r="TK58" s="412"/>
      <c r="TL58" s="412"/>
      <c r="TM58" s="412"/>
      <c r="TN58" s="412"/>
      <c r="TO58" s="412"/>
      <c r="TP58" s="412"/>
      <c r="TQ58" s="412"/>
      <c r="TR58" s="412"/>
      <c r="TS58" s="412"/>
      <c r="TT58" s="412"/>
      <c r="TU58" s="412"/>
      <c r="TV58" s="412"/>
      <c r="TW58" s="412"/>
      <c r="TX58" s="412"/>
      <c r="TY58" s="412"/>
      <c r="TZ58" s="412"/>
      <c r="UA58" s="412"/>
      <c r="UB58" s="412"/>
      <c r="UC58" s="412"/>
      <c r="UD58" s="412"/>
      <c r="UE58" s="412"/>
      <c r="UF58" s="412"/>
      <c r="UG58" s="412"/>
      <c r="UH58" s="412"/>
      <c r="UI58" s="412"/>
      <c r="UJ58" s="412"/>
      <c r="UK58" s="412"/>
      <c r="UL58" s="412"/>
      <c r="UM58" s="412"/>
      <c r="UN58" s="412"/>
      <c r="UO58" s="412"/>
      <c r="UP58" s="412"/>
      <c r="UQ58" s="412"/>
      <c r="UR58" s="412"/>
      <c r="US58" s="412"/>
      <c r="UT58" s="412"/>
      <c r="UU58" s="412"/>
      <c r="UV58" s="412"/>
      <c r="UW58" s="412"/>
      <c r="UX58" s="412"/>
      <c r="UY58" s="412"/>
      <c r="UZ58" s="412"/>
      <c r="VA58" s="412"/>
      <c r="VB58" s="412"/>
      <c r="VC58" s="412"/>
      <c r="VD58" s="412"/>
      <c r="VE58" s="412"/>
      <c r="VF58" s="412"/>
      <c r="VG58" s="412"/>
      <c r="VH58" s="412"/>
      <c r="VI58" s="412"/>
      <c r="VJ58" s="412"/>
      <c r="VK58" s="412"/>
      <c r="VL58" s="412"/>
      <c r="VM58" s="412"/>
      <c r="VN58" s="412"/>
      <c r="VO58" s="412"/>
      <c r="VP58" s="412"/>
      <c r="VQ58" s="412"/>
      <c r="VR58" s="412"/>
      <c r="VS58" s="412"/>
      <c r="VT58" s="412"/>
      <c r="VU58" s="412"/>
      <c r="VV58" s="412"/>
      <c r="VW58" s="412"/>
      <c r="VX58" s="412"/>
      <c r="VY58" s="412"/>
      <c r="VZ58" s="412"/>
      <c r="WA58" s="412"/>
      <c r="WB58" s="412"/>
      <c r="WC58" s="412"/>
      <c r="WD58" s="412"/>
      <c r="WE58" s="412"/>
      <c r="WF58" s="412"/>
      <c r="WG58" s="412"/>
      <c r="WH58" s="412"/>
      <c r="WI58" s="412"/>
      <c r="WJ58" s="412"/>
      <c r="WK58" s="412"/>
      <c r="WL58" s="412"/>
      <c r="WM58" s="412"/>
      <c r="WN58" s="412"/>
      <c r="WO58" s="412"/>
      <c r="WP58" s="412"/>
      <c r="WQ58" s="412"/>
      <c r="WR58" s="412"/>
      <c r="WS58" s="412"/>
      <c r="WT58" s="412"/>
      <c r="WU58" s="412"/>
      <c r="WV58" s="412"/>
      <c r="WW58" s="412"/>
      <c r="WX58" s="412"/>
      <c r="WY58" s="412"/>
      <c r="WZ58" s="412"/>
      <c r="XA58" s="412"/>
      <c r="XB58" s="412"/>
      <c r="XC58" s="412"/>
      <c r="XD58" s="412"/>
      <c r="XE58" s="412"/>
      <c r="XF58" s="412"/>
      <c r="XG58" s="412"/>
      <c r="XH58" s="412"/>
      <c r="XI58" s="412"/>
      <c r="XJ58" s="412"/>
      <c r="XK58" s="412"/>
      <c r="XL58" s="412"/>
      <c r="XM58" s="412"/>
      <c r="XN58" s="412"/>
      <c r="XO58" s="412"/>
      <c r="XP58" s="412"/>
      <c r="XQ58" s="412"/>
      <c r="XR58" s="412"/>
      <c r="XS58" s="412"/>
      <c r="XT58" s="412"/>
      <c r="XU58" s="412"/>
      <c r="XV58" s="412"/>
      <c r="XW58" s="412"/>
      <c r="XX58" s="412"/>
      <c r="XY58" s="412"/>
      <c r="XZ58" s="412"/>
      <c r="YA58" s="412"/>
      <c r="YB58" s="412"/>
      <c r="YC58" s="412"/>
      <c r="YD58" s="412"/>
      <c r="YE58" s="412"/>
      <c r="YF58" s="412"/>
      <c r="YG58" s="412"/>
      <c r="YH58" s="412"/>
      <c r="YI58" s="412"/>
      <c r="YJ58" s="412"/>
      <c r="YK58" s="412"/>
      <c r="YL58" s="412"/>
      <c r="YM58" s="412"/>
      <c r="YN58" s="412"/>
      <c r="YO58" s="412"/>
      <c r="YP58" s="412"/>
      <c r="YQ58" s="412"/>
      <c r="YR58" s="412"/>
      <c r="YS58" s="412"/>
      <c r="YT58" s="412"/>
      <c r="YU58" s="412"/>
      <c r="YV58" s="412"/>
      <c r="YW58" s="412"/>
      <c r="YX58" s="412"/>
      <c r="YY58" s="412"/>
      <c r="YZ58" s="412"/>
      <c r="ZA58" s="412"/>
      <c r="ZB58" s="412"/>
      <c r="ZC58" s="412"/>
      <c r="ZD58" s="412"/>
      <c r="ZE58" s="412"/>
      <c r="ZF58" s="412"/>
      <c r="ZG58" s="412"/>
      <c r="ZH58" s="412"/>
      <c r="ZI58" s="412"/>
      <c r="ZJ58" s="412"/>
      <c r="ZK58" s="412"/>
      <c r="ZL58" s="412"/>
      <c r="ZM58" s="412"/>
      <c r="ZN58" s="412"/>
      <c r="ZO58" s="412"/>
      <c r="ZP58" s="412"/>
      <c r="ZQ58" s="412"/>
      <c r="ZR58" s="412"/>
      <c r="ZS58" s="412"/>
      <c r="ZT58" s="412"/>
      <c r="ZU58" s="412"/>
      <c r="ZV58" s="412"/>
      <c r="ZW58" s="412"/>
      <c r="ZX58" s="412"/>
      <c r="ZY58" s="412"/>
      <c r="ZZ58" s="412"/>
      <c r="AAA58" s="412"/>
      <c r="AAB58" s="412"/>
      <c r="AAC58" s="412"/>
      <c r="AAD58" s="412"/>
      <c r="AAE58" s="412"/>
      <c r="AAF58" s="412"/>
      <c r="AAG58" s="412"/>
      <c r="AAH58" s="412"/>
      <c r="AAI58" s="412"/>
      <c r="AAJ58" s="412"/>
      <c r="AAK58" s="412"/>
      <c r="AAL58" s="412"/>
      <c r="AAM58" s="412"/>
      <c r="AAN58" s="412"/>
      <c r="AAO58" s="412"/>
      <c r="AAP58" s="412"/>
      <c r="AAQ58" s="412"/>
      <c r="AAR58" s="412"/>
      <c r="AAS58" s="412"/>
      <c r="AAT58" s="412"/>
      <c r="AAU58" s="412"/>
      <c r="AAV58" s="412"/>
      <c r="AAW58" s="412"/>
      <c r="AAX58" s="412"/>
      <c r="AAY58" s="412"/>
      <c r="AAZ58" s="412"/>
      <c r="ABA58" s="412"/>
      <c r="ABB58" s="412"/>
      <c r="ABC58" s="412"/>
      <c r="ABD58" s="412"/>
      <c r="ABE58" s="412"/>
      <c r="ABF58" s="412"/>
      <c r="ABG58" s="412"/>
      <c r="ABH58" s="412"/>
      <c r="ABI58" s="412"/>
      <c r="ABJ58" s="412"/>
      <c r="ABK58" s="412"/>
      <c r="ABL58" s="412"/>
      <c r="ABM58" s="412"/>
      <c r="ABN58" s="412"/>
      <c r="ABO58" s="412"/>
      <c r="ABP58" s="412"/>
      <c r="ABQ58" s="412"/>
      <c r="ABR58" s="412"/>
      <c r="ABS58" s="412"/>
      <c r="ABT58" s="412"/>
      <c r="ABU58" s="412"/>
      <c r="ABV58" s="412"/>
      <c r="ABW58" s="412"/>
      <c r="ABX58" s="412"/>
      <c r="ABY58" s="412"/>
      <c r="ABZ58" s="412"/>
      <c r="ACA58" s="412"/>
      <c r="ACB58" s="412"/>
      <c r="ACC58" s="412"/>
      <c r="ACD58" s="412"/>
      <c r="ACE58" s="412"/>
      <c r="ACF58" s="412"/>
      <c r="ACG58" s="412"/>
      <c r="ACH58" s="412"/>
      <c r="ACI58" s="412"/>
      <c r="ACJ58" s="412"/>
      <c r="ACK58" s="412"/>
      <c r="ACL58" s="412"/>
      <c r="ACM58" s="412"/>
      <c r="ACN58" s="412"/>
      <c r="ACO58" s="412"/>
      <c r="ACP58" s="412"/>
      <c r="ACQ58" s="412"/>
      <c r="ACR58" s="412"/>
      <c r="ACS58" s="412"/>
      <c r="ACT58" s="412"/>
      <c r="ACU58" s="412"/>
      <c r="ACV58" s="412"/>
      <c r="ACW58" s="412"/>
      <c r="ACX58" s="412"/>
      <c r="ACY58" s="412"/>
      <c r="ACZ58" s="412"/>
      <c r="ADA58" s="412"/>
      <c r="ADB58" s="412"/>
      <c r="ADC58" s="412"/>
      <c r="ADD58" s="412"/>
      <c r="ADE58" s="412"/>
      <c r="ADF58" s="412"/>
      <c r="ADG58" s="412"/>
      <c r="ADH58" s="412"/>
      <c r="ADI58" s="412"/>
      <c r="ADJ58" s="412"/>
      <c r="ADK58" s="412"/>
      <c r="ADL58" s="412"/>
      <c r="ADM58" s="412"/>
      <c r="ADN58" s="412"/>
      <c r="ADO58" s="412"/>
      <c r="ADP58" s="412"/>
      <c r="ADQ58" s="412"/>
      <c r="ADR58" s="412"/>
      <c r="ADS58" s="412"/>
      <c r="ADT58" s="412"/>
      <c r="ADU58" s="412"/>
      <c r="ADV58" s="412"/>
      <c r="ADW58" s="412"/>
      <c r="ADX58" s="412"/>
      <c r="ADY58" s="412"/>
      <c r="ADZ58" s="412"/>
      <c r="AEA58" s="412"/>
      <c r="AEB58" s="412"/>
      <c r="AEC58" s="412"/>
      <c r="AED58" s="412"/>
      <c r="AEE58" s="412"/>
      <c r="AEF58" s="412"/>
      <c r="AEG58" s="412"/>
      <c r="AEH58" s="412"/>
      <c r="AEI58" s="412"/>
      <c r="AEJ58" s="412"/>
      <c r="AEK58" s="412"/>
      <c r="AEL58" s="412"/>
      <c r="AEM58" s="412"/>
      <c r="AEN58" s="412"/>
      <c r="AEO58" s="412"/>
      <c r="AEP58" s="412"/>
      <c r="AEQ58" s="412"/>
      <c r="AER58" s="412"/>
      <c r="AES58" s="412"/>
      <c r="AET58" s="412"/>
      <c r="AEU58" s="412"/>
      <c r="AEV58" s="412"/>
      <c r="AEW58" s="412"/>
      <c r="AEX58" s="412"/>
      <c r="AEY58" s="412"/>
      <c r="AEZ58" s="412"/>
      <c r="AFA58" s="412"/>
      <c r="AFB58" s="412"/>
      <c r="AFC58" s="412"/>
      <c r="AFD58" s="412"/>
      <c r="AFE58" s="412"/>
      <c r="AFF58" s="412"/>
      <c r="AFG58" s="412"/>
      <c r="AFH58" s="412"/>
      <c r="AFI58" s="412"/>
      <c r="AFJ58" s="412"/>
      <c r="AFK58" s="412"/>
      <c r="AFL58" s="412"/>
      <c r="AFM58" s="412"/>
      <c r="AFN58" s="412"/>
      <c r="AFO58" s="412"/>
      <c r="AFP58" s="412"/>
      <c r="AFQ58" s="412"/>
      <c r="AFR58" s="412"/>
      <c r="AFS58" s="412"/>
      <c r="AFT58" s="412"/>
      <c r="AFU58" s="412"/>
      <c r="AFV58" s="412"/>
      <c r="AFW58" s="412"/>
      <c r="AFX58" s="412"/>
      <c r="AFY58" s="412"/>
      <c r="AFZ58" s="412"/>
      <c r="AGA58" s="412"/>
      <c r="AGB58" s="412"/>
      <c r="AGC58" s="412"/>
      <c r="AGD58" s="412"/>
      <c r="AGE58" s="412"/>
      <c r="AGF58" s="412"/>
      <c r="AGG58" s="412"/>
      <c r="AGH58" s="412"/>
      <c r="AGI58" s="412"/>
      <c r="AGJ58" s="412"/>
      <c r="AGK58" s="412"/>
      <c r="AGL58" s="412"/>
      <c r="AGM58" s="412"/>
      <c r="AGN58" s="412"/>
      <c r="AGO58" s="412"/>
      <c r="AGP58" s="412"/>
      <c r="AGQ58" s="412"/>
      <c r="AGR58" s="412"/>
      <c r="AGS58" s="412"/>
      <c r="AGT58" s="412"/>
      <c r="AGU58" s="412"/>
      <c r="AGV58" s="412"/>
      <c r="AGW58" s="412"/>
      <c r="AGX58" s="412"/>
      <c r="AGY58" s="412"/>
      <c r="AGZ58" s="412"/>
      <c r="AHA58" s="412"/>
      <c r="AHB58" s="412"/>
      <c r="AHC58" s="412"/>
      <c r="AHD58" s="412"/>
      <c r="AHE58" s="412"/>
      <c r="AHF58" s="412"/>
      <c r="AHG58" s="412"/>
      <c r="AHH58" s="412"/>
      <c r="AHI58" s="412"/>
      <c r="AHJ58" s="412"/>
      <c r="AHK58" s="412"/>
      <c r="AHL58" s="412"/>
      <c r="AHM58" s="412"/>
      <c r="AHN58" s="412"/>
      <c r="AHO58" s="412"/>
      <c r="AHP58" s="412"/>
      <c r="AHQ58" s="412"/>
      <c r="AHR58" s="412"/>
      <c r="AHS58" s="412"/>
      <c r="AHT58" s="412"/>
      <c r="AHU58" s="412"/>
      <c r="AHV58" s="412"/>
      <c r="AHW58" s="412"/>
      <c r="AHX58" s="412"/>
      <c r="AHY58" s="412"/>
      <c r="AHZ58" s="412"/>
      <c r="AIA58" s="412"/>
      <c r="AIB58" s="412"/>
      <c r="AIC58" s="412"/>
      <c r="AID58" s="412"/>
      <c r="AIE58" s="412"/>
      <c r="AIF58" s="412"/>
      <c r="AIG58" s="412"/>
      <c r="AIH58" s="412"/>
      <c r="AII58" s="412"/>
      <c r="AIJ58" s="412"/>
      <c r="AIK58" s="412"/>
      <c r="AIL58" s="412"/>
      <c r="AIM58" s="412"/>
      <c r="AIN58" s="412"/>
      <c r="AIO58" s="412"/>
      <c r="AIP58" s="412"/>
      <c r="AIQ58" s="412"/>
      <c r="AIR58" s="412"/>
      <c r="AIS58" s="412"/>
      <c r="AIT58" s="412"/>
      <c r="AIU58" s="412"/>
      <c r="AIV58" s="412"/>
      <c r="AIW58" s="412"/>
      <c r="AIX58" s="412"/>
      <c r="AIY58" s="412"/>
      <c r="AIZ58" s="412"/>
      <c r="AJA58" s="412"/>
      <c r="AJB58" s="412"/>
      <c r="AJC58" s="412"/>
      <c r="AJD58" s="412"/>
      <c r="AJE58" s="412"/>
      <c r="AJF58" s="412"/>
      <c r="AJG58" s="412"/>
      <c r="AJH58" s="412"/>
      <c r="AJI58" s="412"/>
      <c r="AJJ58" s="412"/>
      <c r="AJK58" s="412"/>
      <c r="AJL58" s="412"/>
      <c r="AJM58" s="412"/>
      <c r="AJN58" s="412"/>
      <c r="AJO58" s="412"/>
      <c r="AJP58" s="412"/>
      <c r="AJQ58" s="412"/>
      <c r="AJR58" s="412"/>
      <c r="AJS58" s="412"/>
      <c r="AJT58" s="412"/>
      <c r="AJU58" s="412"/>
      <c r="AJV58" s="412"/>
      <c r="AJW58" s="412"/>
      <c r="AJX58" s="412"/>
      <c r="AJY58" s="412"/>
      <c r="AJZ58" s="412"/>
      <c r="AKA58" s="412"/>
      <c r="AKB58" s="412"/>
      <c r="AKC58" s="412"/>
      <c r="AKD58" s="412"/>
      <c r="AKE58" s="412"/>
      <c r="AKF58" s="412"/>
      <c r="AKG58" s="412"/>
      <c r="AKH58" s="412"/>
      <c r="AKI58" s="412"/>
      <c r="AKJ58" s="412"/>
      <c r="AKK58" s="412"/>
      <c r="AKL58" s="412"/>
      <c r="AKM58" s="412"/>
      <c r="AKN58" s="412"/>
      <c r="AKO58" s="412"/>
      <c r="AKP58" s="412"/>
      <c r="AKQ58" s="412"/>
      <c r="AKR58" s="412"/>
      <c r="AKS58" s="412"/>
      <c r="AKT58" s="412"/>
      <c r="AKU58" s="412"/>
      <c r="AKV58" s="412"/>
      <c r="AKW58" s="412"/>
      <c r="AKX58" s="412"/>
      <c r="AKY58" s="412"/>
      <c r="AKZ58" s="412"/>
      <c r="ALA58" s="412"/>
      <c r="ALB58" s="412"/>
      <c r="ALC58" s="412"/>
      <c r="ALD58" s="412"/>
      <c r="ALE58" s="412"/>
      <c r="ALF58" s="412"/>
      <c r="ALG58" s="412"/>
      <c r="ALH58" s="412"/>
      <c r="ALI58" s="412"/>
      <c r="ALJ58" s="412"/>
      <c r="ALK58" s="412"/>
      <c r="ALL58" s="412"/>
      <c r="ALM58" s="412"/>
      <c r="ALN58" s="412"/>
      <c r="ALO58" s="412"/>
      <c r="ALP58" s="412"/>
      <c r="ALQ58" s="412"/>
      <c r="ALR58" s="412"/>
      <c r="ALS58" s="412"/>
      <c r="ALT58" s="412"/>
      <c r="ALU58" s="412"/>
      <c r="ALV58" s="412"/>
      <c r="ALW58" s="412"/>
      <c r="ALX58" s="412"/>
      <c r="ALY58" s="412"/>
      <c r="ALZ58" s="412"/>
      <c r="AMA58" s="412"/>
      <c r="AMB58" s="412"/>
      <c r="AMC58" s="412"/>
      <c r="AMD58" s="412"/>
      <c r="AME58" s="412"/>
      <c r="AMF58" s="412"/>
      <c r="AMG58" s="412"/>
      <c r="AMH58" s="412"/>
      <c r="AMI58" s="412"/>
      <c r="AMJ58" s="412"/>
      <c r="AMK58" s="412"/>
      <c r="AML58" s="412"/>
      <c r="AMM58" s="412"/>
      <c r="AMN58" s="412"/>
      <c r="AMO58" s="412"/>
      <c r="AMP58" s="412"/>
      <c r="AMQ58" s="412"/>
      <c r="AMR58" s="412"/>
      <c r="AMS58" s="412"/>
      <c r="AMT58" s="412"/>
      <c r="AMU58" s="412"/>
      <c r="AMV58" s="412"/>
      <c r="AMW58" s="412"/>
      <c r="AMX58" s="412"/>
      <c r="AMY58" s="412"/>
      <c r="AMZ58" s="412"/>
      <c r="ANA58" s="412"/>
      <c r="ANB58" s="412"/>
      <c r="ANC58" s="412"/>
      <c r="AND58" s="412"/>
      <c r="ANE58" s="412"/>
      <c r="ANF58" s="412"/>
      <c r="ANG58" s="412"/>
      <c r="ANH58" s="412"/>
      <c r="ANI58" s="412"/>
      <c r="ANJ58" s="35"/>
    </row>
    <row r="59" spans="1:1050" ht="26.1" customHeight="1" outlineLevel="2" x14ac:dyDescent="0.2">
      <c r="A59" s="102">
        <v>150</v>
      </c>
      <c r="B59" s="7" t="s">
        <v>137</v>
      </c>
      <c r="C59" s="7" t="s">
        <v>113</v>
      </c>
      <c r="D59" s="7" t="s">
        <v>10</v>
      </c>
      <c r="E59" s="7" t="s">
        <v>138</v>
      </c>
      <c r="F59" s="7" t="s">
        <v>139</v>
      </c>
      <c r="G59" s="43" t="s">
        <v>140</v>
      </c>
      <c r="H59" s="42" t="s">
        <v>130</v>
      </c>
      <c r="I59" s="42">
        <v>14</v>
      </c>
      <c r="J59" s="44">
        <v>510.78</v>
      </c>
      <c r="K59" s="44"/>
      <c r="L59" s="44"/>
      <c r="M59" s="44"/>
      <c r="N59" s="44"/>
      <c r="O59" s="44"/>
      <c r="P59" s="44">
        <v>247.18</v>
      </c>
      <c r="Q59" s="44"/>
      <c r="R59" s="44">
        <v>73.790000000000006</v>
      </c>
      <c r="S59" s="44"/>
      <c r="T59" s="44">
        <f t="shared" si="39"/>
        <v>831.75</v>
      </c>
      <c r="U59" s="44">
        <f t="shared" si="40"/>
        <v>11496.92</v>
      </c>
      <c r="V59" s="42">
        <v>1</v>
      </c>
      <c r="W59" s="45">
        <v>14</v>
      </c>
      <c r="X59" s="46">
        <f>VLOOKUP(W59,'[1]PPTOS GENERALES 2024'!$AO$61:$AQ$63,3)*Y59</f>
        <v>380.27</v>
      </c>
      <c r="Y59" s="414">
        <v>1</v>
      </c>
      <c r="Z59" s="48">
        <f>VLOOKUP(C59,'[1]PPTOS GENERALES 2024'!$AL$3:$AO$8,4)*Y59</f>
        <v>659.44</v>
      </c>
      <c r="AA59" s="48">
        <f>VLOOKUP(C59,'[1]PPTOS GENERALES 2024'!$AL$3:$AP$8,5)*DM59*Y59</f>
        <v>135.33333333333334</v>
      </c>
      <c r="AB59" s="48"/>
      <c r="AC59" s="44">
        <f>VLOOKUP(C59,'[1]PPTOS GENERALES 2024'!$AU$3:$AV$8,2)*Y59</f>
        <v>659.44399999999996</v>
      </c>
      <c r="AD59" s="44">
        <f>VLOOKUP(C59,'[1]PPTOS GENERALES 2024'!$AU$3:$AW$8,3)*DM59*Y59</f>
        <v>135.29999999999998</v>
      </c>
      <c r="AE59" s="49">
        <f>VLOOKUP(I59,'[1]PPTOS GENERALES 2024'!$AO$60:$AQ$63,3)*Y59</f>
        <v>380.27</v>
      </c>
      <c r="AF59" s="44">
        <f>X59-AE59</f>
        <v>0</v>
      </c>
      <c r="AG59" s="44">
        <f>VLOOKUP(V59,'[1]PPTOS GENERALES 2024'!$AL$61:$AU$63,10)*Y59</f>
        <v>370.89</v>
      </c>
      <c r="AH59" s="44"/>
      <c r="AI59" s="44"/>
      <c r="AJ59" s="44"/>
      <c r="AK59" s="50"/>
      <c r="AL59" s="44">
        <f>VLOOKUP(V59,'[1]PPTOS GENERALES 2024'!$AL$45:$BB$56,12)*AK59</f>
        <v>0</v>
      </c>
      <c r="AM59" s="50"/>
      <c r="AN59" s="44">
        <f>VLOOKUP(V59,'[1]PPTOS GENERALES 2024'!$AL$45:$BB$56,14)*AM59</f>
        <v>0</v>
      </c>
      <c r="AO59" s="50">
        <v>1</v>
      </c>
      <c r="AP59" s="44">
        <f>VLOOKUP(V59,'[1]PPTOS GENERALES 2024'!$AL$45:$BB$56,15)*AO59</f>
        <v>156.39000000000001</v>
      </c>
      <c r="AQ59" s="50"/>
      <c r="AR59" s="44">
        <f>VLOOKUP(V59,'[1]PPTOS GENERALES 2024'!$AL$45:$BB$56,17)*AQ59</f>
        <v>0</v>
      </c>
      <c r="AS59" s="50"/>
      <c r="AT59" s="44">
        <f>VLOOKUP(V59,'[1]PPTOS GENERALES 2024'!$AL$45:$BG$56,18)*AS59</f>
        <v>0</v>
      </c>
      <c r="AU59" s="20"/>
      <c r="AV59" s="44">
        <f>VLOOKUP(V59,'[1]PPTOS GENERALES 2024'!$AL$45:$BG$56,19)*AU59</f>
        <v>0</v>
      </c>
      <c r="AW59" s="20"/>
      <c r="AX59" s="44">
        <f>VLOOKUP(V59,'[1]PPTOS GENERALES 2024'!$AL$45:$BG$56,20)*AW59</f>
        <v>0</v>
      </c>
      <c r="AY59" s="20"/>
      <c r="AZ59" s="44">
        <f>VLOOKUP(V59,'[1]PPTOS GENERALES 2024'!$AL$45:$BG$56,21)*AY59</f>
        <v>0</v>
      </c>
      <c r="BA59" s="20"/>
      <c r="BB59" s="44">
        <f>VLOOKUP(V59,'[1]PPTOS GENERALES 2024'!$AL$45:$BG$56,22)*BA59</f>
        <v>0</v>
      </c>
      <c r="BC59" s="20"/>
      <c r="BD59" s="270">
        <f>VLOOKUP(V59,'[1]PPTOS GENERALES 2024'!$AL$45:$BZ$56,23)*BC59</f>
        <v>0</v>
      </c>
      <c r="BE59" s="20"/>
      <c r="BF59" s="270">
        <f>VLOOKUP(V59,'[1]PPTOS GENERALES 2024'!$AL$45:$BZ$56,24)*BE59</f>
        <v>0</v>
      </c>
      <c r="BG59" s="20"/>
      <c r="BH59" s="270">
        <f>VLOOKUP(V59,'[1]PPTOS GENERALES 2024'!$AL$45:$BZ$56,25)*BG59</f>
        <v>0</v>
      </c>
      <c r="BI59" s="20"/>
      <c r="BJ59" s="270">
        <f>VLOOKUP(V59,'[1]PPTOS GENERALES 2024'!$AL$45:$BZ$56,26)*BI59</f>
        <v>0</v>
      </c>
      <c r="BK59" s="20"/>
      <c r="BL59" s="270">
        <f>VLOOKUP(V59,'[1]PPTOS GENERALES 2024'!$AL$45:$BZ$56,27)*BK59</f>
        <v>0</v>
      </c>
      <c r="BM59" s="270"/>
      <c r="BN59" s="270">
        <f>VLOOKUP(V59,'[1]PPTOS GENERALES 2024'!$AL$45:$BZ$56,28)*BM59</f>
        <v>0</v>
      </c>
      <c r="BO59" s="270"/>
      <c r="BP59" s="270">
        <f>VLOOKUP(V59,'[1]PPTOS GENERALES 2024'!$AL$45:$BZ$56,29)*BO59</f>
        <v>0</v>
      </c>
      <c r="BQ59" s="270"/>
      <c r="BR59" s="270">
        <f>VLOOKUP(V59,'[1]PPTOS GENERALES 2024'!$AL$45:$BZ$56,30)*BQ59</f>
        <v>0</v>
      </c>
      <c r="BS59" s="270"/>
      <c r="BT59" s="270">
        <f>VLOOKUP(V59,'[1]PPTOS GENERALES 2024'!$AL$45:$BZ$56,31)*BS59</f>
        <v>0</v>
      </c>
      <c r="BU59" s="270"/>
      <c r="BV59" s="270">
        <f>VLOOKUP(V59,'[1]PPTOS GENERALES 2024'!$AL$45:$BZ$56,32)*BU59</f>
        <v>0</v>
      </c>
      <c r="BW59" s="270"/>
      <c r="BX59" s="270">
        <f>VLOOKUP(V59,'[1]PPTOS GENERALES 2024'!$AL$45:$BZ$56,33)*BW59</f>
        <v>0</v>
      </c>
      <c r="BY59" s="270"/>
      <c r="BZ59" s="270">
        <f>VLOOKUP(V59,'[1]PPTOS GENERALES 2024'!$AL$45:$BZ$56,34)*BY59</f>
        <v>0</v>
      </c>
      <c r="CA59" s="270"/>
      <c r="CB59" s="270">
        <f>VLOOKUP(V59,'[1]PPTOS GENERALES 2024'!$AL$45:$BZ$56,35)*CA59</f>
        <v>0</v>
      </c>
      <c r="CC59" s="270">
        <v>0</v>
      </c>
      <c r="CD59" s="270">
        <f>VLOOKUP(V59,'[1]PPTOS GENERALES 2024'!$AL$45:$BZ$56,36)*CC59</f>
        <v>0</v>
      </c>
      <c r="CE59" s="270">
        <v>0</v>
      </c>
      <c r="CF59" s="270">
        <f>VLOOKUP(V59,'[1]PPTOS GENERALES 2024'!$AL$45:$BZ$56,37)*CE59</f>
        <v>0</v>
      </c>
      <c r="CG59" s="270">
        <v>0</v>
      </c>
      <c r="CH59" s="270">
        <f>VLOOKUP(V59,'[1]PPTOS GENERALES 2024'!$AL$45:$BZ$56,38)*CG59</f>
        <v>0</v>
      </c>
      <c r="CI59" s="270">
        <v>0</v>
      </c>
      <c r="CJ59" s="270">
        <f>VLOOKUP(V59,'[1]PPTOS GENERALES 2024'!$AL$45:$BZ$56,39)*CI59</f>
        <v>0</v>
      </c>
      <c r="CK59" s="270"/>
      <c r="CL59" s="270">
        <f>VLOOKUP(V59,'[1]PPTOS GENERALES 2024'!$AL$45:$BZ$56,40)*CK59</f>
        <v>0</v>
      </c>
      <c r="CM59" s="270"/>
      <c r="CN59" s="270">
        <f>VLOOKUP(V59,'[1]PPTOS GENERALES 2024'!$AL$45:$BZ$56,41)*CM59</f>
        <v>0</v>
      </c>
      <c r="CO59" s="44"/>
      <c r="CP59" s="44"/>
      <c r="CQ59" s="44">
        <f t="shared" si="43"/>
        <v>0</v>
      </c>
      <c r="CR59" s="44"/>
      <c r="CS59" s="44"/>
      <c r="CT59" s="44">
        <f>Z59*14</f>
        <v>9232.16</v>
      </c>
      <c r="CU59" s="44">
        <f>(AA59*12)+ (AD59*2)+AB59</f>
        <v>1894.6</v>
      </c>
      <c r="CV59" s="270"/>
      <c r="CW59" s="44">
        <f>(AE59+AF59)*14</f>
        <v>5323.78</v>
      </c>
      <c r="CX59" s="44">
        <f>AG59*14</f>
        <v>5192.46</v>
      </c>
      <c r="CY59" s="270">
        <f t="shared" si="29"/>
        <v>2189.46</v>
      </c>
      <c r="CZ59" s="278">
        <f t="shared" si="30"/>
        <v>7381.92</v>
      </c>
      <c r="DA59" s="129">
        <f t="shared" si="36"/>
        <v>23832.46</v>
      </c>
      <c r="DB59" s="21">
        <v>0</v>
      </c>
      <c r="DC59" s="53">
        <f t="shared" si="31"/>
        <v>21643.066666666666</v>
      </c>
      <c r="DD59" s="54">
        <f t="shared" si="32"/>
        <v>0.8825099823836875</v>
      </c>
      <c r="DE59" s="44"/>
      <c r="DF59" s="44"/>
      <c r="DG59" s="44">
        <f t="shared" si="33"/>
        <v>1702.3233333333335</v>
      </c>
      <c r="DH59" s="42" t="e">
        <f>#REF!-#REF!</f>
        <v>#REF!</v>
      </c>
      <c r="DI59" s="55" t="s">
        <v>122</v>
      </c>
      <c r="DJ59" s="130">
        <v>36464</v>
      </c>
      <c r="DK59" s="284">
        <v>45658</v>
      </c>
      <c r="DL59" s="58">
        <f t="shared" si="34"/>
        <v>8.3333333333333339</v>
      </c>
      <c r="DM59" s="58">
        <f t="shared" si="35"/>
        <v>8.3333333333333339</v>
      </c>
      <c r="DN59" s="59">
        <f>ROUND(AF59/30,2)</f>
        <v>0</v>
      </c>
      <c r="DO59" s="60">
        <f>ROUND(AJ59/30,2)</f>
        <v>0</v>
      </c>
      <c r="DP59" s="60">
        <f>ROUND(AL59/30,2)</f>
        <v>0</v>
      </c>
      <c r="DQ59" s="60">
        <f>ROUND(AN59/30,2)</f>
        <v>0</v>
      </c>
      <c r="DR59" s="60">
        <f>ROUND(AP59/30,2)</f>
        <v>5.21</v>
      </c>
      <c r="DS59" s="60">
        <f>ROUND(AR59/30,2)</f>
        <v>0</v>
      </c>
      <c r="DT59" s="60">
        <f>ROUND(AT59/30,2)</f>
        <v>0</v>
      </c>
      <c r="DU59" s="60">
        <f>ROUND(AV59/30,2)</f>
        <v>0</v>
      </c>
      <c r="DV59" s="60">
        <f>ROUND(AX59/30,2)</f>
        <v>0</v>
      </c>
      <c r="DW59" s="60">
        <f>ROUND(AZ59/30,2)</f>
        <v>0</v>
      </c>
      <c r="DX59" s="60">
        <f>ROUND(BB59/30,2)</f>
        <v>0</v>
      </c>
      <c r="DY59" s="61"/>
      <c r="DZ59" s="62">
        <v>273</v>
      </c>
      <c r="EA59" s="62">
        <v>1240.23</v>
      </c>
      <c r="EB59" s="63" t="e">
        <f>#REF!-DZ59</f>
        <v>#REF!</v>
      </c>
      <c r="EC59" s="64">
        <f>DG59-EA59</f>
        <v>462.09333333333348</v>
      </c>
      <c r="ED59" s="65">
        <f>ROUND(DB59/2,2)</f>
        <v>0</v>
      </c>
      <c r="EE59" s="61"/>
      <c r="EF59" s="61"/>
      <c r="EG59" s="61"/>
      <c r="EH59" s="61"/>
      <c r="EI59" s="134" t="s">
        <v>238</v>
      </c>
      <c r="EJ59" s="124">
        <v>150</v>
      </c>
      <c r="EK59" s="67">
        <v>1</v>
      </c>
      <c r="EL59" s="68">
        <v>5</v>
      </c>
      <c r="EM59" s="68">
        <v>0</v>
      </c>
      <c r="EN59" s="170" t="s">
        <v>132</v>
      </c>
      <c r="EO59" s="170" t="s">
        <v>132</v>
      </c>
      <c r="EP59" s="35"/>
      <c r="EQ59" s="61"/>
      <c r="ER59" s="61"/>
      <c r="ES59" s="61"/>
      <c r="ET59" s="61"/>
      <c r="EU59" s="35"/>
      <c r="EV59" s="35"/>
      <c r="EW59" s="35"/>
      <c r="EX59" s="35"/>
      <c r="EY59" s="35"/>
      <c r="EZ59" s="35"/>
      <c r="FA59" s="35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  <c r="IU59" s="61"/>
      <c r="IV59" s="61"/>
      <c r="IW59" s="61"/>
      <c r="IX59" s="61"/>
      <c r="IY59" s="61"/>
      <c r="IZ59" s="61"/>
      <c r="JA59" s="61"/>
      <c r="JB59" s="61"/>
      <c r="JC59" s="61"/>
      <c r="JD59" s="61"/>
      <c r="JE59" s="61"/>
      <c r="JF59" s="61"/>
      <c r="JG59" s="61"/>
      <c r="JH59" s="61"/>
      <c r="JI59" s="61"/>
      <c r="JJ59" s="61"/>
      <c r="JK59" s="61"/>
      <c r="JL59" s="61"/>
      <c r="JM59" s="61"/>
      <c r="JN59" s="61"/>
      <c r="JO59" s="61"/>
      <c r="JP59" s="61"/>
      <c r="JQ59" s="61"/>
      <c r="JR59" s="61"/>
      <c r="JS59" s="61"/>
      <c r="JT59" s="61"/>
      <c r="JU59" s="61"/>
      <c r="JV59" s="61"/>
      <c r="JW59" s="61"/>
      <c r="JX59" s="61"/>
      <c r="JY59" s="61"/>
      <c r="JZ59" s="61"/>
      <c r="KA59" s="61"/>
      <c r="KB59" s="61"/>
      <c r="KC59" s="61"/>
      <c r="KD59" s="61"/>
      <c r="KE59" s="61"/>
      <c r="KF59" s="61"/>
      <c r="KG59" s="61"/>
      <c r="KH59" s="61"/>
      <c r="KI59" s="61"/>
      <c r="KJ59" s="61"/>
      <c r="KK59" s="61"/>
      <c r="KL59" s="61"/>
      <c r="KM59" s="61"/>
      <c r="KN59" s="61"/>
      <c r="KO59" s="61"/>
      <c r="KP59" s="61"/>
      <c r="KQ59" s="61"/>
      <c r="KR59" s="61"/>
      <c r="KS59" s="61"/>
      <c r="KT59" s="61"/>
      <c r="KU59" s="61"/>
      <c r="KV59" s="61"/>
      <c r="KW59" s="61"/>
      <c r="KX59" s="61"/>
      <c r="KY59" s="61"/>
      <c r="KZ59" s="61"/>
      <c r="LA59" s="61"/>
      <c r="LB59" s="61"/>
      <c r="LC59" s="61"/>
      <c r="LD59" s="61"/>
      <c r="LE59" s="61"/>
      <c r="LF59" s="61"/>
      <c r="LG59" s="61"/>
      <c r="LH59" s="61"/>
      <c r="LI59" s="61"/>
      <c r="LJ59" s="61"/>
      <c r="LK59" s="61"/>
      <c r="LL59" s="61"/>
      <c r="LM59" s="61"/>
      <c r="LN59" s="61"/>
      <c r="LO59" s="61"/>
      <c r="LP59" s="61"/>
      <c r="LQ59" s="61"/>
      <c r="LR59" s="61"/>
      <c r="LS59" s="61"/>
      <c r="LT59" s="61"/>
      <c r="LU59" s="61"/>
      <c r="LV59" s="61"/>
      <c r="LW59" s="61"/>
      <c r="LX59" s="61"/>
      <c r="LY59" s="61"/>
      <c r="LZ59" s="61"/>
      <c r="MA59" s="61"/>
      <c r="MB59" s="61"/>
      <c r="MC59" s="61"/>
      <c r="MD59" s="61"/>
      <c r="ME59" s="61"/>
      <c r="MF59" s="61"/>
      <c r="MG59" s="61"/>
      <c r="MH59" s="61"/>
      <c r="MI59" s="61"/>
      <c r="MJ59" s="61"/>
      <c r="MK59" s="61"/>
      <c r="ML59" s="61"/>
      <c r="MM59" s="61"/>
      <c r="MN59" s="61"/>
      <c r="MO59" s="61"/>
      <c r="MP59" s="61"/>
      <c r="MQ59" s="61"/>
      <c r="MR59" s="61"/>
      <c r="MS59" s="61"/>
      <c r="MT59" s="61"/>
      <c r="MU59" s="61"/>
      <c r="MV59" s="61"/>
      <c r="MW59" s="61"/>
      <c r="MX59" s="61"/>
      <c r="MY59" s="61"/>
      <c r="MZ59" s="61"/>
      <c r="NA59" s="61"/>
      <c r="NB59" s="61"/>
      <c r="NC59" s="61"/>
      <c r="ND59" s="61"/>
      <c r="NE59" s="61"/>
      <c r="NF59" s="61"/>
      <c r="NG59" s="61"/>
      <c r="NH59" s="61"/>
      <c r="NI59" s="61"/>
      <c r="NJ59" s="61"/>
      <c r="NK59" s="61"/>
      <c r="NL59" s="61"/>
      <c r="NM59" s="61"/>
      <c r="NN59" s="61"/>
      <c r="NO59" s="61"/>
      <c r="NP59" s="61"/>
      <c r="NQ59" s="61"/>
      <c r="NR59" s="61"/>
      <c r="NS59" s="61"/>
      <c r="NT59" s="61"/>
      <c r="NU59" s="61"/>
      <c r="NV59" s="61"/>
      <c r="NW59" s="61"/>
      <c r="NX59" s="61"/>
      <c r="NY59" s="61"/>
      <c r="NZ59" s="61"/>
      <c r="OA59" s="61"/>
      <c r="OB59" s="61"/>
      <c r="OC59" s="61"/>
      <c r="OD59" s="61"/>
      <c r="OE59" s="61"/>
      <c r="OF59" s="61"/>
      <c r="OG59" s="61"/>
      <c r="OH59" s="61"/>
      <c r="OI59" s="61"/>
      <c r="OJ59" s="61"/>
      <c r="OK59" s="61"/>
      <c r="OL59" s="61"/>
      <c r="OM59" s="61"/>
      <c r="ON59" s="61"/>
      <c r="OO59" s="61"/>
      <c r="OP59" s="61"/>
      <c r="OQ59" s="61"/>
      <c r="OR59" s="61"/>
      <c r="OS59" s="61"/>
      <c r="OT59" s="61"/>
      <c r="OU59" s="61"/>
      <c r="OV59" s="61"/>
      <c r="OW59" s="61"/>
      <c r="OX59" s="61"/>
      <c r="OY59" s="61"/>
      <c r="OZ59" s="61"/>
      <c r="PA59" s="61"/>
      <c r="PB59" s="61"/>
      <c r="PC59" s="61"/>
      <c r="PD59" s="61"/>
      <c r="PE59" s="61"/>
      <c r="PF59" s="61"/>
      <c r="PG59" s="61"/>
      <c r="PH59" s="61"/>
      <c r="PI59" s="61"/>
      <c r="PJ59" s="61"/>
      <c r="PK59" s="61"/>
      <c r="PL59" s="61"/>
      <c r="PM59" s="61"/>
      <c r="PN59" s="61"/>
      <c r="PO59" s="61"/>
      <c r="PP59" s="61"/>
      <c r="PQ59" s="61"/>
      <c r="PR59" s="61"/>
      <c r="PS59" s="61"/>
      <c r="PT59" s="61"/>
      <c r="PU59" s="61"/>
      <c r="PV59" s="61"/>
      <c r="PW59" s="61"/>
      <c r="PX59" s="61"/>
      <c r="PY59" s="61"/>
      <c r="PZ59" s="61"/>
      <c r="QA59" s="61"/>
      <c r="QB59" s="61"/>
      <c r="QC59" s="61"/>
      <c r="QD59" s="61"/>
      <c r="QE59" s="61"/>
      <c r="QF59" s="61"/>
      <c r="QG59" s="61"/>
      <c r="QH59" s="61"/>
      <c r="QI59" s="61"/>
      <c r="QJ59" s="61"/>
      <c r="QK59" s="61"/>
      <c r="QL59" s="61"/>
      <c r="QM59" s="61"/>
      <c r="QN59" s="61"/>
      <c r="QO59" s="61"/>
      <c r="QP59" s="61"/>
      <c r="QQ59" s="61"/>
      <c r="QR59" s="61"/>
      <c r="QS59" s="61"/>
      <c r="QT59" s="61"/>
      <c r="QU59" s="61"/>
      <c r="QV59" s="61"/>
      <c r="QW59" s="61"/>
      <c r="QX59" s="61"/>
      <c r="QY59" s="61"/>
      <c r="QZ59" s="61"/>
      <c r="RA59" s="61"/>
      <c r="RB59" s="61"/>
      <c r="RC59" s="61"/>
      <c r="RD59" s="61"/>
      <c r="RE59" s="61"/>
      <c r="RF59" s="61"/>
      <c r="RG59" s="61"/>
      <c r="RH59" s="61"/>
      <c r="RI59" s="61"/>
      <c r="RJ59" s="61"/>
      <c r="RK59" s="61"/>
      <c r="RL59" s="61"/>
      <c r="RM59" s="61"/>
      <c r="RN59" s="61"/>
      <c r="RO59" s="61"/>
      <c r="RP59" s="61"/>
      <c r="RQ59" s="61"/>
      <c r="RR59" s="61"/>
      <c r="RS59" s="61"/>
      <c r="RT59" s="61"/>
      <c r="RU59" s="61"/>
      <c r="RV59" s="61"/>
      <c r="RW59" s="61"/>
      <c r="RX59" s="61"/>
      <c r="RY59" s="61"/>
      <c r="RZ59" s="61"/>
      <c r="SA59" s="61"/>
      <c r="SB59" s="61"/>
      <c r="SC59" s="61"/>
      <c r="SD59" s="61"/>
      <c r="SE59" s="61"/>
      <c r="SF59" s="61"/>
      <c r="SG59" s="61"/>
      <c r="SH59" s="61"/>
      <c r="SI59" s="61"/>
      <c r="SJ59" s="61"/>
      <c r="SK59" s="61"/>
      <c r="SL59" s="61"/>
      <c r="SM59" s="61"/>
      <c r="SN59" s="61"/>
      <c r="SO59" s="61"/>
      <c r="SP59" s="61"/>
      <c r="SQ59" s="61"/>
      <c r="SR59" s="61"/>
      <c r="SS59" s="61"/>
      <c r="ST59" s="61"/>
      <c r="SU59" s="61"/>
      <c r="SV59" s="61"/>
      <c r="SW59" s="61"/>
      <c r="SX59" s="61"/>
      <c r="SY59" s="61"/>
      <c r="SZ59" s="61"/>
      <c r="TA59" s="61"/>
      <c r="TB59" s="61"/>
      <c r="TC59" s="61"/>
      <c r="TD59" s="61"/>
      <c r="TE59" s="61"/>
      <c r="TF59" s="61"/>
      <c r="TG59" s="61"/>
      <c r="TH59" s="61"/>
      <c r="TI59" s="61"/>
      <c r="TJ59" s="61"/>
      <c r="TK59" s="61"/>
      <c r="TL59" s="61"/>
      <c r="TM59" s="61"/>
      <c r="TN59" s="61"/>
      <c r="TO59" s="61"/>
      <c r="TP59" s="61"/>
      <c r="TQ59" s="61"/>
      <c r="TR59" s="61"/>
      <c r="TS59" s="61"/>
      <c r="TT59" s="61"/>
      <c r="TU59" s="61"/>
      <c r="TV59" s="61"/>
      <c r="TW59" s="61"/>
      <c r="TX59" s="61"/>
      <c r="TY59" s="61"/>
      <c r="TZ59" s="61"/>
      <c r="UA59" s="61"/>
      <c r="UB59" s="61"/>
      <c r="UC59" s="61"/>
      <c r="UD59" s="61"/>
      <c r="UE59" s="61"/>
      <c r="UF59" s="61"/>
      <c r="UG59" s="61"/>
      <c r="UH59" s="61"/>
      <c r="UI59" s="61"/>
      <c r="UJ59" s="61"/>
      <c r="UK59" s="61"/>
      <c r="UL59" s="61"/>
      <c r="UM59" s="61"/>
      <c r="UN59" s="61"/>
      <c r="UO59" s="61"/>
      <c r="UP59" s="61"/>
      <c r="UQ59" s="61"/>
      <c r="UR59" s="61"/>
      <c r="US59" s="61"/>
      <c r="UT59" s="61"/>
      <c r="UU59" s="61"/>
      <c r="UV59" s="61"/>
      <c r="UW59" s="61"/>
      <c r="UX59" s="61"/>
      <c r="UY59" s="61"/>
      <c r="UZ59" s="61"/>
      <c r="VA59" s="61"/>
      <c r="VB59" s="61"/>
      <c r="VC59" s="61"/>
      <c r="VD59" s="61"/>
      <c r="VE59" s="61"/>
      <c r="VF59" s="61"/>
      <c r="VG59" s="61"/>
      <c r="VH59" s="61"/>
      <c r="VI59" s="61"/>
      <c r="VJ59" s="61"/>
      <c r="VK59" s="61"/>
      <c r="VL59" s="61"/>
      <c r="VM59" s="61"/>
      <c r="VN59" s="61"/>
      <c r="VO59" s="61"/>
      <c r="VP59" s="61"/>
      <c r="VQ59" s="61"/>
      <c r="VR59" s="61"/>
      <c r="VS59" s="61"/>
      <c r="VT59" s="61"/>
      <c r="VU59" s="61"/>
      <c r="VV59" s="61"/>
      <c r="VW59" s="61"/>
      <c r="VX59" s="61"/>
      <c r="VY59" s="61"/>
      <c r="VZ59" s="61"/>
      <c r="WA59" s="61"/>
      <c r="WB59" s="61"/>
      <c r="WC59" s="61"/>
      <c r="WD59" s="61"/>
      <c r="WE59" s="61"/>
      <c r="WF59" s="61"/>
      <c r="WG59" s="61"/>
      <c r="WH59" s="61"/>
      <c r="WI59" s="61"/>
      <c r="WJ59" s="61"/>
      <c r="WK59" s="61"/>
      <c r="WL59" s="61"/>
      <c r="WM59" s="61"/>
      <c r="WN59" s="61"/>
      <c r="WO59" s="61"/>
      <c r="WP59" s="61"/>
      <c r="WQ59" s="61"/>
      <c r="WR59" s="61"/>
      <c r="WS59" s="61"/>
      <c r="WT59" s="61"/>
      <c r="WU59" s="61"/>
      <c r="WV59" s="61"/>
      <c r="WW59" s="61"/>
      <c r="WX59" s="61"/>
      <c r="WY59" s="61"/>
      <c r="WZ59" s="61"/>
      <c r="XA59" s="61"/>
      <c r="XB59" s="61"/>
      <c r="XC59" s="61"/>
      <c r="XD59" s="61"/>
      <c r="XE59" s="61"/>
      <c r="XF59" s="61"/>
      <c r="XG59" s="61"/>
      <c r="XH59" s="61"/>
      <c r="XI59" s="61"/>
      <c r="XJ59" s="61"/>
      <c r="XK59" s="61"/>
      <c r="XL59" s="61"/>
      <c r="XM59" s="61"/>
      <c r="XN59" s="61"/>
      <c r="XO59" s="61"/>
      <c r="XP59" s="61"/>
      <c r="XQ59" s="61"/>
      <c r="XR59" s="61"/>
      <c r="XS59" s="61"/>
      <c r="XT59" s="61"/>
      <c r="XU59" s="61"/>
      <c r="XV59" s="61"/>
      <c r="XW59" s="61"/>
      <c r="XX59" s="61"/>
      <c r="XY59" s="61"/>
      <c r="XZ59" s="61"/>
      <c r="YA59" s="61"/>
      <c r="YB59" s="61"/>
      <c r="YC59" s="61"/>
      <c r="YD59" s="61"/>
      <c r="YE59" s="61"/>
      <c r="YF59" s="61"/>
      <c r="YG59" s="61"/>
      <c r="YH59" s="61"/>
      <c r="YI59" s="61"/>
      <c r="YJ59" s="61"/>
      <c r="YK59" s="61"/>
      <c r="YL59" s="61"/>
      <c r="YM59" s="61"/>
      <c r="YN59" s="61"/>
      <c r="YO59" s="61"/>
      <c r="YP59" s="61"/>
      <c r="YQ59" s="61"/>
      <c r="YR59" s="61"/>
      <c r="YS59" s="61"/>
      <c r="YT59" s="61"/>
      <c r="YU59" s="61"/>
      <c r="YV59" s="61"/>
      <c r="YW59" s="61"/>
      <c r="YX59" s="61"/>
      <c r="YY59" s="61"/>
      <c r="YZ59" s="61"/>
      <c r="ZA59" s="61"/>
      <c r="ZB59" s="61"/>
      <c r="ZC59" s="61"/>
      <c r="ZD59" s="61"/>
      <c r="ZE59" s="61"/>
      <c r="ZF59" s="61"/>
      <c r="ZG59" s="61"/>
      <c r="ZH59" s="61"/>
      <c r="ZI59" s="61"/>
      <c r="ZJ59" s="61"/>
      <c r="ZK59" s="61"/>
      <c r="ZL59" s="61"/>
      <c r="ZM59" s="61"/>
      <c r="ZN59" s="61"/>
      <c r="ZO59" s="61"/>
      <c r="ZP59" s="61"/>
      <c r="ZQ59" s="61"/>
      <c r="ZR59" s="61"/>
      <c r="ZS59" s="61"/>
      <c r="ZT59" s="61"/>
      <c r="ZU59" s="61"/>
      <c r="ZV59" s="61"/>
      <c r="ZW59" s="61"/>
      <c r="ZX59" s="61"/>
      <c r="ZY59" s="61"/>
      <c r="ZZ59" s="61"/>
      <c r="AAA59" s="61"/>
      <c r="AAB59" s="61"/>
      <c r="AAC59" s="61"/>
      <c r="AAD59" s="61"/>
      <c r="AAE59" s="61"/>
      <c r="AAF59" s="61"/>
      <c r="AAG59" s="61"/>
      <c r="AAH59" s="61"/>
      <c r="AAI59" s="61"/>
      <c r="AAJ59" s="61"/>
      <c r="AAK59" s="61"/>
      <c r="AAL59" s="61"/>
      <c r="AAM59" s="61"/>
      <c r="AAN59" s="61"/>
      <c r="AAO59" s="61"/>
      <c r="AAP59" s="61"/>
      <c r="AAQ59" s="61"/>
      <c r="AAR59" s="61"/>
      <c r="AAS59" s="61"/>
      <c r="AAT59" s="61"/>
      <c r="AAU59" s="61"/>
      <c r="AAV59" s="61"/>
      <c r="AAW59" s="61"/>
      <c r="AAX59" s="61"/>
      <c r="AAY59" s="61"/>
      <c r="AAZ59" s="61"/>
      <c r="ABA59" s="61"/>
      <c r="ABB59" s="61"/>
      <c r="ABC59" s="61"/>
      <c r="ABD59" s="61"/>
      <c r="ABE59" s="61"/>
      <c r="ABF59" s="61"/>
      <c r="ABG59" s="61"/>
      <c r="ABH59" s="61"/>
      <c r="ABI59" s="61"/>
      <c r="ABJ59" s="61"/>
      <c r="ABK59" s="61"/>
      <c r="ABL59" s="61"/>
      <c r="ABM59" s="61"/>
      <c r="ABN59" s="61"/>
      <c r="ABO59" s="61"/>
      <c r="ABP59" s="61"/>
      <c r="ABQ59" s="61"/>
      <c r="ABR59" s="61"/>
      <c r="ABS59" s="61"/>
      <c r="ABT59" s="61"/>
      <c r="ABU59" s="61"/>
      <c r="ABV59" s="61"/>
      <c r="ABW59" s="61"/>
      <c r="ABX59" s="61"/>
      <c r="ABY59" s="61"/>
      <c r="ABZ59" s="61"/>
      <c r="ACA59" s="61"/>
      <c r="ACB59" s="61"/>
      <c r="ACC59" s="61"/>
      <c r="ACD59" s="61"/>
      <c r="ACE59" s="61"/>
      <c r="ACF59" s="61"/>
      <c r="ACG59" s="61"/>
      <c r="ACH59" s="61"/>
      <c r="ACI59" s="61"/>
      <c r="ACJ59" s="61"/>
      <c r="ACK59" s="61"/>
      <c r="ACL59" s="61"/>
      <c r="ACM59" s="61"/>
      <c r="ACN59" s="61"/>
      <c r="ACO59" s="61"/>
      <c r="ACP59" s="61"/>
      <c r="ACQ59" s="61"/>
      <c r="ACR59" s="61"/>
      <c r="ACS59" s="61"/>
      <c r="ACT59" s="61"/>
      <c r="ACU59" s="61"/>
      <c r="ACV59" s="61"/>
      <c r="ACW59" s="61"/>
      <c r="ACX59" s="61"/>
      <c r="ACY59" s="61"/>
      <c r="ACZ59" s="61"/>
      <c r="ADA59" s="61"/>
      <c r="ADB59" s="61"/>
      <c r="ADC59" s="61"/>
      <c r="ADD59" s="61"/>
      <c r="ADE59" s="61"/>
      <c r="ADF59" s="61"/>
      <c r="ADG59" s="61"/>
      <c r="ADH59" s="61"/>
      <c r="ADI59" s="61"/>
      <c r="ADJ59" s="61"/>
      <c r="ADK59" s="61"/>
      <c r="ADL59" s="61"/>
      <c r="ADM59" s="61"/>
      <c r="ADN59" s="61"/>
      <c r="ADO59" s="61"/>
      <c r="ADP59" s="61"/>
      <c r="ADQ59" s="61"/>
      <c r="ADR59" s="61"/>
      <c r="ADS59" s="61"/>
      <c r="ADT59" s="61"/>
      <c r="ADU59" s="61"/>
      <c r="ADV59" s="61"/>
      <c r="ADW59" s="61"/>
      <c r="ADX59" s="61"/>
      <c r="ADY59" s="61"/>
      <c r="ADZ59" s="61"/>
      <c r="AEA59" s="61"/>
      <c r="AEB59" s="61"/>
      <c r="AEC59" s="61"/>
      <c r="AED59" s="61"/>
      <c r="AEE59" s="61"/>
      <c r="AEF59" s="61"/>
      <c r="AEG59" s="61"/>
      <c r="AEH59" s="61"/>
      <c r="AEI59" s="61"/>
      <c r="AEJ59" s="61"/>
      <c r="AEK59" s="61"/>
      <c r="AEL59" s="61"/>
      <c r="AEM59" s="61"/>
      <c r="AEN59" s="61"/>
      <c r="AEO59" s="61"/>
      <c r="AEP59" s="61"/>
      <c r="AEQ59" s="61"/>
      <c r="AER59" s="61"/>
      <c r="AES59" s="61"/>
      <c r="AET59" s="61"/>
      <c r="AEU59" s="61"/>
      <c r="AEV59" s="61"/>
      <c r="AEW59" s="61"/>
      <c r="AEX59" s="61"/>
      <c r="AEY59" s="61"/>
      <c r="AEZ59" s="61"/>
      <c r="AFA59" s="61"/>
      <c r="AFB59" s="61"/>
      <c r="AFC59" s="61"/>
      <c r="AFD59" s="61"/>
      <c r="AFE59" s="61"/>
      <c r="AFF59" s="61"/>
      <c r="AFG59" s="61"/>
      <c r="AFH59" s="61"/>
      <c r="AFI59" s="61"/>
      <c r="AFJ59" s="61"/>
      <c r="AFK59" s="61"/>
      <c r="AFL59" s="61"/>
      <c r="AFM59" s="61"/>
      <c r="AFN59" s="61"/>
      <c r="AFO59" s="61"/>
      <c r="AFP59" s="61"/>
      <c r="AFQ59" s="61"/>
      <c r="AFR59" s="61"/>
      <c r="AFS59" s="61"/>
      <c r="AFT59" s="61"/>
      <c r="AFU59" s="61"/>
      <c r="AFV59" s="61"/>
      <c r="AFW59" s="61"/>
      <c r="AFX59" s="61"/>
      <c r="AFY59" s="61"/>
      <c r="AFZ59" s="61"/>
      <c r="AGA59" s="61"/>
      <c r="AGB59" s="61"/>
      <c r="AGC59" s="61"/>
      <c r="AGD59" s="61"/>
      <c r="AGE59" s="61"/>
      <c r="AGF59" s="61"/>
      <c r="AGG59" s="61"/>
      <c r="AGH59" s="61"/>
      <c r="AGI59" s="61"/>
      <c r="AGJ59" s="61"/>
      <c r="AGK59" s="61"/>
      <c r="AGL59" s="61"/>
      <c r="AGM59" s="61"/>
      <c r="AGN59" s="61"/>
      <c r="AGO59" s="61"/>
      <c r="AGP59" s="61"/>
      <c r="AGQ59" s="61"/>
      <c r="AGR59" s="61"/>
      <c r="AGS59" s="61"/>
      <c r="AGT59" s="61"/>
      <c r="AGU59" s="61"/>
      <c r="AGV59" s="61"/>
      <c r="AGW59" s="61"/>
      <c r="AGX59" s="61"/>
      <c r="AGY59" s="61"/>
      <c r="AGZ59" s="61"/>
      <c r="AHA59" s="61"/>
      <c r="AHB59" s="61"/>
      <c r="AHC59" s="61"/>
      <c r="AHD59" s="61"/>
      <c r="AHE59" s="61"/>
      <c r="AHF59" s="61"/>
      <c r="AHG59" s="61"/>
      <c r="AHH59" s="61"/>
      <c r="AHI59" s="61"/>
      <c r="AHJ59" s="61"/>
      <c r="AHK59" s="61"/>
      <c r="AHL59" s="61"/>
      <c r="AHM59" s="61"/>
      <c r="AHN59" s="61"/>
      <c r="AHO59" s="61"/>
      <c r="AHP59" s="61"/>
      <c r="AHQ59" s="61"/>
      <c r="AHR59" s="61"/>
      <c r="AHS59" s="61"/>
      <c r="AHT59" s="61"/>
      <c r="AHU59" s="61"/>
      <c r="AHV59" s="61"/>
      <c r="AHW59" s="61"/>
      <c r="AHX59" s="61"/>
      <c r="AHY59" s="61"/>
      <c r="AHZ59" s="61"/>
      <c r="AIA59" s="61"/>
      <c r="AIB59" s="61"/>
      <c r="AIC59" s="61"/>
      <c r="AID59" s="61"/>
      <c r="AIE59" s="61"/>
      <c r="AIF59" s="61"/>
      <c r="AIG59" s="61"/>
      <c r="AIH59" s="61"/>
      <c r="AII59" s="61"/>
      <c r="AIJ59" s="61"/>
      <c r="AIK59" s="61"/>
      <c r="AIL59" s="61"/>
      <c r="AIM59" s="61"/>
      <c r="AIN59" s="61"/>
      <c r="AIO59" s="61"/>
      <c r="AIP59" s="61"/>
      <c r="AIQ59" s="61"/>
      <c r="AIR59" s="61"/>
      <c r="AIS59" s="61"/>
      <c r="AIT59" s="61"/>
      <c r="AIU59" s="61"/>
      <c r="AIV59" s="61"/>
      <c r="AIW59" s="61"/>
      <c r="AIX59" s="61"/>
      <c r="AIY59" s="61"/>
      <c r="AIZ59" s="61"/>
      <c r="AJA59" s="61"/>
      <c r="AJB59" s="61"/>
      <c r="AJC59" s="61"/>
      <c r="AJD59" s="61"/>
      <c r="AJE59" s="61"/>
      <c r="AJF59" s="61"/>
      <c r="AJG59" s="61"/>
      <c r="AJH59" s="61"/>
      <c r="AJI59" s="61"/>
      <c r="AJJ59" s="61"/>
      <c r="AJK59" s="61"/>
      <c r="AJL59" s="61"/>
      <c r="AJM59" s="61"/>
      <c r="AJN59" s="61"/>
      <c r="AJO59" s="61"/>
      <c r="AJP59" s="61"/>
      <c r="AJQ59" s="61"/>
      <c r="AJR59" s="61"/>
      <c r="AJS59" s="61"/>
      <c r="AJT59" s="61"/>
      <c r="AJU59" s="61"/>
      <c r="AJV59" s="61"/>
      <c r="AJW59" s="61"/>
      <c r="AJX59" s="61"/>
      <c r="AJY59" s="61"/>
      <c r="AJZ59" s="61"/>
      <c r="AKA59" s="61"/>
      <c r="AKB59" s="61"/>
      <c r="AKC59" s="61"/>
      <c r="AKD59" s="61"/>
      <c r="AKE59" s="61"/>
      <c r="AKF59" s="61"/>
      <c r="AKG59" s="61"/>
      <c r="AKH59" s="61"/>
      <c r="AKI59" s="61"/>
      <c r="AKJ59" s="61"/>
      <c r="AKK59" s="61"/>
      <c r="AKL59" s="61"/>
      <c r="AKM59" s="61"/>
      <c r="AKN59" s="61"/>
      <c r="AKO59" s="61"/>
      <c r="AKP59" s="61"/>
      <c r="AKQ59" s="61"/>
      <c r="AKR59" s="61"/>
      <c r="AKS59" s="61"/>
      <c r="AKT59" s="61"/>
      <c r="AKU59" s="61"/>
      <c r="AKV59" s="61"/>
      <c r="AKW59" s="61"/>
      <c r="AKX59" s="61"/>
      <c r="AKY59" s="61"/>
      <c r="AKZ59" s="61"/>
      <c r="ALA59" s="61"/>
      <c r="ALB59" s="61"/>
      <c r="ALC59" s="61"/>
      <c r="ALD59" s="61"/>
      <c r="ALE59" s="61"/>
      <c r="ALF59" s="61"/>
      <c r="ALG59" s="61"/>
      <c r="ALH59" s="61"/>
      <c r="ALI59" s="61"/>
      <c r="ALJ59" s="61"/>
      <c r="ALK59" s="61"/>
      <c r="ALL59" s="61"/>
      <c r="ALM59" s="61"/>
      <c r="ALN59" s="61"/>
      <c r="ALO59" s="61"/>
      <c r="ALP59" s="61"/>
      <c r="ALQ59" s="61"/>
      <c r="ALR59" s="61"/>
      <c r="ALS59" s="61"/>
      <c r="ALT59" s="61"/>
      <c r="ALU59" s="61"/>
      <c r="ALV59" s="61"/>
      <c r="ALW59" s="61"/>
      <c r="ALX59" s="61"/>
      <c r="ALY59" s="61"/>
      <c r="ALZ59" s="61"/>
      <c r="AMA59" s="61"/>
      <c r="AMB59" s="61"/>
      <c r="AMC59" s="61"/>
      <c r="AMD59" s="61"/>
      <c r="AME59" s="61"/>
      <c r="AMF59" s="61"/>
      <c r="AMG59" s="61"/>
      <c r="AMH59" s="61"/>
      <c r="AMI59" s="61"/>
      <c r="AMJ59" s="61"/>
      <c r="AMK59" s="61"/>
      <c r="AML59" s="61"/>
      <c r="AMM59" s="61"/>
      <c r="AMN59" s="61"/>
      <c r="AMO59" s="61"/>
      <c r="AMP59" s="61"/>
      <c r="AMQ59" s="61"/>
      <c r="AMR59" s="61"/>
      <c r="AMS59" s="61"/>
      <c r="AMT59" s="61"/>
      <c r="AMU59" s="61"/>
      <c r="AMV59" s="61"/>
      <c r="AMW59" s="61"/>
      <c r="AMX59" s="61"/>
      <c r="AMY59" s="61"/>
      <c r="AMZ59" s="61"/>
      <c r="ANA59" s="61"/>
      <c r="ANB59" s="61"/>
      <c r="ANC59" s="61"/>
      <c r="AND59" s="61"/>
      <c r="ANE59" s="61"/>
      <c r="ANF59" s="61"/>
      <c r="ANG59" s="61"/>
      <c r="ANH59" s="61"/>
      <c r="ANI59" s="61"/>
      <c r="ANJ59" s="35"/>
    </row>
    <row r="60" spans="1:1050" s="35" customFormat="1" ht="26.1" customHeight="1" outlineLevel="2" x14ac:dyDescent="0.2">
      <c r="A60" s="386">
        <f>EJ60</f>
        <v>150</v>
      </c>
      <c r="B60" s="387" t="s">
        <v>137</v>
      </c>
      <c r="C60" s="387" t="s">
        <v>178</v>
      </c>
      <c r="D60" s="387" t="s">
        <v>10</v>
      </c>
      <c r="E60" s="387" t="s">
        <v>127</v>
      </c>
      <c r="F60" s="387" t="s">
        <v>11</v>
      </c>
      <c r="G60" s="388" t="s">
        <v>250</v>
      </c>
      <c r="H60" s="389" t="s">
        <v>130</v>
      </c>
      <c r="I60" s="389">
        <v>22</v>
      </c>
      <c r="J60" s="391">
        <v>690.24</v>
      </c>
      <c r="K60" s="391">
        <v>100.76</v>
      </c>
      <c r="L60" s="391">
        <v>434.82</v>
      </c>
      <c r="M60" s="391">
        <v>142.97</v>
      </c>
      <c r="N60" s="391"/>
      <c r="O60" s="391"/>
      <c r="P60" s="391"/>
      <c r="Q60" s="391"/>
      <c r="R60" s="391"/>
      <c r="S60" s="391"/>
      <c r="T60" s="391">
        <f t="shared" si="39"/>
        <v>1368.79</v>
      </c>
      <c r="U60" s="391">
        <f t="shared" si="40"/>
        <v>18877.12</v>
      </c>
      <c r="V60" s="389">
        <v>5</v>
      </c>
      <c r="W60" s="392">
        <v>20</v>
      </c>
      <c r="X60" s="393">
        <f>VLOOKUP(W60,'[1]PPTOS GENERALES 2024'!$AL$11:$AN$40,3)*Y60</f>
        <v>528.66</v>
      </c>
      <c r="Y60" s="394">
        <v>1</v>
      </c>
      <c r="Z60" s="395">
        <f>VLOOKUP(C60,'[1]PPTOS GENERALES 2024'!$AL$3:$AO$8,4)*Y60</f>
        <v>865.68</v>
      </c>
      <c r="AA60" s="395">
        <f>VLOOKUP(C60,'[1]PPTOS GENERALES 2024'!$AL$3:$AP$8,5)*DM60*Y60</f>
        <v>337.91999999999996</v>
      </c>
      <c r="AB60" s="395"/>
      <c r="AC60" s="391">
        <f>VLOOKUP(C60,'[1]PPTOS GENERALES 2024'!$AU$3:$AV$8,2)*Y60</f>
        <v>748.20899999999995</v>
      </c>
      <c r="AD60" s="391">
        <f>VLOOKUP(C60,'[1]PPTOS GENERALES 2024'!$AU$3:$AW$8,3)*DM60*Y60</f>
        <v>291.70133333333331</v>
      </c>
      <c r="AE60" s="396">
        <f>VLOOKUP(I60,'[1]PPTOS GENERALES 2024'!$AL$11:$AN$40,3)*Y60</f>
        <v>612.99</v>
      </c>
      <c r="AF60" s="391"/>
      <c r="AG60" s="391">
        <f>VLOOKUP(V60,'[1]PPTOS GENERALES 2024'!$AL$45:$AU$56,10)*Y60</f>
        <v>543.62</v>
      </c>
      <c r="AH60" s="391"/>
      <c r="AI60" s="391"/>
      <c r="AJ60" s="391"/>
      <c r="AK60" s="397"/>
      <c r="AL60" s="391">
        <f>VLOOKUP(V60,'[1]PPTOS GENERALES 2024'!$AL$45:$BB$56,12)*AK60</f>
        <v>0</v>
      </c>
      <c r="AM60" s="397"/>
      <c r="AN60" s="391">
        <f>VLOOKUP(V60,'[1]PPTOS GENERALES 2024'!$AL$45:$BB$56,14)*AM60</f>
        <v>0</v>
      </c>
      <c r="AO60" s="397"/>
      <c r="AP60" s="391">
        <f>VLOOKUP(V60,'[1]PPTOS GENERALES 2024'!$AL$45:$BB$56,15)*AO60</f>
        <v>0</v>
      </c>
      <c r="AQ60" s="397"/>
      <c r="AR60" s="391">
        <f>VLOOKUP(V60,'[1]PPTOS GENERALES 2024'!$AL$45:$BB$56,17)*AQ60</f>
        <v>0</v>
      </c>
      <c r="AS60" s="397"/>
      <c r="AT60" s="391">
        <f>VLOOKUP(V60,'[1]PPTOS GENERALES 2024'!$AL$45:$BG$56,18)*AS60</f>
        <v>0</v>
      </c>
      <c r="AU60" s="398"/>
      <c r="AV60" s="391">
        <f>VLOOKUP(V60,'[1]PPTOS GENERALES 2024'!$AL$45:$BG$56,19)*AU60</f>
        <v>0</v>
      </c>
      <c r="AW60" s="398"/>
      <c r="AX60" s="391">
        <f>VLOOKUP(V60,'[1]PPTOS GENERALES 2024'!$AL$45:$BG$56,20)*AW60</f>
        <v>0</v>
      </c>
      <c r="AY60" s="398"/>
      <c r="AZ60" s="391">
        <f>VLOOKUP(V60,'[1]PPTOS GENERALES 2024'!$AL$45:$BG$56,21)*AY60</f>
        <v>0</v>
      </c>
      <c r="BA60" s="398"/>
      <c r="BB60" s="391">
        <f>VLOOKUP(V60,'[1]PPTOS GENERALES 2024'!$AL$45:$BG$56,22)*BA60</f>
        <v>0</v>
      </c>
      <c r="BC60" s="398"/>
      <c r="BD60" s="270">
        <f>VLOOKUP(V60,'[1]PPTOS GENERALES 2024'!$AL$45:$BZ$56,23)*BC60</f>
        <v>0</v>
      </c>
      <c r="BE60" s="398"/>
      <c r="BF60" s="270">
        <f>VLOOKUP(V60,'[1]PPTOS GENERALES 2024'!$AL$45:$BZ$56,24)*BE60</f>
        <v>0</v>
      </c>
      <c r="BG60" s="398"/>
      <c r="BH60" s="270">
        <f>VLOOKUP(V60,'[1]PPTOS GENERALES 2024'!$AL$45:$BZ$56,25)*BG60</f>
        <v>0</v>
      </c>
      <c r="BI60" s="398"/>
      <c r="BJ60" s="270">
        <f>VLOOKUP(V60,'[1]PPTOS GENERALES 2024'!$AL$45:$BZ$56,26)*BI60</f>
        <v>0</v>
      </c>
      <c r="BK60" s="398"/>
      <c r="BL60" s="270">
        <f>VLOOKUP(V60,'[1]PPTOS GENERALES 2024'!$AL$45:$BZ$56,27)*BK60</f>
        <v>0</v>
      </c>
      <c r="BM60" s="270"/>
      <c r="BN60" s="270">
        <f>VLOOKUP(V60,'[1]PPTOS GENERALES 2024'!$AL$45:$BZ$56,28)*BM60</f>
        <v>0</v>
      </c>
      <c r="BO60" s="270"/>
      <c r="BP60" s="270">
        <f>VLOOKUP(V60,'[1]PPTOS GENERALES 2024'!$AL$45:$BZ$56,29)*BO60</f>
        <v>0</v>
      </c>
      <c r="BQ60" s="270"/>
      <c r="BR60" s="270">
        <f>VLOOKUP(V60,'[1]PPTOS GENERALES 2024'!$AL$45:$BZ$56,30)*BQ60</f>
        <v>0</v>
      </c>
      <c r="BS60" s="270"/>
      <c r="BT60" s="270">
        <f>VLOOKUP(V60,'[1]PPTOS GENERALES 2024'!$AL$45:$BZ$56,31)*BS60</f>
        <v>0</v>
      </c>
      <c r="BU60" s="270"/>
      <c r="BV60" s="270">
        <f>VLOOKUP(V60,'[1]PPTOS GENERALES 2024'!$AL$45:$BZ$56,32)*BU60</f>
        <v>0</v>
      </c>
      <c r="BW60" s="270"/>
      <c r="BX60" s="270">
        <f>VLOOKUP(V60,'[1]PPTOS GENERALES 2024'!$AL$45:$BZ$56,33)*BW60</f>
        <v>0</v>
      </c>
      <c r="BY60" s="270"/>
      <c r="BZ60" s="270">
        <f>VLOOKUP(V60,'[1]PPTOS GENERALES 2024'!$AL$45:$BZ$56,34)*BY60</f>
        <v>0</v>
      </c>
      <c r="CA60" s="270"/>
      <c r="CB60" s="270">
        <f>VLOOKUP(V60,'[1]PPTOS GENERALES 2024'!$AL$45:$BZ$56,35)*CA60</f>
        <v>0</v>
      </c>
      <c r="CC60" s="270">
        <v>0</v>
      </c>
      <c r="CD60" s="270">
        <f>VLOOKUP(V60,'[1]PPTOS GENERALES 2024'!$AL$45:$BZ$56,36)*CC60</f>
        <v>0</v>
      </c>
      <c r="CE60" s="270">
        <v>0</v>
      </c>
      <c r="CF60" s="270">
        <f>VLOOKUP(V60,'[1]PPTOS GENERALES 2024'!$AL$45:$BZ$56,37)*CE60</f>
        <v>0</v>
      </c>
      <c r="CG60" s="270">
        <v>0</v>
      </c>
      <c r="CH60" s="270">
        <f>VLOOKUP(V60,'[1]PPTOS GENERALES 2024'!$AL$45:$BZ$56,38)*CG60</f>
        <v>0</v>
      </c>
      <c r="CI60" s="270">
        <v>0</v>
      </c>
      <c r="CJ60" s="270">
        <f>VLOOKUP(V60,'[1]PPTOS GENERALES 2024'!$AL$45:$BZ$56,39)*CI60</f>
        <v>0</v>
      </c>
      <c r="CK60" s="270"/>
      <c r="CL60" s="270">
        <f>VLOOKUP(V60,'[1]PPTOS GENERALES 2024'!$AL$45:$BZ$56,40)*CK60</f>
        <v>0</v>
      </c>
      <c r="CM60" s="270"/>
      <c r="CN60" s="270">
        <f>VLOOKUP(V60,'[1]PPTOS GENERALES 2024'!$AL$45:$BZ$56,41)*CM60</f>
        <v>0</v>
      </c>
      <c r="CO60" s="391"/>
      <c r="CP60" s="391"/>
      <c r="CQ60" s="391">
        <f t="shared" si="43"/>
        <v>0</v>
      </c>
      <c r="CR60" s="391">
        <f t="array" ref="CR60">ROUND((Z60*12)+(AC60*2),2)</f>
        <v>11884.58</v>
      </c>
      <c r="CS60" s="391"/>
      <c r="CT60" s="391"/>
      <c r="CU60" s="391">
        <f t="array" ref="CU60">ROUND((AA60*12)+ (AD60*2)+AB60,2)</f>
        <v>4638.4399999999996</v>
      </c>
      <c r="CV60" s="270">
        <f>SUM(CO60:CU60)</f>
        <v>16523.02</v>
      </c>
      <c r="CW60" s="391">
        <f t="array" ref="CW60">ROUND((AE60+AF60)*14,2)</f>
        <v>8581.86</v>
      </c>
      <c r="CX60" s="391">
        <f t="array" ref="CX60">ROUND(AG60*14,2)</f>
        <v>7610.68</v>
      </c>
      <c r="CY60" s="270">
        <f t="shared" si="29"/>
        <v>0</v>
      </c>
      <c r="CZ60" s="278">
        <f t="shared" si="30"/>
        <v>7610.68</v>
      </c>
      <c r="DA60" s="129">
        <f t="shared" si="36"/>
        <v>32715.56</v>
      </c>
      <c r="DB60" s="390">
        <v>0</v>
      </c>
      <c r="DC60" s="400">
        <f t="shared" si="31"/>
        <v>33042.94</v>
      </c>
      <c r="DD60" s="401">
        <f t="shared" si="32"/>
        <v>0.7504227339763696</v>
      </c>
      <c r="DE60" s="391"/>
      <c r="DF60" s="391"/>
      <c r="DG60" s="391">
        <f t="shared" si="33"/>
        <v>2360.21</v>
      </c>
      <c r="DH60" s="389" t="e">
        <f>#REF!-#REF!</f>
        <v>#REF!</v>
      </c>
      <c r="DI60" s="402" t="s">
        <v>122</v>
      </c>
      <c r="DJ60" s="411">
        <v>33824</v>
      </c>
      <c r="DK60" s="284">
        <v>45658</v>
      </c>
      <c r="DL60" s="403">
        <f t="shared" si="34"/>
        <v>10.666666666666666</v>
      </c>
      <c r="DM60" s="403">
        <f t="shared" si="35"/>
        <v>10.666666666666666</v>
      </c>
      <c r="DN60" s="404">
        <f>ROUND(AF60/30,2)</f>
        <v>0</v>
      </c>
      <c r="DO60" s="405">
        <f>ROUND(AJ60/30,2)</f>
        <v>0</v>
      </c>
      <c r="DP60" s="405">
        <f>ROUND(AL60/30,2)</f>
        <v>0</v>
      </c>
      <c r="DQ60" s="405">
        <f>ROUND(AN60/30,2)</f>
        <v>0</v>
      </c>
      <c r="DR60" s="405">
        <f>ROUND(AP60/30,2)</f>
        <v>0</v>
      </c>
      <c r="DS60" s="405">
        <f>ROUND(AR60/30,2)</f>
        <v>0</v>
      </c>
      <c r="DT60" s="405">
        <f>ROUND(AT60/30,2)</f>
        <v>0</v>
      </c>
      <c r="DU60" s="405">
        <f>ROUND(AV60/30,2)</f>
        <v>0</v>
      </c>
      <c r="DV60" s="405">
        <f>ROUND(AX60/30,2)</f>
        <v>0</v>
      </c>
      <c r="DW60" s="405">
        <f>ROUND(AZ60/30,2)</f>
        <v>0</v>
      </c>
      <c r="DX60" s="405">
        <f>ROUND(BB60/30,2)</f>
        <v>0</v>
      </c>
      <c r="DY60" s="204"/>
      <c r="DZ60" s="406">
        <v>126</v>
      </c>
      <c r="EA60" s="406">
        <v>1779.43</v>
      </c>
      <c r="EB60" s="407" t="e">
        <f>#REF!-DZ60</f>
        <v>#REF!</v>
      </c>
      <c r="EC60" s="408">
        <f>DG60-EA60</f>
        <v>580.78</v>
      </c>
      <c r="ED60" s="409">
        <f>ROUND(DB60/2,2)</f>
        <v>0</v>
      </c>
      <c r="EE60" s="204"/>
      <c r="EF60" s="204"/>
      <c r="EG60" s="204"/>
      <c r="EH60" s="204"/>
      <c r="EI60" s="134" t="s">
        <v>238</v>
      </c>
      <c r="EJ60" s="124">
        <v>150</v>
      </c>
      <c r="EK60" s="295" t="s">
        <v>213</v>
      </c>
      <c r="EL60" s="295">
        <v>5</v>
      </c>
      <c r="EM60" s="205">
        <v>0</v>
      </c>
      <c r="EN60" s="170" t="s">
        <v>132</v>
      </c>
      <c r="EO60" s="170" t="s">
        <v>132</v>
      </c>
      <c r="EP60" s="172"/>
      <c r="EQ60" s="172"/>
      <c r="ER60" s="172"/>
      <c r="ES60" s="172"/>
      <c r="ET60" s="172"/>
      <c r="EU60" s="172"/>
      <c r="EV60" s="172"/>
      <c r="EW60" s="172"/>
      <c r="EX60" s="172"/>
      <c r="EY60" s="172"/>
      <c r="EZ60" s="172"/>
      <c r="FA60" s="172"/>
      <c r="FB60" s="172"/>
      <c r="FC60" s="172"/>
      <c r="FD60" s="172"/>
      <c r="FE60" s="172"/>
      <c r="FF60" s="172"/>
      <c r="FG60" s="172"/>
      <c r="FH60" s="172"/>
      <c r="FI60" s="172"/>
      <c r="FJ60" s="172"/>
      <c r="FK60" s="172"/>
      <c r="FL60" s="172"/>
      <c r="FM60" s="172"/>
      <c r="FN60" s="172"/>
      <c r="FO60" s="172"/>
      <c r="FP60" s="172"/>
      <c r="FQ60" s="172"/>
      <c r="FR60" s="172"/>
      <c r="FS60" s="172"/>
      <c r="FT60" s="172"/>
      <c r="FU60" s="172"/>
      <c r="FV60" s="172"/>
      <c r="FW60" s="172"/>
      <c r="FX60" s="172"/>
      <c r="FY60" s="172"/>
      <c r="FZ60" s="172"/>
      <c r="GA60" s="172"/>
      <c r="GB60" s="172"/>
      <c r="GC60" s="172"/>
      <c r="GD60" s="172"/>
      <c r="GE60" s="172"/>
      <c r="GF60" s="172"/>
      <c r="GG60" s="172"/>
      <c r="GH60" s="172"/>
      <c r="GI60" s="172"/>
      <c r="GJ60" s="172"/>
      <c r="GK60" s="172"/>
      <c r="GL60" s="172"/>
      <c r="GM60" s="172"/>
      <c r="GN60" s="172"/>
      <c r="GO60" s="172"/>
      <c r="GP60" s="172"/>
      <c r="GQ60" s="172"/>
      <c r="GR60" s="172"/>
      <c r="GS60" s="172"/>
      <c r="GT60" s="172"/>
      <c r="GU60" s="172"/>
      <c r="GV60" s="172"/>
      <c r="GW60" s="172"/>
      <c r="GX60" s="172"/>
      <c r="GY60" s="172"/>
      <c r="GZ60" s="172"/>
      <c r="HA60" s="172"/>
      <c r="HB60" s="172"/>
      <c r="HC60" s="172"/>
      <c r="HD60" s="172"/>
      <c r="HE60" s="172"/>
      <c r="HF60" s="172"/>
      <c r="HG60" s="172"/>
      <c r="HH60" s="172"/>
      <c r="HI60" s="172"/>
      <c r="HJ60" s="172"/>
      <c r="HK60" s="172"/>
      <c r="HL60" s="172"/>
      <c r="HM60" s="172"/>
      <c r="HN60" s="172"/>
      <c r="HO60" s="172"/>
      <c r="HP60" s="172"/>
      <c r="HQ60" s="172"/>
      <c r="HR60" s="172"/>
      <c r="HS60" s="172"/>
      <c r="HT60" s="172"/>
      <c r="HU60" s="172"/>
      <c r="HV60" s="172"/>
      <c r="HW60" s="172"/>
      <c r="HX60" s="172"/>
      <c r="HY60" s="172"/>
      <c r="HZ60" s="172"/>
      <c r="IA60" s="172"/>
      <c r="IB60" s="172"/>
      <c r="IC60" s="172"/>
      <c r="ID60" s="172"/>
      <c r="IE60" s="172"/>
      <c r="IF60" s="172"/>
      <c r="IG60" s="172"/>
      <c r="IH60" s="172"/>
      <c r="II60" s="172"/>
      <c r="IJ60" s="172"/>
      <c r="IK60" s="172"/>
      <c r="IL60" s="172"/>
      <c r="IM60" s="172"/>
      <c r="IN60" s="172"/>
      <c r="IO60" s="172"/>
      <c r="IP60" s="172"/>
      <c r="IQ60" s="172"/>
      <c r="IR60" s="172"/>
      <c r="IS60" s="172"/>
      <c r="IT60" s="172"/>
      <c r="IU60" s="172"/>
      <c r="IV60" s="172"/>
      <c r="IW60" s="172"/>
      <c r="IX60" s="172"/>
      <c r="IY60" s="172"/>
      <c r="IZ60" s="172"/>
      <c r="JA60" s="172"/>
      <c r="JB60" s="172"/>
      <c r="JC60" s="172"/>
      <c r="JD60" s="172"/>
      <c r="JE60" s="172"/>
      <c r="JF60" s="172"/>
      <c r="JG60" s="172"/>
      <c r="JH60" s="172"/>
      <c r="JI60" s="172"/>
      <c r="JJ60" s="172"/>
      <c r="JK60" s="172"/>
      <c r="JL60" s="172"/>
      <c r="JM60" s="172"/>
      <c r="JN60" s="172"/>
      <c r="JO60" s="172"/>
      <c r="JP60" s="172"/>
      <c r="JQ60" s="172"/>
      <c r="JR60" s="172"/>
      <c r="JS60" s="172"/>
      <c r="JT60" s="172"/>
      <c r="JU60" s="172"/>
      <c r="JV60" s="172"/>
      <c r="JW60" s="172"/>
      <c r="JX60" s="172"/>
      <c r="JY60" s="172"/>
      <c r="JZ60" s="172"/>
      <c r="KA60" s="172"/>
      <c r="KB60" s="172"/>
      <c r="KC60" s="172"/>
      <c r="KD60" s="172"/>
      <c r="KE60" s="172"/>
      <c r="KF60" s="172"/>
      <c r="KG60" s="172"/>
      <c r="KH60" s="172"/>
      <c r="KI60" s="172"/>
      <c r="KJ60" s="172"/>
      <c r="KK60" s="172"/>
      <c r="KL60" s="172"/>
      <c r="KM60" s="172"/>
      <c r="KN60" s="172"/>
      <c r="KO60" s="172"/>
      <c r="KP60" s="172"/>
      <c r="KQ60" s="172"/>
      <c r="KR60" s="172"/>
      <c r="KS60" s="172"/>
      <c r="KT60" s="172"/>
      <c r="KU60" s="172"/>
      <c r="KV60" s="172"/>
      <c r="KW60" s="172"/>
      <c r="KX60" s="172"/>
      <c r="KY60" s="172"/>
      <c r="KZ60" s="172"/>
      <c r="LA60" s="172"/>
      <c r="LB60" s="172"/>
      <c r="LC60" s="172"/>
      <c r="LD60" s="172"/>
      <c r="LE60" s="172"/>
      <c r="LF60" s="172"/>
      <c r="LG60" s="172"/>
      <c r="LH60" s="172"/>
      <c r="LI60" s="172"/>
      <c r="LJ60" s="172"/>
      <c r="LK60" s="172"/>
      <c r="LL60" s="172"/>
      <c r="LM60" s="172"/>
      <c r="LN60" s="172"/>
      <c r="LO60" s="172"/>
      <c r="LP60" s="172"/>
      <c r="LQ60" s="172"/>
      <c r="LR60" s="172"/>
      <c r="LS60" s="172"/>
      <c r="LT60" s="172"/>
      <c r="LU60" s="172"/>
      <c r="LV60" s="172"/>
      <c r="LW60" s="172"/>
      <c r="LX60" s="172"/>
      <c r="LY60" s="172"/>
      <c r="LZ60" s="172"/>
      <c r="MA60" s="172"/>
      <c r="MB60" s="172"/>
      <c r="MC60" s="172"/>
      <c r="MD60" s="172"/>
      <c r="ME60" s="172"/>
      <c r="MF60" s="172"/>
      <c r="MG60" s="172"/>
      <c r="MH60" s="172"/>
      <c r="MI60" s="172"/>
      <c r="MJ60" s="172"/>
      <c r="MK60" s="172"/>
      <c r="ML60" s="172"/>
      <c r="MM60" s="172"/>
      <c r="MN60" s="172"/>
      <c r="MO60" s="172"/>
      <c r="MP60" s="172"/>
      <c r="MQ60" s="172"/>
      <c r="MR60" s="172"/>
      <c r="MS60" s="172"/>
      <c r="MT60" s="172"/>
      <c r="MU60" s="172"/>
      <c r="MV60" s="172"/>
      <c r="MW60" s="172"/>
      <c r="MX60" s="172"/>
      <c r="MY60" s="172"/>
      <c r="MZ60" s="172"/>
      <c r="NA60" s="172"/>
      <c r="NB60" s="172"/>
      <c r="NC60" s="172"/>
      <c r="ND60" s="172"/>
      <c r="NE60" s="172"/>
      <c r="NF60" s="172"/>
      <c r="NG60" s="172"/>
      <c r="NH60" s="172"/>
      <c r="NI60" s="172"/>
      <c r="NJ60" s="172"/>
      <c r="NK60" s="172"/>
      <c r="NL60" s="172"/>
      <c r="NM60" s="172"/>
      <c r="NN60" s="172"/>
      <c r="NO60" s="172"/>
      <c r="NP60" s="172"/>
      <c r="NQ60" s="172"/>
      <c r="NR60" s="172"/>
      <c r="NS60" s="172"/>
      <c r="NT60" s="172"/>
      <c r="NU60" s="172"/>
      <c r="NV60" s="172"/>
      <c r="NW60" s="172"/>
      <c r="NX60" s="172"/>
      <c r="NY60" s="172"/>
      <c r="NZ60" s="172"/>
      <c r="OA60" s="172"/>
      <c r="OB60" s="172"/>
      <c r="OC60" s="172"/>
      <c r="OD60" s="172"/>
      <c r="OE60" s="172"/>
      <c r="OF60" s="172"/>
      <c r="OG60" s="172"/>
      <c r="OH60" s="172"/>
      <c r="OI60" s="172"/>
      <c r="OJ60" s="172"/>
      <c r="OK60" s="172"/>
      <c r="OL60" s="172"/>
      <c r="OM60" s="172"/>
      <c r="ON60" s="172"/>
      <c r="OO60" s="172"/>
      <c r="OP60" s="172"/>
      <c r="OQ60" s="172"/>
      <c r="OR60" s="172"/>
      <c r="OS60" s="172"/>
      <c r="OT60" s="172"/>
      <c r="OU60" s="172"/>
      <c r="OV60" s="172"/>
      <c r="OW60" s="172"/>
      <c r="OX60" s="172"/>
      <c r="OY60" s="172"/>
      <c r="OZ60" s="172"/>
      <c r="PA60" s="172"/>
      <c r="PB60" s="172"/>
      <c r="PC60" s="172"/>
      <c r="PD60" s="172"/>
      <c r="PE60" s="172"/>
      <c r="PF60" s="172"/>
      <c r="PG60" s="172"/>
      <c r="PH60" s="172"/>
      <c r="PI60" s="172"/>
      <c r="PJ60" s="172"/>
      <c r="PK60" s="172"/>
      <c r="PL60" s="172"/>
      <c r="PM60" s="172"/>
      <c r="PN60" s="172"/>
      <c r="PO60" s="172"/>
      <c r="PP60" s="172"/>
      <c r="PQ60" s="172"/>
      <c r="PR60" s="172"/>
      <c r="PS60" s="172"/>
      <c r="PT60" s="172"/>
      <c r="PU60" s="172"/>
      <c r="PV60" s="172"/>
      <c r="PW60" s="172"/>
      <c r="PX60" s="172"/>
      <c r="PY60" s="172"/>
      <c r="PZ60" s="172"/>
      <c r="QA60" s="172"/>
      <c r="QB60" s="172"/>
      <c r="QC60" s="172"/>
      <c r="QD60" s="172"/>
      <c r="QE60" s="172"/>
      <c r="QF60" s="172"/>
      <c r="QG60" s="172"/>
      <c r="QH60" s="172"/>
      <c r="QI60" s="172"/>
      <c r="QJ60" s="172"/>
      <c r="QK60" s="172"/>
      <c r="QL60" s="172"/>
      <c r="QM60" s="172"/>
      <c r="QN60" s="172"/>
      <c r="QO60" s="172"/>
      <c r="QP60" s="172"/>
      <c r="QQ60" s="172"/>
      <c r="QR60" s="172"/>
      <c r="QS60" s="172"/>
      <c r="QT60" s="172"/>
      <c r="QU60" s="172"/>
      <c r="QV60" s="172"/>
      <c r="QW60" s="172"/>
      <c r="QX60" s="172"/>
      <c r="QY60" s="172"/>
      <c r="QZ60" s="172"/>
      <c r="RA60" s="172"/>
      <c r="RB60" s="172"/>
      <c r="RC60" s="172"/>
      <c r="RD60" s="172"/>
      <c r="RE60" s="172"/>
      <c r="RF60" s="172"/>
      <c r="RG60" s="172"/>
      <c r="RH60" s="172"/>
      <c r="RI60" s="172"/>
      <c r="RJ60" s="172"/>
      <c r="RK60" s="172"/>
      <c r="RL60" s="172"/>
      <c r="RM60" s="172"/>
      <c r="RN60" s="172"/>
      <c r="RO60" s="172"/>
      <c r="RP60" s="172"/>
      <c r="RQ60" s="172"/>
      <c r="RR60" s="172"/>
      <c r="RS60" s="172"/>
      <c r="RT60" s="172"/>
      <c r="RU60" s="172"/>
      <c r="RV60" s="172"/>
      <c r="RW60" s="172"/>
      <c r="RX60" s="172"/>
      <c r="RY60" s="172"/>
      <c r="RZ60" s="172"/>
      <c r="SA60" s="172"/>
      <c r="SB60" s="172"/>
      <c r="SC60" s="172"/>
      <c r="SD60" s="172"/>
      <c r="SE60" s="172"/>
      <c r="SF60" s="172"/>
      <c r="SG60" s="172"/>
      <c r="SH60" s="172"/>
      <c r="SI60" s="172"/>
      <c r="SJ60" s="172"/>
      <c r="SK60" s="172"/>
      <c r="SL60" s="172"/>
      <c r="SM60" s="172"/>
      <c r="SN60" s="172"/>
      <c r="SO60" s="172"/>
      <c r="SP60" s="172"/>
      <c r="SQ60" s="172"/>
      <c r="SR60" s="172"/>
      <c r="SS60" s="172"/>
      <c r="ST60" s="172"/>
      <c r="SU60" s="172"/>
      <c r="SV60" s="172"/>
      <c r="SW60" s="172"/>
      <c r="SX60" s="172"/>
      <c r="SY60" s="172"/>
      <c r="SZ60" s="172"/>
      <c r="TA60" s="172"/>
      <c r="TB60" s="172"/>
      <c r="TC60" s="172"/>
      <c r="TD60" s="172"/>
      <c r="TE60" s="172"/>
      <c r="TF60" s="172"/>
      <c r="TG60" s="172"/>
      <c r="TH60" s="172"/>
      <c r="TI60" s="172"/>
      <c r="TJ60" s="172"/>
      <c r="TK60" s="172"/>
      <c r="TL60" s="172"/>
      <c r="TM60" s="172"/>
      <c r="TN60" s="172"/>
      <c r="TO60" s="172"/>
      <c r="TP60" s="172"/>
      <c r="TQ60" s="172"/>
      <c r="TR60" s="172"/>
      <c r="TS60" s="172"/>
      <c r="TT60" s="172"/>
      <c r="TU60" s="172"/>
      <c r="TV60" s="172"/>
      <c r="TW60" s="172"/>
      <c r="TX60" s="172"/>
      <c r="TY60" s="172"/>
      <c r="TZ60" s="172"/>
      <c r="UA60" s="172"/>
      <c r="UB60" s="172"/>
      <c r="UC60" s="172"/>
      <c r="UD60" s="172"/>
      <c r="UE60" s="172"/>
      <c r="UF60" s="172"/>
      <c r="UG60" s="172"/>
      <c r="UH60" s="172"/>
      <c r="UI60" s="172"/>
      <c r="UJ60" s="172"/>
      <c r="UK60" s="172"/>
      <c r="UL60" s="172"/>
      <c r="UM60" s="172"/>
      <c r="UN60" s="172"/>
      <c r="UO60" s="172"/>
      <c r="UP60" s="172"/>
      <c r="UQ60" s="172"/>
      <c r="UR60" s="172"/>
      <c r="US60" s="172"/>
      <c r="UT60" s="172"/>
      <c r="UU60" s="172"/>
      <c r="UV60" s="172"/>
      <c r="UW60" s="172"/>
      <c r="UX60" s="172"/>
      <c r="UY60" s="172"/>
      <c r="UZ60" s="172"/>
      <c r="VA60" s="172"/>
      <c r="VB60" s="172"/>
      <c r="VC60" s="172"/>
      <c r="VD60" s="172"/>
      <c r="VE60" s="172"/>
      <c r="VF60" s="172"/>
      <c r="VG60" s="172"/>
      <c r="VH60" s="172"/>
      <c r="VI60" s="172"/>
      <c r="VJ60" s="172"/>
      <c r="VK60" s="172"/>
      <c r="VL60" s="172"/>
      <c r="VM60" s="172"/>
      <c r="VN60" s="172"/>
      <c r="VO60" s="172"/>
      <c r="VP60" s="172"/>
      <c r="VQ60" s="172"/>
      <c r="VR60" s="172"/>
      <c r="VS60" s="172"/>
      <c r="VT60" s="172"/>
      <c r="VU60" s="172"/>
      <c r="VV60" s="172"/>
      <c r="VW60" s="172"/>
      <c r="VX60" s="172"/>
      <c r="VY60" s="172"/>
      <c r="VZ60" s="172"/>
      <c r="WA60" s="172"/>
      <c r="WB60" s="172"/>
      <c r="WC60" s="172"/>
      <c r="WD60" s="172"/>
      <c r="WE60" s="172"/>
      <c r="WF60" s="172"/>
      <c r="WG60" s="172"/>
      <c r="WH60" s="172"/>
      <c r="WI60" s="172"/>
      <c r="WJ60" s="172"/>
      <c r="WK60" s="172"/>
      <c r="WL60" s="172"/>
      <c r="WM60" s="172"/>
      <c r="WN60" s="172"/>
      <c r="WO60" s="172"/>
      <c r="WP60" s="172"/>
      <c r="WQ60" s="172"/>
      <c r="WR60" s="172"/>
      <c r="WS60" s="172"/>
      <c r="WT60" s="172"/>
      <c r="WU60" s="172"/>
      <c r="WV60" s="172"/>
      <c r="WW60" s="172"/>
      <c r="WX60" s="172"/>
      <c r="WY60" s="172"/>
      <c r="WZ60" s="172"/>
      <c r="XA60" s="172"/>
      <c r="XB60" s="172"/>
      <c r="XC60" s="172"/>
      <c r="XD60" s="172"/>
      <c r="XE60" s="172"/>
      <c r="XF60" s="172"/>
      <c r="XG60" s="172"/>
      <c r="XH60" s="172"/>
      <c r="XI60" s="172"/>
      <c r="XJ60" s="172"/>
      <c r="XK60" s="172"/>
      <c r="XL60" s="172"/>
      <c r="XM60" s="172"/>
      <c r="XN60" s="172"/>
      <c r="XO60" s="172"/>
      <c r="XP60" s="172"/>
      <c r="XQ60" s="172"/>
      <c r="XR60" s="172"/>
      <c r="XS60" s="172"/>
      <c r="XT60" s="172"/>
      <c r="XU60" s="172"/>
      <c r="XV60" s="172"/>
      <c r="XW60" s="172"/>
      <c r="XX60" s="172"/>
      <c r="XY60" s="172"/>
      <c r="XZ60" s="172"/>
      <c r="YA60" s="172"/>
      <c r="YB60" s="172"/>
      <c r="YC60" s="172"/>
      <c r="YD60" s="172"/>
      <c r="YE60" s="172"/>
      <c r="YF60" s="172"/>
      <c r="YG60" s="172"/>
      <c r="YH60" s="172"/>
      <c r="YI60" s="172"/>
      <c r="YJ60" s="172"/>
      <c r="YK60" s="172"/>
      <c r="YL60" s="172"/>
      <c r="YM60" s="172"/>
      <c r="YN60" s="172"/>
      <c r="YO60" s="172"/>
      <c r="YP60" s="172"/>
      <c r="YQ60" s="172"/>
      <c r="YR60" s="172"/>
      <c r="YS60" s="172"/>
      <c r="YT60" s="172"/>
      <c r="YU60" s="172"/>
      <c r="YV60" s="172"/>
      <c r="YW60" s="172"/>
      <c r="YX60" s="172"/>
      <c r="YY60" s="172"/>
      <c r="YZ60" s="172"/>
      <c r="ZA60" s="172"/>
      <c r="ZB60" s="172"/>
      <c r="ZC60" s="172"/>
      <c r="ZD60" s="172"/>
      <c r="ZE60" s="172"/>
      <c r="ZF60" s="172"/>
      <c r="ZG60" s="172"/>
      <c r="ZH60" s="172"/>
      <c r="ZI60" s="172"/>
      <c r="ZJ60" s="172"/>
      <c r="ZK60" s="172"/>
      <c r="ZL60" s="172"/>
      <c r="ZM60" s="172"/>
      <c r="ZN60" s="172"/>
      <c r="ZO60" s="172"/>
      <c r="ZP60" s="172"/>
      <c r="ZQ60" s="172"/>
      <c r="ZR60" s="172"/>
      <c r="ZS60" s="172"/>
      <c r="ZT60" s="172"/>
      <c r="ZU60" s="172"/>
      <c r="ZV60" s="172"/>
      <c r="ZW60" s="172"/>
      <c r="ZX60" s="172"/>
      <c r="ZY60" s="172"/>
      <c r="ZZ60" s="172"/>
      <c r="AAA60" s="172"/>
      <c r="AAB60" s="172"/>
      <c r="AAC60" s="172"/>
      <c r="AAD60" s="172"/>
      <c r="AAE60" s="172"/>
      <c r="AAF60" s="172"/>
      <c r="AAG60" s="172"/>
      <c r="AAH60" s="172"/>
      <c r="AAI60" s="172"/>
      <c r="AAJ60" s="172"/>
      <c r="AAK60" s="172"/>
      <c r="AAL60" s="172"/>
      <c r="AAM60" s="172"/>
      <c r="AAN60" s="172"/>
      <c r="AAO60" s="172"/>
      <c r="AAP60" s="172"/>
      <c r="AAQ60" s="172"/>
      <c r="AAR60" s="172"/>
      <c r="AAS60" s="172"/>
      <c r="AAT60" s="172"/>
      <c r="AAU60" s="172"/>
      <c r="AAV60" s="172"/>
      <c r="AAW60" s="172"/>
      <c r="AAX60" s="172"/>
      <c r="AAY60" s="172"/>
      <c r="AAZ60" s="172"/>
      <c r="ABA60" s="172"/>
      <c r="ABB60" s="172"/>
      <c r="ABC60" s="172"/>
      <c r="ABD60" s="172"/>
      <c r="ABE60" s="172"/>
      <c r="ABF60" s="172"/>
      <c r="ABG60" s="172"/>
      <c r="ABH60" s="172"/>
      <c r="ABI60" s="172"/>
      <c r="ABJ60" s="172"/>
      <c r="ABK60" s="172"/>
      <c r="ABL60" s="172"/>
      <c r="ABM60" s="172"/>
      <c r="ABN60" s="172"/>
      <c r="ABO60" s="172"/>
      <c r="ABP60" s="172"/>
      <c r="ABQ60" s="172"/>
      <c r="ABR60" s="172"/>
      <c r="ABS60" s="172"/>
      <c r="ABT60" s="172"/>
      <c r="ABU60" s="172"/>
      <c r="ABV60" s="172"/>
      <c r="ABW60" s="172"/>
      <c r="ABX60" s="172"/>
      <c r="ABY60" s="172"/>
      <c r="ABZ60" s="172"/>
      <c r="ACA60" s="172"/>
      <c r="ACB60" s="172"/>
      <c r="ACC60" s="172"/>
      <c r="ACD60" s="172"/>
      <c r="ACE60" s="172"/>
      <c r="ACF60" s="172"/>
      <c r="ACG60" s="172"/>
      <c r="ACH60" s="172"/>
      <c r="ACI60" s="172"/>
      <c r="ACJ60" s="172"/>
      <c r="ACK60" s="172"/>
      <c r="ACL60" s="172"/>
      <c r="ACM60" s="172"/>
      <c r="ACN60" s="172"/>
      <c r="ACO60" s="172"/>
      <c r="ACP60" s="172"/>
      <c r="ACQ60" s="172"/>
      <c r="ACR60" s="172"/>
      <c r="ACS60" s="172"/>
      <c r="ACT60" s="172"/>
      <c r="ACU60" s="172"/>
      <c r="ACV60" s="172"/>
      <c r="ACW60" s="172"/>
      <c r="ACX60" s="172"/>
      <c r="ACY60" s="172"/>
      <c r="ACZ60" s="172"/>
      <c r="ADA60" s="172"/>
      <c r="ADB60" s="172"/>
      <c r="ADC60" s="172"/>
      <c r="ADD60" s="172"/>
      <c r="ADE60" s="172"/>
      <c r="ADF60" s="172"/>
      <c r="ADG60" s="172"/>
      <c r="ADH60" s="172"/>
      <c r="ADI60" s="172"/>
      <c r="ADJ60" s="172"/>
      <c r="ADK60" s="172"/>
      <c r="ADL60" s="172"/>
      <c r="ADM60" s="172"/>
      <c r="ADN60" s="172"/>
      <c r="ADO60" s="172"/>
      <c r="ADP60" s="172"/>
      <c r="ADQ60" s="172"/>
      <c r="ADR60" s="172"/>
      <c r="ADS60" s="172"/>
      <c r="ADT60" s="172"/>
      <c r="ADU60" s="172"/>
      <c r="ADV60" s="172"/>
      <c r="ADW60" s="172"/>
      <c r="ADX60" s="172"/>
      <c r="ADY60" s="172"/>
      <c r="ADZ60" s="172"/>
      <c r="AEA60" s="172"/>
      <c r="AEB60" s="172"/>
      <c r="AEC60" s="172"/>
      <c r="AED60" s="172"/>
      <c r="AEE60" s="172"/>
      <c r="AEF60" s="172"/>
      <c r="AEG60" s="172"/>
      <c r="AEH60" s="172"/>
      <c r="AEI60" s="172"/>
      <c r="AEJ60" s="172"/>
      <c r="AEK60" s="172"/>
      <c r="AEL60" s="172"/>
      <c r="AEM60" s="172"/>
      <c r="AEN60" s="172"/>
      <c r="AEO60" s="172"/>
      <c r="AEP60" s="172"/>
      <c r="AEQ60" s="172"/>
      <c r="AER60" s="172"/>
      <c r="AES60" s="172"/>
      <c r="AET60" s="172"/>
      <c r="AEU60" s="172"/>
      <c r="AEV60" s="172"/>
      <c r="AEW60" s="172"/>
      <c r="AEX60" s="172"/>
      <c r="AEY60" s="172"/>
      <c r="AEZ60" s="172"/>
      <c r="AFA60" s="172"/>
      <c r="AFB60" s="172"/>
      <c r="AFC60" s="172"/>
      <c r="AFD60" s="172"/>
      <c r="AFE60" s="172"/>
      <c r="AFF60" s="172"/>
      <c r="AFG60" s="172"/>
      <c r="AFH60" s="172"/>
      <c r="AFI60" s="172"/>
      <c r="AFJ60" s="172"/>
      <c r="AFK60" s="172"/>
      <c r="AFL60" s="172"/>
      <c r="AFM60" s="172"/>
      <c r="AFN60" s="172"/>
      <c r="AFO60" s="172"/>
      <c r="AFP60" s="172"/>
      <c r="AFQ60" s="172"/>
      <c r="AFR60" s="172"/>
      <c r="AFS60" s="172"/>
      <c r="AFT60" s="172"/>
      <c r="AFU60" s="172"/>
      <c r="AFV60" s="172"/>
      <c r="AFW60" s="172"/>
      <c r="AFX60" s="172"/>
      <c r="AFY60" s="172"/>
      <c r="AFZ60" s="172"/>
      <c r="AGA60" s="172"/>
      <c r="AGB60" s="172"/>
      <c r="AGC60" s="172"/>
      <c r="AGD60" s="172"/>
      <c r="AGE60" s="172"/>
      <c r="AGF60" s="172"/>
      <c r="AGG60" s="172"/>
      <c r="AGH60" s="172"/>
      <c r="AGI60" s="172"/>
      <c r="AGJ60" s="172"/>
      <c r="AGK60" s="172"/>
      <c r="AGL60" s="172"/>
      <c r="AGM60" s="172"/>
      <c r="AGN60" s="172"/>
      <c r="AGO60" s="172"/>
      <c r="AGP60" s="172"/>
      <c r="AGQ60" s="172"/>
      <c r="AGR60" s="172"/>
      <c r="AGS60" s="172"/>
      <c r="AGT60" s="172"/>
      <c r="AGU60" s="172"/>
      <c r="AGV60" s="172"/>
      <c r="AGW60" s="172"/>
      <c r="AGX60" s="172"/>
      <c r="AGY60" s="172"/>
      <c r="AGZ60" s="172"/>
      <c r="AHA60" s="172"/>
      <c r="AHB60" s="172"/>
      <c r="AHC60" s="172"/>
      <c r="AHD60" s="172"/>
      <c r="AHE60" s="172"/>
      <c r="AHF60" s="172"/>
      <c r="AHG60" s="172"/>
      <c r="AHH60" s="172"/>
      <c r="AHI60" s="172"/>
      <c r="AHJ60" s="172"/>
      <c r="AHK60" s="172"/>
      <c r="AHL60" s="172"/>
      <c r="AHM60" s="172"/>
      <c r="AHN60" s="172"/>
      <c r="AHO60" s="172"/>
      <c r="AHP60" s="172"/>
      <c r="AHQ60" s="172"/>
      <c r="AHR60" s="172"/>
      <c r="AHS60" s="172"/>
      <c r="AHT60" s="172"/>
      <c r="AHU60" s="172"/>
      <c r="AHV60" s="172"/>
      <c r="AHW60" s="172"/>
      <c r="AHX60" s="172"/>
      <c r="AHY60" s="172"/>
      <c r="AHZ60" s="172"/>
      <c r="AIA60" s="172"/>
      <c r="AIB60" s="172"/>
      <c r="AIC60" s="172"/>
      <c r="AID60" s="172"/>
      <c r="AIE60" s="172"/>
      <c r="AIF60" s="172"/>
      <c r="AIG60" s="172"/>
      <c r="AIH60" s="172"/>
      <c r="AII60" s="172"/>
      <c r="AIJ60" s="172"/>
      <c r="AIK60" s="172"/>
      <c r="AIL60" s="172"/>
      <c r="AIM60" s="172"/>
      <c r="AIN60" s="172"/>
      <c r="AIO60" s="172"/>
      <c r="AIP60" s="172"/>
      <c r="AIQ60" s="172"/>
      <c r="AIR60" s="172"/>
      <c r="AIS60" s="172"/>
      <c r="AIT60" s="172"/>
      <c r="AIU60" s="172"/>
      <c r="AIV60" s="172"/>
      <c r="AIW60" s="172"/>
      <c r="AIX60" s="172"/>
      <c r="AIY60" s="172"/>
      <c r="AIZ60" s="172"/>
      <c r="AJA60" s="172"/>
      <c r="AJB60" s="172"/>
      <c r="AJC60" s="172"/>
      <c r="AJD60" s="172"/>
      <c r="AJE60" s="172"/>
      <c r="AJF60" s="172"/>
      <c r="AJG60" s="172"/>
      <c r="AJH60" s="172"/>
      <c r="AJI60" s="172"/>
      <c r="AJJ60" s="172"/>
      <c r="AJK60" s="172"/>
      <c r="AJL60" s="172"/>
      <c r="AJM60" s="172"/>
      <c r="AJN60" s="172"/>
      <c r="AJO60" s="172"/>
      <c r="AJP60" s="172"/>
      <c r="AJQ60" s="172"/>
      <c r="AJR60" s="172"/>
      <c r="AJS60" s="172"/>
      <c r="AJT60" s="172"/>
      <c r="AJU60" s="172"/>
      <c r="AJV60" s="172"/>
      <c r="AJW60" s="172"/>
      <c r="AJX60" s="172"/>
      <c r="AJY60" s="172"/>
      <c r="AJZ60" s="172"/>
      <c r="AKA60" s="172"/>
      <c r="AKB60" s="172"/>
      <c r="AKC60" s="172"/>
      <c r="AKD60" s="172"/>
      <c r="AKE60" s="172"/>
      <c r="AKF60" s="172"/>
      <c r="AKG60" s="172"/>
      <c r="AKH60" s="172"/>
      <c r="AKI60" s="172"/>
      <c r="AKJ60" s="172"/>
      <c r="AKK60" s="172"/>
      <c r="AKL60" s="172"/>
      <c r="AKM60" s="172"/>
      <c r="AKN60" s="172"/>
      <c r="AKO60" s="172"/>
      <c r="AKP60" s="172"/>
      <c r="AKQ60" s="172"/>
      <c r="AKR60" s="172"/>
      <c r="AKS60" s="172"/>
      <c r="AKT60" s="172"/>
      <c r="AKU60" s="172"/>
      <c r="AKV60" s="172"/>
      <c r="AKW60" s="172"/>
      <c r="AKX60" s="172"/>
      <c r="AKY60" s="172"/>
      <c r="AKZ60" s="172"/>
      <c r="ALA60" s="172"/>
      <c r="ALB60" s="172"/>
      <c r="ALC60" s="172"/>
      <c r="ALD60" s="172"/>
      <c r="ALE60" s="172"/>
      <c r="ALF60" s="172"/>
      <c r="ALG60" s="172"/>
      <c r="ALH60" s="172"/>
      <c r="ALI60" s="172"/>
      <c r="ALJ60" s="172"/>
      <c r="ALK60" s="172"/>
      <c r="ALL60" s="172"/>
      <c r="ALM60" s="172"/>
      <c r="ALN60" s="172"/>
      <c r="ALO60" s="172"/>
      <c r="ALP60" s="172"/>
      <c r="ALQ60" s="172"/>
      <c r="ALR60" s="172"/>
      <c r="ALS60" s="172"/>
      <c r="ALT60" s="172"/>
      <c r="ALU60" s="172"/>
      <c r="ALV60" s="172"/>
      <c r="ALW60" s="172"/>
      <c r="ALX60" s="172"/>
      <c r="ALY60" s="172"/>
      <c r="ALZ60" s="172"/>
      <c r="AMA60" s="172"/>
      <c r="AMB60" s="172"/>
      <c r="AMC60" s="172"/>
      <c r="AMD60" s="172"/>
      <c r="AME60" s="172"/>
      <c r="AMF60" s="172"/>
      <c r="AMG60" s="172"/>
      <c r="AMH60" s="172"/>
      <c r="AMI60" s="172"/>
      <c r="AMJ60" s="172"/>
      <c r="AMK60" s="172"/>
      <c r="AML60" s="172"/>
      <c r="AMM60" s="172"/>
      <c r="AMN60" s="172"/>
      <c r="AMO60" s="172"/>
      <c r="AMP60" s="172"/>
      <c r="AMQ60" s="172"/>
      <c r="AMR60" s="172"/>
      <c r="AMS60" s="172"/>
      <c r="AMT60" s="172"/>
      <c r="AMU60" s="172"/>
      <c r="AMV60" s="172"/>
      <c r="AMW60" s="172"/>
      <c r="AMX60" s="172"/>
      <c r="AMY60" s="172"/>
      <c r="AMZ60" s="172"/>
      <c r="ANA60" s="172"/>
      <c r="ANB60" s="172"/>
      <c r="ANC60" s="172"/>
      <c r="AND60" s="172"/>
      <c r="ANE60" s="172"/>
      <c r="ANF60" s="172"/>
      <c r="ANG60" s="172"/>
      <c r="ANH60" s="172"/>
      <c r="ANI60" s="172"/>
      <c r="ANJ60" s="172"/>
    </row>
    <row r="61" spans="1:1050" s="35" customFormat="1" ht="26.1" customHeight="1" outlineLevel="2" x14ac:dyDescent="0.2">
      <c r="A61" s="102">
        <v>150</v>
      </c>
      <c r="B61" s="7" t="s">
        <v>137</v>
      </c>
      <c r="C61" s="7" t="s">
        <v>126</v>
      </c>
      <c r="D61" s="7" t="s">
        <v>10</v>
      </c>
      <c r="E61" s="7" t="s">
        <v>127</v>
      </c>
      <c r="F61" s="7" t="s">
        <v>128</v>
      </c>
      <c r="G61" s="43" t="s">
        <v>245</v>
      </c>
      <c r="H61" s="42" t="s">
        <v>130</v>
      </c>
      <c r="I61" s="42">
        <v>26</v>
      </c>
      <c r="J61" s="44">
        <v>950.52</v>
      </c>
      <c r="K61" s="44"/>
      <c r="L61" s="44"/>
      <c r="M61" s="44"/>
      <c r="N61" s="44"/>
      <c r="O61" s="44"/>
      <c r="P61" s="44"/>
      <c r="Q61" s="44">
        <v>578.47</v>
      </c>
      <c r="R61" s="44">
        <v>414.57</v>
      </c>
      <c r="S61" s="44"/>
      <c r="T61" s="44">
        <f t="shared" si="39"/>
        <v>1943.56</v>
      </c>
      <c r="U61" s="44">
        <f t="shared" si="40"/>
        <v>25223.759999999998</v>
      </c>
      <c r="V61" s="42">
        <v>8</v>
      </c>
      <c r="W61" s="45">
        <v>26</v>
      </c>
      <c r="X61" s="46">
        <f>VLOOKUP(W61,'[1]PPTOS GENERALES 2024'!$AL$11:$AN$40,3)*Y61</f>
        <v>839.48</v>
      </c>
      <c r="Y61" s="47">
        <v>1</v>
      </c>
      <c r="Z61" s="48">
        <f>VLOOKUP(C61,'[1]PPTOS GENERALES 2024'!$AL$3:$AO$8,4)*Y61</f>
        <v>1152.97</v>
      </c>
      <c r="AA61" s="48">
        <f>VLOOKUP(C61,'[1]PPTOS GENERALES 2024'!$AL$3:$AP$8,5)*DM61*Y61</f>
        <v>362.7</v>
      </c>
      <c r="AB61" s="48"/>
      <c r="AC61" s="44">
        <f>VLOOKUP(C61,'[1]PPTOS GENERALES 2024'!$AU$3:$AV$8,2)*Y61</f>
        <v>840.87924999999996</v>
      </c>
      <c r="AD61" s="44">
        <f>VLOOKUP(C61,'[1]PPTOS GENERALES 2024'!$AU$3:$AW$8,3)*DM61*Y61</f>
        <v>264.45683333333329</v>
      </c>
      <c r="AE61" s="49">
        <f>VLOOKUP(I61,'[1]PPTOS GENERALES 2024'!$AL$11:$AN$40,3)*Y61</f>
        <v>839.48</v>
      </c>
      <c r="AF61" s="44">
        <f>X61-AE61</f>
        <v>0</v>
      </c>
      <c r="AG61" s="44">
        <f>VLOOKUP(V61,'[1]PPTOS GENERALES 2024'!$AL$45:$AU$56,10)*Y61</f>
        <v>776.89</v>
      </c>
      <c r="AH61" s="44"/>
      <c r="AI61" s="44"/>
      <c r="AJ61" s="44"/>
      <c r="AK61" s="50"/>
      <c r="AL61" s="44">
        <f>VLOOKUP(V61,'[1]PPTOS GENERALES 2024'!$AL$45:$BB$56,12)*AK61</f>
        <v>0</v>
      </c>
      <c r="AM61" s="50"/>
      <c r="AN61" s="44">
        <f>VLOOKUP(V61,'[1]PPTOS GENERALES 2024'!$AL$45:$BB$56,14)*AM61</f>
        <v>0</v>
      </c>
      <c r="AO61" s="50">
        <v>1</v>
      </c>
      <c r="AP61" s="44">
        <f>VLOOKUP(V61,'[1]PPTOS GENERALES 2024'!$AL$45:$BB$56,15)*AO61</f>
        <v>330.23200000000003</v>
      </c>
      <c r="AQ61" s="50"/>
      <c r="AR61" s="44">
        <f>VLOOKUP(V61,'[1]PPTOS GENERALES 2024'!$AL$45:$BB$56,17)*AQ61</f>
        <v>0</v>
      </c>
      <c r="AS61" s="50"/>
      <c r="AT61" s="44">
        <f>VLOOKUP(V61,'[1]PPTOS GENERALES 2024'!$AL$45:$BG$56,18)*AS61</f>
        <v>0</v>
      </c>
      <c r="AU61" s="20"/>
      <c r="AV61" s="44">
        <f>VLOOKUP(V61,'[1]PPTOS GENERALES 2024'!$AL$45:$BG$56,19)*AU61</f>
        <v>0</v>
      </c>
      <c r="AW61" s="20"/>
      <c r="AX61" s="44">
        <f>VLOOKUP(V61,'[1]PPTOS GENERALES 2024'!$AL$45:$BG$56,20)*AW61</f>
        <v>0</v>
      </c>
      <c r="AY61" s="20"/>
      <c r="AZ61" s="44">
        <f>VLOOKUP(V61,'[1]PPTOS GENERALES 2024'!$AL$45:$BG$56,21)*AY61</f>
        <v>0</v>
      </c>
      <c r="BA61" s="20"/>
      <c r="BB61" s="44">
        <f>VLOOKUP(V61,'[1]PPTOS GENERALES 2024'!$AL$45:$BG$56,22)*BA61</f>
        <v>0</v>
      </c>
      <c r="BC61" s="20"/>
      <c r="BD61" s="270">
        <f>VLOOKUP(V61,'[1]PPTOS GENERALES 2024'!$AL$45:$BZ$56,23)*BC61</f>
        <v>0</v>
      </c>
      <c r="BE61" s="20"/>
      <c r="BF61" s="270">
        <f>VLOOKUP(V61,'[1]PPTOS GENERALES 2024'!$AL$45:$BZ$56,24)*BE61</f>
        <v>0</v>
      </c>
      <c r="BG61" s="20"/>
      <c r="BH61" s="270">
        <f>VLOOKUP(V61,'[1]PPTOS GENERALES 2024'!$AL$45:$BZ$56,25)*BG61</f>
        <v>0</v>
      </c>
      <c r="BI61" s="20"/>
      <c r="BJ61" s="270">
        <f>VLOOKUP(V61,'[1]PPTOS GENERALES 2024'!$AL$45:$BZ$56,26)*BI61</f>
        <v>0</v>
      </c>
      <c r="BK61" s="20"/>
      <c r="BL61" s="270">
        <f>VLOOKUP(V61,'[1]PPTOS GENERALES 2024'!$AL$45:$BZ$56,27)*BK61</f>
        <v>0</v>
      </c>
      <c r="BM61" s="270"/>
      <c r="BN61" s="270">
        <f>VLOOKUP(V61,'[1]PPTOS GENERALES 2024'!$AL$45:$BZ$56,28)*BM61</f>
        <v>0</v>
      </c>
      <c r="BO61" s="270"/>
      <c r="BP61" s="270">
        <f>VLOOKUP(V61,'[1]PPTOS GENERALES 2024'!$AL$45:$BZ$56,29)*BO61</f>
        <v>0</v>
      </c>
      <c r="BQ61" s="270"/>
      <c r="BR61" s="270">
        <f>VLOOKUP(V61,'[1]PPTOS GENERALES 2024'!$AL$45:$BZ$56,30)*BQ61</f>
        <v>0</v>
      </c>
      <c r="BS61" s="270"/>
      <c r="BT61" s="270">
        <f>VLOOKUP(V61,'[1]PPTOS GENERALES 2024'!$AL$45:$BZ$56,31)*BS61</f>
        <v>0</v>
      </c>
      <c r="BU61" s="270"/>
      <c r="BV61" s="270">
        <f>VLOOKUP(V61,'[1]PPTOS GENERALES 2024'!$AL$45:$BZ$56,32)*BU61</f>
        <v>0</v>
      </c>
      <c r="BW61" s="270"/>
      <c r="BX61" s="270">
        <f>VLOOKUP(V61,'[1]PPTOS GENERALES 2024'!$AL$45:$BZ$56,33)*BW61</f>
        <v>0</v>
      </c>
      <c r="BY61" s="270"/>
      <c r="BZ61" s="270">
        <f>VLOOKUP(V61,'[1]PPTOS GENERALES 2024'!$AL$45:$BZ$56,34)*BY61</f>
        <v>0</v>
      </c>
      <c r="CA61" s="270"/>
      <c r="CB61" s="270">
        <f>VLOOKUP(V61,'[1]PPTOS GENERALES 2024'!$AL$45:$BZ$56,35)*CA61</f>
        <v>0</v>
      </c>
      <c r="CC61" s="270">
        <v>0</v>
      </c>
      <c r="CD61" s="270">
        <f>VLOOKUP(V61,'[1]PPTOS GENERALES 2024'!$AL$45:$BZ$56,36)*CC61</f>
        <v>0</v>
      </c>
      <c r="CE61" s="270">
        <v>0</v>
      </c>
      <c r="CF61" s="270">
        <f>VLOOKUP(V61,'[1]PPTOS GENERALES 2024'!$AL$45:$BZ$56,37)*CE61</f>
        <v>0</v>
      </c>
      <c r="CG61" s="270">
        <v>0</v>
      </c>
      <c r="CH61" s="270">
        <f>VLOOKUP(V61,'[1]PPTOS GENERALES 2024'!$AL$45:$BZ$56,38)*CG61</f>
        <v>0</v>
      </c>
      <c r="CI61" s="270">
        <v>0</v>
      </c>
      <c r="CJ61" s="270">
        <f>VLOOKUP(V61,'[1]PPTOS GENERALES 2024'!$AL$45:$BZ$56,39)*CI61</f>
        <v>0</v>
      </c>
      <c r="CK61" s="270"/>
      <c r="CL61" s="270">
        <f>VLOOKUP(V61,'[1]PPTOS GENERALES 2024'!$AL$45:$BZ$56,40)*CK61</f>
        <v>0</v>
      </c>
      <c r="CM61" s="270"/>
      <c r="CN61" s="270">
        <f>VLOOKUP(V61,'[1]PPTOS GENERALES 2024'!$AL$45:$BZ$56,41)*CM61</f>
        <v>0</v>
      </c>
      <c r="CO61" s="44"/>
      <c r="CP61" s="44">
        <f t="array" ref="CP61">(Z61*12)+(AC61*2)</f>
        <v>15517.398499999999</v>
      </c>
      <c r="CQ61" s="44"/>
      <c r="CR61" s="44"/>
      <c r="CS61" s="44">
        <v>0</v>
      </c>
      <c r="CT61" s="44"/>
      <c r="CU61" s="44">
        <f>(AA61*12)+ (AD61*2)+AB61</f>
        <v>4881.313666666666</v>
      </c>
      <c r="CV61" s="270"/>
      <c r="CW61" s="44">
        <f>(AE61+AF61)*14</f>
        <v>11752.720000000001</v>
      </c>
      <c r="CX61" s="44">
        <f>(AG61)*14</f>
        <v>10876.46</v>
      </c>
      <c r="CY61" s="270">
        <f t="shared" si="29"/>
        <v>4623.25</v>
      </c>
      <c r="CZ61" s="278">
        <f t="shared" si="30"/>
        <v>15499.71</v>
      </c>
      <c r="DA61" s="129">
        <f t="shared" si="36"/>
        <v>47651.142166666665</v>
      </c>
      <c r="DB61" s="21">
        <v>0</v>
      </c>
      <c r="DC61" s="53">
        <f t="shared" si="31"/>
        <v>43848.560000000005</v>
      </c>
      <c r="DD61" s="54">
        <f t="shared" si="32"/>
        <v>0.73838317522843577</v>
      </c>
      <c r="DE61" s="44"/>
      <c r="DF61" s="44"/>
      <c r="DG61" s="44">
        <f t="shared" si="33"/>
        <v>3462.2719999999999</v>
      </c>
      <c r="DH61" s="42" t="e">
        <f>#REF!-#REF!</f>
        <v>#REF!</v>
      </c>
      <c r="DI61" s="55" t="s">
        <v>122</v>
      </c>
      <c r="DJ61" s="130">
        <v>35996</v>
      </c>
      <c r="DK61" s="284">
        <v>45658</v>
      </c>
      <c r="DL61" s="58">
        <f t="shared" si="34"/>
        <v>8.6666666666666661</v>
      </c>
      <c r="DM61" s="58">
        <f t="shared" si="35"/>
        <v>8.6666666666666661</v>
      </c>
      <c r="DN61" s="59">
        <f>ROUND(AF61/30,2)</f>
        <v>0</v>
      </c>
      <c r="DO61" s="60">
        <f>ROUND(AJ61/30,2)</f>
        <v>0</v>
      </c>
      <c r="DP61" s="60">
        <f>ROUND(AL61/30,2)</f>
        <v>0</v>
      </c>
      <c r="DQ61" s="60">
        <f>ROUND(AN61/30,2)</f>
        <v>0</v>
      </c>
      <c r="DR61" s="60">
        <f>ROUND(AP61/30,2)</f>
        <v>11.01</v>
      </c>
      <c r="DS61" s="60">
        <f>ROUND(AR61/30,2)</f>
        <v>0</v>
      </c>
      <c r="DT61" s="60">
        <f>ROUND(AT61/30,2)</f>
        <v>0</v>
      </c>
      <c r="DU61" s="60">
        <f>ROUND(AV61/30,2)</f>
        <v>0</v>
      </c>
      <c r="DV61" s="60">
        <f>ROUND(AX61/30,2)</f>
        <v>0</v>
      </c>
      <c r="DW61" s="60">
        <f>ROUND(AZ61/30,2)</f>
        <v>0</v>
      </c>
      <c r="DX61" s="60">
        <f>ROUND(BB61/30,2)</f>
        <v>0</v>
      </c>
      <c r="DY61" s="61"/>
      <c r="DZ61" s="62">
        <v>310</v>
      </c>
      <c r="EA61" s="62">
        <v>2238.9299999999998</v>
      </c>
      <c r="EB61" s="63" t="e">
        <f>#REF!-DZ61</f>
        <v>#REF!</v>
      </c>
      <c r="EC61" s="64">
        <f>DG61-EA61</f>
        <v>1223.3420000000001</v>
      </c>
      <c r="ED61" s="65">
        <f>ROUND(DB61/2,2)</f>
        <v>0</v>
      </c>
      <c r="EE61" s="61"/>
      <c r="EF61" s="61"/>
      <c r="EG61" s="61"/>
      <c r="EH61" s="61"/>
      <c r="EI61" s="134" t="s">
        <v>238</v>
      </c>
      <c r="EJ61" s="124">
        <v>150</v>
      </c>
      <c r="EK61" s="67">
        <v>1</v>
      </c>
      <c r="EL61" s="67">
        <v>5</v>
      </c>
      <c r="EM61" s="68">
        <v>0</v>
      </c>
      <c r="EN61" s="170" t="s">
        <v>132</v>
      </c>
      <c r="EO61" s="170" t="s">
        <v>132</v>
      </c>
      <c r="EQ61" s="61"/>
      <c r="ER61" s="61"/>
      <c r="ES61" s="61"/>
      <c r="ET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  <c r="IH61" s="61"/>
      <c r="II61" s="61"/>
      <c r="IJ61" s="61"/>
      <c r="IK61" s="61"/>
      <c r="IL61" s="61"/>
      <c r="IM61" s="61"/>
      <c r="IN61" s="61"/>
      <c r="IO61" s="61"/>
      <c r="IP61" s="61"/>
      <c r="IQ61" s="61"/>
      <c r="IR61" s="61"/>
      <c r="IS61" s="61"/>
      <c r="IT61" s="61"/>
      <c r="IU61" s="61"/>
      <c r="IV61" s="61"/>
      <c r="IW61" s="61"/>
      <c r="IX61" s="61"/>
      <c r="IY61" s="61"/>
      <c r="IZ61" s="61"/>
      <c r="JA61" s="61"/>
      <c r="JB61" s="61"/>
      <c r="JC61" s="61"/>
      <c r="JD61" s="61"/>
      <c r="JE61" s="61"/>
      <c r="JF61" s="61"/>
      <c r="JG61" s="61"/>
      <c r="JH61" s="61"/>
      <c r="JI61" s="61"/>
      <c r="JJ61" s="61"/>
      <c r="JK61" s="61"/>
      <c r="JL61" s="61"/>
      <c r="JM61" s="61"/>
      <c r="JN61" s="61"/>
      <c r="JO61" s="61"/>
      <c r="JP61" s="61"/>
      <c r="JQ61" s="61"/>
      <c r="JR61" s="61"/>
      <c r="JS61" s="61"/>
      <c r="JT61" s="61"/>
      <c r="JU61" s="61"/>
      <c r="JV61" s="61"/>
      <c r="JW61" s="61"/>
      <c r="JX61" s="61"/>
      <c r="JY61" s="61"/>
      <c r="JZ61" s="61"/>
      <c r="KA61" s="61"/>
      <c r="KB61" s="61"/>
      <c r="KC61" s="61"/>
      <c r="KD61" s="61"/>
      <c r="KE61" s="61"/>
      <c r="KF61" s="61"/>
      <c r="KG61" s="61"/>
      <c r="KH61" s="61"/>
      <c r="KI61" s="61"/>
      <c r="KJ61" s="61"/>
      <c r="KK61" s="61"/>
      <c r="KL61" s="61"/>
      <c r="KM61" s="61"/>
      <c r="KN61" s="61"/>
      <c r="KO61" s="61"/>
      <c r="KP61" s="61"/>
      <c r="KQ61" s="61"/>
      <c r="KR61" s="61"/>
      <c r="KS61" s="61"/>
      <c r="KT61" s="61"/>
      <c r="KU61" s="61"/>
      <c r="KV61" s="61"/>
      <c r="KW61" s="61"/>
      <c r="KX61" s="61"/>
      <c r="KY61" s="61"/>
      <c r="KZ61" s="61"/>
      <c r="LA61" s="61"/>
      <c r="LB61" s="61"/>
      <c r="LC61" s="61"/>
      <c r="LD61" s="61"/>
      <c r="LE61" s="61"/>
      <c r="LF61" s="61"/>
      <c r="LG61" s="61"/>
      <c r="LH61" s="61"/>
      <c r="LI61" s="61"/>
      <c r="LJ61" s="61"/>
      <c r="LK61" s="61"/>
      <c r="LL61" s="61"/>
      <c r="LM61" s="61"/>
      <c r="LN61" s="61"/>
      <c r="LO61" s="61"/>
      <c r="LP61" s="61"/>
      <c r="LQ61" s="61"/>
      <c r="LR61" s="61"/>
      <c r="LS61" s="61"/>
      <c r="LT61" s="61"/>
      <c r="LU61" s="61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61"/>
      <c r="NF61" s="61"/>
      <c r="NG61" s="61"/>
      <c r="NH61" s="61"/>
      <c r="NI61" s="61"/>
      <c r="NJ61" s="61"/>
      <c r="NK61" s="61"/>
      <c r="NL61" s="61"/>
      <c r="NM61" s="61"/>
      <c r="NN61" s="61"/>
      <c r="NO61" s="61"/>
      <c r="NP61" s="61"/>
      <c r="NQ61" s="61"/>
      <c r="NR61" s="61"/>
      <c r="NS61" s="61"/>
      <c r="NT61" s="61"/>
      <c r="NU61" s="61"/>
      <c r="NV61" s="61"/>
      <c r="NW61" s="61"/>
      <c r="NX61" s="61"/>
      <c r="NY61" s="61"/>
      <c r="NZ61" s="61"/>
      <c r="OA61" s="61"/>
      <c r="OB61" s="61"/>
      <c r="OC61" s="61"/>
      <c r="OD61" s="61"/>
      <c r="OE61" s="61"/>
      <c r="OF61" s="61"/>
      <c r="OG61" s="61"/>
      <c r="OH61" s="61"/>
      <c r="OI61" s="61"/>
      <c r="OJ61" s="61"/>
      <c r="OK61" s="61"/>
      <c r="OL61" s="61"/>
      <c r="OM61" s="61"/>
      <c r="ON61" s="61"/>
      <c r="OO61" s="61"/>
      <c r="OP61" s="61"/>
      <c r="OQ61" s="61"/>
      <c r="OR61" s="61"/>
      <c r="OS61" s="61"/>
      <c r="OT61" s="61"/>
      <c r="OU61" s="61"/>
      <c r="OV61" s="61"/>
      <c r="OW61" s="61"/>
      <c r="OX61" s="61"/>
      <c r="OY61" s="61"/>
      <c r="OZ61" s="61"/>
      <c r="PA61" s="61"/>
      <c r="PB61" s="61"/>
      <c r="PC61" s="61"/>
      <c r="PD61" s="61"/>
      <c r="PE61" s="61"/>
      <c r="PF61" s="61"/>
      <c r="PG61" s="61"/>
      <c r="PH61" s="61"/>
      <c r="PI61" s="61"/>
      <c r="PJ61" s="61"/>
      <c r="PK61" s="61"/>
      <c r="PL61" s="61"/>
      <c r="PM61" s="61"/>
      <c r="PN61" s="61"/>
      <c r="PO61" s="61"/>
      <c r="PP61" s="61"/>
      <c r="PQ61" s="61"/>
      <c r="PR61" s="61"/>
      <c r="PS61" s="61"/>
      <c r="PT61" s="61"/>
      <c r="PU61" s="61"/>
      <c r="PV61" s="61"/>
      <c r="PW61" s="61"/>
      <c r="PX61" s="61"/>
      <c r="PY61" s="61"/>
      <c r="PZ61" s="61"/>
      <c r="QA61" s="61"/>
      <c r="QB61" s="61"/>
      <c r="QC61" s="61"/>
      <c r="QD61" s="61"/>
      <c r="QE61" s="61"/>
      <c r="QF61" s="61"/>
      <c r="QG61" s="61"/>
      <c r="QH61" s="61"/>
      <c r="QI61" s="61"/>
      <c r="QJ61" s="61"/>
      <c r="QK61" s="61"/>
      <c r="QL61" s="61"/>
      <c r="QM61" s="61"/>
      <c r="QN61" s="61"/>
      <c r="QO61" s="61"/>
      <c r="QP61" s="61"/>
      <c r="QQ61" s="61"/>
      <c r="QR61" s="61"/>
      <c r="QS61" s="61"/>
      <c r="QT61" s="61"/>
      <c r="QU61" s="61"/>
      <c r="QV61" s="61"/>
      <c r="QW61" s="61"/>
      <c r="QX61" s="61"/>
      <c r="QY61" s="61"/>
      <c r="QZ61" s="61"/>
      <c r="RA61" s="61"/>
      <c r="RB61" s="61"/>
      <c r="RC61" s="61"/>
      <c r="RD61" s="61"/>
      <c r="RE61" s="61"/>
      <c r="RF61" s="61"/>
      <c r="RG61" s="61"/>
      <c r="RH61" s="61"/>
      <c r="RI61" s="61"/>
      <c r="RJ61" s="61"/>
      <c r="RK61" s="61"/>
      <c r="RL61" s="61"/>
      <c r="RM61" s="61"/>
      <c r="RN61" s="61"/>
      <c r="RO61" s="61"/>
      <c r="RP61" s="61"/>
      <c r="RQ61" s="61"/>
      <c r="RR61" s="61"/>
      <c r="RS61" s="61"/>
      <c r="RT61" s="61"/>
      <c r="RU61" s="61"/>
      <c r="RV61" s="61"/>
      <c r="RW61" s="61"/>
      <c r="RX61" s="61"/>
      <c r="RY61" s="61"/>
      <c r="RZ61" s="61"/>
      <c r="SA61" s="61"/>
      <c r="SB61" s="61"/>
      <c r="SC61" s="61"/>
      <c r="SD61" s="61"/>
      <c r="SE61" s="61"/>
      <c r="SF61" s="61"/>
      <c r="SG61" s="61"/>
      <c r="SH61" s="61"/>
      <c r="SI61" s="61"/>
      <c r="SJ61" s="61"/>
      <c r="SK61" s="61"/>
      <c r="SL61" s="61"/>
      <c r="SM61" s="61"/>
      <c r="SN61" s="61"/>
      <c r="SO61" s="61"/>
      <c r="SP61" s="61"/>
      <c r="SQ61" s="61"/>
      <c r="SR61" s="61"/>
      <c r="SS61" s="61"/>
      <c r="ST61" s="61"/>
      <c r="SU61" s="61"/>
      <c r="SV61" s="61"/>
      <c r="SW61" s="61"/>
      <c r="SX61" s="61"/>
      <c r="SY61" s="61"/>
      <c r="SZ61" s="61"/>
      <c r="TA61" s="61"/>
      <c r="TB61" s="61"/>
      <c r="TC61" s="61"/>
      <c r="TD61" s="61"/>
      <c r="TE61" s="61"/>
      <c r="TF61" s="61"/>
      <c r="TG61" s="61"/>
      <c r="TH61" s="61"/>
      <c r="TI61" s="61"/>
      <c r="TJ61" s="61"/>
      <c r="TK61" s="61"/>
      <c r="TL61" s="61"/>
      <c r="TM61" s="61"/>
      <c r="TN61" s="61"/>
      <c r="TO61" s="61"/>
      <c r="TP61" s="61"/>
      <c r="TQ61" s="61"/>
      <c r="TR61" s="61"/>
      <c r="TS61" s="61"/>
      <c r="TT61" s="61"/>
      <c r="TU61" s="61"/>
      <c r="TV61" s="61"/>
      <c r="TW61" s="61"/>
      <c r="TX61" s="61"/>
      <c r="TY61" s="61"/>
      <c r="TZ61" s="61"/>
      <c r="UA61" s="61"/>
      <c r="UB61" s="61"/>
      <c r="UC61" s="61"/>
      <c r="UD61" s="61"/>
      <c r="UE61" s="61"/>
      <c r="UF61" s="61"/>
      <c r="UG61" s="61"/>
      <c r="UH61" s="61"/>
      <c r="UI61" s="61"/>
      <c r="UJ61" s="61"/>
      <c r="UK61" s="61"/>
      <c r="UL61" s="61"/>
      <c r="UM61" s="61"/>
      <c r="UN61" s="61"/>
      <c r="UO61" s="61"/>
      <c r="UP61" s="61"/>
      <c r="UQ61" s="61"/>
      <c r="UR61" s="61"/>
      <c r="US61" s="61"/>
      <c r="UT61" s="61"/>
      <c r="UU61" s="61"/>
      <c r="UV61" s="61"/>
      <c r="UW61" s="61"/>
      <c r="UX61" s="61"/>
      <c r="UY61" s="61"/>
      <c r="UZ61" s="61"/>
      <c r="VA61" s="61"/>
      <c r="VB61" s="61"/>
      <c r="VC61" s="61"/>
      <c r="VD61" s="61"/>
      <c r="VE61" s="61"/>
      <c r="VF61" s="61"/>
      <c r="VG61" s="61"/>
      <c r="VH61" s="61"/>
      <c r="VI61" s="61"/>
      <c r="VJ61" s="61"/>
      <c r="VK61" s="61"/>
      <c r="VL61" s="61"/>
      <c r="VM61" s="61"/>
      <c r="VN61" s="61"/>
      <c r="VO61" s="61"/>
      <c r="VP61" s="61"/>
      <c r="VQ61" s="61"/>
      <c r="VR61" s="61"/>
      <c r="VS61" s="61"/>
      <c r="VT61" s="61"/>
      <c r="VU61" s="61"/>
      <c r="VV61" s="61"/>
      <c r="VW61" s="61"/>
      <c r="VX61" s="61"/>
      <c r="VY61" s="61"/>
      <c r="VZ61" s="61"/>
      <c r="WA61" s="61"/>
      <c r="WB61" s="61"/>
      <c r="WC61" s="61"/>
      <c r="WD61" s="61"/>
      <c r="WE61" s="61"/>
      <c r="WF61" s="61"/>
      <c r="WG61" s="61"/>
      <c r="WH61" s="61"/>
      <c r="WI61" s="61"/>
      <c r="WJ61" s="61"/>
      <c r="WK61" s="61"/>
      <c r="WL61" s="61"/>
      <c r="WM61" s="61"/>
      <c r="WN61" s="61"/>
      <c r="WO61" s="61"/>
      <c r="WP61" s="61"/>
      <c r="WQ61" s="61"/>
      <c r="WR61" s="61"/>
      <c r="WS61" s="61"/>
      <c r="WT61" s="61"/>
      <c r="WU61" s="61"/>
      <c r="WV61" s="61"/>
      <c r="WW61" s="61"/>
      <c r="WX61" s="61"/>
      <c r="WY61" s="61"/>
      <c r="WZ61" s="61"/>
      <c r="XA61" s="61"/>
      <c r="XB61" s="61"/>
      <c r="XC61" s="61"/>
      <c r="XD61" s="61"/>
      <c r="XE61" s="61"/>
      <c r="XF61" s="61"/>
      <c r="XG61" s="61"/>
      <c r="XH61" s="61"/>
      <c r="XI61" s="61"/>
      <c r="XJ61" s="61"/>
      <c r="XK61" s="61"/>
      <c r="XL61" s="61"/>
      <c r="XM61" s="61"/>
      <c r="XN61" s="61"/>
      <c r="XO61" s="61"/>
      <c r="XP61" s="61"/>
      <c r="XQ61" s="61"/>
      <c r="XR61" s="61"/>
      <c r="XS61" s="61"/>
      <c r="XT61" s="61"/>
      <c r="XU61" s="61"/>
      <c r="XV61" s="61"/>
      <c r="XW61" s="61"/>
      <c r="XX61" s="61"/>
      <c r="XY61" s="61"/>
      <c r="XZ61" s="61"/>
      <c r="YA61" s="61"/>
      <c r="YB61" s="61"/>
      <c r="YC61" s="61"/>
      <c r="YD61" s="61"/>
      <c r="YE61" s="61"/>
      <c r="YF61" s="61"/>
      <c r="YG61" s="61"/>
      <c r="YH61" s="61"/>
      <c r="YI61" s="61"/>
      <c r="YJ61" s="61"/>
      <c r="YK61" s="61"/>
      <c r="YL61" s="61"/>
      <c r="YM61" s="61"/>
      <c r="YN61" s="61"/>
      <c r="YO61" s="61"/>
      <c r="YP61" s="61"/>
      <c r="YQ61" s="61"/>
      <c r="YR61" s="61"/>
      <c r="YS61" s="61"/>
      <c r="YT61" s="61"/>
      <c r="YU61" s="61"/>
      <c r="YV61" s="61"/>
      <c r="YW61" s="61"/>
      <c r="YX61" s="61"/>
      <c r="YY61" s="61"/>
      <c r="YZ61" s="61"/>
      <c r="ZA61" s="61"/>
      <c r="ZB61" s="61"/>
      <c r="ZC61" s="61"/>
      <c r="ZD61" s="61"/>
      <c r="ZE61" s="61"/>
      <c r="ZF61" s="61"/>
      <c r="ZG61" s="61"/>
      <c r="ZH61" s="61"/>
      <c r="ZI61" s="61"/>
      <c r="ZJ61" s="61"/>
      <c r="ZK61" s="61"/>
      <c r="ZL61" s="61"/>
      <c r="ZM61" s="61"/>
      <c r="ZN61" s="61"/>
      <c r="ZO61" s="61"/>
      <c r="ZP61" s="61"/>
      <c r="ZQ61" s="61"/>
      <c r="ZR61" s="61"/>
      <c r="ZS61" s="61"/>
      <c r="ZT61" s="61"/>
      <c r="ZU61" s="61"/>
      <c r="ZV61" s="61"/>
      <c r="ZW61" s="61"/>
      <c r="ZX61" s="61"/>
      <c r="ZY61" s="61"/>
      <c r="ZZ61" s="61"/>
      <c r="AAA61" s="61"/>
      <c r="AAB61" s="61"/>
      <c r="AAC61" s="61"/>
      <c r="AAD61" s="61"/>
      <c r="AAE61" s="61"/>
      <c r="AAF61" s="61"/>
      <c r="AAG61" s="61"/>
      <c r="AAH61" s="61"/>
      <c r="AAI61" s="61"/>
      <c r="AAJ61" s="61"/>
      <c r="AAK61" s="61"/>
      <c r="AAL61" s="61"/>
      <c r="AAM61" s="61"/>
      <c r="AAN61" s="61"/>
      <c r="AAO61" s="61"/>
      <c r="AAP61" s="61"/>
      <c r="AAQ61" s="61"/>
      <c r="AAR61" s="61"/>
      <c r="AAS61" s="61"/>
      <c r="AAT61" s="61"/>
      <c r="AAU61" s="61"/>
      <c r="AAV61" s="61"/>
      <c r="AAW61" s="61"/>
      <c r="AAX61" s="61"/>
      <c r="AAY61" s="61"/>
      <c r="AAZ61" s="61"/>
      <c r="ABA61" s="61"/>
      <c r="ABB61" s="61"/>
      <c r="ABC61" s="61"/>
      <c r="ABD61" s="61"/>
      <c r="ABE61" s="61"/>
      <c r="ABF61" s="61"/>
      <c r="ABG61" s="61"/>
      <c r="ABH61" s="61"/>
      <c r="ABI61" s="61"/>
      <c r="ABJ61" s="61"/>
      <c r="ABK61" s="61"/>
      <c r="ABL61" s="61"/>
      <c r="ABM61" s="61"/>
      <c r="ABN61" s="61"/>
      <c r="ABO61" s="61"/>
      <c r="ABP61" s="61"/>
      <c r="ABQ61" s="61"/>
      <c r="ABR61" s="61"/>
      <c r="ABS61" s="61"/>
      <c r="ABT61" s="61"/>
      <c r="ABU61" s="61"/>
      <c r="ABV61" s="61"/>
      <c r="ABW61" s="61"/>
      <c r="ABX61" s="61"/>
      <c r="ABY61" s="61"/>
      <c r="ABZ61" s="61"/>
      <c r="ACA61" s="61"/>
      <c r="ACB61" s="61"/>
      <c r="ACC61" s="61"/>
      <c r="ACD61" s="61"/>
      <c r="ACE61" s="61"/>
      <c r="ACF61" s="61"/>
      <c r="ACG61" s="61"/>
      <c r="ACH61" s="61"/>
      <c r="ACI61" s="61"/>
      <c r="ACJ61" s="61"/>
      <c r="ACK61" s="61"/>
      <c r="ACL61" s="61"/>
      <c r="ACM61" s="61"/>
      <c r="ACN61" s="61"/>
      <c r="ACO61" s="61"/>
      <c r="ACP61" s="61"/>
      <c r="ACQ61" s="61"/>
      <c r="ACR61" s="61"/>
      <c r="ACS61" s="61"/>
      <c r="ACT61" s="61"/>
      <c r="ACU61" s="61"/>
      <c r="ACV61" s="61"/>
      <c r="ACW61" s="61"/>
      <c r="ACX61" s="61"/>
      <c r="ACY61" s="61"/>
      <c r="ACZ61" s="61"/>
      <c r="ADA61" s="61"/>
      <c r="ADB61" s="61"/>
      <c r="ADC61" s="61"/>
      <c r="ADD61" s="61"/>
      <c r="ADE61" s="61"/>
      <c r="ADF61" s="61"/>
      <c r="ADG61" s="61"/>
      <c r="ADH61" s="61"/>
      <c r="ADI61" s="61"/>
      <c r="ADJ61" s="61"/>
      <c r="ADK61" s="61"/>
      <c r="ADL61" s="61"/>
      <c r="ADM61" s="61"/>
      <c r="ADN61" s="61"/>
      <c r="ADO61" s="61"/>
      <c r="ADP61" s="61"/>
      <c r="ADQ61" s="61"/>
      <c r="ADR61" s="61"/>
      <c r="ADS61" s="61"/>
      <c r="ADT61" s="61"/>
      <c r="ADU61" s="61"/>
      <c r="ADV61" s="61"/>
      <c r="ADW61" s="61"/>
      <c r="ADX61" s="61"/>
      <c r="ADY61" s="61"/>
      <c r="ADZ61" s="61"/>
      <c r="AEA61" s="61"/>
      <c r="AEB61" s="61"/>
      <c r="AEC61" s="61"/>
      <c r="AED61" s="61"/>
      <c r="AEE61" s="61"/>
      <c r="AEF61" s="61"/>
      <c r="AEG61" s="61"/>
      <c r="AEH61" s="61"/>
      <c r="AEI61" s="61"/>
      <c r="AEJ61" s="61"/>
      <c r="AEK61" s="61"/>
      <c r="AEL61" s="61"/>
      <c r="AEM61" s="61"/>
      <c r="AEN61" s="61"/>
      <c r="AEO61" s="61"/>
      <c r="AEP61" s="61"/>
      <c r="AEQ61" s="61"/>
      <c r="AER61" s="61"/>
      <c r="AES61" s="61"/>
      <c r="AET61" s="61"/>
      <c r="AEU61" s="61"/>
      <c r="AEV61" s="61"/>
      <c r="AEW61" s="61"/>
      <c r="AEX61" s="61"/>
      <c r="AEY61" s="61"/>
      <c r="AEZ61" s="61"/>
      <c r="AFA61" s="61"/>
      <c r="AFB61" s="61"/>
      <c r="AFC61" s="61"/>
      <c r="AFD61" s="61"/>
      <c r="AFE61" s="61"/>
      <c r="AFF61" s="61"/>
      <c r="AFG61" s="61"/>
      <c r="AFH61" s="61"/>
      <c r="AFI61" s="61"/>
      <c r="AFJ61" s="61"/>
      <c r="AFK61" s="61"/>
      <c r="AFL61" s="61"/>
      <c r="AFM61" s="61"/>
      <c r="AFN61" s="61"/>
      <c r="AFO61" s="61"/>
      <c r="AFP61" s="61"/>
      <c r="AFQ61" s="61"/>
      <c r="AFR61" s="61"/>
      <c r="AFS61" s="61"/>
      <c r="AFT61" s="61"/>
      <c r="AFU61" s="61"/>
      <c r="AFV61" s="61"/>
      <c r="AFW61" s="61"/>
      <c r="AFX61" s="61"/>
      <c r="AFY61" s="61"/>
      <c r="AFZ61" s="61"/>
      <c r="AGA61" s="61"/>
      <c r="AGB61" s="61"/>
      <c r="AGC61" s="61"/>
      <c r="AGD61" s="61"/>
      <c r="AGE61" s="61"/>
      <c r="AGF61" s="61"/>
      <c r="AGG61" s="61"/>
      <c r="AGH61" s="61"/>
      <c r="AGI61" s="61"/>
      <c r="AGJ61" s="61"/>
      <c r="AGK61" s="61"/>
      <c r="AGL61" s="61"/>
      <c r="AGM61" s="61"/>
      <c r="AGN61" s="61"/>
      <c r="AGO61" s="61"/>
      <c r="AGP61" s="61"/>
      <c r="AGQ61" s="61"/>
      <c r="AGR61" s="61"/>
      <c r="AGS61" s="61"/>
      <c r="AGT61" s="61"/>
      <c r="AGU61" s="61"/>
      <c r="AGV61" s="61"/>
      <c r="AGW61" s="61"/>
      <c r="AGX61" s="61"/>
      <c r="AGY61" s="61"/>
      <c r="AGZ61" s="61"/>
      <c r="AHA61" s="61"/>
      <c r="AHB61" s="61"/>
      <c r="AHC61" s="61"/>
      <c r="AHD61" s="61"/>
      <c r="AHE61" s="61"/>
      <c r="AHF61" s="61"/>
      <c r="AHG61" s="61"/>
      <c r="AHH61" s="61"/>
      <c r="AHI61" s="61"/>
      <c r="AHJ61" s="61"/>
      <c r="AHK61" s="61"/>
      <c r="AHL61" s="61"/>
      <c r="AHM61" s="61"/>
      <c r="AHN61" s="61"/>
      <c r="AHO61" s="61"/>
      <c r="AHP61" s="61"/>
      <c r="AHQ61" s="61"/>
      <c r="AHR61" s="61"/>
      <c r="AHS61" s="61"/>
      <c r="AHT61" s="61"/>
      <c r="AHU61" s="61"/>
      <c r="AHV61" s="61"/>
      <c r="AHW61" s="61"/>
      <c r="AHX61" s="61"/>
      <c r="AHY61" s="61"/>
      <c r="AHZ61" s="61"/>
      <c r="AIA61" s="61"/>
      <c r="AIB61" s="61"/>
      <c r="AIC61" s="61"/>
      <c r="AID61" s="61"/>
      <c r="AIE61" s="61"/>
      <c r="AIF61" s="61"/>
      <c r="AIG61" s="61"/>
      <c r="AIH61" s="61"/>
      <c r="AII61" s="61"/>
      <c r="AIJ61" s="61"/>
      <c r="AIK61" s="61"/>
      <c r="AIL61" s="61"/>
      <c r="AIM61" s="61"/>
      <c r="AIN61" s="61"/>
      <c r="AIO61" s="61"/>
      <c r="AIP61" s="61"/>
      <c r="AIQ61" s="61"/>
      <c r="AIR61" s="61"/>
      <c r="AIS61" s="61"/>
      <c r="AIT61" s="61"/>
      <c r="AIU61" s="61"/>
      <c r="AIV61" s="61"/>
      <c r="AIW61" s="61"/>
      <c r="AIX61" s="61"/>
      <c r="AIY61" s="61"/>
      <c r="AIZ61" s="61"/>
      <c r="AJA61" s="61"/>
      <c r="AJB61" s="61"/>
      <c r="AJC61" s="61"/>
      <c r="AJD61" s="61"/>
      <c r="AJE61" s="61"/>
      <c r="AJF61" s="61"/>
      <c r="AJG61" s="61"/>
      <c r="AJH61" s="61"/>
      <c r="AJI61" s="61"/>
      <c r="AJJ61" s="61"/>
      <c r="AJK61" s="61"/>
      <c r="AJL61" s="61"/>
      <c r="AJM61" s="61"/>
      <c r="AJN61" s="61"/>
      <c r="AJO61" s="61"/>
      <c r="AJP61" s="61"/>
      <c r="AJQ61" s="61"/>
      <c r="AJR61" s="61"/>
      <c r="AJS61" s="61"/>
      <c r="AJT61" s="61"/>
      <c r="AJU61" s="61"/>
      <c r="AJV61" s="61"/>
      <c r="AJW61" s="61"/>
      <c r="AJX61" s="61"/>
      <c r="AJY61" s="61"/>
      <c r="AJZ61" s="61"/>
      <c r="AKA61" s="61"/>
      <c r="AKB61" s="61"/>
      <c r="AKC61" s="61"/>
      <c r="AKD61" s="61"/>
      <c r="AKE61" s="61"/>
      <c r="AKF61" s="61"/>
      <c r="AKG61" s="61"/>
      <c r="AKH61" s="61"/>
      <c r="AKI61" s="61"/>
      <c r="AKJ61" s="61"/>
      <c r="AKK61" s="61"/>
      <c r="AKL61" s="61"/>
      <c r="AKM61" s="61"/>
      <c r="AKN61" s="61"/>
      <c r="AKO61" s="61"/>
      <c r="AKP61" s="61"/>
      <c r="AKQ61" s="61"/>
      <c r="AKR61" s="61"/>
      <c r="AKS61" s="61"/>
      <c r="AKT61" s="61"/>
      <c r="AKU61" s="61"/>
      <c r="AKV61" s="61"/>
      <c r="AKW61" s="61"/>
      <c r="AKX61" s="61"/>
      <c r="AKY61" s="61"/>
      <c r="AKZ61" s="61"/>
      <c r="ALA61" s="61"/>
      <c r="ALB61" s="61"/>
      <c r="ALC61" s="61"/>
      <c r="ALD61" s="61"/>
      <c r="ALE61" s="61"/>
      <c r="ALF61" s="61"/>
      <c r="ALG61" s="61"/>
      <c r="ALH61" s="61"/>
      <c r="ALI61" s="61"/>
      <c r="ALJ61" s="61"/>
      <c r="ALK61" s="61"/>
      <c r="ALL61" s="61"/>
      <c r="ALM61" s="61"/>
      <c r="ALN61" s="61"/>
      <c r="ALO61" s="61"/>
      <c r="ALP61" s="61"/>
      <c r="ALQ61" s="61"/>
      <c r="ALR61" s="61"/>
      <c r="ALS61" s="61"/>
      <c r="ALT61" s="61"/>
      <c r="ALU61" s="61"/>
      <c r="ALV61" s="61"/>
      <c r="ALW61" s="61"/>
      <c r="ALX61" s="61"/>
      <c r="ALY61" s="61"/>
      <c r="ALZ61" s="61"/>
      <c r="AMA61" s="61"/>
      <c r="AMB61" s="61"/>
      <c r="AMC61" s="61"/>
      <c r="AMD61" s="61"/>
      <c r="AME61" s="61"/>
      <c r="AMF61" s="61"/>
      <c r="AMG61" s="61"/>
      <c r="AMH61" s="61"/>
      <c r="AMI61" s="61"/>
      <c r="AMJ61" s="61"/>
      <c r="AMK61" s="61"/>
      <c r="AML61" s="61"/>
      <c r="AMM61" s="61"/>
      <c r="AMN61" s="61"/>
      <c r="AMO61" s="61"/>
      <c r="AMP61" s="61"/>
      <c r="AMQ61" s="61"/>
      <c r="AMR61" s="61"/>
      <c r="AMS61" s="61"/>
      <c r="AMT61" s="61"/>
      <c r="AMU61" s="61"/>
      <c r="AMV61" s="61"/>
      <c r="AMW61" s="61"/>
      <c r="AMX61" s="61"/>
      <c r="AMY61" s="61"/>
      <c r="AMZ61" s="61"/>
      <c r="ANA61" s="61"/>
      <c r="ANB61" s="61"/>
      <c r="ANC61" s="61"/>
      <c r="AND61" s="61"/>
      <c r="ANE61" s="61"/>
      <c r="ANF61" s="61"/>
      <c r="ANG61" s="61"/>
      <c r="ANH61" s="61"/>
      <c r="ANI61" s="61"/>
    </row>
    <row r="62" spans="1:1050" s="35" customFormat="1" ht="26.1" customHeight="1" outlineLevel="2" x14ac:dyDescent="0.2">
      <c r="A62" s="386">
        <f>EJ62</f>
        <v>150</v>
      </c>
      <c r="B62" s="387" t="s">
        <v>137</v>
      </c>
      <c r="C62" s="387" t="s">
        <v>178</v>
      </c>
      <c r="D62" s="387" t="s">
        <v>114</v>
      </c>
      <c r="E62" s="387" t="s">
        <v>234</v>
      </c>
      <c r="F62" s="387"/>
      <c r="G62" s="388" t="s">
        <v>235</v>
      </c>
      <c r="H62" s="389" t="s">
        <v>130</v>
      </c>
      <c r="I62" s="389">
        <v>20</v>
      </c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89">
        <v>5</v>
      </c>
      <c r="W62" s="392">
        <v>20</v>
      </c>
      <c r="X62" s="393">
        <f>VLOOKUP(W62,'[1]PPTOS GENERALES 2024'!$AL$11:$AN$40,3)*Y62</f>
        <v>528.66</v>
      </c>
      <c r="Y62" s="394">
        <v>1</v>
      </c>
      <c r="Z62" s="395">
        <f>VLOOKUP(C62,'[1]PPTOS GENERALES 2024'!$AL$3:$AO$8,4)*Y62</f>
        <v>865.68</v>
      </c>
      <c r="AA62" s="395">
        <f>VLOOKUP(C62,'[1]PPTOS GENERALES 2024'!$AL$3:$AP$8,5)*DM62*Y62</f>
        <v>369.59999999999997</v>
      </c>
      <c r="AB62" s="395">
        <f>VLOOKUP(C62,'[1]PPTOS GENERALES 2024'!$R$3:$V$8,5)*10</f>
        <v>262.2</v>
      </c>
      <c r="AC62" s="391">
        <f>VLOOKUP(C62,'[1]PPTOS GENERALES 2024'!$AU$3:$AV$8,2)*Y62</f>
        <v>748.20899999999995</v>
      </c>
      <c r="AD62" s="391">
        <f>VLOOKUP(C62,'[1]PPTOS GENERALES 2024'!$AU$3:$AW$8,3)*DM62*Y62</f>
        <v>319.04833333333329</v>
      </c>
      <c r="AE62" s="396">
        <f>VLOOKUP(I62,'[1]PPTOS GENERALES 2024'!$AL$11:$AN$40,3)*Y62</f>
        <v>528.66</v>
      </c>
      <c r="AF62" s="391">
        <f>X62-AE62</f>
        <v>0</v>
      </c>
      <c r="AG62" s="391">
        <f>VLOOKUP(V62,'[1]PPTOS GENERALES 2024'!$AL$45:$AU$56,10)*Y62</f>
        <v>543.62</v>
      </c>
      <c r="AH62" s="391"/>
      <c r="AI62" s="391"/>
      <c r="AJ62" s="391"/>
      <c r="AK62" s="397"/>
      <c r="AL62" s="391">
        <f>VLOOKUP(V62,'[1]PPTOS GENERALES 2024'!$AL$45:$BB$56,12)*AK62</f>
        <v>0</v>
      </c>
      <c r="AM62" s="397"/>
      <c r="AN62" s="391">
        <f>VLOOKUP(V62,'[1]PPTOS GENERALES 2024'!$AL$45:$BB$56,14)*AM62</f>
        <v>0</v>
      </c>
      <c r="AO62" s="397"/>
      <c r="AP62" s="391">
        <f>VLOOKUP(V62,'[1]PPTOS GENERALES 2024'!$AL$45:$BB$56,15)*AO62</f>
        <v>0</v>
      </c>
      <c r="AQ62" s="397"/>
      <c r="AR62" s="391">
        <f>VLOOKUP(V62,'[1]PPTOS GENERALES 2024'!$AL$45:$BB$56,17)*AQ62</f>
        <v>0</v>
      </c>
      <c r="AS62" s="397"/>
      <c r="AT62" s="391">
        <f>VLOOKUP(V62,'[1]PPTOS GENERALES 2024'!$AL$45:$BG$56,18)*AS62</f>
        <v>0</v>
      </c>
      <c r="AU62" s="398"/>
      <c r="AV62" s="391">
        <f>VLOOKUP(V62,'[1]PPTOS GENERALES 2024'!$AL$45:$BG$56,19)*AU62</f>
        <v>0</v>
      </c>
      <c r="AW62" s="398"/>
      <c r="AX62" s="391">
        <f>VLOOKUP(V62,'[1]PPTOS GENERALES 2024'!$AL$45:$BG$56,20)*AW62</f>
        <v>0</v>
      </c>
      <c r="AY62" s="398"/>
      <c r="AZ62" s="391">
        <f>VLOOKUP(V62,'[1]PPTOS GENERALES 2024'!$AL$45:$BG$56,21)*AY62</f>
        <v>0</v>
      </c>
      <c r="BA62" s="398"/>
      <c r="BB62" s="391">
        <f>VLOOKUP(V62,'[1]PPTOS GENERALES 2024'!$AL$45:$BG$56,22)*BA62</f>
        <v>0</v>
      </c>
      <c r="BC62" s="398"/>
      <c r="BD62" s="270">
        <f>VLOOKUP(V62,'[1]PPTOS GENERALES 2024'!$AL$45:$BZ$56,23)*BC62</f>
        <v>0</v>
      </c>
      <c r="BE62" s="398"/>
      <c r="BF62" s="270">
        <f>VLOOKUP(V62,'[1]PPTOS GENERALES 2024'!$AL$45:$BZ$56,24)*BE62</f>
        <v>0</v>
      </c>
      <c r="BG62" s="398"/>
      <c r="BH62" s="270">
        <f>VLOOKUP(V62,'[1]PPTOS GENERALES 2024'!$AL$45:$BZ$56,25)*BG62</f>
        <v>0</v>
      </c>
      <c r="BI62" s="398"/>
      <c r="BJ62" s="270">
        <f>VLOOKUP(V62,'[1]PPTOS GENERALES 2024'!$AL$45:$BZ$56,26)*BI62</f>
        <v>0</v>
      </c>
      <c r="BK62" s="398"/>
      <c r="BL62" s="270">
        <f>VLOOKUP(V62,'[1]PPTOS GENERALES 2024'!$AL$45:$BZ$56,27)*BK62</f>
        <v>0</v>
      </c>
      <c r="BM62" s="270"/>
      <c r="BN62" s="270">
        <f>VLOOKUP(V62,'[1]PPTOS GENERALES 2024'!$AL$45:$BZ$56,28)*BM62</f>
        <v>0</v>
      </c>
      <c r="BO62" s="270"/>
      <c r="BP62" s="270">
        <f>VLOOKUP(V62,'[1]PPTOS GENERALES 2024'!$AL$45:$BZ$56,29)*BO62</f>
        <v>0</v>
      </c>
      <c r="BQ62" s="270"/>
      <c r="BR62" s="270">
        <f>VLOOKUP(V62,'[1]PPTOS GENERALES 2024'!$AL$45:$BZ$56,30)*BQ62</f>
        <v>0</v>
      </c>
      <c r="BS62" s="270"/>
      <c r="BT62" s="270">
        <f>VLOOKUP(V62,'[1]PPTOS GENERALES 2024'!$AL$45:$BZ$56,31)*BS62</f>
        <v>0</v>
      </c>
      <c r="BU62" s="270"/>
      <c r="BV62" s="270">
        <f>VLOOKUP(V62,'[1]PPTOS GENERALES 2024'!$AL$45:$BZ$56,32)*BU62</f>
        <v>0</v>
      </c>
      <c r="BW62" s="270"/>
      <c r="BX62" s="270">
        <f>VLOOKUP(V62,'[1]PPTOS GENERALES 2024'!$AL$45:$BZ$56,33)*BW62</f>
        <v>0</v>
      </c>
      <c r="BY62" s="270"/>
      <c r="BZ62" s="270">
        <f>VLOOKUP(V62,'[1]PPTOS GENERALES 2024'!$AL$45:$BZ$56,34)*BY62</f>
        <v>0</v>
      </c>
      <c r="CA62" s="270"/>
      <c r="CB62" s="270">
        <f>VLOOKUP(V62,'[1]PPTOS GENERALES 2024'!$AL$45:$BZ$56,35)*CA62</f>
        <v>0</v>
      </c>
      <c r="CC62" s="270">
        <v>0</v>
      </c>
      <c r="CD62" s="270">
        <f>VLOOKUP(V62,'[1]PPTOS GENERALES 2024'!$AL$45:$BZ$56,36)*CC62</f>
        <v>0</v>
      </c>
      <c r="CE62" s="270">
        <v>0</v>
      </c>
      <c r="CF62" s="270">
        <f>VLOOKUP(V62,'[1]PPTOS GENERALES 2024'!$AL$45:$BZ$56,37)*CE62</f>
        <v>0</v>
      </c>
      <c r="CG62" s="270">
        <v>0</v>
      </c>
      <c r="CH62" s="270">
        <f>VLOOKUP(V62,'[1]PPTOS GENERALES 2024'!$AL$45:$BZ$56,38)*CG62</f>
        <v>0</v>
      </c>
      <c r="CI62" s="270">
        <v>0</v>
      </c>
      <c r="CJ62" s="270">
        <f>VLOOKUP(V62,'[1]PPTOS GENERALES 2024'!$AL$45:$BZ$56,39)*CI62</f>
        <v>0</v>
      </c>
      <c r="CK62" s="270"/>
      <c r="CL62" s="270">
        <f>VLOOKUP(V62,'[1]PPTOS GENERALES 2024'!$AL$45:$BZ$56,40)*CK62</f>
        <v>0</v>
      </c>
      <c r="CM62" s="270"/>
      <c r="CN62" s="270">
        <f>VLOOKUP(V62,'[1]PPTOS GENERALES 2024'!$AL$45:$BZ$56,41)*CM62</f>
        <v>0</v>
      </c>
      <c r="CO62" s="391"/>
      <c r="CP62" s="391"/>
      <c r="CQ62" s="391">
        <f t="shared" ref="CQ62" si="44">SUM(CP62)</f>
        <v>0</v>
      </c>
      <c r="CR62" s="391">
        <f t="array" ref="CR62">ROUND((Z62*12)+(AC62*2),2)</f>
        <v>11884.58</v>
      </c>
      <c r="CS62" s="391"/>
      <c r="CT62" s="391"/>
      <c r="CU62" s="391">
        <f t="array" ref="CU62">ROUND((AA62*12)+ (AD62*2)+AB62,2)</f>
        <v>5335.5</v>
      </c>
      <c r="CV62" s="270">
        <f>SUM(CO62:CU62)</f>
        <v>17220.080000000002</v>
      </c>
      <c r="CW62" s="391">
        <f t="array" ref="CW62">ROUND((AE62+AF62)*14,2)</f>
        <v>7401.24</v>
      </c>
      <c r="CX62" s="391">
        <f t="array" ref="CX62">ROUND(AG62*14,2)</f>
        <v>7610.68</v>
      </c>
      <c r="CY62" s="270">
        <f t="shared" si="29"/>
        <v>0</v>
      </c>
      <c r="CZ62" s="278">
        <f t="shared" si="30"/>
        <v>7610.68</v>
      </c>
      <c r="DA62" s="129">
        <f t="shared" si="36"/>
        <v>32232</v>
      </c>
      <c r="DB62" s="390">
        <v>0</v>
      </c>
      <c r="DC62" s="400">
        <f t="shared" si="31"/>
        <v>32305.839999999997</v>
      </c>
      <c r="DD62" s="401" t="e">
        <f t="shared" si="32"/>
        <v>#DIV/0!</v>
      </c>
      <c r="DE62" s="391"/>
      <c r="DF62" s="391"/>
      <c r="DG62" s="391">
        <f t="shared" si="33"/>
        <v>2307.56</v>
      </c>
      <c r="DH62" s="389" t="e">
        <f>#REF!-#REF!</f>
        <v>#REF!</v>
      </c>
      <c r="DI62" s="402" t="s">
        <v>122</v>
      </c>
      <c r="DJ62" s="402" t="s">
        <v>251</v>
      </c>
      <c r="DK62" s="284">
        <v>45658</v>
      </c>
      <c r="DL62" s="403">
        <f t="shared" si="34"/>
        <v>11.666666666666666</v>
      </c>
      <c r="DM62" s="403">
        <f t="shared" si="35"/>
        <v>11.666666666666666</v>
      </c>
      <c r="DN62" s="404">
        <f>ROUND(AF62/30,2)</f>
        <v>0</v>
      </c>
      <c r="DO62" s="405">
        <f>ROUND(AJ62/30,2)</f>
        <v>0</v>
      </c>
      <c r="DP62" s="405">
        <f>ROUND(AL62/30,2)</f>
        <v>0</v>
      </c>
      <c r="DQ62" s="405">
        <f>ROUND(AN62/30,2)</f>
        <v>0</v>
      </c>
      <c r="DR62" s="405">
        <f>ROUND(AP62/30,2)</f>
        <v>0</v>
      </c>
      <c r="DS62" s="405">
        <f>ROUND(AR62/30,2)</f>
        <v>0</v>
      </c>
      <c r="DT62" s="405">
        <f>ROUND(AT62/30,2)</f>
        <v>0</v>
      </c>
      <c r="DU62" s="405">
        <f>ROUND(AV62/30,2)</f>
        <v>0</v>
      </c>
      <c r="DV62" s="405">
        <f>ROUND(AX62/30,2)</f>
        <v>0</v>
      </c>
      <c r="DW62" s="405">
        <f>ROUND(AZ62/30,2)</f>
        <v>0</v>
      </c>
      <c r="DX62" s="405">
        <f>ROUND(BB62/30,2)</f>
        <v>0</v>
      </c>
      <c r="DY62" s="204"/>
      <c r="DZ62" s="406">
        <v>112</v>
      </c>
      <c r="EA62" s="406">
        <v>1476.42</v>
      </c>
      <c r="EB62" s="407" t="e">
        <f>#REF!-DZ62</f>
        <v>#REF!</v>
      </c>
      <c r="EC62" s="408">
        <f>DG62-EA62</f>
        <v>831.13999999999987</v>
      </c>
      <c r="ED62" s="409">
        <f>ROUND(DB62/2,2)</f>
        <v>0</v>
      </c>
      <c r="EE62" s="204"/>
      <c r="EF62" s="204"/>
      <c r="EG62" s="204"/>
      <c r="EH62" s="204"/>
      <c r="EI62" s="134" t="s">
        <v>238</v>
      </c>
      <c r="EJ62" s="124">
        <v>150</v>
      </c>
      <c r="EK62" s="295" t="s">
        <v>213</v>
      </c>
      <c r="EL62" s="295">
        <v>5</v>
      </c>
      <c r="EM62" s="205">
        <v>0</v>
      </c>
      <c r="EN62" s="170" t="s">
        <v>132</v>
      </c>
      <c r="EO62" s="170" t="s">
        <v>132</v>
      </c>
      <c r="EP62" s="172"/>
      <c r="EQ62" s="172"/>
      <c r="ER62" s="172"/>
      <c r="ES62" s="172"/>
      <c r="ET62" s="172"/>
      <c r="EU62" s="172"/>
      <c r="EV62" s="172"/>
      <c r="EW62" s="172"/>
      <c r="EX62" s="172"/>
      <c r="EY62" s="172"/>
      <c r="EZ62" s="172"/>
      <c r="FA62" s="172"/>
      <c r="FB62" s="172"/>
      <c r="FC62" s="172"/>
      <c r="FD62" s="172"/>
      <c r="FE62" s="172"/>
      <c r="FF62" s="172"/>
      <c r="FG62" s="172"/>
      <c r="FH62" s="172"/>
      <c r="FI62" s="172"/>
      <c r="FJ62" s="172"/>
      <c r="FK62" s="172"/>
      <c r="FL62" s="172"/>
      <c r="FM62" s="172"/>
      <c r="FN62" s="172"/>
      <c r="FO62" s="172"/>
      <c r="FP62" s="172"/>
      <c r="FQ62" s="172"/>
      <c r="FR62" s="172"/>
      <c r="FS62" s="172"/>
      <c r="FT62" s="172"/>
      <c r="FU62" s="172"/>
      <c r="FV62" s="172"/>
      <c r="FW62" s="172"/>
      <c r="FX62" s="172"/>
      <c r="FY62" s="172"/>
      <c r="FZ62" s="172"/>
      <c r="GA62" s="172"/>
      <c r="GB62" s="172"/>
      <c r="GC62" s="172"/>
      <c r="GD62" s="172"/>
      <c r="GE62" s="172"/>
      <c r="GF62" s="172"/>
      <c r="GG62" s="172"/>
      <c r="GH62" s="172"/>
      <c r="GI62" s="172"/>
      <c r="GJ62" s="172"/>
      <c r="GK62" s="172"/>
      <c r="GL62" s="172"/>
      <c r="GM62" s="172"/>
      <c r="GN62" s="172"/>
      <c r="GO62" s="172"/>
      <c r="GP62" s="172"/>
      <c r="GQ62" s="172"/>
      <c r="GR62" s="172"/>
      <c r="GS62" s="172"/>
      <c r="GT62" s="172"/>
      <c r="GU62" s="172"/>
      <c r="GV62" s="172"/>
      <c r="GW62" s="172"/>
      <c r="GX62" s="172"/>
      <c r="GY62" s="172"/>
      <c r="GZ62" s="172"/>
      <c r="HA62" s="172"/>
      <c r="HB62" s="172"/>
      <c r="HC62" s="172"/>
      <c r="HD62" s="172"/>
      <c r="HE62" s="172"/>
      <c r="HF62" s="172"/>
      <c r="HG62" s="172"/>
      <c r="HH62" s="172"/>
      <c r="HI62" s="172"/>
      <c r="HJ62" s="172"/>
      <c r="HK62" s="172"/>
      <c r="HL62" s="172"/>
      <c r="HM62" s="172"/>
      <c r="HN62" s="172"/>
      <c r="HO62" s="172"/>
      <c r="HP62" s="172"/>
      <c r="HQ62" s="172"/>
      <c r="HR62" s="172"/>
      <c r="HS62" s="172"/>
      <c r="HT62" s="172"/>
      <c r="HU62" s="172"/>
      <c r="HV62" s="172"/>
      <c r="HW62" s="172"/>
      <c r="HX62" s="172"/>
      <c r="HY62" s="172"/>
      <c r="HZ62" s="172"/>
      <c r="IA62" s="172"/>
      <c r="IB62" s="172"/>
      <c r="IC62" s="172"/>
      <c r="ID62" s="172"/>
      <c r="IE62" s="172"/>
      <c r="IF62" s="172"/>
      <c r="IG62" s="172"/>
      <c r="IH62" s="172"/>
      <c r="II62" s="172"/>
      <c r="IJ62" s="172"/>
      <c r="IK62" s="172"/>
      <c r="IL62" s="172"/>
      <c r="IM62" s="172"/>
      <c r="IN62" s="172"/>
      <c r="IO62" s="172"/>
      <c r="IP62" s="172"/>
      <c r="IQ62" s="172"/>
      <c r="IR62" s="172"/>
      <c r="IS62" s="172"/>
      <c r="IT62" s="172"/>
      <c r="IU62" s="172"/>
      <c r="IV62" s="172"/>
      <c r="IW62" s="172"/>
      <c r="IX62" s="172"/>
      <c r="IY62" s="172"/>
      <c r="IZ62" s="172"/>
      <c r="JA62" s="172"/>
      <c r="JB62" s="172"/>
      <c r="JC62" s="172"/>
      <c r="JD62" s="172"/>
      <c r="JE62" s="172"/>
      <c r="JF62" s="172"/>
      <c r="JG62" s="172"/>
      <c r="JH62" s="172"/>
      <c r="JI62" s="172"/>
      <c r="JJ62" s="172"/>
      <c r="JK62" s="172"/>
      <c r="JL62" s="172"/>
      <c r="JM62" s="172"/>
      <c r="JN62" s="172"/>
      <c r="JO62" s="172"/>
      <c r="JP62" s="172"/>
      <c r="JQ62" s="172"/>
      <c r="JR62" s="172"/>
      <c r="JS62" s="172"/>
      <c r="JT62" s="172"/>
      <c r="JU62" s="172"/>
      <c r="JV62" s="172"/>
      <c r="JW62" s="172"/>
      <c r="JX62" s="172"/>
      <c r="JY62" s="172"/>
      <c r="JZ62" s="172"/>
      <c r="KA62" s="172"/>
      <c r="KB62" s="172"/>
      <c r="KC62" s="172"/>
      <c r="KD62" s="172"/>
      <c r="KE62" s="172"/>
      <c r="KF62" s="172"/>
      <c r="KG62" s="172"/>
      <c r="KH62" s="172"/>
      <c r="KI62" s="172"/>
      <c r="KJ62" s="172"/>
      <c r="KK62" s="172"/>
      <c r="KL62" s="172"/>
      <c r="KM62" s="172"/>
      <c r="KN62" s="172"/>
      <c r="KO62" s="172"/>
      <c r="KP62" s="172"/>
      <c r="KQ62" s="172"/>
      <c r="KR62" s="172"/>
      <c r="KS62" s="172"/>
      <c r="KT62" s="172"/>
      <c r="KU62" s="172"/>
      <c r="KV62" s="172"/>
      <c r="KW62" s="172"/>
      <c r="KX62" s="172"/>
      <c r="KY62" s="172"/>
      <c r="KZ62" s="172"/>
      <c r="LA62" s="172"/>
      <c r="LB62" s="172"/>
      <c r="LC62" s="172"/>
      <c r="LD62" s="172"/>
      <c r="LE62" s="172"/>
      <c r="LF62" s="172"/>
      <c r="LG62" s="172"/>
      <c r="LH62" s="172"/>
      <c r="LI62" s="172"/>
      <c r="LJ62" s="172"/>
      <c r="LK62" s="172"/>
      <c r="LL62" s="172"/>
      <c r="LM62" s="172"/>
      <c r="LN62" s="172"/>
      <c r="LO62" s="172"/>
      <c r="LP62" s="172"/>
      <c r="LQ62" s="172"/>
      <c r="LR62" s="172"/>
      <c r="LS62" s="172"/>
      <c r="LT62" s="172"/>
      <c r="LU62" s="172"/>
      <c r="LV62" s="172"/>
      <c r="LW62" s="172"/>
      <c r="LX62" s="172"/>
      <c r="LY62" s="172"/>
      <c r="LZ62" s="172"/>
      <c r="MA62" s="172"/>
      <c r="MB62" s="172"/>
      <c r="MC62" s="172"/>
      <c r="MD62" s="172"/>
      <c r="ME62" s="172"/>
      <c r="MF62" s="172"/>
      <c r="MG62" s="172"/>
      <c r="MH62" s="172"/>
      <c r="MI62" s="172"/>
      <c r="MJ62" s="172"/>
      <c r="MK62" s="172"/>
      <c r="ML62" s="172"/>
      <c r="MM62" s="172"/>
      <c r="MN62" s="172"/>
      <c r="MO62" s="172"/>
      <c r="MP62" s="172"/>
      <c r="MQ62" s="172"/>
      <c r="MR62" s="172"/>
      <c r="MS62" s="172"/>
      <c r="MT62" s="172"/>
      <c r="MU62" s="172"/>
      <c r="MV62" s="172"/>
      <c r="MW62" s="172"/>
      <c r="MX62" s="172"/>
      <c r="MY62" s="172"/>
      <c r="MZ62" s="172"/>
      <c r="NA62" s="172"/>
      <c r="NB62" s="172"/>
      <c r="NC62" s="172"/>
      <c r="ND62" s="172"/>
      <c r="NE62" s="172"/>
      <c r="NF62" s="172"/>
      <c r="NG62" s="172"/>
      <c r="NH62" s="172"/>
      <c r="NI62" s="172"/>
      <c r="NJ62" s="172"/>
      <c r="NK62" s="172"/>
      <c r="NL62" s="172"/>
      <c r="NM62" s="172"/>
      <c r="NN62" s="172"/>
      <c r="NO62" s="172"/>
      <c r="NP62" s="172"/>
      <c r="NQ62" s="172"/>
      <c r="NR62" s="172"/>
      <c r="NS62" s="172"/>
      <c r="NT62" s="172"/>
      <c r="NU62" s="172"/>
      <c r="NV62" s="172"/>
      <c r="NW62" s="172"/>
      <c r="NX62" s="172"/>
      <c r="NY62" s="172"/>
      <c r="NZ62" s="172"/>
      <c r="OA62" s="172"/>
      <c r="OB62" s="172"/>
      <c r="OC62" s="172"/>
      <c r="OD62" s="172"/>
      <c r="OE62" s="172"/>
      <c r="OF62" s="172"/>
      <c r="OG62" s="172"/>
      <c r="OH62" s="172"/>
      <c r="OI62" s="172"/>
      <c r="OJ62" s="172"/>
      <c r="OK62" s="172"/>
      <c r="OL62" s="172"/>
      <c r="OM62" s="172"/>
      <c r="ON62" s="172"/>
      <c r="OO62" s="172"/>
      <c r="OP62" s="172"/>
      <c r="OQ62" s="172"/>
      <c r="OR62" s="172"/>
      <c r="OS62" s="172"/>
      <c r="OT62" s="172"/>
      <c r="OU62" s="172"/>
      <c r="OV62" s="172"/>
      <c r="OW62" s="172"/>
      <c r="OX62" s="172"/>
      <c r="OY62" s="172"/>
      <c r="OZ62" s="172"/>
      <c r="PA62" s="172"/>
      <c r="PB62" s="172"/>
      <c r="PC62" s="172"/>
      <c r="PD62" s="172"/>
      <c r="PE62" s="172"/>
      <c r="PF62" s="172"/>
      <c r="PG62" s="172"/>
      <c r="PH62" s="172"/>
      <c r="PI62" s="172"/>
      <c r="PJ62" s="172"/>
      <c r="PK62" s="172"/>
      <c r="PL62" s="172"/>
      <c r="PM62" s="172"/>
      <c r="PN62" s="172"/>
      <c r="PO62" s="172"/>
      <c r="PP62" s="172"/>
      <c r="PQ62" s="172"/>
      <c r="PR62" s="172"/>
      <c r="PS62" s="172"/>
      <c r="PT62" s="172"/>
      <c r="PU62" s="172"/>
      <c r="PV62" s="172"/>
      <c r="PW62" s="172"/>
      <c r="PX62" s="172"/>
      <c r="PY62" s="172"/>
      <c r="PZ62" s="172"/>
      <c r="QA62" s="172"/>
      <c r="QB62" s="172"/>
      <c r="QC62" s="172"/>
      <c r="QD62" s="172"/>
      <c r="QE62" s="172"/>
      <c r="QF62" s="172"/>
      <c r="QG62" s="172"/>
      <c r="QH62" s="172"/>
      <c r="QI62" s="172"/>
      <c r="QJ62" s="172"/>
      <c r="QK62" s="172"/>
      <c r="QL62" s="172"/>
      <c r="QM62" s="172"/>
      <c r="QN62" s="172"/>
      <c r="QO62" s="172"/>
      <c r="QP62" s="172"/>
      <c r="QQ62" s="172"/>
      <c r="QR62" s="172"/>
      <c r="QS62" s="172"/>
      <c r="QT62" s="172"/>
      <c r="QU62" s="172"/>
      <c r="QV62" s="172"/>
      <c r="QW62" s="172"/>
      <c r="QX62" s="172"/>
      <c r="QY62" s="172"/>
      <c r="QZ62" s="172"/>
      <c r="RA62" s="172"/>
      <c r="RB62" s="172"/>
      <c r="RC62" s="172"/>
      <c r="RD62" s="172"/>
      <c r="RE62" s="172"/>
      <c r="RF62" s="172"/>
      <c r="RG62" s="172"/>
      <c r="RH62" s="172"/>
      <c r="RI62" s="172"/>
      <c r="RJ62" s="172"/>
      <c r="RK62" s="172"/>
      <c r="RL62" s="172"/>
      <c r="RM62" s="172"/>
      <c r="RN62" s="172"/>
      <c r="RO62" s="172"/>
      <c r="RP62" s="172"/>
      <c r="RQ62" s="172"/>
      <c r="RR62" s="172"/>
      <c r="RS62" s="172"/>
      <c r="RT62" s="172"/>
      <c r="RU62" s="172"/>
      <c r="RV62" s="172"/>
      <c r="RW62" s="172"/>
      <c r="RX62" s="172"/>
      <c r="RY62" s="172"/>
      <c r="RZ62" s="172"/>
      <c r="SA62" s="172"/>
      <c r="SB62" s="172"/>
      <c r="SC62" s="172"/>
      <c r="SD62" s="172"/>
      <c r="SE62" s="172"/>
      <c r="SF62" s="172"/>
      <c r="SG62" s="172"/>
      <c r="SH62" s="172"/>
      <c r="SI62" s="172"/>
      <c r="SJ62" s="172"/>
      <c r="SK62" s="172"/>
      <c r="SL62" s="172"/>
      <c r="SM62" s="172"/>
      <c r="SN62" s="172"/>
      <c r="SO62" s="172"/>
      <c r="SP62" s="172"/>
      <c r="SQ62" s="172"/>
      <c r="SR62" s="172"/>
      <c r="SS62" s="172"/>
      <c r="ST62" s="172"/>
      <c r="SU62" s="172"/>
      <c r="SV62" s="172"/>
      <c r="SW62" s="172"/>
      <c r="SX62" s="172"/>
      <c r="SY62" s="172"/>
      <c r="SZ62" s="172"/>
      <c r="TA62" s="172"/>
      <c r="TB62" s="172"/>
      <c r="TC62" s="172"/>
      <c r="TD62" s="172"/>
      <c r="TE62" s="172"/>
      <c r="TF62" s="172"/>
      <c r="TG62" s="172"/>
      <c r="TH62" s="172"/>
      <c r="TI62" s="172"/>
      <c r="TJ62" s="172"/>
      <c r="TK62" s="172"/>
      <c r="TL62" s="172"/>
      <c r="TM62" s="172"/>
      <c r="TN62" s="172"/>
      <c r="TO62" s="172"/>
      <c r="TP62" s="172"/>
      <c r="TQ62" s="172"/>
      <c r="TR62" s="172"/>
      <c r="TS62" s="172"/>
      <c r="TT62" s="172"/>
      <c r="TU62" s="172"/>
      <c r="TV62" s="172"/>
      <c r="TW62" s="172"/>
      <c r="TX62" s="172"/>
      <c r="TY62" s="172"/>
      <c r="TZ62" s="172"/>
      <c r="UA62" s="172"/>
      <c r="UB62" s="172"/>
      <c r="UC62" s="172"/>
      <c r="UD62" s="172"/>
      <c r="UE62" s="172"/>
      <c r="UF62" s="172"/>
      <c r="UG62" s="172"/>
      <c r="UH62" s="172"/>
      <c r="UI62" s="172"/>
      <c r="UJ62" s="172"/>
      <c r="UK62" s="172"/>
      <c r="UL62" s="172"/>
      <c r="UM62" s="172"/>
      <c r="UN62" s="172"/>
      <c r="UO62" s="172"/>
      <c r="UP62" s="172"/>
      <c r="UQ62" s="172"/>
      <c r="UR62" s="172"/>
      <c r="US62" s="172"/>
      <c r="UT62" s="172"/>
      <c r="UU62" s="172"/>
      <c r="UV62" s="172"/>
      <c r="UW62" s="172"/>
      <c r="UX62" s="172"/>
      <c r="UY62" s="172"/>
      <c r="UZ62" s="172"/>
      <c r="VA62" s="172"/>
      <c r="VB62" s="172"/>
      <c r="VC62" s="172"/>
      <c r="VD62" s="172"/>
      <c r="VE62" s="172"/>
      <c r="VF62" s="172"/>
      <c r="VG62" s="172"/>
      <c r="VH62" s="172"/>
      <c r="VI62" s="172"/>
      <c r="VJ62" s="172"/>
      <c r="VK62" s="172"/>
      <c r="VL62" s="172"/>
      <c r="VM62" s="172"/>
      <c r="VN62" s="172"/>
      <c r="VO62" s="172"/>
      <c r="VP62" s="172"/>
      <c r="VQ62" s="172"/>
      <c r="VR62" s="172"/>
      <c r="VS62" s="172"/>
      <c r="VT62" s="172"/>
      <c r="VU62" s="172"/>
      <c r="VV62" s="172"/>
      <c r="VW62" s="172"/>
      <c r="VX62" s="172"/>
      <c r="VY62" s="172"/>
      <c r="VZ62" s="172"/>
      <c r="WA62" s="172"/>
      <c r="WB62" s="172"/>
      <c r="WC62" s="172"/>
      <c r="WD62" s="172"/>
      <c r="WE62" s="172"/>
      <c r="WF62" s="172"/>
      <c r="WG62" s="172"/>
      <c r="WH62" s="172"/>
      <c r="WI62" s="172"/>
      <c r="WJ62" s="172"/>
      <c r="WK62" s="172"/>
      <c r="WL62" s="172"/>
      <c r="WM62" s="172"/>
      <c r="WN62" s="172"/>
      <c r="WO62" s="172"/>
      <c r="WP62" s="172"/>
      <c r="WQ62" s="172"/>
      <c r="WR62" s="172"/>
      <c r="WS62" s="172"/>
      <c r="WT62" s="172"/>
      <c r="WU62" s="172"/>
      <c r="WV62" s="172"/>
      <c r="WW62" s="172"/>
      <c r="WX62" s="172"/>
      <c r="WY62" s="172"/>
      <c r="WZ62" s="172"/>
      <c r="XA62" s="172"/>
      <c r="XB62" s="172"/>
      <c r="XC62" s="172"/>
      <c r="XD62" s="172"/>
      <c r="XE62" s="172"/>
      <c r="XF62" s="172"/>
      <c r="XG62" s="172"/>
      <c r="XH62" s="172"/>
      <c r="XI62" s="172"/>
      <c r="XJ62" s="172"/>
      <c r="XK62" s="172"/>
      <c r="XL62" s="172"/>
      <c r="XM62" s="172"/>
      <c r="XN62" s="172"/>
      <c r="XO62" s="172"/>
      <c r="XP62" s="172"/>
      <c r="XQ62" s="172"/>
      <c r="XR62" s="172"/>
      <c r="XS62" s="172"/>
      <c r="XT62" s="172"/>
      <c r="XU62" s="172"/>
      <c r="XV62" s="172"/>
      <c r="XW62" s="172"/>
      <c r="XX62" s="172"/>
      <c r="XY62" s="172"/>
      <c r="XZ62" s="172"/>
      <c r="YA62" s="172"/>
      <c r="YB62" s="172"/>
      <c r="YC62" s="172"/>
      <c r="YD62" s="172"/>
      <c r="YE62" s="172"/>
      <c r="YF62" s="172"/>
      <c r="YG62" s="172"/>
      <c r="YH62" s="172"/>
      <c r="YI62" s="172"/>
      <c r="YJ62" s="172"/>
      <c r="YK62" s="172"/>
      <c r="YL62" s="172"/>
      <c r="YM62" s="172"/>
      <c r="YN62" s="172"/>
      <c r="YO62" s="172"/>
      <c r="YP62" s="172"/>
      <c r="YQ62" s="172"/>
      <c r="YR62" s="172"/>
      <c r="YS62" s="172"/>
      <c r="YT62" s="172"/>
      <c r="YU62" s="172"/>
      <c r="YV62" s="172"/>
      <c r="YW62" s="172"/>
      <c r="YX62" s="172"/>
      <c r="YY62" s="172"/>
      <c r="YZ62" s="172"/>
      <c r="ZA62" s="172"/>
      <c r="ZB62" s="172"/>
      <c r="ZC62" s="172"/>
      <c r="ZD62" s="172"/>
      <c r="ZE62" s="172"/>
      <c r="ZF62" s="172"/>
      <c r="ZG62" s="172"/>
      <c r="ZH62" s="172"/>
      <c r="ZI62" s="172"/>
      <c r="ZJ62" s="172"/>
      <c r="ZK62" s="172"/>
      <c r="ZL62" s="172"/>
      <c r="ZM62" s="172"/>
      <c r="ZN62" s="172"/>
      <c r="ZO62" s="172"/>
      <c r="ZP62" s="172"/>
      <c r="ZQ62" s="172"/>
      <c r="ZR62" s="172"/>
      <c r="ZS62" s="172"/>
      <c r="ZT62" s="172"/>
      <c r="ZU62" s="172"/>
      <c r="ZV62" s="172"/>
      <c r="ZW62" s="172"/>
      <c r="ZX62" s="172"/>
      <c r="ZY62" s="172"/>
      <c r="ZZ62" s="172"/>
      <c r="AAA62" s="172"/>
      <c r="AAB62" s="172"/>
      <c r="AAC62" s="172"/>
      <c r="AAD62" s="172"/>
      <c r="AAE62" s="172"/>
      <c r="AAF62" s="172"/>
      <c r="AAG62" s="172"/>
      <c r="AAH62" s="172"/>
      <c r="AAI62" s="172"/>
      <c r="AAJ62" s="172"/>
      <c r="AAK62" s="172"/>
      <c r="AAL62" s="172"/>
      <c r="AAM62" s="172"/>
      <c r="AAN62" s="172"/>
      <c r="AAO62" s="172"/>
      <c r="AAP62" s="172"/>
      <c r="AAQ62" s="172"/>
      <c r="AAR62" s="172"/>
      <c r="AAS62" s="172"/>
      <c r="AAT62" s="172"/>
      <c r="AAU62" s="172"/>
      <c r="AAV62" s="172"/>
      <c r="AAW62" s="172"/>
      <c r="AAX62" s="172"/>
      <c r="AAY62" s="172"/>
      <c r="AAZ62" s="172"/>
      <c r="ABA62" s="172"/>
      <c r="ABB62" s="172"/>
      <c r="ABC62" s="172"/>
      <c r="ABD62" s="172"/>
      <c r="ABE62" s="172"/>
      <c r="ABF62" s="172"/>
      <c r="ABG62" s="172"/>
      <c r="ABH62" s="172"/>
      <c r="ABI62" s="172"/>
      <c r="ABJ62" s="172"/>
      <c r="ABK62" s="172"/>
      <c r="ABL62" s="172"/>
      <c r="ABM62" s="172"/>
      <c r="ABN62" s="172"/>
      <c r="ABO62" s="172"/>
      <c r="ABP62" s="172"/>
      <c r="ABQ62" s="172"/>
      <c r="ABR62" s="172"/>
      <c r="ABS62" s="172"/>
      <c r="ABT62" s="172"/>
      <c r="ABU62" s="172"/>
      <c r="ABV62" s="172"/>
      <c r="ABW62" s="172"/>
      <c r="ABX62" s="172"/>
      <c r="ABY62" s="172"/>
      <c r="ABZ62" s="172"/>
      <c r="ACA62" s="172"/>
      <c r="ACB62" s="172"/>
      <c r="ACC62" s="172"/>
      <c r="ACD62" s="172"/>
      <c r="ACE62" s="172"/>
      <c r="ACF62" s="172"/>
      <c r="ACG62" s="172"/>
      <c r="ACH62" s="172"/>
      <c r="ACI62" s="172"/>
      <c r="ACJ62" s="172"/>
      <c r="ACK62" s="172"/>
      <c r="ACL62" s="172"/>
      <c r="ACM62" s="172"/>
      <c r="ACN62" s="172"/>
      <c r="ACO62" s="172"/>
      <c r="ACP62" s="172"/>
      <c r="ACQ62" s="172"/>
      <c r="ACR62" s="172"/>
      <c r="ACS62" s="172"/>
      <c r="ACT62" s="172"/>
      <c r="ACU62" s="172"/>
      <c r="ACV62" s="172"/>
      <c r="ACW62" s="172"/>
      <c r="ACX62" s="172"/>
      <c r="ACY62" s="172"/>
      <c r="ACZ62" s="172"/>
      <c r="ADA62" s="172"/>
      <c r="ADB62" s="172"/>
      <c r="ADC62" s="172"/>
      <c r="ADD62" s="172"/>
      <c r="ADE62" s="172"/>
      <c r="ADF62" s="172"/>
      <c r="ADG62" s="172"/>
      <c r="ADH62" s="172"/>
      <c r="ADI62" s="172"/>
      <c r="ADJ62" s="172"/>
      <c r="ADK62" s="172"/>
      <c r="ADL62" s="172"/>
      <c r="ADM62" s="172"/>
      <c r="ADN62" s="172"/>
      <c r="ADO62" s="172"/>
      <c r="ADP62" s="172"/>
      <c r="ADQ62" s="172"/>
      <c r="ADR62" s="172"/>
      <c r="ADS62" s="172"/>
      <c r="ADT62" s="172"/>
      <c r="ADU62" s="172"/>
      <c r="ADV62" s="172"/>
      <c r="ADW62" s="172"/>
      <c r="ADX62" s="172"/>
      <c r="ADY62" s="172"/>
      <c r="ADZ62" s="172"/>
      <c r="AEA62" s="172"/>
      <c r="AEB62" s="172"/>
      <c r="AEC62" s="172"/>
      <c r="AED62" s="172"/>
      <c r="AEE62" s="172"/>
      <c r="AEF62" s="172"/>
      <c r="AEG62" s="172"/>
      <c r="AEH62" s="172"/>
      <c r="AEI62" s="172"/>
      <c r="AEJ62" s="172"/>
      <c r="AEK62" s="172"/>
      <c r="AEL62" s="172"/>
      <c r="AEM62" s="172"/>
      <c r="AEN62" s="172"/>
      <c r="AEO62" s="172"/>
      <c r="AEP62" s="172"/>
      <c r="AEQ62" s="172"/>
      <c r="AER62" s="172"/>
      <c r="AES62" s="172"/>
      <c r="AET62" s="172"/>
      <c r="AEU62" s="172"/>
      <c r="AEV62" s="172"/>
      <c r="AEW62" s="172"/>
      <c r="AEX62" s="172"/>
      <c r="AEY62" s="172"/>
      <c r="AEZ62" s="172"/>
      <c r="AFA62" s="172"/>
      <c r="AFB62" s="172"/>
      <c r="AFC62" s="172"/>
      <c r="AFD62" s="172"/>
      <c r="AFE62" s="172"/>
      <c r="AFF62" s="172"/>
      <c r="AFG62" s="172"/>
      <c r="AFH62" s="172"/>
      <c r="AFI62" s="172"/>
      <c r="AFJ62" s="172"/>
      <c r="AFK62" s="172"/>
      <c r="AFL62" s="172"/>
      <c r="AFM62" s="172"/>
      <c r="AFN62" s="172"/>
      <c r="AFO62" s="172"/>
      <c r="AFP62" s="172"/>
      <c r="AFQ62" s="172"/>
      <c r="AFR62" s="172"/>
      <c r="AFS62" s="172"/>
      <c r="AFT62" s="172"/>
      <c r="AFU62" s="172"/>
      <c r="AFV62" s="172"/>
      <c r="AFW62" s="172"/>
      <c r="AFX62" s="172"/>
      <c r="AFY62" s="172"/>
      <c r="AFZ62" s="172"/>
      <c r="AGA62" s="172"/>
      <c r="AGB62" s="172"/>
      <c r="AGC62" s="172"/>
      <c r="AGD62" s="172"/>
      <c r="AGE62" s="172"/>
      <c r="AGF62" s="172"/>
      <c r="AGG62" s="172"/>
      <c r="AGH62" s="172"/>
      <c r="AGI62" s="172"/>
      <c r="AGJ62" s="172"/>
      <c r="AGK62" s="172"/>
      <c r="AGL62" s="172"/>
      <c r="AGM62" s="172"/>
      <c r="AGN62" s="172"/>
      <c r="AGO62" s="172"/>
      <c r="AGP62" s="172"/>
      <c r="AGQ62" s="172"/>
      <c r="AGR62" s="172"/>
      <c r="AGS62" s="172"/>
      <c r="AGT62" s="172"/>
      <c r="AGU62" s="172"/>
      <c r="AGV62" s="172"/>
      <c r="AGW62" s="172"/>
      <c r="AGX62" s="172"/>
      <c r="AGY62" s="172"/>
      <c r="AGZ62" s="172"/>
      <c r="AHA62" s="172"/>
      <c r="AHB62" s="172"/>
      <c r="AHC62" s="172"/>
      <c r="AHD62" s="172"/>
      <c r="AHE62" s="172"/>
      <c r="AHF62" s="172"/>
      <c r="AHG62" s="172"/>
      <c r="AHH62" s="172"/>
      <c r="AHI62" s="172"/>
      <c r="AHJ62" s="172"/>
      <c r="AHK62" s="172"/>
      <c r="AHL62" s="172"/>
      <c r="AHM62" s="172"/>
      <c r="AHN62" s="172"/>
      <c r="AHO62" s="172"/>
      <c r="AHP62" s="172"/>
      <c r="AHQ62" s="172"/>
      <c r="AHR62" s="172"/>
      <c r="AHS62" s="172"/>
      <c r="AHT62" s="172"/>
      <c r="AHU62" s="172"/>
      <c r="AHV62" s="172"/>
      <c r="AHW62" s="172"/>
      <c r="AHX62" s="172"/>
      <c r="AHY62" s="172"/>
      <c r="AHZ62" s="172"/>
      <c r="AIA62" s="172"/>
      <c r="AIB62" s="172"/>
      <c r="AIC62" s="172"/>
      <c r="AID62" s="172"/>
      <c r="AIE62" s="172"/>
      <c r="AIF62" s="172"/>
      <c r="AIG62" s="172"/>
      <c r="AIH62" s="172"/>
      <c r="AII62" s="172"/>
      <c r="AIJ62" s="172"/>
      <c r="AIK62" s="172"/>
      <c r="AIL62" s="172"/>
      <c r="AIM62" s="172"/>
      <c r="AIN62" s="172"/>
      <c r="AIO62" s="172"/>
      <c r="AIP62" s="172"/>
      <c r="AIQ62" s="172"/>
      <c r="AIR62" s="172"/>
      <c r="AIS62" s="172"/>
      <c r="AIT62" s="172"/>
      <c r="AIU62" s="172"/>
      <c r="AIV62" s="172"/>
      <c r="AIW62" s="172"/>
      <c r="AIX62" s="172"/>
      <c r="AIY62" s="172"/>
      <c r="AIZ62" s="172"/>
      <c r="AJA62" s="172"/>
      <c r="AJB62" s="172"/>
      <c r="AJC62" s="172"/>
      <c r="AJD62" s="172"/>
      <c r="AJE62" s="172"/>
      <c r="AJF62" s="172"/>
      <c r="AJG62" s="172"/>
      <c r="AJH62" s="172"/>
      <c r="AJI62" s="172"/>
      <c r="AJJ62" s="172"/>
      <c r="AJK62" s="172"/>
      <c r="AJL62" s="172"/>
      <c r="AJM62" s="172"/>
      <c r="AJN62" s="172"/>
      <c r="AJO62" s="172"/>
      <c r="AJP62" s="172"/>
      <c r="AJQ62" s="172"/>
      <c r="AJR62" s="172"/>
      <c r="AJS62" s="172"/>
      <c r="AJT62" s="172"/>
      <c r="AJU62" s="172"/>
      <c r="AJV62" s="172"/>
      <c r="AJW62" s="172"/>
      <c r="AJX62" s="172"/>
      <c r="AJY62" s="172"/>
      <c r="AJZ62" s="172"/>
      <c r="AKA62" s="172"/>
      <c r="AKB62" s="172"/>
      <c r="AKC62" s="172"/>
      <c r="AKD62" s="172"/>
      <c r="AKE62" s="172"/>
      <c r="AKF62" s="172"/>
      <c r="AKG62" s="172"/>
      <c r="AKH62" s="172"/>
      <c r="AKI62" s="172"/>
      <c r="AKJ62" s="172"/>
      <c r="AKK62" s="172"/>
      <c r="AKL62" s="172"/>
      <c r="AKM62" s="172"/>
      <c r="AKN62" s="172"/>
      <c r="AKO62" s="172"/>
      <c r="AKP62" s="172"/>
      <c r="AKQ62" s="172"/>
      <c r="AKR62" s="172"/>
      <c r="AKS62" s="172"/>
      <c r="AKT62" s="172"/>
      <c r="AKU62" s="172"/>
      <c r="AKV62" s="172"/>
      <c r="AKW62" s="172"/>
      <c r="AKX62" s="172"/>
      <c r="AKY62" s="172"/>
      <c r="AKZ62" s="172"/>
      <c r="ALA62" s="172"/>
      <c r="ALB62" s="172"/>
      <c r="ALC62" s="172"/>
      <c r="ALD62" s="172"/>
      <c r="ALE62" s="172"/>
      <c r="ALF62" s="172"/>
      <c r="ALG62" s="172"/>
      <c r="ALH62" s="172"/>
      <c r="ALI62" s="172"/>
      <c r="ALJ62" s="172"/>
      <c r="ALK62" s="172"/>
      <c r="ALL62" s="172"/>
      <c r="ALM62" s="172"/>
      <c r="ALN62" s="172"/>
      <c r="ALO62" s="172"/>
      <c r="ALP62" s="172"/>
      <c r="ALQ62" s="172"/>
      <c r="ALR62" s="172"/>
      <c r="ALS62" s="172"/>
      <c r="ALT62" s="172"/>
      <c r="ALU62" s="172"/>
      <c r="ALV62" s="172"/>
      <c r="ALW62" s="172"/>
      <c r="ALX62" s="172"/>
      <c r="ALY62" s="172"/>
      <c r="ALZ62" s="172"/>
      <c r="AMA62" s="172"/>
      <c r="AMB62" s="172"/>
      <c r="AMC62" s="172"/>
      <c r="AMD62" s="172"/>
      <c r="AME62" s="172"/>
      <c r="AMF62" s="172"/>
      <c r="AMG62" s="172"/>
      <c r="AMH62" s="172"/>
      <c r="AMI62" s="172"/>
      <c r="AMJ62" s="172"/>
      <c r="AMK62" s="172"/>
      <c r="AML62" s="172"/>
      <c r="AMM62" s="172"/>
      <c r="AMN62" s="172"/>
      <c r="AMO62" s="172"/>
      <c r="AMP62" s="172"/>
      <c r="AMQ62" s="172"/>
      <c r="AMR62" s="172"/>
      <c r="AMS62" s="172"/>
      <c r="AMT62" s="172"/>
      <c r="AMU62" s="172"/>
      <c r="AMV62" s="172"/>
      <c r="AMW62" s="172"/>
      <c r="AMX62" s="172"/>
      <c r="AMY62" s="172"/>
      <c r="AMZ62" s="172"/>
      <c r="ANA62" s="172"/>
      <c r="ANB62" s="172"/>
      <c r="ANC62" s="172"/>
      <c r="AND62" s="172"/>
      <c r="ANE62" s="172"/>
      <c r="ANF62" s="172"/>
      <c r="ANG62" s="172"/>
      <c r="ANH62" s="172"/>
      <c r="ANI62" s="172"/>
      <c r="ANJ62" s="172"/>
    </row>
    <row r="63" spans="1:1050" s="35" customFormat="1" ht="26.1" customHeight="1" outlineLevel="2" x14ac:dyDescent="0.2">
      <c r="A63" s="386">
        <f>EJ63</f>
        <v>150</v>
      </c>
      <c r="B63" s="387" t="s">
        <v>137</v>
      </c>
      <c r="C63" s="387" t="s">
        <v>126</v>
      </c>
      <c r="D63" s="387" t="s">
        <v>10</v>
      </c>
      <c r="E63" s="387" t="s">
        <v>127</v>
      </c>
      <c r="F63" s="387" t="s">
        <v>128</v>
      </c>
      <c r="G63" s="415" t="s">
        <v>239</v>
      </c>
      <c r="H63" s="389" t="s">
        <v>135</v>
      </c>
      <c r="I63" s="389">
        <v>26</v>
      </c>
      <c r="J63" s="391">
        <v>925.96</v>
      </c>
      <c r="K63" s="391">
        <v>369.05</v>
      </c>
      <c r="L63" s="391">
        <v>690.47</v>
      </c>
      <c r="M63" s="391">
        <v>532.22</v>
      </c>
      <c r="N63" s="391"/>
      <c r="O63" s="391">
        <v>40.5</v>
      </c>
      <c r="P63" s="391"/>
      <c r="Q63" s="391"/>
      <c r="R63" s="391"/>
      <c r="S63" s="391"/>
      <c r="T63" s="391">
        <f>SUM(J63:S63)</f>
        <v>2558.1999999999998</v>
      </c>
      <c r="U63" s="391">
        <f>(((J63+K63+L63+N63+P63)*14)+((M63+O63+Q63+R63+S63)*12))</f>
        <v>34669.360000000001</v>
      </c>
      <c r="V63" s="389">
        <v>7</v>
      </c>
      <c r="W63" s="392">
        <v>22</v>
      </c>
      <c r="X63" s="393">
        <f>VLOOKUP(W63,'[1]PPTOS GENERALES 2024'!$AL$11:$AN$40,3)*Y63</f>
        <v>612.99</v>
      </c>
      <c r="Y63" s="394">
        <v>1</v>
      </c>
      <c r="Z63" s="395">
        <f>VLOOKUP(C63,'[1]PPTOS GENERALES 2024'!$AL$3:$AO$8,4)*Y63</f>
        <v>1152.97</v>
      </c>
      <c r="AA63" s="395">
        <f>VLOOKUP(C63,'[1]PPTOS GENERALES 2024'!$AL$3:$AP$8,5)*DM63*Y63</f>
        <v>0</v>
      </c>
      <c r="AB63" s="395"/>
      <c r="AC63" s="391">
        <f>VLOOKUP(C63,'[1]PPTOS GENERALES 2024'!$AU$3:$AV$8,2)*Y63</f>
        <v>840.87924999999996</v>
      </c>
      <c r="AD63" s="391">
        <f>VLOOKUP(C63,'[1]PPTOS GENERALES 2024'!$AU$3:$AW$8,3)*DM63*Y63</f>
        <v>0</v>
      </c>
      <c r="AE63" s="396">
        <f>VLOOKUP(I63,'[1]PPTOS GENERALES 2024'!$AL$11:$AN$40,3)*Y63</f>
        <v>839.48</v>
      </c>
      <c r="AF63" s="391"/>
      <c r="AG63" s="391">
        <f>VLOOKUP(V63,'[1]PPTOS GENERALES 2024'!$AL$45:$AU$56,10)*Y63</f>
        <v>707.5</v>
      </c>
      <c r="AH63" s="391">
        <f>43.33*1.01</f>
        <v>43.763300000000001</v>
      </c>
      <c r="AI63" s="391"/>
      <c r="AJ63" s="391"/>
      <c r="AK63" s="397"/>
      <c r="AL63" s="391">
        <f>VLOOKUP(V63,'[1]PPTOS GENERALES 2024'!$AL$45:$BB$56,12)*AK63</f>
        <v>0</v>
      </c>
      <c r="AM63" s="397"/>
      <c r="AN63" s="391">
        <f>VLOOKUP(V63,'[1]PPTOS GENERALES 2024'!$AL$45:$BB$56,14)*AM63</f>
        <v>0</v>
      </c>
      <c r="AO63" s="397"/>
      <c r="AP63" s="391">
        <f>VLOOKUP(V63,'[1]PPTOS GENERALES 2024'!$AL$45:$BB$56,15)*AO63</f>
        <v>0</v>
      </c>
      <c r="AQ63" s="397"/>
      <c r="AR63" s="391">
        <f>VLOOKUP(V63,'[1]PPTOS GENERALES 2024'!$AL$45:$BB$56,17)*AQ63</f>
        <v>0</v>
      </c>
      <c r="AS63" s="397"/>
      <c r="AT63" s="391">
        <f>VLOOKUP(V63,'[1]PPTOS GENERALES 2024'!$AL$45:$BG$56,18)*AS63</f>
        <v>0</v>
      </c>
      <c r="AU63" s="398"/>
      <c r="AV63" s="391">
        <f>VLOOKUP(V63,'[1]PPTOS GENERALES 2024'!$AL$45:$BG$56,19)*AU63</f>
        <v>0</v>
      </c>
      <c r="AW63" s="398"/>
      <c r="AX63" s="391">
        <f>VLOOKUP(V63,'[1]PPTOS GENERALES 2024'!$AL$45:$BG$56,20)*AW63</f>
        <v>0</v>
      </c>
      <c r="AY63" s="398"/>
      <c r="AZ63" s="391">
        <f>VLOOKUP(V63,'[1]PPTOS GENERALES 2024'!$AL$45:$BG$56,21)*AY63</f>
        <v>0</v>
      </c>
      <c r="BA63" s="398"/>
      <c r="BB63" s="391">
        <f>VLOOKUP(V63,'[1]PPTOS GENERALES 2024'!$AL$45:$BG$56,22)*BA63</f>
        <v>0</v>
      </c>
      <c r="BC63" s="398"/>
      <c r="BD63" s="270">
        <f>VLOOKUP(V63,'[1]PPTOS GENERALES 2024'!$AL$45:$BZ$56,23)*BC63</f>
        <v>0</v>
      </c>
      <c r="BE63" s="398"/>
      <c r="BF63" s="270">
        <f>VLOOKUP(V63,'[1]PPTOS GENERALES 2024'!$AL$45:$BZ$56,24)*BE63</f>
        <v>0</v>
      </c>
      <c r="BG63" s="398"/>
      <c r="BH63" s="270">
        <f>VLOOKUP(V63,'[1]PPTOS GENERALES 2024'!$AL$45:$BZ$56,25)*BG63</f>
        <v>0</v>
      </c>
      <c r="BI63" s="398"/>
      <c r="BJ63" s="270">
        <f>VLOOKUP(V63,'[1]PPTOS GENERALES 2024'!$AL$45:$BZ$56,26)*BI63</f>
        <v>0</v>
      </c>
      <c r="BK63" s="398"/>
      <c r="BL63" s="270">
        <f>VLOOKUP(V63,'[1]PPTOS GENERALES 2024'!$AL$45:$BZ$56,27)*BK63</f>
        <v>0</v>
      </c>
      <c r="BM63" s="270"/>
      <c r="BN63" s="270">
        <f>VLOOKUP(V63,'[1]PPTOS GENERALES 2024'!$AL$45:$BZ$56,28)*BM63</f>
        <v>0</v>
      </c>
      <c r="BO63" s="270"/>
      <c r="BP63" s="270">
        <f>VLOOKUP(V63,'[1]PPTOS GENERALES 2024'!$AL$45:$BZ$56,29)*BO63</f>
        <v>0</v>
      </c>
      <c r="BQ63" s="270"/>
      <c r="BR63" s="270">
        <f>VLOOKUP(V63,'[1]PPTOS GENERALES 2024'!$AL$45:$BZ$56,30)*BQ63</f>
        <v>0</v>
      </c>
      <c r="BS63" s="270"/>
      <c r="BT63" s="270">
        <f>VLOOKUP(V63,'[1]PPTOS GENERALES 2024'!$AL$45:$BZ$56,31)*BS63</f>
        <v>0</v>
      </c>
      <c r="BU63" s="270"/>
      <c r="BV63" s="270">
        <f>VLOOKUP(V63,'[1]PPTOS GENERALES 2024'!$AL$45:$BZ$56,32)*BU63</f>
        <v>0</v>
      </c>
      <c r="BW63" s="270"/>
      <c r="BX63" s="270">
        <f>VLOOKUP(V63,'[1]PPTOS GENERALES 2024'!$AL$45:$BZ$56,33)*BW63</f>
        <v>0</v>
      </c>
      <c r="BY63" s="270"/>
      <c r="BZ63" s="270">
        <f>VLOOKUP(V63,'[1]PPTOS GENERALES 2024'!$AL$45:$BZ$56,34)*BY63</f>
        <v>0</v>
      </c>
      <c r="CA63" s="270"/>
      <c r="CB63" s="270">
        <f>VLOOKUP(V63,'[1]PPTOS GENERALES 2024'!$AL$45:$BZ$56,35)*CA63</f>
        <v>0</v>
      </c>
      <c r="CC63" s="270">
        <v>0</v>
      </c>
      <c r="CD63" s="270">
        <f>VLOOKUP(V63,'[1]PPTOS GENERALES 2024'!$AL$45:$BZ$56,36)*CC63</f>
        <v>0</v>
      </c>
      <c r="CE63" s="270">
        <v>0</v>
      </c>
      <c r="CF63" s="270">
        <f>VLOOKUP(V63,'[1]PPTOS GENERALES 2024'!$AL$45:$BZ$56,37)*CE63</f>
        <v>0</v>
      </c>
      <c r="CG63" s="270">
        <v>0</v>
      </c>
      <c r="CH63" s="270">
        <f>VLOOKUP(V63,'[1]PPTOS GENERALES 2024'!$AL$45:$BZ$56,38)*CG63</f>
        <v>0</v>
      </c>
      <c r="CI63" s="270">
        <v>0</v>
      </c>
      <c r="CJ63" s="270">
        <f>VLOOKUP(V63,'[1]PPTOS GENERALES 2024'!$AL$45:$BZ$56,39)*CI63</f>
        <v>0</v>
      </c>
      <c r="CK63" s="270"/>
      <c r="CL63" s="270">
        <f>VLOOKUP(V63,'[1]PPTOS GENERALES 2024'!$AL$45:$BZ$56,40)*CK63</f>
        <v>0</v>
      </c>
      <c r="CM63" s="270"/>
      <c r="CN63" s="270">
        <f>VLOOKUP(V63,'[1]PPTOS GENERALES 2024'!$AL$45:$BZ$56,41)*CM63</f>
        <v>0</v>
      </c>
      <c r="CO63" s="391"/>
      <c r="CP63" s="391">
        <f t="array" ref="CP63">(Z63*12)+(AC63*2)</f>
        <v>15517.398499999999</v>
      </c>
      <c r="CQ63" s="391"/>
      <c r="CR63" s="391"/>
      <c r="CS63" s="391"/>
      <c r="CT63" s="391"/>
      <c r="CU63" s="391">
        <f t="array" ref="CU63">ROUND((AA63*12)+ (AD63*2)+AB63,2)</f>
        <v>0</v>
      </c>
      <c r="CV63" s="270">
        <f>SUM(CO63:CU63)</f>
        <v>15517.398499999999</v>
      </c>
      <c r="CW63" s="391">
        <f t="array" ref="CW63">ROUND((AE63+AF63)*14,2)</f>
        <v>11752.72</v>
      </c>
      <c r="CX63" s="391">
        <f t="array" ref="CX63">ROUND(AG63*14,2)</f>
        <v>9905</v>
      </c>
      <c r="CY63" s="270">
        <f t="shared" si="29"/>
        <v>612.69000000000005</v>
      </c>
      <c r="CZ63" s="278">
        <f t="shared" si="30"/>
        <v>10517.69</v>
      </c>
      <c r="DA63" s="129">
        <f t="shared" si="36"/>
        <v>37787.808499999999</v>
      </c>
      <c r="DB63" s="390">
        <v>0</v>
      </c>
      <c r="DC63" s="400">
        <f t="shared" si="31"/>
        <v>37799.300000000003</v>
      </c>
      <c r="DD63" s="401">
        <f t="shared" si="32"/>
        <v>9.0279716729700255E-2</v>
      </c>
      <c r="DE63" s="391"/>
      <c r="DF63" s="391"/>
      <c r="DG63" s="391">
        <f t="shared" si="33"/>
        <v>2743.7132999999999</v>
      </c>
      <c r="DH63" s="389" t="e">
        <f>#REF!-#REF!</f>
        <v>#REF!</v>
      </c>
      <c r="DI63" s="402" t="s">
        <v>122</v>
      </c>
      <c r="DJ63" s="413"/>
      <c r="DK63" s="411"/>
      <c r="DL63" s="403">
        <f t="shared" si="34"/>
        <v>0</v>
      </c>
      <c r="DM63" s="403">
        <f t="shared" si="35"/>
        <v>0</v>
      </c>
      <c r="DN63" s="404">
        <f>ROUND(AF63/30,2)</f>
        <v>0</v>
      </c>
      <c r="DO63" s="405">
        <f>ROUND(AJ63/30,2)</f>
        <v>0</v>
      </c>
      <c r="DP63" s="405">
        <f>ROUND(AL63/30,2)</f>
        <v>0</v>
      </c>
      <c r="DQ63" s="405">
        <f>ROUND(AN63/30,2)</f>
        <v>0</v>
      </c>
      <c r="DR63" s="405">
        <f>ROUND(AP63/30,2)</f>
        <v>0</v>
      </c>
      <c r="DS63" s="405">
        <f>ROUND(AR63/30,2)</f>
        <v>0</v>
      </c>
      <c r="DT63" s="405">
        <f>ROUND(AT63/30,2)</f>
        <v>0</v>
      </c>
      <c r="DU63" s="405">
        <f>ROUND(AV63/30,2)</f>
        <v>0</v>
      </c>
      <c r="DV63" s="405">
        <f>ROUND(AX63/30,2)</f>
        <v>0</v>
      </c>
      <c r="DW63" s="405">
        <f>ROUND(AZ63/30,2)</f>
        <v>0</v>
      </c>
      <c r="DX63" s="405">
        <f>ROUND(BB63/30,2)</f>
        <v>0</v>
      </c>
      <c r="DY63" s="204"/>
      <c r="DZ63" s="406">
        <v>13</v>
      </c>
      <c r="EA63" s="406">
        <v>2671.9</v>
      </c>
      <c r="EB63" s="407" t="e">
        <f>#REF!-DZ63</f>
        <v>#REF!</v>
      </c>
      <c r="EC63" s="408">
        <f>DG63-EA63</f>
        <v>71.813299999999799</v>
      </c>
      <c r="ED63" s="409">
        <f>ROUND(DB63/2,2)</f>
        <v>0</v>
      </c>
      <c r="EE63" s="204"/>
      <c r="EF63" s="204"/>
      <c r="EG63" s="204"/>
      <c r="EH63" s="204"/>
      <c r="EI63" s="134" t="s">
        <v>238</v>
      </c>
      <c r="EJ63" s="124">
        <v>150</v>
      </c>
      <c r="EK63" s="295" t="s">
        <v>213</v>
      </c>
      <c r="EL63" s="295">
        <v>5</v>
      </c>
      <c r="EM63" s="205">
        <v>0</v>
      </c>
      <c r="EN63" s="170" t="s">
        <v>132</v>
      </c>
      <c r="EO63" s="170" t="s">
        <v>132</v>
      </c>
      <c r="EP63" s="172"/>
      <c r="EQ63" s="172"/>
      <c r="ER63" s="172"/>
      <c r="ES63" s="172"/>
      <c r="ET63" s="172"/>
      <c r="EU63" s="172"/>
      <c r="EV63" s="172"/>
      <c r="EW63" s="172"/>
      <c r="EX63" s="172"/>
      <c r="EY63" s="172"/>
      <c r="EZ63" s="172"/>
      <c r="FA63" s="172"/>
      <c r="FB63" s="172"/>
      <c r="FC63" s="172"/>
      <c r="FD63" s="172"/>
      <c r="FE63" s="172"/>
      <c r="FF63" s="172"/>
      <c r="FG63" s="172"/>
      <c r="FH63" s="172"/>
      <c r="FI63" s="172"/>
      <c r="FJ63" s="172"/>
      <c r="FK63" s="172"/>
      <c r="FL63" s="172"/>
      <c r="FM63" s="172"/>
      <c r="FN63" s="172"/>
      <c r="FO63" s="172"/>
      <c r="FP63" s="172"/>
      <c r="FQ63" s="172"/>
      <c r="FR63" s="172"/>
      <c r="FS63" s="172"/>
      <c r="FT63" s="172"/>
      <c r="FU63" s="172"/>
      <c r="FV63" s="172"/>
      <c r="FW63" s="172"/>
      <c r="FX63" s="172"/>
      <c r="FY63" s="172"/>
      <c r="FZ63" s="172"/>
      <c r="GA63" s="172"/>
      <c r="GB63" s="172"/>
      <c r="GC63" s="172"/>
      <c r="GD63" s="172"/>
      <c r="GE63" s="172"/>
      <c r="GF63" s="172"/>
      <c r="GG63" s="172"/>
      <c r="GH63" s="172"/>
      <c r="GI63" s="172"/>
      <c r="GJ63" s="172"/>
      <c r="GK63" s="172"/>
      <c r="GL63" s="172"/>
      <c r="GM63" s="172"/>
      <c r="GN63" s="172"/>
      <c r="GO63" s="172"/>
      <c r="GP63" s="172"/>
      <c r="GQ63" s="172"/>
      <c r="GR63" s="172"/>
      <c r="GS63" s="172"/>
      <c r="GT63" s="172"/>
      <c r="GU63" s="172"/>
      <c r="GV63" s="172"/>
      <c r="GW63" s="172"/>
      <c r="GX63" s="172"/>
      <c r="GY63" s="172"/>
      <c r="GZ63" s="172"/>
      <c r="HA63" s="172"/>
      <c r="HB63" s="172"/>
      <c r="HC63" s="172"/>
      <c r="HD63" s="172"/>
      <c r="HE63" s="172"/>
      <c r="HF63" s="172"/>
      <c r="HG63" s="172"/>
      <c r="HH63" s="172"/>
      <c r="HI63" s="172"/>
      <c r="HJ63" s="172"/>
      <c r="HK63" s="172"/>
      <c r="HL63" s="172"/>
      <c r="HM63" s="172"/>
      <c r="HN63" s="172"/>
      <c r="HO63" s="172"/>
      <c r="HP63" s="172"/>
      <c r="HQ63" s="172"/>
      <c r="HR63" s="172"/>
      <c r="HS63" s="172"/>
      <c r="HT63" s="172"/>
      <c r="HU63" s="172"/>
      <c r="HV63" s="172"/>
      <c r="HW63" s="172"/>
      <c r="HX63" s="172"/>
      <c r="HY63" s="172"/>
      <c r="HZ63" s="172"/>
      <c r="IA63" s="172"/>
      <c r="IB63" s="172"/>
      <c r="IC63" s="172"/>
      <c r="ID63" s="172"/>
      <c r="IE63" s="172"/>
      <c r="IF63" s="172"/>
      <c r="IG63" s="172"/>
      <c r="IH63" s="172"/>
      <c r="II63" s="172"/>
      <c r="IJ63" s="172"/>
      <c r="IK63" s="172"/>
      <c r="IL63" s="172"/>
      <c r="IM63" s="172"/>
      <c r="IN63" s="172"/>
      <c r="IO63" s="172"/>
      <c r="IP63" s="172"/>
      <c r="IQ63" s="172"/>
      <c r="IR63" s="172"/>
      <c r="IS63" s="172"/>
      <c r="IT63" s="172"/>
      <c r="IU63" s="172"/>
      <c r="IV63" s="172"/>
      <c r="IW63" s="172"/>
      <c r="IX63" s="172"/>
      <c r="IY63" s="172"/>
      <c r="IZ63" s="172"/>
      <c r="JA63" s="172"/>
      <c r="JB63" s="172"/>
      <c r="JC63" s="172"/>
      <c r="JD63" s="172"/>
      <c r="JE63" s="172"/>
      <c r="JF63" s="172"/>
      <c r="JG63" s="172"/>
      <c r="JH63" s="172"/>
      <c r="JI63" s="172"/>
      <c r="JJ63" s="172"/>
      <c r="JK63" s="172"/>
      <c r="JL63" s="172"/>
      <c r="JM63" s="172"/>
      <c r="JN63" s="172"/>
      <c r="JO63" s="172"/>
      <c r="JP63" s="172"/>
      <c r="JQ63" s="172"/>
      <c r="JR63" s="172"/>
      <c r="JS63" s="172"/>
      <c r="JT63" s="172"/>
      <c r="JU63" s="172"/>
      <c r="JV63" s="172"/>
      <c r="JW63" s="172"/>
      <c r="JX63" s="172"/>
      <c r="JY63" s="172"/>
      <c r="JZ63" s="172"/>
      <c r="KA63" s="172"/>
      <c r="KB63" s="172"/>
      <c r="KC63" s="172"/>
      <c r="KD63" s="172"/>
      <c r="KE63" s="172"/>
      <c r="KF63" s="172"/>
      <c r="KG63" s="172"/>
      <c r="KH63" s="172"/>
      <c r="KI63" s="172"/>
      <c r="KJ63" s="172"/>
      <c r="KK63" s="172"/>
      <c r="KL63" s="172"/>
      <c r="KM63" s="172"/>
      <c r="KN63" s="172"/>
      <c r="KO63" s="172"/>
      <c r="KP63" s="172"/>
      <c r="KQ63" s="172"/>
      <c r="KR63" s="172"/>
      <c r="KS63" s="172"/>
      <c r="KT63" s="172"/>
      <c r="KU63" s="172"/>
      <c r="KV63" s="172"/>
      <c r="KW63" s="172"/>
      <c r="KX63" s="172"/>
      <c r="KY63" s="172"/>
      <c r="KZ63" s="172"/>
      <c r="LA63" s="172"/>
      <c r="LB63" s="172"/>
      <c r="LC63" s="172"/>
      <c r="LD63" s="172"/>
      <c r="LE63" s="172"/>
      <c r="LF63" s="172"/>
      <c r="LG63" s="172"/>
      <c r="LH63" s="172"/>
      <c r="LI63" s="172"/>
      <c r="LJ63" s="172"/>
      <c r="LK63" s="172"/>
      <c r="LL63" s="172"/>
      <c r="LM63" s="172"/>
      <c r="LN63" s="172"/>
      <c r="LO63" s="172"/>
      <c r="LP63" s="172"/>
      <c r="LQ63" s="172"/>
      <c r="LR63" s="172"/>
      <c r="LS63" s="172"/>
      <c r="LT63" s="172"/>
      <c r="LU63" s="172"/>
      <c r="LV63" s="172"/>
      <c r="LW63" s="172"/>
      <c r="LX63" s="172"/>
      <c r="LY63" s="172"/>
      <c r="LZ63" s="172"/>
      <c r="MA63" s="172"/>
      <c r="MB63" s="172"/>
      <c r="MC63" s="172"/>
      <c r="MD63" s="172"/>
      <c r="ME63" s="172"/>
      <c r="MF63" s="172"/>
      <c r="MG63" s="172"/>
      <c r="MH63" s="172"/>
      <c r="MI63" s="172"/>
      <c r="MJ63" s="172"/>
      <c r="MK63" s="172"/>
      <c r="ML63" s="172"/>
      <c r="MM63" s="172"/>
      <c r="MN63" s="172"/>
      <c r="MO63" s="172"/>
      <c r="MP63" s="172"/>
      <c r="MQ63" s="172"/>
      <c r="MR63" s="172"/>
      <c r="MS63" s="172"/>
      <c r="MT63" s="172"/>
      <c r="MU63" s="172"/>
      <c r="MV63" s="172"/>
      <c r="MW63" s="172"/>
      <c r="MX63" s="172"/>
      <c r="MY63" s="172"/>
      <c r="MZ63" s="172"/>
      <c r="NA63" s="172"/>
      <c r="NB63" s="172"/>
      <c r="NC63" s="172"/>
      <c r="ND63" s="172"/>
      <c r="NE63" s="172"/>
      <c r="NF63" s="172"/>
      <c r="NG63" s="172"/>
      <c r="NH63" s="172"/>
      <c r="NI63" s="172"/>
      <c r="NJ63" s="172"/>
      <c r="NK63" s="172"/>
      <c r="NL63" s="172"/>
      <c r="NM63" s="172"/>
      <c r="NN63" s="172"/>
      <c r="NO63" s="172"/>
      <c r="NP63" s="172"/>
      <c r="NQ63" s="172"/>
      <c r="NR63" s="172"/>
      <c r="NS63" s="172"/>
      <c r="NT63" s="172"/>
      <c r="NU63" s="172"/>
      <c r="NV63" s="172"/>
      <c r="NW63" s="172"/>
      <c r="NX63" s="172"/>
      <c r="NY63" s="172"/>
      <c r="NZ63" s="172"/>
      <c r="OA63" s="172"/>
      <c r="OB63" s="172"/>
      <c r="OC63" s="172"/>
      <c r="OD63" s="172"/>
      <c r="OE63" s="172"/>
      <c r="OF63" s="172"/>
      <c r="OG63" s="172"/>
      <c r="OH63" s="172"/>
      <c r="OI63" s="172"/>
      <c r="OJ63" s="172"/>
      <c r="OK63" s="172"/>
      <c r="OL63" s="172"/>
      <c r="OM63" s="172"/>
      <c r="ON63" s="172"/>
      <c r="OO63" s="172"/>
      <c r="OP63" s="172"/>
      <c r="OQ63" s="172"/>
      <c r="OR63" s="172"/>
      <c r="OS63" s="172"/>
      <c r="OT63" s="172"/>
      <c r="OU63" s="172"/>
      <c r="OV63" s="172"/>
      <c r="OW63" s="172"/>
      <c r="OX63" s="172"/>
      <c r="OY63" s="172"/>
      <c r="OZ63" s="172"/>
      <c r="PA63" s="172"/>
      <c r="PB63" s="172"/>
      <c r="PC63" s="172"/>
      <c r="PD63" s="172"/>
      <c r="PE63" s="172"/>
      <c r="PF63" s="172"/>
      <c r="PG63" s="172"/>
      <c r="PH63" s="172"/>
      <c r="PI63" s="172"/>
      <c r="PJ63" s="172"/>
      <c r="PK63" s="172"/>
      <c r="PL63" s="172"/>
      <c r="PM63" s="172"/>
      <c r="PN63" s="172"/>
      <c r="PO63" s="172"/>
      <c r="PP63" s="172"/>
      <c r="PQ63" s="172"/>
      <c r="PR63" s="172"/>
      <c r="PS63" s="172"/>
      <c r="PT63" s="172"/>
      <c r="PU63" s="172"/>
      <c r="PV63" s="172"/>
      <c r="PW63" s="172"/>
      <c r="PX63" s="172"/>
      <c r="PY63" s="172"/>
      <c r="PZ63" s="172"/>
      <c r="QA63" s="172"/>
      <c r="QB63" s="172"/>
      <c r="QC63" s="172"/>
      <c r="QD63" s="172"/>
      <c r="QE63" s="172"/>
      <c r="QF63" s="172"/>
      <c r="QG63" s="172"/>
      <c r="QH63" s="172"/>
      <c r="QI63" s="172"/>
      <c r="QJ63" s="172"/>
      <c r="QK63" s="172"/>
      <c r="QL63" s="172"/>
      <c r="QM63" s="172"/>
      <c r="QN63" s="172"/>
      <c r="QO63" s="172"/>
      <c r="QP63" s="172"/>
      <c r="QQ63" s="172"/>
      <c r="QR63" s="172"/>
      <c r="QS63" s="172"/>
      <c r="QT63" s="172"/>
      <c r="QU63" s="172"/>
      <c r="QV63" s="172"/>
      <c r="QW63" s="172"/>
      <c r="QX63" s="172"/>
      <c r="QY63" s="172"/>
      <c r="QZ63" s="172"/>
      <c r="RA63" s="172"/>
      <c r="RB63" s="172"/>
      <c r="RC63" s="172"/>
      <c r="RD63" s="172"/>
      <c r="RE63" s="172"/>
      <c r="RF63" s="172"/>
      <c r="RG63" s="172"/>
      <c r="RH63" s="172"/>
      <c r="RI63" s="172"/>
      <c r="RJ63" s="172"/>
      <c r="RK63" s="172"/>
      <c r="RL63" s="172"/>
      <c r="RM63" s="172"/>
      <c r="RN63" s="172"/>
      <c r="RO63" s="172"/>
      <c r="RP63" s="172"/>
      <c r="RQ63" s="172"/>
      <c r="RR63" s="172"/>
      <c r="RS63" s="172"/>
      <c r="RT63" s="172"/>
      <c r="RU63" s="172"/>
      <c r="RV63" s="172"/>
      <c r="RW63" s="172"/>
      <c r="RX63" s="172"/>
      <c r="RY63" s="172"/>
      <c r="RZ63" s="172"/>
      <c r="SA63" s="172"/>
      <c r="SB63" s="172"/>
      <c r="SC63" s="172"/>
      <c r="SD63" s="172"/>
      <c r="SE63" s="172"/>
      <c r="SF63" s="172"/>
      <c r="SG63" s="172"/>
      <c r="SH63" s="172"/>
      <c r="SI63" s="172"/>
      <c r="SJ63" s="172"/>
      <c r="SK63" s="172"/>
      <c r="SL63" s="172"/>
      <c r="SM63" s="172"/>
      <c r="SN63" s="172"/>
      <c r="SO63" s="172"/>
      <c r="SP63" s="172"/>
      <c r="SQ63" s="172"/>
      <c r="SR63" s="172"/>
      <c r="SS63" s="172"/>
      <c r="ST63" s="172"/>
      <c r="SU63" s="172"/>
      <c r="SV63" s="172"/>
      <c r="SW63" s="172"/>
      <c r="SX63" s="172"/>
      <c r="SY63" s="172"/>
      <c r="SZ63" s="172"/>
      <c r="TA63" s="172"/>
      <c r="TB63" s="172"/>
      <c r="TC63" s="172"/>
      <c r="TD63" s="172"/>
      <c r="TE63" s="172"/>
      <c r="TF63" s="172"/>
      <c r="TG63" s="172"/>
      <c r="TH63" s="172"/>
      <c r="TI63" s="172"/>
      <c r="TJ63" s="172"/>
      <c r="TK63" s="172"/>
      <c r="TL63" s="172"/>
      <c r="TM63" s="172"/>
      <c r="TN63" s="172"/>
      <c r="TO63" s="172"/>
      <c r="TP63" s="172"/>
      <c r="TQ63" s="172"/>
      <c r="TR63" s="172"/>
      <c r="TS63" s="172"/>
      <c r="TT63" s="172"/>
      <c r="TU63" s="172"/>
      <c r="TV63" s="172"/>
      <c r="TW63" s="172"/>
      <c r="TX63" s="172"/>
      <c r="TY63" s="172"/>
      <c r="TZ63" s="172"/>
      <c r="UA63" s="172"/>
      <c r="UB63" s="172"/>
      <c r="UC63" s="172"/>
      <c r="UD63" s="172"/>
      <c r="UE63" s="172"/>
      <c r="UF63" s="172"/>
      <c r="UG63" s="172"/>
      <c r="UH63" s="172"/>
      <c r="UI63" s="172"/>
      <c r="UJ63" s="172"/>
      <c r="UK63" s="172"/>
      <c r="UL63" s="172"/>
      <c r="UM63" s="172"/>
      <c r="UN63" s="172"/>
      <c r="UO63" s="172"/>
      <c r="UP63" s="172"/>
      <c r="UQ63" s="172"/>
      <c r="UR63" s="172"/>
      <c r="US63" s="172"/>
      <c r="UT63" s="172"/>
      <c r="UU63" s="172"/>
      <c r="UV63" s="172"/>
      <c r="UW63" s="172"/>
      <c r="UX63" s="172"/>
      <c r="UY63" s="172"/>
      <c r="UZ63" s="172"/>
      <c r="VA63" s="172"/>
      <c r="VB63" s="172"/>
      <c r="VC63" s="172"/>
      <c r="VD63" s="172"/>
      <c r="VE63" s="172"/>
      <c r="VF63" s="172"/>
      <c r="VG63" s="172"/>
      <c r="VH63" s="172"/>
      <c r="VI63" s="172"/>
      <c r="VJ63" s="172"/>
      <c r="VK63" s="172"/>
      <c r="VL63" s="172"/>
      <c r="VM63" s="172"/>
      <c r="VN63" s="172"/>
      <c r="VO63" s="172"/>
      <c r="VP63" s="172"/>
      <c r="VQ63" s="172"/>
      <c r="VR63" s="172"/>
      <c r="VS63" s="172"/>
      <c r="VT63" s="172"/>
      <c r="VU63" s="172"/>
      <c r="VV63" s="172"/>
      <c r="VW63" s="172"/>
      <c r="VX63" s="172"/>
      <c r="VY63" s="172"/>
      <c r="VZ63" s="172"/>
      <c r="WA63" s="172"/>
      <c r="WB63" s="172"/>
      <c r="WC63" s="172"/>
      <c r="WD63" s="172"/>
      <c r="WE63" s="172"/>
      <c r="WF63" s="172"/>
      <c r="WG63" s="172"/>
      <c r="WH63" s="172"/>
      <c r="WI63" s="172"/>
      <c r="WJ63" s="172"/>
      <c r="WK63" s="172"/>
      <c r="WL63" s="172"/>
      <c r="WM63" s="172"/>
      <c r="WN63" s="172"/>
      <c r="WO63" s="172"/>
      <c r="WP63" s="172"/>
      <c r="WQ63" s="172"/>
      <c r="WR63" s="172"/>
      <c r="WS63" s="172"/>
      <c r="WT63" s="172"/>
      <c r="WU63" s="172"/>
      <c r="WV63" s="172"/>
      <c r="WW63" s="172"/>
      <c r="WX63" s="172"/>
      <c r="WY63" s="172"/>
      <c r="WZ63" s="172"/>
      <c r="XA63" s="172"/>
      <c r="XB63" s="172"/>
      <c r="XC63" s="172"/>
      <c r="XD63" s="172"/>
      <c r="XE63" s="172"/>
      <c r="XF63" s="172"/>
      <c r="XG63" s="172"/>
      <c r="XH63" s="172"/>
      <c r="XI63" s="172"/>
      <c r="XJ63" s="172"/>
      <c r="XK63" s="172"/>
      <c r="XL63" s="172"/>
      <c r="XM63" s="172"/>
      <c r="XN63" s="172"/>
      <c r="XO63" s="172"/>
      <c r="XP63" s="172"/>
      <c r="XQ63" s="172"/>
      <c r="XR63" s="172"/>
      <c r="XS63" s="172"/>
      <c r="XT63" s="172"/>
      <c r="XU63" s="172"/>
      <c r="XV63" s="172"/>
      <c r="XW63" s="172"/>
      <c r="XX63" s="172"/>
      <c r="XY63" s="172"/>
      <c r="XZ63" s="172"/>
      <c r="YA63" s="172"/>
      <c r="YB63" s="172"/>
      <c r="YC63" s="172"/>
      <c r="YD63" s="172"/>
      <c r="YE63" s="172"/>
      <c r="YF63" s="172"/>
      <c r="YG63" s="172"/>
      <c r="YH63" s="172"/>
      <c r="YI63" s="172"/>
      <c r="YJ63" s="172"/>
      <c r="YK63" s="172"/>
      <c r="YL63" s="172"/>
      <c r="YM63" s="172"/>
      <c r="YN63" s="172"/>
      <c r="YO63" s="172"/>
      <c r="YP63" s="172"/>
      <c r="YQ63" s="172"/>
      <c r="YR63" s="172"/>
      <c r="YS63" s="172"/>
      <c r="YT63" s="172"/>
      <c r="YU63" s="172"/>
      <c r="YV63" s="172"/>
      <c r="YW63" s="172"/>
      <c r="YX63" s="172"/>
      <c r="YY63" s="172"/>
      <c r="YZ63" s="172"/>
      <c r="ZA63" s="172"/>
      <c r="ZB63" s="172"/>
      <c r="ZC63" s="172"/>
      <c r="ZD63" s="172"/>
      <c r="ZE63" s="172"/>
      <c r="ZF63" s="172"/>
      <c r="ZG63" s="172"/>
      <c r="ZH63" s="172"/>
      <c r="ZI63" s="172"/>
      <c r="ZJ63" s="172"/>
      <c r="ZK63" s="172"/>
      <c r="ZL63" s="172"/>
      <c r="ZM63" s="172"/>
      <c r="ZN63" s="172"/>
      <c r="ZO63" s="172"/>
      <c r="ZP63" s="172"/>
      <c r="ZQ63" s="172"/>
      <c r="ZR63" s="172"/>
      <c r="ZS63" s="172"/>
      <c r="ZT63" s="172"/>
      <c r="ZU63" s="172"/>
      <c r="ZV63" s="172"/>
      <c r="ZW63" s="172"/>
      <c r="ZX63" s="172"/>
      <c r="ZY63" s="172"/>
      <c r="ZZ63" s="172"/>
      <c r="AAA63" s="172"/>
      <c r="AAB63" s="172"/>
      <c r="AAC63" s="172"/>
      <c r="AAD63" s="172"/>
      <c r="AAE63" s="172"/>
      <c r="AAF63" s="172"/>
      <c r="AAG63" s="172"/>
      <c r="AAH63" s="172"/>
      <c r="AAI63" s="172"/>
      <c r="AAJ63" s="172"/>
      <c r="AAK63" s="172"/>
      <c r="AAL63" s="172"/>
      <c r="AAM63" s="172"/>
      <c r="AAN63" s="172"/>
      <c r="AAO63" s="172"/>
      <c r="AAP63" s="172"/>
      <c r="AAQ63" s="172"/>
      <c r="AAR63" s="172"/>
      <c r="AAS63" s="172"/>
      <c r="AAT63" s="172"/>
      <c r="AAU63" s="172"/>
      <c r="AAV63" s="172"/>
      <c r="AAW63" s="172"/>
      <c r="AAX63" s="172"/>
      <c r="AAY63" s="172"/>
      <c r="AAZ63" s="172"/>
      <c r="ABA63" s="172"/>
      <c r="ABB63" s="172"/>
      <c r="ABC63" s="172"/>
      <c r="ABD63" s="172"/>
      <c r="ABE63" s="172"/>
      <c r="ABF63" s="172"/>
      <c r="ABG63" s="172"/>
      <c r="ABH63" s="172"/>
      <c r="ABI63" s="172"/>
      <c r="ABJ63" s="172"/>
      <c r="ABK63" s="172"/>
      <c r="ABL63" s="172"/>
      <c r="ABM63" s="172"/>
      <c r="ABN63" s="172"/>
      <c r="ABO63" s="172"/>
      <c r="ABP63" s="172"/>
      <c r="ABQ63" s="172"/>
      <c r="ABR63" s="172"/>
      <c r="ABS63" s="172"/>
      <c r="ABT63" s="172"/>
      <c r="ABU63" s="172"/>
      <c r="ABV63" s="172"/>
      <c r="ABW63" s="172"/>
      <c r="ABX63" s="172"/>
      <c r="ABY63" s="172"/>
      <c r="ABZ63" s="172"/>
      <c r="ACA63" s="172"/>
      <c r="ACB63" s="172"/>
      <c r="ACC63" s="172"/>
      <c r="ACD63" s="172"/>
      <c r="ACE63" s="172"/>
      <c r="ACF63" s="172"/>
      <c r="ACG63" s="172"/>
      <c r="ACH63" s="172"/>
      <c r="ACI63" s="172"/>
      <c r="ACJ63" s="172"/>
      <c r="ACK63" s="172"/>
      <c r="ACL63" s="172"/>
      <c r="ACM63" s="172"/>
      <c r="ACN63" s="172"/>
      <c r="ACO63" s="172"/>
      <c r="ACP63" s="172"/>
      <c r="ACQ63" s="172"/>
      <c r="ACR63" s="172"/>
      <c r="ACS63" s="172"/>
      <c r="ACT63" s="172"/>
      <c r="ACU63" s="172"/>
      <c r="ACV63" s="172"/>
      <c r="ACW63" s="172"/>
      <c r="ACX63" s="172"/>
      <c r="ACY63" s="172"/>
      <c r="ACZ63" s="172"/>
      <c r="ADA63" s="172"/>
      <c r="ADB63" s="172"/>
      <c r="ADC63" s="172"/>
      <c r="ADD63" s="172"/>
      <c r="ADE63" s="172"/>
      <c r="ADF63" s="172"/>
      <c r="ADG63" s="172"/>
      <c r="ADH63" s="172"/>
      <c r="ADI63" s="172"/>
      <c r="ADJ63" s="172"/>
      <c r="ADK63" s="172"/>
      <c r="ADL63" s="172"/>
      <c r="ADM63" s="172"/>
      <c r="ADN63" s="172"/>
      <c r="ADO63" s="172"/>
      <c r="ADP63" s="172"/>
      <c r="ADQ63" s="172"/>
      <c r="ADR63" s="172"/>
      <c r="ADS63" s="172"/>
      <c r="ADT63" s="172"/>
      <c r="ADU63" s="172"/>
      <c r="ADV63" s="172"/>
      <c r="ADW63" s="172"/>
      <c r="ADX63" s="172"/>
      <c r="ADY63" s="172"/>
      <c r="ADZ63" s="172"/>
      <c r="AEA63" s="172"/>
      <c r="AEB63" s="172"/>
      <c r="AEC63" s="172"/>
      <c r="AED63" s="172"/>
      <c r="AEE63" s="172"/>
      <c r="AEF63" s="172"/>
      <c r="AEG63" s="172"/>
      <c r="AEH63" s="172"/>
      <c r="AEI63" s="172"/>
      <c r="AEJ63" s="172"/>
      <c r="AEK63" s="172"/>
      <c r="AEL63" s="172"/>
      <c r="AEM63" s="172"/>
      <c r="AEN63" s="172"/>
      <c r="AEO63" s="172"/>
      <c r="AEP63" s="172"/>
      <c r="AEQ63" s="172"/>
      <c r="AER63" s="172"/>
      <c r="AES63" s="172"/>
      <c r="AET63" s="172"/>
      <c r="AEU63" s="172"/>
      <c r="AEV63" s="172"/>
      <c r="AEW63" s="172"/>
      <c r="AEX63" s="172"/>
      <c r="AEY63" s="172"/>
      <c r="AEZ63" s="172"/>
      <c r="AFA63" s="172"/>
      <c r="AFB63" s="172"/>
      <c r="AFC63" s="172"/>
      <c r="AFD63" s="172"/>
      <c r="AFE63" s="172"/>
      <c r="AFF63" s="172"/>
      <c r="AFG63" s="172"/>
      <c r="AFH63" s="172"/>
      <c r="AFI63" s="172"/>
      <c r="AFJ63" s="172"/>
      <c r="AFK63" s="172"/>
      <c r="AFL63" s="172"/>
      <c r="AFM63" s="172"/>
      <c r="AFN63" s="172"/>
      <c r="AFO63" s="172"/>
      <c r="AFP63" s="172"/>
      <c r="AFQ63" s="172"/>
      <c r="AFR63" s="172"/>
      <c r="AFS63" s="172"/>
      <c r="AFT63" s="172"/>
      <c r="AFU63" s="172"/>
      <c r="AFV63" s="172"/>
      <c r="AFW63" s="172"/>
      <c r="AFX63" s="172"/>
      <c r="AFY63" s="172"/>
      <c r="AFZ63" s="172"/>
      <c r="AGA63" s="172"/>
      <c r="AGB63" s="172"/>
      <c r="AGC63" s="172"/>
      <c r="AGD63" s="172"/>
      <c r="AGE63" s="172"/>
      <c r="AGF63" s="172"/>
      <c r="AGG63" s="172"/>
      <c r="AGH63" s="172"/>
      <c r="AGI63" s="172"/>
      <c r="AGJ63" s="172"/>
      <c r="AGK63" s="172"/>
      <c r="AGL63" s="172"/>
      <c r="AGM63" s="172"/>
      <c r="AGN63" s="172"/>
      <c r="AGO63" s="172"/>
      <c r="AGP63" s="172"/>
      <c r="AGQ63" s="172"/>
      <c r="AGR63" s="172"/>
      <c r="AGS63" s="172"/>
      <c r="AGT63" s="172"/>
      <c r="AGU63" s="172"/>
      <c r="AGV63" s="172"/>
      <c r="AGW63" s="172"/>
      <c r="AGX63" s="172"/>
      <c r="AGY63" s="172"/>
      <c r="AGZ63" s="172"/>
      <c r="AHA63" s="172"/>
      <c r="AHB63" s="172"/>
      <c r="AHC63" s="172"/>
      <c r="AHD63" s="172"/>
      <c r="AHE63" s="172"/>
      <c r="AHF63" s="172"/>
      <c r="AHG63" s="172"/>
      <c r="AHH63" s="172"/>
      <c r="AHI63" s="172"/>
      <c r="AHJ63" s="172"/>
      <c r="AHK63" s="172"/>
      <c r="AHL63" s="172"/>
      <c r="AHM63" s="172"/>
      <c r="AHN63" s="172"/>
      <c r="AHO63" s="172"/>
      <c r="AHP63" s="172"/>
      <c r="AHQ63" s="172"/>
      <c r="AHR63" s="172"/>
      <c r="AHS63" s="172"/>
      <c r="AHT63" s="172"/>
      <c r="AHU63" s="172"/>
      <c r="AHV63" s="172"/>
      <c r="AHW63" s="172"/>
      <c r="AHX63" s="172"/>
      <c r="AHY63" s="172"/>
      <c r="AHZ63" s="172"/>
      <c r="AIA63" s="172"/>
      <c r="AIB63" s="172"/>
      <c r="AIC63" s="172"/>
      <c r="AID63" s="172"/>
      <c r="AIE63" s="172"/>
      <c r="AIF63" s="172"/>
      <c r="AIG63" s="172"/>
      <c r="AIH63" s="172"/>
      <c r="AII63" s="172"/>
      <c r="AIJ63" s="172"/>
      <c r="AIK63" s="172"/>
      <c r="AIL63" s="172"/>
      <c r="AIM63" s="172"/>
      <c r="AIN63" s="172"/>
      <c r="AIO63" s="172"/>
      <c r="AIP63" s="172"/>
      <c r="AIQ63" s="172"/>
      <c r="AIR63" s="172"/>
      <c r="AIS63" s="172"/>
      <c r="AIT63" s="172"/>
      <c r="AIU63" s="172"/>
      <c r="AIV63" s="172"/>
      <c r="AIW63" s="172"/>
      <c r="AIX63" s="172"/>
      <c r="AIY63" s="172"/>
      <c r="AIZ63" s="172"/>
      <c r="AJA63" s="172"/>
      <c r="AJB63" s="172"/>
      <c r="AJC63" s="172"/>
      <c r="AJD63" s="172"/>
      <c r="AJE63" s="172"/>
      <c r="AJF63" s="172"/>
      <c r="AJG63" s="172"/>
      <c r="AJH63" s="172"/>
      <c r="AJI63" s="172"/>
      <c r="AJJ63" s="172"/>
      <c r="AJK63" s="172"/>
      <c r="AJL63" s="172"/>
      <c r="AJM63" s="172"/>
      <c r="AJN63" s="172"/>
      <c r="AJO63" s="172"/>
      <c r="AJP63" s="172"/>
      <c r="AJQ63" s="172"/>
      <c r="AJR63" s="172"/>
      <c r="AJS63" s="172"/>
      <c r="AJT63" s="172"/>
      <c r="AJU63" s="172"/>
      <c r="AJV63" s="172"/>
      <c r="AJW63" s="172"/>
      <c r="AJX63" s="172"/>
      <c r="AJY63" s="172"/>
      <c r="AJZ63" s="172"/>
      <c r="AKA63" s="172"/>
      <c r="AKB63" s="172"/>
      <c r="AKC63" s="172"/>
      <c r="AKD63" s="172"/>
      <c r="AKE63" s="172"/>
      <c r="AKF63" s="172"/>
      <c r="AKG63" s="172"/>
      <c r="AKH63" s="172"/>
      <c r="AKI63" s="172"/>
      <c r="AKJ63" s="172"/>
      <c r="AKK63" s="172"/>
      <c r="AKL63" s="172"/>
      <c r="AKM63" s="172"/>
      <c r="AKN63" s="172"/>
      <c r="AKO63" s="172"/>
      <c r="AKP63" s="172"/>
      <c r="AKQ63" s="172"/>
      <c r="AKR63" s="172"/>
      <c r="AKS63" s="172"/>
      <c r="AKT63" s="172"/>
      <c r="AKU63" s="172"/>
      <c r="AKV63" s="172"/>
      <c r="AKW63" s="172"/>
      <c r="AKX63" s="172"/>
      <c r="AKY63" s="172"/>
      <c r="AKZ63" s="172"/>
      <c r="ALA63" s="172"/>
      <c r="ALB63" s="172"/>
      <c r="ALC63" s="172"/>
      <c r="ALD63" s="172"/>
      <c r="ALE63" s="172"/>
      <c r="ALF63" s="172"/>
      <c r="ALG63" s="172"/>
      <c r="ALH63" s="172"/>
      <c r="ALI63" s="172"/>
      <c r="ALJ63" s="172"/>
      <c r="ALK63" s="172"/>
      <c r="ALL63" s="172"/>
      <c r="ALM63" s="172"/>
      <c r="ALN63" s="172"/>
      <c r="ALO63" s="172"/>
      <c r="ALP63" s="172"/>
      <c r="ALQ63" s="172"/>
      <c r="ALR63" s="172"/>
      <c r="ALS63" s="172"/>
      <c r="ALT63" s="172"/>
      <c r="ALU63" s="172"/>
      <c r="ALV63" s="172"/>
      <c r="ALW63" s="172"/>
      <c r="ALX63" s="172"/>
      <c r="ALY63" s="172"/>
      <c r="ALZ63" s="172"/>
      <c r="AMA63" s="172"/>
      <c r="AMB63" s="172"/>
      <c r="AMC63" s="172"/>
      <c r="AMD63" s="172"/>
      <c r="AME63" s="172"/>
      <c r="AMF63" s="172"/>
      <c r="AMG63" s="172"/>
      <c r="AMH63" s="172"/>
      <c r="AMI63" s="172"/>
      <c r="AMJ63" s="172"/>
      <c r="AMK63" s="172"/>
      <c r="AML63" s="172"/>
      <c r="AMM63" s="172"/>
      <c r="AMN63" s="172"/>
      <c r="AMO63" s="172"/>
      <c r="AMP63" s="172"/>
      <c r="AMQ63" s="172"/>
      <c r="AMR63" s="172"/>
      <c r="AMS63" s="172"/>
      <c r="AMT63" s="172"/>
      <c r="AMU63" s="172"/>
      <c r="AMV63" s="172"/>
      <c r="AMW63" s="172"/>
      <c r="AMX63" s="172"/>
      <c r="AMY63" s="172"/>
      <c r="AMZ63" s="172"/>
      <c r="ANA63" s="172"/>
      <c r="ANB63" s="172"/>
      <c r="ANC63" s="172"/>
      <c r="AND63" s="172"/>
      <c r="ANE63" s="172"/>
      <c r="ANF63" s="172"/>
      <c r="ANG63" s="172"/>
      <c r="ANH63" s="172"/>
      <c r="ANI63" s="172"/>
      <c r="ANJ63" s="172"/>
    </row>
    <row r="64" spans="1:1050" s="412" customFormat="1" ht="26.1" customHeight="1" outlineLevel="2" x14ac:dyDescent="0.2">
      <c r="A64" s="386">
        <f>EJ64</f>
        <v>150</v>
      </c>
      <c r="B64" s="387" t="s">
        <v>137</v>
      </c>
      <c r="C64" s="387" t="s">
        <v>178</v>
      </c>
      <c r="D64" s="387" t="s">
        <v>10</v>
      </c>
      <c r="E64" s="387" t="s">
        <v>127</v>
      </c>
      <c r="F64" s="387" t="s">
        <v>11</v>
      </c>
      <c r="G64" s="415" t="s">
        <v>243</v>
      </c>
      <c r="H64" s="389" t="s">
        <v>135</v>
      </c>
      <c r="I64" s="389">
        <v>22</v>
      </c>
      <c r="J64" s="391">
        <v>690.24</v>
      </c>
      <c r="K64" s="391">
        <v>226.71</v>
      </c>
      <c r="L64" s="391">
        <v>504.18</v>
      </c>
      <c r="M64" s="391">
        <v>1115.92</v>
      </c>
      <c r="N64" s="391"/>
      <c r="O64" s="391"/>
      <c r="P64" s="391"/>
      <c r="Q64" s="391"/>
      <c r="R64" s="391"/>
      <c r="S64" s="391"/>
      <c r="T64" s="391">
        <f>SUM(J64:S64)</f>
        <v>2537.0500000000002</v>
      </c>
      <c r="U64" s="391">
        <f>(((J64+K64+L64+N64+P64)*14)+((M64+O64+Q64+R64+S64)*12))</f>
        <v>33286.86</v>
      </c>
      <c r="V64" s="389">
        <v>7</v>
      </c>
      <c r="W64" s="392">
        <v>22</v>
      </c>
      <c r="X64" s="393">
        <f>VLOOKUP(W64,'[1]PPTOS GENERALES 2024'!$AL$11:$AN$40,3)*Y64</f>
        <v>612.99</v>
      </c>
      <c r="Y64" s="394">
        <v>1</v>
      </c>
      <c r="Z64" s="395">
        <f>VLOOKUP(C64,'[1]PPTOS GENERALES 2024'!$AL$3:$AO$8,4)*Y64</f>
        <v>865.68</v>
      </c>
      <c r="AA64" s="395">
        <f>VLOOKUP(C64,'[1]PPTOS GENERALES 2024'!$AL$3:$AP$8,5)*DM64*Y64</f>
        <v>454.08000000000004</v>
      </c>
      <c r="AB64" s="395"/>
      <c r="AC64" s="391">
        <f>VLOOKUP(C64,'[1]PPTOS GENERALES 2024'!$AU$3:$AV$8,2)*Y64</f>
        <v>748.20899999999995</v>
      </c>
      <c r="AD64" s="391">
        <f>VLOOKUP(C64,'[1]PPTOS GENERALES 2024'!$AU$3:$AW$8,3)*DM64*Y64</f>
        <v>391.97366666666665</v>
      </c>
      <c r="AE64" s="396">
        <f>VLOOKUP(I64,'[1]PPTOS GENERALES 2024'!$AL$11:$AN$40,3)*Y64</f>
        <v>612.99</v>
      </c>
      <c r="AF64" s="391">
        <f t="shared" ref="AF64:AF67" si="45">X64-AE64</f>
        <v>0</v>
      </c>
      <c r="AG64" s="391">
        <f>VLOOKUP(V64,'[1]PPTOS GENERALES 2024'!$AL$45:$AU$56,10)*Y64</f>
        <v>707.5</v>
      </c>
      <c r="AH64" s="391">
        <f>43.33*1.01</f>
        <v>43.763300000000001</v>
      </c>
      <c r="AI64" s="391"/>
      <c r="AJ64" s="391">
        <f>(563.4*1.0225)</f>
        <v>576.07650000000001</v>
      </c>
      <c r="AK64" s="397"/>
      <c r="AL64" s="391">
        <f>VLOOKUP(V64,'[1]PPTOS GENERALES 2024'!$AL$45:$BB$56,12)*AK64</f>
        <v>0</v>
      </c>
      <c r="AM64" s="397"/>
      <c r="AN64" s="391">
        <f>VLOOKUP(V64,'[1]PPTOS GENERALES 2024'!$AL$45:$BB$56,14)*AM64</f>
        <v>0</v>
      </c>
      <c r="AO64" s="397"/>
      <c r="AP64" s="391">
        <f>VLOOKUP(V64,'[1]PPTOS GENERALES 2024'!$AL$45:$BB$56,15)*AO64</f>
        <v>0</v>
      </c>
      <c r="AQ64" s="397"/>
      <c r="AR64" s="391">
        <f>VLOOKUP(V64,'[1]PPTOS GENERALES 2024'!$AL$45:$BB$56,17)*AQ64</f>
        <v>0</v>
      </c>
      <c r="AS64" s="397"/>
      <c r="AT64" s="391">
        <f>VLOOKUP(V64,'[1]PPTOS GENERALES 2024'!$AL$45:$BG$56,18)*AS64</f>
        <v>0</v>
      </c>
      <c r="AU64" s="398"/>
      <c r="AV64" s="391">
        <f>VLOOKUP(V64,'[1]PPTOS GENERALES 2024'!$AL$45:$BG$56,19)*AU64</f>
        <v>0</v>
      </c>
      <c r="AW64" s="398"/>
      <c r="AX64" s="391">
        <f>VLOOKUP(V64,'[1]PPTOS GENERALES 2024'!$AL$45:$BG$56,20)*AW64</f>
        <v>0</v>
      </c>
      <c r="AY64" s="398"/>
      <c r="AZ64" s="391">
        <f>VLOOKUP(V64,'[1]PPTOS GENERALES 2024'!$AL$45:$BG$56,21)*AY64</f>
        <v>0</v>
      </c>
      <c r="BA64" s="398"/>
      <c r="BB64" s="391">
        <f>VLOOKUP(V64,'[1]PPTOS GENERALES 2024'!$AL$45:$BG$56,22)*BA64</f>
        <v>0</v>
      </c>
      <c r="BC64" s="398"/>
      <c r="BD64" s="270">
        <f>VLOOKUP(V64,'[1]PPTOS GENERALES 2024'!$AL$45:$BZ$56,23)*BC64</f>
        <v>0</v>
      </c>
      <c r="BE64" s="398"/>
      <c r="BF64" s="270">
        <f>VLOOKUP(V64,'[1]PPTOS GENERALES 2024'!$AL$45:$BZ$56,24)*BE64</f>
        <v>0</v>
      </c>
      <c r="BG64" s="398"/>
      <c r="BH64" s="270">
        <f>VLOOKUP(V64,'[1]PPTOS GENERALES 2024'!$AL$45:$BZ$56,25)*BG64</f>
        <v>0</v>
      </c>
      <c r="BI64" s="398"/>
      <c r="BJ64" s="270">
        <f>VLOOKUP(V64,'[1]PPTOS GENERALES 2024'!$AL$45:$BZ$56,26)*BI64</f>
        <v>0</v>
      </c>
      <c r="BK64" s="398"/>
      <c r="BL64" s="270">
        <f>VLOOKUP(V64,'[1]PPTOS GENERALES 2024'!$AL$45:$BZ$56,27)*BK64</f>
        <v>0</v>
      </c>
      <c r="BM64" s="270"/>
      <c r="BN64" s="270">
        <f>VLOOKUP(V64,'[1]PPTOS GENERALES 2024'!$AL$45:$BZ$56,28)*BM64</f>
        <v>0</v>
      </c>
      <c r="BO64" s="270"/>
      <c r="BP64" s="270">
        <f>VLOOKUP(V64,'[1]PPTOS GENERALES 2024'!$AL$45:$BZ$56,29)*BO64</f>
        <v>0</v>
      </c>
      <c r="BQ64" s="270"/>
      <c r="BR64" s="270">
        <f>VLOOKUP(V64,'[1]PPTOS GENERALES 2024'!$AL$45:$BZ$56,30)*BQ64</f>
        <v>0</v>
      </c>
      <c r="BS64" s="270"/>
      <c r="BT64" s="270">
        <f>VLOOKUP(V64,'[1]PPTOS GENERALES 2024'!$AL$45:$BZ$56,31)*BS64</f>
        <v>0</v>
      </c>
      <c r="BU64" s="270"/>
      <c r="BV64" s="270">
        <f>VLOOKUP(V64,'[1]PPTOS GENERALES 2024'!$AL$45:$BZ$56,32)*BU64</f>
        <v>0</v>
      </c>
      <c r="BW64" s="270"/>
      <c r="BX64" s="270">
        <f>VLOOKUP(V64,'[1]PPTOS GENERALES 2024'!$AL$45:$BZ$56,33)*BW64</f>
        <v>0</v>
      </c>
      <c r="BY64" s="270"/>
      <c r="BZ64" s="270">
        <f>VLOOKUP(V64,'[1]PPTOS GENERALES 2024'!$AL$45:$BZ$56,34)*BY64</f>
        <v>0</v>
      </c>
      <c r="CA64" s="270"/>
      <c r="CB64" s="270">
        <f>VLOOKUP(V64,'[1]PPTOS GENERALES 2024'!$AL$45:$BZ$56,35)*CA64</f>
        <v>0</v>
      </c>
      <c r="CC64" s="270">
        <v>0</v>
      </c>
      <c r="CD64" s="270">
        <f>VLOOKUP(V64,'[1]PPTOS GENERALES 2024'!$AL$45:$BZ$56,36)*CC64</f>
        <v>0</v>
      </c>
      <c r="CE64" s="270">
        <v>0</v>
      </c>
      <c r="CF64" s="270">
        <f>VLOOKUP(V64,'[1]PPTOS GENERALES 2024'!$AL$45:$BZ$56,37)*CE64</f>
        <v>0</v>
      </c>
      <c r="CG64" s="270">
        <v>0</v>
      </c>
      <c r="CH64" s="270">
        <f>VLOOKUP(V64,'[1]PPTOS GENERALES 2024'!$AL$45:$BZ$56,38)*CG64</f>
        <v>0</v>
      </c>
      <c r="CI64" s="270">
        <v>0</v>
      </c>
      <c r="CJ64" s="270">
        <f>VLOOKUP(V64,'[1]PPTOS GENERALES 2024'!$AL$45:$BZ$56,39)*CI64</f>
        <v>0</v>
      </c>
      <c r="CK64" s="270"/>
      <c r="CL64" s="270">
        <f>VLOOKUP(V64,'[1]PPTOS GENERALES 2024'!$AL$45:$BZ$56,40)*CK64</f>
        <v>0</v>
      </c>
      <c r="CM64" s="270"/>
      <c r="CN64" s="270">
        <f>VLOOKUP(V64,'[1]PPTOS GENERALES 2024'!$AL$45:$BZ$56,41)*CM64</f>
        <v>0</v>
      </c>
      <c r="CO64" s="391"/>
      <c r="CP64" s="391"/>
      <c r="CQ64" s="391">
        <f t="shared" ref="CQ64:CQ67" si="46">SUM(CP64)</f>
        <v>0</v>
      </c>
      <c r="CR64" s="391">
        <f t="array" ref="CR64">ROUND((Z64*12)+(AC64*2),2)</f>
        <v>11884.58</v>
      </c>
      <c r="CS64" s="391"/>
      <c r="CT64" s="391"/>
      <c r="CU64" s="391">
        <f t="array" ref="CU64">ROUND((AA64*12)+ (AD64*2)+AB64,2)</f>
        <v>6232.91</v>
      </c>
      <c r="CV64" s="270">
        <f>SUM(CO64:CU64)</f>
        <v>18117.489999999998</v>
      </c>
      <c r="CW64" s="391">
        <f t="array" ref="CW64">ROUND((AE64+AF64)*14,2)</f>
        <v>8581.86</v>
      </c>
      <c r="CX64" s="391">
        <f t="array" ref="CX64">ROUND(AG64*14,2)</f>
        <v>9905</v>
      </c>
      <c r="CY64" s="270">
        <f t="shared" si="29"/>
        <v>8677.76</v>
      </c>
      <c r="CZ64" s="278">
        <f t="shared" si="30"/>
        <v>18582.760000000002</v>
      </c>
      <c r="DA64" s="129">
        <f t="shared" si="36"/>
        <v>45282.11</v>
      </c>
      <c r="DB64" s="390">
        <v>0</v>
      </c>
      <c r="DC64" s="400">
        <f t="shared" si="31"/>
        <v>43876.417999999998</v>
      </c>
      <c r="DD64" s="401">
        <f t="shared" si="32"/>
        <v>0.31813027723251741</v>
      </c>
      <c r="DE64" s="391">
        <f>-U64*DD64+(U64*3%)</f>
        <v>-9590.9521999999961</v>
      </c>
      <c r="DF64" s="391">
        <v>6119.0210666666699</v>
      </c>
      <c r="DG64" s="391">
        <f t="shared" si="33"/>
        <v>3260.0898000000002</v>
      </c>
      <c r="DH64" s="389" t="e">
        <f>#REF!-#REF!</f>
        <v>#REF!</v>
      </c>
      <c r="DI64" s="402" t="s">
        <v>122</v>
      </c>
      <c r="DJ64" s="402" t="s">
        <v>252</v>
      </c>
      <c r="DK64" s="411">
        <v>44927</v>
      </c>
      <c r="DL64" s="403">
        <f t="shared" si="34"/>
        <v>14.333333333333334</v>
      </c>
      <c r="DM64" s="403">
        <f t="shared" si="35"/>
        <v>14.333333333333334</v>
      </c>
      <c r="DN64" s="404">
        <f>ROUND(AF64/30,2)</f>
        <v>0</v>
      </c>
      <c r="DO64" s="405">
        <f>ROUND(AJ64/30,2)</f>
        <v>19.2</v>
      </c>
      <c r="DP64" s="405">
        <f>ROUND(AL64/30,2)</f>
        <v>0</v>
      </c>
      <c r="DQ64" s="405">
        <f>ROUND(AN64/30,2)</f>
        <v>0</v>
      </c>
      <c r="DR64" s="405">
        <f>ROUND(AP64/30,2)</f>
        <v>0</v>
      </c>
      <c r="DS64" s="405">
        <f>ROUND(AR64/30,2)</f>
        <v>0</v>
      </c>
      <c r="DT64" s="405">
        <f>ROUND(AT64/30,2)</f>
        <v>0</v>
      </c>
      <c r="DU64" s="405">
        <f>ROUND(AV64/30,2)</f>
        <v>0</v>
      </c>
      <c r="DV64" s="405">
        <f>ROUND(AX64/30,2)</f>
        <v>0</v>
      </c>
      <c r="DW64" s="405">
        <f>ROUND(AZ64/30,2)</f>
        <v>0</v>
      </c>
      <c r="DX64" s="405">
        <f>ROUND(BB64/30,2)</f>
        <v>0</v>
      </c>
      <c r="DY64" s="204"/>
      <c r="DZ64" s="406">
        <v>12</v>
      </c>
      <c r="EA64" s="406">
        <v>2606.23</v>
      </c>
      <c r="EB64" s="407" t="e">
        <f>#REF!-DZ64</f>
        <v>#REF!</v>
      </c>
      <c r="EC64" s="408">
        <f>DG64-EA64</f>
        <v>653.85980000000018</v>
      </c>
      <c r="ED64" s="409">
        <f>ROUND(DB64/2,2)</f>
        <v>0</v>
      </c>
      <c r="EE64" s="204"/>
      <c r="EF64" s="204"/>
      <c r="EG64" s="204"/>
      <c r="EH64" s="204"/>
      <c r="EI64" s="134" t="s">
        <v>238</v>
      </c>
      <c r="EJ64" s="124">
        <v>150</v>
      </c>
      <c r="EK64" s="295" t="s">
        <v>213</v>
      </c>
      <c r="EL64" s="295">
        <v>5</v>
      </c>
      <c r="EM64" s="205">
        <v>0</v>
      </c>
      <c r="EN64" s="170" t="s">
        <v>132</v>
      </c>
      <c r="EO64" s="170" t="s">
        <v>132</v>
      </c>
      <c r="EP64" s="172"/>
      <c r="EQ64" s="172"/>
      <c r="ER64" s="172"/>
      <c r="ES64" s="172"/>
      <c r="ET64" s="172"/>
      <c r="EU64" s="172"/>
      <c r="EV64" s="172"/>
      <c r="EW64" s="172"/>
      <c r="EX64" s="172"/>
      <c r="EY64" s="172"/>
      <c r="EZ64" s="172"/>
      <c r="FA64" s="172"/>
      <c r="FB64" s="172"/>
      <c r="FC64" s="172"/>
      <c r="FD64" s="172"/>
      <c r="FE64" s="172"/>
      <c r="FF64" s="172"/>
      <c r="FG64" s="172"/>
      <c r="FH64" s="172"/>
      <c r="FI64" s="172"/>
      <c r="FJ64" s="172"/>
      <c r="FK64" s="172"/>
      <c r="FL64" s="172"/>
      <c r="FM64" s="172"/>
      <c r="FN64" s="172"/>
      <c r="FO64" s="172"/>
      <c r="FP64" s="172"/>
      <c r="FQ64" s="172"/>
      <c r="FR64" s="172"/>
      <c r="FS64" s="172"/>
      <c r="FT64" s="172"/>
      <c r="FU64" s="172"/>
      <c r="FV64" s="172"/>
      <c r="FW64" s="172"/>
      <c r="FX64" s="172"/>
      <c r="FY64" s="172"/>
      <c r="FZ64" s="172"/>
      <c r="GA64" s="172"/>
      <c r="GB64" s="172"/>
      <c r="GC64" s="172"/>
      <c r="GD64" s="172"/>
      <c r="GE64" s="172"/>
      <c r="GF64" s="172"/>
      <c r="GG64" s="172"/>
      <c r="GH64" s="172"/>
      <c r="GI64" s="172"/>
      <c r="GJ64" s="172"/>
      <c r="GK64" s="172"/>
      <c r="GL64" s="172"/>
      <c r="GM64" s="172"/>
      <c r="GN64" s="172"/>
      <c r="GO64" s="172"/>
      <c r="GP64" s="172"/>
      <c r="GQ64" s="172"/>
      <c r="GR64" s="172"/>
      <c r="GS64" s="172"/>
      <c r="GT64" s="172"/>
      <c r="GU64" s="172"/>
      <c r="GV64" s="172"/>
      <c r="GW64" s="172"/>
      <c r="GX64" s="172"/>
      <c r="GY64" s="172"/>
      <c r="GZ64" s="172"/>
      <c r="HA64" s="172"/>
      <c r="HB64" s="172"/>
      <c r="HC64" s="172"/>
      <c r="HD64" s="172"/>
      <c r="HE64" s="172"/>
      <c r="HF64" s="172"/>
      <c r="HG64" s="172"/>
      <c r="HH64" s="172"/>
      <c r="HI64" s="172"/>
      <c r="HJ64" s="172"/>
      <c r="HK64" s="172"/>
      <c r="HL64" s="172"/>
      <c r="HM64" s="172"/>
      <c r="HN64" s="172"/>
      <c r="HO64" s="172"/>
      <c r="HP64" s="172"/>
      <c r="HQ64" s="172"/>
      <c r="HR64" s="172"/>
      <c r="HS64" s="172"/>
      <c r="HT64" s="172"/>
      <c r="HU64" s="172"/>
      <c r="HV64" s="172"/>
      <c r="HW64" s="172"/>
      <c r="HX64" s="172"/>
      <c r="HY64" s="172"/>
      <c r="HZ64" s="172"/>
      <c r="IA64" s="172"/>
      <c r="IB64" s="172"/>
      <c r="IC64" s="172"/>
      <c r="ID64" s="172"/>
      <c r="IE64" s="172"/>
      <c r="IF64" s="172"/>
      <c r="IG64" s="172"/>
      <c r="IH64" s="172"/>
      <c r="II64" s="172"/>
      <c r="IJ64" s="172"/>
      <c r="IK64" s="172"/>
      <c r="IL64" s="172"/>
      <c r="IM64" s="172"/>
      <c r="IN64" s="172"/>
      <c r="IO64" s="172"/>
      <c r="IP64" s="172"/>
      <c r="IQ64" s="172"/>
      <c r="IR64" s="172"/>
      <c r="IS64" s="172"/>
      <c r="IT64" s="172"/>
      <c r="IU64" s="172"/>
      <c r="IV64" s="172"/>
      <c r="IW64" s="172"/>
      <c r="IX64" s="172"/>
      <c r="IY64" s="172"/>
      <c r="IZ64" s="172"/>
      <c r="JA64" s="172"/>
      <c r="JB64" s="172"/>
      <c r="JC64" s="172"/>
      <c r="JD64" s="172"/>
      <c r="JE64" s="172"/>
      <c r="JF64" s="172"/>
      <c r="JG64" s="172"/>
      <c r="JH64" s="172"/>
      <c r="JI64" s="172"/>
      <c r="JJ64" s="172"/>
      <c r="JK64" s="172"/>
      <c r="JL64" s="172"/>
      <c r="JM64" s="172"/>
      <c r="JN64" s="172"/>
      <c r="JO64" s="172"/>
      <c r="JP64" s="172"/>
      <c r="JQ64" s="172"/>
      <c r="JR64" s="172"/>
      <c r="JS64" s="172"/>
      <c r="JT64" s="172"/>
      <c r="JU64" s="172"/>
      <c r="JV64" s="172"/>
      <c r="JW64" s="172"/>
      <c r="JX64" s="172"/>
      <c r="JY64" s="172"/>
      <c r="JZ64" s="172"/>
      <c r="KA64" s="172"/>
      <c r="KB64" s="172"/>
      <c r="KC64" s="172"/>
      <c r="KD64" s="172"/>
      <c r="KE64" s="172"/>
      <c r="KF64" s="172"/>
      <c r="KG64" s="172"/>
      <c r="KH64" s="172"/>
      <c r="KI64" s="172"/>
      <c r="KJ64" s="172"/>
      <c r="KK64" s="172"/>
      <c r="KL64" s="172"/>
      <c r="KM64" s="172"/>
      <c r="KN64" s="172"/>
      <c r="KO64" s="172"/>
      <c r="KP64" s="172"/>
      <c r="KQ64" s="172"/>
      <c r="KR64" s="172"/>
      <c r="KS64" s="172"/>
      <c r="KT64" s="172"/>
      <c r="KU64" s="172"/>
      <c r="KV64" s="172"/>
      <c r="KW64" s="172"/>
      <c r="KX64" s="172"/>
      <c r="KY64" s="172"/>
      <c r="KZ64" s="172"/>
      <c r="LA64" s="172"/>
      <c r="LB64" s="172"/>
      <c r="LC64" s="172"/>
      <c r="LD64" s="172"/>
      <c r="LE64" s="172"/>
      <c r="LF64" s="172"/>
      <c r="LG64" s="172"/>
      <c r="LH64" s="172"/>
      <c r="LI64" s="172"/>
      <c r="LJ64" s="172"/>
      <c r="LK64" s="172"/>
      <c r="LL64" s="172"/>
      <c r="LM64" s="172"/>
      <c r="LN64" s="172"/>
      <c r="LO64" s="172"/>
      <c r="LP64" s="172"/>
      <c r="LQ64" s="172"/>
      <c r="LR64" s="172"/>
      <c r="LS64" s="172"/>
      <c r="LT64" s="172"/>
      <c r="LU64" s="172"/>
      <c r="LV64" s="172"/>
      <c r="LW64" s="172"/>
      <c r="LX64" s="172"/>
      <c r="LY64" s="172"/>
      <c r="LZ64" s="172"/>
      <c r="MA64" s="172"/>
      <c r="MB64" s="172"/>
      <c r="MC64" s="172"/>
      <c r="MD64" s="172"/>
      <c r="ME64" s="172"/>
      <c r="MF64" s="172"/>
      <c r="MG64" s="172"/>
      <c r="MH64" s="172"/>
      <c r="MI64" s="172"/>
      <c r="MJ64" s="172"/>
      <c r="MK64" s="172"/>
      <c r="ML64" s="172"/>
      <c r="MM64" s="172"/>
      <c r="MN64" s="172"/>
      <c r="MO64" s="172"/>
      <c r="MP64" s="172"/>
      <c r="MQ64" s="172"/>
      <c r="MR64" s="172"/>
      <c r="MS64" s="172"/>
      <c r="MT64" s="172"/>
      <c r="MU64" s="172"/>
      <c r="MV64" s="172"/>
      <c r="MW64" s="172"/>
      <c r="MX64" s="172"/>
      <c r="MY64" s="172"/>
      <c r="MZ64" s="172"/>
      <c r="NA64" s="172"/>
      <c r="NB64" s="172"/>
      <c r="NC64" s="172"/>
      <c r="ND64" s="172"/>
      <c r="NE64" s="172"/>
      <c r="NF64" s="172"/>
      <c r="NG64" s="172"/>
      <c r="NH64" s="172"/>
      <c r="NI64" s="172"/>
      <c r="NJ64" s="172"/>
      <c r="NK64" s="172"/>
      <c r="NL64" s="172"/>
      <c r="NM64" s="172"/>
      <c r="NN64" s="172"/>
      <c r="NO64" s="172"/>
      <c r="NP64" s="172"/>
      <c r="NQ64" s="172"/>
      <c r="NR64" s="172"/>
      <c r="NS64" s="172"/>
      <c r="NT64" s="172"/>
      <c r="NU64" s="172"/>
      <c r="NV64" s="172"/>
      <c r="NW64" s="172"/>
      <c r="NX64" s="172"/>
      <c r="NY64" s="172"/>
      <c r="NZ64" s="172"/>
      <c r="OA64" s="172"/>
      <c r="OB64" s="172"/>
      <c r="OC64" s="172"/>
      <c r="OD64" s="172"/>
      <c r="OE64" s="172"/>
      <c r="OF64" s="172"/>
      <c r="OG64" s="172"/>
      <c r="OH64" s="172"/>
      <c r="OI64" s="172"/>
      <c r="OJ64" s="172"/>
      <c r="OK64" s="172"/>
      <c r="OL64" s="172"/>
      <c r="OM64" s="172"/>
      <c r="ON64" s="172"/>
      <c r="OO64" s="172"/>
      <c r="OP64" s="172"/>
      <c r="OQ64" s="172"/>
      <c r="OR64" s="172"/>
      <c r="OS64" s="172"/>
      <c r="OT64" s="172"/>
      <c r="OU64" s="172"/>
      <c r="OV64" s="172"/>
      <c r="OW64" s="172"/>
      <c r="OX64" s="172"/>
      <c r="OY64" s="172"/>
      <c r="OZ64" s="172"/>
      <c r="PA64" s="172"/>
      <c r="PB64" s="172"/>
      <c r="PC64" s="172"/>
      <c r="PD64" s="172"/>
      <c r="PE64" s="172"/>
      <c r="PF64" s="172"/>
      <c r="PG64" s="172"/>
      <c r="PH64" s="172"/>
      <c r="PI64" s="172"/>
      <c r="PJ64" s="172"/>
      <c r="PK64" s="172"/>
      <c r="PL64" s="172"/>
      <c r="PM64" s="172"/>
      <c r="PN64" s="172"/>
      <c r="PO64" s="172"/>
      <c r="PP64" s="172"/>
      <c r="PQ64" s="172"/>
      <c r="PR64" s="172"/>
      <c r="PS64" s="172"/>
      <c r="PT64" s="172"/>
      <c r="PU64" s="172"/>
      <c r="PV64" s="172"/>
      <c r="PW64" s="172"/>
      <c r="PX64" s="172"/>
      <c r="PY64" s="172"/>
      <c r="PZ64" s="172"/>
      <c r="QA64" s="172"/>
      <c r="QB64" s="172"/>
      <c r="QC64" s="172"/>
      <c r="QD64" s="172"/>
      <c r="QE64" s="172"/>
      <c r="QF64" s="172"/>
      <c r="QG64" s="172"/>
      <c r="QH64" s="172"/>
      <c r="QI64" s="172"/>
      <c r="QJ64" s="172"/>
      <c r="QK64" s="172"/>
      <c r="QL64" s="172"/>
      <c r="QM64" s="172"/>
      <c r="QN64" s="172"/>
      <c r="QO64" s="172"/>
      <c r="QP64" s="172"/>
      <c r="QQ64" s="172"/>
      <c r="QR64" s="172"/>
      <c r="QS64" s="172"/>
      <c r="QT64" s="172"/>
      <c r="QU64" s="172"/>
      <c r="QV64" s="172"/>
      <c r="QW64" s="172"/>
      <c r="QX64" s="172"/>
      <c r="QY64" s="172"/>
      <c r="QZ64" s="172"/>
      <c r="RA64" s="172"/>
      <c r="RB64" s="172"/>
      <c r="RC64" s="172"/>
      <c r="RD64" s="172"/>
      <c r="RE64" s="172"/>
      <c r="RF64" s="172"/>
      <c r="RG64" s="172"/>
      <c r="RH64" s="172"/>
      <c r="RI64" s="172"/>
      <c r="RJ64" s="172"/>
      <c r="RK64" s="172"/>
      <c r="RL64" s="172"/>
      <c r="RM64" s="172"/>
      <c r="RN64" s="172"/>
      <c r="RO64" s="172"/>
      <c r="RP64" s="172"/>
      <c r="RQ64" s="172"/>
      <c r="RR64" s="172"/>
      <c r="RS64" s="172"/>
      <c r="RT64" s="172"/>
      <c r="RU64" s="172"/>
      <c r="RV64" s="172"/>
      <c r="RW64" s="172"/>
      <c r="RX64" s="172"/>
      <c r="RY64" s="172"/>
      <c r="RZ64" s="172"/>
      <c r="SA64" s="172"/>
      <c r="SB64" s="172"/>
      <c r="SC64" s="172"/>
      <c r="SD64" s="172"/>
      <c r="SE64" s="172"/>
      <c r="SF64" s="172"/>
      <c r="SG64" s="172"/>
      <c r="SH64" s="172"/>
      <c r="SI64" s="172"/>
      <c r="SJ64" s="172"/>
      <c r="SK64" s="172"/>
      <c r="SL64" s="172"/>
      <c r="SM64" s="172"/>
      <c r="SN64" s="172"/>
      <c r="SO64" s="172"/>
      <c r="SP64" s="172"/>
      <c r="SQ64" s="172"/>
      <c r="SR64" s="172"/>
      <c r="SS64" s="172"/>
      <c r="ST64" s="172"/>
      <c r="SU64" s="172"/>
      <c r="SV64" s="172"/>
      <c r="SW64" s="172"/>
      <c r="SX64" s="172"/>
      <c r="SY64" s="172"/>
      <c r="SZ64" s="172"/>
      <c r="TA64" s="172"/>
      <c r="TB64" s="172"/>
      <c r="TC64" s="172"/>
      <c r="TD64" s="172"/>
      <c r="TE64" s="172"/>
      <c r="TF64" s="172"/>
      <c r="TG64" s="172"/>
      <c r="TH64" s="172"/>
      <c r="TI64" s="172"/>
      <c r="TJ64" s="172"/>
      <c r="TK64" s="172"/>
      <c r="TL64" s="172"/>
      <c r="TM64" s="172"/>
      <c r="TN64" s="172"/>
      <c r="TO64" s="172"/>
      <c r="TP64" s="172"/>
      <c r="TQ64" s="172"/>
      <c r="TR64" s="172"/>
      <c r="TS64" s="172"/>
      <c r="TT64" s="172"/>
      <c r="TU64" s="172"/>
      <c r="TV64" s="172"/>
      <c r="TW64" s="172"/>
      <c r="TX64" s="172"/>
      <c r="TY64" s="172"/>
      <c r="TZ64" s="172"/>
      <c r="UA64" s="172"/>
      <c r="UB64" s="172"/>
      <c r="UC64" s="172"/>
      <c r="UD64" s="172"/>
      <c r="UE64" s="172"/>
      <c r="UF64" s="172"/>
      <c r="UG64" s="172"/>
      <c r="UH64" s="172"/>
      <c r="UI64" s="172"/>
      <c r="UJ64" s="172"/>
      <c r="UK64" s="172"/>
      <c r="UL64" s="172"/>
      <c r="UM64" s="172"/>
      <c r="UN64" s="172"/>
      <c r="UO64" s="172"/>
      <c r="UP64" s="172"/>
      <c r="UQ64" s="172"/>
      <c r="UR64" s="172"/>
      <c r="US64" s="172"/>
      <c r="UT64" s="172"/>
      <c r="UU64" s="172"/>
      <c r="UV64" s="172"/>
      <c r="UW64" s="172"/>
      <c r="UX64" s="172"/>
      <c r="UY64" s="172"/>
      <c r="UZ64" s="172"/>
      <c r="VA64" s="172"/>
      <c r="VB64" s="172"/>
      <c r="VC64" s="172"/>
      <c r="VD64" s="172"/>
      <c r="VE64" s="172"/>
      <c r="VF64" s="172"/>
      <c r="VG64" s="172"/>
      <c r="VH64" s="172"/>
      <c r="VI64" s="172"/>
      <c r="VJ64" s="172"/>
      <c r="VK64" s="172"/>
      <c r="VL64" s="172"/>
      <c r="VM64" s="172"/>
      <c r="VN64" s="172"/>
      <c r="VO64" s="172"/>
      <c r="VP64" s="172"/>
      <c r="VQ64" s="172"/>
      <c r="VR64" s="172"/>
      <c r="VS64" s="172"/>
      <c r="VT64" s="172"/>
      <c r="VU64" s="172"/>
      <c r="VV64" s="172"/>
      <c r="VW64" s="172"/>
      <c r="VX64" s="172"/>
      <c r="VY64" s="172"/>
      <c r="VZ64" s="172"/>
      <c r="WA64" s="172"/>
      <c r="WB64" s="172"/>
      <c r="WC64" s="172"/>
      <c r="WD64" s="172"/>
      <c r="WE64" s="172"/>
      <c r="WF64" s="172"/>
      <c r="WG64" s="172"/>
      <c r="WH64" s="172"/>
      <c r="WI64" s="172"/>
      <c r="WJ64" s="172"/>
      <c r="WK64" s="172"/>
      <c r="WL64" s="172"/>
      <c r="WM64" s="172"/>
      <c r="WN64" s="172"/>
      <c r="WO64" s="172"/>
      <c r="WP64" s="172"/>
      <c r="WQ64" s="172"/>
      <c r="WR64" s="172"/>
      <c r="WS64" s="172"/>
      <c r="WT64" s="172"/>
      <c r="WU64" s="172"/>
      <c r="WV64" s="172"/>
      <c r="WW64" s="172"/>
      <c r="WX64" s="172"/>
      <c r="WY64" s="172"/>
      <c r="WZ64" s="172"/>
      <c r="XA64" s="172"/>
      <c r="XB64" s="172"/>
      <c r="XC64" s="172"/>
      <c r="XD64" s="172"/>
      <c r="XE64" s="172"/>
      <c r="XF64" s="172"/>
      <c r="XG64" s="172"/>
      <c r="XH64" s="172"/>
      <c r="XI64" s="172"/>
      <c r="XJ64" s="172"/>
      <c r="XK64" s="172"/>
      <c r="XL64" s="172"/>
      <c r="XM64" s="172"/>
      <c r="XN64" s="172"/>
      <c r="XO64" s="172"/>
      <c r="XP64" s="172"/>
      <c r="XQ64" s="172"/>
      <c r="XR64" s="172"/>
      <c r="XS64" s="172"/>
      <c r="XT64" s="172"/>
      <c r="XU64" s="172"/>
      <c r="XV64" s="172"/>
      <c r="XW64" s="172"/>
      <c r="XX64" s="172"/>
      <c r="XY64" s="172"/>
      <c r="XZ64" s="172"/>
      <c r="YA64" s="172"/>
      <c r="YB64" s="172"/>
      <c r="YC64" s="172"/>
      <c r="YD64" s="172"/>
      <c r="YE64" s="172"/>
      <c r="YF64" s="172"/>
      <c r="YG64" s="172"/>
      <c r="YH64" s="172"/>
      <c r="YI64" s="172"/>
      <c r="YJ64" s="172"/>
      <c r="YK64" s="172"/>
      <c r="YL64" s="172"/>
      <c r="YM64" s="172"/>
      <c r="YN64" s="172"/>
      <c r="YO64" s="172"/>
      <c r="YP64" s="172"/>
      <c r="YQ64" s="172"/>
      <c r="YR64" s="172"/>
      <c r="YS64" s="172"/>
      <c r="YT64" s="172"/>
      <c r="YU64" s="172"/>
      <c r="YV64" s="172"/>
      <c r="YW64" s="172"/>
      <c r="YX64" s="172"/>
      <c r="YY64" s="172"/>
      <c r="YZ64" s="172"/>
      <c r="ZA64" s="172"/>
      <c r="ZB64" s="172"/>
      <c r="ZC64" s="172"/>
      <c r="ZD64" s="172"/>
      <c r="ZE64" s="172"/>
      <c r="ZF64" s="172"/>
      <c r="ZG64" s="172"/>
      <c r="ZH64" s="172"/>
      <c r="ZI64" s="172"/>
      <c r="ZJ64" s="172"/>
      <c r="ZK64" s="172"/>
      <c r="ZL64" s="172"/>
      <c r="ZM64" s="172"/>
      <c r="ZN64" s="172"/>
      <c r="ZO64" s="172"/>
      <c r="ZP64" s="172"/>
      <c r="ZQ64" s="172"/>
      <c r="ZR64" s="172"/>
      <c r="ZS64" s="172"/>
      <c r="ZT64" s="172"/>
      <c r="ZU64" s="172"/>
      <c r="ZV64" s="172"/>
      <c r="ZW64" s="172"/>
      <c r="ZX64" s="172"/>
      <c r="ZY64" s="172"/>
      <c r="ZZ64" s="172"/>
      <c r="AAA64" s="172"/>
      <c r="AAB64" s="172"/>
      <c r="AAC64" s="172"/>
      <c r="AAD64" s="172"/>
      <c r="AAE64" s="172"/>
      <c r="AAF64" s="172"/>
      <c r="AAG64" s="172"/>
      <c r="AAH64" s="172"/>
      <c r="AAI64" s="172"/>
      <c r="AAJ64" s="172"/>
      <c r="AAK64" s="172"/>
      <c r="AAL64" s="172"/>
      <c r="AAM64" s="172"/>
      <c r="AAN64" s="172"/>
      <c r="AAO64" s="172"/>
      <c r="AAP64" s="172"/>
      <c r="AAQ64" s="172"/>
      <c r="AAR64" s="172"/>
      <c r="AAS64" s="172"/>
      <c r="AAT64" s="172"/>
      <c r="AAU64" s="172"/>
      <c r="AAV64" s="172"/>
      <c r="AAW64" s="172"/>
      <c r="AAX64" s="172"/>
      <c r="AAY64" s="172"/>
      <c r="AAZ64" s="172"/>
      <c r="ABA64" s="172"/>
      <c r="ABB64" s="172"/>
      <c r="ABC64" s="172"/>
      <c r="ABD64" s="172"/>
      <c r="ABE64" s="172"/>
      <c r="ABF64" s="172"/>
      <c r="ABG64" s="172"/>
      <c r="ABH64" s="172"/>
      <c r="ABI64" s="172"/>
      <c r="ABJ64" s="172"/>
      <c r="ABK64" s="172"/>
      <c r="ABL64" s="172"/>
      <c r="ABM64" s="172"/>
      <c r="ABN64" s="172"/>
      <c r="ABO64" s="172"/>
      <c r="ABP64" s="172"/>
      <c r="ABQ64" s="172"/>
      <c r="ABR64" s="172"/>
      <c r="ABS64" s="172"/>
      <c r="ABT64" s="172"/>
      <c r="ABU64" s="172"/>
      <c r="ABV64" s="172"/>
      <c r="ABW64" s="172"/>
      <c r="ABX64" s="172"/>
      <c r="ABY64" s="172"/>
      <c r="ABZ64" s="172"/>
      <c r="ACA64" s="172"/>
      <c r="ACB64" s="172"/>
      <c r="ACC64" s="172"/>
      <c r="ACD64" s="172"/>
      <c r="ACE64" s="172"/>
      <c r="ACF64" s="172"/>
      <c r="ACG64" s="172"/>
      <c r="ACH64" s="172"/>
      <c r="ACI64" s="172"/>
      <c r="ACJ64" s="172"/>
      <c r="ACK64" s="172"/>
      <c r="ACL64" s="172"/>
      <c r="ACM64" s="172"/>
      <c r="ACN64" s="172"/>
      <c r="ACO64" s="172"/>
      <c r="ACP64" s="172"/>
      <c r="ACQ64" s="172"/>
      <c r="ACR64" s="172"/>
      <c r="ACS64" s="172"/>
      <c r="ACT64" s="172"/>
      <c r="ACU64" s="172"/>
      <c r="ACV64" s="172"/>
      <c r="ACW64" s="172"/>
      <c r="ACX64" s="172"/>
      <c r="ACY64" s="172"/>
      <c r="ACZ64" s="172"/>
      <c r="ADA64" s="172"/>
      <c r="ADB64" s="172"/>
      <c r="ADC64" s="172"/>
      <c r="ADD64" s="172"/>
      <c r="ADE64" s="172"/>
      <c r="ADF64" s="172"/>
      <c r="ADG64" s="172"/>
      <c r="ADH64" s="172"/>
      <c r="ADI64" s="172"/>
      <c r="ADJ64" s="172"/>
      <c r="ADK64" s="172"/>
      <c r="ADL64" s="172"/>
      <c r="ADM64" s="172"/>
      <c r="ADN64" s="172"/>
      <c r="ADO64" s="172"/>
      <c r="ADP64" s="172"/>
      <c r="ADQ64" s="172"/>
      <c r="ADR64" s="172"/>
      <c r="ADS64" s="172"/>
      <c r="ADT64" s="172"/>
      <c r="ADU64" s="172"/>
      <c r="ADV64" s="172"/>
      <c r="ADW64" s="172"/>
      <c r="ADX64" s="172"/>
      <c r="ADY64" s="172"/>
      <c r="ADZ64" s="172"/>
      <c r="AEA64" s="172"/>
      <c r="AEB64" s="172"/>
      <c r="AEC64" s="172"/>
      <c r="AED64" s="172"/>
      <c r="AEE64" s="172"/>
      <c r="AEF64" s="172"/>
      <c r="AEG64" s="172"/>
      <c r="AEH64" s="172"/>
      <c r="AEI64" s="172"/>
      <c r="AEJ64" s="172"/>
      <c r="AEK64" s="172"/>
      <c r="AEL64" s="172"/>
      <c r="AEM64" s="172"/>
      <c r="AEN64" s="172"/>
      <c r="AEO64" s="172"/>
      <c r="AEP64" s="172"/>
      <c r="AEQ64" s="172"/>
      <c r="AER64" s="172"/>
      <c r="AES64" s="172"/>
      <c r="AET64" s="172"/>
      <c r="AEU64" s="172"/>
      <c r="AEV64" s="172"/>
      <c r="AEW64" s="172"/>
      <c r="AEX64" s="172"/>
      <c r="AEY64" s="172"/>
      <c r="AEZ64" s="172"/>
      <c r="AFA64" s="172"/>
      <c r="AFB64" s="172"/>
      <c r="AFC64" s="172"/>
      <c r="AFD64" s="172"/>
      <c r="AFE64" s="172"/>
      <c r="AFF64" s="172"/>
      <c r="AFG64" s="172"/>
      <c r="AFH64" s="172"/>
      <c r="AFI64" s="172"/>
      <c r="AFJ64" s="172"/>
      <c r="AFK64" s="172"/>
      <c r="AFL64" s="172"/>
      <c r="AFM64" s="172"/>
      <c r="AFN64" s="172"/>
      <c r="AFO64" s="172"/>
      <c r="AFP64" s="172"/>
      <c r="AFQ64" s="172"/>
      <c r="AFR64" s="172"/>
      <c r="AFS64" s="172"/>
      <c r="AFT64" s="172"/>
      <c r="AFU64" s="172"/>
      <c r="AFV64" s="172"/>
      <c r="AFW64" s="172"/>
      <c r="AFX64" s="172"/>
      <c r="AFY64" s="172"/>
      <c r="AFZ64" s="172"/>
      <c r="AGA64" s="172"/>
      <c r="AGB64" s="172"/>
      <c r="AGC64" s="172"/>
      <c r="AGD64" s="172"/>
      <c r="AGE64" s="172"/>
      <c r="AGF64" s="172"/>
      <c r="AGG64" s="172"/>
      <c r="AGH64" s="172"/>
      <c r="AGI64" s="172"/>
      <c r="AGJ64" s="172"/>
      <c r="AGK64" s="172"/>
      <c r="AGL64" s="172"/>
      <c r="AGM64" s="172"/>
      <c r="AGN64" s="172"/>
      <c r="AGO64" s="172"/>
      <c r="AGP64" s="172"/>
      <c r="AGQ64" s="172"/>
      <c r="AGR64" s="172"/>
      <c r="AGS64" s="172"/>
      <c r="AGT64" s="172"/>
      <c r="AGU64" s="172"/>
      <c r="AGV64" s="172"/>
      <c r="AGW64" s="172"/>
      <c r="AGX64" s="172"/>
      <c r="AGY64" s="172"/>
      <c r="AGZ64" s="172"/>
      <c r="AHA64" s="172"/>
      <c r="AHB64" s="172"/>
      <c r="AHC64" s="172"/>
      <c r="AHD64" s="172"/>
      <c r="AHE64" s="172"/>
      <c r="AHF64" s="172"/>
      <c r="AHG64" s="172"/>
      <c r="AHH64" s="172"/>
      <c r="AHI64" s="172"/>
      <c r="AHJ64" s="172"/>
      <c r="AHK64" s="172"/>
      <c r="AHL64" s="172"/>
      <c r="AHM64" s="172"/>
      <c r="AHN64" s="172"/>
      <c r="AHO64" s="172"/>
      <c r="AHP64" s="172"/>
      <c r="AHQ64" s="172"/>
      <c r="AHR64" s="172"/>
      <c r="AHS64" s="172"/>
      <c r="AHT64" s="172"/>
      <c r="AHU64" s="172"/>
      <c r="AHV64" s="172"/>
      <c r="AHW64" s="172"/>
      <c r="AHX64" s="172"/>
      <c r="AHY64" s="172"/>
      <c r="AHZ64" s="172"/>
      <c r="AIA64" s="172"/>
      <c r="AIB64" s="172"/>
      <c r="AIC64" s="172"/>
      <c r="AID64" s="172"/>
      <c r="AIE64" s="172"/>
      <c r="AIF64" s="172"/>
      <c r="AIG64" s="172"/>
      <c r="AIH64" s="172"/>
      <c r="AII64" s="172"/>
      <c r="AIJ64" s="172"/>
      <c r="AIK64" s="172"/>
      <c r="AIL64" s="172"/>
      <c r="AIM64" s="172"/>
      <c r="AIN64" s="172"/>
      <c r="AIO64" s="172"/>
      <c r="AIP64" s="172"/>
      <c r="AIQ64" s="172"/>
      <c r="AIR64" s="172"/>
      <c r="AIS64" s="172"/>
      <c r="AIT64" s="172"/>
      <c r="AIU64" s="172"/>
      <c r="AIV64" s="172"/>
      <c r="AIW64" s="172"/>
      <c r="AIX64" s="172"/>
      <c r="AIY64" s="172"/>
      <c r="AIZ64" s="172"/>
      <c r="AJA64" s="172"/>
      <c r="AJB64" s="172"/>
      <c r="AJC64" s="172"/>
      <c r="AJD64" s="172"/>
      <c r="AJE64" s="172"/>
      <c r="AJF64" s="172"/>
      <c r="AJG64" s="172"/>
      <c r="AJH64" s="172"/>
      <c r="AJI64" s="172"/>
      <c r="AJJ64" s="172"/>
      <c r="AJK64" s="172"/>
      <c r="AJL64" s="172"/>
      <c r="AJM64" s="172"/>
      <c r="AJN64" s="172"/>
      <c r="AJO64" s="172"/>
      <c r="AJP64" s="172"/>
      <c r="AJQ64" s="172"/>
      <c r="AJR64" s="172"/>
      <c r="AJS64" s="172"/>
      <c r="AJT64" s="172"/>
      <c r="AJU64" s="172"/>
      <c r="AJV64" s="172"/>
      <c r="AJW64" s="172"/>
      <c r="AJX64" s="172"/>
      <c r="AJY64" s="172"/>
      <c r="AJZ64" s="172"/>
      <c r="AKA64" s="172"/>
      <c r="AKB64" s="172"/>
      <c r="AKC64" s="172"/>
      <c r="AKD64" s="172"/>
      <c r="AKE64" s="172"/>
      <c r="AKF64" s="172"/>
      <c r="AKG64" s="172"/>
      <c r="AKH64" s="172"/>
      <c r="AKI64" s="172"/>
      <c r="AKJ64" s="172"/>
      <c r="AKK64" s="172"/>
      <c r="AKL64" s="172"/>
      <c r="AKM64" s="172"/>
      <c r="AKN64" s="172"/>
      <c r="AKO64" s="172"/>
      <c r="AKP64" s="172"/>
      <c r="AKQ64" s="172"/>
      <c r="AKR64" s="172"/>
      <c r="AKS64" s="172"/>
      <c r="AKT64" s="172"/>
      <c r="AKU64" s="172"/>
      <c r="AKV64" s="172"/>
      <c r="AKW64" s="172"/>
      <c r="AKX64" s="172"/>
      <c r="AKY64" s="172"/>
      <c r="AKZ64" s="172"/>
      <c r="ALA64" s="172"/>
      <c r="ALB64" s="172"/>
      <c r="ALC64" s="172"/>
      <c r="ALD64" s="172"/>
      <c r="ALE64" s="172"/>
      <c r="ALF64" s="172"/>
      <c r="ALG64" s="172"/>
      <c r="ALH64" s="172"/>
      <c r="ALI64" s="172"/>
      <c r="ALJ64" s="172"/>
      <c r="ALK64" s="172"/>
      <c r="ALL64" s="172"/>
      <c r="ALM64" s="172"/>
      <c r="ALN64" s="172"/>
      <c r="ALO64" s="172"/>
      <c r="ALP64" s="172"/>
      <c r="ALQ64" s="172"/>
      <c r="ALR64" s="172"/>
      <c r="ALS64" s="172"/>
      <c r="ALT64" s="172"/>
      <c r="ALU64" s="172"/>
      <c r="ALV64" s="172"/>
      <c r="ALW64" s="172"/>
      <c r="ALX64" s="172"/>
      <c r="ALY64" s="172"/>
      <c r="ALZ64" s="172"/>
      <c r="AMA64" s="172"/>
      <c r="AMB64" s="172"/>
      <c r="AMC64" s="172"/>
      <c r="AMD64" s="172"/>
      <c r="AME64" s="172"/>
      <c r="AMF64" s="172"/>
      <c r="AMG64" s="172"/>
      <c r="AMH64" s="172"/>
      <c r="AMI64" s="172"/>
      <c r="AMJ64" s="172"/>
      <c r="AMK64" s="172"/>
      <c r="AML64" s="172"/>
      <c r="AMM64" s="172"/>
      <c r="AMN64" s="172"/>
      <c r="AMO64" s="172"/>
      <c r="AMP64" s="172"/>
      <c r="AMQ64" s="172"/>
      <c r="AMR64" s="172"/>
      <c r="AMS64" s="172"/>
      <c r="AMT64" s="172"/>
      <c r="AMU64" s="172"/>
      <c r="AMV64" s="172"/>
      <c r="AMW64" s="172"/>
      <c r="AMX64" s="172"/>
      <c r="AMY64" s="172"/>
      <c r="AMZ64" s="172"/>
      <c r="ANA64" s="172"/>
      <c r="ANB64" s="172"/>
      <c r="ANC64" s="172"/>
      <c r="AND64" s="172"/>
      <c r="ANE64" s="172"/>
      <c r="ANF64" s="172"/>
      <c r="ANG64" s="172"/>
      <c r="ANH64" s="172"/>
      <c r="ANI64" s="172"/>
      <c r="ANJ64" s="172"/>
    </row>
    <row r="65" spans="1:1050" s="35" customFormat="1" ht="26.1" customHeight="1" outlineLevel="2" x14ac:dyDescent="0.2">
      <c r="A65" s="386">
        <f>EJ65</f>
        <v>150</v>
      </c>
      <c r="B65" s="387" t="s">
        <v>137</v>
      </c>
      <c r="C65" s="387" t="s">
        <v>226</v>
      </c>
      <c r="D65" s="387" t="s">
        <v>10</v>
      </c>
      <c r="E65" s="387" t="s">
        <v>127</v>
      </c>
      <c r="F65" s="387" t="s">
        <v>247</v>
      </c>
      <c r="G65" s="388" t="s">
        <v>253</v>
      </c>
      <c r="H65" s="389" t="s">
        <v>135</v>
      </c>
      <c r="I65" s="389">
        <v>28</v>
      </c>
      <c r="J65" s="392">
        <v>16</v>
      </c>
      <c r="K65" s="395">
        <v>352.96</v>
      </c>
      <c r="L65" s="395">
        <v>704.28</v>
      </c>
      <c r="M65" s="391"/>
      <c r="N65" s="391"/>
      <c r="O65" s="391"/>
      <c r="P65" s="391"/>
      <c r="Q65" s="391"/>
      <c r="R65" s="391"/>
      <c r="S65" s="391"/>
      <c r="T65" s="391"/>
      <c r="U65" s="391"/>
      <c r="V65" s="389">
        <v>9</v>
      </c>
      <c r="W65" s="392">
        <v>28</v>
      </c>
      <c r="X65" s="393">
        <f>VLOOKUP(W65,'[1]PPTOS GENERALES 2024'!$AL$11:$AN$40,3)*Y65</f>
        <v>1000.81</v>
      </c>
      <c r="Y65" s="394">
        <v>1</v>
      </c>
      <c r="Z65" s="395">
        <f>VLOOKUP(C65,'[1]PPTOS GENERALES 2024'!$AL$3:$AO$8,4)*Y65</f>
        <v>1333.4</v>
      </c>
      <c r="AA65" s="395">
        <f>VLOOKUP(C65,'[1]PPTOS GENERALES 2024'!$AL$3:$AP$8,5)*DM65*Y65</f>
        <v>410.56</v>
      </c>
      <c r="AB65" s="395"/>
      <c r="AC65" s="391">
        <f>VLOOKUP(C65,'[1]PPTOS GENERALES 2024'!$AU$3:$AV$8,2)*Y65</f>
        <v>822.82899999999995</v>
      </c>
      <c r="AD65" s="391">
        <f>VLOOKUP(C65,'[1]PPTOS GENERALES 2024'!$AU$3:$AW$8,3)*DM65*Y65</f>
        <v>253.46199999999999</v>
      </c>
      <c r="AE65" s="396">
        <f>VLOOKUP(I65,'[1]PPTOS GENERALES 2024'!$AL$11:$AN$40,3)*Y65</f>
        <v>1000.81</v>
      </c>
      <c r="AF65" s="391">
        <f t="shared" si="45"/>
        <v>0</v>
      </c>
      <c r="AG65" s="391">
        <f>VLOOKUP(V65,'[1]PPTOS GENERALES 2024'!$AL$45:$AU$56,10)*Y65</f>
        <v>898.68999999999994</v>
      </c>
      <c r="AH65" s="391">
        <v>0</v>
      </c>
      <c r="AI65" s="391">
        <v>0</v>
      </c>
      <c r="AJ65" s="391">
        <v>0</v>
      </c>
      <c r="AK65" s="397"/>
      <c r="AL65" s="391">
        <f>VLOOKUP(V65,'[1]PPTOS GENERALES 2024'!$AL$45:$BB$56,12)*AK65</f>
        <v>0</v>
      </c>
      <c r="AM65" s="397"/>
      <c r="AN65" s="391">
        <f>VLOOKUP(V65,'[1]PPTOS GENERALES 2024'!$AL$45:$BB$56,14)*AM65</f>
        <v>0</v>
      </c>
      <c r="AO65" s="397"/>
      <c r="AP65" s="391">
        <f>VLOOKUP(V65,'[1]PPTOS GENERALES 2024'!$AL$45:$BB$56,15)*AO65</f>
        <v>0</v>
      </c>
      <c r="AQ65" s="397"/>
      <c r="AR65" s="391">
        <f>VLOOKUP(V65,'[1]PPTOS GENERALES 2024'!$AL$45:$BB$56,17)*AQ65</f>
        <v>0</v>
      </c>
      <c r="AS65" s="397"/>
      <c r="AT65" s="391">
        <f>VLOOKUP(V65,'[1]PPTOS GENERALES 2024'!$AL$45:$BG$56,18)*AS65</f>
        <v>0</v>
      </c>
      <c r="AU65" s="398"/>
      <c r="AV65" s="391">
        <f>VLOOKUP(V65,'[1]PPTOS GENERALES 2024'!$AL$45:$BG$56,19)*AU65</f>
        <v>0</v>
      </c>
      <c r="AW65" s="398"/>
      <c r="AX65" s="391">
        <f>VLOOKUP(V65,'[1]PPTOS GENERALES 2024'!$AL$45:$BG$56,20)*AW65</f>
        <v>0</v>
      </c>
      <c r="AY65" s="398"/>
      <c r="AZ65" s="391">
        <f>VLOOKUP(V65,'[1]PPTOS GENERALES 2024'!$AL$45:$BG$56,21)*AY65</f>
        <v>0</v>
      </c>
      <c r="BA65" s="398"/>
      <c r="BB65" s="391">
        <f>VLOOKUP(V65,'[1]PPTOS GENERALES 2024'!$AL$45:$BG$56,22)*BA65</f>
        <v>0</v>
      </c>
      <c r="BC65" s="398"/>
      <c r="BD65" s="270">
        <f>VLOOKUP(V65,'[1]PPTOS GENERALES 2024'!$AL$45:$BZ$56,23)*BC65</f>
        <v>0</v>
      </c>
      <c r="BE65" s="398"/>
      <c r="BF65" s="270">
        <f>VLOOKUP(V65,'[1]PPTOS GENERALES 2024'!$AL$45:$BZ$56,24)*BE65</f>
        <v>0</v>
      </c>
      <c r="BG65" s="398"/>
      <c r="BH65" s="270">
        <f>VLOOKUP(V65,'[1]PPTOS GENERALES 2024'!$AL$45:$BZ$56,25)*BG65</f>
        <v>0</v>
      </c>
      <c r="BI65" s="398"/>
      <c r="BJ65" s="270">
        <f>VLOOKUP(V65,'[1]PPTOS GENERALES 2024'!$AL$45:$BZ$56,26)*BI65</f>
        <v>0</v>
      </c>
      <c r="BK65" s="398"/>
      <c r="BL65" s="270">
        <f>VLOOKUP(V65,'[1]PPTOS GENERALES 2024'!$AL$45:$BZ$56,27)*BK65</f>
        <v>0</v>
      </c>
      <c r="BM65" s="270"/>
      <c r="BN65" s="270">
        <f>VLOOKUP(V65,'[1]PPTOS GENERALES 2024'!$AL$45:$BZ$56,28)*BM65</f>
        <v>0</v>
      </c>
      <c r="BO65" s="270"/>
      <c r="BP65" s="270">
        <f>VLOOKUP(V65,'[1]PPTOS GENERALES 2024'!$AL$45:$BZ$56,29)*BO65</f>
        <v>0</v>
      </c>
      <c r="BQ65" s="270"/>
      <c r="BR65" s="270">
        <f>VLOOKUP(V65,'[1]PPTOS GENERALES 2024'!$AL$45:$BZ$56,30)*BQ65</f>
        <v>0</v>
      </c>
      <c r="BS65" s="270"/>
      <c r="BT65" s="270">
        <f>VLOOKUP(V65,'[1]PPTOS GENERALES 2024'!$AL$45:$BZ$56,31)*BS65</f>
        <v>0</v>
      </c>
      <c r="BU65" s="270"/>
      <c r="BV65" s="270">
        <f>VLOOKUP(V65,'[1]PPTOS GENERALES 2024'!$AL$45:$BZ$56,32)*BU65</f>
        <v>0</v>
      </c>
      <c r="BW65" s="270"/>
      <c r="BX65" s="270">
        <f>VLOOKUP(V65,'[1]PPTOS GENERALES 2024'!$AL$45:$BZ$56,33)*BW65</f>
        <v>0</v>
      </c>
      <c r="BY65" s="270"/>
      <c r="BZ65" s="270">
        <f>VLOOKUP(V65,'[1]PPTOS GENERALES 2024'!$AL$45:$BZ$56,34)*BY65</f>
        <v>0</v>
      </c>
      <c r="CA65" s="270"/>
      <c r="CB65" s="270">
        <f>VLOOKUP(V65,'[1]PPTOS GENERALES 2024'!$AL$45:$BZ$56,35)*CA65</f>
        <v>0</v>
      </c>
      <c r="CC65" s="270">
        <v>0</v>
      </c>
      <c r="CD65" s="270">
        <f>VLOOKUP(V65,'[1]PPTOS GENERALES 2024'!$AL$45:$BZ$56,36)*CC65</f>
        <v>0</v>
      </c>
      <c r="CE65" s="270">
        <v>0</v>
      </c>
      <c r="CF65" s="270">
        <f>VLOOKUP(V65,'[1]PPTOS GENERALES 2024'!$AL$45:$BZ$56,37)*CE65</f>
        <v>0</v>
      </c>
      <c r="CG65" s="270">
        <v>0</v>
      </c>
      <c r="CH65" s="270">
        <f>VLOOKUP(V65,'[1]PPTOS GENERALES 2024'!$AL$45:$BZ$56,38)*CG65</f>
        <v>0</v>
      </c>
      <c r="CI65" s="270">
        <v>0</v>
      </c>
      <c r="CJ65" s="270">
        <f>VLOOKUP(V65,'[1]PPTOS GENERALES 2024'!$AL$45:$BZ$56,39)*CI65</f>
        <v>0</v>
      </c>
      <c r="CK65" s="270"/>
      <c r="CL65" s="270">
        <f>VLOOKUP(V65,'[1]PPTOS GENERALES 2024'!$AL$45:$BZ$56,40)*CK65</f>
        <v>0</v>
      </c>
      <c r="CM65" s="270"/>
      <c r="CN65" s="270">
        <f>VLOOKUP(V65,'[1]PPTOS GENERALES 2024'!$AL$45:$BZ$56,41)*CM65</f>
        <v>0</v>
      </c>
      <c r="CO65" s="270">
        <f>ROUND((Z65*12)+(AC65*2),2)</f>
        <v>17646.46</v>
      </c>
      <c r="CP65" s="391"/>
      <c r="CQ65" s="391">
        <f t="shared" si="46"/>
        <v>0</v>
      </c>
      <c r="CR65" s="391"/>
      <c r="CS65" s="391"/>
      <c r="CT65" s="391"/>
      <c r="CU65" s="391">
        <f t="array" ref="CU65">ROUND((AA65*12)+ (AD65*2)+AB65,2)</f>
        <v>5433.64</v>
      </c>
      <c r="CV65" s="270">
        <f>SUM(CO65:CU65)</f>
        <v>23080.1</v>
      </c>
      <c r="CW65" s="391">
        <f t="array" ref="CW65">ROUND((AE65+AF65)*14,2)</f>
        <v>14011.34</v>
      </c>
      <c r="CX65" s="391">
        <f t="array" ref="CX65">ROUND(AG65*14,2)</f>
        <v>12581.66</v>
      </c>
      <c r="CY65" s="270">
        <f t="shared" si="29"/>
        <v>0</v>
      </c>
      <c r="CZ65" s="278">
        <f t="shared" si="30"/>
        <v>12581.66</v>
      </c>
      <c r="DA65" s="129">
        <f t="shared" si="36"/>
        <v>49673.100000000006</v>
      </c>
      <c r="DB65" s="390">
        <v>0</v>
      </c>
      <c r="DC65" s="400">
        <f t="shared" si="31"/>
        <v>51008.44</v>
      </c>
      <c r="DD65" s="416"/>
      <c r="DE65" s="416"/>
      <c r="DF65" s="416"/>
      <c r="DG65" s="391">
        <f t="shared" si="33"/>
        <v>3643.46</v>
      </c>
      <c r="DH65" s="416"/>
      <c r="DI65" s="402" t="s">
        <v>122</v>
      </c>
      <c r="DJ65" s="413">
        <v>35926</v>
      </c>
      <c r="DK65" s="411">
        <v>44927</v>
      </c>
      <c r="DL65" s="403">
        <f t="shared" si="34"/>
        <v>8</v>
      </c>
      <c r="DM65" s="403">
        <f t="shared" si="35"/>
        <v>8</v>
      </c>
      <c r="DN65" s="404"/>
      <c r="DO65" s="405"/>
      <c r="DP65" s="405"/>
      <c r="DQ65" s="405"/>
      <c r="DR65" s="405"/>
      <c r="DS65" s="405"/>
      <c r="DT65" s="405"/>
      <c r="DU65" s="405"/>
      <c r="DV65" s="405"/>
      <c r="DW65" s="405"/>
      <c r="DX65" s="405"/>
      <c r="DY65" s="204"/>
      <c r="DZ65" s="417"/>
      <c r="EA65" s="417"/>
      <c r="EB65" s="204"/>
      <c r="EC65" s="204"/>
      <c r="ED65" s="418"/>
      <c r="EE65" s="204"/>
      <c r="EF65" s="204"/>
      <c r="EG65" s="204"/>
      <c r="EH65" s="204"/>
      <c r="EI65" s="134" t="s">
        <v>238</v>
      </c>
      <c r="EJ65" s="124">
        <v>150</v>
      </c>
      <c r="EK65" s="295" t="s">
        <v>213</v>
      </c>
      <c r="EL65" s="295">
        <v>5</v>
      </c>
      <c r="EM65" s="205">
        <v>0</v>
      </c>
      <c r="EN65" s="170" t="s">
        <v>132</v>
      </c>
      <c r="EO65" s="170" t="s">
        <v>132</v>
      </c>
      <c r="EP65" s="410"/>
      <c r="EQ65" s="410"/>
      <c r="ER65" s="410"/>
      <c r="ES65" s="410"/>
      <c r="ET65" s="410"/>
      <c r="EU65" s="410"/>
      <c r="EV65" s="410"/>
      <c r="EW65" s="410"/>
      <c r="EX65" s="410"/>
      <c r="EY65" s="410"/>
      <c r="EZ65" s="410"/>
      <c r="FA65" s="410"/>
      <c r="FB65" s="410"/>
      <c r="FC65" s="410"/>
      <c r="FD65" s="410"/>
      <c r="FE65" s="410"/>
      <c r="FF65" s="410"/>
      <c r="FG65" s="410"/>
      <c r="FH65" s="410"/>
      <c r="FI65" s="410"/>
      <c r="FJ65" s="410"/>
      <c r="FK65" s="410"/>
      <c r="FL65" s="410"/>
      <c r="FM65" s="410"/>
      <c r="FN65" s="410"/>
      <c r="FO65" s="410"/>
      <c r="FP65" s="410"/>
      <c r="FQ65" s="410"/>
      <c r="FR65" s="410"/>
      <c r="FS65" s="410"/>
      <c r="FT65" s="410"/>
      <c r="FU65" s="410"/>
      <c r="FV65" s="410"/>
      <c r="FW65" s="410"/>
      <c r="FX65" s="410"/>
      <c r="FY65" s="410"/>
      <c r="FZ65" s="410"/>
      <c r="GA65" s="410"/>
      <c r="GB65" s="410"/>
      <c r="GC65" s="410"/>
      <c r="GD65" s="410"/>
      <c r="GE65" s="410"/>
      <c r="GF65" s="410"/>
      <c r="GG65" s="410"/>
      <c r="GH65" s="410"/>
      <c r="GI65" s="410"/>
      <c r="GJ65" s="410"/>
      <c r="GK65" s="410"/>
      <c r="GL65" s="410"/>
      <c r="GM65" s="410"/>
      <c r="GN65" s="410"/>
      <c r="GO65" s="410"/>
      <c r="GP65" s="410"/>
      <c r="GQ65" s="410"/>
      <c r="GR65" s="410"/>
      <c r="GS65" s="410"/>
      <c r="GT65" s="410"/>
      <c r="GU65" s="410"/>
      <c r="GV65" s="410"/>
      <c r="GW65" s="410"/>
      <c r="GX65" s="410"/>
      <c r="GY65" s="410"/>
      <c r="GZ65" s="410"/>
      <c r="HA65" s="410"/>
      <c r="HB65" s="410"/>
      <c r="HC65" s="410"/>
      <c r="HD65" s="410"/>
      <c r="HE65" s="410"/>
      <c r="HF65" s="410"/>
      <c r="HG65" s="410"/>
      <c r="HH65" s="410"/>
      <c r="HI65" s="410"/>
      <c r="HJ65" s="410"/>
      <c r="HK65" s="410"/>
      <c r="HL65" s="410"/>
      <c r="HM65" s="410"/>
      <c r="HN65" s="410"/>
      <c r="HO65" s="410"/>
      <c r="HP65" s="410"/>
      <c r="HQ65" s="410"/>
      <c r="HR65" s="410"/>
      <c r="HS65" s="410"/>
      <c r="HT65" s="410"/>
      <c r="HU65" s="410"/>
      <c r="HV65" s="410"/>
      <c r="HW65" s="410"/>
      <c r="HX65" s="410"/>
      <c r="HY65" s="410"/>
      <c r="HZ65" s="410"/>
      <c r="IA65" s="410"/>
      <c r="IB65" s="410"/>
      <c r="IC65" s="410"/>
      <c r="ID65" s="410"/>
      <c r="IE65" s="410"/>
      <c r="IF65" s="410"/>
      <c r="IG65" s="410"/>
      <c r="IH65" s="410"/>
      <c r="II65" s="410"/>
      <c r="IJ65" s="410"/>
      <c r="IK65" s="410"/>
      <c r="IL65" s="410"/>
      <c r="IM65" s="410"/>
      <c r="IN65" s="410"/>
      <c r="IO65" s="410"/>
      <c r="IP65" s="410"/>
      <c r="IQ65" s="410"/>
      <c r="IR65" s="410"/>
      <c r="IS65" s="410"/>
      <c r="IT65" s="410"/>
      <c r="IU65" s="410"/>
      <c r="IV65" s="410"/>
      <c r="IW65" s="410"/>
      <c r="IX65" s="410"/>
      <c r="IY65" s="410"/>
      <c r="IZ65" s="410"/>
      <c r="JA65" s="410"/>
      <c r="JB65" s="410"/>
      <c r="JC65" s="410"/>
      <c r="JD65" s="410"/>
      <c r="JE65" s="410"/>
      <c r="JF65" s="410"/>
      <c r="JG65" s="410"/>
      <c r="JH65" s="410"/>
      <c r="JI65" s="410"/>
      <c r="JJ65" s="410"/>
      <c r="JK65" s="410"/>
      <c r="JL65" s="410"/>
      <c r="JM65" s="410"/>
      <c r="JN65" s="410"/>
      <c r="JO65" s="410"/>
      <c r="JP65" s="410"/>
      <c r="JQ65" s="410"/>
      <c r="JR65" s="410"/>
      <c r="JS65" s="410"/>
      <c r="JT65" s="410"/>
      <c r="JU65" s="410"/>
      <c r="JV65" s="410"/>
      <c r="JW65" s="410"/>
      <c r="JX65" s="410"/>
      <c r="JY65" s="410"/>
      <c r="JZ65" s="410"/>
      <c r="KA65" s="410"/>
      <c r="KB65" s="410"/>
      <c r="KC65" s="410"/>
      <c r="KD65" s="410"/>
      <c r="KE65" s="410"/>
      <c r="KF65" s="410"/>
      <c r="KG65" s="410"/>
      <c r="KH65" s="410"/>
      <c r="KI65" s="410"/>
      <c r="KJ65" s="410"/>
      <c r="KK65" s="410"/>
      <c r="KL65" s="410"/>
      <c r="KM65" s="410"/>
      <c r="KN65" s="410"/>
      <c r="KO65" s="410"/>
      <c r="KP65" s="410"/>
      <c r="KQ65" s="410"/>
      <c r="KR65" s="410"/>
      <c r="KS65" s="410"/>
      <c r="KT65" s="410"/>
      <c r="KU65" s="410"/>
      <c r="KV65" s="410"/>
      <c r="KW65" s="410"/>
      <c r="KX65" s="410"/>
      <c r="KY65" s="410"/>
      <c r="KZ65" s="410"/>
      <c r="LA65" s="410"/>
      <c r="LB65" s="410"/>
      <c r="LC65" s="410"/>
      <c r="LD65" s="410"/>
      <c r="LE65" s="410"/>
      <c r="LF65" s="410"/>
      <c r="LG65" s="410"/>
      <c r="LH65" s="410"/>
      <c r="LI65" s="410"/>
      <c r="LJ65" s="410"/>
      <c r="LK65" s="410"/>
      <c r="LL65" s="410"/>
      <c r="LM65" s="410"/>
      <c r="LN65" s="410"/>
      <c r="LO65" s="410"/>
      <c r="LP65" s="410"/>
      <c r="LQ65" s="410"/>
      <c r="LR65" s="410"/>
      <c r="LS65" s="410"/>
      <c r="LT65" s="410"/>
      <c r="LU65" s="410"/>
      <c r="LV65" s="410"/>
      <c r="LW65" s="410"/>
      <c r="LX65" s="410"/>
      <c r="LY65" s="410"/>
      <c r="LZ65" s="410"/>
      <c r="MA65" s="410"/>
      <c r="MB65" s="410"/>
      <c r="MC65" s="410"/>
      <c r="MD65" s="410"/>
      <c r="ME65" s="410"/>
      <c r="MF65" s="410"/>
      <c r="MG65" s="410"/>
      <c r="MH65" s="410"/>
      <c r="MI65" s="410"/>
      <c r="MJ65" s="410"/>
      <c r="MK65" s="410"/>
      <c r="ML65" s="410"/>
      <c r="MM65" s="410"/>
      <c r="MN65" s="410"/>
      <c r="MO65" s="410"/>
      <c r="MP65" s="410"/>
      <c r="MQ65" s="410"/>
      <c r="MR65" s="410"/>
      <c r="MS65" s="410"/>
      <c r="MT65" s="410"/>
      <c r="MU65" s="410"/>
      <c r="MV65" s="410"/>
      <c r="MW65" s="410"/>
      <c r="MX65" s="410"/>
      <c r="MY65" s="410"/>
      <c r="MZ65" s="410"/>
      <c r="NA65" s="410"/>
      <c r="NB65" s="410"/>
      <c r="NC65" s="410"/>
      <c r="ND65" s="410"/>
      <c r="NE65" s="410"/>
      <c r="NF65" s="410"/>
      <c r="NG65" s="410"/>
      <c r="NH65" s="410"/>
      <c r="NI65" s="410"/>
      <c r="NJ65" s="410"/>
      <c r="NK65" s="410"/>
      <c r="NL65" s="410"/>
      <c r="NM65" s="410"/>
      <c r="NN65" s="410"/>
      <c r="NO65" s="410"/>
      <c r="NP65" s="410"/>
      <c r="NQ65" s="410"/>
      <c r="NR65" s="410"/>
      <c r="NS65" s="410"/>
      <c r="NT65" s="410"/>
      <c r="NU65" s="410"/>
      <c r="NV65" s="410"/>
      <c r="NW65" s="410"/>
      <c r="NX65" s="410"/>
      <c r="NY65" s="410"/>
      <c r="NZ65" s="410"/>
      <c r="OA65" s="410"/>
      <c r="OB65" s="410"/>
      <c r="OC65" s="410"/>
      <c r="OD65" s="410"/>
      <c r="OE65" s="410"/>
      <c r="OF65" s="410"/>
      <c r="OG65" s="410"/>
      <c r="OH65" s="410"/>
      <c r="OI65" s="410"/>
      <c r="OJ65" s="410"/>
      <c r="OK65" s="410"/>
      <c r="OL65" s="410"/>
      <c r="OM65" s="410"/>
      <c r="ON65" s="410"/>
      <c r="OO65" s="410"/>
      <c r="OP65" s="410"/>
      <c r="OQ65" s="410"/>
      <c r="OR65" s="410"/>
      <c r="OS65" s="410"/>
      <c r="OT65" s="410"/>
      <c r="OU65" s="410"/>
      <c r="OV65" s="410"/>
      <c r="OW65" s="410"/>
      <c r="OX65" s="410"/>
      <c r="OY65" s="410"/>
      <c r="OZ65" s="410"/>
      <c r="PA65" s="410"/>
      <c r="PB65" s="410"/>
      <c r="PC65" s="410"/>
      <c r="PD65" s="410"/>
      <c r="PE65" s="410"/>
      <c r="PF65" s="410"/>
      <c r="PG65" s="410"/>
      <c r="PH65" s="410"/>
      <c r="PI65" s="410"/>
      <c r="PJ65" s="410"/>
      <c r="PK65" s="410"/>
      <c r="PL65" s="410"/>
      <c r="PM65" s="410"/>
      <c r="PN65" s="410"/>
      <c r="PO65" s="410"/>
      <c r="PP65" s="410"/>
      <c r="PQ65" s="410"/>
      <c r="PR65" s="410"/>
      <c r="PS65" s="410"/>
      <c r="PT65" s="410"/>
      <c r="PU65" s="410"/>
      <c r="PV65" s="410"/>
      <c r="PW65" s="410"/>
      <c r="PX65" s="410"/>
      <c r="PY65" s="410"/>
      <c r="PZ65" s="410"/>
      <c r="QA65" s="410"/>
      <c r="QB65" s="410"/>
      <c r="QC65" s="410"/>
      <c r="QD65" s="410"/>
      <c r="QE65" s="410"/>
      <c r="QF65" s="410"/>
      <c r="QG65" s="410"/>
      <c r="QH65" s="410"/>
      <c r="QI65" s="410"/>
      <c r="QJ65" s="410"/>
      <c r="QK65" s="410"/>
      <c r="QL65" s="410"/>
      <c r="QM65" s="410"/>
      <c r="QN65" s="410"/>
      <c r="QO65" s="410"/>
      <c r="QP65" s="410"/>
      <c r="QQ65" s="410"/>
      <c r="QR65" s="410"/>
      <c r="QS65" s="410"/>
      <c r="QT65" s="410"/>
      <c r="QU65" s="410"/>
      <c r="QV65" s="410"/>
      <c r="QW65" s="410"/>
      <c r="QX65" s="410"/>
      <c r="QY65" s="410"/>
      <c r="QZ65" s="410"/>
      <c r="RA65" s="410"/>
      <c r="RB65" s="410"/>
      <c r="RC65" s="410"/>
      <c r="RD65" s="410"/>
      <c r="RE65" s="410"/>
      <c r="RF65" s="410"/>
      <c r="RG65" s="410"/>
      <c r="RH65" s="410"/>
      <c r="RI65" s="410"/>
      <c r="RJ65" s="410"/>
      <c r="RK65" s="410"/>
      <c r="RL65" s="410"/>
      <c r="RM65" s="410"/>
      <c r="RN65" s="410"/>
      <c r="RO65" s="410"/>
      <c r="RP65" s="410"/>
      <c r="RQ65" s="410"/>
      <c r="RR65" s="410"/>
      <c r="RS65" s="410"/>
      <c r="RT65" s="410"/>
      <c r="RU65" s="410"/>
      <c r="RV65" s="410"/>
      <c r="RW65" s="410"/>
      <c r="RX65" s="410"/>
      <c r="RY65" s="410"/>
      <c r="RZ65" s="410"/>
      <c r="SA65" s="410"/>
      <c r="SB65" s="410"/>
      <c r="SC65" s="410"/>
      <c r="SD65" s="410"/>
      <c r="SE65" s="410"/>
      <c r="SF65" s="410"/>
      <c r="SG65" s="410"/>
      <c r="SH65" s="410"/>
      <c r="SI65" s="410"/>
      <c r="SJ65" s="410"/>
      <c r="SK65" s="410"/>
      <c r="SL65" s="410"/>
      <c r="SM65" s="410"/>
      <c r="SN65" s="410"/>
      <c r="SO65" s="410"/>
      <c r="SP65" s="410"/>
      <c r="SQ65" s="410"/>
      <c r="SR65" s="410"/>
      <c r="SS65" s="410"/>
      <c r="ST65" s="410"/>
      <c r="SU65" s="410"/>
      <c r="SV65" s="410"/>
      <c r="SW65" s="410"/>
      <c r="SX65" s="410"/>
      <c r="SY65" s="410"/>
      <c r="SZ65" s="410"/>
      <c r="TA65" s="410"/>
      <c r="TB65" s="410"/>
      <c r="TC65" s="410"/>
      <c r="TD65" s="410"/>
      <c r="TE65" s="410"/>
      <c r="TF65" s="410"/>
      <c r="TG65" s="410"/>
      <c r="TH65" s="410"/>
      <c r="TI65" s="410"/>
      <c r="TJ65" s="410"/>
      <c r="TK65" s="410"/>
      <c r="TL65" s="410"/>
      <c r="TM65" s="410"/>
      <c r="TN65" s="410"/>
      <c r="TO65" s="410"/>
      <c r="TP65" s="410"/>
      <c r="TQ65" s="410"/>
      <c r="TR65" s="410"/>
      <c r="TS65" s="410"/>
      <c r="TT65" s="410"/>
      <c r="TU65" s="410"/>
      <c r="TV65" s="410"/>
      <c r="TW65" s="410"/>
      <c r="TX65" s="410"/>
      <c r="TY65" s="410"/>
      <c r="TZ65" s="410"/>
      <c r="UA65" s="410"/>
      <c r="UB65" s="410"/>
      <c r="UC65" s="410"/>
      <c r="UD65" s="410"/>
      <c r="UE65" s="410"/>
      <c r="UF65" s="410"/>
      <c r="UG65" s="410"/>
      <c r="UH65" s="410"/>
      <c r="UI65" s="410"/>
      <c r="UJ65" s="410"/>
      <c r="UK65" s="410"/>
      <c r="UL65" s="410"/>
      <c r="UM65" s="410"/>
      <c r="UN65" s="410"/>
      <c r="UO65" s="410"/>
      <c r="UP65" s="410"/>
      <c r="UQ65" s="410"/>
      <c r="UR65" s="410"/>
      <c r="US65" s="410"/>
      <c r="UT65" s="410"/>
      <c r="UU65" s="410"/>
      <c r="UV65" s="410"/>
      <c r="UW65" s="410"/>
      <c r="UX65" s="410"/>
      <c r="UY65" s="410"/>
      <c r="UZ65" s="410"/>
      <c r="VA65" s="410"/>
      <c r="VB65" s="410"/>
      <c r="VC65" s="410"/>
      <c r="VD65" s="410"/>
      <c r="VE65" s="410"/>
      <c r="VF65" s="410"/>
      <c r="VG65" s="410"/>
      <c r="VH65" s="410"/>
      <c r="VI65" s="410"/>
      <c r="VJ65" s="410"/>
      <c r="VK65" s="410"/>
      <c r="VL65" s="410"/>
      <c r="VM65" s="410"/>
      <c r="VN65" s="410"/>
      <c r="VO65" s="410"/>
      <c r="VP65" s="410"/>
      <c r="VQ65" s="410"/>
      <c r="VR65" s="410"/>
      <c r="VS65" s="410"/>
      <c r="VT65" s="410"/>
      <c r="VU65" s="410"/>
      <c r="VV65" s="410"/>
      <c r="VW65" s="410"/>
      <c r="VX65" s="410"/>
      <c r="VY65" s="410"/>
      <c r="VZ65" s="410"/>
      <c r="WA65" s="410"/>
      <c r="WB65" s="410"/>
      <c r="WC65" s="410"/>
      <c r="WD65" s="410"/>
      <c r="WE65" s="410"/>
      <c r="WF65" s="410"/>
      <c r="WG65" s="410"/>
      <c r="WH65" s="410"/>
      <c r="WI65" s="410"/>
      <c r="WJ65" s="410"/>
      <c r="WK65" s="410"/>
      <c r="WL65" s="410"/>
      <c r="WM65" s="410"/>
      <c r="WN65" s="410"/>
      <c r="WO65" s="410"/>
      <c r="WP65" s="410"/>
      <c r="WQ65" s="410"/>
      <c r="WR65" s="410"/>
      <c r="WS65" s="410"/>
      <c r="WT65" s="410"/>
      <c r="WU65" s="410"/>
      <c r="WV65" s="410"/>
      <c r="WW65" s="410"/>
      <c r="WX65" s="410"/>
      <c r="WY65" s="410"/>
      <c r="WZ65" s="410"/>
      <c r="XA65" s="410"/>
      <c r="XB65" s="410"/>
      <c r="XC65" s="410"/>
      <c r="XD65" s="410"/>
      <c r="XE65" s="410"/>
      <c r="XF65" s="410"/>
      <c r="XG65" s="410"/>
      <c r="XH65" s="410"/>
      <c r="XI65" s="410"/>
      <c r="XJ65" s="410"/>
      <c r="XK65" s="410"/>
      <c r="XL65" s="410"/>
      <c r="XM65" s="410"/>
      <c r="XN65" s="410"/>
      <c r="XO65" s="410"/>
      <c r="XP65" s="410"/>
      <c r="XQ65" s="410"/>
      <c r="XR65" s="410"/>
      <c r="XS65" s="410"/>
      <c r="XT65" s="410"/>
      <c r="XU65" s="410"/>
      <c r="XV65" s="410"/>
      <c r="XW65" s="410"/>
      <c r="XX65" s="410"/>
      <c r="XY65" s="410"/>
      <c r="XZ65" s="410"/>
      <c r="YA65" s="410"/>
      <c r="YB65" s="410"/>
      <c r="YC65" s="410"/>
      <c r="YD65" s="410"/>
      <c r="YE65" s="410"/>
      <c r="YF65" s="410"/>
      <c r="YG65" s="410"/>
      <c r="YH65" s="410"/>
      <c r="YI65" s="410"/>
      <c r="YJ65" s="410"/>
      <c r="YK65" s="410"/>
      <c r="YL65" s="410"/>
      <c r="YM65" s="410"/>
      <c r="YN65" s="410"/>
      <c r="YO65" s="410"/>
      <c r="YP65" s="410"/>
      <c r="YQ65" s="410"/>
      <c r="YR65" s="410"/>
      <c r="YS65" s="410"/>
      <c r="YT65" s="410"/>
      <c r="YU65" s="410"/>
      <c r="YV65" s="410"/>
      <c r="YW65" s="410"/>
      <c r="YX65" s="410"/>
      <c r="YY65" s="410"/>
      <c r="YZ65" s="410"/>
      <c r="ZA65" s="410"/>
      <c r="ZB65" s="410"/>
      <c r="ZC65" s="410"/>
      <c r="ZD65" s="410"/>
      <c r="ZE65" s="410"/>
      <c r="ZF65" s="410"/>
      <c r="ZG65" s="410"/>
      <c r="ZH65" s="410"/>
      <c r="ZI65" s="410"/>
      <c r="ZJ65" s="410"/>
      <c r="ZK65" s="410"/>
      <c r="ZL65" s="410"/>
      <c r="ZM65" s="410"/>
      <c r="ZN65" s="410"/>
      <c r="ZO65" s="410"/>
      <c r="ZP65" s="410"/>
      <c r="ZQ65" s="410"/>
      <c r="ZR65" s="410"/>
      <c r="ZS65" s="410"/>
      <c r="ZT65" s="410"/>
      <c r="ZU65" s="410"/>
      <c r="ZV65" s="410"/>
      <c r="ZW65" s="410"/>
      <c r="ZX65" s="410"/>
      <c r="ZY65" s="410"/>
      <c r="ZZ65" s="410"/>
      <c r="AAA65" s="410"/>
      <c r="AAB65" s="410"/>
      <c r="AAC65" s="410"/>
      <c r="AAD65" s="410"/>
      <c r="AAE65" s="410"/>
      <c r="AAF65" s="410"/>
      <c r="AAG65" s="410"/>
      <c r="AAH65" s="410"/>
      <c r="AAI65" s="410"/>
      <c r="AAJ65" s="410"/>
      <c r="AAK65" s="410"/>
      <c r="AAL65" s="410"/>
      <c r="AAM65" s="410"/>
      <c r="AAN65" s="410"/>
      <c r="AAO65" s="410"/>
      <c r="AAP65" s="410"/>
      <c r="AAQ65" s="410"/>
      <c r="AAR65" s="410"/>
      <c r="AAS65" s="410"/>
      <c r="AAT65" s="410"/>
      <c r="AAU65" s="410"/>
      <c r="AAV65" s="410"/>
      <c r="AAW65" s="410"/>
      <c r="AAX65" s="410"/>
      <c r="AAY65" s="410"/>
      <c r="AAZ65" s="410"/>
      <c r="ABA65" s="410"/>
      <c r="ABB65" s="410"/>
      <c r="ABC65" s="410"/>
      <c r="ABD65" s="410"/>
      <c r="ABE65" s="410"/>
      <c r="ABF65" s="410"/>
      <c r="ABG65" s="410"/>
      <c r="ABH65" s="410"/>
      <c r="ABI65" s="410"/>
      <c r="ABJ65" s="410"/>
      <c r="ABK65" s="410"/>
      <c r="ABL65" s="410"/>
      <c r="ABM65" s="410"/>
      <c r="ABN65" s="410"/>
      <c r="ABO65" s="410"/>
      <c r="ABP65" s="410"/>
      <c r="ABQ65" s="410"/>
      <c r="ABR65" s="410"/>
      <c r="ABS65" s="410"/>
      <c r="ABT65" s="410"/>
      <c r="ABU65" s="410"/>
      <c r="ABV65" s="410"/>
      <c r="ABW65" s="410"/>
      <c r="ABX65" s="410"/>
      <c r="ABY65" s="410"/>
      <c r="ABZ65" s="410"/>
      <c r="ACA65" s="410"/>
      <c r="ACB65" s="410"/>
      <c r="ACC65" s="410"/>
      <c r="ACD65" s="410"/>
      <c r="ACE65" s="410"/>
      <c r="ACF65" s="410"/>
      <c r="ACG65" s="410"/>
      <c r="ACH65" s="410"/>
      <c r="ACI65" s="410"/>
      <c r="ACJ65" s="410"/>
      <c r="ACK65" s="410"/>
      <c r="ACL65" s="410"/>
      <c r="ACM65" s="410"/>
      <c r="ACN65" s="410"/>
      <c r="ACO65" s="410"/>
      <c r="ACP65" s="410"/>
      <c r="ACQ65" s="410"/>
      <c r="ACR65" s="410"/>
      <c r="ACS65" s="410"/>
      <c r="ACT65" s="410"/>
      <c r="ACU65" s="410"/>
      <c r="ACV65" s="410"/>
      <c r="ACW65" s="410"/>
      <c r="ACX65" s="410"/>
      <c r="ACY65" s="410"/>
      <c r="ACZ65" s="410"/>
      <c r="ADA65" s="410"/>
      <c r="ADB65" s="410"/>
      <c r="ADC65" s="410"/>
      <c r="ADD65" s="410"/>
      <c r="ADE65" s="410"/>
      <c r="ADF65" s="410"/>
      <c r="ADG65" s="410"/>
      <c r="ADH65" s="410"/>
      <c r="ADI65" s="410"/>
      <c r="ADJ65" s="410"/>
      <c r="ADK65" s="410"/>
      <c r="ADL65" s="410"/>
      <c r="ADM65" s="410"/>
      <c r="ADN65" s="410"/>
      <c r="ADO65" s="410"/>
      <c r="ADP65" s="410"/>
      <c r="ADQ65" s="410"/>
      <c r="ADR65" s="410"/>
      <c r="ADS65" s="410"/>
      <c r="ADT65" s="410"/>
      <c r="ADU65" s="410"/>
      <c r="ADV65" s="410"/>
      <c r="ADW65" s="410"/>
      <c r="ADX65" s="410"/>
      <c r="ADY65" s="410"/>
      <c r="ADZ65" s="410"/>
      <c r="AEA65" s="410"/>
      <c r="AEB65" s="410"/>
      <c r="AEC65" s="410"/>
      <c r="AED65" s="410"/>
      <c r="AEE65" s="410"/>
      <c r="AEF65" s="410"/>
      <c r="AEG65" s="410"/>
      <c r="AEH65" s="410"/>
      <c r="AEI65" s="410"/>
      <c r="AEJ65" s="410"/>
      <c r="AEK65" s="410"/>
      <c r="AEL65" s="410"/>
      <c r="AEM65" s="410"/>
      <c r="AEN65" s="410"/>
      <c r="AEO65" s="410"/>
      <c r="AEP65" s="410"/>
      <c r="AEQ65" s="410"/>
      <c r="AER65" s="410"/>
      <c r="AES65" s="410"/>
      <c r="AET65" s="410"/>
      <c r="AEU65" s="410"/>
      <c r="AEV65" s="410"/>
      <c r="AEW65" s="410"/>
      <c r="AEX65" s="410"/>
      <c r="AEY65" s="410"/>
      <c r="AEZ65" s="410"/>
      <c r="AFA65" s="410"/>
      <c r="AFB65" s="410"/>
      <c r="AFC65" s="410"/>
      <c r="AFD65" s="410"/>
      <c r="AFE65" s="410"/>
      <c r="AFF65" s="410"/>
      <c r="AFG65" s="410"/>
      <c r="AFH65" s="410"/>
      <c r="AFI65" s="410"/>
      <c r="AFJ65" s="410"/>
      <c r="AFK65" s="410"/>
      <c r="AFL65" s="410"/>
      <c r="AFM65" s="410"/>
      <c r="AFN65" s="410"/>
      <c r="AFO65" s="410"/>
      <c r="AFP65" s="410"/>
      <c r="AFQ65" s="410"/>
      <c r="AFR65" s="410"/>
      <c r="AFS65" s="410"/>
      <c r="AFT65" s="410"/>
      <c r="AFU65" s="410"/>
      <c r="AFV65" s="410"/>
      <c r="AFW65" s="410"/>
      <c r="AFX65" s="410"/>
      <c r="AFY65" s="410"/>
      <c r="AFZ65" s="410"/>
      <c r="AGA65" s="410"/>
      <c r="AGB65" s="410"/>
      <c r="AGC65" s="410"/>
      <c r="AGD65" s="410"/>
      <c r="AGE65" s="410"/>
      <c r="AGF65" s="410"/>
      <c r="AGG65" s="410"/>
      <c r="AGH65" s="410"/>
      <c r="AGI65" s="410"/>
      <c r="AGJ65" s="410"/>
      <c r="AGK65" s="410"/>
      <c r="AGL65" s="410"/>
      <c r="AGM65" s="410"/>
      <c r="AGN65" s="410"/>
      <c r="AGO65" s="410"/>
      <c r="AGP65" s="410"/>
      <c r="AGQ65" s="410"/>
      <c r="AGR65" s="410"/>
      <c r="AGS65" s="410"/>
      <c r="AGT65" s="410"/>
      <c r="AGU65" s="410"/>
      <c r="AGV65" s="410"/>
      <c r="AGW65" s="410"/>
      <c r="AGX65" s="410"/>
      <c r="AGY65" s="410"/>
      <c r="AGZ65" s="410"/>
      <c r="AHA65" s="410"/>
      <c r="AHB65" s="410"/>
      <c r="AHC65" s="410"/>
      <c r="AHD65" s="410"/>
      <c r="AHE65" s="410"/>
      <c r="AHF65" s="410"/>
      <c r="AHG65" s="410"/>
      <c r="AHH65" s="410"/>
      <c r="AHI65" s="410"/>
      <c r="AHJ65" s="410"/>
      <c r="AHK65" s="410"/>
      <c r="AHL65" s="410"/>
      <c r="AHM65" s="410"/>
      <c r="AHN65" s="410"/>
      <c r="AHO65" s="410"/>
      <c r="AHP65" s="410"/>
      <c r="AHQ65" s="410"/>
      <c r="AHR65" s="410"/>
      <c r="AHS65" s="410"/>
      <c r="AHT65" s="410"/>
      <c r="AHU65" s="410"/>
      <c r="AHV65" s="410"/>
      <c r="AHW65" s="410"/>
      <c r="AHX65" s="410"/>
      <c r="AHY65" s="410"/>
      <c r="AHZ65" s="410"/>
      <c r="AIA65" s="410"/>
      <c r="AIB65" s="410"/>
      <c r="AIC65" s="410"/>
      <c r="AID65" s="410"/>
      <c r="AIE65" s="410"/>
      <c r="AIF65" s="410"/>
      <c r="AIG65" s="410"/>
      <c r="AIH65" s="410"/>
      <c r="AII65" s="410"/>
      <c r="AIJ65" s="410"/>
      <c r="AIK65" s="410"/>
      <c r="AIL65" s="410"/>
      <c r="AIM65" s="410"/>
      <c r="AIN65" s="410"/>
      <c r="AIO65" s="410"/>
      <c r="AIP65" s="410"/>
      <c r="AIQ65" s="410"/>
      <c r="AIR65" s="410"/>
      <c r="AIS65" s="410"/>
      <c r="AIT65" s="410"/>
      <c r="AIU65" s="410"/>
      <c r="AIV65" s="410"/>
      <c r="AIW65" s="410"/>
      <c r="AIX65" s="410"/>
      <c r="AIY65" s="410"/>
      <c r="AIZ65" s="410"/>
      <c r="AJA65" s="410"/>
      <c r="AJB65" s="410"/>
      <c r="AJC65" s="410"/>
      <c r="AJD65" s="410"/>
      <c r="AJE65" s="410"/>
      <c r="AJF65" s="410"/>
      <c r="AJG65" s="410"/>
      <c r="AJH65" s="410"/>
      <c r="AJI65" s="410"/>
      <c r="AJJ65" s="410"/>
      <c r="AJK65" s="410"/>
      <c r="AJL65" s="410"/>
      <c r="AJM65" s="410"/>
      <c r="AJN65" s="410"/>
      <c r="AJO65" s="410"/>
      <c r="AJP65" s="410"/>
      <c r="AJQ65" s="410"/>
      <c r="AJR65" s="410"/>
      <c r="AJS65" s="410"/>
      <c r="AJT65" s="410"/>
      <c r="AJU65" s="410"/>
      <c r="AJV65" s="410"/>
      <c r="AJW65" s="410"/>
      <c r="AJX65" s="410"/>
      <c r="AJY65" s="410"/>
      <c r="AJZ65" s="410"/>
      <c r="AKA65" s="410"/>
      <c r="AKB65" s="410"/>
      <c r="AKC65" s="410"/>
      <c r="AKD65" s="410"/>
      <c r="AKE65" s="410"/>
      <c r="AKF65" s="410"/>
      <c r="AKG65" s="410"/>
      <c r="AKH65" s="410"/>
      <c r="AKI65" s="410"/>
      <c r="AKJ65" s="410"/>
      <c r="AKK65" s="410"/>
      <c r="AKL65" s="410"/>
      <c r="AKM65" s="410"/>
      <c r="AKN65" s="410"/>
      <c r="AKO65" s="410"/>
      <c r="AKP65" s="410"/>
      <c r="AKQ65" s="410"/>
      <c r="AKR65" s="410"/>
      <c r="AKS65" s="410"/>
      <c r="AKT65" s="410"/>
      <c r="AKU65" s="410"/>
      <c r="AKV65" s="410"/>
      <c r="AKW65" s="410"/>
      <c r="AKX65" s="410"/>
      <c r="AKY65" s="410"/>
      <c r="AKZ65" s="410"/>
      <c r="ALA65" s="410"/>
      <c r="ALB65" s="410"/>
      <c r="ALC65" s="410"/>
      <c r="ALD65" s="410"/>
      <c r="ALE65" s="410"/>
      <c r="ALF65" s="410"/>
      <c r="ALG65" s="410"/>
      <c r="ALH65" s="410"/>
      <c r="ALI65" s="410"/>
      <c r="ALJ65" s="410"/>
      <c r="ALK65" s="410"/>
      <c r="ALL65" s="410"/>
      <c r="ALM65" s="410"/>
      <c r="ALN65" s="410"/>
      <c r="ALO65" s="410"/>
      <c r="ALP65" s="410"/>
      <c r="ALQ65" s="410"/>
      <c r="ALR65" s="410"/>
      <c r="ALS65" s="410"/>
      <c r="ALT65" s="410"/>
      <c r="ALU65" s="410"/>
      <c r="ALV65" s="410"/>
      <c r="ALW65" s="410"/>
      <c r="ALX65" s="410"/>
      <c r="ALY65" s="410"/>
      <c r="ALZ65" s="410"/>
      <c r="AMA65" s="410"/>
      <c r="AMB65" s="410"/>
      <c r="AMC65" s="410"/>
      <c r="AMD65" s="410"/>
      <c r="AME65" s="410"/>
      <c r="AMF65" s="410"/>
      <c r="AMG65" s="410"/>
      <c r="AMH65" s="410"/>
      <c r="AMI65" s="410"/>
      <c r="AMJ65" s="410"/>
      <c r="AMK65" s="410"/>
      <c r="AML65" s="410"/>
      <c r="AMM65" s="410"/>
      <c r="AMN65" s="410"/>
      <c r="AMO65" s="410"/>
      <c r="AMP65" s="410"/>
      <c r="AMQ65" s="410"/>
      <c r="AMR65" s="410"/>
      <c r="AMS65" s="410"/>
      <c r="AMT65" s="410"/>
      <c r="AMU65" s="410"/>
      <c r="AMV65" s="410"/>
      <c r="AMW65" s="410"/>
      <c r="AMX65" s="410"/>
      <c r="AMY65" s="410"/>
      <c r="AMZ65" s="410"/>
      <c r="ANA65" s="410"/>
      <c r="ANB65" s="410"/>
      <c r="ANC65" s="410"/>
      <c r="AND65" s="410"/>
      <c r="ANE65" s="410"/>
      <c r="ANF65" s="410"/>
      <c r="ANG65" s="410"/>
      <c r="ANH65" s="410"/>
      <c r="ANI65" s="410"/>
      <c r="ANJ65" s="410"/>
    </row>
    <row r="66" spans="1:1050" s="206" customFormat="1" ht="26.1" customHeight="1" outlineLevel="2" x14ac:dyDescent="0.2">
      <c r="A66" s="102">
        <v>150</v>
      </c>
      <c r="B66" s="7" t="s">
        <v>137</v>
      </c>
      <c r="C66" s="7" t="s">
        <v>113</v>
      </c>
      <c r="D66" s="7" t="s">
        <v>10</v>
      </c>
      <c r="E66" s="7" t="s">
        <v>138</v>
      </c>
      <c r="F66" s="7" t="s">
        <v>139</v>
      </c>
      <c r="G66" s="43" t="s">
        <v>140</v>
      </c>
      <c r="H66" s="42" t="s">
        <v>135</v>
      </c>
      <c r="I66" s="42">
        <v>14</v>
      </c>
      <c r="J66" s="44">
        <v>160.54</v>
      </c>
      <c r="K66" s="44">
        <v>33.71</v>
      </c>
      <c r="L66" s="44"/>
      <c r="M66" s="44"/>
      <c r="N66" s="44"/>
      <c r="O66" s="44"/>
      <c r="P66" s="44">
        <v>77.69</v>
      </c>
      <c r="Q66" s="44"/>
      <c r="R66" s="44">
        <v>23.19</v>
      </c>
      <c r="S66" s="44"/>
      <c r="T66" s="44">
        <f>SUM(J66:S66)</f>
        <v>295.13</v>
      </c>
      <c r="U66" s="44">
        <f>(((J66+K66+L66+N66+P66)*14)+((M66+O66+Q66+R66+S66)*12))</f>
        <v>4085.44</v>
      </c>
      <c r="V66" s="42">
        <v>1</v>
      </c>
      <c r="W66" s="45">
        <v>14</v>
      </c>
      <c r="X66" s="46">
        <f>VLOOKUP(W66,'[1]PPTOS GENERALES 2024'!$AO$61:$AQ$63,3)*Y66</f>
        <v>119.518861</v>
      </c>
      <c r="Y66" s="419">
        <v>0.31430000000000002</v>
      </c>
      <c r="Z66" s="48">
        <f>VLOOKUP(C66,'[1]PPTOS GENERALES 2024'!$AL$3:$AO$8,4)*Y66</f>
        <v>207.26199200000002</v>
      </c>
      <c r="AA66" s="48">
        <f>VLOOKUP(C66,'[1]PPTOS GENERALES 2024'!$AL$3:$AP$8,5)*DM66*Y66</f>
        <v>42.535266666666672</v>
      </c>
      <c r="AB66" s="48"/>
      <c r="AC66" s="44">
        <f>VLOOKUP(C66,'[1]PPTOS GENERALES 2024'!$AU$3:$AV$8,2)*Y66</f>
        <v>207.26324919999999</v>
      </c>
      <c r="AD66" s="44">
        <f>VLOOKUP(C66,'[1]PPTOS GENERALES 2024'!$AU$3:$AW$8,3)*DM66*Y66</f>
        <v>42.524789999999996</v>
      </c>
      <c r="AE66" s="49">
        <f>VLOOKUP(I66,'[1]PPTOS GENERALES 2024'!$AO$60:$AQ$63,3)*Y66</f>
        <v>119.518861</v>
      </c>
      <c r="AF66" s="44">
        <f t="shared" si="45"/>
        <v>0</v>
      </c>
      <c r="AG66" s="44">
        <f>VLOOKUP(V66,'[1]PPTOS GENERALES 2024'!$AL$61:$AU$63,10)*Y66</f>
        <v>116.57072700000001</v>
      </c>
      <c r="AH66" s="44"/>
      <c r="AI66" s="44"/>
      <c r="AJ66" s="44"/>
      <c r="AK66" s="50">
        <v>0</v>
      </c>
      <c r="AL66" s="44">
        <f>VLOOKUP(V66,'[1]PPTOS GENERALES 2024'!$AL$45:$BB$56,12)*AK66</f>
        <v>0</v>
      </c>
      <c r="AM66" s="50">
        <v>0</v>
      </c>
      <c r="AN66" s="44">
        <f>VLOOKUP(V66,'[1]PPTOS GENERALES 2024'!$AL$45:$BB$56,14)*AM66</f>
        <v>0</v>
      </c>
      <c r="AO66" s="50">
        <v>0</v>
      </c>
      <c r="AP66" s="44">
        <f>VLOOKUP(V66,'[1]PPTOS GENERALES 2024'!$AL$45:$BB$56,15)*AO66</f>
        <v>0</v>
      </c>
      <c r="AQ66" s="50">
        <v>0</v>
      </c>
      <c r="AR66" s="44">
        <f>VLOOKUP(V66,'[1]PPTOS GENERALES 2024'!$AL$45:$BB$56,17)*AQ66</f>
        <v>0</v>
      </c>
      <c r="AS66" s="50">
        <v>0</v>
      </c>
      <c r="AT66" s="44">
        <f>VLOOKUP(V66,'[1]PPTOS GENERALES 2024'!$AL$45:$BG$56,18)*AS66</f>
        <v>0</v>
      </c>
      <c r="AU66" s="20">
        <v>0</v>
      </c>
      <c r="AV66" s="44">
        <f>VLOOKUP(V66,'[1]PPTOS GENERALES 2024'!$AL$45:$BG$56,19)*AU66</f>
        <v>0</v>
      </c>
      <c r="AW66" s="20">
        <v>0</v>
      </c>
      <c r="AX66" s="44">
        <f>VLOOKUP(V66,'[1]PPTOS GENERALES 2024'!$AL$45:$BG$56,20)*AW66</f>
        <v>0</v>
      </c>
      <c r="AY66" s="20">
        <v>0</v>
      </c>
      <c r="AZ66" s="44">
        <f>VLOOKUP(V66,'[1]PPTOS GENERALES 2024'!$AL$45:$BG$56,21)*AY66</f>
        <v>0</v>
      </c>
      <c r="BA66" s="20">
        <v>0</v>
      </c>
      <c r="BB66" s="44">
        <f>VLOOKUP(V66,'[1]PPTOS GENERALES 2024'!$AL$45:$BG$56,22)*BA66</f>
        <v>0</v>
      </c>
      <c r="BC66" s="20"/>
      <c r="BD66" s="270">
        <f>VLOOKUP(V66,'[1]PPTOS GENERALES 2024'!$AL$45:$BZ$56,23)*BC66</f>
        <v>0</v>
      </c>
      <c r="BE66" s="20"/>
      <c r="BF66" s="270">
        <f>VLOOKUP(V66,'[1]PPTOS GENERALES 2024'!$AL$45:$BZ$56,24)*BE66</f>
        <v>0</v>
      </c>
      <c r="BG66" s="20"/>
      <c r="BH66" s="270">
        <f>VLOOKUP(V66,'[1]PPTOS GENERALES 2024'!$AL$45:$BZ$56,25)*BG66</f>
        <v>0</v>
      </c>
      <c r="BI66" s="20"/>
      <c r="BJ66" s="270">
        <f>VLOOKUP(V66,'[1]PPTOS GENERALES 2024'!$AL$45:$BZ$56,26)*BI66</f>
        <v>0</v>
      </c>
      <c r="BK66" s="20"/>
      <c r="BL66" s="270">
        <f>VLOOKUP(V66,'[1]PPTOS GENERALES 2024'!$AL$45:$BZ$56,27)*BK66</f>
        <v>0</v>
      </c>
      <c r="BM66" s="270"/>
      <c r="BN66" s="270">
        <f>VLOOKUP(V66,'[1]PPTOS GENERALES 2024'!$AL$45:$BZ$56,28)*BM66</f>
        <v>0</v>
      </c>
      <c r="BO66" s="270"/>
      <c r="BP66" s="270">
        <f>VLOOKUP(V66,'[1]PPTOS GENERALES 2024'!$AL$45:$BZ$56,29)*BO66</f>
        <v>0</v>
      </c>
      <c r="BQ66" s="270"/>
      <c r="BR66" s="270">
        <f>VLOOKUP(V66,'[1]PPTOS GENERALES 2024'!$AL$45:$BZ$56,30)*BQ66</f>
        <v>0</v>
      </c>
      <c r="BS66" s="270"/>
      <c r="BT66" s="270">
        <f>VLOOKUP(V66,'[1]PPTOS GENERALES 2024'!$AL$45:$BZ$56,31)*BS66</f>
        <v>0</v>
      </c>
      <c r="BU66" s="270"/>
      <c r="BV66" s="270">
        <f>VLOOKUP(V66,'[1]PPTOS GENERALES 2024'!$AL$45:$BZ$56,32)*BU66</f>
        <v>0</v>
      </c>
      <c r="BW66" s="270"/>
      <c r="BX66" s="270">
        <f>VLOOKUP(V66,'[1]PPTOS GENERALES 2024'!$AL$45:$BZ$56,33)*BW66</f>
        <v>0</v>
      </c>
      <c r="BY66" s="270"/>
      <c r="BZ66" s="270">
        <f>VLOOKUP(V66,'[1]PPTOS GENERALES 2024'!$AL$45:$BZ$56,34)*BY66</f>
        <v>0</v>
      </c>
      <c r="CA66" s="270"/>
      <c r="CB66" s="270">
        <f>VLOOKUP(V66,'[1]PPTOS GENERALES 2024'!$AL$45:$BZ$56,35)*CA66</f>
        <v>0</v>
      </c>
      <c r="CC66" s="270">
        <v>0</v>
      </c>
      <c r="CD66" s="270">
        <f>VLOOKUP(V66,'[1]PPTOS GENERALES 2024'!$AL$45:$BZ$56,36)*CC66</f>
        <v>0</v>
      </c>
      <c r="CE66" s="270">
        <v>0</v>
      </c>
      <c r="CF66" s="270">
        <f>VLOOKUP(V66,'[1]PPTOS GENERALES 2024'!$AL$45:$BZ$56,37)*CE66</f>
        <v>0</v>
      </c>
      <c r="CG66" s="270">
        <v>0</v>
      </c>
      <c r="CH66" s="270">
        <f>VLOOKUP(V66,'[1]PPTOS GENERALES 2024'!$AL$45:$BZ$56,38)*CG66</f>
        <v>0</v>
      </c>
      <c r="CI66" s="270">
        <v>0</v>
      </c>
      <c r="CJ66" s="270">
        <f>VLOOKUP(V66,'[1]PPTOS GENERALES 2024'!$AL$45:$BZ$56,39)*CI66</f>
        <v>0</v>
      </c>
      <c r="CK66" s="270"/>
      <c r="CL66" s="270">
        <f>VLOOKUP(V66,'[1]PPTOS GENERALES 2024'!$AL$45:$BZ$56,40)*CK66</f>
        <v>0</v>
      </c>
      <c r="CM66" s="270"/>
      <c r="CN66" s="270">
        <f>VLOOKUP(V66,'[1]PPTOS GENERALES 2024'!$AL$45:$BZ$56,41)*CM66</f>
        <v>0</v>
      </c>
      <c r="CO66" s="44"/>
      <c r="CP66" s="44"/>
      <c r="CQ66" s="44">
        <f t="shared" si="46"/>
        <v>0</v>
      </c>
      <c r="CR66" s="44"/>
      <c r="CS66" s="44"/>
      <c r="CT66" s="44">
        <f>Z66*14</f>
        <v>2901.6678880000004</v>
      </c>
      <c r="CU66" s="44">
        <f>(AA66*12)+ (AD66*2)+AB66</f>
        <v>595.47278000000006</v>
      </c>
      <c r="CV66" s="270"/>
      <c r="CW66" s="44">
        <f>(AE66+AF66)*14</f>
        <v>1673.264054</v>
      </c>
      <c r="CX66" s="44">
        <f>AG66*14</f>
        <v>1631.990178</v>
      </c>
      <c r="CY66" s="270">
        <f t="shared" si="29"/>
        <v>0</v>
      </c>
      <c r="CZ66" s="278">
        <f t="shared" si="30"/>
        <v>1631.990178</v>
      </c>
      <c r="DA66" s="129">
        <f t="shared" si="36"/>
        <v>6802.3949000000002</v>
      </c>
      <c r="DB66" s="21">
        <v>0</v>
      </c>
      <c r="DC66" s="53">
        <f t="shared" si="31"/>
        <v>6802.4158533333339</v>
      </c>
      <c r="DD66" s="54">
        <f>((DC66/U66)-1)</f>
        <v>0.66503873593378771</v>
      </c>
      <c r="DE66" s="44"/>
      <c r="DF66" s="44"/>
      <c r="DG66" s="44">
        <f t="shared" si="33"/>
        <v>485.88684666666666</v>
      </c>
      <c r="DH66" s="42" t="e">
        <f>#REF!-#REF!</f>
        <v>#REF!</v>
      </c>
      <c r="DI66" s="55" t="s">
        <v>155</v>
      </c>
      <c r="DJ66" s="55" t="s">
        <v>254</v>
      </c>
      <c r="DK66" s="57">
        <v>44927</v>
      </c>
      <c r="DL66" s="58">
        <f t="shared" si="34"/>
        <v>8.3333333333333339</v>
      </c>
      <c r="DM66" s="58">
        <f t="shared" si="35"/>
        <v>8.3333333333333339</v>
      </c>
      <c r="DN66" s="59">
        <f>ROUND(AF66/30,2)</f>
        <v>0</v>
      </c>
      <c r="DO66" s="60">
        <f>ROUND(AJ66/30,2)</f>
        <v>0</v>
      </c>
      <c r="DP66" s="60">
        <f>ROUND(AL66/30,2)</f>
        <v>0</v>
      </c>
      <c r="DQ66" s="60">
        <f>ROUND(AN66/30,2)</f>
        <v>0</v>
      </c>
      <c r="DR66" s="60">
        <f>ROUND(AP66/30,2)</f>
        <v>0</v>
      </c>
      <c r="DS66" s="60">
        <f>ROUND(AR66/30,2)</f>
        <v>0</v>
      </c>
      <c r="DT66" s="60">
        <f>ROUND(AT66/30,2)</f>
        <v>0</v>
      </c>
      <c r="DU66" s="60">
        <f>ROUND(AV66/30,2)</f>
        <v>0</v>
      </c>
      <c r="DV66" s="60">
        <f>ROUND(AX66/30,2)</f>
        <v>0</v>
      </c>
      <c r="DW66" s="60">
        <f>ROUND(AZ66/30,2)</f>
        <v>0</v>
      </c>
      <c r="DX66" s="60">
        <f>ROUND(BB66/30,2)</f>
        <v>0</v>
      </c>
      <c r="DY66" s="61"/>
      <c r="DZ66" s="62">
        <v>115</v>
      </c>
      <c r="EA66" s="62">
        <v>364.8</v>
      </c>
      <c r="EB66" s="63" t="e">
        <f>#REF!-DZ66</f>
        <v>#REF!</v>
      </c>
      <c r="EC66" s="64">
        <f>DG66-EA66</f>
        <v>121.08684666666664</v>
      </c>
      <c r="ED66" s="65">
        <f>ROUND(DB66/2,2)</f>
        <v>0</v>
      </c>
      <c r="EE66" s="61"/>
      <c r="EF66" s="61"/>
      <c r="EG66" s="61"/>
      <c r="EH66" s="61"/>
      <c r="EI66" s="134" t="s">
        <v>238</v>
      </c>
      <c r="EJ66" s="124">
        <v>150</v>
      </c>
      <c r="EK66" s="67">
        <v>1</v>
      </c>
      <c r="EL66" s="67">
        <v>5</v>
      </c>
      <c r="EM66" s="68">
        <v>0</v>
      </c>
      <c r="EN66" s="170" t="s">
        <v>132</v>
      </c>
      <c r="EO66" s="170" t="s">
        <v>132</v>
      </c>
      <c r="EP66" s="35"/>
      <c r="EQ66" s="61"/>
      <c r="ER66" s="61"/>
      <c r="ES66" s="61"/>
      <c r="ET66" s="61"/>
      <c r="EU66" s="35"/>
      <c r="EV66" s="35"/>
      <c r="EW66" s="35"/>
      <c r="EX66" s="35"/>
      <c r="EY66" s="35"/>
      <c r="EZ66" s="35"/>
      <c r="FA66" s="35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  <c r="IH66" s="61"/>
      <c r="II66" s="61"/>
      <c r="IJ66" s="61"/>
      <c r="IK66" s="61"/>
      <c r="IL66" s="61"/>
      <c r="IM66" s="61"/>
      <c r="IN66" s="61"/>
      <c r="IO66" s="61"/>
      <c r="IP66" s="61"/>
      <c r="IQ66" s="61"/>
      <c r="IR66" s="61"/>
      <c r="IS66" s="61"/>
      <c r="IT66" s="61"/>
      <c r="IU66" s="61"/>
      <c r="IV66" s="61"/>
      <c r="IW66" s="61"/>
      <c r="IX66" s="61"/>
      <c r="IY66" s="61"/>
      <c r="IZ66" s="61"/>
      <c r="JA66" s="61"/>
      <c r="JB66" s="61"/>
      <c r="JC66" s="61"/>
      <c r="JD66" s="61"/>
      <c r="JE66" s="61"/>
      <c r="JF66" s="61"/>
      <c r="JG66" s="61"/>
      <c r="JH66" s="61"/>
      <c r="JI66" s="61"/>
      <c r="JJ66" s="61"/>
      <c r="JK66" s="61"/>
      <c r="JL66" s="61"/>
      <c r="JM66" s="61"/>
      <c r="JN66" s="61"/>
      <c r="JO66" s="61"/>
      <c r="JP66" s="61"/>
      <c r="JQ66" s="61"/>
      <c r="JR66" s="61"/>
      <c r="JS66" s="61"/>
      <c r="JT66" s="61"/>
      <c r="JU66" s="61"/>
      <c r="JV66" s="61"/>
      <c r="JW66" s="61"/>
      <c r="JX66" s="61"/>
      <c r="JY66" s="61"/>
      <c r="JZ66" s="61"/>
      <c r="KA66" s="61"/>
      <c r="KB66" s="61"/>
      <c r="KC66" s="61"/>
      <c r="KD66" s="61"/>
      <c r="KE66" s="61"/>
      <c r="KF66" s="61"/>
      <c r="KG66" s="61"/>
      <c r="KH66" s="61"/>
      <c r="KI66" s="61"/>
      <c r="KJ66" s="61"/>
      <c r="KK66" s="61"/>
      <c r="KL66" s="61"/>
      <c r="KM66" s="61"/>
      <c r="KN66" s="61"/>
      <c r="KO66" s="61"/>
      <c r="KP66" s="61"/>
      <c r="KQ66" s="61"/>
      <c r="KR66" s="61"/>
      <c r="KS66" s="61"/>
      <c r="KT66" s="61"/>
      <c r="KU66" s="61"/>
      <c r="KV66" s="61"/>
      <c r="KW66" s="61"/>
      <c r="KX66" s="61"/>
      <c r="KY66" s="61"/>
      <c r="KZ66" s="61"/>
      <c r="LA66" s="61"/>
      <c r="LB66" s="61"/>
      <c r="LC66" s="61"/>
      <c r="LD66" s="61"/>
      <c r="LE66" s="61"/>
      <c r="LF66" s="61"/>
      <c r="LG66" s="61"/>
      <c r="LH66" s="61"/>
      <c r="LI66" s="61"/>
      <c r="LJ66" s="61"/>
      <c r="LK66" s="61"/>
      <c r="LL66" s="61"/>
      <c r="LM66" s="61"/>
      <c r="LN66" s="61"/>
      <c r="LO66" s="61"/>
      <c r="LP66" s="61"/>
      <c r="LQ66" s="61"/>
      <c r="LR66" s="61"/>
      <c r="LS66" s="61"/>
      <c r="LT66" s="61"/>
      <c r="LU66" s="61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61"/>
      <c r="NF66" s="61"/>
      <c r="NG66" s="61"/>
      <c r="NH66" s="61"/>
      <c r="NI66" s="61"/>
      <c r="NJ66" s="61"/>
      <c r="NK66" s="61"/>
      <c r="NL66" s="61"/>
      <c r="NM66" s="61"/>
      <c r="NN66" s="61"/>
      <c r="NO66" s="61"/>
      <c r="NP66" s="61"/>
      <c r="NQ66" s="61"/>
      <c r="NR66" s="61"/>
      <c r="NS66" s="61"/>
      <c r="NT66" s="61"/>
      <c r="NU66" s="61"/>
      <c r="NV66" s="61"/>
      <c r="NW66" s="61"/>
      <c r="NX66" s="61"/>
      <c r="NY66" s="61"/>
      <c r="NZ66" s="61"/>
      <c r="OA66" s="61"/>
      <c r="OB66" s="61"/>
      <c r="OC66" s="61"/>
      <c r="OD66" s="61"/>
      <c r="OE66" s="61"/>
      <c r="OF66" s="61"/>
      <c r="OG66" s="61"/>
      <c r="OH66" s="61"/>
      <c r="OI66" s="61"/>
      <c r="OJ66" s="61"/>
      <c r="OK66" s="61"/>
      <c r="OL66" s="61"/>
      <c r="OM66" s="61"/>
      <c r="ON66" s="61"/>
      <c r="OO66" s="61"/>
      <c r="OP66" s="61"/>
      <c r="OQ66" s="61"/>
      <c r="OR66" s="61"/>
      <c r="OS66" s="61"/>
      <c r="OT66" s="61"/>
      <c r="OU66" s="61"/>
      <c r="OV66" s="61"/>
      <c r="OW66" s="61"/>
      <c r="OX66" s="61"/>
      <c r="OY66" s="61"/>
      <c r="OZ66" s="61"/>
      <c r="PA66" s="61"/>
      <c r="PB66" s="61"/>
      <c r="PC66" s="61"/>
      <c r="PD66" s="61"/>
      <c r="PE66" s="61"/>
      <c r="PF66" s="61"/>
      <c r="PG66" s="61"/>
      <c r="PH66" s="61"/>
      <c r="PI66" s="61"/>
      <c r="PJ66" s="61"/>
      <c r="PK66" s="61"/>
      <c r="PL66" s="61"/>
      <c r="PM66" s="61"/>
      <c r="PN66" s="61"/>
      <c r="PO66" s="61"/>
      <c r="PP66" s="61"/>
      <c r="PQ66" s="61"/>
      <c r="PR66" s="61"/>
      <c r="PS66" s="61"/>
      <c r="PT66" s="61"/>
      <c r="PU66" s="61"/>
      <c r="PV66" s="61"/>
      <c r="PW66" s="61"/>
      <c r="PX66" s="61"/>
      <c r="PY66" s="61"/>
      <c r="PZ66" s="61"/>
      <c r="QA66" s="61"/>
      <c r="QB66" s="61"/>
      <c r="QC66" s="61"/>
      <c r="QD66" s="61"/>
      <c r="QE66" s="61"/>
      <c r="QF66" s="61"/>
      <c r="QG66" s="61"/>
      <c r="QH66" s="61"/>
      <c r="QI66" s="61"/>
      <c r="QJ66" s="61"/>
      <c r="QK66" s="61"/>
      <c r="QL66" s="61"/>
      <c r="QM66" s="61"/>
      <c r="QN66" s="61"/>
      <c r="QO66" s="61"/>
      <c r="QP66" s="61"/>
      <c r="QQ66" s="61"/>
      <c r="QR66" s="61"/>
      <c r="QS66" s="61"/>
      <c r="QT66" s="61"/>
      <c r="QU66" s="61"/>
      <c r="QV66" s="61"/>
      <c r="QW66" s="61"/>
      <c r="QX66" s="61"/>
      <c r="QY66" s="61"/>
      <c r="QZ66" s="61"/>
      <c r="RA66" s="61"/>
      <c r="RB66" s="61"/>
      <c r="RC66" s="61"/>
      <c r="RD66" s="61"/>
      <c r="RE66" s="61"/>
      <c r="RF66" s="61"/>
      <c r="RG66" s="61"/>
      <c r="RH66" s="61"/>
      <c r="RI66" s="61"/>
      <c r="RJ66" s="61"/>
      <c r="RK66" s="61"/>
      <c r="RL66" s="61"/>
      <c r="RM66" s="61"/>
      <c r="RN66" s="61"/>
      <c r="RO66" s="61"/>
      <c r="RP66" s="61"/>
      <c r="RQ66" s="61"/>
      <c r="RR66" s="61"/>
      <c r="RS66" s="61"/>
      <c r="RT66" s="61"/>
      <c r="RU66" s="61"/>
      <c r="RV66" s="61"/>
      <c r="RW66" s="61"/>
      <c r="RX66" s="61"/>
      <c r="RY66" s="61"/>
      <c r="RZ66" s="61"/>
      <c r="SA66" s="61"/>
      <c r="SB66" s="61"/>
      <c r="SC66" s="61"/>
      <c r="SD66" s="61"/>
      <c r="SE66" s="61"/>
      <c r="SF66" s="61"/>
      <c r="SG66" s="61"/>
      <c r="SH66" s="61"/>
      <c r="SI66" s="61"/>
      <c r="SJ66" s="61"/>
      <c r="SK66" s="61"/>
      <c r="SL66" s="61"/>
      <c r="SM66" s="61"/>
      <c r="SN66" s="61"/>
      <c r="SO66" s="61"/>
      <c r="SP66" s="61"/>
      <c r="SQ66" s="61"/>
      <c r="SR66" s="61"/>
      <c r="SS66" s="61"/>
      <c r="ST66" s="61"/>
      <c r="SU66" s="61"/>
      <c r="SV66" s="61"/>
      <c r="SW66" s="61"/>
      <c r="SX66" s="61"/>
      <c r="SY66" s="61"/>
      <c r="SZ66" s="61"/>
      <c r="TA66" s="61"/>
      <c r="TB66" s="61"/>
      <c r="TC66" s="61"/>
      <c r="TD66" s="61"/>
      <c r="TE66" s="61"/>
      <c r="TF66" s="61"/>
      <c r="TG66" s="61"/>
      <c r="TH66" s="61"/>
      <c r="TI66" s="61"/>
      <c r="TJ66" s="61"/>
      <c r="TK66" s="61"/>
      <c r="TL66" s="61"/>
      <c r="TM66" s="61"/>
      <c r="TN66" s="61"/>
      <c r="TO66" s="61"/>
      <c r="TP66" s="61"/>
      <c r="TQ66" s="61"/>
      <c r="TR66" s="61"/>
      <c r="TS66" s="61"/>
      <c r="TT66" s="61"/>
      <c r="TU66" s="61"/>
      <c r="TV66" s="61"/>
      <c r="TW66" s="61"/>
      <c r="TX66" s="61"/>
      <c r="TY66" s="61"/>
      <c r="TZ66" s="61"/>
      <c r="UA66" s="61"/>
      <c r="UB66" s="61"/>
      <c r="UC66" s="61"/>
      <c r="UD66" s="61"/>
      <c r="UE66" s="61"/>
      <c r="UF66" s="61"/>
      <c r="UG66" s="61"/>
      <c r="UH66" s="61"/>
      <c r="UI66" s="61"/>
      <c r="UJ66" s="61"/>
      <c r="UK66" s="61"/>
      <c r="UL66" s="61"/>
      <c r="UM66" s="61"/>
      <c r="UN66" s="61"/>
      <c r="UO66" s="61"/>
      <c r="UP66" s="61"/>
      <c r="UQ66" s="61"/>
      <c r="UR66" s="61"/>
      <c r="US66" s="61"/>
      <c r="UT66" s="61"/>
      <c r="UU66" s="61"/>
      <c r="UV66" s="61"/>
      <c r="UW66" s="61"/>
      <c r="UX66" s="61"/>
      <c r="UY66" s="61"/>
      <c r="UZ66" s="61"/>
      <c r="VA66" s="61"/>
      <c r="VB66" s="61"/>
      <c r="VC66" s="61"/>
      <c r="VD66" s="61"/>
      <c r="VE66" s="61"/>
      <c r="VF66" s="61"/>
      <c r="VG66" s="61"/>
      <c r="VH66" s="61"/>
      <c r="VI66" s="61"/>
      <c r="VJ66" s="61"/>
      <c r="VK66" s="61"/>
      <c r="VL66" s="61"/>
      <c r="VM66" s="61"/>
      <c r="VN66" s="61"/>
      <c r="VO66" s="61"/>
      <c r="VP66" s="61"/>
      <c r="VQ66" s="61"/>
      <c r="VR66" s="61"/>
      <c r="VS66" s="61"/>
      <c r="VT66" s="61"/>
      <c r="VU66" s="61"/>
      <c r="VV66" s="61"/>
      <c r="VW66" s="61"/>
      <c r="VX66" s="61"/>
      <c r="VY66" s="61"/>
      <c r="VZ66" s="61"/>
      <c r="WA66" s="61"/>
      <c r="WB66" s="61"/>
      <c r="WC66" s="61"/>
      <c r="WD66" s="61"/>
      <c r="WE66" s="61"/>
      <c r="WF66" s="61"/>
      <c r="WG66" s="61"/>
      <c r="WH66" s="61"/>
      <c r="WI66" s="61"/>
      <c r="WJ66" s="61"/>
      <c r="WK66" s="61"/>
      <c r="WL66" s="61"/>
      <c r="WM66" s="61"/>
      <c r="WN66" s="61"/>
      <c r="WO66" s="61"/>
      <c r="WP66" s="61"/>
      <c r="WQ66" s="61"/>
      <c r="WR66" s="61"/>
      <c r="WS66" s="61"/>
      <c r="WT66" s="61"/>
      <c r="WU66" s="61"/>
      <c r="WV66" s="61"/>
      <c r="WW66" s="61"/>
      <c r="WX66" s="61"/>
      <c r="WY66" s="61"/>
      <c r="WZ66" s="61"/>
      <c r="XA66" s="61"/>
      <c r="XB66" s="61"/>
      <c r="XC66" s="61"/>
      <c r="XD66" s="61"/>
      <c r="XE66" s="61"/>
      <c r="XF66" s="61"/>
      <c r="XG66" s="61"/>
      <c r="XH66" s="61"/>
      <c r="XI66" s="61"/>
      <c r="XJ66" s="61"/>
      <c r="XK66" s="61"/>
      <c r="XL66" s="61"/>
      <c r="XM66" s="61"/>
      <c r="XN66" s="61"/>
      <c r="XO66" s="61"/>
      <c r="XP66" s="61"/>
      <c r="XQ66" s="61"/>
      <c r="XR66" s="61"/>
      <c r="XS66" s="61"/>
      <c r="XT66" s="61"/>
      <c r="XU66" s="61"/>
      <c r="XV66" s="61"/>
      <c r="XW66" s="61"/>
      <c r="XX66" s="61"/>
      <c r="XY66" s="61"/>
      <c r="XZ66" s="61"/>
      <c r="YA66" s="61"/>
      <c r="YB66" s="61"/>
      <c r="YC66" s="61"/>
      <c r="YD66" s="61"/>
      <c r="YE66" s="61"/>
      <c r="YF66" s="61"/>
      <c r="YG66" s="61"/>
      <c r="YH66" s="61"/>
      <c r="YI66" s="61"/>
      <c r="YJ66" s="61"/>
      <c r="YK66" s="61"/>
      <c r="YL66" s="61"/>
      <c r="YM66" s="61"/>
      <c r="YN66" s="61"/>
      <c r="YO66" s="61"/>
      <c r="YP66" s="61"/>
      <c r="YQ66" s="61"/>
      <c r="YR66" s="61"/>
      <c r="YS66" s="61"/>
      <c r="YT66" s="61"/>
      <c r="YU66" s="61"/>
      <c r="YV66" s="61"/>
      <c r="YW66" s="61"/>
      <c r="YX66" s="61"/>
      <c r="YY66" s="61"/>
      <c r="YZ66" s="61"/>
      <c r="ZA66" s="61"/>
      <c r="ZB66" s="61"/>
      <c r="ZC66" s="61"/>
      <c r="ZD66" s="61"/>
      <c r="ZE66" s="61"/>
      <c r="ZF66" s="61"/>
      <c r="ZG66" s="61"/>
      <c r="ZH66" s="61"/>
      <c r="ZI66" s="61"/>
      <c r="ZJ66" s="61"/>
      <c r="ZK66" s="61"/>
      <c r="ZL66" s="61"/>
      <c r="ZM66" s="61"/>
      <c r="ZN66" s="61"/>
      <c r="ZO66" s="61"/>
      <c r="ZP66" s="61"/>
      <c r="ZQ66" s="61"/>
      <c r="ZR66" s="61"/>
      <c r="ZS66" s="61"/>
      <c r="ZT66" s="61"/>
      <c r="ZU66" s="61"/>
      <c r="ZV66" s="61"/>
      <c r="ZW66" s="61"/>
      <c r="ZX66" s="61"/>
      <c r="ZY66" s="61"/>
      <c r="ZZ66" s="61"/>
      <c r="AAA66" s="61"/>
      <c r="AAB66" s="61"/>
      <c r="AAC66" s="61"/>
      <c r="AAD66" s="61"/>
      <c r="AAE66" s="61"/>
      <c r="AAF66" s="61"/>
      <c r="AAG66" s="61"/>
      <c r="AAH66" s="61"/>
      <c r="AAI66" s="61"/>
      <c r="AAJ66" s="61"/>
      <c r="AAK66" s="61"/>
      <c r="AAL66" s="61"/>
      <c r="AAM66" s="61"/>
      <c r="AAN66" s="61"/>
      <c r="AAO66" s="61"/>
      <c r="AAP66" s="61"/>
      <c r="AAQ66" s="61"/>
      <c r="AAR66" s="61"/>
      <c r="AAS66" s="61"/>
      <c r="AAT66" s="61"/>
      <c r="AAU66" s="61"/>
      <c r="AAV66" s="61"/>
      <c r="AAW66" s="61"/>
      <c r="AAX66" s="61"/>
      <c r="AAY66" s="61"/>
      <c r="AAZ66" s="61"/>
      <c r="ABA66" s="61"/>
      <c r="ABB66" s="61"/>
      <c r="ABC66" s="61"/>
      <c r="ABD66" s="61"/>
      <c r="ABE66" s="61"/>
      <c r="ABF66" s="61"/>
      <c r="ABG66" s="61"/>
      <c r="ABH66" s="61"/>
      <c r="ABI66" s="61"/>
      <c r="ABJ66" s="61"/>
      <c r="ABK66" s="61"/>
      <c r="ABL66" s="61"/>
      <c r="ABM66" s="61"/>
      <c r="ABN66" s="61"/>
      <c r="ABO66" s="61"/>
      <c r="ABP66" s="61"/>
      <c r="ABQ66" s="61"/>
      <c r="ABR66" s="61"/>
      <c r="ABS66" s="61"/>
      <c r="ABT66" s="61"/>
      <c r="ABU66" s="61"/>
      <c r="ABV66" s="61"/>
      <c r="ABW66" s="61"/>
      <c r="ABX66" s="61"/>
      <c r="ABY66" s="61"/>
      <c r="ABZ66" s="61"/>
      <c r="ACA66" s="61"/>
      <c r="ACB66" s="61"/>
      <c r="ACC66" s="61"/>
      <c r="ACD66" s="61"/>
      <c r="ACE66" s="61"/>
      <c r="ACF66" s="61"/>
      <c r="ACG66" s="61"/>
      <c r="ACH66" s="61"/>
      <c r="ACI66" s="61"/>
      <c r="ACJ66" s="61"/>
      <c r="ACK66" s="61"/>
      <c r="ACL66" s="61"/>
      <c r="ACM66" s="61"/>
      <c r="ACN66" s="61"/>
      <c r="ACO66" s="61"/>
      <c r="ACP66" s="61"/>
      <c r="ACQ66" s="61"/>
      <c r="ACR66" s="61"/>
      <c r="ACS66" s="61"/>
      <c r="ACT66" s="61"/>
      <c r="ACU66" s="61"/>
      <c r="ACV66" s="61"/>
      <c r="ACW66" s="61"/>
      <c r="ACX66" s="61"/>
      <c r="ACY66" s="61"/>
      <c r="ACZ66" s="61"/>
      <c r="ADA66" s="61"/>
      <c r="ADB66" s="61"/>
      <c r="ADC66" s="61"/>
      <c r="ADD66" s="61"/>
      <c r="ADE66" s="61"/>
      <c r="ADF66" s="61"/>
      <c r="ADG66" s="61"/>
      <c r="ADH66" s="61"/>
      <c r="ADI66" s="61"/>
      <c r="ADJ66" s="61"/>
      <c r="ADK66" s="61"/>
      <c r="ADL66" s="61"/>
      <c r="ADM66" s="61"/>
      <c r="ADN66" s="61"/>
      <c r="ADO66" s="61"/>
      <c r="ADP66" s="61"/>
      <c r="ADQ66" s="61"/>
      <c r="ADR66" s="61"/>
      <c r="ADS66" s="61"/>
      <c r="ADT66" s="61"/>
      <c r="ADU66" s="61"/>
      <c r="ADV66" s="61"/>
      <c r="ADW66" s="61"/>
      <c r="ADX66" s="61"/>
      <c r="ADY66" s="61"/>
      <c r="ADZ66" s="61"/>
      <c r="AEA66" s="61"/>
      <c r="AEB66" s="61"/>
      <c r="AEC66" s="61"/>
      <c r="AED66" s="61"/>
      <c r="AEE66" s="61"/>
      <c r="AEF66" s="61"/>
      <c r="AEG66" s="61"/>
      <c r="AEH66" s="61"/>
      <c r="AEI66" s="61"/>
      <c r="AEJ66" s="61"/>
      <c r="AEK66" s="61"/>
      <c r="AEL66" s="61"/>
      <c r="AEM66" s="61"/>
      <c r="AEN66" s="61"/>
      <c r="AEO66" s="61"/>
      <c r="AEP66" s="61"/>
      <c r="AEQ66" s="61"/>
      <c r="AER66" s="61"/>
      <c r="AES66" s="61"/>
      <c r="AET66" s="61"/>
      <c r="AEU66" s="61"/>
      <c r="AEV66" s="61"/>
      <c r="AEW66" s="61"/>
      <c r="AEX66" s="61"/>
      <c r="AEY66" s="61"/>
      <c r="AEZ66" s="61"/>
      <c r="AFA66" s="61"/>
      <c r="AFB66" s="61"/>
      <c r="AFC66" s="61"/>
      <c r="AFD66" s="61"/>
      <c r="AFE66" s="61"/>
      <c r="AFF66" s="61"/>
      <c r="AFG66" s="61"/>
      <c r="AFH66" s="61"/>
      <c r="AFI66" s="61"/>
      <c r="AFJ66" s="61"/>
      <c r="AFK66" s="61"/>
      <c r="AFL66" s="61"/>
      <c r="AFM66" s="61"/>
      <c r="AFN66" s="61"/>
      <c r="AFO66" s="61"/>
      <c r="AFP66" s="61"/>
      <c r="AFQ66" s="61"/>
      <c r="AFR66" s="61"/>
      <c r="AFS66" s="61"/>
      <c r="AFT66" s="61"/>
      <c r="AFU66" s="61"/>
      <c r="AFV66" s="61"/>
      <c r="AFW66" s="61"/>
      <c r="AFX66" s="61"/>
      <c r="AFY66" s="61"/>
      <c r="AFZ66" s="61"/>
      <c r="AGA66" s="61"/>
      <c r="AGB66" s="61"/>
      <c r="AGC66" s="61"/>
      <c r="AGD66" s="61"/>
      <c r="AGE66" s="61"/>
      <c r="AGF66" s="61"/>
      <c r="AGG66" s="61"/>
      <c r="AGH66" s="61"/>
      <c r="AGI66" s="61"/>
      <c r="AGJ66" s="61"/>
      <c r="AGK66" s="61"/>
      <c r="AGL66" s="61"/>
      <c r="AGM66" s="61"/>
      <c r="AGN66" s="61"/>
      <c r="AGO66" s="61"/>
      <c r="AGP66" s="61"/>
      <c r="AGQ66" s="61"/>
      <c r="AGR66" s="61"/>
      <c r="AGS66" s="61"/>
      <c r="AGT66" s="61"/>
      <c r="AGU66" s="61"/>
      <c r="AGV66" s="61"/>
      <c r="AGW66" s="61"/>
      <c r="AGX66" s="61"/>
      <c r="AGY66" s="61"/>
      <c r="AGZ66" s="61"/>
      <c r="AHA66" s="61"/>
      <c r="AHB66" s="61"/>
      <c r="AHC66" s="61"/>
      <c r="AHD66" s="61"/>
      <c r="AHE66" s="61"/>
      <c r="AHF66" s="61"/>
      <c r="AHG66" s="61"/>
      <c r="AHH66" s="61"/>
      <c r="AHI66" s="61"/>
      <c r="AHJ66" s="61"/>
      <c r="AHK66" s="61"/>
      <c r="AHL66" s="61"/>
      <c r="AHM66" s="61"/>
      <c r="AHN66" s="61"/>
      <c r="AHO66" s="61"/>
      <c r="AHP66" s="61"/>
      <c r="AHQ66" s="61"/>
      <c r="AHR66" s="61"/>
      <c r="AHS66" s="61"/>
      <c r="AHT66" s="61"/>
      <c r="AHU66" s="61"/>
      <c r="AHV66" s="61"/>
      <c r="AHW66" s="61"/>
      <c r="AHX66" s="61"/>
      <c r="AHY66" s="61"/>
      <c r="AHZ66" s="61"/>
      <c r="AIA66" s="61"/>
      <c r="AIB66" s="61"/>
      <c r="AIC66" s="61"/>
      <c r="AID66" s="61"/>
      <c r="AIE66" s="61"/>
      <c r="AIF66" s="61"/>
      <c r="AIG66" s="61"/>
      <c r="AIH66" s="61"/>
      <c r="AII66" s="61"/>
      <c r="AIJ66" s="61"/>
      <c r="AIK66" s="61"/>
      <c r="AIL66" s="61"/>
      <c r="AIM66" s="61"/>
      <c r="AIN66" s="61"/>
      <c r="AIO66" s="61"/>
      <c r="AIP66" s="61"/>
      <c r="AIQ66" s="61"/>
      <c r="AIR66" s="61"/>
      <c r="AIS66" s="61"/>
      <c r="AIT66" s="61"/>
      <c r="AIU66" s="61"/>
      <c r="AIV66" s="61"/>
      <c r="AIW66" s="61"/>
      <c r="AIX66" s="61"/>
      <c r="AIY66" s="61"/>
      <c r="AIZ66" s="61"/>
      <c r="AJA66" s="61"/>
      <c r="AJB66" s="61"/>
      <c r="AJC66" s="61"/>
      <c r="AJD66" s="61"/>
      <c r="AJE66" s="61"/>
      <c r="AJF66" s="61"/>
      <c r="AJG66" s="61"/>
      <c r="AJH66" s="61"/>
      <c r="AJI66" s="61"/>
      <c r="AJJ66" s="61"/>
      <c r="AJK66" s="61"/>
      <c r="AJL66" s="61"/>
      <c r="AJM66" s="61"/>
      <c r="AJN66" s="61"/>
      <c r="AJO66" s="61"/>
      <c r="AJP66" s="61"/>
      <c r="AJQ66" s="61"/>
      <c r="AJR66" s="61"/>
      <c r="AJS66" s="61"/>
      <c r="AJT66" s="61"/>
      <c r="AJU66" s="61"/>
      <c r="AJV66" s="61"/>
      <c r="AJW66" s="61"/>
      <c r="AJX66" s="61"/>
      <c r="AJY66" s="61"/>
      <c r="AJZ66" s="61"/>
      <c r="AKA66" s="61"/>
      <c r="AKB66" s="61"/>
      <c r="AKC66" s="61"/>
      <c r="AKD66" s="61"/>
      <c r="AKE66" s="61"/>
      <c r="AKF66" s="61"/>
      <c r="AKG66" s="61"/>
      <c r="AKH66" s="61"/>
      <c r="AKI66" s="61"/>
      <c r="AKJ66" s="61"/>
      <c r="AKK66" s="61"/>
      <c r="AKL66" s="61"/>
      <c r="AKM66" s="61"/>
      <c r="AKN66" s="61"/>
      <c r="AKO66" s="61"/>
      <c r="AKP66" s="61"/>
      <c r="AKQ66" s="61"/>
      <c r="AKR66" s="61"/>
      <c r="AKS66" s="61"/>
      <c r="AKT66" s="61"/>
      <c r="AKU66" s="61"/>
      <c r="AKV66" s="61"/>
      <c r="AKW66" s="61"/>
      <c r="AKX66" s="61"/>
      <c r="AKY66" s="61"/>
      <c r="AKZ66" s="61"/>
      <c r="ALA66" s="61"/>
      <c r="ALB66" s="61"/>
      <c r="ALC66" s="61"/>
      <c r="ALD66" s="61"/>
      <c r="ALE66" s="61"/>
      <c r="ALF66" s="61"/>
      <c r="ALG66" s="61"/>
      <c r="ALH66" s="61"/>
      <c r="ALI66" s="61"/>
      <c r="ALJ66" s="61"/>
      <c r="ALK66" s="61"/>
      <c r="ALL66" s="61"/>
      <c r="ALM66" s="61"/>
      <c r="ALN66" s="61"/>
      <c r="ALO66" s="61"/>
      <c r="ALP66" s="61"/>
      <c r="ALQ66" s="61"/>
      <c r="ALR66" s="61"/>
      <c r="ALS66" s="61"/>
      <c r="ALT66" s="61"/>
      <c r="ALU66" s="61"/>
      <c r="ALV66" s="61"/>
      <c r="ALW66" s="61"/>
      <c r="ALX66" s="61"/>
      <c r="ALY66" s="61"/>
      <c r="ALZ66" s="61"/>
      <c r="AMA66" s="61"/>
      <c r="AMB66" s="61"/>
      <c r="AMC66" s="61"/>
      <c r="AMD66" s="61"/>
      <c r="AME66" s="61"/>
      <c r="AMF66" s="61"/>
      <c r="AMG66" s="61"/>
      <c r="AMH66" s="61"/>
      <c r="AMI66" s="61"/>
      <c r="AMJ66" s="61"/>
      <c r="AMK66" s="61"/>
      <c r="AML66" s="61"/>
      <c r="AMM66" s="61"/>
      <c r="AMN66" s="61"/>
      <c r="AMO66" s="61"/>
      <c r="AMP66" s="61"/>
      <c r="AMQ66" s="61"/>
      <c r="AMR66" s="61"/>
      <c r="AMS66" s="61"/>
      <c r="AMT66" s="61"/>
      <c r="AMU66" s="61"/>
      <c r="AMV66" s="61"/>
      <c r="AMW66" s="61"/>
      <c r="AMX66" s="61"/>
      <c r="AMY66" s="61"/>
      <c r="AMZ66" s="61"/>
      <c r="ANA66" s="61"/>
      <c r="ANB66" s="61"/>
      <c r="ANC66" s="61"/>
      <c r="AND66" s="61"/>
      <c r="ANE66" s="61"/>
      <c r="ANF66" s="61"/>
      <c r="ANG66" s="61"/>
      <c r="ANH66" s="61"/>
      <c r="ANI66" s="61"/>
      <c r="ANJ66" s="35"/>
    </row>
    <row r="67" spans="1:1050" s="35" customFormat="1" ht="26.1" customHeight="1" outlineLevel="2" x14ac:dyDescent="0.2">
      <c r="A67" s="102">
        <v>150</v>
      </c>
      <c r="B67" s="7" t="s">
        <v>137</v>
      </c>
      <c r="C67" s="7" t="s">
        <v>113</v>
      </c>
      <c r="D67" s="7" t="s">
        <v>10</v>
      </c>
      <c r="E67" s="7" t="s">
        <v>138</v>
      </c>
      <c r="F67" s="7" t="s">
        <v>139</v>
      </c>
      <c r="G67" s="43" t="s">
        <v>140</v>
      </c>
      <c r="H67" s="42" t="s">
        <v>135</v>
      </c>
      <c r="I67" s="42">
        <v>14</v>
      </c>
      <c r="J67" s="44">
        <v>510.78</v>
      </c>
      <c r="K67" s="44"/>
      <c r="L67" s="44"/>
      <c r="M67" s="44"/>
      <c r="N67" s="44"/>
      <c r="O67" s="44"/>
      <c r="P67" s="44">
        <v>247.18</v>
      </c>
      <c r="Q67" s="44"/>
      <c r="R67" s="44">
        <v>73.790000000000006</v>
      </c>
      <c r="S67" s="44"/>
      <c r="T67" s="44">
        <f>SUM(J67:S67)</f>
        <v>831.75</v>
      </c>
      <c r="U67" s="44">
        <f>(((J67+K67+L67+N67+P67)*14)+((M67+O67+Q67+R67+S67)*12))</f>
        <v>11496.92</v>
      </c>
      <c r="V67" s="42">
        <v>1</v>
      </c>
      <c r="W67" s="45">
        <v>14</v>
      </c>
      <c r="X67" s="46">
        <f>VLOOKUP(W67,'[1]PPTOS GENERALES 2024'!$AO$61:$AQ$63,3)*Y67</f>
        <v>380.27</v>
      </c>
      <c r="Y67" s="414">
        <v>1</v>
      </c>
      <c r="Z67" s="48">
        <f>VLOOKUP(C67,'[1]PPTOS GENERALES 2024'!$AL$3:$AO$8,4)*Y67</f>
        <v>659.44</v>
      </c>
      <c r="AA67" s="48">
        <f>VLOOKUP(C67,'[1]PPTOS GENERALES 2024'!$AL$3:$AP$8,5)*DM67*Y67</f>
        <v>151.57333333333332</v>
      </c>
      <c r="AB67" s="48"/>
      <c r="AC67" s="44">
        <f>VLOOKUP(C67,'[1]PPTOS GENERALES 2024'!$AU$3:$AV$8,2)*Y67</f>
        <v>659.44399999999996</v>
      </c>
      <c r="AD67" s="44">
        <f>VLOOKUP(C67,'[1]PPTOS GENERALES 2024'!$AU$3:$AW$8,3)*DM67*Y67</f>
        <v>151.53599999999997</v>
      </c>
      <c r="AE67" s="49">
        <f>VLOOKUP(I67,'[1]PPTOS GENERALES 2024'!$AO$60:$AQ$63,3)*Y67</f>
        <v>380.27</v>
      </c>
      <c r="AF67" s="44">
        <f t="shared" si="45"/>
        <v>0</v>
      </c>
      <c r="AG67" s="44">
        <f>VLOOKUP(V67,'[1]PPTOS GENERALES 2024'!$AL$61:$AU$63,10)*Y67</f>
        <v>370.89</v>
      </c>
      <c r="AH67" s="44"/>
      <c r="AI67" s="44"/>
      <c r="AJ67" s="44"/>
      <c r="AK67" s="50"/>
      <c r="AL67" s="44">
        <f>VLOOKUP(V67,'[1]PPTOS GENERALES 2024'!$AL$45:$BB$56,12)*AK67</f>
        <v>0</v>
      </c>
      <c r="AM67" s="50"/>
      <c r="AN67" s="44">
        <f>VLOOKUP(V67,'[1]PPTOS GENERALES 2024'!$AL$45:$BB$56,14)*AM67</f>
        <v>0</v>
      </c>
      <c r="AO67" s="50">
        <v>0</v>
      </c>
      <c r="AP67" s="44">
        <f>VLOOKUP(V67,'[1]PPTOS GENERALES 2024'!$AL$45:$BB$56,15)*AO67</f>
        <v>0</v>
      </c>
      <c r="AQ67" s="50"/>
      <c r="AR67" s="44">
        <f>VLOOKUP(V67,'[1]PPTOS GENERALES 2024'!$AL$45:$BB$56,17)*AQ67</f>
        <v>0</v>
      </c>
      <c r="AS67" s="50"/>
      <c r="AT67" s="44">
        <f>VLOOKUP(V67,'[1]PPTOS GENERALES 2024'!$AL$45:$BG$56,18)*AS67</f>
        <v>0</v>
      </c>
      <c r="AU67" s="20"/>
      <c r="AV67" s="44">
        <f>VLOOKUP(V67,'[1]PPTOS GENERALES 2024'!$AL$45:$BG$56,19)*AU67</f>
        <v>0</v>
      </c>
      <c r="AW67" s="20"/>
      <c r="AX67" s="44">
        <f>VLOOKUP(V67,'[1]PPTOS GENERALES 2024'!$AL$45:$BG$56,20)*AW67</f>
        <v>0</v>
      </c>
      <c r="AY67" s="20"/>
      <c r="AZ67" s="44">
        <f>VLOOKUP(V67,'[1]PPTOS GENERALES 2024'!$AL$45:$BG$56,21)*AY67</f>
        <v>0</v>
      </c>
      <c r="BA67" s="20"/>
      <c r="BB67" s="44">
        <f>VLOOKUP(V67,'[1]PPTOS GENERALES 2024'!$AL$45:$BG$56,22)*BA67</f>
        <v>0</v>
      </c>
      <c r="BC67" s="20"/>
      <c r="BD67" s="270">
        <f>VLOOKUP(V67,'[1]PPTOS GENERALES 2024'!$AL$45:$BZ$56,23)*BC67</f>
        <v>0</v>
      </c>
      <c r="BE67" s="20"/>
      <c r="BF67" s="270">
        <f>VLOOKUP(V67,'[1]PPTOS GENERALES 2024'!$AL$45:$BZ$56,24)*BE67</f>
        <v>0</v>
      </c>
      <c r="BG67" s="20"/>
      <c r="BH67" s="270">
        <f>VLOOKUP(V67,'[1]PPTOS GENERALES 2024'!$AL$45:$BZ$56,25)*BG67</f>
        <v>0</v>
      </c>
      <c r="BI67" s="20"/>
      <c r="BJ67" s="270">
        <f>VLOOKUP(V67,'[1]PPTOS GENERALES 2024'!$AL$45:$BZ$56,26)*BI67</f>
        <v>0</v>
      </c>
      <c r="BK67" s="20"/>
      <c r="BL67" s="270">
        <f>VLOOKUP(V67,'[1]PPTOS GENERALES 2024'!$AL$45:$BZ$56,27)*BK67</f>
        <v>0</v>
      </c>
      <c r="BM67" s="270"/>
      <c r="BN67" s="270">
        <f>VLOOKUP(V67,'[1]PPTOS GENERALES 2024'!$AL$45:$BZ$56,28)*BM67</f>
        <v>0</v>
      </c>
      <c r="BO67" s="270"/>
      <c r="BP67" s="270">
        <f>VLOOKUP(V67,'[1]PPTOS GENERALES 2024'!$AL$45:$BZ$56,29)*BO67</f>
        <v>0</v>
      </c>
      <c r="BQ67" s="270"/>
      <c r="BR67" s="270">
        <f>VLOOKUP(V67,'[1]PPTOS GENERALES 2024'!$AL$45:$BZ$56,30)*BQ67</f>
        <v>0</v>
      </c>
      <c r="BS67" s="270"/>
      <c r="BT67" s="270">
        <f>VLOOKUP(V67,'[1]PPTOS GENERALES 2024'!$AL$45:$BZ$56,31)*BS67</f>
        <v>0</v>
      </c>
      <c r="BU67" s="270"/>
      <c r="BV67" s="270">
        <f>VLOOKUP(V67,'[1]PPTOS GENERALES 2024'!$AL$45:$BZ$56,32)*BU67</f>
        <v>0</v>
      </c>
      <c r="BW67" s="270"/>
      <c r="BX67" s="270">
        <f>VLOOKUP(V67,'[1]PPTOS GENERALES 2024'!$AL$45:$BZ$56,33)*BW67</f>
        <v>0</v>
      </c>
      <c r="BY67" s="270"/>
      <c r="BZ67" s="270">
        <f>VLOOKUP(V67,'[1]PPTOS GENERALES 2024'!$AL$45:$BZ$56,34)*BY67</f>
        <v>0</v>
      </c>
      <c r="CA67" s="270"/>
      <c r="CB67" s="270">
        <f>VLOOKUP(V67,'[1]PPTOS GENERALES 2024'!$AL$45:$BZ$56,35)*CA67</f>
        <v>0</v>
      </c>
      <c r="CC67" s="270">
        <v>0</v>
      </c>
      <c r="CD67" s="270">
        <f>VLOOKUP(V67,'[1]PPTOS GENERALES 2024'!$AL$45:$BZ$56,36)*CC67</f>
        <v>0</v>
      </c>
      <c r="CE67" s="270">
        <v>0</v>
      </c>
      <c r="CF67" s="270">
        <f>VLOOKUP(V67,'[1]PPTOS GENERALES 2024'!$AL$45:$BZ$56,37)*CE67</f>
        <v>0</v>
      </c>
      <c r="CG67" s="270">
        <v>0</v>
      </c>
      <c r="CH67" s="270">
        <f>VLOOKUP(V67,'[1]PPTOS GENERALES 2024'!$AL$45:$BZ$56,38)*CG67</f>
        <v>0</v>
      </c>
      <c r="CI67" s="270">
        <v>0</v>
      </c>
      <c r="CJ67" s="270">
        <f>VLOOKUP(V67,'[1]PPTOS GENERALES 2024'!$AL$45:$BZ$56,39)*CI67</f>
        <v>0</v>
      </c>
      <c r="CK67" s="270"/>
      <c r="CL67" s="270">
        <f>VLOOKUP(V67,'[1]PPTOS GENERALES 2024'!$AL$45:$BZ$56,40)*CK67</f>
        <v>0</v>
      </c>
      <c r="CM67" s="270"/>
      <c r="CN67" s="270">
        <f>VLOOKUP(V67,'[1]PPTOS GENERALES 2024'!$AL$45:$BZ$56,41)*CM67</f>
        <v>0</v>
      </c>
      <c r="CO67" s="44"/>
      <c r="CP67" s="44"/>
      <c r="CQ67" s="44">
        <f t="shared" si="46"/>
        <v>0</v>
      </c>
      <c r="CR67" s="44"/>
      <c r="CS67" s="44"/>
      <c r="CT67" s="44">
        <f>Z67*14</f>
        <v>9232.16</v>
      </c>
      <c r="CU67" s="44">
        <f>(AA67*12)+ (AD67*2)+AB67</f>
        <v>2121.9519999999998</v>
      </c>
      <c r="CV67" s="270"/>
      <c r="CW67" s="44">
        <f>(AE67+AF67)*14</f>
        <v>5323.78</v>
      </c>
      <c r="CX67" s="44">
        <f>AG67*14</f>
        <v>5192.46</v>
      </c>
      <c r="CY67" s="270">
        <f t="shared" si="29"/>
        <v>0</v>
      </c>
      <c r="CZ67" s="278">
        <f t="shared" si="30"/>
        <v>5192.46</v>
      </c>
      <c r="DA67" s="129">
        <f t="shared" si="36"/>
        <v>21870.351999999999</v>
      </c>
      <c r="DB67" s="21">
        <v>0</v>
      </c>
      <c r="DC67" s="53">
        <f t="shared" si="31"/>
        <v>21870.426666666666</v>
      </c>
      <c r="DD67" s="54">
        <f>((DC67/U67)-1)</f>
        <v>0.90228571362301091</v>
      </c>
      <c r="DE67" s="44"/>
      <c r="DF67" s="44"/>
      <c r="DG67" s="44">
        <f t="shared" si="33"/>
        <v>1562.1733333333332</v>
      </c>
      <c r="DH67" s="42" t="e">
        <f>#REF!-#REF!</f>
        <v>#REF!</v>
      </c>
      <c r="DI67" s="55" t="s">
        <v>122</v>
      </c>
      <c r="DJ67" s="130">
        <v>34382</v>
      </c>
      <c r="DK67" s="57">
        <v>44927</v>
      </c>
      <c r="DL67" s="58">
        <f t="shared" si="34"/>
        <v>9.3333333333333339</v>
      </c>
      <c r="DM67" s="58">
        <f t="shared" si="35"/>
        <v>9.3333333333333339</v>
      </c>
      <c r="DN67" s="59">
        <f>ROUND(AF67/30,2)</f>
        <v>0</v>
      </c>
      <c r="DO67" s="60">
        <f>ROUND(AJ67/30,2)</f>
        <v>0</v>
      </c>
      <c r="DP67" s="60">
        <f>ROUND(AL67/30,2)</f>
        <v>0</v>
      </c>
      <c r="DQ67" s="60">
        <f>ROUND(AN67/30,2)</f>
        <v>0</v>
      </c>
      <c r="DR67" s="60">
        <f>ROUND(AP67/30,2)</f>
        <v>0</v>
      </c>
      <c r="DS67" s="60">
        <f>ROUND(AR67/30,2)</f>
        <v>0</v>
      </c>
      <c r="DT67" s="60">
        <f>ROUND(AT67/30,2)</f>
        <v>0</v>
      </c>
      <c r="DU67" s="60">
        <f>ROUND(AV67/30,2)</f>
        <v>0</v>
      </c>
      <c r="DV67" s="60">
        <f>ROUND(AX67/30,2)</f>
        <v>0</v>
      </c>
      <c r="DW67" s="60">
        <f>ROUND(AZ67/30,2)</f>
        <v>0</v>
      </c>
      <c r="DX67" s="60">
        <f>ROUND(BB67/30,2)</f>
        <v>0</v>
      </c>
      <c r="DY67" s="61"/>
      <c r="DZ67" s="62">
        <v>239</v>
      </c>
      <c r="EA67" s="62">
        <v>1240.23</v>
      </c>
      <c r="EB67" s="63" t="e">
        <f>#REF!-DZ67</f>
        <v>#REF!</v>
      </c>
      <c r="EC67" s="64">
        <f>DG67-EA67</f>
        <v>321.94333333333316</v>
      </c>
      <c r="ED67" s="65">
        <f>ROUND(DB67/2,2)</f>
        <v>0</v>
      </c>
      <c r="EE67" s="61"/>
      <c r="EF67" s="61"/>
      <c r="EG67" s="61"/>
      <c r="EH67" s="61"/>
      <c r="EI67" s="134" t="s">
        <v>238</v>
      </c>
      <c r="EJ67" s="124">
        <v>150</v>
      </c>
      <c r="EK67" s="67">
        <v>1</v>
      </c>
      <c r="EL67" s="67">
        <v>5</v>
      </c>
      <c r="EM67" s="68">
        <v>0</v>
      </c>
      <c r="EN67" s="170" t="s">
        <v>132</v>
      </c>
      <c r="EO67" s="170" t="s">
        <v>132</v>
      </c>
      <c r="EP67" s="206"/>
      <c r="EQ67" s="61"/>
      <c r="ER67" s="61"/>
      <c r="ES67" s="61"/>
      <c r="ET67" s="61"/>
      <c r="EU67" s="206"/>
      <c r="EV67" s="206"/>
      <c r="EW67" s="206"/>
      <c r="EX67" s="206"/>
      <c r="EY67" s="206"/>
      <c r="EZ67" s="206"/>
      <c r="FA67" s="206"/>
      <c r="FB67" s="206"/>
      <c r="FC67" s="206"/>
      <c r="FD67" s="206"/>
      <c r="FE67" s="206"/>
      <c r="FF67" s="206"/>
      <c r="FG67" s="206"/>
      <c r="FH67" s="206"/>
      <c r="FI67" s="206"/>
      <c r="FJ67" s="206"/>
      <c r="FK67" s="206"/>
      <c r="FL67" s="206"/>
      <c r="FM67" s="206"/>
      <c r="FN67" s="206"/>
      <c r="FO67" s="206"/>
      <c r="FP67" s="206"/>
      <c r="FQ67" s="206"/>
      <c r="FR67" s="206"/>
      <c r="FS67" s="206"/>
      <c r="FT67" s="206"/>
      <c r="FU67" s="206"/>
      <c r="FV67" s="206"/>
      <c r="FW67" s="206"/>
      <c r="FX67" s="206"/>
      <c r="FY67" s="206"/>
      <c r="FZ67" s="206"/>
      <c r="GA67" s="206"/>
      <c r="GB67" s="206"/>
      <c r="GC67" s="206"/>
      <c r="GD67" s="206"/>
      <c r="GE67" s="206"/>
      <c r="GF67" s="206"/>
      <c r="GG67" s="206"/>
      <c r="GH67" s="206"/>
      <c r="GI67" s="206"/>
      <c r="GJ67" s="206"/>
      <c r="GK67" s="206"/>
      <c r="GL67" s="206"/>
      <c r="GM67" s="206"/>
      <c r="GN67" s="206"/>
      <c r="GO67" s="206"/>
      <c r="GP67" s="206"/>
      <c r="GQ67" s="206"/>
      <c r="GR67" s="206"/>
      <c r="GS67" s="206"/>
      <c r="GT67" s="206"/>
      <c r="GU67" s="206"/>
      <c r="GV67" s="206"/>
      <c r="GW67" s="206"/>
      <c r="GX67" s="206"/>
      <c r="GY67" s="206"/>
      <c r="GZ67" s="206"/>
      <c r="HA67" s="206"/>
      <c r="HB67" s="206"/>
      <c r="HC67" s="206"/>
      <c r="HD67" s="206"/>
      <c r="HE67" s="206"/>
      <c r="HF67" s="206"/>
      <c r="HG67" s="206"/>
      <c r="HH67" s="206"/>
      <c r="HI67" s="206"/>
      <c r="HJ67" s="206"/>
      <c r="HK67" s="206"/>
      <c r="HL67" s="206"/>
      <c r="HM67" s="206"/>
      <c r="HN67" s="206"/>
      <c r="HO67" s="206"/>
      <c r="HP67" s="206"/>
      <c r="HQ67" s="206"/>
      <c r="HR67" s="206"/>
      <c r="HS67" s="206"/>
      <c r="HT67" s="206"/>
      <c r="HU67" s="206"/>
      <c r="HV67" s="206"/>
      <c r="HW67" s="206"/>
      <c r="HX67" s="206"/>
      <c r="HY67" s="206"/>
      <c r="HZ67" s="206"/>
      <c r="IA67" s="206"/>
      <c r="IB67" s="206"/>
      <c r="IC67" s="206"/>
      <c r="ID67" s="206"/>
      <c r="IE67" s="206"/>
      <c r="IF67" s="206"/>
      <c r="IG67" s="206"/>
      <c r="IH67" s="206"/>
      <c r="II67" s="206"/>
      <c r="IJ67" s="206"/>
      <c r="IK67" s="206"/>
      <c r="IL67" s="206"/>
      <c r="IM67" s="206"/>
      <c r="IN67" s="206"/>
      <c r="IO67" s="206"/>
      <c r="IP67" s="206"/>
      <c r="IQ67" s="206"/>
      <c r="IR67" s="206"/>
      <c r="IS67" s="206"/>
      <c r="IT67" s="206"/>
      <c r="IU67" s="206"/>
      <c r="IV67" s="206"/>
      <c r="IW67" s="206"/>
      <c r="IX67" s="206"/>
      <c r="IY67" s="206"/>
      <c r="IZ67" s="206"/>
      <c r="JA67" s="206"/>
      <c r="JB67" s="206"/>
      <c r="JC67" s="206"/>
      <c r="JD67" s="206"/>
      <c r="JE67" s="206"/>
      <c r="JF67" s="206"/>
      <c r="JG67" s="206"/>
      <c r="JH67" s="206"/>
      <c r="JI67" s="206"/>
      <c r="JJ67" s="206"/>
      <c r="JK67" s="206"/>
      <c r="JL67" s="206"/>
      <c r="JM67" s="206"/>
      <c r="JN67" s="206"/>
      <c r="JO67" s="206"/>
      <c r="JP67" s="206"/>
      <c r="JQ67" s="206"/>
      <c r="JR67" s="206"/>
      <c r="JS67" s="206"/>
      <c r="JT67" s="206"/>
      <c r="JU67" s="206"/>
      <c r="JV67" s="206"/>
      <c r="JW67" s="206"/>
      <c r="JX67" s="206"/>
      <c r="JY67" s="206"/>
      <c r="JZ67" s="206"/>
      <c r="KA67" s="206"/>
      <c r="KB67" s="206"/>
      <c r="KC67" s="206"/>
      <c r="KD67" s="206"/>
      <c r="KE67" s="206"/>
      <c r="KF67" s="206"/>
      <c r="KG67" s="206"/>
      <c r="KH67" s="206"/>
      <c r="KI67" s="206"/>
      <c r="KJ67" s="206"/>
      <c r="KK67" s="206"/>
      <c r="KL67" s="206"/>
      <c r="KM67" s="206"/>
      <c r="KN67" s="206"/>
      <c r="KO67" s="206"/>
      <c r="KP67" s="206"/>
      <c r="KQ67" s="206"/>
      <c r="KR67" s="206"/>
      <c r="KS67" s="206"/>
      <c r="KT67" s="206"/>
      <c r="KU67" s="206"/>
      <c r="KV67" s="206"/>
      <c r="KW67" s="206"/>
      <c r="KX67" s="206"/>
      <c r="KY67" s="206"/>
      <c r="KZ67" s="206"/>
      <c r="LA67" s="206"/>
      <c r="LB67" s="206"/>
      <c r="LC67" s="206"/>
      <c r="LD67" s="206"/>
      <c r="LE67" s="206"/>
      <c r="LF67" s="206"/>
      <c r="LG67" s="206"/>
      <c r="LH67" s="206"/>
      <c r="LI67" s="206"/>
      <c r="LJ67" s="206"/>
      <c r="LK67" s="206"/>
      <c r="LL67" s="206"/>
      <c r="LM67" s="206"/>
      <c r="LN67" s="206"/>
      <c r="LO67" s="206"/>
      <c r="LP67" s="206"/>
      <c r="LQ67" s="206"/>
      <c r="LR67" s="206"/>
      <c r="LS67" s="206"/>
      <c r="LT67" s="206"/>
      <c r="LU67" s="206"/>
      <c r="LV67" s="206"/>
      <c r="LW67" s="206"/>
      <c r="LX67" s="206"/>
      <c r="LY67" s="206"/>
      <c r="LZ67" s="206"/>
      <c r="MA67" s="206"/>
      <c r="MB67" s="206"/>
      <c r="MC67" s="206"/>
      <c r="MD67" s="206"/>
      <c r="ME67" s="206"/>
      <c r="MF67" s="206"/>
      <c r="MG67" s="206"/>
      <c r="MH67" s="206"/>
      <c r="MI67" s="206"/>
      <c r="MJ67" s="206"/>
      <c r="MK67" s="206"/>
      <c r="ML67" s="206"/>
      <c r="MM67" s="206"/>
      <c r="MN67" s="206"/>
      <c r="MO67" s="206"/>
      <c r="MP67" s="206"/>
      <c r="MQ67" s="206"/>
      <c r="MR67" s="206"/>
      <c r="MS67" s="206"/>
      <c r="MT67" s="206"/>
      <c r="MU67" s="206"/>
      <c r="MV67" s="206"/>
      <c r="MW67" s="206"/>
      <c r="MX67" s="206"/>
      <c r="MY67" s="206"/>
      <c r="MZ67" s="206"/>
      <c r="NA67" s="206"/>
      <c r="NB67" s="206"/>
      <c r="NC67" s="206"/>
      <c r="ND67" s="206"/>
      <c r="NE67" s="206"/>
      <c r="NF67" s="206"/>
      <c r="NG67" s="206"/>
      <c r="NH67" s="206"/>
      <c r="NI67" s="206"/>
      <c r="NJ67" s="206"/>
      <c r="NK67" s="206"/>
      <c r="NL67" s="206"/>
      <c r="NM67" s="206"/>
      <c r="NN67" s="206"/>
      <c r="NO67" s="206"/>
      <c r="NP67" s="206"/>
      <c r="NQ67" s="206"/>
      <c r="NR67" s="206"/>
      <c r="NS67" s="206"/>
      <c r="NT67" s="206"/>
      <c r="NU67" s="206"/>
      <c r="NV67" s="206"/>
      <c r="NW67" s="206"/>
      <c r="NX67" s="206"/>
      <c r="NY67" s="206"/>
      <c r="NZ67" s="206"/>
      <c r="OA67" s="206"/>
      <c r="OB67" s="206"/>
      <c r="OC67" s="206"/>
      <c r="OD67" s="206"/>
      <c r="OE67" s="206"/>
      <c r="OF67" s="206"/>
      <c r="OG67" s="206"/>
      <c r="OH67" s="206"/>
      <c r="OI67" s="206"/>
      <c r="OJ67" s="206"/>
      <c r="OK67" s="206"/>
      <c r="OL67" s="206"/>
      <c r="OM67" s="206"/>
      <c r="ON67" s="206"/>
      <c r="OO67" s="206"/>
      <c r="OP67" s="206"/>
      <c r="OQ67" s="206"/>
      <c r="OR67" s="206"/>
      <c r="OS67" s="206"/>
      <c r="OT67" s="206"/>
      <c r="OU67" s="206"/>
      <c r="OV67" s="206"/>
      <c r="OW67" s="206"/>
      <c r="OX67" s="206"/>
      <c r="OY67" s="206"/>
      <c r="OZ67" s="206"/>
      <c r="PA67" s="206"/>
      <c r="PB67" s="206"/>
      <c r="PC67" s="206"/>
      <c r="PD67" s="206"/>
      <c r="PE67" s="206"/>
      <c r="PF67" s="206"/>
      <c r="PG67" s="206"/>
      <c r="PH67" s="206"/>
      <c r="PI67" s="206"/>
      <c r="PJ67" s="206"/>
      <c r="PK67" s="206"/>
      <c r="PL67" s="206"/>
      <c r="PM67" s="206"/>
      <c r="PN67" s="206"/>
      <c r="PO67" s="206"/>
      <c r="PP67" s="206"/>
      <c r="PQ67" s="206"/>
      <c r="PR67" s="206"/>
      <c r="PS67" s="206"/>
      <c r="PT67" s="206"/>
      <c r="PU67" s="206"/>
      <c r="PV67" s="206"/>
      <c r="PW67" s="206"/>
      <c r="PX67" s="206"/>
      <c r="PY67" s="206"/>
      <c r="PZ67" s="206"/>
      <c r="QA67" s="206"/>
      <c r="QB67" s="206"/>
      <c r="QC67" s="206"/>
      <c r="QD67" s="206"/>
      <c r="QE67" s="206"/>
      <c r="QF67" s="206"/>
      <c r="QG67" s="206"/>
      <c r="QH67" s="206"/>
      <c r="QI67" s="206"/>
      <c r="QJ67" s="206"/>
      <c r="QK67" s="206"/>
      <c r="QL67" s="206"/>
      <c r="QM67" s="206"/>
      <c r="QN67" s="206"/>
      <c r="QO67" s="206"/>
      <c r="QP67" s="206"/>
      <c r="QQ67" s="206"/>
      <c r="QR67" s="206"/>
      <c r="QS67" s="206"/>
      <c r="QT67" s="206"/>
      <c r="QU67" s="206"/>
      <c r="QV67" s="206"/>
      <c r="QW67" s="206"/>
      <c r="QX67" s="206"/>
      <c r="QY67" s="206"/>
      <c r="QZ67" s="206"/>
      <c r="RA67" s="206"/>
      <c r="RB67" s="206"/>
      <c r="RC67" s="206"/>
      <c r="RD67" s="206"/>
      <c r="RE67" s="206"/>
      <c r="RF67" s="206"/>
      <c r="RG67" s="206"/>
      <c r="RH67" s="206"/>
      <c r="RI67" s="206"/>
      <c r="RJ67" s="206"/>
      <c r="RK67" s="206"/>
      <c r="RL67" s="206"/>
      <c r="RM67" s="206"/>
      <c r="RN67" s="206"/>
      <c r="RO67" s="206"/>
      <c r="RP67" s="206"/>
      <c r="RQ67" s="206"/>
      <c r="RR67" s="206"/>
      <c r="RS67" s="206"/>
      <c r="RT67" s="206"/>
      <c r="RU67" s="206"/>
      <c r="RV67" s="206"/>
      <c r="RW67" s="206"/>
      <c r="RX67" s="206"/>
      <c r="RY67" s="206"/>
      <c r="RZ67" s="206"/>
      <c r="SA67" s="206"/>
      <c r="SB67" s="206"/>
      <c r="SC67" s="206"/>
      <c r="SD67" s="206"/>
      <c r="SE67" s="206"/>
      <c r="SF67" s="206"/>
      <c r="SG67" s="206"/>
      <c r="SH67" s="206"/>
      <c r="SI67" s="206"/>
      <c r="SJ67" s="206"/>
      <c r="SK67" s="206"/>
      <c r="SL67" s="206"/>
      <c r="SM67" s="206"/>
      <c r="SN67" s="206"/>
      <c r="SO67" s="206"/>
      <c r="SP67" s="206"/>
      <c r="SQ67" s="206"/>
      <c r="SR67" s="206"/>
      <c r="SS67" s="206"/>
      <c r="ST67" s="206"/>
      <c r="SU67" s="206"/>
      <c r="SV67" s="206"/>
      <c r="SW67" s="206"/>
      <c r="SX67" s="206"/>
      <c r="SY67" s="206"/>
      <c r="SZ67" s="206"/>
      <c r="TA67" s="206"/>
      <c r="TB67" s="206"/>
      <c r="TC67" s="206"/>
      <c r="TD67" s="206"/>
      <c r="TE67" s="206"/>
      <c r="TF67" s="206"/>
      <c r="TG67" s="206"/>
      <c r="TH67" s="206"/>
      <c r="TI67" s="206"/>
      <c r="TJ67" s="206"/>
      <c r="TK67" s="206"/>
      <c r="TL67" s="206"/>
      <c r="TM67" s="206"/>
      <c r="TN67" s="206"/>
      <c r="TO67" s="206"/>
      <c r="TP67" s="206"/>
      <c r="TQ67" s="206"/>
      <c r="TR67" s="206"/>
      <c r="TS67" s="206"/>
      <c r="TT67" s="206"/>
      <c r="TU67" s="206"/>
      <c r="TV67" s="206"/>
      <c r="TW67" s="206"/>
      <c r="TX67" s="206"/>
      <c r="TY67" s="206"/>
      <c r="TZ67" s="206"/>
      <c r="UA67" s="206"/>
      <c r="UB67" s="206"/>
      <c r="UC67" s="206"/>
      <c r="UD67" s="206"/>
      <c r="UE67" s="206"/>
      <c r="UF67" s="206"/>
      <c r="UG67" s="206"/>
      <c r="UH67" s="206"/>
      <c r="UI67" s="206"/>
      <c r="UJ67" s="206"/>
      <c r="UK67" s="206"/>
      <c r="UL67" s="206"/>
      <c r="UM67" s="206"/>
      <c r="UN67" s="206"/>
      <c r="UO67" s="206"/>
      <c r="UP67" s="206"/>
      <c r="UQ67" s="206"/>
      <c r="UR67" s="206"/>
      <c r="US67" s="206"/>
      <c r="UT67" s="206"/>
      <c r="UU67" s="206"/>
      <c r="UV67" s="206"/>
      <c r="UW67" s="206"/>
      <c r="UX67" s="206"/>
      <c r="UY67" s="206"/>
      <c r="UZ67" s="206"/>
      <c r="VA67" s="206"/>
      <c r="VB67" s="206"/>
      <c r="VC67" s="206"/>
      <c r="VD67" s="206"/>
      <c r="VE67" s="206"/>
      <c r="VF67" s="206"/>
      <c r="VG67" s="206"/>
      <c r="VH67" s="206"/>
      <c r="VI67" s="206"/>
      <c r="VJ67" s="206"/>
      <c r="VK67" s="206"/>
      <c r="VL67" s="206"/>
      <c r="VM67" s="206"/>
      <c r="VN67" s="206"/>
      <c r="VO67" s="206"/>
      <c r="VP67" s="206"/>
      <c r="VQ67" s="206"/>
      <c r="VR67" s="206"/>
      <c r="VS67" s="206"/>
      <c r="VT67" s="206"/>
      <c r="VU67" s="206"/>
      <c r="VV67" s="206"/>
      <c r="VW67" s="206"/>
      <c r="VX67" s="206"/>
      <c r="VY67" s="206"/>
      <c r="VZ67" s="206"/>
      <c r="WA67" s="206"/>
      <c r="WB67" s="206"/>
      <c r="WC67" s="206"/>
      <c r="WD67" s="206"/>
      <c r="WE67" s="206"/>
      <c r="WF67" s="206"/>
      <c r="WG67" s="206"/>
      <c r="WH67" s="206"/>
      <c r="WI67" s="206"/>
      <c r="WJ67" s="206"/>
      <c r="WK67" s="206"/>
      <c r="WL67" s="206"/>
      <c r="WM67" s="206"/>
      <c r="WN67" s="206"/>
      <c r="WO67" s="206"/>
      <c r="WP67" s="206"/>
      <c r="WQ67" s="206"/>
      <c r="WR67" s="206"/>
      <c r="WS67" s="206"/>
      <c r="WT67" s="206"/>
      <c r="WU67" s="206"/>
      <c r="WV67" s="206"/>
      <c r="WW67" s="206"/>
      <c r="WX67" s="206"/>
      <c r="WY67" s="206"/>
      <c r="WZ67" s="206"/>
      <c r="XA67" s="206"/>
      <c r="XB67" s="206"/>
      <c r="XC67" s="206"/>
      <c r="XD67" s="206"/>
      <c r="XE67" s="206"/>
      <c r="XF67" s="206"/>
      <c r="XG67" s="206"/>
      <c r="XH67" s="206"/>
      <c r="XI67" s="206"/>
      <c r="XJ67" s="206"/>
      <c r="XK67" s="206"/>
      <c r="XL67" s="206"/>
      <c r="XM67" s="206"/>
      <c r="XN67" s="206"/>
      <c r="XO67" s="206"/>
      <c r="XP67" s="206"/>
      <c r="XQ67" s="206"/>
      <c r="XR67" s="206"/>
      <c r="XS67" s="206"/>
      <c r="XT67" s="206"/>
      <c r="XU67" s="206"/>
      <c r="XV67" s="206"/>
      <c r="XW67" s="206"/>
      <c r="XX67" s="206"/>
      <c r="XY67" s="206"/>
      <c r="XZ67" s="206"/>
      <c r="YA67" s="206"/>
      <c r="YB67" s="206"/>
      <c r="YC67" s="206"/>
      <c r="YD67" s="206"/>
      <c r="YE67" s="206"/>
      <c r="YF67" s="206"/>
      <c r="YG67" s="206"/>
      <c r="YH67" s="206"/>
      <c r="YI67" s="206"/>
      <c r="YJ67" s="206"/>
      <c r="YK67" s="206"/>
      <c r="YL67" s="206"/>
      <c r="YM67" s="206"/>
      <c r="YN67" s="206"/>
      <c r="YO67" s="206"/>
      <c r="YP67" s="206"/>
      <c r="YQ67" s="206"/>
      <c r="YR67" s="206"/>
      <c r="YS67" s="206"/>
      <c r="YT67" s="206"/>
      <c r="YU67" s="206"/>
      <c r="YV67" s="206"/>
      <c r="YW67" s="206"/>
      <c r="YX67" s="206"/>
      <c r="YY67" s="206"/>
      <c r="YZ67" s="206"/>
      <c r="ZA67" s="206"/>
      <c r="ZB67" s="206"/>
      <c r="ZC67" s="206"/>
      <c r="ZD67" s="206"/>
      <c r="ZE67" s="206"/>
      <c r="ZF67" s="206"/>
      <c r="ZG67" s="206"/>
      <c r="ZH67" s="206"/>
      <c r="ZI67" s="206"/>
      <c r="ZJ67" s="206"/>
      <c r="ZK67" s="206"/>
      <c r="ZL67" s="206"/>
      <c r="ZM67" s="206"/>
      <c r="ZN67" s="206"/>
      <c r="ZO67" s="206"/>
      <c r="ZP67" s="206"/>
      <c r="ZQ67" s="206"/>
      <c r="ZR67" s="206"/>
      <c r="ZS67" s="206"/>
      <c r="ZT67" s="206"/>
      <c r="ZU67" s="206"/>
      <c r="ZV67" s="206"/>
      <c r="ZW67" s="206"/>
      <c r="ZX67" s="206"/>
      <c r="ZY67" s="206"/>
      <c r="ZZ67" s="206"/>
      <c r="AAA67" s="206"/>
      <c r="AAB67" s="206"/>
      <c r="AAC67" s="206"/>
      <c r="AAD67" s="206"/>
      <c r="AAE67" s="206"/>
      <c r="AAF67" s="206"/>
      <c r="AAG67" s="206"/>
      <c r="AAH67" s="206"/>
      <c r="AAI67" s="206"/>
      <c r="AAJ67" s="206"/>
      <c r="AAK67" s="206"/>
      <c r="AAL67" s="206"/>
      <c r="AAM67" s="206"/>
      <c r="AAN67" s="206"/>
      <c r="AAO67" s="206"/>
      <c r="AAP67" s="206"/>
      <c r="AAQ67" s="206"/>
      <c r="AAR67" s="206"/>
      <c r="AAS67" s="206"/>
      <c r="AAT67" s="206"/>
      <c r="AAU67" s="206"/>
      <c r="AAV67" s="206"/>
      <c r="AAW67" s="206"/>
      <c r="AAX67" s="206"/>
      <c r="AAY67" s="206"/>
      <c r="AAZ67" s="206"/>
      <c r="ABA67" s="206"/>
      <c r="ABB67" s="206"/>
      <c r="ABC67" s="206"/>
      <c r="ABD67" s="206"/>
      <c r="ABE67" s="206"/>
      <c r="ABF67" s="206"/>
      <c r="ABG67" s="206"/>
      <c r="ABH67" s="206"/>
      <c r="ABI67" s="206"/>
      <c r="ABJ67" s="206"/>
      <c r="ABK67" s="206"/>
      <c r="ABL67" s="206"/>
      <c r="ABM67" s="206"/>
      <c r="ABN67" s="206"/>
      <c r="ABO67" s="206"/>
      <c r="ABP67" s="206"/>
      <c r="ABQ67" s="206"/>
      <c r="ABR67" s="206"/>
      <c r="ABS67" s="206"/>
      <c r="ABT67" s="206"/>
      <c r="ABU67" s="206"/>
      <c r="ABV67" s="206"/>
      <c r="ABW67" s="206"/>
      <c r="ABX67" s="206"/>
      <c r="ABY67" s="206"/>
      <c r="ABZ67" s="206"/>
      <c r="ACA67" s="206"/>
      <c r="ACB67" s="206"/>
      <c r="ACC67" s="206"/>
      <c r="ACD67" s="206"/>
      <c r="ACE67" s="206"/>
      <c r="ACF67" s="206"/>
      <c r="ACG67" s="206"/>
      <c r="ACH67" s="206"/>
      <c r="ACI67" s="206"/>
      <c r="ACJ67" s="206"/>
      <c r="ACK67" s="206"/>
      <c r="ACL67" s="206"/>
      <c r="ACM67" s="206"/>
      <c r="ACN67" s="206"/>
      <c r="ACO67" s="206"/>
      <c r="ACP67" s="206"/>
      <c r="ACQ67" s="206"/>
      <c r="ACR67" s="206"/>
      <c r="ACS67" s="206"/>
      <c r="ACT67" s="206"/>
      <c r="ACU67" s="206"/>
      <c r="ACV67" s="206"/>
      <c r="ACW67" s="206"/>
      <c r="ACX67" s="206"/>
      <c r="ACY67" s="206"/>
      <c r="ACZ67" s="206"/>
      <c r="ADA67" s="206"/>
      <c r="ADB67" s="206"/>
      <c r="ADC67" s="206"/>
      <c r="ADD67" s="206"/>
      <c r="ADE67" s="206"/>
      <c r="ADF67" s="206"/>
      <c r="ADG67" s="206"/>
      <c r="ADH67" s="206"/>
      <c r="ADI67" s="206"/>
      <c r="ADJ67" s="206"/>
      <c r="ADK67" s="206"/>
      <c r="ADL67" s="206"/>
      <c r="ADM67" s="206"/>
      <c r="ADN67" s="206"/>
      <c r="ADO67" s="206"/>
      <c r="ADP67" s="206"/>
      <c r="ADQ67" s="206"/>
      <c r="ADR67" s="206"/>
      <c r="ADS67" s="206"/>
      <c r="ADT67" s="206"/>
      <c r="ADU67" s="206"/>
      <c r="ADV67" s="206"/>
      <c r="ADW67" s="206"/>
      <c r="ADX67" s="206"/>
      <c r="ADY67" s="206"/>
      <c r="ADZ67" s="206"/>
      <c r="AEA67" s="206"/>
      <c r="AEB67" s="206"/>
      <c r="AEC67" s="206"/>
      <c r="AED67" s="206"/>
      <c r="AEE67" s="206"/>
      <c r="AEF67" s="206"/>
      <c r="AEG67" s="206"/>
      <c r="AEH67" s="206"/>
      <c r="AEI67" s="206"/>
      <c r="AEJ67" s="206"/>
      <c r="AEK67" s="206"/>
      <c r="AEL67" s="206"/>
      <c r="AEM67" s="206"/>
      <c r="AEN67" s="206"/>
      <c r="AEO67" s="206"/>
      <c r="AEP67" s="206"/>
      <c r="AEQ67" s="206"/>
      <c r="AER67" s="206"/>
      <c r="AES67" s="206"/>
      <c r="AET67" s="206"/>
      <c r="AEU67" s="206"/>
      <c r="AEV67" s="206"/>
      <c r="AEW67" s="206"/>
      <c r="AEX67" s="206"/>
      <c r="AEY67" s="206"/>
      <c r="AEZ67" s="206"/>
      <c r="AFA67" s="206"/>
      <c r="AFB67" s="206"/>
      <c r="AFC67" s="206"/>
      <c r="AFD67" s="206"/>
      <c r="AFE67" s="206"/>
      <c r="AFF67" s="206"/>
      <c r="AFG67" s="206"/>
      <c r="AFH67" s="206"/>
      <c r="AFI67" s="206"/>
      <c r="AFJ67" s="206"/>
      <c r="AFK67" s="206"/>
      <c r="AFL67" s="206"/>
      <c r="AFM67" s="206"/>
      <c r="AFN67" s="206"/>
      <c r="AFO67" s="206"/>
      <c r="AFP67" s="206"/>
      <c r="AFQ67" s="206"/>
      <c r="AFR67" s="206"/>
      <c r="AFS67" s="206"/>
      <c r="AFT67" s="206"/>
      <c r="AFU67" s="206"/>
      <c r="AFV67" s="206"/>
      <c r="AFW67" s="206"/>
      <c r="AFX67" s="206"/>
      <c r="AFY67" s="206"/>
      <c r="AFZ67" s="206"/>
      <c r="AGA67" s="206"/>
      <c r="AGB67" s="206"/>
      <c r="AGC67" s="206"/>
      <c r="AGD67" s="206"/>
      <c r="AGE67" s="206"/>
      <c r="AGF67" s="206"/>
      <c r="AGG67" s="206"/>
      <c r="AGH67" s="206"/>
      <c r="AGI67" s="206"/>
      <c r="AGJ67" s="206"/>
      <c r="AGK67" s="206"/>
      <c r="AGL67" s="206"/>
      <c r="AGM67" s="206"/>
      <c r="AGN67" s="206"/>
      <c r="AGO67" s="206"/>
      <c r="AGP67" s="206"/>
      <c r="AGQ67" s="206"/>
      <c r="AGR67" s="206"/>
      <c r="AGS67" s="206"/>
      <c r="AGT67" s="206"/>
      <c r="AGU67" s="206"/>
      <c r="AGV67" s="206"/>
      <c r="AGW67" s="206"/>
      <c r="AGX67" s="206"/>
      <c r="AGY67" s="206"/>
      <c r="AGZ67" s="206"/>
      <c r="AHA67" s="206"/>
      <c r="AHB67" s="206"/>
      <c r="AHC67" s="206"/>
      <c r="AHD67" s="206"/>
      <c r="AHE67" s="206"/>
      <c r="AHF67" s="206"/>
      <c r="AHG67" s="206"/>
      <c r="AHH67" s="206"/>
      <c r="AHI67" s="206"/>
      <c r="AHJ67" s="206"/>
      <c r="AHK67" s="206"/>
      <c r="AHL67" s="206"/>
      <c r="AHM67" s="206"/>
      <c r="AHN67" s="206"/>
      <c r="AHO67" s="206"/>
      <c r="AHP67" s="206"/>
      <c r="AHQ67" s="206"/>
      <c r="AHR67" s="206"/>
      <c r="AHS67" s="206"/>
      <c r="AHT67" s="206"/>
      <c r="AHU67" s="206"/>
      <c r="AHV67" s="206"/>
      <c r="AHW67" s="206"/>
      <c r="AHX67" s="206"/>
      <c r="AHY67" s="206"/>
      <c r="AHZ67" s="206"/>
      <c r="AIA67" s="206"/>
      <c r="AIB67" s="206"/>
      <c r="AIC67" s="206"/>
      <c r="AID67" s="206"/>
      <c r="AIE67" s="206"/>
      <c r="AIF67" s="206"/>
      <c r="AIG67" s="206"/>
      <c r="AIH67" s="206"/>
      <c r="AII67" s="206"/>
      <c r="AIJ67" s="206"/>
      <c r="AIK67" s="206"/>
      <c r="AIL67" s="206"/>
      <c r="AIM67" s="206"/>
      <c r="AIN67" s="206"/>
      <c r="AIO67" s="206"/>
      <c r="AIP67" s="206"/>
      <c r="AIQ67" s="206"/>
      <c r="AIR67" s="206"/>
      <c r="AIS67" s="206"/>
      <c r="AIT67" s="206"/>
      <c r="AIU67" s="206"/>
      <c r="AIV67" s="206"/>
      <c r="AIW67" s="206"/>
      <c r="AIX67" s="206"/>
      <c r="AIY67" s="206"/>
      <c r="AIZ67" s="206"/>
      <c r="AJA67" s="206"/>
      <c r="AJB67" s="206"/>
      <c r="AJC67" s="206"/>
      <c r="AJD67" s="206"/>
      <c r="AJE67" s="206"/>
      <c r="AJF67" s="206"/>
      <c r="AJG67" s="206"/>
      <c r="AJH67" s="206"/>
      <c r="AJI67" s="206"/>
      <c r="AJJ67" s="206"/>
      <c r="AJK67" s="206"/>
      <c r="AJL67" s="206"/>
      <c r="AJM67" s="206"/>
      <c r="AJN67" s="206"/>
      <c r="AJO67" s="206"/>
      <c r="AJP67" s="206"/>
      <c r="AJQ67" s="206"/>
      <c r="AJR67" s="206"/>
      <c r="AJS67" s="206"/>
      <c r="AJT67" s="206"/>
      <c r="AJU67" s="206"/>
      <c r="AJV67" s="206"/>
      <c r="AJW67" s="206"/>
      <c r="AJX67" s="206"/>
      <c r="AJY67" s="206"/>
      <c r="AJZ67" s="206"/>
      <c r="AKA67" s="206"/>
      <c r="AKB67" s="206"/>
      <c r="AKC67" s="206"/>
      <c r="AKD67" s="206"/>
      <c r="AKE67" s="206"/>
      <c r="AKF67" s="206"/>
      <c r="AKG67" s="206"/>
      <c r="AKH67" s="206"/>
      <c r="AKI67" s="206"/>
      <c r="AKJ67" s="206"/>
      <c r="AKK67" s="206"/>
      <c r="AKL67" s="206"/>
      <c r="AKM67" s="206"/>
      <c r="AKN67" s="206"/>
      <c r="AKO67" s="206"/>
      <c r="AKP67" s="206"/>
      <c r="AKQ67" s="206"/>
      <c r="AKR67" s="206"/>
      <c r="AKS67" s="206"/>
      <c r="AKT67" s="206"/>
      <c r="AKU67" s="206"/>
      <c r="AKV67" s="206"/>
      <c r="AKW67" s="206"/>
      <c r="AKX67" s="206"/>
      <c r="AKY67" s="206"/>
      <c r="AKZ67" s="206"/>
      <c r="ALA67" s="206"/>
      <c r="ALB67" s="206"/>
      <c r="ALC67" s="206"/>
      <c r="ALD67" s="206"/>
      <c r="ALE67" s="206"/>
      <c r="ALF67" s="206"/>
      <c r="ALG67" s="206"/>
      <c r="ALH67" s="206"/>
      <c r="ALI67" s="206"/>
      <c r="ALJ67" s="206"/>
      <c r="ALK67" s="206"/>
      <c r="ALL67" s="206"/>
      <c r="ALM67" s="206"/>
      <c r="ALN67" s="206"/>
      <c r="ALO67" s="206"/>
      <c r="ALP67" s="206"/>
      <c r="ALQ67" s="206"/>
      <c r="ALR67" s="206"/>
      <c r="ALS67" s="206"/>
      <c r="ALT67" s="206"/>
      <c r="ALU67" s="206"/>
      <c r="ALV67" s="206"/>
      <c r="ALW67" s="206"/>
      <c r="ALX67" s="206"/>
      <c r="ALY67" s="206"/>
      <c r="ALZ67" s="206"/>
      <c r="AMA67" s="206"/>
      <c r="AMB67" s="206"/>
      <c r="AMC67" s="206"/>
      <c r="AMD67" s="206"/>
      <c r="AME67" s="206"/>
      <c r="AMF67" s="206"/>
      <c r="AMG67" s="206"/>
      <c r="AMH67" s="206"/>
      <c r="AMI67" s="206"/>
      <c r="AMJ67" s="206"/>
      <c r="AMK67" s="206"/>
      <c r="AML67" s="206"/>
      <c r="AMM67" s="206"/>
      <c r="AMN67" s="206"/>
      <c r="AMO67" s="206"/>
      <c r="AMP67" s="206"/>
      <c r="AMQ67" s="206"/>
      <c r="AMR67" s="206"/>
      <c r="AMS67" s="206"/>
      <c r="AMT67" s="206"/>
      <c r="AMU67" s="206"/>
      <c r="AMV67" s="206"/>
      <c r="AMW67" s="206"/>
      <c r="AMX67" s="206"/>
      <c r="AMY67" s="206"/>
      <c r="AMZ67" s="206"/>
      <c r="ANA67" s="206"/>
      <c r="ANB67" s="206"/>
      <c r="ANC67" s="206"/>
      <c r="AND67" s="206"/>
      <c r="ANE67" s="206"/>
      <c r="ANF67" s="206"/>
      <c r="ANG67" s="206"/>
      <c r="ANH67" s="206"/>
      <c r="ANI67" s="206"/>
      <c r="ANJ67" s="206"/>
    </row>
    <row r="68" spans="1:1050" s="451" customFormat="1" ht="26.1" customHeight="1" outlineLevel="2" x14ac:dyDescent="0.2">
      <c r="A68" s="420"/>
      <c r="B68" s="422"/>
      <c r="C68" s="422"/>
      <c r="D68" s="422"/>
      <c r="E68" s="422"/>
      <c r="F68" s="422"/>
      <c r="G68" s="423"/>
      <c r="H68" s="421"/>
      <c r="I68" s="421"/>
      <c r="J68" s="425"/>
      <c r="K68" s="425"/>
      <c r="L68" s="425"/>
      <c r="M68" s="425"/>
      <c r="N68" s="425"/>
      <c r="O68" s="425"/>
      <c r="P68" s="425"/>
      <c r="Q68" s="425"/>
      <c r="R68" s="425"/>
      <c r="S68" s="425"/>
      <c r="T68" s="425"/>
      <c r="U68" s="425"/>
      <c r="V68" s="421"/>
      <c r="W68" s="426"/>
      <c r="X68" s="427"/>
      <c r="Y68" s="428"/>
      <c r="Z68" s="429"/>
      <c r="AA68" s="429"/>
      <c r="AB68" s="429"/>
      <c r="AC68" s="425"/>
      <c r="AD68" s="425"/>
      <c r="AE68" s="430"/>
      <c r="AF68" s="425"/>
      <c r="AG68" s="425"/>
      <c r="AH68" s="425"/>
      <c r="AI68" s="425"/>
      <c r="AJ68" s="425"/>
      <c r="AK68" s="431"/>
      <c r="AL68" s="425"/>
      <c r="AM68" s="431"/>
      <c r="AN68" s="425"/>
      <c r="AO68" s="431"/>
      <c r="AP68" s="425"/>
      <c r="AQ68" s="431"/>
      <c r="AR68" s="425"/>
      <c r="AS68" s="431"/>
      <c r="AT68" s="425"/>
      <c r="AU68" s="432"/>
      <c r="AV68" s="425"/>
      <c r="AW68" s="432"/>
      <c r="AX68" s="425"/>
      <c r="AY68" s="432"/>
      <c r="AZ68" s="425"/>
      <c r="BA68" s="432"/>
      <c r="BB68" s="425"/>
      <c r="BC68" s="432"/>
      <c r="BD68" s="425"/>
      <c r="BE68" s="432"/>
      <c r="BF68" s="425"/>
      <c r="BG68" s="432"/>
      <c r="BH68" s="425"/>
      <c r="BI68" s="432"/>
      <c r="BJ68" s="425"/>
      <c r="BK68" s="432"/>
      <c r="BL68" s="425"/>
      <c r="BM68" s="425"/>
      <c r="BN68" s="425"/>
      <c r="BO68" s="425"/>
      <c r="BP68" s="425"/>
      <c r="BQ68" s="425"/>
      <c r="BR68" s="425"/>
      <c r="BS68" s="425"/>
      <c r="BT68" s="425"/>
      <c r="BU68" s="425"/>
      <c r="BV68" s="425"/>
      <c r="BW68" s="425"/>
      <c r="BX68" s="425"/>
      <c r="BY68" s="425"/>
      <c r="BZ68" s="425"/>
      <c r="CA68" s="425"/>
      <c r="CB68" s="425"/>
      <c r="CC68" s="425"/>
      <c r="CD68" s="425"/>
      <c r="CE68" s="425"/>
      <c r="CF68" s="425"/>
      <c r="CG68" s="425"/>
      <c r="CH68" s="425"/>
      <c r="CI68" s="425"/>
      <c r="CJ68" s="425"/>
      <c r="CK68" s="425"/>
      <c r="CL68" s="425"/>
      <c r="CM68" s="425"/>
      <c r="CN68" s="425"/>
      <c r="CO68" s="425">
        <f>SUM(CO47:CO67)</f>
        <v>70585.84</v>
      </c>
      <c r="CP68" s="425">
        <f>SUM(CP47:CP67)</f>
        <v>93104.390999999989</v>
      </c>
      <c r="CQ68" s="425"/>
      <c r="CR68" s="433">
        <f>SUM(CR47:CR67)</f>
        <v>83192.058000000005</v>
      </c>
      <c r="CS68" s="425">
        <f>SUM(CS47:CS67)</f>
        <v>0</v>
      </c>
      <c r="CT68" s="425">
        <f>SUM(CT47:CT67)</f>
        <v>30598.147888</v>
      </c>
      <c r="CU68" s="425">
        <f>SUM(CU47:CU67)</f>
        <v>83685.477946666666</v>
      </c>
      <c r="CV68" s="425"/>
      <c r="CW68" s="425">
        <f>SUM(CW47:CW67)</f>
        <v>201918.06405399999</v>
      </c>
      <c r="CX68" s="425"/>
      <c r="CY68" s="425"/>
      <c r="CZ68" s="425">
        <f>SUM(CZ47:CZ67)</f>
        <v>243912.72017800005</v>
      </c>
      <c r="DA68" s="434">
        <f>SUM(DA47:DA67)</f>
        <v>806996.69906666665</v>
      </c>
      <c r="DB68" s="424">
        <f>SUBTOTAL(9,DB47:DB59)</f>
        <v>0</v>
      </c>
      <c r="DC68" s="435"/>
      <c r="DD68" s="436"/>
      <c r="DE68" s="425"/>
      <c r="DF68" s="425"/>
      <c r="DG68" s="425"/>
      <c r="DH68" s="421"/>
      <c r="DI68" s="437"/>
      <c r="DJ68" s="437"/>
      <c r="DK68" s="438"/>
      <c r="DL68" s="439"/>
      <c r="DM68" s="439"/>
      <c r="DN68" s="440"/>
      <c r="DO68" s="441"/>
      <c r="DP68" s="441"/>
      <c r="DQ68" s="441"/>
      <c r="DR68" s="441"/>
      <c r="DS68" s="441"/>
      <c r="DT68" s="441"/>
      <c r="DU68" s="441"/>
      <c r="DV68" s="441"/>
      <c r="DW68" s="441"/>
      <c r="DX68" s="441"/>
      <c r="DY68" s="442"/>
      <c r="DZ68" s="443"/>
      <c r="EA68" s="443"/>
      <c r="EB68" s="444"/>
      <c r="EC68" s="445"/>
      <c r="ED68" s="446"/>
      <c r="EE68" s="442"/>
      <c r="EF68" s="442"/>
      <c r="EG68" s="442"/>
      <c r="EH68" s="442"/>
      <c r="EI68" s="442"/>
      <c r="EJ68" s="447"/>
      <c r="EK68" s="448"/>
      <c r="EL68" s="449"/>
      <c r="EM68" s="449"/>
      <c r="EN68" s="450"/>
      <c r="EO68" s="450"/>
      <c r="EP68" s="442"/>
      <c r="EQ68" s="442"/>
      <c r="ER68" s="442"/>
      <c r="ES68" s="442"/>
      <c r="ET68" s="442"/>
      <c r="EU68" s="442"/>
      <c r="EV68" s="442"/>
      <c r="EW68" s="442"/>
      <c r="EX68" s="442"/>
      <c r="EY68" s="442"/>
      <c r="EZ68" s="442"/>
      <c r="FA68" s="442"/>
      <c r="FB68" s="442"/>
      <c r="FC68" s="442"/>
      <c r="FD68" s="442"/>
      <c r="FE68" s="442"/>
      <c r="FF68" s="442"/>
      <c r="FG68" s="442"/>
      <c r="FH68" s="442"/>
      <c r="FI68" s="442"/>
      <c r="FJ68" s="442"/>
      <c r="FK68" s="442"/>
      <c r="FL68" s="442"/>
      <c r="FM68" s="442"/>
      <c r="FN68" s="442"/>
      <c r="FO68" s="442"/>
      <c r="FP68" s="442"/>
      <c r="FQ68" s="442"/>
      <c r="FR68" s="442"/>
      <c r="FS68" s="442"/>
      <c r="FT68" s="442"/>
      <c r="FU68" s="442"/>
      <c r="FV68" s="442"/>
      <c r="FW68" s="442"/>
      <c r="FX68" s="442"/>
      <c r="FY68" s="442"/>
      <c r="FZ68" s="442"/>
      <c r="GA68" s="442"/>
      <c r="GB68" s="442"/>
      <c r="GC68" s="442"/>
      <c r="GD68" s="442"/>
      <c r="GE68" s="442"/>
      <c r="GF68" s="442"/>
      <c r="GG68" s="442"/>
      <c r="GH68" s="442"/>
      <c r="GI68" s="442"/>
      <c r="GJ68" s="442"/>
      <c r="GK68" s="442"/>
      <c r="GL68" s="442"/>
      <c r="GM68" s="442"/>
      <c r="GN68" s="442"/>
      <c r="GO68" s="442"/>
      <c r="GP68" s="442"/>
      <c r="GQ68" s="442"/>
      <c r="GR68" s="442"/>
      <c r="GS68" s="442"/>
      <c r="GT68" s="442"/>
      <c r="GU68" s="442"/>
      <c r="GV68" s="442"/>
      <c r="GW68" s="442"/>
      <c r="GX68" s="442"/>
      <c r="GY68" s="442"/>
      <c r="GZ68" s="442"/>
      <c r="HA68" s="442"/>
      <c r="HB68" s="442"/>
      <c r="HC68" s="442"/>
      <c r="HD68" s="442"/>
      <c r="HE68" s="442"/>
      <c r="HF68" s="442"/>
      <c r="HG68" s="442"/>
      <c r="HH68" s="442"/>
      <c r="HI68" s="442"/>
      <c r="HJ68" s="442"/>
      <c r="HK68" s="442"/>
      <c r="HL68" s="442"/>
      <c r="HM68" s="442"/>
      <c r="HN68" s="442"/>
      <c r="HO68" s="442"/>
      <c r="HP68" s="442"/>
      <c r="HQ68" s="442"/>
      <c r="HR68" s="442"/>
      <c r="HS68" s="442"/>
      <c r="HT68" s="442"/>
      <c r="HU68" s="442"/>
      <c r="HV68" s="442"/>
      <c r="HW68" s="442"/>
      <c r="HX68" s="442"/>
      <c r="HY68" s="442"/>
      <c r="HZ68" s="442"/>
      <c r="IA68" s="442"/>
      <c r="IB68" s="442"/>
      <c r="IC68" s="442"/>
      <c r="ID68" s="442"/>
      <c r="IE68" s="442"/>
      <c r="IF68" s="442"/>
      <c r="IG68" s="442"/>
      <c r="IH68" s="442"/>
      <c r="II68" s="442"/>
      <c r="IJ68" s="442"/>
      <c r="IK68" s="442"/>
      <c r="IL68" s="442"/>
      <c r="IM68" s="442"/>
      <c r="IN68" s="442"/>
      <c r="IO68" s="442"/>
      <c r="IP68" s="442"/>
      <c r="IQ68" s="442"/>
      <c r="IR68" s="442"/>
      <c r="IS68" s="442"/>
      <c r="IT68" s="442"/>
      <c r="IU68" s="442"/>
      <c r="IV68" s="442"/>
      <c r="IW68" s="442"/>
      <c r="IX68" s="442"/>
      <c r="IY68" s="442"/>
      <c r="IZ68" s="442"/>
      <c r="JA68" s="442"/>
      <c r="JB68" s="442"/>
      <c r="JC68" s="442"/>
      <c r="JD68" s="442"/>
      <c r="JE68" s="442"/>
      <c r="JF68" s="442"/>
      <c r="JG68" s="442"/>
      <c r="JH68" s="442"/>
      <c r="JI68" s="442"/>
      <c r="JJ68" s="442"/>
      <c r="JK68" s="442"/>
      <c r="JL68" s="442"/>
      <c r="JM68" s="442"/>
      <c r="JN68" s="442"/>
      <c r="JO68" s="442"/>
      <c r="JP68" s="442"/>
      <c r="JQ68" s="442"/>
      <c r="JR68" s="442"/>
      <c r="JS68" s="442"/>
      <c r="JT68" s="442"/>
      <c r="JU68" s="442"/>
      <c r="JV68" s="442"/>
      <c r="JW68" s="442"/>
      <c r="JX68" s="442"/>
      <c r="JY68" s="442"/>
      <c r="JZ68" s="442"/>
      <c r="KA68" s="442"/>
      <c r="KB68" s="442"/>
      <c r="KC68" s="442"/>
      <c r="KD68" s="442"/>
      <c r="KE68" s="442"/>
      <c r="KF68" s="442"/>
      <c r="KG68" s="442"/>
      <c r="KH68" s="442"/>
      <c r="KI68" s="442"/>
      <c r="KJ68" s="442"/>
      <c r="KK68" s="442"/>
      <c r="KL68" s="442"/>
      <c r="KM68" s="442"/>
      <c r="KN68" s="442"/>
      <c r="KO68" s="442"/>
      <c r="KP68" s="442"/>
      <c r="KQ68" s="442"/>
      <c r="KR68" s="442"/>
      <c r="KS68" s="442"/>
      <c r="KT68" s="442"/>
      <c r="KU68" s="442"/>
      <c r="KV68" s="442"/>
      <c r="KW68" s="442"/>
      <c r="KX68" s="442"/>
      <c r="KY68" s="442"/>
      <c r="KZ68" s="442"/>
      <c r="LA68" s="442"/>
      <c r="LB68" s="442"/>
      <c r="LC68" s="442"/>
      <c r="LD68" s="442"/>
      <c r="LE68" s="442"/>
      <c r="LF68" s="442"/>
      <c r="LG68" s="442"/>
      <c r="LH68" s="442"/>
      <c r="LI68" s="442"/>
      <c r="LJ68" s="442"/>
      <c r="LK68" s="442"/>
      <c r="LL68" s="442"/>
      <c r="LM68" s="442"/>
      <c r="LN68" s="442"/>
      <c r="LO68" s="442"/>
      <c r="LP68" s="442"/>
      <c r="LQ68" s="442"/>
      <c r="LR68" s="442"/>
      <c r="LS68" s="442"/>
      <c r="LT68" s="442"/>
      <c r="LU68" s="442"/>
      <c r="LV68" s="442"/>
      <c r="LW68" s="442"/>
      <c r="LX68" s="442"/>
      <c r="LY68" s="442"/>
      <c r="LZ68" s="442"/>
      <c r="MA68" s="442"/>
      <c r="MB68" s="442"/>
      <c r="MC68" s="442"/>
      <c r="MD68" s="442"/>
      <c r="ME68" s="442"/>
      <c r="MF68" s="442"/>
      <c r="MG68" s="442"/>
      <c r="MH68" s="442"/>
      <c r="MI68" s="442"/>
      <c r="MJ68" s="442"/>
      <c r="MK68" s="442"/>
      <c r="ML68" s="442"/>
      <c r="MM68" s="442"/>
      <c r="MN68" s="442"/>
      <c r="MO68" s="442"/>
      <c r="MP68" s="442"/>
      <c r="MQ68" s="442"/>
      <c r="MR68" s="442"/>
      <c r="MS68" s="442"/>
      <c r="MT68" s="442"/>
      <c r="MU68" s="442"/>
      <c r="MV68" s="442"/>
      <c r="MW68" s="442"/>
      <c r="MX68" s="442"/>
      <c r="MY68" s="442"/>
      <c r="MZ68" s="442"/>
      <c r="NA68" s="442"/>
      <c r="NB68" s="442"/>
      <c r="NC68" s="442"/>
      <c r="ND68" s="442"/>
      <c r="NE68" s="442"/>
      <c r="NF68" s="442"/>
      <c r="NG68" s="442"/>
      <c r="NH68" s="442"/>
      <c r="NI68" s="442"/>
      <c r="NJ68" s="442"/>
      <c r="NK68" s="442"/>
      <c r="NL68" s="442"/>
      <c r="NM68" s="442"/>
      <c r="NN68" s="442"/>
      <c r="NO68" s="442"/>
      <c r="NP68" s="442"/>
      <c r="NQ68" s="442"/>
      <c r="NR68" s="442"/>
      <c r="NS68" s="442"/>
      <c r="NT68" s="442"/>
      <c r="NU68" s="442"/>
      <c r="NV68" s="442"/>
      <c r="NW68" s="442"/>
      <c r="NX68" s="442"/>
      <c r="NY68" s="442"/>
      <c r="NZ68" s="442"/>
      <c r="OA68" s="442"/>
      <c r="OB68" s="442"/>
      <c r="OC68" s="442"/>
      <c r="OD68" s="442"/>
      <c r="OE68" s="442"/>
      <c r="OF68" s="442"/>
      <c r="OG68" s="442"/>
      <c r="OH68" s="442"/>
      <c r="OI68" s="442"/>
      <c r="OJ68" s="442"/>
      <c r="OK68" s="442"/>
      <c r="OL68" s="442"/>
      <c r="OM68" s="442"/>
      <c r="ON68" s="442"/>
      <c r="OO68" s="442"/>
      <c r="OP68" s="442"/>
      <c r="OQ68" s="442"/>
      <c r="OR68" s="442"/>
      <c r="OS68" s="442"/>
      <c r="OT68" s="442"/>
      <c r="OU68" s="442"/>
      <c r="OV68" s="442"/>
      <c r="OW68" s="442"/>
      <c r="OX68" s="442"/>
      <c r="OY68" s="442"/>
      <c r="OZ68" s="442"/>
      <c r="PA68" s="442"/>
      <c r="PB68" s="442"/>
      <c r="PC68" s="442"/>
      <c r="PD68" s="442"/>
      <c r="PE68" s="442"/>
      <c r="PF68" s="442"/>
      <c r="PG68" s="442"/>
      <c r="PH68" s="442"/>
      <c r="PI68" s="442"/>
      <c r="PJ68" s="442"/>
      <c r="PK68" s="442"/>
      <c r="PL68" s="442"/>
      <c r="PM68" s="442"/>
      <c r="PN68" s="442"/>
      <c r="PO68" s="442"/>
      <c r="PP68" s="442"/>
      <c r="PQ68" s="442"/>
      <c r="PR68" s="442"/>
      <c r="PS68" s="442"/>
      <c r="PT68" s="442"/>
      <c r="PU68" s="442"/>
      <c r="PV68" s="442"/>
      <c r="PW68" s="442"/>
      <c r="PX68" s="442"/>
      <c r="PY68" s="442"/>
      <c r="PZ68" s="442"/>
      <c r="QA68" s="442"/>
      <c r="QB68" s="442"/>
      <c r="QC68" s="442"/>
      <c r="QD68" s="442"/>
      <c r="QE68" s="442"/>
      <c r="QF68" s="442"/>
      <c r="QG68" s="442"/>
      <c r="QH68" s="442"/>
      <c r="QI68" s="442"/>
      <c r="QJ68" s="442"/>
      <c r="QK68" s="442"/>
      <c r="QL68" s="442"/>
      <c r="QM68" s="442"/>
      <c r="QN68" s="442"/>
      <c r="QO68" s="442"/>
      <c r="QP68" s="442"/>
      <c r="QQ68" s="442"/>
      <c r="QR68" s="442"/>
      <c r="QS68" s="442"/>
      <c r="QT68" s="442"/>
      <c r="QU68" s="442"/>
      <c r="QV68" s="442"/>
      <c r="QW68" s="442"/>
      <c r="QX68" s="442"/>
      <c r="QY68" s="442"/>
      <c r="QZ68" s="442"/>
      <c r="RA68" s="442"/>
      <c r="RB68" s="442"/>
      <c r="RC68" s="442"/>
      <c r="RD68" s="442"/>
      <c r="RE68" s="442"/>
      <c r="RF68" s="442"/>
      <c r="RG68" s="442"/>
      <c r="RH68" s="442"/>
      <c r="RI68" s="442"/>
      <c r="RJ68" s="442"/>
      <c r="RK68" s="442"/>
      <c r="RL68" s="442"/>
      <c r="RM68" s="442"/>
      <c r="RN68" s="442"/>
      <c r="RO68" s="442"/>
      <c r="RP68" s="442"/>
      <c r="RQ68" s="442"/>
      <c r="RR68" s="442"/>
      <c r="RS68" s="442"/>
      <c r="RT68" s="442"/>
      <c r="RU68" s="442"/>
      <c r="RV68" s="442"/>
      <c r="RW68" s="442"/>
      <c r="RX68" s="442"/>
      <c r="RY68" s="442"/>
      <c r="RZ68" s="442"/>
      <c r="SA68" s="442"/>
      <c r="SB68" s="442"/>
      <c r="SC68" s="442"/>
      <c r="SD68" s="442"/>
      <c r="SE68" s="442"/>
      <c r="SF68" s="442"/>
      <c r="SG68" s="442"/>
      <c r="SH68" s="442"/>
      <c r="SI68" s="442"/>
      <c r="SJ68" s="442"/>
      <c r="SK68" s="442"/>
      <c r="SL68" s="442"/>
      <c r="SM68" s="442"/>
      <c r="SN68" s="442"/>
      <c r="SO68" s="442"/>
      <c r="SP68" s="442"/>
      <c r="SQ68" s="442"/>
      <c r="SR68" s="442"/>
      <c r="SS68" s="442"/>
      <c r="ST68" s="442"/>
      <c r="SU68" s="442"/>
      <c r="SV68" s="442"/>
      <c r="SW68" s="442"/>
      <c r="SX68" s="442"/>
      <c r="SY68" s="442"/>
      <c r="SZ68" s="442"/>
      <c r="TA68" s="442"/>
      <c r="TB68" s="442"/>
      <c r="TC68" s="442"/>
      <c r="TD68" s="442"/>
      <c r="TE68" s="442"/>
      <c r="TF68" s="442"/>
      <c r="TG68" s="442"/>
      <c r="TH68" s="442"/>
      <c r="TI68" s="442"/>
      <c r="TJ68" s="442"/>
      <c r="TK68" s="442"/>
      <c r="TL68" s="442"/>
      <c r="TM68" s="442"/>
      <c r="TN68" s="442"/>
      <c r="TO68" s="442"/>
      <c r="TP68" s="442"/>
      <c r="TQ68" s="442"/>
      <c r="TR68" s="442"/>
      <c r="TS68" s="442"/>
      <c r="TT68" s="442"/>
      <c r="TU68" s="442"/>
      <c r="TV68" s="442"/>
      <c r="TW68" s="442"/>
      <c r="TX68" s="442"/>
      <c r="TY68" s="442"/>
      <c r="TZ68" s="442"/>
      <c r="UA68" s="442"/>
      <c r="UB68" s="442"/>
      <c r="UC68" s="442"/>
      <c r="UD68" s="442"/>
      <c r="UE68" s="442"/>
      <c r="UF68" s="442"/>
      <c r="UG68" s="442"/>
      <c r="UH68" s="442"/>
      <c r="UI68" s="442"/>
      <c r="UJ68" s="442"/>
      <c r="UK68" s="442"/>
      <c r="UL68" s="442"/>
      <c r="UM68" s="442"/>
      <c r="UN68" s="442"/>
      <c r="UO68" s="442"/>
      <c r="UP68" s="442"/>
      <c r="UQ68" s="442"/>
      <c r="UR68" s="442"/>
      <c r="US68" s="442"/>
      <c r="UT68" s="442"/>
      <c r="UU68" s="442"/>
      <c r="UV68" s="442"/>
      <c r="UW68" s="442"/>
      <c r="UX68" s="442"/>
      <c r="UY68" s="442"/>
      <c r="UZ68" s="442"/>
      <c r="VA68" s="442"/>
      <c r="VB68" s="442"/>
      <c r="VC68" s="442"/>
      <c r="VD68" s="442"/>
      <c r="VE68" s="442"/>
      <c r="VF68" s="442"/>
      <c r="VG68" s="442"/>
      <c r="VH68" s="442"/>
      <c r="VI68" s="442"/>
      <c r="VJ68" s="442"/>
      <c r="VK68" s="442"/>
      <c r="VL68" s="442"/>
      <c r="VM68" s="442"/>
      <c r="VN68" s="442"/>
      <c r="VO68" s="442"/>
      <c r="VP68" s="442"/>
      <c r="VQ68" s="442"/>
      <c r="VR68" s="442"/>
      <c r="VS68" s="442"/>
      <c r="VT68" s="442"/>
      <c r="VU68" s="442"/>
      <c r="VV68" s="442"/>
      <c r="VW68" s="442"/>
      <c r="VX68" s="442"/>
      <c r="VY68" s="442"/>
      <c r="VZ68" s="442"/>
      <c r="WA68" s="442"/>
      <c r="WB68" s="442"/>
      <c r="WC68" s="442"/>
      <c r="WD68" s="442"/>
      <c r="WE68" s="442"/>
      <c r="WF68" s="442"/>
      <c r="WG68" s="442"/>
      <c r="WH68" s="442"/>
      <c r="WI68" s="442"/>
      <c r="WJ68" s="442"/>
      <c r="WK68" s="442"/>
      <c r="WL68" s="442"/>
      <c r="WM68" s="442"/>
      <c r="WN68" s="442"/>
      <c r="WO68" s="442"/>
      <c r="WP68" s="442"/>
      <c r="WQ68" s="442"/>
      <c r="WR68" s="442"/>
      <c r="WS68" s="442"/>
      <c r="WT68" s="442"/>
      <c r="WU68" s="442"/>
      <c r="WV68" s="442"/>
      <c r="WW68" s="442"/>
      <c r="WX68" s="442"/>
      <c r="WY68" s="442"/>
      <c r="WZ68" s="442"/>
      <c r="XA68" s="442"/>
      <c r="XB68" s="442"/>
      <c r="XC68" s="442"/>
      <c r="XD68" s="442"/>
      <c r="XE68" s="442"/>
      <c r="XF68" s="442"/>
      <c r="XG68" s="442"/>
      <c r="XH68" s="442"/>
      <c r="XI68" s="442"/>
      <c r="XJ68" s="442"/>
      <c r="XK68" s="442"/>
      <c r="XL68" s="442"/>
      <c r="XM68" s="442"/>
      <c r="XN68" s="442"/>
      <c r="XO68" s="442"/>
      <c r="XP68" s="442"/>
      <c r="XQ68" s="442"/>
      <c r="XR68" s="442"/>
      <c r="XS68" s="442"/>
      <c r="XT68" s="442"/>
      <c r="XU68" s="442"/>
      <c r="XV68" s="442"/>
      <c r="XW68" s="442"/>
      <c r="XX68" s="442"/>
      <c r="XY68" s="442"/>
      <c r="XZ68" s="442"/>
      <c r="YA68" s="442"/>
      <c r="YB68" s="442"/>
      <c r="YC68" s="442"/>
      <c r="YD68" s="442"/>
      <c r="YE68" s="442"/>
      <c r="YF68" s="442"/>
      <c r="YG68" s="442"/>
      <c r="YH68" s="442"/>
      <c r="YI68" s="442"/>
      <c r="YJ68" s="442"/>
      <c r="YK68" s="442"/>
      <c r="YL68" s="442"/>
      <c r="YM68" s="442"/>
      <c r="YN68" s="442"/>
      <c r="YO68" s="442"/>
      <c r="YP68" s="442"/>
      <c r="YQ68" s="442"/>
      <c r="YR68" s="442"/>
      <c r="YS68" s="442"/>
      <c r="YT68" s="442"/>
      <c r="YU68" s="442"/>
      <c r="YV68" s="442"/>
      <c r="YW68" s="442"/>
      <c r="YX68" s="442"/>
      <c r="YY68" s="442"/>
      <c r="YZ68" s="442"/>
      <c r="ZA68" s="442"/>
      <c r="ZB68" s="442"/>
      <c r="ZC68" s="442"/>
      <c r="ZD68" s="442"/>
      <c r="ZE68" s="442"/>
      <c r="ZF68" s="442"/>
      <c r="ZG68" s="442"/>
      <c r="ZH68" s="442"/>
      <c r="ZI68" s="442"/>
      <c r="ZJ68" s="442"/>
      <c r="ZK68" s="442"/>
      <c r="ZL68" s="442"/>
      <c r="ZM68" s="442"/>
      <c r="ZN68" s="442"/>
      <c r="ZO68" s="442"/>
      <c r="ZP68" s="442"/>
      <c r="ZQ68" s="442"/>
      <c r="ZR68" s="442"/>
      <c r="ZS68" s="442"/>
      <c r="ZT68" s="442"/>
      <c r="ZU68" s="442"/>
      <c r="ZV68" s="442"/>
      <c r="ZW68" s="442"/>
      <c r="ZX68" s="442"/>
      <c r="ZY68" s="442"/>
      <c r="ZZ68" s="442"/>
      <c r="AAA68" s="442"/>
      <c r="AAB68" s="442"/>
      <c r="AAC68" s="442"/>
      <c r="AAD68" s="442"/>
      <c r="AAE68" s="442"/>
      <c r="AAF68" s="442"/>
      <c r="AAG68" s="442"/>
      <c r="AAH68" s="442"/>
      <c r="AAI68" s="442"/>
      <c r="AAJ68" s="442"/>
      <c r="AAK68" s="442"/>
      <c r="AAL68" s="442"/>
      <c r="AAM68" s="442"/>
      <c r="AAN68" s="442"/>
      <c r="AAO68" s="442"/>
      <c r="AAP68" s="442"/>
      <c r="AAQ68" s="442"/>
      <c r="AAR68" s="442"/>
      <c r="AAS68" s="442"/>
      <c r="AAT68" s="442"/>
      <c r="AAU68" s="442"/>
      <c r="AAV68" s="442"/>
      <c r="AAW68" s="442"/>
      <c r="AAX68" s="442"/>
      <c r="AAY68" s="442"/>
      <c r="AAZ68" s="442"/>
      <c r="ABA68" s="442"/>
      <c r="ABB68" s="442"/>
      <c r="ABC68" s="442"/>
      <c r="ABD68" s="442"/>
      <c r="ABE68" s="442"/>
      <c r="ABF68" s="442"/>
      <c r="ABG68" s="442"/>
      <c r="ABH68" s="442"/>
      <c r="ABI68" s="442"/>
      <c r="ABJ68" s="442"/>
      <c r="ABK68" s="442"/>
      <c r="ABL68" s="442"/>
      <c r="ABM68" s="442"/>
      <c r="ABN68" s="442"/>
      <c r="ABO68" s="442"/>
      <c r="ABP68" s="442"/>
      <c r="ABQ68" s="442"/>
      <c r="ABR68" s="442"/>
      <c r="ABS68" s="442"/>
      <c r="ABT68" s="442"/>
      <c r="ABU68" s="442"/>
      <c r="ABV68" s="442"/>
      <c r="ABW68" s="442"/>
      <c r="ABX68" s="442"/>
      <c r="ABY68" s="442"/>
      <c r="ABZ68" s="442"/>
      <c r="ACA68" s="442"/>
      <c r="ACB68" s="442"/>
      <c r="ACC68" s="442"/>
      <c r="ACD68" s="442"/>
      <c r="ACE68" s="442"/>
      <c r="ACF68" s="442"/>
      <c r="ACG68" s="442"/>
      <c r="ACH68" s="442"/>
      <c r="ACI68" s="442"/>
      <c r="ACJ68" s="442"/>
      <c r="ACK68" s="442"/>
      <c r="ACL68" s="442"/>
      <c r="ACM68" s="442"/>
      <c r="ACN68" s="442"/>
      <c r="ACO68" s="442"/>
      <c r="ACP68" s="442"/>
      <c r="ACQ68" s="442"/>
      <c r="ACR68" s="442"/>
      <c r="ACS68" s="442"/>
      <c r="ACT68" s="442"/>
      <c r="ACU68" s="442"/>
      <c r="ACV68" s="442"/>
      <c r="ACW68" s="442"/>
      <c r="ACX68" s="442"/>
      <c r="ACY68" s="442"/>
      <c r="ACZ68" s="442"/>
      <c r="ADA68" s="442"/>
      <c r="ADB68" s="442"/>
      <c r="ADC68" s="442"/>
      <c r="ADD68" s="442"/>
      <c r="ADE68" s="442"/>
      <c r="ADF68" s="442"/>
      <c r="ADG68" s="442"/>
      <c r="ADH68" s="442"/>
      <c r="ADI68" s="442"/>
      <c r="ADJ68" s="442"/>
      <c r="ADK68" s="442"/>
      <c r="ADL68" s="442"/>
      <c r="ADM68" s="442"/>
      <c r="ADN68" s="442"/>
      <c r="ADO68" s="442"/>
      <c r="ADP68" s="442"/>
      <c r="ADQ68" s="442"/>
      <c r="ADR68" s="442"/>
      <c r="ADS68" s="442"/>
      <c r="ADT68" s="442"/>
      <c r="ADU68" s="442"/>
      <c r="ADV68" s="442"/>
      <c r="ADW68" s="442"/>
      <c r="ADX68" s="442"/>
      <c r="ADY68" s="442"/>
      <c r="ADZ68" s="442"/>
      <c r="AEA68" s="442"/>
      <c r="AEB68" s="442"/>
      <c r="AEC68" s="442"/>
      <c r="AED68" s="442"/>
      <c r="AEE68" s="442"/>
      <c r="AEF68" s="442"/>
      <c r="AEG68" s="442"/>
      <c r="AEH68" s="442"/>
      <c r="AEI68" s="442"/>
      <c r="AEJ68" s="442"/>
      <c r="AEK68" s="442"/>
      <c r="AEL68" s="442"/>
      <c r="AEM68" s="442"/>
      <c r="AEN68" s="442"/>
      <c r="AEO68" s="442"/>
      <c r="AEP68" s="442"/>
      <c r="AEQ68" s="442"/>
      <c r="AER68" s="442"/>
      <c r="AES68" s="442"/>
      <c r="AET68" s="442"/>
      <c r="AEU68" s="442"/>
      <c r="AEV68" s="442"/>
      <c r="AEW68" s="442"/>
      <c r="AEX68" s="442"/>
      <c r="AEY68" s="442"/>
      <c r="AEZ68" s="442"/>
      <c r="AFA68" s="442"/>
      <c r="AFB68" s="442"/>
      <c r="AFC68" s="442"/>
      <c r="AFD68" s="442"/>
      <c r="AFE68" s="442"/>
      <c r="AFF68" s="442"/>
      <c r="AFG68" s="442"/>
      <c r="AFH68" s="442"/>
      <c r="AFI68" s="442"/>
      <c r="AFJ68" s="442"/>
      <c r="AFK68" s="442"/>
      <c r="AFL68" s="442"/>
      <c r="AFM68" s="442"/>
      <c r="AFN68" s="442"/>
      <c r="AFO68" s="442"/>
      <c r="AFP68" s="442"/>
      <c r="AFQ68" s="442"/>
      <c r="AFR68" s="442"/>
      <c r="AFS68" s="442"/>
      <c r="AFT68" s="442"/>
      <c r="AFU68" s="442"/>
      <c r="AFV68" s="442"/>
      <c r="AFW68" s="442"/>
      <c r="AFX68" s="442"/>
      <c r="AFY68" s="442"/>
      <c r="AFZ68" s="442"/>
      <c r="AGA68" s="442"/>
      <c r="AGB68" s="442"/>
      <c r="AGC68" s="442"/>
      <c r="AGD68" s="442"/>
      <c r="AGE68" s="442"/>
      <c r="AGF68" s="442"/>
      <c r="AGG68" s="442"/>
      <c r="AGH68" s="442"/>
      <c r="AGI68" s="442"/>
      <c r="AGJ68" s="442"/>
      <c r="AGK68" s="442"/>
      <c r="AGL68" s="442"/>
      <c r="AGM68" s="442"/>
      <c r="AGN68" s="442"/>
      <c r="AGO68" s="442"/>
      <c r="AGP68" s="442"/>
      <c r="AGQ68" s="442"/>
      <c r="AGR68" s="442"/>
      <c r="AGS68" s="442"/>
      <c r="AGT68" s="442"/>
      <c r="AGU68" s="442"/>
      <c r="AGV68" s="442"/>
      <c r="AGW68" s="442"/>
      <c r="AGX68" s="442"/>
      <c r="AGY68" s="442"/>
      <c r="AGZ68" s="442"/>
      <c r="AHA68" s="442"/>
      <c r="AHB68" s="442"/>
      <c r="AHC68" s="442"/>
      <c r="AHD68" s="442"/>
      <c r="AHE68" s="442"/>
      <c r="AHF68" s="442"/>
      <c r="AHG68" s="442"/>
      <c r="AHH68" s="442"/>
      <c r="AHI68" s="442"/>
      <c r="AHJ68" s="442"/>
      <c r="AHK68" s="442"/>
      <c r="AHL68" s="442"/>
      <c r="AHM68" s="442"/>
      <c r="AHN68" s="442"/>
      <c r="AHO68" s="442"/>
      <c r="AHP68" s="442"/>
      <c r="AHQ68" s="442"/>
      <c r="AHR68" s="442"/>
      <c r="AHS68" s="442"/>
      <c r="AHT68" s="442"/>
      <c r="AHU68" s="442"/>
      <c r="AHV68" s="442"/>
      <c r="AHW68" s="442"/>
      <c r="AHX68" s="442"/>
      <c r="AHY68" s="442"/>
      <c r="AHZ68" s="442"/>
      <c r="AIA68" s="442"/>
      <c r="AIB68" s="442"/>
      <c r="AIC68" s="442"/>
      <c r="AID68" s="442"/>
      <c r="AIE68" s="442"/>
      <c r="AIF68" s="442"/>
      <c r="AIG68" s="442"/>
      <c r="AIH68" s="442"/>
      <c r="AII68" s="442"/>
      <c r="AIJ68" s="442"/>
      <c r="AIK68" s="442"/>
      <c r="AIL68" s="442"/>
      <c r="AIM68" s="442"/>
      <c r="AIN68" s="442"/>
      <c r="AIO68" s="442"/>
      <c r="AIP68" s="442"/>
      <c r="AIQ68" s="442"/>
      <c r="AIR68" s="442"/>
      <c r="AIS68" s="442"/>
      <c r="AIT68" s="442"/>
      <c r="AIU68" s="442"/>
      <c r="AIV68" s="442"/>
      <c r="AIW68" s="442"/>
      <c r="AIX68" s="442"/>
      <c r="AIY68" s="442"/>
      <c r="AIZ68" s="442"/>
      <c r="AJA68" s="442"/>
      <c r="AJB68" s="442"/>
      <c r="AJC68" s="442"/>
      <c r="AJD68" s="442"/>
      <c r="AJE68" s="442"/>
      <c r="AJF68" s="442"/>
      <c r="AJG68" s="442"/>
      <c r="AJH68" s="442"/>
      <c r="AJI68" s="442"/>
      <c r="AJJ68" s="442"/>
      <c r="AJK68" s="442"/>
      <c r="AJL68" s="442"/>
      <c r="AJM68" s="442"/>
      <c r="AJN68" s="442"/>
      <c r="AJO68" s="442"/>
      <c r="AJP68" s="442"/>
      <c r="AJQ68" s="442"/>
      <c r="AJR68" s="442"/>
      <c r="AJS68" s="442"/>
      <c r="AJT68" s="442"/>
      <c r="AJU68" s="442"/>
      <c r="AJV68" s="442"/>
      <c r="AJW68" s="442"/>
      <c r="AJX68" s="442"/>
      <c r="AJY68" s="442"/>
      <c r="AJZ68" s="442"/>
      <c r="AKA68" s="442"/>
      <c r="AKB68" s="442"/>
      <c r="AKC68" s="442"/>
      <c r="AKD68" s="442"/>
      <c r="AKE68" s="442"/>
      <c r="AKF68" s="442"/>
      <c r="AKG68" s="442"/>
      <c r="AKH68" s="442"/>
      <c r="AKI68" s="442"/>
      <c r="AKJ68" s="442"/>
      <c r="AKK68" s="442"/>
      <c r="AKL68" s="442"/>
      <c r="AKM68" s="442"/>
      <c r="AKN68" s="442"/>
      <c r="AKO68" s="442"/>
      <c r="AKP68" s="442"/>
      <c r="AKQ68" s="442"/>
      <c r="AKR68" s="442"/>
      <c r="AKS68" s="442"/>
      <c r="AKT68" s="442"/>
      <c r="AKU68" s="442"/>
      <c r="AKV68" s="442"/>
      <c r="AKW68" s="442"/>
      <c r="AKX68" s="442"/>
      <c r="AKY68" s="442"/>
      <c r="AKZ68" s="442"/>
      <c r="ALA68" s="442"/>
      <c r="ALB68" s="442"/>
      <c r="ALC68" s="442"/>
      <c r="ALD68" s="442"/>
      <c r="ALE68" s="442"/>
      <c r="ALF68" s="442"/>
      <c r="ALG68" s="442"/>
      <c r="ALH68" s="442"/>
      <c r="ALI68" s="442"/>
      <c r="ALJ68" s="442"/>
      <c r="ALK68" s="442"/>
      <c r="ALL68" s="442"/>
      <c r="ALM68" s="442"/>
      <c r="ALN68" s="442"/>
      <c r="ALO68" s="442"/>
      <c r="ALP68" s="442"/>
      <c r="ALQ68" s="442"/>
      <c r="ALR68" s="442"/>
      <c r="ALS68" s="442"/>
      <c r="ALT68" s="442"/>
      <c r="ALU68" s="442"/>
      <c r="ALV68" s="442"/>
      <c r="ALW68" s="442"/>
      <c r="ALX68" s="442"/>
      <c r="ALY68" s="442"/>
      <c r="ALZ68" s="442"/>
      <c r="AMA68" s="442"/>
      <c r="AMB68" s="442"/>
      <c r="AMC68" s="442"/>
      <c r="AMD68" s="442"/>
      <c r="AME68" s="442"/>
      <c r="AMF68" s="442"/>
      <c r="AMG68" s="442"/>
      <c r="AMH68" s="442"/>
      <c r="AMI68" s="442"/>
      <c r="AMJ68" s="442"/>
      <c r="AMK68" s="442"/>
      <c r="AML68" s="442"/>
      <c r="AMM68" s="442"/>
      <c r="AMN68" s="442"/>
      <c r="AMO68" s="442"/>
      <c r="AMP68" s="442"/>
      <c r="AMQ68" s="442"/>
      <c r="AMR68" s="442"/>
      <c r="AMS68" s="442"/>
      <c r="AMT68" s="442"/>
      <c r="AMU68" s="442"/>
      <c r="AMV68" s="442"/>
      <c r="AMW68" s="442"/>
      <c r="AMX68" s="442"/>
      <c r="AMY68" s="442"/>
      <c r="AMZ68" s="442"/>
      <c r="ANA68" s="442"/>
      <c r="ANB68" s="442"/>
      <c r="ANC68" s="442"/>
      <c r="AND68" s="442"/>
      <c r="ANE68" s="442"/>
      <c r="ANF68" s="442"/>
      <c r="ANG68" s="442"/>
      <c r="ANH68" s="442"/>
      <c r="ANI68" s="442"/>
      <c r="ANJ68" s="442"/>
    </row>
    <row r="69" spans="1:1050" ht="26.1" customHeight="1" outlineLevel="2" x14ac:dyDescent="0.2">
      <c r="A69" s="386">
        <f>EJ69</f>
        <v>153</v>
      </c>
      <c r="B69" s="387" t="s">
        <v>137</v>
      </c>
      <c r="C69" s="387" t="s">
        <v>9</v>
      </c>
      <c r="D69" s="387" t="s">
        <v>10</v>
      </c>
      <c r="E69" s="387" t="s">
        <v>138</v>
      </c>
      <c r="F69" s="387" t="s">
        <v>139</v>
      </c>
      <c r="G69" s="388" t="s">
        <v>255</v>
      </c>
      <c r="H69" s="389" t="s">
        <v>130</v>
      </c>
      <c r="I69" s="389">
        <v>18</v>
      </c>
      <c r="J69" s="391">
        <v>564.39</v>
      </c>
      <c r="K69" s="391">
        <v>84.15</v>
      </c>
      <c r="L69" s="391">
        <v>390.4</v>
      </c>
      <c r="M69" s="391">
        <v>129.91</v>
      </c>
      <c r="N69" s="391"/>
      <c r="O69" s="391"/>
      <c r="P69" s="391"/>
      <c r="Q69" s="391"/>
      <c r="R69" s="391"/>
      <c r="S69" s="391">
        <v>150.25</v>
      </c>
      <c r="T69" s="391">
        <f t="shared" ref="T69:T76" si="47">SUM(J69:S69)</f>
        <v>1319.1000000000001</v>
      </c>
      <c r="U69" s="391">
        <f t="shared" ref="U69:U77" si="48">(((J69+K69+L69+N69+P69)*14)+((M69+O69+Q69+R69+S69)*12))</f>
        <v>17907.079999999998</v>
      </c>
      <c r="V69" s="389">
        <v>4</v>
      </c>
      <c r="W69" s="392">
        <v>18</v>
      </c>
      <c r="X69" s="393">
        <f>VLOOKUP(W69,'[1]PPTOS GENERALES 2024'!$AL$11:$AN$40,3)*Y69</f>
        <v>474.69</v>
      </c>
      <c r="Y69" s="394">
        <v>1</v>
      </c>
      <c r="Z69" s="395">
        <f>VLOOKUP(C69,'[1]PPTOS GENERALES 2024'!$AL$3:$AO$8,4)*Y69</f>
        <v>720.49</v>
      </c>
      <c r="AA69" s="395">
        <f>VLOOKUP(C69,'[1]PPTOS GENERALES 2024'!$AL$3:$AP$8,5)*DM69*Y69</f>
        <v>28.759999999999998</v>
      </c>
      <c r="AB69" s="395"/>
      <c r="AC69" s="391">
        <f>VLOOKUP(C69,'[1]PPTOS GENERALES 2024'!$AU$3:$AV$8,2)*Y69</f>
        <v>713.92274999999995</v>
      </c>
      <c r="AD69" s="391">
        <f>VLOOKUP(C69,'[1]PPTOS GENERALES 2024'!$AU$3:$AW$8,3)*DM69*Y69</f>
        <v>28.453999999999997</v>
      </c>
      <c r="AE69" s="396">
        <f>VLOOKUP(I69,'[1]PPTOS GENERALES 2024'!$AL$11:$AN$40,3)*Y69</f>
        <v>474.69</v>
      </c>
      <c r="AF69" s="391">
        <f t="shared" ref="AF69:AF77" si="49">X69-AE69</f>
        <v>0</v>
      </c>
      <c r="AG69" s="391">
        <f>VLOOKUP(V69,'[1]PPTOS GENERALES 2024'!$AL$45:$AU$56,10)*Y69</f>
        <v>498.73</v>
      </c>
      <c r="AH69" s="391"/>
      <c r="AI69" s="391"/>
      <c r="AJ69" s="391"/>
      <c r="AK69" s="397"/>
      <c r="AL69" s="391">
        <f>VLOOKUP(V69,'[1]PPTOS GENERALES 2024'!$AL$45:$BB$56,12)*AK69</f>
        <v>0</v>
      </c>
      <c r="AM69" s="397"/>
      <c r="AN69" s="391">
        <f>VLOOKUP(V69,'[1]PPTOS GENERALES 2024'!$AL$45:$BB$56,14)*AM69</f>
        <v>0</v>
      </c>
      <c r="AO69" s="397"/>
      <c r="AP69" s="391">
        <f>VLOOKUP(V69,'[1]PPTOS GENERALES 2024'!$AL$45:$BB$56,15)*AO69</f>
        <v>0</v>
      </c>
      <c r="AQ69" s="397"/>
      <c r="AR69" s="391">
        <f>VLOOKUP(V69,'[1]PPTOS GENERALES 2024'!$AL$45:$BB$56,17)*AQ69</f>
        <v>0</v>
      </c>
      <c r="AS69" s="397"/>
      <c r="AT69" s="391">
        <f>VLOOKUP(V69,'[1]PPTOS GENERALES 2024'!$AL$45:$BG$56,18)*AS69</f>
        <v>0</v>
      </c>
      <c r="AU69" s="398"/>
      <c r="AV69" s="391">
        <f>VLOOKUP(V69,'[1]PPTOS GENERALES 2024'!$AL$45:$BG$56,19)*AU69</f>
        <v>0</v>
      </c>
      <c r="AW69" s="398">
        <v>1</v>
      </c>
      <c r="AX69" s="391">
        <f>VLOOKUP(V69,'[1]PPTOS GENERALES 2024'!$AL$45:$BG$56,20)*AW69</f>
        <v>105.65300000000001</v>
      </c>
      <c r="AY69" s="398"/>
      <c r="AZ69" s="391">
        <f>VLOOKUP(V69,'[1]PPTOS GENERALES 2024'!$AL$45:$BG$56,21)*AY69</f>
        <v>0</v>
      </c>
      <c r="BA69" s="398"/>
      <c r="BB69" s="391">
        <f>VLOOKUP(V69,'[1]PPTOS GENERALES 2024'!$AL$45:$BG$56,22)*BA69</f>
        <v>0</v>
      </c>
      <c r="BC69" s="398"/>
      <c r="BD69" s="270">
        <f>VLOOKUP(V69,'[1]PPTOS GENERALES 2024'!$AL$45:$BZ$56,23)*BC69</f>
        <v>0</v>
      </c>
      <c r="BE69" s="398"/>
      <c r="BF69" s="270">
        <f>VLOOKUP(V69,'[1]PPTOS GENERALES 2024'!$AL$45:$BZ$56,24)*BE69</f>
        <v>0</v>
      </c>
      <c r="BG69" s="398"/>
      <c r="BH69" s="270">
        <f>VLOOKUP(V69,'[1]PPTOS GENERALES 2024'!$AL$45:$BZ$56,25)*BG69</f>
        <v>0</v>
      </c>
      <c r="BI69" s="398"/>
      <c r="BJ69" s="270">
        <f>VLOOKUP(V69,'[1]PPTOS GENERALES 2024'!$AL$45:$BZ$56,26)*BI69</f>
        <v>0</v>
      </c>
      <c r="BK69" s="398"/>
      <c r="BL69" s="270">
        <f>VLOOKUP(V69,'[1]PPTOS GENERALES 2024'!$AL$45:$BZ$56,27)*BK69</f>
        <v>0</v>
      </c>
      <c r="BM69" s="270"/>
      <c r="BN69" s="270">
        <f>VLOOKUP(V69,'[1]PPTOS GENERALES 2024'!$AL$45:$BZ$56,28)*BM69</f>
        <v>0</v>
      </c>
      <c r="BO69" s="270"/>
      <c r="BP69" s="270">
        <f>VLOOKUP(V69,'[1]PPTOS GENERALES 2024'!$AL$45:$BZ$56,29)*BO69</f>
        <v>0</v>
      </c>
      <c r="BQ69" s="270"/>
      <c r="BR69" s="270">
        <f>VLOOKUP(V69,'[1]PPTOS GENERALES 2024'!$AL$45:$BZ$56,30)*BQ69</f>
        <v>0</v>
      </c>
      <c r="BS69" s="270"/>
      <c r="BT69" s="270">
        <f>VLOOKUP(V69,'[1]PPTOS GENERALES 2024'!$AL$45:$BZ$56,31)*BS69</f>
        <v>0</v>
      </c>
      <c r="BU69" s="270"/>
      <c r="BV69" s="270">
        <f>VLOOKUP(V69,'[1]PPTOS GENERALES 2024'!$AL$45:$BZ$56,32)*BU69</f>
        <v>0</v>
      </c>
      <c r="BW69" s="270"/>
      <c r="BX69" s="270">
        <f>VLOOKUP(V69,'[1]PPTOS GENERALES 2024'!$AL$45:$BZ$56,33)*BW69</f>
        <v>0</v>
      </c>
      <c r="BY69" s="270"/>
      <c r="BZ69" s="270">
        <f>VLOOKUP(V69,'[1]PPTOS GENERALES 2024'!$AL$45:$BZ$56,34)*BY69</f>
        <v>0</v>
      </c>
      <c r="CA69" s="270"/>
      <c r="CB69" s="270">
        <f>VLOOKUP(V69,'[1]PPTOS GENERALES 2024'!$AL$45:$BZ$56,35)*CA69</f>
        <v>0</v>
      </c>
      <c r="CC69" s="270">
        <v>0</v>
      </c>
      <c r="CD69" s="270">
        <f>VLOOKUP(V69,'[1]PPTOS GENERALES 2024'!$AL$45:$BZ$56,36)*CC69</f>
        <v>0</v>
      </c>
      <c r="CE69" s="270">
        <v>0</v>
      </c>
      <c r="CF69" s="270">
        <f>VLOOKUP(V69,'[1]PPTOS GENERALES 2024'!$AL$45:$BZ$56,37)*CE69</f>
        <v>0</v>
      </c>
      <c r="CG69" s="270">
        <v>0</v>
      </c>
      <c r="CH69" s="270">
        <f>VLOOKUP(V69,'[1]PPTOS GENERALES 2024'!$AL$45:$BZ$56,38)*CG69</f>
        <v>0</v>
      </c>
      <c r="CI69" s="270">
        <v>0</v>
      </c>
      <c r="CJ69" s="270">
        <f>VLOOKUP(V69,'[1]PPTOS GENERALES 2024'!$AL$45:$BZ$56,39)*CI69</f>
        <v>0</v>
      </c>
      <c r="CK69" s="270"/>
      <c r="CL69" s="270">
        <f>VLOOKUP(V69,'[1]PPTOS GENERALES 2024'!$AL$45:$BZ$56,40)*CK69</f>
        <v>0</v>
      </c>
      <c r="CM69" s="270"/>
      <c r="CN69" s="270">
        <f>VLOOKUP(V69,'[1]PPTOS GENERALES 2024'!$AL$45:$BZ$56,41)*CM69</f>
        <v>0</v>
      </c>
      <c r="CO69" s="391"/>
      <c r="CP69" s="391"/>
      <c r="CQ69" s="391"/>
      <c r="CR69" s="391"/>
      <c r="CS69" s="452">
        <f t="array" ref="CS69">ROUND((Z69*12)+(AC69*2),2)</f>
        <v>10073.73</v>
      </c>
      <c r="CT69" s="391"/>
      <c r="CU69" s="391">
        <f t="array" ref="CU69">ROUND((AA69*12)+ (AD69*2)+AB69,2)</f>
        <v>402.03</v>
      </c>
      <c r="CV69" s="270">
        <f>SUM(CO69:CU69)</f>
        <v>10475.76</v>
      </c>
      <c r="CW69" s="391">
        <f t="array" ref="CW69">ROUND((AE69+AF69)*14,2)</f>
        <v>6645.66</v>
      </c>
      <c r="CX69" s="391">
        <f t="array" ref="CX69">ROUND(AG69*14,2)</f>
        <v>6982.22</v>
      </c>
      <c r="CY69" s="270">
        <f t="shared" ref="CY69:CY77" si="50">ROUND((AH69+AJ69+AL69+AN69+AP69+AR69+AT69+AV69+AX69+AZ69+BB69+BD69+BF69+BH69+BJ69+BL69+BN69+BP69+BR69+BT69+BV69+BX69+BZ69+CB69+CD69+CF69+CH69+CJ69+CL69+CN69)*14+(AI69)*14,2)</f>
        <v>1479.14</v>
      </c>
      <c r="CZ69" s="278">
        <f t="shared" ref="CZ69:CZ77" si="51">SUM(CX69:CY69)</f>
        <v>8461.36</v>
      </c>
      <c r="DA69" s="129">
        <f>CO69+CP69+CR69+CS69+CT69+CU69+CW69+CX69+CY69</f>
        <v>25582.78</v>
      </c>
      <c r="DB69" s="390">
        <v>0</v>
      </c>
      <c r="DC69" s="400">
        <f t="shared" ref="DC69:DC77" si="52">((Z69*14)+(AA69*14)+(AE69*14)+(AF69*14)+(AG69*14)+(AJ69*12)+(AR69*12)+(AT69*12)+(AV69*12)+(AX69*12)+(BB69*12)+DB69)</f>
        <v>25385.216</v>
      </c>
      <c r="DD69" s="401">
        <f t="shared" ref="DD69:DD77" si="53">((DC69/U69)-1)</f>
        <v>0.41760778418368627</v>
      </c>
      <c r="DE69" s="391"/>
      <c r="DF69" s="391"/>
      <c r="DG69" s="391">
        <f t="shared" ref="DG69:DG77" si="54">Z69+AA69+AE69+AF69+AG69+AH69+AI69+AJ69+AL69+AN69+AP69+AR69+AT69+AV69+AX69+AZ69+BB69</f>
        <v>1828.3230000000001</v>
      </c>
      <c r="DH69" s="389" t="e">
        <f>#REF!-#REF!</f>
        <v>#REF!</v>
      </c>
      <c r="DI69" s="402" t="s">
        <v>122</v>
      </c>
      <c r="DJ69" s="413">
        <v>44186</v>
      </c>
      <c r="DK69" s="284">
        <v>45658</v>
      </c>
      <c r="DL69" s="403">
        <f t="shared" ref="DL69:DL77" si="55">DATEDIF(DJ69,DK69,"y")/3</f>
        <v>1.3333333333333333</v>
      </c>
      <c r="DM69" s="403">
        <f t="shared" ref="DM69:DM77" si="56">DATEDIF(DJ69,DK69,"y")/3</f>
        <v>1.3333333333333333</v>
      </c>
      <c r="DN69" s="404">
        <f>ROUND(AF69/30,2)</f>
        <v>0</v>
      </c>
      <c r="DO69" s="405">
        <f>ROUND(AJ69/30,2)</f>
        <v>0</v>
      </c>
      <c r="DP69" s="405">
        <f>ROUND(AL69/30,2)</f>
        <v>0</v>
      </c>
      <c r="DQ69" s="405">
        <f>ROUND(AN69/30,2)</f>
        <v>0</v>
      </c>
      <c r="DR69" s="405">
        <f>ROUND(AP69/30,2)</f>
        <v>0</v>
      </c>
      <c r="DS69" s="405">
        <f>ROUND(AR69/30,2)</f>
        <v>0</v>
      </c>
      <c r="DT69" s="405">
        <f>ROUND(AT69/30,2)</f>
        <v>0</v>
      </c>
      <c r="DU69" s="405">
        <f>ROUND(AV69/30,2)</f>
        <v>0</v>
      </c>
      <c r="DV69" s="405">
        <f>ROUND(AX69/30,2)</f>
        <v>3.52</v>
      </c>
      <c r="DW69" s="405">
        <f>ROUND(AZ69/30,2)</f>
        <v>0</v>
      </c>
      <c r="DX69" s="405">
        <f>ROUND(BB69/30,2)</f>
        <v>0</v>
      </c>
      <c r="DY69" s="204"/>
      <c r="DZ69" s="406">
        <v>50</v>
      </c>
      <c r="EA69" s="406">
        <v>1720.62</v>
      </c>
      <c r="EB69" s="407" t="e">
        <f>#REF!-DZ69</f>
        <v>#REF!</v>
      </c>
      <c r="EC69" s="408">
        <f>DG69-EA69</f>
        <v>107.7030000000002</v>
      </c>
      <c r="ED69" s="409">
        <f>ROUND(DB69/2,2)</f>
        <v>0</v>
      </c>
      <c r="EE69" s="204"/>
      <c r="EF69" s="204"/>
      <c r="EG69" s="204"/>
      <c r="EH69" s="204"/>
      <c r="EI69" s="134" t="s">
        <v>256</v>
      </c>
      <c r="EJ69" s="124">
        <v>153</v>
      </c>
      <c r="EK69" s="295" t="s">
        <v>213</v>
      </c>
      <c r="EL69" s="205">
        <v>5</v>
      </c>
      <c r="EM69" s="205">
        <v>3</v>
      </c>
      <c r="EN69" s="170" t="s">
        <v>132</v>
      </c>
      <c r="EO69" s="170" t="s">
        <v>132</v>
      </c>
      <c r="EP69" s="410"/>
      <c r="EQ69" s="410"/>
      <c r="ER69" s="410"/>
      <c r="ES69" s="410"/>
      <c r="ET69" s="410"/>
      <c r="EU69" s="410"/>
      <c r="EV69" s="410"/>
      <c r="EW69" s="410"/>
      <c r="EX69" s="410"/>
      <c r="EY69" s="410"/>
      <c r="EZ69" s="410"/>
      <c r="FA69" s="410"/>
      <c r="FB69" s="410"/>
      <c r="FC69" s="410"/>
      <c r="FD69" s="410"/>
      <c r="FE69" s="410"/>
      <c r="FF69" s="410"/>
      <c r="FG69" s="410"/>
      <c r="FH69" s="410"/>
      <c r="FI69" s="410"/>
      <c r="FJ69" s="410"/>
      <c r="FK69" s="410"/>
      <c r="FL69" s="410"/>
      <c r="FM69" s="410"/>
      <c r="FN69" s="410"/>
      <c r="FO69" s="410"/>
      <c r="FP69" s="410"/>
      <c r="FQ69" s="410"/>
      <c r="FR69" s="410"/>
      <c r="FS69" s="410"/>
      <c r="FT69" s="410"/>
      <c r="FU69" s="410"/>
      <c r="FV69" s="410"/>
      <c r="FW69" s="410"/>
      <c r="FX69" s="410"/>
      <c r="FY69" s="410"/>
      <c r="FZ69" s="410"/>
      <c r="GA69" s="410"/>
      <c r="GB69" s="410"/>
      <c r="GC69" s="410"/>
      <c r="GD69" s="410"/>
      <c r="GE69" s="410"/>
      <c r="GF69" s="410"/>
      <c r="GG69" s="410"/>
      <c r="GH69" s="410"/>
      <c r="GI69" s="410"/>
      <c r="GJ69" s="410"/>
      <c r="GK69" s="410"/>
      <c r="GL69" s="410"/>
      <c r="GM69" s="410"/>
      <c r="GN69" s="410"/>
      <c r="GO69" s="410"/>
      <c r="GP69" s="410"/>
      <c r="GQ69" s="410"/>
      <c r="GR69" s="410"/>
      <c r="GS69" s="410"/>
      <c r="GT69" s="410"/>
      <c r="GU69" s="410"/>
      <c r="GV69" s="410"/>
      <c r="GW69" s="410"/>
      <c r="GX69" s="410"/>
      <c r="GY69" s="410"/>
      <c r="GZ69" s="410"/>
      <c r="HA69" s="410"/>
      <c r="HB69" s="410"/>
      <c r="HC69" s="410"/>
      <c r="HD69" s="410"/>
      <c r="HE69" s="410"/>
      <c r="HF69" s="410"/>
      <c r="HG69" s="410"/>
      <c r="HH69" s="410"/>
      <c r="HI69" s="410"/>
      <c r="HJ69" s="410"/>
      <c r="HK69" s="410"/>
      <c r="HL69" s="410"/>
      <c r="HM69" s="410"/>
      <c r="HN69" s="410"/>
      <c r="HO69" s="410"/>
      <c r="HP69" s="410"/>
      <c r="HQ69" s="410"/>
      <c r="HR69" s="410"/>
      <c r="HS69" s="410"/>
      <c r="HT69" s="410"/>
      <c r="HU69" s="410"/>
      <c r="HV69" s="410"/>
      <c r="HW69" s="410"/>
      <c r="HX69" s="410"/>
      <c r="HY69" s="410"/>
      <c r="HZ69" s="410"/>
      <c r="IA69" s="410"/>
      <c r="IB69" s="410"/>
      <c r="IC69" s="410"/>
      <c r="ID69" s="410"/>
      <c r="IE69" s="410"/>
      <c r="IF69" s="410"/>
      <c r="IG69" s="410"/>
      <c r="IH69" s="410"/>
      <c r="II69" s="410"/>
      <c r="IJ69" s="410"/>
      <c r="IK69" s="410"/>
      <c r="IL69" s="410"/>
      <c r="IM69" s="410"/>
      <c r="IN69" s="410"/>
      <c r="IO69" s="410"/>
      <c r="IP69" s="410"/>
      <c r="IQ69" s="410"/>
      <c r="IR69" s="410"/>
      <c r="IS69" s="410"/>
      <c r="IT69" s="410"/>
      <c r="IU69" s="410"/>
      <c r="IV69" s="410"/>
      <c r="IW69" s="410"/>
      <c r="IX69" s="410"/>
      <c r="IY69" s="410"/>
      <c r="IZ69" s="410"/>
      <c r="JA69" s="410"/>
      <c r="JB69" s="410"/>
      <c r="JC69" s="410"/>
      <c r="JD69" s="410"/>
      <c r="JE69" s="410"/>
      <c r="JF69" s="410"/>
      <c r="JG69" s="410"/>
      <c r="JH69" s="410"/>
      <c r="JI69" s="410"/>
      <c r="JJ69" s="410"/>
      <c r="JK69" s="410"/>
      <c r="JL69" s="410"/>
      <c r="JM69" s="410"/>
      <c r="JN69" s="410"/>
      <c r="JO69" s="410"/>
      <c r="JP69" s="410"/>
      <c r="JQ69" s="410"/>
      <c r="JR69" s="410"/>
      <c r="JS69" s="410"/>
      <c r="JT69" s="410"/>
      <c r="JU69" s="410"/>
      <c r="JV69" s="410"/>
      <c r="JW69" s="410"/>
      <c r="JX69" s="410"/>
      <c r="JY69" s="410"/>
      <c r="JZ69" s="410"/>
      <c r="KA69" s="410"/>
      <c r="KB69" s="410"/>
      <c r="KC69" s="410"/>
      <c r="KD69" s="410"/>
      <c r="KE69" s="410"/>
      <c r="KF69" s="410"/>
      <c r="KG69" s="410"/>
      <c r="KH69" s="410"/>
      <c r="KI69" s="410"/>
      <c r="KJ69" s="410"/>
      <c r="KK69" s="410"/>
      <c r="KL69" s="410"/>
      <c r="KM69" s="410"/>
      <c r="KN69" s="410"/>
      <c r="KO69" s="410"/>
      <c r="KP69" s="410"/>
      <c r="KQ69" s="410"/>
      <c r="KR69" s="410"/>
      <c r="KS69" s="410"/>
      <c r="KT69" s="410"/>
      <c r="KU69" s="410"/>
      <c r="KV69" s="410"/>
      <c r="KW69" s="410"/>
      <c r="KX69" s="410"/>
      <c r="KY69" s="410"/>
      <c r="KZ69" s="410"/>
      <c r="LA69" s="410"/>
      <c r="LB69" s="410"/>
      <c r="LC69" s="410"/>
      <c r="LD69" s="410"/>
      <c r="LE69" s="410"/>
      <c r="LF69" s="410"/>
      <c r="LG69" s="410"/>
      <c r="LH69" s="410"/>
      <c r="LI69" s="410"/>
      <c r="LJ69" s="410"/>
      <c r="LK69" s="410"/>
      <c r="LL69" s="410"/>
      <c r="LM69" s="410"/>
      <c r="LN69" s="410"/>
      <c r="LO69" s="410"/>
      <c r="LP69" s="410"/>
      <c r="LQ69" s="410"/>
      <c r="LR69" s="410"/>
      <c r="LS69" s="410"/>
      <c r="LT69" s="410"/>
      <c r="LU69" s="410"/>
      <c r="LV69" s="410"/>
      <c r="LW69" s="410"/>
      <c r="LX69" s="410"/>
      <c r="LY69" s="410"/>
      <c r="LZ69" s="410"/>
      <c r="MA69" s="410"/>
      <c r="MB69" s="410"/>
      <c r="MC69" s="410"/>
      <c r="MD69" s="410"/>
      <c r="ME69" s="410"/>
      <c r="MF69" s="410"/>
      <c r="MG69" s="410"/>
      <c r="MH69" s="410"/>
      <c r="MI69" s="410"/>
      <c r="MJ69" s="410"/>
      <c r="MK69" s="410"/>
      <c r="ML69" s="410"/>
      <c r="MM69" s="410"/>
      <c r="MN69" s="410"/>
      <c r="MO69" s="410"/>
      <c r="MP69" s="410"/>
      <c r="MQ69" s="410"/>
      <c r="MR69" s="410"/>
      <c r="MS69" s="410"/>
      <c r="MT69" s="410"/>
      <c r="MU69" s="410"/>
      <c r="MV69" s="410"/>
      <c r="MW69" s="410"/>
      <c r="MX69" s="410"/>
      <c r="MY69" s="410"/>
      <c r="MZ69" s="410"/>
      <c r="NA69" s="410"/>
      <c r="NB69" s="410"/>
      <c r="NC69" s="410"/>
      <c r="ND69" s="410"/>
      <c r="NE69" s="410"/>
      <c r="NF69" s="410"/>
      <c r="NG69" s="410"/>
      <c r="NH69" s="410"/>
      <c r="NI69" s="410"/>
      <c r="NJ69" s="410"/>
      <c r="NK69" s="410"/>
      <c r="NL69" s="410"/>
      <c r="NM69" s="410"/>
      <c r="NN69" s="410"/>
      <c r="NO69" s="410"/>
      <c r="NP69" s="410"/>
      <c r="NQ69" s="410"/>
      <c r="NR69" s="410"/>
      <c r="NS69" s="410"/>
      <c r="NT69" s="410"/>
      <c r="NU69" s="410"/>
      <c r="NV69" s="410"/>
      <c r="NW69" s="410"/>
      <c r="NX69" s="410"/>
      <c r="NY69" s="410"/>
      <c r="NZ69" s="410"/>
      <c r="OA69" s="410"/>
      <c r="OB69" s="410"/>
      <c r="OC69" s="410"/>
      <c r="OD69" s="410"/>
      <c r="OE69" s="410"/>
      <c r="OF69" s="410"/>
      <c r="OG69" s="410"/>
      <c r="OH69" s="410"/>
      <c r="OI69" s="410"/>
      <c r="OJ69" s="410"/>
      <c r="OK69" s="410"/>
      <c r="OL69" s="410"/>
      <c r="OM69" s="410"/>
      <c r="ON69" s="410"/>
      <c r="OO69" s="410"/>
      <c r="OP69" s="410"/>
      <c r="OQ69" s="410"/>
      <c r="OR69" s="410"/>
      <c r="OS69" s="410"/>
      <c r="OT69" s="410"/>
      <c r="OU69" s="410"/>
      <c r="OV69" s="410"/>
      <c r="OW69" s="410"/>
      <c r="OX69" s="410"/>
      <c r="OY69" s="410"/>
      <c r="OZ69" s="410"/>
      <c r="PA69" s="410"/>
      <c r="PB69" s="410"/>
      <c r="PC69" s="410"/>
      <c r="PD69" s="410"/>
      <c r="PE69" s="410"/>
      <c r="PF69" s="410"/>
      <c r="PG69" s="410"/>
      <c r="PH69" s="410"/>
      <c r="PI69" s="410"/>
      <c r="PJ69" s="410"/>
      <c r="PK69" s="410"/>
      <c r="PL69" s="410"/>
      <c r="PM69" s="410"/>
      <c r="PN69" s="410"/>
      <c r="PO69" s="410"/>
      <c r="PP69" s="410"/>
      <c r="PQ69" s="410"/>
      <c r="PR69" s="410"/>
      <c r="PS69" s="410"/>
      <c r="PT69" s="410"/>
      <c r="PU69" s="410"/>
      <c r="PV69" s="410"/>
      <c r="PW69" s="410"/>
      <c r="PX69" s="410"/>
      <c r="PY69" s="410"/>
      <c r="PZ69" s="410"/>
      <c r="QA69" s="410"/>
      <c r="QB69" s="410"/>
      <c r="QC69" s="410"/>
      <c r="QD69" s="410"/>
      <c r="QE69" s="410"/>
      <c r="QF69" s="410"/>
      <c r="QG69" s="410"/>
      <c r="QH69" s="410"/>
      <c r="QI69" s="410"/>
      <c r="QJ69" s="410"/>
      <c r="QK69" s="410"/>
      <c r="QL69" s="410"/>
      <c r="QM69" s="410"/>
      <c r="QN69" s="410"/>
      <c r="QO69" s="410"/>
      <c r="QP69" s="410"/>
      <c r="QQ69" s="410"/>
      <c r="QR69" s="410"/>
      <c r="QS69" s="410"/>
      <c r="QT69" s="410"/>
      <c r="QU69" s="410"/>
      <c r="QV69" s="410"/>
      <c r="QW69" s="410"/>
      <c r="QX69" s="410"/>
      <c r="QY69" s="410"/>
      <c r="QZ69" s="410"/>
      <c r="RA69" s="410"/>
      <c r="RB69" s="410"/>
      <c r="RC69" s="410"/>
      <c r="RD69" s="410"/>
      <c r="RE69" s="410"/>
      <c r="RF69" s="410"/>
      <c r="RG69" s="410"/>
      <c r="RH69" s="410"/>
      <c r="RI69" s="410"/>
      <c r="RJ69" s="410"/>
      <c r="RK69" s="410"/>
      <c r="RL69" s="410"/>
      <c r="RM69" s="410"/>
      <c r="RN69" s="410"/>
      <c r="RO69" s="410"/>
      <c r="RP69" s="410"/>
      <c r="RQ69" s="410"/>
      <c r="RR69" s="410"/>
      <c r="RS69" s="410"/>
      <c r="RT69" s="410"/>
      <c r="RU69" s="410"/>
      <c r="RV69" s="410"/>
      <c r="RW69" s="410"/>
      <c r="RX69" s="410"/>
      <c r="RY69" s="410"/>
      <c r="RZ69" s="410"/>
      <c r="SA69" s="410"/>
      <c r="SB69" s="410"/>
      <c r="SC69" s="410"/>
      <c r="SD69" s="410"/>
      <c r="SE69" s="410"/>
      <c r="SF69" s="410"/>
      <c r="SG69" s="410"/>
      <c r="SH69" s="410"/>
      <c r="SI69" s="410"/>
      <c r="SJ69" s="410"/>
      <c r="SK69" s="410"/>
      <c r="SL69" s="410"/>
      <c r="SM69" s="410"/>
      <c r="SN69" s="410"/>
      <c r="SO69" s="410"/>
      <c r="SP69" s="410"/>
      <c r="SQ69" s="410"/>
      <c r="SR69" s="410"/>
      <c r="SS69" s="410"/>
      <c r="ST69" s="410"/>
      <c r="SU69" s="410"/>
      <c r="SV69" s="410"/>
      <c r="SW69" s="410"/>
      <c r="SX69" s="410"/>
      <c r="SY69" s="410"/>
      <c r="SZ69" s="410"/>
      <c r="TA69" s="410"/>
      <c r="TB69" s="410"/>
      <c r="TC69" s="410"/>
      <c r="TD69" s="410"/>
      <c r="TE69" s="410"/>
      <c r="TF69" s="410"/>
      <c r="TG69" s="410"/>
      <c r="TH69" s="410"/>
      <c r="TI69" s="410"/>
      <c r="TJ69" s="410"/>
      <c r="TK69" s="410"/>
      <c r="TL69" s="410"/>
      <c r="TM69" s="410"/>
      <c r="TN69" s="410"/>
      <c r="TO69" s="410"/>
      <c r="TP69" s="410"/>
      <c r="TQ69" s="410"/>
      <c r="TR69" s="410"/>
      <c r="TS69" s="410"/>
      <c r="TT69" s="410"/>
      <c r="TU69" s="410"/>
      <c r="TV69" s="410"/>
      <c r="TW69" s="410"/>
      <c r="TX69" s="410"/>
      <c r="TY69" s="410"/>
      <c r="TZ69" s="410"/>
      <c r="UA69" s="410"/>
      <c r="UB69" s="410"/>
      <c r="UC69" s="410"/>
      <c r="UD69" s="410"/>
      <c r="UE69" s="410"/>
      <c r="UF69" s="410"/>
      <c r="UG69" s="410"/>
      <c r="UH69" s="410"/>
      <c r="UI69" s="410"/>
      <c r="UJ69" s="410"/>
      <c r="UK69" s="410"/>
      <c r="UL69" s="410"/>
      <c r="UM69" s="410"/>
      <c r="UN69" s="410"/>
      <c r="UO69" s="410"/>
      <c r="UP69" s="410"/>
      <c r="UQ69" s="410"/>
      <c r="UR69" s="410"/>
      <c r="US69" s="410"/>
      <c r="UT69" s="410"/>
      <c r="UU69" s="410"/>
      <c r="UV69" s="410"/>
      <c r="UW69" s="410"/>
      <c r="UX69" s="410"/>
      <c r="UY69" s="410"/>
      <c r="UZ69" s="410"/>
      <c r="VA69" s="410"/>
      <c r="VB69" s="410"/>
      <c r="VC69" s="410"/>
      <c r="VD69" s="410"/>
      <c r="VE69" s="410"/>
      <c r="VF69" s="410"/>
      <c r="VG69" s="410"/>
      <c r="VH69" s="410"/>
      <c r="VI69" s="410"/>
      <c r="VJ69" s="410"/>
      <c r="VK69" s="410"/>
      <c r="VL69" s="410"/>
      <c r="VM69" s="410"/>
      <c r="VN69" s="410"/>
      <c r="VO69" s="410"/>
      <c r="VP69" s="410"/>
      <c r="VQ69" s="410"/>
      <c r="VR69" s="410"/>
      <c r="VS69" s="410"/>
      <c r="VT69" s="410"/>
      <c r="VU69" s="410"/>
      <c r="VV69" s="410"/>
      <c r="VW69" s="410"/>
      <c r="VX69" s="410"/>
      <c r="VY69" s="410"/>
      <c r="VZ69" s="410"/>
      <c r="WA69" s="410"/>
      <c r="WB69" s="410"/>
      <c r="WC69" s="410"/>
      <c r="WD69" s="410"/>
      <c r="WE69" s="410"/>
      <c r="WF69" s="410"/>
      <c r="WG69" s="410"/>
      <c r="WH69" s="410"/>
      <c r="WI69" s="410"/>
      <c r="WJ69" s="410"/>
      <c r="WK69" s="410"/>
      <c r="WL69" s="410"/>
      <c r="WM69" s="410"/>
      <c r="WN69" s="410"/>
      <c r="WO69" s="410"/>
      <c r="WP69" s="410"/>
      <c r="WQ69" s="410"/>
      <c r="WR69" s="410"/>
      <c r="WS69" s="410"/>
      <c r="WT69" s="410"/>
      <c r="WU69" s="410"/>
      <c r="WV69" s="410"/>
      <c r="WW69" s="410"/>
      <c r="WX69" s="410"/>
      <c r="WY69" s="410"/>
      <c r="WZ69" s="410"/>
      <c r="XA69" s="410"/>
      <c r="XB69" s="410"/>
      <c r="XC69" s="410"/>
      <c r="XD69" s="410"/>
      <c r="XE69" s="410"/>
      <c r="XF69" s="410"/>
      <c r="XG69" s="410"/>
      <c r="XH69" s="410"/>
      <c r="XI69" s="410"/>
      <c r="XJ69" s="410"/>
      <c r="XK69" s="410"/>
      <c r="XL69" s="410"/>
      <c r="XM69" s="410"/>
      <c r="XN69" s="410"/>
      <c r="XO69" s="410"/>
      <c r="XP69" s="410"/>
      <c r="XQ69" s="410"/>
      <c r="XR69" s="410"/>
      <c r="XS69" s="410"/>
      <c r="XT69" s="410"/>
      <c r="XU69" s="410"/>
      <c r="XV69" s="410"/>
      <c r="XW69" s="410"/>
      <c r="XX69" s="410"/>
      <c r="XY69" s="410"/>
      <c r="XZ69" s="410"/>
      <c r="YA69" s="410"/>
      <c r="YB69" s="410"/>
      <c r="YC69" s="410"/>
      <c r="YD69" s="410"/>
      <c r="YE69" s="410"/>
      <c r="YF69" s="410"/>
      <c r="YG69" s="410"/>
      <c r="YH69" s="410"/>
      <c r="YI69" s="410"/>
      <c r="YJ69" s="410"/>
      <c r="YK69" s="410"/>
      <c r="YL69" s="410"/>
      <c r="YM69" s="410"/>
      <c r="YN69" s="410"/>
      <c r="YO69" s="410"/>
      <c r="YP69" s="410"/>
      <c r="YQ69" s="410"/>
      <c r="YR69" s="410"/>
      <c r="YS69" s="410"/>
      <c r="YT69" s="410"/>
      <c r="YU69" s="410"/>
      <c r="YV69" s="410"/>
      <c r="YW69" s="410"/>
      <c r="YX69" s="410"/>
      <c r="YY69" s="410"/>
      <c r="YZ69" s="410"/>
      <c r="ZA69" s="410"/>
      <c r="ZB69" s="410"/>
      <c r="ZC69" s="410"/>
      <c r="ZD69" s="410"/>
      <c r="ZE69" s="410"/>
      <c r="ZF69" s="410"/>
      <c r="ZG69" s="410"/>
      <c r="ZH69" s="410"/>
      <c r="ZI69" s="410"/>
      <c r="ZJ69" s="410"/>
      <c r="ZK69" s="410"/>
      <c r="ZL69" s="410"/>
      <c r="ZM69" s="410"/>
      <c r="ZN69" s="410"/>
      <c r="ZO69" s="410"/>
      <c r="ZP69" s="410"/>
      <c r="ZQ69" s="410"/>
      <c r="ZR69" s="410"/>
      <c r="ZS69" s="410"/>
      <c r="ZT69" s="410"/>
      <c r="ZU69" s="410"/>
      <c r="ZV69" s="410"/>
      <c r="ZW69" s="410"/>
      <c r="ZX69" s="410"/>
      <c r="ZY69" s="410"/>
      <c r="ZZ69" s="410"/>
      <c r="AAA69" s="410"/>
      <c r="AAB69" s="410"/>
      <c r="AAC69" s="410"/>
      <c r="AAD69" s="410"/>
      <c r="AAE69" s="410"/>
      <c r="AAF69" s="410"/>
      <c r="AAG69" s="410"/>
      <c r="AAH69" s="410"/>
      <c r="AAI69" s="410"/>
      <c r="AAJ69" s="410"/>
      <c r="AAK69" s="410"/>
      <c r="AAL69" s="410"/>
      <c r="AAM69" s="410"/>
      <c r="AAN69" s="410"/>
      <c r="AAO69" s="410"/>
      <c r="AAP69" s="410"/>
      <c r="AAQ69" s="410"/>
      <c r="AAR69" s="410"/>
      <c r="AAS69" s="410"/>
      <c r="AAT69" s="410"/>
      <c r="AAU69" s="410"/>
      <c r="AAV69" s="410"/>
      <c r="AAW69" s="410"/>
      <c r="AAX69" s="410"/>
      <c r="AAY69" s="410"/>
      <c r="AAZ69" s="410"/>
      <c r="ABA69" s="410"/>
      <c r="ABB69" s="410"/>
      <c r="ABC69" s="410"/>
      <c r="ABD69" s="410"/>
      <c r="ABE69" s="410"/>
      <c r="ABF69" s="410"/>
      <c r="ABG69" s="410"/>
      <c r="ABH69" s="410"/>
      <c r="ABI69" s="410"/>
      <c r="ABJ69" s="410"/>
      <c r="ABK69" s="410"/>
      <c r="ABL69" s="410"/>
      <c r="ABM69" s="410"/>
      <c r="ABN69" s="410"/>
      <c r="ABO69" s="410"/>
      <c r="ABP69" s="410"/>
      <c r="ABQ69" s="410"/>
      <c r="ABR69" s="410"/>
      <c r="ABS69" s="410"/>
      <c r="ABT69" s="410"/>
      <c r="ABU69" s="410"/>
      <c r="ABV69" s="410"/>
      <c r="ABW69" s="410"/>
      <c r="ABX69" s="410"/>
      <c r="ABY69" s="410"/>
      <c r="ABZ69" s="410"/>
      <c r="ACA69" s="410"/>
      <c r="ACB69" s="410"/>
      <c r="ACC69" s="410"/>
      <c r="ACD69" s="410"/>
      <c r="ACE69" s="410"/>
      <c r="ACF69" s="410"/>
      <c r="ACG69" s="410"/>
      <c r="ACH69" s="410"/>
      <c r="ACI69" s="410"/>
      <c r="ACJ69" s="410"/>
      <c r="ACK69" s="410"/>
      <c r="ACL69" s="410"/>
      <c r="ACM69" s="410"/>
      <c r="ACN69" s="410"/>
      <c r="ACO69" s="410"/>
      <c r="ACP69" s="410"/>
      <c r="ACQ69" s="410"/>
      <c r="ACR69" s="410"/>
      <c r="ACS69" s="410"/>
      <c r="ACT69" s="410"/>
      <c r="ACU69" s="410"/>
      <c r="ACV69" s="410"/>
      <c r="ACW69" s="410"/>
      <c r="ACX69" s="410"/>
      <c r="ACY69" s="410"/>
      <c r="ACZ69" s="410"/>
      <c r="ADA69" s="410"/>
      <c r="ADB69" s="410"/>
      <c r="ADC69" s="410"/>
      <c r="ADD69" s="410"/>
      <c r="ADE69" s="410"/>
      <c r="ADF69" s="410"/>
      <c r="ADG69" s="410"/>
      <c r="ADH69" s="410"/>
      <c r="ADI69" s="410"/>
      <c r="ADJ69" s="410"/>
      <c r="ADK69" s="410"/>
      <c r="ADL69" s="410"/>
      <c r="ADM69" s="410"/>
      <c r="ADN69" s="410"/>
      <c r="ADO69" s="410"/>
      <c r="ADP69" s="410"/>
      <c r="ADQ69" s="410"/>
      <c r="ADR69" s="410"/>
      <c r="ADS69" s="410"/>
      <c r="ADT69" s="410"/>
      <c r="ADU69" s="410"/>
      <c r="ADV69" s="410"/>
      <c r="ADW69" s="410"/>
      <c r="ADX69" s="410"/>
      <c r="ADY69" s="410"/>
      <c r="ADZ69" s="410"/>
      <c r="AEA69" s="410"/>
      <c r="AEB69" s="410"/>
      <c r="AEC69" s="410"/>
      <c r="AED69" s="410"/>
      <c r="AEE69" s="410"/>
      <c r="AEF69" s="410"/>
      <c r="AEG69" s="410"/>
      <c r="AEH69" s="410"/>
      <c r="AEI69" s="410"/>
      <c r="AEJ69" s="410"/>
      <c r="AEK69" s="410"/>
      <c r="AEL69" s="410"/>
      <c r="AEM69" s="410"/>
      <c r="AEN69" s="410"/>
      <c r="AEO69" s="410"/>
      <c r="AEP69" s="410"/>
      <c r="AEQ69" s="410"/>
      <c r="AER69" s="410"/>
      <c r="AES69" s="410"/>
      <c r="AET69" s="410"/>
      <c r="AEU69" s="410"/>
      <c r="AEV69" s="410"/>
      <c r="AEW69" s="410"/>
      <c r="AEX69" s="410"/>
      <c r="AEY69" s="410"/>
      <c r="AEZ69" s="410"/>
      <c r="AFA69" s="410"/>
      <c r="AFB69" s="410"/>
      <c r="AFC69" s="410"/>
      <c r="AFD69" s="410"/>
      <c r="AFE69" s="410"/>
      <c r="AFF69" s="410"/>
      <c r="AFG69" s="410"/>
      <c r="AFH69" s="410"/>
      <c r="AFI69" s="410"/>
      <c r="AFJ69" s="410"/>
      <c r="AFK69" s="410"/>
      <c r="AFL69" s="410"/>
      <c r="AFM69" s="410"/>
      <c r="AFN69" s="410"/>
      <c r="AFO69" s="410"/>
      <c r="AFP69" s="410"/>
      <c r="AFQ69" s="410"/>
      <c r="AFR69" s="410"/>
      <c r="AFS69" s="410"/>
      <c r="AFT69" s="410"/>
      <c r="AFU69" s="410"/>
      <c r="AFV69" s="410"/>
      <c r="AFW69" s="410"/>
      <c r="AFX69" s="410"/>
      <c r="AFY69" s="410"/>
      <c r="AFZ69" s="410"/>
      <c r="AGA69" s="410"/>
      <c r="AGB69" s="410"/>
      <c r="AGC69" s="410"/>
      <c r="AGD69" s="410"/>
      <c r="AGE69" s="410"/>
      <c r="AGF69" s="410"/>
      <c r="AGG69" s="410"/>
      <c r="AGH69" s="410"/>
      <c r="AGI69" s="410"/>
      <c r="AGJ69" s="410"/>
      <c r="AGK69" s="410"/>
      <c r="AGL69" s="410"/>
      <c r="AGM69" s="410"/>
      <c r="AGN69" s="410"/>
      <c r="AGO69" s="410"/>
      <c r="AGP69" s="410"/>
      <c r="AGQ69" s="410"/>
      <c r="AGR69" s="410"/>
      <c r="AGS69" s="410"/>
      <c r="AGT69" s="410"/>
      <c r="AGU69" s="410"/>
      <c r="AGV69" s="410"/>
      <c r="AGW69" s="410"/>
      <c r="AGX69" s="410"/>
      <c r="AGY69" s="410"/>
      <c r="AGZ69" s="410"/>
      <c r="AHA69" s="410"/>
      <c r="AHB69" s="410"/>
      <c r="AHC69" s="410"/>
      <c r="AHD69" s="410"/>
      <c r="AHE69" s="410"/>
      <c r="AHF69" s="410"/>
      <c r="AHG69" s="410"/>
      <c r="AHH69" s="410"/>
      <c r="AHI69" s="410"/>
      <c r="AHJ69" s="410"/>
      <c r="AHK69" s="410"/>
      <c r="AHL69" s="410"/>
      <c r="AHM69" s="410"/>
      <c r="AHN69" s="410"/>
      <c r="AHO69" s="410"/>
      <c r="AHP69" s="410"/>
      <c r="AHQ69" s="410"/>
      <c r="AHR69" s="410"/>
      <c r="AHS69" s="410"/>
      <c r="AHT69" s="410"/>
      <c r="AHU69" s="410"/>
      <c r="AHV69" s="410"/>
      <c r="AHW69" s="410"/>
      <c r="AHX69" s="410"/>
      <c r="AHY69" s="410"/>
      <c r="AHZ69" s="410"/>
      <c r="AIA69" s="410"/>
      <c r="AIB69" s="410"/>
      <c r="AIC69" s="410"/>
      <c r="AID69" s="410"/>
      <c r="AIE69" s="410"/>
      <c r="AIF69" s="410"/>
      <c r="AIG69" s="410"/>
      <c r="AIH69" s="410"/>
      <c r="AII69" s="410"/>
      <c r="AIJ69" s="410"/>
      <c r="AIK69" s="410"/>
      <c r="AIL69" s="410"/>
      <c r="AIM69" s="410"/>
      <c r="AIN69" s="410"/>
      <c r="AIO69" s="410"/>
      <c r="AIP69" s="410"/>
      <c r="AIQ69" s="410"/>
      <c r="AIR69" s="410"/>
      <c r="AIS69" s="410"/>
      <c r="AIT69" s="410"/>
      <c r="AIU69" s="410"/>
      <c r="AIV69" s="410"/>
      <c r="AIW69" s="410"/>
      <c r="AIX69" s="410"/>
      <c r="AIY69" s="410"/>
      <c r="AIZ69" s="410"/>
      <c r="AJA69" s="410"/>
      <c r="AJB69" s="410"/>
      <c r="AJC69" s="410"/>
      <c r="AJD69" s="410"/>
      <c r="AJE69" s="410"/>
      <c r="AJF69" s="410"/>
      <c r="AJG69" s="410"/>
      <c r="AJH69" s="410"/>
      <c r="AJI69" s="410"/>
      <c r="AJJ69" s="410"/>
      <c r="AJK69" s="410"/>
      <c r="AJL69" s="410"/>
      <c r="AJM69" s="410"/>
      <c r="AJN69" s="410"/>
      <c r="AJO69" s="410"/>
      <c r="AJP69" s="410"/>
      <c r="AJQ69" s="410"/>
      <c r="AJR69" s="410"/>
      <c r="AJS69" s="410"/>
      <c r="AJT69" s="410"/>
      <c r="AJU69" s="410"/>
      <c r="AJV69" s="410"/>
      <c r="AJW69" s="410"/>
      <c r="AJX69" s="410"/>
      <c r="AJY69" s="410"/>
      <c r="AJZ69" s="410"/>
      <c r="AKA69" s="410"/>
      <c r="AKB69" s="410"/>
      <c r="AKC69" s="410"/>
      <c r="AKD69" s="410"/>
      <c r="AKE69" s="410"/>
      <c r="AKF69" s="410"/>
      <c r="AKG69" s="410"/>
      <c r="AKH69" s="410"/>
      <c r="AKI69" s="410"/>
      <c r="AKJ69" s="410"/>
      <c r="AKK69" s="410"/>
      <c r="AKL69" s="410"/>
      <c r="AKM69" s="410"/>
      <c r="AKN69" s="410"/>
      <c r="AKO69" s="410"/>
      <c r="AKP69" s="410"/>
      <c r="AKQ69" s="410"/>
      <c r="AKR69" s="410"/>
      <c r="AKS69" s="410"/>
      <c r="AKT69" s="410"/>
      <c r="AKU69" s="410"/>
      <c r="AKV69" s="410"/>
      <c r="AKW69" s="410"/>
      <c r="AKX69" s="410"/>
      <c r="AKY69" s="410"/>
      <c r="AKZ69" s="410"/>
      <c r="ALA69" s="410"/>
      <c r="ALB69" s="410"/>
      <c r="ALC69" s="410"/>
      <c r="ALD69" s="410"/>
      <c r="ALE69" s="410"/>
      <c r="ALF69" s="410"/>
      <c r="ALG69" s="410"/>
      <c r="ALH69" s="410"/>
      <c r="ALI69" s="410"/>
      <c r="ALJ69" s="410"/>
      <c r="ALK69" s="410"/>
      <c r="ALL69" s="410"/>
      <c r="ALM69" s="410"/>
      <c r="ALN69" s="410"/>
      <c r="ALO69" s="410"/>
      <c r="ALP69" s="410"/>
      <c r="ALQ69" s="410"/>
      <c r="ALR69" s="410"/>
      <c r="ALS69" s="410"/>
      <c r="ALT69" s="410"/>
      <c r="ALU69" s="410"/>
      <c r="ALV69" s="410"/>
      <c r="ALW69" s="410"/>
      <c r="ALX69" s="410"/>
      <c r="ALY69" s="410"/>
      <c r="ALZ69" s="410"/>
      <c r="AMA69" s="410"/>
      <c r="AMB69" s="410"/>
      <c r="AMC69" s="410"/>
      <c r="AMD69" s="410"/>
      <c r="AME69" s="410"/>
      <c r="AMF69" s="410"/>
      <c r="AMG69" s="410"/>
      <c r="AMH69" s="410"/>
      <c r="AMI69" s="410"/>
      <c r="AMJ69" s="410"/>
      <c r="AMK69" s="410"/>
      <c r="AML69" s="410"/>
      <c r="AMM69" s="410"/>
      <c r="AMN69" s="410"/>
      <c r="AMO69" s="410"/>
      <c r="AMP69" s="410"/>
      <c r="AMQ69" s="410"/>
      <c r="AMR69" s="410"/>
      <c r="AMS69" s="410"/>
      <c r="AMT69" s="410"/>
      <c r="AMU69" s="410"/>
      <c r="AMV69" s="410"/>
      <c r="AMW69" s="410"/>
      <c r="AMX69" s="410"/>
      <c r="AMY69" s="410"/>
      <c r="AMZ69" s="410"/>
      <c r="ANA69" s="410"/>
      <c r="ANB69" s="410"/>
      <c r="ANC69" s="410"/>
      <c r="AND69" s="410"/>
      <c r="ANE69" s="410"/>
      <c r="ANF69" s="410"/>
      <c r="ANG69" s="410"/>
      <c r="ANH69" s="410"/>
      <c r="ANI69" s="410"/>
      <c r="ANJ69" s="410"/>
    </row>
    <row r="70" spans="1:1050" ht="26.1" customHeight="1" outlineLevel="2" x14ac:dyDescent="0.2">
      <c r="A70" s="386">
        <f>EJ70</f>
        <v>153</v>
      </c>
      <c r="B70" s="387" t="s">
        <v>137</v>
      </c>
      <c r="C70" s="387" t="s">
        <v>178</v>
      </c>
      <c r="D70" s="387" t="s">
        <v>10</v>
      </c>
      <c r="E70" s="387" t="s">
        <v>138</v>
      </c>
      <c r="F70" s="387" t="s">
        <v>139</v>
      </c>
      <c r="G70" s="388" t="s">
        <v>257</v>
      </c>
      <c r="H70" s="389" t="s">
        <v>130</v>
      </c>
      <c r="I70" s="389">
        <v>22</v>
      </c>
      <c r="J70" s="391">
        <v>564.39</v>
      </c>
      <c r="K70" s="391">
        <v>134.63999999999999</v>
      </c>
      <c r="L70" s="391">
        <v>390.4</v>
      </c>
      <c r="M70" s="391">
        <v>486.57</v>
      </c>
      <c r="N70" s="391"/>
      <c r="O70" s="391"/>
      <c r="P70" s="391"/>
      <c r="Q70" s="391"/>
      <c r="R70" s="391"/>
      <c r="S70" s="391">
        <f>(311.1+150.25)</f>
        <v>461.35</v>
      </c>
      <c r="T70" s="391">
        <f t="shared" si="47"/>
        <v>2037.35</v>
      </c>
      <c r="U70" s="391">
        <f t="shared" si="48"/>
        <v>26627.059999999998</v>
      </c>
      <c r="V70" s="389">
        <v>6</v>
      </c>
      <c r="W70" s="392">
        <v>22</v>
      </c>
      <c r="X70" s="393">
        <f>VLOOKUP(W70,'[1]PPTOS GENERALES 2024'!$AL$11:$AN$40,3)*Y70</f>
        <v>612.99</v>
      </c>
      <c r="Y70" s="394">
        <v>1</v>
      </c>
      <c r="Z70" s="395">
        <f>VLOOKUP(C70,'[1]PPTOS GENERALES 2024'!$AL$3:$AO$8,4)*Y70</f>
        <v>865.68</v>
      </c>
      <c r="AA70" s="395">
        <f>VLOOKUP(C70,'[1]PPTOS GENERALES 2024'!$AL$3:$AP$8,5)*DM70*Y70</f>
        <v>454.08000000000004</v>
      </c>
      <c r="AB70" s="395"/>
      <c r="AC70" s="391">
        <f>VLOOKUP(C70,'[1]PPTOS GENERALES 2024'!$AU$3:$AV$8,2)*Y70</f>
        <v>748.20899999999995</v>
      </c>
      <c r="AD70" s="391">
        <f>VLOOKUP(C70,'[1]PPTOS GENERALES 2024'!$AU$3:$AW$8,3)*DM70*Y70</f>
        <v>391.97366666666665</v>
      </c>
      <c r="AE70" s="396">
        <f>VLOOKUP(I70,'[1]PPTOS GENERALES 2024'!$AL$11:$AN$40,3)*Y70</f>
        <v>612.99</v>
      </c>
      <c r="AF70" s="391">
        <f t="shared" si="49"/>
        <v>0</v>
      </c>
      <c r="AG70" s="391">
        <f>VLOOKUP(V70,'[1]PPTOS GENERALES 2024'!$AL$45:$AU$56,10)*Y70</f>
        <v>562.53</v>
      </c>
      <c r="AH70" s="391"/>
      <c r="AI70" s="391"/>
      <c r="AJ70" s="391">
        <f>(263.4*1.0225)</f>
        <v>269.32649999999995</v>
      </c>
      <c r="AK70" s="397"/>
      <c r="AL70" s="391">
        <f>VLOOKUP(V70,'[1]PPTOS GENERALES 2024'!$AL$45:$BB$56,12)*AK70</f>
        <v>0</v>
      </c>
      <c r="AM70" s="397">
        <v>1</v>
      </c>
      <c r="AN70" s="391">
        <f>VLOOKUP(V70,'[1]PPTOS GENERALES 2024'!$AL$45:$BB$56,14)*AM70</f>
        <v>507.70800000000003</v>
      </c>
      <c r="AO70" s="397"/>
      <c r="AP70" s="391">
        <f>VLOOKUP(V70,'[1]PPTOS GENERALES 2024'!$AL$45:$BB$56,15)*AO70</f>
        <v>0</v>
      </c>
      <c r="AQ70" s="397"/>
      <c r="AR70" s="391">
        <f>VLOOKUP(V70,'[1]PPTOS GENERALES 2024'!$AL$45:$BB$56,17)*AQ70</f>
        <v>0</v>
      </c>
      <c r="AS70" s="397"/>
      <c r="AT70" s="391">
        <f>VLOOKUP(V70,'[1]PPTOS GENERALES 2024'!$AL$45:$BG$56,18)*AS70</f>
        <v>0</v>
      </c>
      <c r="AU70" s="398"/>
      <c r="AV70" s="391">
        <f>VLOOKUP(V70,'[1]PPTOS GENERALES 2024'!$AL$45:$BG$56,19)*AU70</f>
        <v>0</v>
      </c>
      <c r="AW70" s="398">
        <v>1</v>
      </c>
      <c r="AX70" s="391">
        <f>VLOOKUP(V70,'[1]PPTOS GENERALES 2024'!$AL$45:$BG$56,20)*AW70</f>
        <v>126.92700000000001</v>
      </c>
      <c r="AY70" s="398"/>
      <c r="AZ70" s="391">
        <f>VLOOKUP(V70,'[1]PPTOS GENERALES 2024'!$AL$45:$BG$56,21)*AY70</f>
        <v>0</v>
      </c>
      <c r="BA70" s="398"/>
      <c r="BB70" s="391">
        <f>VLOOKUP(V70,'[1]PPTOS GENERALES 2024'!$AL$45:$BG$56,22)*BA70</f>
        <v>0</v>
      </c>
      <c r="BC70" s="398"/>
      <c r="BD70" s="270">
        <f>VLOOKUP(V70,'[1]PPTOS GENERALES 2024'!$AL$45:$BZ$56,23)*BC70</f>
        <v>0</v>
      </c>
      <c r="BE70" s="398"/>
      <c r="BF70" s="270">
        <f>VLOOKUP(V70,'[1]PPTOS GENERALES 2024'!$AL$45:$BZ$56,24)*BE70</f>
        <v>0</v>
      </c>
      <c r="BG70" s="398"/>
      <c r="BH70" s="270">
        <f>VLOOKUP(V70,'[1]PPTOS GENERALES 2024'!$AL$45:$BZ$56,25)*BG70</f>
        <v>0</v>
      </c>
      <c r="BI70" s="398"/>
      <c r="BJ70" s="270">
        <f>VLOOKUP(V70,'[1]PPTOS GENERALES 2024'!$AL$45:$BZ$56,26)*BI70</f>
        <v>0</v>
      </c>
      <c r="BK70" s="398"/>
      <c r="BL70" s="270">
        <f>VLOOKUP(V70,'[1]PPTOS GENERALES 2024'!$AL$45:$BZ$56,27)*BK70</f>
        <v>0</v>
      </c>
      <c r="BM70" s="270"/>
      <c r="BN70" s="270">
        <f>VLOOKUP(V70,'[1]PPTOS GENERALES 2024'!$AL$45:$BZ$56,28)*BM70</f>
        <v>0</v>
      </c>
      <c r="BO70" s="270"/>
      <c r="BP70" s="270">
        <f>VLOOKUP(V70,'[1]PPTOS GENERALES 2024'!$AL$45:$BZ$56,29)*BO70</f>
        <v>0</v>
      </c>
      <c r="BQ70" s="270"/>
      <c r="BR70" s="270">
        <f>VLOOKUP(V70,'[1]PPTOS GENERALES 2024'!$AL$45:$BZ$56,30)*BQ70</f>
        <v>0</v>
      </c>
      <c r="BS70" s="270"/>
      <c r="BT70" s="270">
        <f>VLOOKUP(V70,'[1]PPTOS GENERALES 2024'!$AL$45:$BZ$56,31)*BS70</f>
        <v>0</v>
      </c>
      <c r="BU70" s="270"/>
      <c r="BV70" s="270">
        <f>VLOOKUP(V70,'[1]PPTOS GENERALES 2024'!$AL$45:$BZ$56,32)*BU70</f>
        <v>0</v>
      </c>
      <c r="BW70" s="270"/>
      <c r="BX70" s="270">
        <f>VLOOKUP(V70,'[1]PPTOS GENERALES 2024'!$AL$45:$BZ$56,33)*BW70</f>
        <v>0</v>
      </c>
      <c r="BY70" s="270"/>
      <c r="BZ70" s="270">
        <f>VLOOKUP(V70,'[1]PPTOS GENERALES 2024'!$AL$45:$BZ$56,34)*BY70</f>
        <v>0</v>
      </c>
      <c r="CA70" s="270"/>
      <c r="CB70" s="270">
        <f>VLOOKUP(V70,'[1]PPTOS GENERALES 2024'!$AL$45:$BZ$56,35)*CA70</f>
        <v>0</v>
      </c>
      <c r="CC70" s="270">
        <v>0</v>
      </c>
      <c r="CD70" s="270">
        <f>VLOOKUP(V70,'[1]PPTOS GENERALES 2024'!$AL$45:$BZ$56,36)*CC70</f>
        <v>0</v>
      </c>
      <c r="CE70" s="270">
        <v>0</v>
      </c>
      <c r="CF70" s="270">
        <f>VLOOKUP(V70,'[1]PPTOS GENERALES 2024'!$AL$45:$BZ$56,37)*CE70</f>
        <v>0</v>
      </c>
      <c r="CG70" s="270">
        <v>0</v>
      </c>
      <c r="CH70" s="270">
        <f>VLOOKUP(V70,'[1]PPTOS GENERALES 2024'!$AL$45:$BZ$56,38)*CG70</f>
        <v>0</v>
      </c>
      <c r="CI70" s="270">
        <v>0</v>
      </c>
      <c r="CJ70" s="270">
        <f>VLOOKUP(V70,'[1]PPTOS GENERALES 2024'!$AL$45:$BZ$56,39)*CI70</f>
        <v>0</v>
      </c>
      <c r="CK70" s="270"/>
      <c r="CL70" s="270">
        <f>VLOOKUP(V70,'[1]PPTOS GENERALES 2024'!$AL$45:$BZ$56,40)*CK70</f>
        <v>0</v>
      </c>
      <c r="CM70" s="270"/>
      <c r="CN70" s="270">
        <f>VLOOKUP(V70,'[1]PPTOS GENERALES 2024'!$AL$45:$BZ$56,41)*CM70</f>
        <v>0</v>
      </c>
      <c r="CO70" s="391"/>
      <c r="CP70" s="391"/>
      <c r="CQ70" s="391"/>
      <c r="CR70" s="391">
        <f t="array" ref="CR70">ROUND((Z70*12)+(AC70*2),2)</f>
        <v>11884.58</v>
      </c>
      <c r="CS70" s="391"/>
      <c r="CT70" s="391"/>
      <c r="CU70" s="391">
        <f t="array" ref="CU70">ROUND((AA70*12)+ (AD70*2)+AB70,2)</f>
        <v>6232.91</v>
      </c>
      <c r="CV70" s="270">
        <f>SUM(CO70:CU70)</f>
        <v>18117.489999999998</v>
      </c>
      <c r="CW70" s="391">
        <f t="array" ref="CW70">ROUND((AE70+AF70)*14,2)</f>
        <v>8581.86</v>
      </c>
      <c r="CX70" s="391">
        <f t="array" ref="CX70">ROUND(AG70*14,2)</f>
        <v>7875.42</v>
      </c>
      <c r="CY70" s="270">
        <f t="shared" si="50"/>
        <v>12655.46</v>
      </c>
      <c r="CZ70" s="278">
        <f t="shared" si="51"/>
        <v>20530.879999999997</v>
      </c>
      <c r="DA70" s="129">
        <f>CO70+CP70+CS70+CR70+CT70+CU70+CW70+CX70+CY70</f>
        <v>47230.229999999996</v>
      </c>
      <c r="DB70" s="390">
        <v>0</v>
      </c>
      <c r="DC70" s="400">
        <f t="shared" si="52"/>
        <v>39688.962</v>
      </c>
      <c r="DD70" s="401">
        <f t="shared" si="53"/>
        <v>0.49054991426015504</v>
      </c>
      <c r="DE70" s="391">
        <f>-U70*DD70+(U70*3%)</f>
        <v>-12263.090200000002</v>
      </c>
      <c r="DF70" s="391">
        <v>2947.92</v>
      </c>
      <c r="DG70" s="391">
        <f t="shared" si="54"/>
        <v>3399.2415000000001</v>
      </c>
      <c r="DH70" s="389" t="e">
        <f>#REF!-#REF!</f>
        <v>#REF!</v>
      </c>
      <c r="DI70" s="402" t="s">
        <v>122</v>
      </c>
      <c r="DJ70" s="402" t="s">
        <v>258</v>
      </c>
      <c r="DK70" s="284">
        <v>45658</v>
      </c>
      <c r="DL70" s="403">
        <f t="shared" si="55"/>
        <v>14.333333333333334</v>
      </c>
      <c r="DM70" s="403">
        <f t="shared" si="56"/>
        <v>14.333333333333334</v>
      </c>
      <c r="DN70" s="404">
        <f>ROUND(AF70/30,2)</f>
        <v>0</v>
      </c>
      <c r="DO70" s="405">
        <f>ROUND(AJ70/30,2)</f>
        <v>8.98</v>
      </c>
      <c r="DP70" s="405">
        <f>ROUND(AL70/30,2)</f>
        <v>0</v>
      </c>
      <c r="DQ70" s="405">
        <f>ROUND(AN70/30,2)</f>
        <v>16.920000000000002</v>
      </c>
      <c r="DR70" s="405">
        <f>ROUND(AP70/30,2)</f>
        <v>0</v>
      </c>
      <c r="DS70" s="405">
        <f>ROUND(AR70/30,2)</f>
        <v>0</v>
      </c>
      <c r="DT70" s="405">
        <f>ROUND(AT70/30,2)</f>
        <v>0</v>
      </c>
      <c r="DU70" s="405">
        <f>ROUND(AV70/30,2)</f>
        <v>0</v>
      </c>
      <c r="DV70" s="405">
        <f>ROUND(AX70/30,2)</f>
        <v>4.2300000000000004</v>
      </c>
      <c r="DW70" s="405">
        <f>ROUND(AZ70/30,2)</f>
        <v>0</v>
      </c>
      <c r="DX70" s="405">
        <f>ROUND(BB70/30,2)</f>
        <v>0</v>
      </c>
      <c r="DY70" s="204"/>
      <c r="DZ70" s="406">
        <v>46</v>
      </c>
      <c r="EA70" s="406">
        <v>2437.89</v>
      </c>
      <c r="EB70" s="407" t="e">
        <f>#REF!-DZ70</f>
        <v>#REF!</v>
      </c>
      <c r="EC70" s="408">
        <f>DG70-EA70</f>
        <v>961.35150000000021</v>
      </c>
      <c r="ED70" s="409">
        <f>ROUND(DB70/2,2)</f>
        <v>0</v>
      </c>
      <c r="EE70" s="204"/>
      <c r="EF70" s="204"/>
      <c r="EG70" s="204"/>
      <c r="EH70" s="204"/>
      <c r="EI70" s="134" t="s">
        <v>256</v>
      </c>
      <c r="EJ70" s="124">
        <v>153</v>
      </c>
      <c r="EK70" s="295" t="s">
        <v>213</v>
      </c>
      <c r="EL70" s="205">
        <v>5</v>
      </c>
      <c r="EM70" s="205">
        <v>3</v>
      </c>
      <c r="EN70" s="170" t="s">
        <v>132</v>
      </c>
      <c r="EO70" s="170" t="s">
        <v>132</v>
      </c>
    </row>
    <row r="71" spans="1:1050" s="410" customFormat="1" ht="26.1" customHeight="1" outlineLevel="2" x14ac:dyDescent="0.2">
      <c r="A71" s="102">
        <v>153</v>
      </c>
      <c r="B71" s="7" t="s">
        <v>137</v>
      </c>
      <c r="C71" s="7" t="s">
        <v>113</v>
      </c>
      <c r="D71" s="7" t="s">
        <v>10</v>
      </c>
      <c r="E71" s="7" t="s">
        <v>138</v>
      </c>
      <c r="F71" s="7" t="s">
        <v>139</v>
      </c>
      <c r="G71" s="43" t="s">
        <v>241</v>
      </c>
      <c r="H71" s="42" t="s">
        <v>130</v>
      </c>
      <c r="I71" s="42">
        <v>14</v>
      </c>
      <c r="J71" s="44">
        <v>502.03</v>
      </c>
      <c r="K71" s="44"/>
      <c r="L71" s="44"/>
      <c r="M71" s="44"/>
      <c r="N71" s="44"/>
      <c r="O71" s="44"/>
      <c r="P71" s="44">
        <v>300.27</v>
      </c>
      <c r="Q71" s="44">
        <v>76.31</v>
      </c>
      <c r="R71" s="44">
        <v>53.31</v>
      </c>
      <c r="S71" s="44">
        <v>75</v>
      </c>
      <c r="T71" s="44">
        <f t="shared" si="47"/>
        <v>1006.9199999999998</v>
      </c>
      <c r="U71" s="44">
        <f t="shared" si="48"/>
        <v>13687.64</v>
      </c>
      <c r="V71" s="42">
        <v>2</v>
      </c>
      <c r="W71" s="45">
        <v>14</v>
      </c>
      <c r="X71" s="46">
        <f>VLOOKUP(W71,'[1]PPTOS GENERALES 2024'!$AO$61:$AQ$63,3)*Y71</f>
        <v>380.27</v>
      </c>
      <c r="Y71" s="47">
        <v>1</v>
      </c>
      <c r="Z71" s="48">
        <f>VLOOKUP(C71,'[1]PPTOS GENERALES 2024'!$AL$3:$AO$8,4)*Y71</f>
        <v>659.44</v>
      </c>
      <c r="AA71" s="48">
        <f>VLOOKUP(C71,'[1]PPTOS GENERALES 2024'!$AL$3:$AP$8,5)*DM71*Y71</f>
        <v>151.57333333333332</v>
      </c>
      <c r="AB71" s="48"/>
      <c r="AC71" s="44">
        <f>VLOOKUP(C71,'[1]PPTOS GENERALES 2024'!$AU$3:$AV$8,2)*Y71</f>
        <v>659.44399999999996</v>
      </c>
      <c r="AD71" s="44">
        <f>VLOOKUP(C71,'[1]PPTOS GENERALES 2024'!$AU$3:$AW$8,3)*DM71*Y71</f>
        <v>151.53599999999997</v>
      </c>
      <c r="AE71" s="49">
        <f>VLOOKUP(I71,'[1]PPTOS GENERALES 2024'!$AO$60:$AQ$63,3)*Y71</f>
        <v>380.27</v>
      </c>
      <c r="AF71" s="44">
        <f t="shared" si="49"/>
        <v>0</v>
      </c>
      <c r="AG71" s="44">
        <f>VLOOKUP(V71,'[1]PPTOS GENERALES 2024'!$AL$61:$AU$63,10)*Y71</f>
        <v>418.38</v>
      </c>
      <c r="AH71" s="44"/>
      <c r="AI71" s="44"/>
      <c r="AJ71" s="44"/>
      <c r="AK71" s="50"/>
      <c r="AL71" s="44">
        <f>VLOOKUP(V71,'[1]PPTOS GENERALES 2024'!$AL$45:$BB$56,12)*AK71</f>
        <v>0</v>
      </c>
      <c r="AM71" s="50"/>
      <c r="AN71" s="44">
        <f>VLOOKUP(V71,'[1]PPTOS GENERALES 2024'!$AL$45:$BB$56,14)*AM71</f>
        <v>0</v>
      </c>
      <c r="AO71" s="50">
        <v>1</v>
      </c>
      <c r="AP71" s="44">
        <f>VLOOKUP(V71,'[1]PPTOS GENERALES 2024'!$AL$45:$BB$56,15)*AO71</f>
        <v>167.02600000000001</v>
      </c>
      <c r="AQ71" s="50"/>
      <c r="AR71" s="44">
        <f>VLOOKUP(V71,'[1]PPTOS GENERALES 2024'!$AL$45:$BB$56,17)*AQ71</f>
        <v>0</v>
      </c>
      <c r="AS71" s="50"/>
      <c r="AT71" s="44">
        <f>VLOOKUP(V71,'[1]PPTOS GENERALES 2024'!$AL$45:$BG$56,18)*AS71</f>
        <v>0</v>
      </c>
      <c r="AU71" s="20"/>
      <c r="AV71" s="44">
        <f>VLOOKUP(V71,'[1]PPTOS GENERALES 2024'!$AL$45:$BG$56,19)*AU71</f>
        <v>0</v>
      </c>
      <c r="AW71" s="20">
        <v>1</v>
      </c>
      <c r="AX71" s="44">
        <f>VLOOKUP(V71,'[1]PPTOS GENERALES 2024'!$AL$45:$BG$56,20)*AW71</f>
        <v>83.513000000000005</v>
      </c>
      <c r="AY71" s="20"/>
      <c r="AZ71" s="44">
        <f>VLOOKUP(V71,'[1]PPTOS GENERALES 2024'!$AL$45:$BG$56,21)*AY71</f>
        <v>0</v>
      </c>
      <c r="BA71" s="20"/>
      <c r="BB71" s="44">
        <f>VLOOKUP(V71,'[1]PPTOS GENERALES 2024'!$AL$45:$BG$56,22)*BA71</f>
        <v>0</v>
      </c>
      <c r="BC71" s="20"/>
      <c r="BD71" s="270">
        <f>VLOOKUP(V71,'[1]PPTOS GENERALES 2024'!$AL$45:$BZ$56,23)*BC71</f>
        <v>0</v>
      </c>
      <c r="BE71" s="20"/>
      <c r="BF71" s="270">
        <f>VLOOKUP(V71,'[1]PPTOS GENERALES 2024'!$AL$45:$BZ$56,24)*BE71</f>
        <v>0</v>
      </c>
      <c r="BG71" s="20"/>
      <c r="BH71" s="270">
        <f>VLOOKUP(V71,'[1]PPTOS GENERALES 2024'!$AL$45:$BZ$56,25)*BG71</f>
        <v>0</v>
      </c>
      <c r="BI71" s="20"/>
      <c r="BJ71" s="270">
        <f>VLOOKUP(V71,'[1]PPTOS GENERALES 2024'!$AL$45:$BZ$56,26)*BI71</f>
        <v>0</v>
      </c>
      <c r="BK71" s="20"/>
      <c r="BL71" s="270">
        <f>VLOOKUP(V71,'[1]PPTOS GENERALES 2024'!$AL$45:$BZ$56,27)*BK71</f>
        <v>0</v>
      </c>
      <c r="BM71" s="270"/>
      <c r="BN71" s="270">
        <f>VLOOKUP(V71,'[1]PPTOS GENERALES 2024'!$AL$45:$BZ$56,28)*BM71</f>
        <v>0</v>
      </c>
      <c r="BO71" s="270"/>
      <c r="BP71" s="270">
        <f>VLOOKUP(V71,'[1]PPTOS GENERALES 2024'!$AL$45:$BZ$56,29)*BO71</f>
        <v>0</v>
      </c>
      <c r="BQ71" s="270"/>
      <c r="BR71" s="270">
        <f>VLOOKUP(V71,'[1]PPTOS GENERALES 2024'!$AL$45:$BZ$56,30)*BQ71</f>
        <v>0</v>
      </c>
      <c r="BS71" s="270"/>
      <c r="BT71" s="270">
        <f>VLOOKUP(V71,'[1]PPTOS GENERALES 2024'!$AL$45:$BZ$56,31)*BS71</f>
        <v>0</v>
      </c>
      <c r="BU71" s="270"/>
      <c r="BV71" s="270">
        <f>VLOOKUP(V71,'[1]PPTOS GENERALES 2024'!$AL$45:$BZ$56,32)*BU71</f>
        <v>0</v>
      </c>
      <c r="BW71" s="270"/>
      <c r="BX71" s="270">
        <f>VLOOKUP(V71,'[1]PPTOS GENERALES 2024'!$AL$45:$BZ$56,33)*BW71</f>
        <v>0</v>
      </c>
      <c r="BY71" s="270"/>
      <c r="BZ71" s="270">
        <f>VLOOKUP(V71,'[1]PPTOS GENERALES 2024'!$AL$45:$BZ$56,34)*BY71</f>
        <v>0</v>
      </c>
      <c r="CA71" s="270"/>
      <c r="CB71" s="270">
        <f>VLOOKUP(V71,'[1]PPTOS GENERALES 2024'!$AL$45:$BZ$56,35)*CA71</f>
        <v>0</v>
      </c>
      <c r="CC71" s="270">
        <v>0</v>
      </c>
      <c r="CD71" s="270">
        <f>VLOOKUP(V71,'[1]PPTOS GENERALES 2024'!$AL$45:$BZ$56,36)*CC71</f>
        <v>0</v>
      </c>
      <c r="CE71" s="270">
        <v>0</v>
      </c>
      <c r="CF71" s="270">
        <f>VLOOKUP(V71,'[1]PPTOS GENERALES 2024'!$AL$45:$BZ$56,37)*CE71</f>
        <v>0</v>
      </c>
      <c r="CG71" s="270">
        <v>0</v>
      </c>
      <c r="CH71" s="270">
        <f>VLOOKUP(V71,'[1]PPTOS GENERALES 2024'!$AL$45:$BZ$56,38)*CG71</f>
        <v>0</v>
      </c>
      <c r="CI71" s="270">
        <v>0</v>
      </c>
      <c r="CJ71" s="270">
        <f>VLOOKUP(V71,'[1]PPTOS GENERALES 2024'!$AL$45:$BZ$56,39)*CI71</f>
        <v>0</v>
      </c>
      <c r="CK71" s="270"/>
      <c r="CL71" s="270">
        <f>VLOOKUP(V71,'[1]PPTOS GENERALES 2024'!$AL$45:$BZ$56,40)*CK71</f>
        <v>0</v>
      </c>
      <c r="CM71" s="270"/>
      <c r="CN71" s="270">
        <f>VLOOKUP(V71,'[1]PPTOS GENERALES 2024'!$AL$45:$BZ$56,41)*CM71</f>
        <v>0</v>
      </c>
      <c r="CO71" s="44"/>
      <c r="CP71" s="44"/>
      <c r="CQ71" s="44"/>
      <c r="CR71" s="44"/>
      <c r="CS71" s="44"/>
      <c r="CT71" s="44">
        <f>Z71*14</f>
        <v>9232.16</v>
      </c>
      <c r="CU71" s="44">
        <f>(AA71*12)+ (AD71*2)+AB71</f>
        <v>2121.9519999999998</v>
      </c>
      <c r="CV71" s="44"/>
      <c r="CW71" s="44">
        <f>(AE71+AF71)*14</f>
        <v>5323.78</v>
      </c>
      <c r="CX71" s="44">
        <f>AG71*14</f>
        <v>5857.32</v>
      </c>
      <c r="CY71" s="270">
        <f t="shared" si="50"/>
        <v>3507.55</v>
      </c>
      <c r="CZ71" s="278">
        <f t="shared" si="51"/>
        <v>9364.869999999999</v>
      </c>
      <c r="DA71" s="129">
        <f t="shared" ref="DA71:DA77" si="57">CO71+CP71+CR71+CS71+CT71+CU71+CW71+CX71+CY71</f>
        <v>26042.761999999999</v>
      </c>
      <c r="DB71" s="21">
        <v>0</v>
      </c>
      <c r="DC71" s="53">
        <f t="shared" si="52"/>
        <v>23537.442666666666</v>
      </c>
      <c r="DD71" s="54">
        <f t="shared" si="53"/>
        <v>0.71961292572471702</v>
      </c>
      <c r="DE71" s="44"/>
      <c r="DF71" s="44"/>
      <c r="DG71" s="44">
        <f t="shared" si="54"/>
        <v>1860.2023333333334</v>
      </c>
      <c r="DH71" s="42" t="e">
        <f>#REF!-#REF!</f>
        <v>#REF!</v>
      </c>
      <c r="DI71" s="55" t="s">
        <v>122</v>
      </c>
      <c r="DJ71" s="130">
        <v>35226</v>
      </c>
      <c r="DK71" s="284">
        <v>45658</v>
      </c>
      <c r="DL71" s="58">
        <f t="shared" si="55"/>
        <v>9.3333333333333339</v>
      </c>
      <c r="DM71" s="58">
        <f t="shared" si="56"/>
        <v>9.3333333333333339</v>
      </c>
      <c r="DN71" s="59">
        <f>ROUND(AF71/30,2)</f>
        <v>0</v>
      </c>
      <c r="DO71" s="60">
        <f>ROUND(AJ71/30,2)</f>
        <v>0</v>
      </c>
      <c r="DP71" s="60">
        <f>ROUND(AL71/30,2)</f>
        <v>0</v>
      </c>
      <c r="DQ71" s="60">
        <f>ROUND(AN71/30,2)</f>
        <v>0</v>
      </c>
      <c r="DR71" s="60">
        <f>ROUND(AP71/30,2)</f>
        <v>5.57</v>
      </c>
      <c r="DS71" s="60">
        <f>ROUND(AR71/30,2)</f>
        <v>0</v>
      </c>
      <c r="DT71" s="60">
        <f>ROUND(AT71/30,2)</f>
        <v>0</v>
      </c>
      <c r="DU71" s="60">
        <f>ROUND(AV71/30,2)</f>
        <v>0</v>
      </c>
      <c r="DV71" s="60">
        <f>ROUND(AX71/30,2)</f>
        <v>2.78</v>
      </c>
      <c r="DW71" s="60">
        <f>ROUND(AZ71/30,2)</f>
        <v>0</v>
      </c>
      <c r="DX71" s="60">
        <f>ROUND(BB71/30,2)</f>
        <v>0</v>
      </c>
      <c r="DY71" s="61"/>
      <c r="DZ71" s="62">
        <v>303</v>
      </c>
      <c r="EA71" s="62">
        <v>1355.1</v>
      </c>
      <c r="EB71" s="63" t="e">
        <f>#REF!-DZ71</f>
        <v>#REF!</v>
      </c>
      <c r="EC71" s="64">
        <f>DG71-EA71</f>
        <v>505.10233333333349</v>
      </c>
      <c r="ED71" s="65">
        <f>ROUND(DB71/2,2)</f>
        <v>0</v>
      </c>
      <c r="EE71" s="61"/>
      <c r="EF71" s="61"/>
      <c r="EG71" s="61"/>
      <c r="EH71" s="61"/>
      <c r="EI71" s="134" t="s">
        <v>256</v>
      </c>
      <c r="EJ71" s="124">
        <v>153</v>
      </c>
      <c r="EK71" s="67">
        <v>1</v>
      </c>
      <c r="EL71" s="68">
        <v>5</v>
      </c>
      <c r="EM71" s="68">
        <v>3</v>
      </c>
      <c r="EN71" s="170" t="s">
        <v>132</v>
      </c>
      <c r="EO71" s="170" t="s">
        <v>132</v>
      </c>
      <c r="EP71" s="61"/>
      <c r="EQ71" s="61"/>
      <c r="ER71" s="61"/>
      <c r="ES71" s="61"/>
      <c r="ET71" s="61"/>
      <c r="EU71" s="206"/>
      <c r="EV71" s="206"/>
      <c r="EW71" s="206"/>
      <c r="EX71" s="206"/>
      <c r="EY71" s="206"/>
      <c r="EZ71" s="206"/>
      <c r="FA71" s="206"/>
      <c r="FB71" s="206"/>
      <c r="FC71" s="206"/>
      <c r="FD71" s="206"/>
      <c r="FE71" s="206"/>
      <c r="FF71" s="206"/>
      <c r="FG71" s="206"/>
      <c r="FH71" s="206"/>
      <c r="FI71" s="206"/>
      <c r="FJ71" s="206"/>
      <c r="FK71" s="206"/>
      <c r="FL71" s="206"/>
      <c r="FM71" s="206"/>
      <c r="FN71" s="206"/>
      <c r="FO71" s="206"/>
      <c r="FP71" s="206"/>
      <c r="FQ71" s="206"/>
      <c r="FR71" s="206"/>
      <c r="FS71" s="206"/>
      <c r="FT71" s="206"/>
      <c r="FU71" s="206"/>
      <c r="FV71" s="206"/>
      <c r="FW71" s="206"/>
      <c r="FX71" s="206"/>
      <c r="FY71" s="206"/>
      <c r="FZ71" s="206"/>
      <c r="GA71" s="206"/>
      <c r="GB71" s="206"/>
      <c r="GC71" s="206"/>
      <c r="GD71" s="206"/>
      <c r="GE71" s="206"/>
      <c r="GF71" s="206"/>
      <c r="GG71" s="206"/>
      <c r="GH71" s="206"/>
      <c r="GI71" s="206"/>
      <c r="GJ71" s="206"/>
      <c r="GK71" s="206"/>
      <c r="GL71" s="206"/>
      <c r="GM71" s="206"/>
      <c r="GN71" s="206"/>
      <c r="GO71" s="206"/>
      <c r="GP71" s="206"/>
      <c r="GQ71" s="206"/>
      <c r="GR71" s="206"/>
      <c r="GS71" s="206"/>
      <c r="GT71" s="206"/>
      <c r="GU71" s="206"/>
      <c r="GV71" s="206"/>
      <c r="GW71" s="206"/>
      <c r="GX71" s="206"/>
      <c r="GY71" s="206"/>
      <c r="GZ71" s="206"/>
      <c r="HA71" s="206"/>
      <c r="HB71" s="206"/>
      <c r="HC71" s="206"/>
      <c r="HD71" s="206"/>
      <c r="HE71" s="206"/>
      <c r="HF71" s="206"/>
      <c r="HG71" s="206"/>
      <c r="HH71" s="206"/>
      <c r="HI71" s="206"/>
      <c r="HJ71" s="206"/>
      <c r="HK71" s="206"/>
      <c r="HL71" s="206"/>
      <c r="HM71" s="206"/>
      <c r="HN71" s="206"/>
      <c r="HO71" s="206"/>
      <c r="HP71" s="206"/>
      <c r="HQ71" s="206"/>
      <c r="HR71" s="206"/>
      <c r="HS71" s="206"/>
      <c r="HT71" s="206"/>
      <c r="HU71" s="206"/>
      <c r="HV71" s="206"/>
      <c r="HW71" s="206"/>
      <c r="HX71" s="206"/>
      <c r="HY71" s="206"/>
      <c r="HZ71" s="206"/>
      <c r="IA71" s="206"/>
      <c r="IB71" s="206"/>
      <c r="IC71" s="206"/>
      <c r="ID71" s="206"/>
      <c r="IE71" s="206"/>
      <c r="IF71" s="206"/>
      <c r="IG71" s="206"/>
      <c r="IH71" s="206"/>
      <c r="II71" s="206"/>
      <c r="IJ71" s="206"/>
      <c r="IK71" s="206"/>
      <c r="IL71" s="206"/>
      <c r="IM71" s="206"/>
      <c r="IN71" s="206"/>
      <c r="IO71" s="206"/>
      <c r="IP71" s="206"/>
      <c r="IQ71" s="206"/>
      <c r="IR71" s="206"/>
      <c r="IS71" s="206"/>
      <c r="IT71" s="206"/>
      <c r="IU71" s="206"/>
      <c r="IV71" s="206"/>
      <c r="IW71" s="206"/>
      <c r="IX71" s="206"/>
      <c r="IY71" s="206"/>
      <c r="IZ71" s="206"/>
      <c r="JA71" s="206"/>
      <c r="JB71" s="206"/>
      <c r="JC71" s="206"/>
      <c r="JD71" s="206"/>
      <c r="JE71" s="206"/>
      <c r="JF71" s="206"/>
      <c r="JG71" s="206"/>
      <c r="JH71" s="206"/>
      <c r="JI71" s="206"/>
      <c r="JJ71" s="206"/>
      <c r="JK71" s="206"/>
      <c r="JL71" s="206"/>
      <c r="JM71" s="206"/>
      <c r="JN71" s="206"/>
      <c r="JO71" s="206"/>
      <c r="JP71" s="206"/>
      <c r="JQ71" s="206"/>
      <c r="JR71" s="206"/>
      <c r="JS71" s="206"/>
      <c r="JT71" s="206"/>
      <c r="JU71" s="206"/>
      <c r="JV71" s="206"/>
      <c r="JW71" s="206"/>
      <c r="JX71" s="206"/>
      <c r="JY71" s="206"/>
      <c r="JZ71" s="206"/>
      <c r="KA71" s="206"/>
      <c r="KB71" s="206"/>
      <c r="KC71" s="206"/>
      <c r="KD71" s="206"/>
      <c r="KE71" s="206"/>
      <c r="KF71" s="206"/>
      <c r="KG71" s="206"/>
      <c r="KH71" s="206"/>
      <c r="KI71" s="206"/>
      <c r="KJ71" s="206"/>
      <c r="KK71" s="206"/>
      <c r="KL71" s="206"/>
      <c r="KM71" s="206"/>
      <c r="KN71" s="206"/>
      <c r="KO71" s="206"/>
      <c r="KP71" s="206"/>
      <c r="KQ71" s="206"/>
      <c r="KR71" s="206"/>
      <c r="KS71" s="206"/>
      <c r="KT71" s="206"/>
      <c r="KU71" s="206"/>
      <c r="KV71" s="206"/>
      <c r="KW71" s="206"/>
      <c r="KX71" s="206"/>
      <c r="KY71" s="206"/>
      <c r="KZ71" s="206"/>
      <c r="LA71" s="206"/>
      <c r="LB71" s="206"/>
      <c r="LC71" s="206"/>
      <c r="LD71" s="206"/>
      <c r="LE71" s="206"/>
      <c r="LF71" s="206"/>
      <c r="LG71" s="206"/>
      <c r="LH71" s="206"/>
      <c r="LI71" s="206"/>
      <c r="LJ71" s="206"/>
      <c r="LK71" s="206"/>
      <c r="LL71" s="206"/>
      <c r="LM71" s="206"/>
      <c r="LN71" s="206"/>
      <c r="LO71" s="206"/>
      <c r="LP71" s="206"/>
      <c r="LQ71" s="206"/>
      <c r="LR71" s="206"/>
      <c r="LS71" s="206"/>
      <c r="LT71" s="206"/>
      <c r="LU71" s="206"/>
      <c r="LV71" s="206"/>
      <c r="LW71" s="206"/>
      <c r="LX71" s="206"/>
      <c r="LY71" s="206"/>
      <c r="LZ71" s="206"/>
      <c r="MA71" s="206"/>
      <c r="MB71" s="206"/>
      <c r="MC71" s="206"/>
      <c r="MD71" s="206"/>
      <c r="ME71" s="206"/>
      <c r="MF71" s="206"/>
      <c r="MG71" s="206"/>
      <c r="MH71" s="206"/>
      <c r="MI71" s="206"/>
      <c r="MJ71" s="206"/>
      <c r="MK71" s="206"/>
      <c r="ML71" s="206"/>
      <c r="MM71" s="206"/>
      <c r="MN71" s="206"/>
      <c r="MO71" s="206"/>
      <c r="MP71" s="206"/>
      <c r="MQ71" s="206"/>
      <c r="MR71" s="206"/>
      <c r="MS71" s="206"/>
      <c r="MT71" s="206"/>
      <c r="MU71" s="206"/>
      <c r="MV71" s="206"/>
      <c r="MW71" s="206"/>
      <c r="MX71" s="206"/>
      <c r="MY71" s="206"/>
      <c r="MZ71" s="206"/>
      <c r="NA71" s="206"/>
      <c r="NB71" s="206"/>
      <c r="NC71" s="206"/>
      <c r="ND71" s="206"/>
      <c r="NE71" s="206"/>
      <c r="NF71" s="206"/>
      <c r="NG71" s="206"/>
      <c r="NH71" s="206"/>
      <c r="NI71" s="206"/>
      <c r="NJ71" s="206"/>
      <c r="NK71" s="206"/>
      <c r="NL71" s="206"/>
      <c r="NM71" s="206"/>
      <c r="NN71" s="206"/>
      <c r="NO71" s="206"/>
      <c r="NP71" s="206"/>
      <c r="NQ71" s="206"/>
      <c r="NR71" s="206"/>
      <c r="NS71" s="206"/>
      <c r="NT71" s="206"/>
      <c r="NU71" s="206"/>
      <c r="NV71" s="206"/>
      <c r="NW71" s="206"/>
      <c r="NX71" s="206"/>
      <c r="NY71" s="206"/>
      <c r="NZ71" s="206"/>
      <c r="OA71" s="206"/>
      <c r="OB71" s="206"/>
      <c r="OC71" s="206"/>
      <c r="OD71" s="206"/>
      <c r="OE71" s="206"/>
      <c r="OF71" s="206"/>
      <c r="OG71" s="206"/>
      <c r="OH71" s="206"/>
      <c r="OI71" s="206"/>
      <c r="OJ71" s="206"/>
      <c r="OK71" s="206"/>
      <c r="OL71" s="206"/>
      <c r="OM71" s="206"/>
      <c r="ON71" s="206"/>
      <c r="OO71" s="206"/>
      <c r="OP71" s="206"/>
      <c r="OQ71" s="206"/>
      <c r="OR71" s="206"/>
      <c r="OS71" s="206"/>
      <c r="OT71" s="206"/>
      <c r="OU71" s="206"/>
      <c r="OV71" s="206"/>
      <c r="OW71" s="206"/>
      <c r="OX71" s="206"/>
      <c r="OY71" s="206"/>
      <c r="OZ71" s="206"/>
      <c r="PA71" s="206"/>
      <c r="PB71" s="206"/>
      <c r="PC71" s="206"/>
      <c r="PD71" s="206"/>
      <c r="PE71" s="206"/>
      <c r="PF71" s="206"/>
      <c r="PG71" s="206"/>
      <c r="PH71" s="206"/>
      <c r="PI71" s="206"/>
      <c r="PJ71" s="206"/>
      <c r="PK71" s="206"/>
      <c r="PL71" s="206"/>
      <c r="PM71" s="206"/>
      <c r="PN71" s="206"/>
      <c r="PO71" s="206"/>
      <c r="PP71" s="206"/>
      <c r="PQ71" s="206"/>
      <c r="PR71" s="206"/>
      <c r="PS71" s="206"/>
      <c r="PT71" s="206"/>
      <c r="PU71" s="206"/>
      <c r="PV71" s="206"/>
      <c r="PW71" s="206"/>
      <c r="PX71" s="206"/>
      <c r="PY71" s="206"/>
      <c r="PZ71" s="206"/>
      <c r="QA71" s="206"/>
      <c r="QB71" s="206"/>
      <c r="QC71" s="206"/>
      <c r="QD71" s="206"/>
      <c r="QE71" s="206"/>
      <c r="QF71" s="206"/>
      <c r="QG71" s="206"/>
      <c r="QH71" s="206"/>
      <c r="QI71" s="206"/>
      <c r="QJ71" s="206"/>
      <c r="QK71" s="206"/>
      <c r="QL71" s="206"/>
      <c r="QM71" s="206"/>
      <c r="QN71" s="206"/>
      <c r="QO71" s="206"/>
      <c r="QP71" s="206"/>
      <c r="QQ71" s="206"/>
      <c r="QR71" s="206"/>
      <c r="QS71" s="206"/>
      <c r="QT71" s="206"/>
      <c r="QU71" s="206"/>
      <c r="QV71" s="206"/>
      <c r="QW71" s="206"/>
      <c r="QX71" s="206"/>
      <c r="QY71" s="206"/>
      <c r="QZ71" s="206"/>
      <c r="RA71" s="206"/>
      <c r="RB71" s="206"/>
      <c r="RC71" s="206"/>
      <c r="RD71" s="206"/>
      <c r="RE71" s="206"/>
      <c r="RF71" s="206"/>
      <c r="RG71" s="206"/>
      <c r="RH71" s="206"/>
      <c r="RI71" s="206"/>
      <c r="RJ71" s="206"/>
      <c r="RK71" s="206"/>
      <c r="RL71" s="206"/>
      <c r="RM71" s="206"/>
      <c r="RN71" s="206"/>
      <c r="RO71" s="206"/>
      <c r="RP71" s="206"/>
      <c r="RQ71" s="206"/>
      <c r="RR71" s="206"/>
      <c r="RS71" s="206"/>
      <c r="RT71" s="206"/>
      <c r="RU71" s="206"/>
      <c r="RV71" s="206"/>
      <c r="RW71" s="206"/>
      <c r="RX71" s="206"/>
      <c r="RY71" s="206"/>
      <c r="RZ71" s="206"/>
      <c r="SA71" s="206"/>
      <c r="SB71" s="206"/>
      <c r="SC71" s="206"/>
      <c r="SD71" s="206"/>
      <c r="SE71" s="206"/>
      <c r="SF71" s="206"/>
      <c r="SG71" s="206"/>
      <c r="SH71" s="206"/>
      <c r="SI71" s="206"/>
      <c r="SJ71" s="206"/>
      <c r="SK71" s="206"/>
      <c r="SL71" s="206"/>
      <c r="SM71" s="206"/>
      <c r="SN71" s="206"/>
      <c r="SO71" s="206"/>
      <c r="SP71" s="206"/>
      <c r="SQ71" s="206"/>
      <c r="SR71" s="206"/>
      <c r="SS71" s="206"/>
      <c r="ST71" s="206"/>
      <c r="SU71" s="206"/>
      <c r="SV71" s="206"/>
      <c r="SW71" s="206"/>
      <c r="SX71" s="206"/>
      <c r="SY71" s="206"/>
      <c r="SZ71" s="206"/>
      <c r="TA71" s="206"/>
      <c r="TB71" s="206"/>
      <c r="TC71" s="206"/>
      <c r="TD71" s="206"/>
      <c r="TE71" s="206"/>
      <c r="TF71" s="206"/>
      <c r="TG71" s="206"/>
      <c r="TH71" s="206"/>
      <c r="TI71" s="206"/>
      <c r="TJ71" s="206"/>
      <c r="TK71" s="206"/>
      <c r="TL71" s="206"/>
      <c r="TM71" s="206"/>
      <c r="TN71" s="206"/>
      <c r="TO71" s="206"/>
      <c r="TP71" s="206"/>
      <c r="TQ71" s="206"/>
      <c r="TR71" s="206"/>
      <c r="TS71" s="206"/>
      <c r="TT71" s="206"/>
      <c r="TU71" s="206"/>
      <c r="TV71" s="206"/>
      <c r="TW71" s="206"/>
      <c r="TX71" s="206"/>
      <c r="TY71" s="206"/>
      <c r="TZ71" s="206"/>
      <c r="UA71" s="206"/>
      <c r="UB71" s="206"/>
      <c r="UC71" s="206"/>
      <c r="UD71" s="206"/>
      <c r="UE71" s="206"/>
      <c r="UF71" s="206"/>
      <c r="UG71" s="206"/>
      <c r="UH71" s="206"/>
      <c r="UI71" s="206"/>
      <c r="UJ71" s="206"/>
      <c r="UK71" s="206"/>
      <c r="UL71" s="206"/>
      <c r="UM71" s="206"/>
      <c r="UN71" s="206"/>
      <c r="UO71" s="206"/>
      <c r="UP71" s="206"/>
      <c r="UQ71" s="206"/>
      <c r="UR71" s="206"/>
      <c r="US71" s="206"/>
      <c r="UT71" s="206"/>
      <c r="UU71" s="206"/>
      <c r="UV71" s="206"/>
      <c r="UW71" s="206"/>
      <c r="UX71" s="206"/>
      <c r="UY71" s="206"/>
      <c r="UZ71" s="206"/>
      <c r="VA71" s="206"/>
      <c r="VB71" s="206"/>
      <c r="VC71" s="206"/>
      <c r="VD71" s="206"/>
      <c r="VE71" s="206"/>
      <c r="VF71" s="206"/>
      <c r="VG71" s="206"/>
      <c r="VH71" s="206"/>
      <c r="VI71" s="206"/>
      <c r="VJ71" s="206"/>
      <c r="VK71" s="206"/>
      <c r="VL71" s="206"/>
      <c r="VM71" s="206"/>
      <c r="VN71" s="206"/>
      <c r="VO71" s="206"/>
      <c r="VP71" s="206"/>
      <c r="VQ71" s="206"/>
      <c r="VR71" s="206"/>
      <c r="VS71" s="206"/>
      <c r="VT71" s="206"/>
      <c r="VU71" s="206"/>
      <c r="VV71" s="206"/>
      <c r="VW71" s="206"/>
      <c r="VX71" s="206"/>
      <c r="VY71" s="206"/>
      <c r="VZ71" s="206"/>
      <c r="WA71" s="206"/>
      <c r="WB71" s="206"/>
      <c r="WC71" s="206"/>
      <c r="WD71" s="206"/>
      <c r="WE71" s="206"/>
      <c r="WF71" s="206"/>
      <c r="WG71" s="206"/>
      <c r="WH71" s="206"/>
      <c r="WI71" s="206"/>
      <c r="WJ71" s="206"/>
      <c r="WK71" s="206"/>
      <c r="WL71" s="206"/>
      <c r="WM71" s="206"/>
      <c r="WN71" s="206"/>
      <c r="WO71" s="206"/>
      <c r="WP71" s="206"/>
      <c r="WQ71" s="206"/>
      <c r="WR71" s="206"/>
      <c r="WS71" s="206"/>
      <c r="WT71" s="206"/>
      <c r="WU71" s="206"/>
      <c r="WV71" s="206"/>
      <c r="WW71" s="206"/>
      <c r="WX71" s="206"/>
      <c r="WY71" s="206"/>
      <c r="WZ71" s="206"/>
      <c r="XA71" s="206"/>
      <c r="XB71" s="206"/>
      <c r="XC71" s="206"/>
      <c r="XD71" s="206"/>
      <c r="XE71" s="206"/>
      <c r="XF71" s="206"/>
      <c r="XG71" s="206"/>
      <c r="XH71" s="206"/>
      <c r="XI71" s="206"/>
      <c r="XJ71" s="206"/>
      <c r="XK71" s="206"/>
      <c r="XL71" s="206"/>
      <c r="XM71" s="206"/>
      <c r="XN71" s="206"/>
      <c r="XO71" s="206"/>
      <c r="XP71" s="206"/>
      <c r="XQ71" s="206"/>
      <c r="XR71" s="206"/>
      <c r="XS71" s="206"/>
      <c r="XT71" s="206"/>
      <c r="XU71" s="206"/>
      <c r="XV71" s="206"/>
      <c r="XW71" s="206"/>
      <c r="XX71" s="206"/>
      <c r="XY71" s="206"/>
      <c r="XZ71" s="206"/>
      <c r="YA71" s="206"/>
      <c r="YB71" s="206"/>
      <c r="YC71" s="206"/>
      <c r="YD71" s="206"/>
      <c r="YE71" s="206"/>
      <c r="YF71" s="206"/>
      <c r="YG71" s="206"/>
      <c r="YH71" s="206"/>
      <c r="YI71" s="206"/>
      <c r="YJ71" s="206"/>
      <c r="YK71" s="206"/>
      <c r="YL71" s="206"/>
      <c r="YM71" s="206"/>
      <c r="YN71" s="206"/>
      <c r="YO71" s="206"/>
      <c r="YP71" s="206"/>
      <c r="YQ71" s="206"/>
      <c r="YR71" s="206"/>
      <c r="YS71" s="206"/>
      <c r="YT71" s="206"/>
      <c r="YU71" s="206"/>
      <c r="YV71" s="206"/>
      <c r="YW71" s="206"/>
      <c r="YX71" s="206"/>
      <c r="YY71" s="206"/>
      <c r="YZ71" s="206"/>
      <c r="ZA71" s="206"/>
      <c r="ZB71" s="206"/>
      <c r="ZC71" s="206"/>
      <c r="ZD71" s="206"/>
      <c r="ZE71" s="206"/>
      <c r="ZF71" s="206"/>
      <c r="ZG71" s="206"/>
      <c r="ZH71" s="206"/>
      <c r="ZI71" s="206"/>
      <c r="ZJ71" s="206"/>
      <c r="ZK71" s="206"/>
      <c r="ZL71" s="206"/>
      <c r="ZM71" s="206"/>
      <c r="ZN71" s="206"/>
      <c r="ZO71" s="206"/>
      <c r="ZP71" s="206"/>
      <c r="ZQ71" s="206"/>
      <c r="ZR71" s="206"/>
      <c r="ZS71" s="206"/>
      <c r="ZT71" s="206"/>
      <c r="ZU71" s="206"/>
      <c r="ZV71" s="206"/>
      <c r="ZW71" s="206"/>
      <c r="ZX71" s="206"/>
      <c r="ZY71" s="206"/>
      <c r="ZZ71" s="206"/>
      <c r="AAA71" s="206"/>
      <c r="AAB71" s="206"/>
      <c r="AAC71" s="206"/>
      <c r="AAD71" s="206"/>
      <c r="AAE71" s="206"/>
      <c r="AAF71" s="206"/>
      <c r="AAG71" s="206"/>
      <c r="AAH71" s="206"/>
      <c r="AAI71" s="206"/>
      <c r="AAJ71" s="206"/>
      <c r="AAK71" s="206"/>
      <c r="AAL71" s="206"/>
      <c r="AAM71" s="206"/>
      <c r="AAN71" s="206"/>
      <c r="AAO71" s="206"/>
      <c r="AAP71" s="206"/>
      <c r="AAQ71" s="206"/>
      <c r="AAR71" s="206"/>
      <c r="AAS71" s="206"/>
      <c r="AAT71" s="206"/>
      <c r="AAU71" s="206"/>
      <c r="AAV71" s="206"/>
      <c r="AAW71" s="206"/>
      <c r="AAX71" s="206"/>
      <c r="AAY71" s="206"/>
      <c r="AAZ71" s="206"/>
      <c r="ABA71" s="206"/>
      <c r="ABB71" s="206"/>
      <c r="ABC71" s="206"/>
      <c r="ABD71" s="206"/>
      <c r="ABE71" s="206"/>
      <c r="ABF71" s="206"/>
      <c r="ABG71" s="206"/>
      <c r="ABH71" s="206"/>
      <c r="ABI71" s="206"/>
      <c r="ABJ71" s="206"/>
      <c r="ABK71" s="206"/>
      <c r="ABL71" s="206"/>
      <c r="ABM71" s="206"/>
      <c r="ABN71" s="206"/>
      <c r="ABO71" s="206"/>
      <c r="ABP71" s="206"/>
      <c r="ABQ71" s="206"/>
      <c r="ABR71" s="206"/>
      <c r="ABS71" s="206"/>
      <c r="ABT71" s="206"/>
      <c r="ABU71" s="206"/>
      <c r="ABV71" s="206"/>
      <c r="ABW71" s="206"/>
      <c r="ABX71" s="206"/>
      <c r="ABY71" s="206"/>
      <c r="ABZ71" s="206"/>
      <c r="ACA71" s="206"/>
      <c r="ACB71" s="206"/>
      <c r="ACC71" s="206"/>
      <c r="ACD71" s="206"/>
      <c r="ACE71" s="206"/>
      <c r="ACF71" s="206"/>
      <c r="ACG71" s="206"/>
      <c r="ACH71" s="206"/>
      <c r="ACI71" s="206"/>
      <c r="ACJ71" s="206"/>
      <c r="ACK71" s="206"/>
      <c r="ACL71" s="206"/>
      <c r="ACM71" s="206"/>
      <c r="ACN71" s="206"/>
      <c r="ACO71" s="206"/>
      <c r="ACP71" s="206"/>
      <c r="ACQ71" s="206"/>
      <c r="ACR71" s="206"/>
      <c r="ACS71" s="206"/>
      <c r="ACT71" s="206"/>
      <c r="ACU71" s="206"/>
      <c r="ACV71" s="206"/>
      <c r="ACW71" s="206"/>
      <c r="ACX71" s="206"/>
      <c r="ACY71" s="206"/>
      <c r="ACZ71" s="206"/>
      <c r="ADA71" s="206"/>
      <c r="ADB71" s="206"/>
      <c r="ADC71" s="206"/>
      <c r="ADD71" s="206"/>
      <c r="ADE71" s="206"/>
      <c r="ADF71" s="206"/>
      <c r="ADG71" s="206"/>
      <c r="ADH71" s="206"/>
      <c r="ADI71" s="206"/>
      <c r="ADJ71" s="206"/>
      <c r="ADK71" s="206"/>
      <c r="ADL71" s="206"/>
      <c r="ADM71" s="206"/>
      <c r="ADN71" s="206"/>
      <c r="ADO71" s="206"/>
      <c r="ADP71" s="206"/>
      <c r="ADQ71" s="206"/>
      <c r="ADR71" s="206"/>
      <c r="ADS71" s="206"/>
      <c r="ADT71" s="206"/>
      <c r="ADU71" s="206"/>
      <c r="ADV71" s="206"/>
      <c r="ADW71" s="206"/>
      <c r="ADX71" s="206"/>
      <c r="ADY71" s="206"/>
      <c r="ADZ71" s="206"/>
      <c r="AEA71" s="206"/>
      <c r="AEB71" s="206"/>
      <c r="AEC71" s="206"/>
      <c r="AED71" s="206"/>
      <c r="AEE71" s="206"/>
      <c r="AEF71" s="206"/>
      <c r="AEG71" s="206"/>
      <c r="AEH71" s="206"/>
      <c r="AEI71" s="206"/>
      <c r="AEJ71" s="206"/>
      <c r="AEK71" s="206"/>
      <c r="AEL71" s="206"/>
      <c r="AEM71" s="206"/>
      <c r="AEN71" s="206"/>
      <c r="AEO71" s="206"/>
      <c r="AEP71" s="206"/>
      <c r="AEQ71" s="206"/>
      <c r="AER71" s="206"/>
      <c r="AES71" s="206"/>
      <c r="AET71" s="206"/>
      <c r="AEU71" s="206"/>
      <c r="AEV71" s="206"/>
      <c r="AEW71" s="206"/>
      <c r="AEX71" s="206"/>
      <c r="AEY71" s="206"/>
      <c r="AEZ71" s="206"/>
      <c r="AFA71" s="206"/>
      <c r="AFB71" s="206"/>
      <c r="AFC71" s="206"/>
      <c r="AFD71" s="206"/>
      <c r="AFE71" s="206"/>
      <c r="AFF71" s="206"/>
      <c r="AFG71" s="206"/>
      <c r="AFH71" s="206"/>
      <c r="AFI71" s="206"/>
      <c r="AFJ71" s="206"/>
      <c r="AFK71" s="206"/>
      <c r="AFL71" s="206"/>
      <c r="AFM71" s="206"/>
      <c r="AFN71" s="206"/>
      <c r="AFO71" s="206"/>
      <c r="AFP71" s="206"/>
      <c r="AFQ71" s="206"/>
      <c r="AFR71" s="206"/>
      <c r="AFS71" s="206"/>
      <c r="AFT71" s="206"/>
      <c r="AFU71" s="206"/>
      <c r="AFV71" s="206"/>
      <c r="AFW71" s="206"/>
      <c r="AFX71" s="206"/>
      <c r="AFY71" s="206"/>
      <c r="AFZ71" s="206"/>
      <c r="AGA71" s="206"/>
      <c r="AGB71" s="206"/>
      <c r="AGC71" s="206"/>
      <c r="AGD71" s="206"/>
      <c r="AGE71" s="206"/>
      <c r="AGF71" s="206"/>
      <c r="AGG71" s="206"/>
      <c r="AGH71" s="206"/>
      <c r="AGI71" s="206"/>
      <c r="AGJ71" s="206"/>
      <c r="AGK71" s="206"/>
      <c r="AGL71" s="206"/>
      <c r="AGM71" s="206"/>
      <c r="AGN71" s="206"/>
      <c r="AGO71" s="206"/>
      <c r="AGP71" s="206"/>
      <c r="AGQ71" s="206"/>
      <c r="AGR71" s="206"/>
      <c r="AGS71" s="206"/>
      <c r="AGT71" s="206"/>
      <c r="AGU71" s="206"/>
      <c r="AGV71" s="206"/>
      <c r="AGW71" s="206"/>
      <c r="AGX71" s="206"/>
      <c r="AGY71" s="206"/>
      <c r="AGZ71" s="206"/>
      <c r="AHA71" s="206"/>
      <c r="AHB71" s="206"/>
      <c r="AHC71" s="206"/>
      <c r="AHD71" s="206"/>
      <c r="AHE71" s="206"/>
      <c r="AHF71" s="206"/>
      <c r="AHG71" s="206"/>
      <c r="AHH71" s="206"/>
      <c r="AHI71" s="206"/>
      <c r="AHJ71" s="206"/>
      <c r="AHK71" s="206"/>
      <c r="AHL71" s="206"/>
      <c r="AHM71" s="206"/>
      <c r="AHN71" s="206"/>
      <c r="AHO71" s="206"/>
      <c r="AHP71" s="206"/>
      <c r="AHQ71" s="206"/>
      <c r="AHR71" s="206"/>
      <c r="AHS71" s="206"/>
      <c r="AHT71" s="206"/>
      <c r="AHU71" s="206"/>
      <c r="AHV71" s="206"/>
      <c r="AHW71" s="206"/>
      <c r="AHX71" s="206"/>
      <c r="AHY71" s="206"/>
      <c r="AHZ71" s="206"/>
      <c r="AIA71" s="206"/>
      <c r="AIB71" s="206"/>
      <c r="AIC71" s="206"/>
      <c r="AID71" s="206"/>
      <c r="AIE71" s="206"/>
      <c r="AIF71" s="206"/>
      <c r="AIG71" s="206"/>
      <c r="AIH71" s="206"/>
      <c r="AII71" s="206"/>
      <c r="AIJ71" s="206"/>
      <c r="AIK71" s="206"/>
      <c r="AIL71" s="206"/>
      <c r="AIM71" s="206"/>
      <c r="AIN71" s="206"/>
      <c r="AIO71" s="206"/>
      <c r="AIP71" s="206"/>
      <c r="AIQ71" s="206"/>
      <c r="AIR71" s="206"/>
      <c r="AIS71" s="206"/>
      <c r="AIT71" s="206"/>
      <c r="AIU71" s="206"/>
      <c r="AIV71" s="206"/>
      <c r="AIW71" s="206"/>
      <c r="AIX71" s="206"/>
      <c r="AIY71" s="206"/>
      <c r="AIZ71" s="206"/>
      <c r="AJA71" s="206"/>
      <c r="AJB71" s="206"/>
      <c r="AJC71" s="206"/>
      <c r="AJD71" s="206"/>
      <c r="AJE71" s="206"/>
      <c r="AJF71" s="206"/>
      <c r="AJG71" s="206"/>
      <c r="AJH71" s="206"/>
      <c r="AJI71" s="206"/>
      <c r="AJJ71" s="206"/>
      <c r="AJK71" s="206"/>
      <c r="AJL71" s="206"/>
      <c r="AJM71" s="206"/>
      <c r="AJN71" s="206"/>
      <c r="AJO71" s="206"/>
      <c r="AJP71" s="206"/>
      <c r="AJQ71" s="206"/>
      <c r="AJR71" s="206"/>
      <c r="AJS71" s="206"/>
      <c r="AJT71" s="206"/>
      <c r="AJU71" s="206"/>
      <c r="AJV71" s="206"/>
      <c r="AJW71" s="206"/>
      <c r="AJX71" s="206"/>
      <c r="AJY71" s="206"/>
      <c r="AJZ71" s="206"/>
      <c r="AKA71" s="206"/>
      <c r="AKB71" s="206"/>
      <c r="AKC71" s="206"/>
      <c r="AKD71" s="206"/>
      <c r="AKE71" s="206"/>
      <c r="AKF71" s="206"/>
      <c r="AKG71" s="206"/>
      <c r="AKH71" s="206"/>
      <c r="AKI71" s="206"/>
      <c r="AKJ71" s="206"/>
      <c r="AKK71" s="206"/>
      <c r="AKL71" s="206"/>
      <c r="AKM71" s="206"/>
      <c r="AKN71" s="206"/>
      <c r="AKO71" s="206"/>
      <c r="AKP71" s="206"/>
      <c r="AKQ71" s="206"/>
      <c r="AKR71" s="206"/>
      <c r="AKS71" s="206"/>
      <c r="AKT71" s="206"/>
      <c r="AKU71" s="206"/>
      <c r="AKV71" s="206"/>
      <c r="AKW71" s="206"/>
      <c r="AKX71" s="206"/>
      <c r="AKY71" s="206"/>
      <c r="AKZ71" s="206"/>
      <c r="ALA71" s="206"/>
      <c r="ALB71" s="206"/>
      <c r="ALC71" s="206"/>
      <c r="ALD71" s="206"/>
      <c r="ALE71" s="206"/>
      <c r="ALF71" s="206"/>
      <c r="ALG71" s="206"/>
      <c r="ALH71" s="206"/>
      <c r="ALI71" s="206"/>
      <c r="ALJ71" s="206"/>
      <c r="ALK71" s="206"/>
      <c r="ALL71" s="206"/>
      <c r="ALM71" s="206"/>
      <c r="ALN71" s="206"/>
      <c r="ALO71" s="206"/>
      <c r="ALP71" s="206"/>
      <c r="ALQ71" s="206"/>
      <c r="ALR71" s="206"/>
      <c r="ALS71" s="206"/>
      <c r="ALT71" s="206"/>
      <c r="ALU71" s="206"/>
      <c r="ALV71" s="206"/>
      <c r="ALW71" s="206"/>
      <c r="ALX71" s="206"/>
      <c r="ALY71" s="206"/>
      <c r="ALZ71" s="206"/>
      <c r="AMA71" s="206"/>
      <c r="AMB71" s="206"/>
      <c r="AMC71" s="206"/>
      <c r="AMD71" s="206"/>
      <c r="AME71" s="206"/>
      <c r="AMF71" s="206"/>
      <c r="AMG71" s="206"/>
      <c r="AMH71" s="206"/>
      <c r="AMI71" s="206"/>
      <c r="AMJ71" s="206"/>
      <c r="AMK71" s="206"/>
      <c r="AML71" s="206"/>
      <c r="AMM71" s="206"/>
      <c r="AMN71" s="206"/>
      <c r="AMO71" s="206"/>
      <c r="AMP71" s="206"/>
      <c r="AMQ71" s="206"/>
      <c r="AMR71" s="206"/>
      <c r="AMS71" s="206"/>
      <c r="AMT71" s="206"/>
      <c r="AMU71" s="206"/>
      <c r="AMV71" s="206"/>
      <c r="AMW71" s="206"/>
      <c r="AMX71" s="206"/>
      <c r="AMY71" s="206"/>
      <c r="AMZ71" s="206"/>
      <c r="ANA71" s="206"/>
      <c r="ANB71" s="206"/>
      <c r="ANC71" s="206"/>
      <c r="AND71" s="206"/>
      <c r="ANE71" s="206"/>
      <c r="ANF71" s="206"/>
      <c r="ANG71" s="206"/>
      <c r="ANH71" s="206"/>
      <c r="ANI71" s="206"/>
      <c r="ANJ71" s="206"/>
    </row>
    <row r="72" spans="1:1050" s="35" customFormat="1" ht="26.1" customHeight="1" outlineLevel="2" x14ac:dyDescent="0.2">
      <c r="A72" s="102">
        <v>153</v>
      </c>
      <c r="B72" s="7" t="s">
        <v>137</v>
      </c>
      <c r="C72" s="7" t="s">
        <v>113</v>
      </c>
      <c r="D72" s="7" t="s">
        <v>10</v>
      </c>
      <c r="E72" s="7" t="s">
        <v>138</v>
      </c>
      <c r="F72" s="7" t="s">
        <v>139</v>
      </c>
      <c r="G72" s="43" t="s">
        <v>241</v>
      </c>
      <c r="H72" s="42" t="s">
        <v>135</v>
      </c>
      <c r="I72" s="42">
        <v>14</v>
      </c>
      <c r="J72" s="44">
        <v>502.03</v>
      </c>
      <c r="K72" s="44"/>
      <c r="L72" s="44"/>
      <c r="M72" s="44"/>
      <c r="N72" s="44"/>
      <c r="O72" s="44"/>
      <c r="P72" s="44">
        <v>300.27</v>
      </c>
      <c r="Q72" s="44">
        <v>76.31</v>
      </c>
      <c r="R72" s="44">
        <v>53.31</v>
      </c>
      <c r="S72" s="44">
        <v>75</v>
      </c>
      <c r="T72" s="44">
        <f t="shared" si="47"/>
        <v>1006.9199999999998</v>
      </c>
      <c r="U72" s="44">
        <f t="shared" si="48"/>
        <v>13687.64</v>
      </c>
      <c r="V72" s="42">
        <v>2</v>
      </c>
      <c r="W72" s="45">
        <v>14</v>
      </c>
      <c r="X72" s="46">
        <f>VLOOKUP(W72,'[1]PPTOS GENERALES 2024'!$AO$61:$AQ$63,3)*Y72</f>
        <v>380.27</v>
      </c>
      <c r="Y72" s="47">
        <v>1</v>
      </c>
      <c r="Z72" s="48">
        <f>VLOOKUP(C72,'[1]PPTOS GENERALES 2024'!$AL$3:$AO$8,4)*Y72</f>
        <v>659.44</v>
      </c>
      <c r="AA72" s="48">
        <f>VLOOKUP(C72,'[1]PPTOS GENERALES 2024'!$AL$3:$AP$8,5)*DM72*Y72</f>
        <v>119.09333333333332</v>
      </c>
      <c r="AB72" s="48"/>
      <c r="AC72" s="44">
        <f>VLOOKUP(C72,'[1]PPTOS GENERALES 2024'!$AU$3:$AV$8,2)*Y72</f>
        <v>659.44399999999996</v>
      </c>
      <c r="AD72" s="44">
        <f>VLOOKUP(C72,'[1]PPTOS GENERALES 2024'!$AU$3:$AW$8,3)*DM72*Y72</f>
        <v>119.06399999999998</v>
      </c>
      <c r="AE72" s="49">
        <f>VLOOKUP(I72,'[1]PPTOS GENERALES 2024'!$AO$60:$AQ$63,3)*Y72</f>
        <v>380.27</v>
      </c>
      <c r="AF72" s="44">
        <f t="shared" si="49"/>
        <v>0</v>
      </c>
      <c r="AG72" s="44">
        <f>VLOOKUP(V72,'[1]PPTOS GENERALES 2024'!$AL$61:$AU$63,10)*Y72</f>
        <v>418.38</v>
      </c>
      <c r="AH72" s="44"/>
      <c r="AI72" s="44"/>
      <c r="AJ72" s="44"/>
      <c r="AK72" s="50"/>
      <c r="AL72" s="44">
        <f>VLOOKUP(V72,'[1]PPTOS GENERALES 2024'!$AL$45:$BB$56,12)*AK72</f>
        <v>0</v>
      </c>
      <c r="AM72" s="50"/>
      <c r="AN72" s="44">
        <f>VLOOKUP(V72,'[1]PPTOS GENERALES 2024'!$AL$45:$BB$56,14)*AM72</f>
        <v>0</v>
      </c>
      <c r="AO72" s="50">
        <v>1</v>
      </c>
      <c r="AP72" s="44">
        <f>VLOOKUP(V72,'[1]PPTOS GENERALES 2024'!$AL$45:$BB$56,15)*AO72</f>
        <v>167.02600000000001</v>
      </c>
      <c r="AQ72" s="50"/>
      <c r="AR72" s="44">
        <f>VLOOKUP(V72,'[1]PPTOS GENERALES 2024'!$AL$45:$BB$56,17)*AQ72</f>
        <v>0</v>
      </c>
      <c r="AS72" s="50"/>
      <c r="AT72" s="44">
        <f>VLOOKUP(V72,'[1]PPTOS GENERALES 2024'!$AL$45:$BG$56,18)*AS72</f>
        <v>0</v>
      </c>
      <c r="AU72" s="20"/>
      <c r="AV72" s="44">
        <f>VLOOKUP(V72,'[1]PPTOS GENERALES 2024'!$AL$45:$BG$56,19)*AU72</f>
        <v>0</v>
      </c>
      <c r="AW72" s="20">
        <v>1</v>
      </c>
      <c r="AX72" s="44">
        <f>VLOOKUP(V72,'[1]PPTOS GENERALES 2024'!$AL$45:$BG$56,20)*AW72</f>
        <v>83.513000000000005</v>
      </c>
      <c r="AY72" s="20"/>
      <c r="AZ72" s="44">
        <f>VLOOKUP(V72,'[1]PPTOS GENERALES 2024'!$AL$45:$BG$56,21)*AY72</f>
        <v>0</v>
      </c>
      <c r="BA72" s="20"/>
      <c r="BB72" s="44">
        <f>VLOOKUP(V72,'[1]PPTOS GENERALES 2024'!$AL$45:$BG$56,22)*BA72</f>
        <v>0</v>
      </c>
      <c r="BC72" s="20"/>
      <c r="BD72" s="270">
        <f>VLOOKUP(V72,'[1]PPTOS GENERALES 2024'!$AL$45:$BZ$56,23)*BC72</f>
        <v>0</v>
      </c>
      <c r="BE72" s="20"/>
      <c r="BF72" s="270">
        <f>VLOOKUP(V72,'[1]PPTOS GENERALES 2024'!$AL$45:$BZ$56,24)*BE72</f>
        <v>0</v>
      </c>
      <c r="BG72" s="20"/>
      <c r="BH72" s="270">
        <f>VLOOKUP(V72,'[1]PPTOS GENERALES 2024'!$AL$45:$BZ$56,25)*BG72</f>
        <v>0</v>
      </c>
      <c r="BI72" s="20"/>
      <c r="BJ72" s="270">
        <f>VLOOKUP(V72,'[1]PPTOS GENERALES 2024'!$AL$45:$BZ$56,26)*BI72</f>
        <v>0</v>
      </c>
      <c r="BK72" s="20"/>
      <c r="BL72" s="270">
        <f>VLOOKUP(V72,'[1]PPTOS GENERALES 2024'!$AL$45:$BZ$56,27)*BK72</f>
        <v>0</v>
      </c>
      <c r="BM72" s="270"/>
      <c r="BN72" s="270">
        <f>VLOOKUP(V72,'[1]PPTOS GENERALES 2024'!$AL$45:$BZ$56,28)*BM72</f>
        <v>0</v>
      </c>
      <c r="BO72" s="270"/>
      <c r="BP72" s="270">
        <f>VLOOKUP(V72,'[1]PPTOS GENERALES 2024'!$AL$45:$BZ$56,29)*BO72</f>
        <v>0</v>
      </c>
      <c r="BQ72" s="270"/>
      <c r="BR72" s="270">
        <f>VLOOKUP(V72,'[1]PPTOS GENERALES 2024'!$AL$45:$BZ$56,30)*BQ72</f>
        <v>0</v>
      </c>
      <c r="BS72" s="270"/>
      <c r="BT72" s="270">
        <f>VLOOKUP(V72,'[1]PPTOS GENERALES 2024'!$AL$45:$BZ$56,31)*BS72</f>
        <v>0</v>
      </c>
      <c r="BU72" s="270"/>
      <c r="BV72" s="270">
        <f>VLOOKUP(V72,'[1]PPTOS GENERALES 2024'!$AL$45:$BZ$56,32)*BU72</f>
        <v>0</v>
      </c>
      <c r="BW72" s="270"/>
      <c r="BX72" s="270">
        <f>VLOOKUP(V72,'[1]PPTOS GENERALES 2024'!$AL$45:$BZ$56,33)*BW72</f>
        <v>0</v>
      </c>
      <c r="BY72" s="270"/>
      <c r="BZ72" s="270">
        <f>VLOOKUP(V72,'[1]PPTOS GENERALES 2024'!$AL$45:$BZ$56,34)*BY72</f>
        <v>0</v>
      </c>
      <c r="CA72" s="270"/>
      <c r="CB72" s="270">
        <f>VLOOKUP(V72,'[1]PPTOS GENERALES 2024'!$AL$45:$BZ$56,35)*CA72</f>
        <v>0</v>
      </c>
      <c r="CC72" s="270">
        <v>0</v>
      </c>
      <c r="CD72" s="270">
        <f>VLOOKUP(V72,'[1]PPTOS GENERALES 2024'!$AL$45:$BZ$56,36)*CC72</f>
        <v>0</v>
      </c>
      <c r="CE72" s="270">
        <v>0</v>
      </c>
      <c r="CF72" s="270">
        <f>VLOOKUP(V72,'[1]PPTOS GENERALES 2024'!$AL$45:$BZ$56,37)*CE72</f>
        <v>0</v>
      </c>
      <c r="CG72" s="270">
        <v>0</v>
      </c>
      <c r="CH72" s="270">
        <f>VLOOKUP(V72,'[1]PPTOS GENERALES 2024'!$AL$45:$BZ$56,38)*CG72</f>
        <v>0</v>
      </c>
      <c r="CI72" s="270">
        <v>0</v>
      </c>
      <c r="CJ72" s="270">
        <f>VLOOKUP(V72,'[1]PPTOS GENERALES 2024'!$AL$45:$BZ$56,39)*CI72</f>
        <v>0</v>
      </c>
      <c r="CK72" s="270"/>
      <c r="CL72" s="270">
        <f>VLOOKUP(V72,'[1]PPTOS GENERALES 2024'!$AL$45:$BZ$56,40)*CK72</f>
        <v>0</v>
      </c>
      <c r="CM72" s="270"/>
      <c r="CN72" s="270">
        <f>VLOOKUP(V72,'[1]PPTOS GENERALES 2024'!$AL$45:$BZ$56,41)*CM72</f>
        <v>0</v>
      </c>
      <c r="CO72" s="44"/>
      <c r="CP72" s="44"/>
      <c r="CQ72" s="44"/>
      <c r="CR72" s="44"/>
      <c r="CS72" s="44"/>
      <c r="CT72" s="44">
        <f>Z72*14</f>
        <v>9232.16</v>
      </c>
      <c r="CU72" s="44">
        <f>(AA72*12)+ (AD72*2)+AB72</f>
        <v>1667.2479999999998</v>
      </c>
      <c r="CV72" s="44"/>
      <c r="CW72" s="44">
        <f>(AE72+AF72)*14</f>
        <v>5323.78</v>
      </c>
      <c r="CX72" s="44">
        <f>AG72*14</f>
        <v>5857.32</v>
      </c>
      <c r="CY72" s="270">
        <f t="shared" si="50"/>
        <v>3507.55</v>
      </c>
      <c r="CZ72" s="278">
        <f t="shared" si="51"/>
        <v>9364.869999999999</v>
      </c>
      <c r="DA72" s="129">
        <f t="shared" si="57"/>
        <v>25588.057999999997</v>
      </c>
      <c r="DB72" s="21">
        <v>0</v>
      </c>
      <c r="DC72" s="53">
        <f t="shared" si="52"/>
        <v>23082.722666666665</v>
      </c>
      <c r="DD72" s="54">
        <f t="shared" si="53"/>
        <v>0.68639171301018043</v>
      </c>
      <c r="DE72" s="44"/>
      <c r="DF72" s="44"/>
      <c r="DG72" s="44">
        <f t="shared" si="54"/>
        <v>1827.7223333333334</v>
      </c>
      <c r="DH72" s="42" t="e">
        <f>#REF!-#REF!</f>
        <v>#REF!</v>
      </c>
      <c r="DI72" s="55" t="s">
        <v>122</v>
      </c>
      <c r="DJ72" s="130">
        <v>36529</v>
      </c>
      <c r="DK72" s="57">
        <v>44927</v>
      </c>
      <c r="DL72" s="58">
        <f t="shared" si="55"/>
        <v>7.333333333333333</v>
      </c>
      <c r="DM72" s="58">
        <f t="shared" si="56"/>
        <v>7.333333333333333</v>
      </c>
      <c r="DN72" s="59">
        <f>ROUND(AF72/30,2)</f>
        <v>0</v>
      </c>
      <c r="DO72" s="60">
        <f>ROUND(AJ72/30,2)</f>
        <v>0</v>
      </c>
      <c r="DP72" s="60">
        <f>ROUND(AL72/30,2)</f>
        <v>0</v>
      </c>
      <c r="DQ72" s="60">
        <f>ROUND(AN72/30,2)</f>
        <v>0</v>
      </c>
      <c r="DR72" s="60">
        <f>ROUND(AP72/30,2)</f>
        <v>5.57</v>
      </c>
      <c r="DS72" s="60">
        <f>ROUND(AR72/30,2)</f>
        <v>0</v>
      </c>
      <c r="DT72" s="60">
        <f>ROUND(AT72/30,2)</f>
        <v>0</v>
      </c>
      <c r="DU72" s="60">
        <f>ROUND(AV72/30,2)</f>
        <v>0</v>
      </c>
      <c r="DV72" s="60">
        <f>ROUND(AX72/30,2)</f>
        <v>2.78</v>
      </c>
      <c r="DW72" s="60">
        <f>ROUND(AZ72/30,2)</f>
        <v>0</v>
      </c>
      <c r="DX72" s="60">
        <f>ROUND(BB72/30,2)</f>
        <v>0</v>
      </c>
      <c r="DY72" s="61"/>
      <c r="DZ72" s="62">
        <v>226</v>
      </c>
      <c r="EA72" s="62">
        <v>1355.1</v>
      </c>
      <c r="EB72" s="63" t="e">
        <f>#REF!-DZ72</f>
        <v>#REF!</v>
      </c>
      <c r="EC72" s="64">
        <f>DG72-EA72</f>
        <v>472.62233333333347</v>
      </c>
      <c r="ED72" s="65">
        <f>ROUND(DB72/2,2)</f>
        <v>0</v>
      </c>
      <c r="EE72" s="61"/>
      <c r="EF72" s="61"/>
      <c r="EG72" s="61"/>
      <c r="EH72" s="61"/>
      <c r="EI72" s="134" t="s">
        <v>256</v>
      </c>
      <c r="EJ72" s="124">
        <v>153</v>
      </c>
      <c r="EK72" s="67">
        <v>1</v>
      </c>
      <c r="EL72" s="67">
        <v>5</v>
      </c>
      <c r="EM72" s="68">
        <v>3</v>
      </c>
      <c r="EN72" s="170" t="s">
        <v>132</v>
      </c>
      <c r="EO72" s="170" t="s">
        <v>132</v>
      </c>
      <c r="EP72" s="61"/>
      <c r="EQ72" s="61"/>
      <c r="ER72" s="61"/>
      <c r="ES72" s="61"/>
      <c r="ET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  <c r="HT72" s="61"/>
      <c r="HU72" s="61"/>
      <c r="HV72" s="61"/>
      <c r="HW72" s="61"/>
      <c r="HX72" s="61"/>
      <c r="HY72" s="61"/>
      <c r="HZ72" s="61"/>
      <c r="IA72" s="61"/>
      <c r="IB72" s="61"/>
      <c r="IC72" s="61"/>
      <c r="ID72" s="61"/>
      <c r="IE72" s="61"/>
      <c r="IF72" s="61"/>
      <c r="IG72" s="61"/>
      <c r="IH72" s="61"/>
      <c r="II72" s="61"/>
      <c r="IJ72" s="61"/>
      <c r="IK72" s="61"/>
      <c r="IL72" s="61"/>
      <c r="IM72" s="61"/>
      <c r="IN72" s="61"/>
      <c r="IO72" s="61"/>
      <c r="IP72" s="61"/>
      <c r="IQ72" s="61"/>
      <c r="IR72" s="61"/>
      <c r="IS72" s="61"/>
      <c r="IT72" s="61"/>
      <c r="IU72" s="61"/>
      <c r="IV72" s="61"/>
      <c r="IW72" s="61"/>
      <c r="IX72" s="61"/>
      <c r="IY72" s="61"/>
      <c r="IZ72" s="61"/>
      <c r="JA72" s="61"/>
      <c r="JB72" s="61"/>
      <c r="JC72" s="61"/>
      <c r="JD72" s="61"/>
      <c r="JE72" s="61"/>
      <c r="JF72" s="61"/>
      <c r="JG72" s="61"/>
      <c r="JH72" s="61"/>
      <c r="JI72" s="61"/>
      <c r="JJ72" s="61"/>
      <c r="JK72" s="61"/>
      <c r="JL72" s="61"/>
      <c r="JM72" s="61"/>
      <c r="JN72" s="61"/>
      <c r="JO72" s="61"/>
      <c r="JP72" s="61"/>
      <c r="JQ72" s="61"/>
      <c r="JR72" s="61"/>
      <c r="JS72" s="61"/>
      <c r="JT72" s="61"/>
      <c r="JU72" s="61"/>
      <c r="JV72" s="61"/>
      <c r="JW72" s="61"/>
      <c r="JX72" s="61"/>
      <c r="JY72" s="61"/>
      <c r="JZ72" s="61"/>
      <c r="KA72" s="61"/>
      <c r="KB72" s="61"/>
      <c r="KC72" s="61"/>
      <c r="KD72" s="61"/>
      <c r="KE72" s="61"/>
      <c r="KF72" s="61"/>
      <c r="KG72" s="61"/>
      <c r="KH72" s="61"/>
      <c r="KI72" s="61"/>
      <c r="KJ72" s="61"/>
      <c r="KK72" s="61"/>
      <c r="KL72" s="61"/>
      <c r="KM72" s="61"/>
      <c r="KN72" s="61"/>
      <c r="KO72" s="61"/>
      <c r="KP72" s="61"/>
      <c r="KQ72" s="61"/>
      <c r="KR72" s="61"/>
      <c r="KS72" s="61"/>
      <c r="KT72" s="61"/>
      <c r="KU72" s="61"/>
      <c r="KV72" s="61"/>
      <c r="KW72" s="61"/>
      <c r="KX72" s="61"/>
      <c r="KY72" s="61"/>
      <c r="KZ72" s="61"/>
      <c r="LA72" s="61"/>
      <c r="LB72" s="61"/>
      <c r="LC72" s="61"/>
      <c r="LD72" s="61"/>
      <c r="LE72" s="61"/>
      <c r="LF72" s="61"/>
      <c r="LG72" s="61"/>
      <c r="LH72" s="61"/>
      <c r="LI72" s="61"/>
      <c r="LJ72" s="61"/>
      <c r="LK72" s="61"/>
      <c r="LL72" s="61"/>
      <c r="LM72" s="61"/>
      <c r="LN72" s="61"/>
      <c r="LO72" s="61"/>
      <c r="LP72" s="61"/>
      <c r="LQ72" s="61"/>
      <c r="LR72" s="61"/>
      <c r="LS72" s="61"/>
      <c r="LT72" s="61"/>
      <c r="LU72" s="61"/>
      <c r="LV72" s="61"/>
      <c r="LW72" s="61"/>
      <c r="LX72" s="61"/>
      <c r="LY72" s="61"/>
      <c r="LZ72" s="61"/>
      <c r="MA72" s="61"/>
      <c r="MB72" s="61"/>
      <c r="MC72" s="61"/>
      <c r="MD72" s="61"/>
      <c r="ME72" s="61"/>
      <c r="MF72" s="61"/>
      <c r="MG72" s="61"/>
      <c r="MH72" s="61"/>
      <c r="MI72" s="61"/>
      <c r="MJ72" s="61"/>
      <c r="MK72" s="61"/>
      <c r="ML72" s="61"/>
      <c r="MM72" s="61"/>
      <c r="MN72" s="61"/>
      <c r="MO72" s="61"/>
      <c r="MP72" s="61"/>
      <c r="MQ72" s="61"/>
      <c r="MR72" s="61"/>
      <c r="MS72" s="61"/>
      <c r="MT72" s="61"/>
      <c r="MU72" s="61"/>
      <c r="MV72" s="61"/>
      <c r="MW72" s="61"/>
      <c r="MX72" s="61"/>
      <c r="MY72" s="61"/>
      <c r="MZ72" s="61"/>
      <c r="NA72" s="61"/>
      <c r="NB72" s="61"/>
      <c r="NC72" s="61"/>
      <c r="ND72" s="61"/>
      <c r="NE72" s="61"/>
      <c r="NF72" s="61"/>
      <c r="NG72" s="61"/>
      <c r="NH72" s="61"/>
      <c r="NI72" s="61"/>
      <c r="NJ72" s="61"/>
      <c r="NK72" s="61"/>
      <c r="NL72" s="61"/>
      <c r="NM72" s="61"/>
      <c r="NN72" s="61"/>
      <c r="NO72" s="61"/>
      <c r="NP72" s="61"/>
      <c r="NQ72" s="61"/>
      <c r="NR72" s="61"/>
      <c r="NS72" s="61"/>
      <c r="NT72" s="61"/>
      <c r="NU72" s="61"/>
      <c r="NV72" s="61"/>
      <c r="NW72" s="61"/>
      <c r="NX72" s="61"/>
      <c r="NY72" s="61"/>
      <c r="NZ72" s="61"/>
      <c r="OA72" s="61"/>
      <c r="OB72" s="61"/>
      <c r="OC72" s="61"/>
      <c r="OD72" s="61"/>
      <c r="OE72" s="61"/>
      <c r="OF72" s="61"/>
      <c r="OG72" s="61"/>
      <c r="OH72" s="61"/>
      <c r="OI72" s="61"/>
      <c r="OJ72" s="61"/>
      <c r="OK72" s="61"/>
      <c r="OL72" s="61"/>
      <c r="OM72" s="61"/>
      <c r="ON72" s="61"/>
      <c r="OO72" s="61"/>
      <c r="OP72" s="61"/>
      <c r="OQ72" s="61"/>
      <c r="OR72" s="61"/>
      <c r="OS72" s="61"/>
      <c r="OT72" s="61"/>
      <c r="OU72" s="61"/>
      <c r="OV72" s="61"/>
      <c r="OW72" s="61"/>
      <c r="OX72" s="61"/>
      <c r="OY72" s="61"/>
      <c r="OZ72" s="61"/>
      <c r="PA72" s="61"/>
      <c r="PB72" s="61"/>
      <c r="PC72" s="61"/>
      <c r="PD72" s="61"/>
      <c r="PE72" s="61"/>
      <c r="PF72" s="61"/>
      <c r="PG72" s="61"/>
      <c r="PH72" s="61"/>
      <c r="PI72" s="61"/>
      <c r="PJ72" s="61"/>
      <c r="PK72" s="61"/>
      <c r="PL72" s="61"/>
      <c r="PM72" s="61"/>
      <c r="PN72" s="61"/>
      <c r="PO72" s="61"/>
      <c r="PP72" s="61"/>
      <c r="PQ72" s="61"/>
      <c r="PR72" s="61"/>
      <c r="PS72" s="61"/>
      <c r="PT72" s="61"/>
      <c r="PU72" s="61"/>
      <c r="PV72" s="61"/>
      <c r="PW72" s="61"/>
      <c r="PX72" s="61"/>
      <c r="PY72" s="61"/>
      <c r="PZ72" s="61"/>
      <c r="QA72" s="61"/>
      <c r="QB72" s="61"/>
      <c r="QC72" s="61"/>
      <c r="QD72" s="61"/>
      <c r="QE72" s="61"/>
      <c r="QF72" s="61"/>
      <c r="QG72" s="61"/>
      <c r="QH72" s="61"/>
      <c r="QI72" s="61"/>
      <c r="QJ72" s="61"/>
      <c r="QK72" s="61"/>
      <c r="QL72" s="61"/>
      <c r="QM72" s="61"/>
      <c r="QN72" s="61"/>
      <c r="QO72" s="61"/>
      <c r="QP72" s="61"/>
      <c r="QQ72" s="61"/>
      <c r="QR72" s="61"/>
      <c r="QS72" s="61"/>
      <c r="QT72" s="61"/>
      <c r="QU72" s="61"/>
      <c r="QV72" s="61"/>
      <c r="QW72" s="61"/>
      <c r="QX72" s="61"/>
      <c r="QY72" s="61"/>
      <c r="QZ72" s="61"/>
      <c r="RA72" s="61"/>
      <c r="RB72" s="61"/>
      <c r="RC72" s="61"/>
      <c r="RD72" s="61"/>
      <c r="RE72" s="61"/>
      <c r="RF72" s="61"/>
      <c r="RG72" s="61"/>
      <c r="RH72" s="61"/>
      <c r="RI72" s="61"/>
      <c r="RJ72" s="61"/>
      <c r="RK72" s="61"/>
      <c r="RL72" s="61"/>
      <c r="RM72" s="61"/>
      <c r="RN72" s="61"/>
      <c r="RO72" s="61"/>
      <c r="RP72" s="61"/>
      <c r="RQ72" s="61"/>
      <c r="RR72" s="61"/>
      <c r="RS72" s="61"/>
      <c r="RT72" s="61"/>
      <c r="RU72" s="61"/>
      <c r="RV72" s="61"/>
      <c r="RW72" s="61"/>
      <c r="RX72" s="61"/>
      <c r="RY72" s="61"/>
      <c r="RZ72" s="61"/>
      <c r="SA72" s="61"/>
      <c r="SB72" s="61"/>
      <c r="SC72" s="61"/>
      <c r="SD72" s="61"/>
      <c r="SE72" s="61"/>
      <c r="SF72" s="61"/>
      <c r="SG72" s="61"/>
      <c r="SH72" s="61"/>
      <c r="SI72" s="61"/>
      <c r="SJ72" s="61"/>
      <c r="SK72" s="61"/>
      <c r="SL72" s="61"/>
      <c r="SM72" s="61"/>
      <c r="SN72" s="61"/>
      <c r="SO72" s="61"/>
      <c r="SP72" s="61"/>
      <c r="SQ72" s="61"/>
      <c r="SR72" s="61"/>
      <c r="SS72" s="61"/>
      <c r="ST72" s="61"/>
      <c r="SU72" s="61"/>
      <c r="SV72" s="61"/>
      <c r="SW72" s="61"/>
      <c r="SX72" s="61"/>
      <c r="SY72" s="61"/>
      <c r="SZ72" s="61"/>
      <c r="TA72" s="61"/>
      <c r="TB72" s="61"/>
      <c r="TC72" s="61"/>
      <c r="TD72" s="61"/>
      <c r="TE72" s="61"/>
      <c r="TF72" s="61"/>
      <c r="TG72" s="61"/>
      <c r="TH72" s="61"/>
      <c r="TI72" s="61"/>
      <c r="TJ72" s="61"/>
      <c r="TK72" s="61"/>
      <c r="TL72" s="61"/>
      <c r="TM72" s="61"/>
      <c r="TN72" s="61"/>
      <c r="TO72" s="61"/>
      <c r="TP72" s="61"/>
      <c r="TQ72" s="61"/>
      <c r="TR72" s="61"/>
      <c r="TS72" s="61"/>
      <c r="TT72" s="61"/>
      <c r="TU72" s="61"/>
      <c r="TV72" s="61"/>
      <c r="TW72" s="61"/>
      <c r="TX72" s="61"/>
      <c r="TY72" s="61"/>
      <c r="TZ72" s="61"/>
      <c r="UA72" s="61"/>
      <c r="UB72" s="61"/>
      <c r="UC72" s="61"/>
      <c r="UD72" s="61"/>
      <c r="UE72" s="61"/>
      <c r="UF72" s="61"/>
      <c r="UG72" s="61"/>
      <c r="UH72" s="61"/>
      <c r="UI72" s="61"/>
      <c r="UJ72" s="61"/>
      <c r="UK72" s="61"/>
      <c r="UL72" s="61"/>
      <c r="UM72" s="61"/>
      <c r="UN72" s="61"/>
      <c r="UO72" s="61"/>
      <c r="UP72" s="61"/>
      <c r="UQ72" s="61"/>
      <c r="UR72" s="61"/>
      <c r="US72" s="61"/>
      <c r="UT72" s="61"/>
      <c r="UU72" s="61"/>
      <c r="UV72" s="61"/>
      <c r="UW72" s="61"/>
      <c r="UX72" s="61"/>
      <c r="UY72" s="61"/>
      <c r="UZ72" s="61"/>
      <c r="VA72" s="61"/>
      <c r="VB72" s="61"/>
      <c r="VC72" s="61"/>
      <c r="VD72" s="61"/>
      <c r="VE72" s="61"/>
      <c r="VF72" s="61"/>
      <c r="VG72" s="61"/>
      <c r="VH72" s="61"/>
      <c r="VI72" s="61"/>
      <c r="VJ72" s="61"/>
      <c r="VK72" s="61"/>
      <c r="VL72" s="61"/>
      <c r="VM72" s="61"/>
      <c r="VN72" s="61"/>
      <c r="VO72" s="61"/>
      <c r="VP72" s="61"/>
      <c r="VQ72" s="61"/>
      <c r="VR72" s="61"/>
      <c r="VS72" s="61"/>
      <c r="VT72" s="61"/>
      <c r="VU72" s="61"/>
      <c r="VV72" s="61"/>
      <c r="VW72" s="61"/>
      <c r="VX72" s="61"/>
      <c r="VY72" s="61"/>
      <c r="VZ72" s="61"/>
      <c r="WA72" s="61"/>
      <c r="WB72" s="61"/>
      <c r="WC72" s="61"/>
      <c r="WD72" s="61"/>
      <c r="WE72" s="61"/>
      <c r="WF72" s="61"/>
      <c r="WG72" s="61"/>
      <c r="WH72" s="61"/>
      <c r="WI72" s="61"/>
      <c r="WJ72" s="61"/>
      <c r="WK72" s="61"/>
      <c r="WL72" s="61"/>
      <c r="WM72" s="61"/>
      <c r="WN72" s="61"/>
      <c r="WO72" s="61"/>
      <c r="WP72" s="61"/>
      <c r="WQ72" s="61"/>
      <c r="WR72" s="61"/>
      <c r="WS72" s="61"/>
      <c r="WT72" s="61"/>
      <c r="WU72" s="61"/>
      <c r="WV72" s="61"/>
      <c r="WW72" s="61"/>
      <c r="WX72" s="61"/>
      <c r="WY72" s="61"/>
      <c r="WZ72" s="61"/>
      <c r="XA72" s="61"/>
      <c r="XB72" s="61"/>
      <c r="XC72" s="61"/>
      <c r="XD72" s="61"/>
      <c r="XE72" s="61"/>
      <c r="XF72" s="61"/>
      <c r="XG72" s="61"/>
      <c r="XH72" s="61"/>
      <c r="XI72" s="61"/>
      <c r="XJ72" s="61"/>
      <c r="XK72" s="61"/>
      <c r="XL72" s="61"/>
      <c r="XM72" s="61"/>
      <c r="XN72" s="61"/>
      <c r="XO72" s="61"/>
      <c r="XP72" s="61"/>
      <c r="XQ72" s="61"/>
      <c r="XR72" s="61"/>
      <c r="XS72" s="61"/>
      <c r="XT72" s="61"/>
      <c r="XU72" s="61"/>
      <c r="XV72" s="61"/>
      <c r="XW72" s="61"/>
      <c r="XX72" s="61"/>
      <c r="XY72" s="61"/>
      <c r="XZ72" s="61"/>
      <c r="YA72" s="61"/>
      <c r="YB72" s="61"/>
      <c r="YC72" s="61"/>
      <c r="YD72" s="61"/>
      <c r="YE72" s="61"/>
      <c r="YF72" s="61"/>
      <c r="YG72" s="61"/>
      <c r="YH72" s="61"/>
      <c r="YI72" s="61"/>
      <c r="YJ72" s="61"/>
      <c r="YK72" s="61"/>
      <c r="YL72" s="61"/>
      <c r="YM72" s="61"/>
      <c r="YN72" s="61"/>
      <c r="YO72" s="61"/>
      <c r="YP72" s="61"/>
      <c r="YQ72" s="61"/>
      <c r="YR72" s="61"/>
      <c r="YS72" s="61"/>
      <c r="YT72" s="61"/>
      <c r="YU72" s="61"/>
      <c r="YV72" s="61"/>
      <c r="YW72" s="61"/>
      <c r="YX72" s="61"/>
      <c r="YY72" s="61"/>
      <c r="YZ72" s="61"/>
      <c r="ZA72" s="61"/>
      <c r="ZB72" s="61"/>
      <c r="ZC72" s="61"/>
      <c r="ZD72" s="61"/>
      <c r="ZE72" s="61"/>
      <c r="ZF72" s="61"/>
      <c r="ZG72" s="61"/>
      <c r="ZH72" s="61"/>
      <c r="ZI72" s="61"/>
      <c r="ZJ72" s="61"/>
      <c r="ZK72" s="61"/>
      <c r="ZL72" s="61"/>
      <c r="ZM72" s="61"/>
      <c r="ZN72" s="61"/>
      <c r="ZO72" s="61"/>
      <c r="ZP72" s="61"/>
      <c r="ZQ72" s="61"/>
      <c r="ZR72" s="61"/>
      <c r="ZS72" s="61"/>
      <c r="ZT72" s="61"/>
      <c r="ZU72" s="61"/>
      <c r="ZV72" s="61"/>
      <c r="ZW72" s="61"/>
      <c r="ZX72" s="61"/>
      <c r="ZY72" s="61"/>
      <c r="ZZ72" s="61"/>
      <c r="AAA72" s="61"/>
      <c r="AAB72" s="61"/>
      <c r="AAC72" s="61"/>
      <c r="AAD72" s="61"/>
      <c r="AAE72" s="61"/>
      <c r="AAF72" s="61"/>
      <c r="AAG72" s="61"/>
      <c r="AAH72" s="61"/>
      <c r="AAI72" s="61"/>
      <c r="AAJ72" s="61"/>
      <c r="AAK72" s="61"/>
      <c r="AAL72" s="61"/>
      <c r="AAM72" s="61"/>
      <c r="AAN72" s="61"/>
      <c r="AAO72" s="61"/>
      <c r="AAP72" s="61"/>
      <c r="AAQ72" s="61"/>
      <c r="AAR72" s="61"/>
      <c r="AAS72" s="61"/>
      <c r="AAT72" s="61"/>
      <c r="AAU72" s="61"/>
      <c r="AAV72" s="61"/>
      <c r="AAW72" s="61"/>
      <c r="AAX72" s="61"/>
      <c r="AAY72" s="61"/>
      <c r="AAZ72" s="61"/>
      <c r="ABA72" s="61"/>
      <c r="ABB72" s="61"/>
      <c r="ABC72" s="61"/>
      <c r="ABD72" s="61"/>
      <c r="ABE72" s="61"/>
      <c r="ABF72" s="61"/>
      <c r="ABG72" s="61"/>
      <c r="ABH72" s="61"/>
      <c r="ABI72" s="61"/>
      <c r="ABJ72" s="61"/>
      <c r="ABK72" s="61"/>
      <c r="ABL72" s="61"/>
      <c r="ABM72" s="61"/>
      <c r="ABN72" s="61"/>
      <c r="ABO72" s="61"/>
      <c r="ABP72" s="61"/>
      <c r="ABQ72" s="61"/>
      <c r="ABR72" s="61"/>
      <c r="ABS72" s="61"/>
      <c r="ABT72" s="61"/>
      <c r="ABU72" s="61"/>
      <c r="ABV72" s="61"/>
      <c r="ABW72" s="61"/>
      <c r="ABX72" s="61"/>
      <c r="ABY72" s="61"/>
      <c r="ABZ72" s="61"/>
      <c r="ACA72" s="61"/>
      <c r="ACB72" s="61"/>
      <c r="ACC72" s="61"/>
      <c r="ACD72" s="61"/>
      <c r="ACE72" s="61"/>
      <c r="ACF72" s="61"/>
      <c r="ACG72" s="61"/>
      <c r="ACH72" s="61"/>
      <c r="ACI72" s="61"/>
      <c r="ACJ72" s="61"/>
      <c r="ACK72" s="61"/>
      <c r="ACL72" s="61"/>
      <c r="ACM72" s="61"/>
      <c r="ACN72" s="61"/>
      <c r="ACO72" s="61"/>
      <c r="ACP72" s="61"/>
      <c r="ACQ72" s="61"/>
      <c r="ACR72" s="61"/>
      <c r="ACS72" s="61"/>
      <c r="ACT72" s="61"/>
      <c r="ACU72" s="61"/>
      <c r="ACV72" s="61"/>
      <c r="ACW72" s="61"/>
      <c r="ACX72" s="61"/>
      <c r="ACY72" s="61"/>
      <c r="ACZ72" s="61"/>
      <c r="ADA72" s="61"/>
      <c r="ADB72" s="61"/>
      <c r="ADC72" s="61"/>
      <c r="ADD72" s="61"/>
      <c r="ADE72" s="61"/>
      <c r="ADF72" s="61"/>
      <c r="ADG72" s="61"/>
      <c r="ADH72" s="61"/>
      <c r="ADI72" s="61"/>
      <c r="ADJ72" s="61"/>
      <c r="ADK72" s="61"/>
      <c r="ADL72" s="61"/>
      <c r="ADM72" s="61"/>
      <c r="ADN72" s="61"/>
      <c r="ADO72" s="61"/>
      <c r="ADP72" s="61"/>
      <c r="ADQ72" s="61"/>
      <c r="ADR72" s="61"/>
      <c r="ADS72" s="61"/>
      <c r="ADT72" s="61"/>
      <c r="ADU72" s="61"/>
      <c r="ADV72" s="61"/>
      <c r="ADW72" s="61"/>
      <c r="ADX72" s="61"/>
      <c r="ADY72" s="61"/>
      <c r="ADZ72" s="61"/>
      <c r="AEA72" s="61"/>
      <c r="AEB72" s="61"/>
      <c r="AEC72" s="61"/>
      <c r="AED72" s="61"/>
      <c r="AEE72" s="61"/>
      <c r="AEF72" s="61"/>
      <c r="AEG72" s="61"/>
      <c r="AEH72" s="61"/>
      <c r="AEI72" s="61"/>
      <c r="AEJ72" s="61"/>
      <c r="AEK72" s="61"/>
      <c r="AEL72" s="61"/>
      <c r="AEM72" s="61"/>
      <c r="AEN72" s="61"/>
      <c r="AEO72" s="61"/>
      <c r="AEP72" s="61"/>
      <c r="AEQ72" s="61"/>
      <c r="AER72" s="61"/>
      <c r="AES72" s="61"/>
      <c r="AET72" s="61"/>
      <c r="AEU72" s="61"/>
      <c r="AEV72" s="61"/>
      <c r="AEW72" s="61"/>
      <c r="AEX72" s="61"/>
      <c r="AEY72" s="61"/>
      <c r="AEZ72" s="61"/>
      <c r="AFA72" s="61"/>
      <c r="AFB72" s="61"/>
      <c r="AFC72" s="61"/>
      <c r="AFD72" s="61"/>
      <c r="AFE72" s="61"/>
      <c r="AFF72" s="61"/>
      <c r="AFG72" s="61"/>
      <c r="AFH72" s="61"/>
      <c r="AFI72" s="61"/>
      <c r="AFJ72" s="61"/>
      <c r="AFK72" s="61"/>
      <c r="AFL72" s="61"/>
      <c r="AFM72" s="61"/>
      <c r="AFN72" s="61"/>
      <c r="AFO72" s="61"/>
      <c r="AFP72" s="61"/>
      <c r="AFQ72" s="61"/>
      <c r="AFR72" s="61"/>
      <c r="AFS72" s="61"/>
      <c r="AFT72" s="61"/>
      <c r="AFU72" s="61"/>
      <c r="AFV72" s="61"/>
      <c r="AFW72" s="61"/>
      <c r="AFX72" s="61"/>
      <c r="AFY72" s="61"/>
      <c r="AFZ72" s="61"/>
      <c r="AGA72" s="61"/>
      <c r="AGB72" s="61"/>
      <c r="AGC72" s="61"/>
      <c r="AGD72" s="61"/>
      <c r="AGE72" s="61"/>
      <c r="AGF72" s="61"/>
      <c r="AGG72" s="61"/>
      <c r="AGH72" s="61"/>
      <c r="AGI72" s="61"/>
      <c r="AGJ72" s="61"/>
      <c r="AGK72" s="61"/>
      <c r="AGL72" s="61"/>
      <c r="AGM72" s="61"/>
      <c r="AGN72" s="61"/>
      <c r="AGO72" s="61"/>
      <c r="AGP72" s="61"/>
      <c r="AGQ72" s="61"/>
      <c r="AGR72" s="61"/>
      <c r="AGS72" s="61"/>
      <c r="AGT72" s="61"/>
      <c r="AGU72" s="61"/>
      <c r="AGV72" s="61"/>
      <c r="AGW72" s="61"/>
      <c r="AGX72" s="61"/>
      <c r="AGY72" s="61"/>
      <c r="AGZ72" s="61"/>
      <c r="AHA72" s="61"/>
      <c r="AHB72" s="61"/>
      <c r="AHC72" s="61"/>
      <c r="AHD72" s="61"/>
      <c r="AHE72" s="61"/>
      <c r="AHF72" s="61"/>
      <c r="AHG72" s="61"/>
      <c r="AHH72" s="61"/>
      <c r="AHI72" s="61"/>
      <c r="AHJ72" s="61"/>
      <c r="AHK72" s="61"/>
      <c r="AHL72" s="61"/>
      <c r="AHM72" s="61"/>
      <c r="AHN72" s="61"/>
      <c r="AHO72" s="61"/>
      <c r="AHP72" s="61"/>
      <c r="AHQ72" s="61"/>
      <c r="AHR72" s="61"/>
      <c r="AHS72" s="61"/>
      <c r="AHT72" s="61"/>
      <c r="AHU72" s="61"/>
      <c r="AHV72" s="61"/>
      <c r="AHW72" s="61"/>
      <c r="AHX72" s="61"/>
      <c r="AHY72" s="61"/>
      <c r="AHZ72" s="61"/>
      <c r="AIA72" s="61"/>
      <c r="AIB72" s="61"/>
      <c r="AIC72" s="61"/>
      <c r="AID72" s="61"/>
      <c r="AIE72" s="61"/>
      <c r="AIF72" s="61"/>
      <c r="AIG72" s="61"/>
      <c r="AIH72" s="61"/>
      <c r="AII72" s="61"/>
      <c r="AIJ72" s="61"/>
      <c r="AIK72" s="61"/>
      <c r="AIL72" s="61"/>
      <c r="AIM72" s="61"/>
      <c r="AIN72" s="61"/>
      <c r="AIO72" s="61"/>
      <c r="AIP72" s="61"/>
      <c r="AIQ72" s="61"/>
      <c r="AIR72" s="61"/>
      <c r="AIS72" s="61"/>
      <c r="AIT72" s="61"/>
      <c r="AIU72" s="61"/>
      <c r="AIV72" s="61"/>
      <c r="AIW72" s="61"/>
      <c r="AIX72" s="61"/>
      <c r="AIY72" s="61"/>
      <c r="AIZ72" s="61"/>
      <c r="AJA72" s="61"/>
      <c r="AJB72" s="61"/>
      <c r="AJC72" s="61"/>
      <c r="AJD72" s="61"/>
      <c r="AJE72" s="61"/>
      <c r="AJF72" s="61"/>
      <c r="AJG72" s="61"/>
      <c r="AJH72" s="61"/>
      <c r="AJI72" s="61"/>
      <c r="AJJ72" s="61"/>
      <c r="AJK72" s="61"/>
      <c r="AJL72" s="61"/>
      <c r="AJM72" s="61"/>
      <c r="AJN72" s="61"/>
      <c r="AJO72" s="61"/>
      <c r="AJP72" s="61"/>
      <c r="AJQ72" s="61"/>
      <c r="AJR72" s="61"/>
      <c r="AJS72" s="61"/>
      <c r="AJT72" s="61"/>
      <c r="AJU72" s="61"/>
      <c r="AJV72" s="61"/>
      <c r="AJW72" s="61"/>
      <c r="AJX72" s="61"/>
      <c r="AJY72" s="61"/>
      <c r="AJZ72" s="61"/>
      <c r="AKA72" s="61"/>
      <c r="AKB72" s="61"/>
      <c r="AKC72" s="61"/>
      <c r="AKD72" s="61"/>
      <c r="AKE72" s="61"/>
      <c r="AKF72" s="61"/>
      <c r="AKG72" s="61"/>
      <c r="AKH72" s="61"/>
      <c r="AKI72" s="61"/>
      <c r="AKJ72" s="61"/>
      <c r="AKK72" s="61"/>
      <c r="AKL72" s="61"/>
      <c r="AKM72" s="61"/>
      <c r="AKN72" s="61"/>
      <c r="AKO72" s="61"/>
      <c r="AKP72" s="61"/>
      <c r="AKQ72" s="61"/>
      <c r="AKR72" s="61"/>
      <c r="AKS72" s="61"/>
      <c r="AKT72" s="61"/>
      <c r="AKU72" s="61"/>
      <c r="AKV72" s="61"/>
      <c r="AKW72" s="61"/>
      <c r="AKX72" s="61"/>
      <c r="AKY72" s="61"/>
      <c r="AKZ72" s="61"/>
      <c r="ALA72" s="61"/>
      <c r="ALB72" s="61"/>
      <c r="ALC72" s="61"/>
      <c r="ALD72" s="61"/>
      <c r="ALE72" s="61"/>
      <c r="ALF72" s="61"/>
      <c r="ALG72" s="61"/>
      <c r="ALH72" s="61"/>
      <c r="ALI72" s="61"/>
      <c r="ALJ72" s="61"/>
      <c r="ALK72" s="61"/>
      <c r="ALL72" s="61"/>
      <c r="ALM72" s="61"/>
      <c r="ALN72" s="61"/>
      <c r="ALO72" s="61"/>
      <c r="ALP72" s="61"/>
      <c r="ALQ72" s="61"/>
      <c r="ALR72" s="61"/>
      <c r="ALS72" s="61"/>
      <c r="ALT72" s="61"/>
      <c r="ALU72" s="61"/>
      <c r="ALV72" s="61"/>
      <c r="ALW72" s="61"/>
      <c r="ALX72" s="61"/>
      <c r="ALY72" s="61"/>
      <c r="ALZ72" s="61"/>
      <c r="AMA72" s="61"/>
      <c r="AMB72" s="61"/>
      <c r="AMC72" s="61"/>
      <c r="AMD72" s="61"/>
      <c r="AME72" s="61"/>
      <c r="AMF72" s="61"/>
      <c r="AMG72" s="61"/>
      <c r="AMH72" s="61"/>
      <c r="AMI72" s="61"/>
      <c r="AMJ72" s="61"/>
      <c r="AMK72" s="61"/>
      <c r="AML72" s="61"/>
      <c r="AMM72" s="61"/>
      <c r="AMN72" s="61"/>
      <c r="AMO72" s="61"/>
      <c r="AMP72" s="61"/>
      <c r="AMQ72" s="61"/>
      <c r="AMR72" s="61"/>
      <c r="AMS72" s="61"/>
      <c r="AMT72" s="61"/>
      <c r="AMU72" s="61"/>
      <c r="AMV72" s="61"/>
      <c r="AMW72" s="61"/>
      <c r="AMX72" s="61"/>
      <c r="AMY72" s="61"/>
      <c r="AMZ72" s="61"/>
      <c r="ANA72" s="61"/>
      <c r="ANB72" s="61"/>
      <c r="ANC72" s="61"/>
      <c r="AND72" s="61"/>
      <c r="ANE72" s="61"/>
      <c r="ANF72" s="61"/>
      <c r="ANG72" s="61"/>
      <c r="ANH72" s="61"/>
      <c r="ANI72" s="61"/>
    </row>
    <row r="73" spans="1:1050" s="35" customFormat="1" ht="26.1" customHeight="1" outlineLevel="2" x14ac:dyDescent="0.2">
      <c r="A73" s="386">
        <f>EJ73</f>
        <v>153</v>
      </c>
      <c r="B73" s="387" t="s">
        <v>137</v>
      </c>
      <c r="C73" s="387" t="s">
        <v>9</v>
      </c>
      <c r="D73" s="387" t="s">
        <v>10</v>
      </c>
      <c r="E73" s="387" t="s">
        <v>138</v>
      </c>
      <c r="F73" s="387" t="s">
        <v>139</v>
      </c>
      <c r="G73" s="388" t="s">
        <v>255</v>
      </c>
      <c r="H73" s="389" t="s">
        <v>135</v>
      </c>
      <c r="I73" s="389">
        <v>18</v>
      </c>
      <c r="J73" s="391">
        <v>564.39</v>
      </c>
      <c r="K73" s="391">
        <v>84.15</v>
      </c>
      <c r="L73" s="391">
        <v>346.03</v>
      </c>
      <c r="M73" s="391">
        <v>174.27</v>
      </c>
      <c r="N73" s="391"/>
      <c r="O73" s="391"/>
      <c r="P73" s="391"/>
      <c r="Q73" s="391"/>
      <c r="R73" s="391"/>
      <c r="S73" s="391">
        <v>150.25</v>
      </c>
      <c r="T73" s="391">
        <f t="shared" si="47"/>
        <v>1319.09</v>
      </c>
      <c r="U73" s="391">
        <f t="shared" si="48"/>
        <v>17818.22</v>
      </c>
      <c r="V73" s="389">
        <v>4</v>
      </c>
      <c r="W73" s="392">
        <v>18</v>
      </c>
      <c r="X73" s="393">
        <f>VLOOKUP(W73,'[1]PPTOS GENERALES 2024'!$AL$11:$AN$40,3)*Y73</f>
        <v>474.69</v>
      </c>
      <c r="Y73" s="394">
        <v>1</v>
      </c>
      <c r="Z73" s="395">
        <f>VLOOKUP(C73,'[1]PPTOS GENERALES 2024'!$AL$3:$AO$8,4)*Y73</f>
        <v>720.49</v>
      </c>
      <c r="AA73" s="395">
        <f>VLOOKUP(C73,'[1]PPTOS GENERALES 2024'!$AL$3:$AP$8,5)*DM73*Y73</f>
        <v>230.07999999999998</v>
      </c>
      <c r="AB73" s="395"/>
      <c r="AC73" s="391">
        <f>VLOOKUP(C73,'[1]PPTOS GENERALES 2024'!$AU$3:$AV$8,2)*Y73</f>
        <v>713.92274999999995</v>
      </c>
      <c r="AD73" s="391">
        <f>VLOOKUP(C73,'[1]PPTOS GENERALES 2024'!$AU$3:$AW$8,3)*DM73*Y73</f>
        <v>227.63199999999998</v>
      </c>
      <c r="AE73" s="396">
        <f>VLOOKUP(I73,'[1]PPTOS GENERALES 2024'!$AL$11:$AN$40,3)*Y73</f>
        <v>474.69</v>
      </c>
      <c r="AF73" s="391">
        <f t="shared" si="49"/>
        <v>0</v>
      </c>
      <c r="AG73" s="391">
        <f>VLOOKUP(V73,'[1]PPTOS GENERALES 2024'!$AL$45:$AU$56,10)*Y73</f>
        <v>498.73</v>
      </c>
      <c r="AH73" s="391"/>
      <c r="AI73" s="391"/>
      <c r="AJ73" s="391"/>
      <c r="AK73" s="397"/>
      <c r="AL73" s="391">
        <f>VLOOKUP(V73,'[1]PPTOS GENERALES 2024'!$AL$45:$BB$56,12)*AK73</f>
        <v>0</v>
      </c>
      <c r="AM73" s="397"/>
      <c r="AN73" s="391">
        <f>VLOOKUP(V73,'[1]PPTOS GENERALES 2024'!$AL$45:$BB$56,14)*AM73</f>
        <v>0</v>
      </c>
      <c r="AO73" s="397">
        <v>1</v>
      </c>
      <c r="AP73" s="391">
        <f>VLOOKUP(V73,'[1]PPTOS GENERALES 2024'!$AL$45:$BB$56,15)*AO73</f>
        <v>211.30600000000001</v>
      </c>
      <c r="AQ73" s="397"/>
      <c r="AR73" s="391">
        <f>VLOOKUP(V73,'[1]PPTOS GENERALES 2024'!$AL$45:$BB$56,17)*AQ73</f>
        <v>0</v>
      </c>
      <c r="AS73" s="397"/>
      <c r="AT73" s="391">
        <f>VLOOKUP(V73,'[1]PPTOS GENERALES 2024'!$AL$45:$BG$56,18)*AS73</f>
        <v>0</v>
      </c>
      <c r="AU73" s="398"/>
      <c r="AV73" s="391">
        <f>VLOOKUP(V73,'[1]PPTOS GENERALES 2024'!$AL$45:$BG$56,19)*AU73</f>
        <v>0</v>
      </c>
      <c r="AW73" s="398">
        <v>1</v>
      </c>
      <c r="AX73" s="391">
        <f>VLOOKUP(V73,'[1]PPTOS GENERALES 2024'!$AL$45:$BG$56,20)*AW73</f>
        <v>105.65300000000001</v>
      </c>
      <c r="AY73" s="398"/>
      <c r="AZ73" s="391">
        <f>VLOOKUP(V73,'[1]PPTOS GENERALES 2024'!$AL$45:$BG$56,21)*AY73</f>
        <v>0</v>
      </c>
      <c r="BA73" s="398"/>
      <c r="BB73" s="391">
        <f>VLOOKUP(V73,'[1]PPTOS GENERALES 2024'!$AL$45:$BG$56,22)*BA73</f>
        <v>0</v>
      </c>
      <c r="BC73" s="398"/>
      <c r="BD73" s="270">
        <f>VLOOKUP(V73,'[1]PPTOS GENERALES 2024'!$AL$45:$BZ$56,23)*BC73</f>
        <v>0</v>
      </c>
      <c r="BE73" s="398"/>
      <c r="BF73" s="270">
        <f>VLOOKUP(V73,'[1]PPTOS GENERALES 2024'!$AL$45:$BZ$56,24)*BE73</f>
        <v>0</v>
      </c>
      <c r="BG73" s="398"/>
      <c r="BH73" s="270">
        <f>VLOOKUP(V73,'[1]PPTOS GENERALES 2024'!$AL$45:$BZ$56,25)*BG73</f>
        <v>0</v>
      </c>
      <c r="BI73" s="398"/>
      <c r="BJ73" s="270">
        <f>VLOOKUP(V73,'[1]PPTOS GENERALES 2024'!$AL$45:$BZ$56,26)*BI73</f>
        <v>0</v>
      </c>
      <c r="BK73" s="398"/>
      <c r="BL73" s="270">
        <f>VLOOKUP(V73,'[1]PPTOS GENERALES 2024'!$AL$45:$BZ$56,27)*BK73</f>
        <v>0</v>
      </c>
      <c r="BM73" s="270"/>
      <c r="BN73" s="270">
        <f>VLOOKUP(V73,'[1]PPTOS GENERALES 2024'!$AL$45:$BZ$56,28)*BM73</f>
        <v>0</v>
      </c>
      <c r="BO73" s="270"/>
      <c r="BP73" s="270">
        <f>VLOOKUP(V73,'[1]PPTOS GENERALES 2024'!$AL$45:$BZ$56,29)*BO73</f>
        <v>0</v>
      </c>
      <c r="BQ73" s="270"/>
      <c r="BR73" s="270">
        <f>VLOOKUP(V73,'[1]PPTOS GENERALES 2024'!$AL$45:$BZ$56,30)*BQ73</f>
        <v>0</v>
      </c>
      <c r="BS73" s="270"/>
      <c r="BT73" s="270">
        <f>VLOOKUP(V73,'[1]PPTOS GENERALES 2024'!$AL$45:$BZ$56,31)*BS73</f>
        <v>0</v>
      </c>
      <c r="BU73" s="270"/>
      <c r="BV73" s="270">
        <f>VLOOKUP(V73,'[1]PPTOS GENERALES 2024'!$AL$45:$BZ$56,32)*BU73</f>
        <v>0</v>
      </c>
      <c r="BW73" s="270"/>
      <c r="BX73" s="270">
        <f>VLOOKUP(V73,'[1]PPTOS GENERALES 2024'!$AL$45:$BZ$56,33)*BW73</f>
        <v>0</v>
      </c>
      <c r="BY73" s="270"/>
      <c r="BZ73" s="270">
        <f>VLOOKUP(V73,'[1]PPTOS GENERALES 2024'!$AL$45:$BZ$56,34)*BY73</f>
        <v>0</v>
      </c>
      <c r="CA73" s="270"/>
      <c r="CB73" s="270">
        <f>VLOOKUP(V73,'[1]PPTOS GENERALES 2024'!$AL$45:$BZ$56,35)*CA73</f>
        <v>0</v>
      </c>
      <c r="CC73" s="270">
        <v>0</v>
      </c>
      <c r="CD73" s="270">
        <f>VLOOKUP(V73,'[1]PPTOS GENERALES 2024'!$AL$45:$BZ$56,36)*CC73</f>
        <v>0</v>
      </c>
      <c r="CE73" s="270">
        <v>0</v>
      </c>
      <c r="CF73" s="270">
        <f>VLOOKUP(V73,'[1]PPTOS GENERALES 2024'!$AL$45:$BZ$56,37)*CE73</f>
        <v>0</v>
      </c>
      <c r="CG73" s="270">
        <v>0</v>
      </c>
      <c r="CH73" s="270">
        <f>VLOOKUP(V73,'[1]PPTOS GENERALES 2024'!$AL$45:$BZ$56,38)*CG73</f>
        <v>0</v>
      </c>
      <c r="CI73" s="270">
        <v>0</v>
      </c>
      <c r="CJ73" s="270">
        <f>VLOOKUP(V73,'[1]PPTOS GENERALES 2024'!$AL$45:$BZ$56,39)*CI73</f>
        <v>0</v>
      </c>
      <c r="CK73" s="270"/>
      <c r="CL73" s="270">
        <f>VLOOKUP(V73,'[1]PPTOS GENERALES 2024'!$AL$45:$BZ$56,40)*CK73</f>
        <v>0</v>
      </c>
      <c r="CM73" s="270"/>
      <c r="CN73" s="270">
        <f>VLOOKUP(V73,'[1]PPTOS GENERALES 2024'!$AL$45:$BZ$56,41)*CM73</f>
        <v>0</v>
      </c>
      <c r="CO73" s="391"/>
      <c r="CP73" s="391"/>
      <c r="CQ73" s="391"/>
      <c r="CR73" s="391"/>
      <c r="CS73" s="452">
        <f t="array" ref="CS73">ROUND((Z73*12)+(AC73*2),2)</f>
        <v>10073.73</v>
      </c>
      <c r="CT73" s="391"/>
      <c r="CU73" s="391">
        <f t="array" ref="CU73">ROUND((AA73*12)+ (AD73*2)+AB73,2)</f>
        <v>3216.22</v>
      </c>
      <c r="CV73" s="270">
        <f>SUM(CO73:CU73)</f>
        <v>13289.949999999999</v>
      </c>
      <c r="CW73" s="391">
        <f t="array" ref="CW73">ROUND((AE73+AF73)*14,2)</f>
        <v>6645.66</v>
      </c>
      <c r="CX73" s="391">
        <f t="array" ref="CX73">ROUND(AG73*14,2)</f>
        <v>6982.22</v>
      </c>
      <c r="CY73" s="270">
        <f t="shared" si="50"/>
        <v>4437.43</v>
      </c>
      <c r="CZ73" s="278">
        <f t="shared" si="51"/>
        <v>11419.650000000001</v>
      </c>
      <c r="DA73" s="129">
        <f t="shared" si="57"/>
        <v>31355.260000000002</v>
      </c>
      <c r="DB73" s="390">
        <v>0</v>
      </c>
      <c r="DC73" s="400">
        <f t="shared" si="52"/>
        <v>28203.696</v>
      </c>
      <c r="DD73" s="401">
        <f t="shared" si="53"/>
        <v>0.58285709795927976</v>
      </c>
      <c r="DE73" s="391"/>
      <c r="DF73" s="391"/>
      <c r="DG73" s="391">
        <f t="shared" si="54"/>
        <v>2240.9489999999996</v>
      </c>
      <c r="DH73" s="389" t="e">
        <f>#REF!-#REF!</f>
        <v>#REF!</v>
      </c>
      <c r="DI73" s="402" t="s">
        <v>122</v>
      </c>
      <c r="DJ73" s="402" t="s">
        <v>259</v>
      </c>
      <c r="DK73" s="411">
        <v>44927</v>
      </c>
      <c r="DL73" s="403">
        <f t="shared" si="55"/>
        <v>10.666666666666666</v>
      </c>
      <c r="DM73" s="403">
        <f t="shared" si="56"/>
        <v>10.666666666666666</v>
      </c>
      <c r="DN73" s="404">
        <f>ROUND(AF73/30,2)</f>
        <v>0</v>
      </c>
      <c r="DO73" s="405">
        <f>ROUND(AJ73/30,2)</f>
        <v>0</v>
      </c>
      <c r="DP73" s="405">
        <f>ROUND(AL73/30,2)</f>
        <v>0</v>
      </c>
      <c r="DQ73" s="405">
        <f>ROUND(AN73/30,2)</f>
        <v>0</v>
      </c>
      <c r="DR73" s="405">
        <f>ROUND(AP73/30,2)</f>
        <v>7.04</v>
      </c>
      <c r="DS73" s="405">
        <f>ROUND(AR73/30,2)</f>
        <v>0</v>
      </c>
      <c r="DT73" s="405">
        <f>ROUND(AT73/30,2)</f>
        <v>0</v>
      </c>
      <c r="DU73" s="405">
        <f>ROUND(AV73/30,2)</f>
        <v>0</v>
      </c>
      <c r="DV73" s="405">
        <f>ROUND(AX73/30,2)</f>
        <v>3.52</v>
      </c>
      <c r="DW73" s="405">
        <f>ROUND(AZ73/30,2)</f>
        <v>0</v>
      </c>
      <c r="DX73" s="405">
        <f>ROUND(BB73/30,2)</f>
        <v>0</v>
      </c>
      <c r="DY73" s="204"/>
      <c r="DZ73" s="406">
        <v>48</v>
      </c>
      <c r="EA73" s="406">
        <v>1720.62</v>
      </c>
      <c r="EB73" s="407" t="e">
        <f>#REF!-DZ73</f>
        <v>#REF!</v>
      </c>
      <c r="EC73" s="408">
        <f>DG73-EA73</f>
        <v>520.32899999999972</v>
      </c>
      <c r="ED73" s="409">
        <f>ROUND(DB73/2,2)</f>
        <v>0</v>
      </c>
      <c r="EE73" s="204"/>
      <c r="EF73" s="204"/>
      <c r="EG73" s="204"/>
      <c r="EH73" s="204"/>
      <c r="EI73" s="134" t="s">
        <v>256</v>
      </c>
      <c r="EJ73" s="124">
        <v>153</v>
      </c>
      <c r="EK73" s="295" t="s">
        <v>213</v>
      </c>
      <c r="EL73" s="295">
        <v>5</v>
      </c>
      <c r="EM73" s="205">
        <v>3</v>
      </c>
      <c r="EN73" s="170" t="s">
        <v>132</v>
      </c>
      <c r="EO73" s="170" t="s">
        <v>132</v>
      </c>
      <c r="EP73" s="172"/>
      <c r="EQ73" s="172"/>
      <c r="ER73" s="172"/>
      <c r="ES73" s="172"/>
      <c r="ET73" s="172"/>
      <c r="EU73" s="172"/>
      <c r="EV73" s="172"/>
      <c r="EW73" s="172"/>
      <c r="EX73" s="172"/>
      <c r="EY73" s="172"/>
      <c r="EZ73" s="172"/>
      <c r="FA73" s="172"/>
      <c r="FB73" s="172"/>
      <c r="FC73" s="172"/>
      <c r="FD73" s="172"/>
      <c r="FE73" s="172"/>
      <c r="FF73" s="172"/>
      <c r="FG73" s="172"/>
      <c r="FH73" s="172"/>
      <c r="FI73" s="172"/>
      <c r="FJ73" s="172"/>
      <c r="FK73" s="172"/>
      <c r="FL73" s="172"/>
      <c r="FM73" s="172"/>
      <c r="FN73" s="172"/>
      <c r="FO73" s="172"/>
      <c r="FP73" s="172"/>
      <c r="FQ73" s="172"/>
      <c r="FR73" s="172"/>
      <c r="FS73" s="172"/>
      <c r="FT73" s="172"/>
      <c r="FU73" s="172"/>
      <c r="FV73" s="172"/>
      <c r="FW73" s="172"/>
      <c r="FX73" s="172"/>
      <c r="FY73" s="172"/>
      <c r="FZ73" s="172"/>
      <c r="GA73" s="172"/>
      <c r="GB73" s="172"/>
      <c r="GC73" s="172"/>
      <c r="GD73" s="172"/>
      <c r="GE73" s="172"/>
      <c r="GF73" s="172"/>
      <c r="GG73" s="172"/>
      <c r="GH73" s="172"/>
      <c r="GI73" s="172"/>
      <c r="GJ73" s="172"/>
      <c r="GK73" s="172"/>
      <c r="GL73" s="172"/>
      <c r="GM73" s="172"/>
      <c r="GN73" s="172"/>
      <c r="GO73" s="172"/>
      <c r="GP73" s="172"/>
      <c r="GQ73" s="172"/>
      <c r="GR73" s="172"/>
      <c r="GS73" s="172"/>
      <c r="GT73" s="172"/>
      <c r="GU73" s="172"/>
      <c r="GV73" s="172"/>
      <c r="GW73" s="172"/>
      <c r="GX73" s="172"/>
      <c r="GY73" s="172"/>
      <c r="GZ73" s="172"/>
      <c r="HA73" s="172"/>
      <c r="HB73" s="172"/>
      <c r="HC73" s="172"/>
      <c r="HD73" s="172"/>
      <c r="HE73" s="172"/>
      <c r="HF73" s="172"/>
      <c r="HG73" s="172"/>
      <c r="HH73" s="172"/>
      <c r="HI73" s="172"/>
      <c r="HJ73" s="172"/>
      <c r="HK73" s="172"/>
      <c r="HL73" s="172"/>
      <c r="HM73" s="172"/>
      <c r="HN73" s="172"/>
      <c r="HO73" s="172"/>
      <c r="HP73" s="172"/>
      <c r="HQ73" s="172"/>
      <c r="HR73" s="172"/>
      <c r="HS73" s="172"/>
      <c r="HT73" s="172"/>
      <c r="HU73" s="172"/>
      <c r="HV73" s="172"/>
      <c r="HW73" s="172"/>
      <c r="HX73" s="172"/>
      <c r="HY73" s="172"/>
      <c r="HZ73" s="172"/>
      <c r="IA73" s="172"/>
      <c r="IB73" s="172"/>
      <c r="IC73" s="172"/>
      <c r="ID73" s="172"/>
      <c r="IE73" s="172"/>
      <c r="IF73" s="172"/>
      <c r="IG73" s="172"/>
      <c r="IH73" s="172"/>
      <c r="II73" s="172"/>
      <c r="IJ73" s="172"/>
      <c r="IK73" s="172"/>
      <c r="IL73" s="172"/>
      <c r="IM73" s="172"/>
      <c r="IN73" s="172"/>
      <c r="IO73" s="172"/>
      <c r="IP73" s="172"/>
      <c r="IQ73" s="172"/>
      <c r="IR73" s="172"/>
      <c r="IS73" s="172"/>
      <c r="IT73" s="172"/>
      <c r="IU73" s="172"/>
      <c r="IV73" s="172"/>
      <c r="IW73" s="172"/>
      <c r="IX73" s="172"/>
      <c r="IY73" s="172"/>
      <c r="IZ73" s="172"/>
      <c r="JA73" s="172"/>
      <c r="JB73" s="172"/>
      <c r="JC73" s="172"/>
      <c r="JD73" s="172"/>
      <c r="JE73" s="172"/>
      <c r="JF73" s="172"/>
      <c r="JG73" s="172"/>
      <c r="JH73" s="172"/>
      <c r="JI73" s="172"/>
      <c r="JJ73" s="172"/>
      <c r="JK73" s="172"/>
      <c r="JL73" s="172"/>
      <c r="JM73" s="172"/>
      <c r="JN73" s="172"/>
      <c r="JO73" s="172"/>
      <c r="JP73" s="172"/>
      <c r="JQ73" s="172"/>
      <c r="JR73" s="172"/>
      <c r="JS73" s="172"/>
      <c r="JT73" s="172"/>
      <c r="JU73" s="172"/>
      <c r="JV73" s="172"/>
      <c r="JW73" s="172"/>
      <c r="JX73" s="172"/>
      <c r="JY73" s="172"/>
      <c r="JZ73" s="172"/>
      <c r="KA73" s="172"/>
      <c r="KB73" s="172"/>
      <c r="KC73" s="172"/>
      <c r="KD73" s="172"/>
      <c r="KE73" s="172"/>
      <c r="KF73" s="172"/>
      <c r="KG73" s="172"/>
      <c r="KH73" s="172"/>
      <c r="KI73" s="172"/>
      <c r="KJ73" s="172"/>
      <c r="KK73" s="172"/>
      <c r="KL73" s="172"/>
      <c r="KM73" s="172"/>
      <c r="KN73" s="172"/>
      <c r="KO73" s="172"/>
      <c r="KP73" s="172"/>
      <c r="KQ73" s="172"/>
      <c r="KR73" s="172"/>
      <c r="KS73" s="172"/>
      <c r="KT73" s="172"/>
      <c r="KU73" s="172"/>
      <c r="KV73" s="172"/>
      <c r="KW73" s="172"/>
      <c r="KX73" s="172"/>
      <c r="KY73" s="172"/>
      <c r="KZ73" s="172"/>
      <c r="LA73" s="172"/>
      <c r="LB73" s="172"/>
      <c r="LC73" s="172"/>
      <c r="LD73" s="172"/>
      <c r="LE73" s="172"/>
      <c r="LF73" s="172"/>
      <c r="LG73" s="172"/>
      <c r="LH73" s="172"/>
      <c r="LI73" s="172"/>
      <c r="LJ73" s="172"/>
      <c r="LK73" s="172"/>
      <c r="LL73" s="172"/>
      <c r="LM73" s="172"/>
      <c r="LN73" s="172"/>
      <c r="LO73" s="172"/>
      <c r="LP73" s="172"/>
      <c r="LQ73" s="172"/>
      <c r="LR73" s="172"/>
      <c r="LS73" s="172"/>
      <c r="LT73" s="172"/>
      <c r="LU73" s="172"/>
      <c r="LV73" s="172"/>
      <c r="LW73" s="172"/>
      <c r="LX73" s="172"/>
      <c r="LY73" s="172"/>
      <c r="LZ73" s="172"/>
      <c r="MA73" s="172"/>
      <c r="MB73" s="172"/>
      <c r="MC73" s="172"/>
      <c r="MD73" s="172"/>
      <c r="ME73" s="172"/>
      <c r="MF73" s="172"/>
      <c r="MG73" s="172"/>
      <c r="MH73" s="172"/>
      <c r="MI73" s="172"/>
      <c r="MJ73" s="172"/>
      <c r="MK73" s="172"/>
      <c r="ML73" s="172"/>
      <c r="MM73" s="172"/>
      <c r="MN73" s="172"/>
      <c r="MO73" s="172"/>
      <c r="MP73" s="172"/>
      <c r="MQ73" s="172"/>
      <c r="MR73" s="172"/>
      <c r="MS73" s="172"/>
      <c r="MT73" s="172"/>
      <c r="MU73" s="172"/>
      <c r="MV73" s="172"/>
      <c r="MW73" s="172"/>
      <c r="MX73" s="172"/>
      <c r="MY73" s="172"/>
      <c r="MZ73" s="172"/>
      <c r="NA73" s="172"/>
      <c r="NB73" s="172"/>
      <c r="NC73" s="172"/>
      <c r="ND73" s="172"/>
      <c r="NE73" s="172"/>
      <c r="NF73" s="172"/>
      <c r="NG73" s="172"/>
      <c r="NH73" s="172"/>
      <c r="NI73" s="172"/>
      <c r="NJ73" s="172"/>
      <c r="NK73" s="172"/>
      <c r="NL73" s="172"/>
      <c r="NM73" s="172"/>
      <c r="NN73" s="172"/>
      <c r="NO73" s="172"/>
      <c r="NP73" s="172"/>
      <c r="NQ73" s="172"/>
      <c r="NR73" s="172"/>
      <c r="NS73" s="172"/>
      <c r="NT73" s="172"/>
      <c r="NU73" s="172"/>
      <c r="NV73" s="172"/>
      <c r="NW73" s="172"/>
      <c r="NX73" s="172"/>
      <c r="NY73" s="172"/>
      <c r="NZ73" s="172"/>
      <c r="OA73" s="172"/>
      <c r="OB73" s="172"/>
      <c r="OC73" s="172"/>
      <c r="OD73" s="172"/>
      <c r="OE73" s="172"/>
      <c r="OF73" s="172"/>
      <c r="OG73" s="172"/>
      <c r="OH73" s="172"/>
      <c r="OI73" s="172"/>
      <c r="OJ73" s="172"/>
      <c r="OK73" s="172"/>
      <c r="OL73" s="172"/>
      <c r="OM73" s="172"/>
      <c r="ON73" s="172"/>
      <c r="OO73" s="172"/>
      <c r="OP73" s="172"/>
      <c r="OQ73" s="172"/>
      <c r="OR73" s="172"/>
      <c r="OS73" s="172"/>
      <c r="OT73" s="172"/>
      <c r="OU73" s="172"/>
      <c r="OV73" s="172"/>
      <c r="OW73" s="172"/>
      <c r="OX73" s="172"/>
      <c r="OY73" s="172"/>
      <c r="OZ73" s="172"/>
      <c r="PA73" s="172"/>
      <c r="PB73" s="172"/>
      <c r="PC73" s="172"/>
      <c r="PD73" s="172"/>
      <c r="PE73" s="172"/>
      <c r="PF73" s="172"/>
      <c r="PG73" s="172"/>
      <c r="PH73" s="172"/>
      <c r="PI73" s="172"/>
      <c r="PJ73" s="172"/>
      <c r="PK73" s="172"/>
      <c r="PL73" s="172"/>
      <c r="PM73" s="172"/>
      <c r="PN73" s="172"/>
      <c r="PO73" s="172"/>
      <c r="PP73" s="172"/>
      <c r="PQ73" s="172"/>
      <c r="PR73" s="172"/>
      <c r="PS73" s="172"/>
      <c r="PT73" s="172"/>
      <c r="PU73" s="172"/>
      <c r="PV73" s="172"/>
      <c r="PW73" s="172"/>
      <c r="PX73" s="172"/>
      <c r="PY73" s="172"/>
      <c r="PZ73" s="172"/>
      <c r="QA73" s="172"/>
      <c r="QB73" s="172"/>
      <c r="QC73" s="172"/>
      <c r="QD73" s="172"/>
      <c r="QE73" s="172"/>
      <c r="QF73" s="172"/>
      <c r="QG73" s="172"/>
      <c r="QH73" s="172"/>
      <c r="QI73" s="172"/>
      <c r="QJ73" s="172"/>
      <c r="QK73" s="172"/>
      <c r="QL73" s="172"/>
      <c r="QM73" s="172"/>
      <c r="QN73" s="172"/>
      <c r="QO73" s="172"/>
      <c r="QP73" s="172"/>
      <c r="QQ73" s="172"/>
      <c r="QR73" s="172"/>
      <c r="QS73" s="172"/>
      <c r="QT73" s="172"/>
      <c r="QU73" s="172"/>
      <c r="QV73" s="172"/>
      <c r="QW73" s="172"/>
      <c r="QX73" s="172"/>
      <c r="QY73" s="172"/>
      <c r="QZ73" s="172"/>
      <c r="RA73" s="172"/>
      <c r="RB73" s="172"/>
      <c r="RC73" s="172"/>
      <c r="RD73" s="172"/>
      <c r="RE73" s="172"/>
      <c r="RF73" s="172"/>
      <c r="RG73" s="172"/>
      <c r="RH73" s="172"/>
      <c r="RI73" s="172"/>
      <c r="RJ73" s="172"/>
      <c r="RK73" s="172"/>
      <c r="RL73" s="172"/>
      <c r="RM73" s="172"/>
      <c r="RN73" s="172"/>
      <c r="RO73" s="172"/>
      <c r="RP73" s="172"/>
      <c r="RQ73" s="172"/>
      <c r="RR73" s="172"/>
      <c r="RS73" s="172"/>
      <c r="RT73" s="172"/>
      <c r="RU73" s="172"/>
      <c r="RV73" s="172"/>
      <c r="RW73" s="172"/>
      <c r="RX73" s="172"/>
      <c r="RY73" s="172"/>
      <c r="RZ73" s="172"/>
      <c r="SA73" s="172"/>
      <c r="SB73" s="172"/>
      <c r="SC73" s="172"/>
      <c r="SD73" s="172"/>
      <c r="SE73" s="172"/>
      <c r="SF73" s="172"/>
      <c r="SG73" s="172"/>
      <c r="SH73" s="172"/>
      <c r="SI73" s="172"/>
      <c r="SJ73" s="172"/>
      <c r="SK73" s="172"/>
      <c r="SL73" s="172"/>
      <c r="SM73" s="172"/>
      <c r="SN73" s="172"/>
      <c r="SO73" s="172"/>
      <c r="SP73" s="172"/>
      <c r="SQ73" s="172"/>
      <c r="SR73" s="172"/>
      <c r="SS73" s="172"/>
      <c r="ST73" s="172"/>
      <c r="SU73" s="172"/>
      <c r="SV73" s="172"/>
      <c r="SW73" s="172"/>
      <c r="SX73" s="172"/>
      <c r="SY73" s="172"/>
      <c r="SZ73" s="172"/>
      <c r="TA73" s="172"/>
      <c r="TB73" s="172"/>
      <c r="TC73" s="172"/>
      <c r="TD73" s="172"/>
      <c r="TE73" s="172"/>
      <c r="TF73" s="172"/>
      <c r="TG73" s="172"/>
      <c r="TH73" s="172"/>
      <c r="TI73" s="172"/>
      <c r="TJ73" s="172"/>
      <c r="TK73" s="172"/>
      <c r="TL73" s="172"/>
      <c r="TM73" s="172"/>
      <c r="TN73" s="172"/>
      <c r="TO73" s="172"/>
      <c r="TP73" s="172"/>
      <c r="TQ73" s="172"/>
      <c r="TR73" s="172"/>
      <c r="TS73" s="172"/>
      <c r="TT73" s="172"/>
      <c r="TU73" s="172"/>
      <c r="TV73" s="172"/>
      <c r="TW73" s="172"/>
      <c r="TX73" s="172"/>
      <c r="TY73" s="172"/>
      <c r="TZ73" s="172"/>
      <c r="UA73" s="172"/>
      <c r="UB73" s="172"/>
      <c r="UC73" s="172"/>
      <c r="UD73" s="172"/>
      <c r="UE73" s="172"/>
      <c r="UF73" s="172"/>
      <c r="UG73" s="172"/>
      <c r="UH73" s="172"/>
      <c r="UI73" s="172"/>
      <c r="UJ73" s="172"/>
      <c r="UK73" s="172"/>
      <c r="UL73" s="172"/>
      <c r="UM73" s="172"/>
      <c r="UN73" s="172"/>
      <c r="UO73" s="172"/>
      <c r="UP73" s="172"/>
      <c r="UQ73" s="172"/>
      <c r="UR73" s="172"/>
      <c r="US73" s="172"/>
      <c r="UT73" s="172"/>
      <c r="UU73" s="172"/>
      <c r="UV73" s="172"/>
      <c r="UW73" s="172"/>
      <c r="UX73" s="172"/>
      <c r="UY73" s="172"/>
      <c r="UZ73" s="172"/>
      <c r="VA73" s="172"/>
      <c r="VB73" s="172"/>
      <c r="VC73" s="172"/>
      <c r="VD73" s="172"/>
      <c r="VE73" s="172"/>
      <c r="VF73" s="172"/>
      <c r="VG73" s="172"/>
      <c r="VH73" s="172"/>
      <c r="VI73" s="172"/>
      <c r="VJ73" s="172"/>
      <c r="VK73" s="172"/>
      <c r="VL73" s="172"/>
      <c r="VM73" s="172"/>
      <c r="VN73" s="172"/>
      <c r="VO73" s="172"/>
      <c r="VP73" s="172"/>
      <c r="VQ73" s="172"/>
      <c r="VR73" s="172"/>
      <c r="VS73" s="172"/>
      <c r="VT73" s="172"/>
      <c r="VU73" s="172"/>
      <c r="VV73" s="172"/>
      <c r="VW73" s="172"/>
      <c r="VX73" s="172"/>
      <c r="VY73" s="172"/>
      <c r="VZ73" s="172"/>
      <c r="WA73" s="172"/>
      <c r="WB73" s="172"/>
      <c r="WC73" s="172"/>
      <c r="WD73" s="172"/>
      <c r="WE73" s="172"/>
      <c r="WF73" s="172"/>
      <c r="WG73" s="172"/>
      <c r="WH73" s="172"/>
      <c r="WI73" s="172"/>
      <c r="WJ73" s="172"/>
      <c r="WK73" s="172"/>
      <c r="WL73" s="172"/>
      <c r="WM73" s="172"/>
      <c r="WN73" s="172"/>
      <c r="WO73" s="172"/>
      <c r="WP73" s="172"/>
      <c r="WQ73" s="172"/>
      <c r="WR73" s="172"/>
      <c r="WS73" s="172"/>
      <c r="WT73" s="172"/>
      <c r="WU73" s="172"/>
      <c r="WV73" s="172"/>
      <c r="WW73" s="172"/>
      <c r="WX73" s="172"/>
      <c r="WY73" s="172"/>
      <c r="WZ73" s="172"/>
      <c r="XA73" s="172"/>
      <c r="XB73" s="172"/>
      <c r="XC73" s="172"/>
      <c r="XD73" s="172"/>
      <c r="XE73" s="172"/>
      <c r="XF73" s="172"/>
      <c r="XG73" s="172"/>
      <c r="XH73" s="172"/>
      <c r="XI73" s="172"/>
      <c r="XJ73" s="172"/>
      <c r="XK73" s="172"/>
      <c r="XL73" s="172"/>
      <c r="XM73" s="172"/>
      <c r="XN73" s="172"/>
      <c r="XO73" s="172"/>
      <c r="XP73" s="172"/>
      <c r="XQ73" s="172"/>
      <c r="XR73" s="172"/>
      <c r="XS73" s="172"/>
      <c r="XT73" s="172"/>
      <c r="XU73" s="172"/>
      <c r="XV73" s="172"/>
      <c r="XW73" s="172"/>
      <c r="XX73" s="172"/>
      <c r="XY73" s="172"/>
      <c r="XZ73" s="172"/>
      <c r="YA73" s="172"/>
      <c r="YB73" s="172"/>
      <c r="YC73" s="172"/>
      <c r="YD73" s="172"/>
      <c r="YE73" s="172"/>
      <c r="YF73" s="172"/>
      <c r="YG73" s="172"/>
      <c r="YH73" s="172"/>
      <c r="YI73" s="172"/>
      <c r="YJ73" s="172"/>
      <c r="YK73" s="172"/>
      <c r="YL73" s="172"/>
      <c r="YM73" s="172"/>
      <c r="YN73" s="172"/>
      <c r="YO73" s="172"/>
      <c r="YP73" s="172"/>
      <c r="YQ73" s="172"/>
      <c r="YR73" s="172"/>
      <c r="YS73" s="172"/>
      <c r="YT73" s="172"/>
      <c r="YU73" s="172"/>
      <c r="YV73" s="172"/>
      <c r="YW73" s="172"/>
      <c r="YX73" s="172"/>
      <c r="YY73" s="172"/>
      <c r="YZ73" s="172"/>
      <c r="ZA73" s="172"/>
      <c r="ZB73" s="172"/>
      <c r="ZC73" s="172"/>
      <c r="ZD73" s="172"/>
      <c r="ZE73" s="172"/>
      <c r="ZF73" s="172"/>
      <c r="ZG73" s="172"/>
      <c r="ZH73" s="172"/>
      <c r="ZI73" s="172"/>
      <c r="ZJ73" s="172"/>
      <c r="ZK73" s="172"/>
      <c r="ZL73" s="172"/>
      <c r="ZM73" s="172"/>
      <c r="ZN73" s="172"/>
      <c r="ZO73" s="172"/>
      <c r="ZP73" s="172"/>
      <c r="ZQ73" s="172"/>
      <c r="ZR73" s="172"/>
      <c r="ZS73" s="172"/>
      <c r="ZT73" s="172"/>
      <c r="ZU73" s="172"/>
      <c r="ZV73" s="172"/>
      <c r="ZW73" s="172"/>
      <c r="ZX73" s="172"/>
      <c r="ZY73" s="172"/>
      <c r="ZZ73" s="172"/>
      <c r="AAA73" s="172"/>
      <c r="AAB73" s="172"/>
      <c r="AAC73" s="172"/>
      <c r="AAD73" s="172"/>
      <c r="AAE73" s="172"/>
      <c r="AAF73" s="172"/>
      <c r="AAG73" s="172"/>
      <c r="AAH73" s="172"/>
      <c r="AAI73" s="172"/>
      <c r="AAJ73" s="172"/>
      <c r="AAK73" s="172"/>
      <c r="AAL73" s="172"/>
      <c r="AAM73" s="172"/>
      <c r="AAN73" s="172"/>
      <c r="AAO73" s="172"/>
      <c r="AAP73" s="172"/>
      <c r="AAQ73" s="172"/>
      <c r="AAR73" s="172"/>
      <c r="AAS73" s="172"/>
      <c r="AAT73" s="172"/>
      <c r="AAU73" s="172"/>
      <c r="AAV73" s="172"/>
      <c r="AAW73" s="172"/>
      <c r="AAX73" s="172"/>
      <c r="AAY73" s="172"/>
      <c r="AAZ73" s="172"/>
      <c r="ABA73" s="172"/>
      <c r="ABB73" s="172"/>
      <c r="ABC73" s="172"/>
      <c r="ABD73" s="172"/>
      <c r="ABE73" s="172"/>
      <c r="ABF73" s="172"/>
      <c r="ABG73" s="172"/>
      <c r="ABH73" s="172"/>
      <c r="ABI73" s="172"/>
      <c r="ABJ73" s="172"/>
      <c r="ABK73" s="172"/>
      <c r="ABL73" s="172"/>
      <c r="ABM73" s="172"/>
      <c r="ABN73" s="172"/>
      <c r="ABO73" s="172"/>
      <c r="ABP73" s="172"/>
      <c r="ABQ73" s="172"/>
      <c r="ABR73" s="172"/>
      <c r="ABS73" s="172"/>
      <c r="ABT73" s="172"/>
      <c r="ABU73" s="172"/>
      <c r="ABV73" s="172"/>
      <c r="ABW73" s="172"/>
      <c r="ABX73" s="172"/>
      <c r="ABY73" s="172"/>
      <c r="ABZ73" s="172"/>
      <c r="ACA73" s="172"/>
      <c r="ACB73" s="172"/>
      <c r="ACC73" s="172"/>
      <c r="ACD73" s="172"/>
      <c r="ACE73" s="172"/>
      <c r="ACF73" s="172"/>
      <c r="ACG73" s="172"/>
      <c r="ACH73" s="172"/>
      <c r="ACI73" s="172"/>
      <c r="ACJ73" s="172"/>
      <c r="ACK73" s="172"/>
      <c r="ACL73" s="172"/>
      <c r="ACM73" s="172"/>
      <c r="ACN73" s="172"/>
      <c r="ACO73" s="172"/>
      <c r="ACP73" s="172"/>
      <c r="ACQ73" s="172"/>
      <c r="ACR73" s="172"/>
      <c r="ACS73" s="172"/>
      <c r="ACT73" s="172"/>
      <c r="ACU73" s="172"/>
      <c r="ACV73" s="172"/>
      <c r="ACW73" s="172"/>
      <c r="ACX73" s="172"/>
      <c r="ACY73" s="172"/>
      <c r="ACZ73" s="172"/>
      <c r="ADA73" s="172"/>
      <c r="ADB73" s="172"/>
      <c r="ADC73" s="172"/>
      <c r="ADD73" s="172"/>
      <c r="ADE73" s="172"/>
      <c r="ADF73" s="172"/>
      <c r="ADG73" s="172"/>
      <c r="ADH73" s="172"/>
      <c r="ADI73" s="172"/>
      <c r="ADJ73" s="172"/>
      <c r="ADK73" s="172"/>
      <c r="ADL73" s="172"/>
      <c r="ADM73" s="172"/>
      <c r="ADN73" s="172"/>
      <c r="ADO73" s="172"/>
      <c r="ADP73" s="172"/>
      <c r="ADQ73" s="172"/>
      <c r="ADR73" s="172"/>
      <c r="ADS73" s="172"/>
      <c r="ADT73" s="172"/>
      <c r="ADU73" s="172"/>
      <c r="ADV73" s="172"/>
      <c r="ADW73" s="172"/>
      <c r="ADX73" s="172"/>
      <c r="ADY73" s="172"/>
      <c r="ADZ73" s="172"/>
      <c r="AEA73" s="172"/>
      <c r="AEB73" s="172"/>
      <c r="AEC73" s="172"/>
      <c r="AED73" s="172"/>
      <c r="AEE73" s="172"/>
      <c r="AEF73" s="172"/>
      <c r="AEG73" s="172"/>
      <c r="AEH73" s="172"/>
      <c r="AEI73" s="172"/>
      <c r="AEJ73" s="172"/>
      <c r="AEK73" s="172"/>
      <c r="AEL73" s="172"/>
      <c r="AEM73" s="172"/>
      <c r="AEN73" s="172"/>
      <c r="AEO73" s="172"/>
      <c r="AEP73" s="172"/>
      <c r="AEQ73" s="172"/>
      <c r="AER73" s="172"/>
      <c r="AES73" s="172"/>
      <c r="AET73" s="172"/>
      <c r="AEU73" s="172"/>
      <c r="AEV73" s="172"/>
      <c r="AEW73" s="172"/>
      <c r="AEX73" s="172"/>
      <c r="AEY73" s="172"/>
      <c r="AEZ73" s="172"/>
      <c r="AFA73" s="172"/>
      <c r="AFB73" s="172"/>
      <c r="AFC73" s="172"/>
      <c r="AFD73" s="172"/>
      <c r="AFE73" s="172"/>
      <c r="AFF73" s="172"/>
      <c r="AFG73" s="172"/>
      <c r="AFH73" s="172"/>
      <c r="AFI73" s="172"/>
      <c r="AFJ73" s="172"/>
      <c r="AFK73" s="172"/>
      <c r="AFL73" s="172"/>
      <c r="AFM73" s="172"/>
      <c r="AFN73" s="172"/>
      <c r="AFO73" s="172"/>
      <c r="AFP73" s="172"/>
      <c r="AFQ73" s="172"/>
      <c r="AFR73" s="172"/>
      <c r="AFS73" s="172"/>
      <c r="AFT73" s="172"/>
      <c r="AFU73" s="172"/>
      <c r="AFV73" s="172"/>
      <c r="AFW73" s="172"/>
      <c r="AFX73" s="172"/>
      <c r="AFY73" s="172"/>
      <c r="AFZ73" s="172"/>
      <c r="AGA73" s="172"/>
      <c r="AGB73" s="172"/>
      <c r="AGC73" s="172"/>
      <c r="AGD73" s="172"/>
      <c r="AGE73" s="172"/>
      <c r="AGF73" s="172"/>
      <c r="AGG73" s="172"/>
      <c r="AGH73" s="172"/>
      <c r="AGI73" s="172"/>
      <c r="AGJ73" s="172"/>
      <c r="AGK73" s="172"/>
      <c r="AGL73" s="172"/>
      <c r="AGM73" s="172"/>
      <c r="AGN73" s="172"/>
      <c r="AGO73" s="172"/>
      <c r="AGP73" s="172"/>
      <c r="AGQ73" s="172"/>
      <c r="AGR73" s="172"/>
      <c r="AGS73" s="172"/>
      <c r="AGT73" s="172"/>
      <c r="AGU73" s="172"/>
      <c r="AGV73" s="172"/>
      <c r="AGW73" s="172"/>
      <c r="AGX73" s="172"/>
      <c r="AGY73" s="172"/>
      <c r="AGZ73" s="172"/>
      <c r="AHA73" s="172"/>
      <c r="AHB73" s="172"/>
      <c r="AHC73" s="172"/>
      <c r="AHD73" s="172"/>
      <c r="AHE73" s="172"/>
      <c r="AHF73" s="172"/>
      <c r="AHG73" s="172"/>
      <c r="AHH73" s="172"/>
      <c r="AHI73" s="172"/>
      <c r="AHJ73" s="172"/>
      <c r="AHK73" s="172"/>
      <c r="AHL73" s="172"/>
      <c r="AHM73" s="172"/>
      <c r="AHN73" s="172"/>
      <c r="AHO73" s="172"/>
      <c r="AHP73" s="172"/>
      <c r="AHQ73" s="172"/>
      <c r="AHR73" s="172"/>
      <c r="AHS73" s="172"/>
      <c r="AHT73" s="172"/>
      <c r="AHU73" s="172"/>
      <c r="AHV73" s="172"/>
      <c r="AHW73" s="172"/>
      <c r="AHX73" s="172"/>
      <c r="AHY73" s="172"/>
      <c r="AHZ73" s="172"/>
      <c r="AIA73" s="172"/>
      <c r="AIB73" s="172"/>
      <c r="AIC73" s="172"/>
      <c r="AID73" s="172"/>
      <c r="AIE73" s="172"/>
      <c r="AIF73" s="172"/>
      <c r="AIG73" s="172"/>
      <c r="AIH73" s="172"/>
      <c r="AII73" s="172"/>
      <c r="AIJ73" s="172"/>
      <c r="AIK73" s="172"/>
      <c r="AIL73" s="172"/>
      <c r="AIM73" s="172"/>
      <c r="AIN73" s="172"/>
      <c r="AIO73" s="172"/>
      <c r="AIP73" s="172"/>
      <c r="AIQ73" s="172"/>
      <c r="AIR73" s="172"/>
      <c r="AIS73" s="172"/>
      <c r="AIT73" s="172"/>
      <c r="AIU73" s="172"/>
      <c r="AIV73" s="172"/>
      <c r="AIW73" s="172"/>
      <c r="AIX73" s="172"/>
      <c r="AIY73" s="172"/>
      <c r="AIZ73" s="172"/>
      <c r="AJA73" s="172"/>
      <c r="AJB73" s="172"/>
      <c r="AJC73" s="172"/>
      <c r="AJD73" s="172"/>
      <c r="AJE73" s="172"/>
      <c r="AJF73" s="172"/>
      <c r="AJG73" s="172"/>
      <c r="AJH73" s="172"/>
      <c r="AJI73" s="172"/>
      <c r="AJJ73" s="172"/>
      <c r="AJK73" s="172"/>
      <c r="AJL73" s="172"/>
      <c r="AJM73" s="172"/>
      <c r="AJN73" s="172"/>
      <c r="AJO73" s="172"/>
      <c r="AJP73" s="172"/>
      <c r="AJQ73" s="172"/>
      <c r="AJR73" s="172"/>
      <c r="AJS73" s="172"/>
      <c r="AJT73" s="172"/>
      <c r="AJU73" s="172"/>
      <c r="AJV73" s="172"/>
      <c r="AJW73" s="172"/>
      <c r="AJX73" s="172"/>
      <c r="AJY73" s="172"/>
      <c r="AJZ73" s="172"/>
      <c r="AKA73" s="172"/>
      <c r="AKB73" s="172"/>
      <c r="AKC73" s="172"/>
      <c r="AKD73" s="172"/>
      <c r="AKE73" s="172"/>
      <c r="AKF73" s="172"/>
      <c r="AKG73" s="172"/>
      <c r="AKH73" s="172"/>
      <c r="AKI73" s="172"/>
      <c r="AKJ73" s="172"/>
      <c r="AKK73" s="172"/>
      <c r="AKL73" s="172"/>
      <c r="AKM73" s="172"/>
      <c r="AKN73" s="172"/>
      <c r="AKO73" s="172"/>
      <c r="AKP73" s="172"/>
      <c r="AKQ73" s="172"/>
      <c r="AKR73" s="172"/>
      <c r="AKS73" s="172"/>
      <c r="AKT73" s="172"/>
      <c r="AKU73" s="172"/>
      <c r="AKV73" s="172"/>
      <c r="AKW73" s="172"/>
      <c r="AKX73" s="172"/>
      <c r="AKY73" s="172"/>
      <c r="AKZ73" s="172"/>
      <c r="ALA73" s="172"/>
      <c r="ALB73" s="172"/>
      <c r="ALC73" s="172"/>
      <c r="ALD73" s="172"/>
      <c r="ALE73" s="172"/>
      <c r="ALF73" s="172"/>
      <c r="ALG73" s="172"/>
      <c r="ALH73" s="172"/>
      <c r="ALI73" s="172"/>
      <c r="ALJ73" s="172"/>
      <c r="ALK73" s="172"/>
      <c r="ALL73" s="172"/>
      <c r="ALM73" s="172"/>
      <c r="ALN73" s="172"/>
      <c r="ALO73" s="172"/>
      <c r="ALP73" s="172"/>
      <c r="ALQ73" s="172"/>
      <c r="ALR73" s="172"/>
      <c r="ALS73" s="172"/>
      <c r="ALT73" s="172"/>
      <c r="ALU73" s="172"/>
      <c r="ALV73" s="172"/>
      <c r="ALW73" s="172"/>
      <c r="ALX73" s="172"/>
      <c r="ALY73" s="172"/>
      <c r="ALZ73" s="172"/>
      <c r="AMA73" s="172"/>
      <c r="AMB73" s="172"/>
      <c r="AMC73" s="172"/>
      <c r="AMD73" s="172"/>
      <c r="AME73" s="172"/>
      <c r="AMF73" s="172"/>
      <c r="AMG73" s="172"/>
      <c r="AMH73" s="172"/>
      <c r="AMI73" s="172"/>
      <c r="AMJ73" s="172"/>
      <c r="AMK73" s="172"/>
      <c r="AML73" s="172"/>
      <c r="AMM73" s="172"/>
      <c r="AMN73" s="172"/>
      <c r="AMO73" s="172"/>
      <c r="AMP73" s="172"/>
      <c r="AMQ73" s="172"/>
      <c r="AMR73" s="172"/>
      <c r="AMS73" s="172"/>
      <c r="AMT73" s="172"/>
      <c r="AMU73" s="172"/>
      <c r="AMV73" s="172"/>
      <c r="AMW73" s="172"/>
      <c r="AMX73" s="172"/>
      <c r="AMY73" s="172"/>
      <c r="AMZ73" s="172"/>
      <c r="ANA73" s="172"/>
      <c r="ANB73" s="172"/>
      <c r="ANC73" s="172"/>
      <c r="AND73" s="172"/>
      <c r="ANE73" s="172"/>
      <c r="ANF73" s="172"/>
      <c r="ANG73" s="172"/>
      <c r="ANH73" s="172"/>
      <c r="ANI73" s="172"/>
      <c r="ANJ73" s="172"/>
    </row>
    <row r="74" spans="1:1050" s="206" customFormat="1" ht="26.1" customHeight="1" outlineLevel="2" x14ac:dyDescent="0.2">
      <c r="A74" s="102">
        <v>153</v>
      </c>
      <c r="B74" s="7" t="s">
        <v>137</v>
      </c>
      <c r="C74" s="7" t="s">
        <v>9</v>
      </c>
      <c r="D74" s="7" t="s">
        <v>10</v>
      </c>
      <c r="E74" s="7" t="s">
        <v>138</v>
      </c>
      <c r="F74" s="7" t="s">
        <v>139</v>
      </c>
      <c r="G74" s="388" t="s">
        <v>255</v>
      </c>
      <c r="H74" s="42" t="s">
        <v>135</v>
      </c>
      <c r="I74" s="42">
        <v>16</v>
      </c>
      <c r="J74" s="44">
        <v>501.88</v>
      </c>
      <c r="K74" s="44"/>
      <c r="L74" s="44"/>
      <c r="M74" s="44"/>
      <c r="N74" s="44"/>
      <c r="O74" s="44"/>
      <c r="P74" s="44">
        <v>300.43</v>
      </c>
      <c r="Q74" s="44">
        <v>76.31</v>
      </c>
      <c r="R74" s="44">
        <v>53.31</v>
      </c>
      <c r="S74" s="44"/>
      <c r="T74" s="44">
        <f t="shared" si="47"/>
        <v>931.92999999999984</v>
      </c>
      <c r="U74" s="44">
        <f t="shared" si="48"/>
        <v>12787.78</v>
      </c>
      <c r="V74" s="42">
        <v>3</v>
      </c>
      <c r="W74" s="45">
        <v>16</v>
      </c>
      <c r="X74" s="46">
        <f>VLOOKUP(W74,'[1]PPTOS GENERALES 2024'!$AL$11:$AN$40,3)*Y74</f>
        <v>420.74</v>
      </c>
      <c r="Y74" s="47">
        <v>1</v>
      </c>
      <c r="Z74" s="48">
        <f>VLOOKUP(C74,'[1]PPTOS GENERALES 2024'!$AL$3:$AO$8,4)*Y74</f>
        <v>720.49</v>
      </c>
      <c r="AA74" s="48">
        <f>VLOOKUP(C74,'[1]PPTOS GENERALES 2024'!$AL$3:$AP$8,5)*DM74*Y74</f>
        <v>129.42000000000002</v>
      </c>
      <c r="AB74" s="48"/>
      <c r="AC74" s="44">
        <f>VLOOKUP(C74,'[1]PPTOS GENERALES 2024'!$AU$3:$AV$8,2)*Y74</f>
        <v>713.92274999999995</v>
      </c>
      <c r="AD74" s="44">
        <f>VLOOKUP(C74,'[1]PPTOS GENERALES 2024'!$AU$3:$AW$8,3)*DM74*Y74</f>
        <v>128.04300000000001</v>
      </c>
      <c r="AE74" s="49">
        <f>VLOOKUP(I74,'[1]PPTOS GENERALES 2024'!$AL$11:$AN$40,3)*Y74</f>
        <v>420.74</v>
      </c>
      <c r="AF74" s="44">
        <f t="shared" si="49"/>
        <v>0</v>
      </c>
      <c r="AG74" s="44">
        <f>VLOOKUP(V74,'[1]PPTOS GENERALES 2024'!$AL$45:$AU$56,10)*Y74</f>
        <v>446.37</v>
      </c>
      <c r="AH74" s="44"/>
      <c r="AI74" s="44"/>
      <c r="AJ74" s="44"/>
      <c r="AK74" s="50"/>
      <c r="AL74" s="44">
        <f>VLOOKUP(V74,'[1]PPTOS GENERALES 2024'!$AL$45:$BB$56,12)*AK74</f>
        <v>0</v>
      </c>
      <c r="AM74" s="50"/>
      <c r="AN74" s="44">
        <f>VLOOKUP(V74,'[1]PPTOS GENERALES 2024'!$AL$45:$BB$56,14)*AM74</f>
        <v>0</v>
      </c>
      <c r="AO74" s="50"/>
      <c r="AP74" s="44">
        <f>VLOOKUP(V74,'[1]PPTOS GENERALES 2024'!$AL$45:$BB$56,15)*AO74</f>
        <v>0</v>
      </c>
      <c r="AQ74" s="50"/>
      <c r="AR74" s="44">
        <f>VLOOKUP(V74,'[1]PPTOS GENERALES 2024'!$AL$45:$BB$56,17)*AQ74</f>
        <v>0</v>
      </c>
      <c r="AS74" s="50"/>
      <c r="AT74" s="44">
        <f>VLOOKUP(V74,'[1]PPTOS GENERALES 2024'!$AL$45:$BG$56,18)*AS74</f>
        <v>0</v>
      </c>
      <c r="AU74" s="20"/>
      <c r="AV74" s="44">
        <f>VLOOKUP(V74,'[1]PPTOS GENERALES 2024'!$AL$45:$BG$56,19)*AU74</f>
        <v>0</v>
      </c>
      <c r="AW74" s="20">
        <v>1</v>
      </c>
      <c r="AX74" s="44">
        <f>VLOOKUP(V74,'[1]PPTOS GENERALES 2024'!$AL$45:$BG$56,20)*AW74</f>
        <v>94.15</v>
      </c>
      <c r="AY74" s="20"/>
      <c r="AZ74" s="44">
        <f>VLOOKUP(V74,'[1]PPTOS GENERALES 2024'!$AL$45:$BG$56,21)*AY74</f>
        <v>0</v>
      </c>
      <c r="BA74" s="20"/>
      <c r="BB74" s="44">
        <f>VLOOKUP(V74,'[1]PPTOS GENERALES 2024'!$AL$45:$BG$56,22)*BA74</f>
        <v>0</v>
      </c>
      <c r="BC74" s="20"/>
      <c r="BD74" s="270">
        <f>VLOOKUP(V74,'[1]PPTOS GENERALES 2024'!$AL$45:$BZ$56,23)*BC74</f>
        <v>0</v>
      </c>
      <c r="BE74" s="20"/>
      <c r="BF74" s="270">
        <f>VLOOKUP(V74,'[1]PPTOS GENERALES 2024'!$AL$45:$BZ$56,24)*BE74</f>
        <v>0</v>
      </c>
      <c r="BG74" s="20"/>
      <c r="BH74" s="270">
        <f>VLOOKUP(V74,'[1]PPTOS GENERALES 2024'!$AL$45:$BZ$56,25)*BG74</f>
        <v>0</v>
      </c>
      <c r="BI74" s="20"/>
      <c r="BJ74" s="270">
        <f>VLOOKUP(V74,'[1]PPTOS GENERALES 2024'!$AL$45:$BZ$56,26)*BI74</f>
        <v>0</v>
      </c>
      <c r="BK74" s="20"/>
      <c r="BL74" s="270">
        <f>VLOOKUP(V74,'[1]PPTOS GENERALES 2024'!$AL$45:$BZ$56,27)*BK74</f>
        <v>0</v>
      </c>
      <c r="BM74" s="270"/>
      <c r="BN74" s="270">
        <f>VLOOKUP(V74,'[1]PPTOS GENERALES 2024'!$AL$45:$BZ$56,28)*BM74</f>
        <v>0</v>
      </c>
      <c r="BO74" s="270"/>
      <c r="BP74" s="270">
        <f>VLOOKUP(V74,'[1]PPTOS GENERALES 2024'!$AL$45:$BZ$56,29)*BO74</f>
        <v>0</v>
      </c>
      <c r="BQ74" s="270"/>
      <c r="BR74" s="270">
        <f>VLOOKUP(V74,'[1]PPTOS GENERALES 2024'!$AL$45:$BZ$56,30)*BQ74</f>
        <v>0</v>
      </c>
      <c r="BS74" s="270"/>
      <c r="BT74" s="270">
        <f>VLOOKUP(V74,'[1]PPTOS GENERALES 2024'!$AL$45:$BZ$56,31)*BS74</f>
        <v>0</v>
      </c>
      <c r="BU74" s="270"/>
      <c r="BV74" s="270">
        <f>VLOOKUP(V74,'[1]PPTOS GENERALES 2024'!$AL$45:$BZ$56,32)*BU74</f>
        <v>0</v>
      </c>
      <c r="BW74" s="270"/>
      <c r="BX74" s="270">
        <f>VLOOKUP(V74,'[1]PPTOS GENERALES 2024'!$AL$45:$BZ$56,33)*BW74</f>
        <v>0</v>
      </c>
      <c r="BY74" s="270"/>
      <c r="BZ74" s="270">
        <f>VLOOKUP(V74,'[1]PPTOS GENERALES 2024'!$AL$45:$BZ$56,34)*BY74</f>
        <v>0</v>
      </c>
      <c r="CA74" s="270"/>
      <c r="CB74" s="270">
        <f>VLOOKUP(V74,'[1]PPTOS GENERALES 2024'!$AL$45:$BZ$56,35)*CA74</f>
        <v>0</v>
      </c>
      <c r="CC74" s="270">
        <v>0</v>
      </c>
      <c r="CD74" s="270">
        <f>VLOOKUP(V74,'[1]PPTOS GENERALES 2024'!$AL$45:$BZ$56,36)*CC74</f>
        <v>0</v>
      </c>
      <c r="CE74" s="270">
        <v>0</v>
      </c>
      <c r="CF74" s="270">
        <f>VLOOKUP(V74,'[1]PPTOS GENERALES 2024'!$AL$45:$BZ$56,37)*CE74</f>
        <v>0</v>
      </c>
      <c r="CG74" s="270">
        <v>0</v>
      </c>
      <c r="CH74" s="270">
        <f>VLOOKUP(V74,'[1]PPTOS GENERALES 2024'!$AL$45:$BZ$56,38)*CG74</f>
        <v>0</v>
      </c>
      <c r="CI74" s="270">
        <v>0</v>
      </c>
      <c r="CJ74" s="270">
        <f>VLOOKUP(V74,'[1]PPTOS GENERALES 2024'!$AL$45:$BZ$56,39)*CI74</f>
        <v>0</v>
      </c>
      <c r="CK74" s="270"/>
      <c r="CL74" s="270">
        <f>VLOOKUP(V74,'[1]PPTOS GENERALES 2024'!$AL$45:$BZ$56,40)*CK74</f>
        <v>0</v>
      </c>
      <c r="CM74" s="270"/>
      <c r="CN74" s="270">
        <f>VLOOKUP(V74,'[1]PPTOS GENERALES 2024'!$AL$45:$BZ$56,41)*CM74</f>
        <v>0</v>
      </c>
      <c r="CO74" s="44">
        <f>SUM(BB74)</f>
        <v>0</v>
      </c>
      <c r="CP74" s="44"/>
      <c r="CQ74" s="44"/>
      <c r="CR74" s="44"/>
      <c r="CS74" s="452">
        <f t="array" ref="CS74">ROUND((Z74*12)+(AC74*2),2)</f>
        <v>10073.73</v>
      </c>
      <c r="CT74" s="44"/>
      <c r="CU74" s="44">
        <f>(AA74*12)+ (AD74*2)+AB74</f>
        <v>1809.1260000000002</v>
      </c>
      <c r="CV74" s="44"/>
      <c r="CW74" s="44">
        <f>(AE74+AF74)*14</f>
        <v>5890.3600000000006</v>
      </c>
      <c r="CX74" s="44">
        <f>AG74*14</f>
        <v>6249.18</v>
      </c>
      <c r="CY74" s="270">
        <f t="shared" si="50"/>
        <v>1318.1</v>
      </c>
      <c r="CZ74" s="278">
        <f t="shared" si="51"/>
        <v>7567.2800000000007</v>
      </c>
      <c r="DA74" s="129">
        <f t="shared" si="57"/>
        <v>25340.495999999999</v>
      </c>
      <c r="DB74" s="21">
        <v>0</v>
      </c>
      <c r="DC74" s="53">
        <f t="shared" si="52"/>
        <v>25168.080000000002</v>
      </c>
      <c r="DD74" s="54">
        <f t="shared" si="53"/>
        <v>0.96813520407764297</v>
      </c>
      <c r="DE74" s="44"/>
      <c r="DF74" s="44"/>
      <c r="DG74" s="44">
        <f t="shared" si="54"/>
        <v>1811.17</v>
      </c>
      <c r="DH74" s="42" t="e">
        <f>#REF!-#REF!</f>
        <v>#REF!</v>
      </c>
      <c r="DI74" s="55" t="s">
        <v>122</v>
      </c>
      <c r="DJ74" s="130">
        <v>38126</v>
      </c>
      <c r="DK74" s="57">
        <v>44927</v>
      </c>
      <c r="DL74" s="58">
        <f t="shared" si="55"/>
        <v>6</v>
      </c>
      <c r="DM74" s="58">
        <f t="shared" si="56"/>
        <v>6</v>
      </c>
      <c r="DN74" s="59">
        <f>ROUND(AF74/30,2)</f>
        <v>0</v>
      </c>
      <c r="DO74" s="60">
        <f>ROUND(AJ74/30,2)</f>
        <v>0</v>
      </c>
      <c r="DP74" s="60">
        <f>ROUND(AL74/30,2)</f>
        <v>0</v>
      </c>
      <c r="DQ74" s="60">
        <f>ROUND(AN74/30,2)</f>
        <v>0</v>
      </c>
      <c r="DR74" s="60">
        <f>ROUND(AP74/30,2)</f>
        <v>0</v>
      </c>
      <c r="DS74" s="60">
        <f>ROUND(AR74/30,2)</f>
        <v>0</v>
      </c>
      <c r="DT74" s="60">
        <f>ROUND(AT74/30,2)</f>
        <v>0</v>
      </c>
      <c r="DU74" s="60">
        <f>ROUND(AV74/30,2)</f>
        <v>0</v>
      </c>
      <c r="DV74" s="60">
        <f>ROUND(AX74/30,2)</f>
        <v>3.14</v>
      </c>
      <c r="DW74" s="60">
        <f>ROUND(AZ74/30,2)</f>
        <v>0</v>
      </c>
      <c r="DX74" s="60">
        <f>ROUND(BB74/30,2)</f>
        <v>0</v>
      </c>
      <c r="DY74" s="61"/>
      <c r="DZ74" s="62">
        <v>223</v>
      </c>
      <c r="EA74" s="62">
        <v>1373.95</v>
      </c>
      <c r="EB74" s="63" t="e">
        <f>#REF!-DZ74</f>
        <v>#REF!</v>
      </c>
      <c r="EC74" s="64">
        <f>DG74-EA74</f>
        <v>437.22</v>
      </c>
      <c r="ED74" s="65">
        <f>ROUND(DB74/2,2)</f>
        <v>0</v>
      </c>
      <c r="EE74" s="61"/>
      <c r="EF74" s="61"/>
      <c r="EG74" s="61"/>
      <c r="EH74" s="61"/>
      <c r="EI74" s="134" t="s">
        <v>256</v>
      </c>
      <c r="EJ74" s="124">
        <v>153</v>
      </c>
      <c r="EK74" s="67">
        <v>1</v>
      </c>
      <c r="EL74" s="67">
        <v>5</v>
      </c>
      <c r="EM74" s="68">
        <v>3</v>
      </c>
      <c r="EN74" s="170" t="s">
        <v>132</v>
      </c>
      <c r="EO74" s="170" t="s">
        <v>132</v>
      </c>
      <c r="EP74" s="61"/>
      <c r="EQ74" s="61"/>
      <c r="ER74" s="61"/>
      <c r="ES74" s="61"/>
      <c r="ET74" s="61"/>
      <c r="EU74" s="35"/>
      <c r="EV74" s="35"/>
      <c r="EW74" s="35"/>
      <c r="EX74" s="35"/>
      <c r="EY74" s="35"/>
      <c r="EZ74" s="35"/>
      <c r="FA74" s="35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  <c r="HT74" s="61"/>
      <c r="HU74" s="61"/>
      <c r="HV74" s="61"/>
      <c r="HW74" s="61"/>
      <c r="HX74" s="61"/>
      <c r="HY74" s="61"/>
      <c r="HZ74" s="61"/>
      <c r="IA74" s="61"/>
      <c r="IB74" s="61"/>
      <c r="IC74" s="61"/>
      <c r="ID74" s="61"/>
      <c r="IE74" s="61"/>
      <c r="IF74" s="61"/>
      <c r="IG74" s="61"/>
      <c r="IH74" s="61"/>
      <c r="II74" s="61"/>
      <c r="IJ74" s="61"/>
      <c r="IK74" s="61"/>
      <c r="IL74" s="61"/>
      <c r="IM74" s="61"/>
      <c r="IN74" s="61"/>
      <c r="IO74" s="61"/>
      <c r="IP74" s="61"/>
      <c r="IQ74" s="61"/>
      <c r="IR74" s="61"/>
      <c r="IS74" s="61"/>
      <c r="IT74" s="61"/>
      <c r="IU74" s="61"/>
      <c r="IV74" s="61"/>
      <c r="IW74" s="61"/>
      <c r="IX74" s="61"/>
      <c r="IY74" s="61"/>
      <c r="IZ74" s="61"/>
      <c r="JA74" s="61"/>
      <c r="JB74" s="61"/>
      <c r="JC74" s="61"/>
      <c r="JD74" s="61"/>
      <c r="JE74" s="61"/>
      <c r="JF74" s="61"/>
      <c r="JG74" s="61"/>
      <c r="JH74" s="61"/>
      <c r="JI74" s="61"/>
      <c r="JJ74" s="61"/>
      <c r="JK74" s="61"/>
      <c r="JL74" s="61"/>
      <c r="JM74" s="61"/>
      <c r="JN74" s="61"/>
      <c r="JO74" s="61"/>
      <c r="JP74" s="61"/>
      <c r="JQ74" s="61"/>
      <c r="JR74" s="61"/>
      <c r="JS74" s="61"/>
      <c r="JT74" s="61"/>
      <c r="JU74" s="61"/>
      <c r="JV74" s="61"/>
      <c r="JW74" s="61"/>
      <c r="JX74" s="61"/>
      <c r="JY74" s="61"/>
      <c r="JZ74" s="61"/>
      <c r="KA74" s="61"/>
      <c r="KB74" s="61"/>
      <c r="KC74" s="61"/>
      <c r="KD74" s="61"/>
      <c r="KE74" s="61"/>
      <c r="KF74" s="61"/>
      <c r="KG74" s="61"/>
      <c r="KH74" s="61"/>
      <c r="KI74" s="61"/>
      <c r="KJ74" s="61"/>
      <c r="KK74" s="61"/>
      <c r="KL74" s="61"/>
      <c r="KM74" s="61"/>
      <c r="KN74" s="61"/>
      <c r="KO74" s="61"/>
      <c r="KP74" s="61"/>
      <c r="KQ74" s="61"/>
      <c r="KR74" s="61"/>
      <c r="KS74" s="61"/>
      <c r="KT74" s="61"/>
      <c r="KU74" s="61"/>
      <c r="KV74" s="61"/>
      <c r="KW74" s="61"/>
      <c r="KX74" s="61"/>
      <c r="KY74" s="61"/>
      <c r="KZ74" s="61"/>
      <c r="LA74" s="61"/>
      <c r="LB74" s="61"/>
      <c r="LC74" s="61"/>
      <c r="LD74" s="61"/>
      <c r="LE74" s="61"/>
      <c r="LF74" s="61"/>
      <c r="LG74" s="61"/>
      <c r="LH74" s="61"/>
      <c r="LI74" s="61"/>
      <c r="LJ74" s="61"/>
      <c r="LK74" s="61"/>
      <c r="LL74" s="61"/>
      <c r="LM74" s="61"/>
      <c r="LN74" s="61"/>
      <c r="LO74" s="61"/>
      <c r="LP74" s="61"/>
      <c r="LQ74" s="61"/>
      <c r="LR74" s="61"/>
      <c r="LS74" s="61"/>
      <c r="LT74" s="61"/>
      <c r="LU74" s="61"/>
      <c r="LV74" s="61"/>
      <c r="LW74" s="61"/>
      <c r="LX74" s="61"/>
      <c r="LY74" s="61"/>
      <c r="LZ74" s="61"/>
      <c r="MA74" s="61"/>
      <c r="MB74" s="61"/>
      <c r="MC74" s="61"/>
      <c r="MD74" s="61"/>
      <c r="ME74" s="61"/>
      <c r="MF74" s="61"/>
      <c r="MG74" s="61"/>
      <c r="MH74" s="61"/>
      <c r="MI74" s="61"/>
      <c r="MJ74" s="61"/>
      <c r="MK74" s="61"/>
      <c r="ML74" s="61"/>
      <c r="MM74" s="61"/>
      <c r="MN74" s="61"/>
      <c r="MO74" s="61"/>
      <c r="MP74" s="61"/>
      <c r="MQ74" s="61"/>
      <c r="MR74" s="61"/>
      <c r="MS74" s="61"/>
      <c r="MT74" s="61"/>
      <c r="MU74" s="61"/>
      <c r="MV74" s="61"/>
      <c r="MW74" s="61"/>
      <c r="MX74" s="61"/>
      <c r="MY74" s="61"/>
      <c r="MZ74" s="61"/>
      <c r="NA74" s="61"/>
      <c r="NB74" s="61"/>
      <c r="NC74" s="61"/>
      <c r="ND74" s="61"/>
      <c r="NE74" s="61"/>
      <c r="NF74" s="61"/>
      <c r="NG74" s="61"/>
      <c r="NH74" s="61"/>
      <c r="NI74" s="61"/>
      <c r="NJ74" s="61"/>
      <c r="NK74" s="61"/>
      <c r="NL74" s="61"/>
      <c r="NM74" s="61"/>
      <c r="NN74" s="61"/>
      <c r="NO74" s="61"/>
      <c r="NP74" s="61"/>
      <c r="NQ74" s="61"/>
      <c r="NR74" s="61"/>
      <c r="NS74" s="61"/>
      <c r="NT74" s="61"/>
      <c r="NU74" s="61"/>
      <c r="NV74" s="61"/>
      <c r="NW74" s="61"/>
      <c r="NX74" s="61"/>
      <c r="NY74" s="61"/>
      <c r="NZ74" s="61"/>
      <c r="OA74" s="61"/>
      <c r="OB74" s="61"/>
      <c r="OC74" s="61"/>
      <c r="OD74" s="61"/>
      <c r="OE74" s="61"/>
      <c r="OF74" s="61"/>
      <c r="OG74" s="61"/>
      <c r="OH74" s="61"/>
      <c r="OI74" s="61"/>
      <c r="OJ74" s="61"/>
      <c r="OK74" s="61"/>
      <c r="OL74" s="61"/>
      <c r="OM74" s="61"/>
      <c r="ON74" s="61"/>
      <c r="OO74" s="61"/>
      <c r="OP74" s="61"/>
      <c r="OQ74" s="61"/>
      <c r="OR74" s="61"/>
      <c r="OS74" s="61"/>
      <c r="OT74" s="61"/>
      <c r="OU74" s="61"/>
      <c r="OV74" s="61"/>
      <c r="OW74" s="61"/>
      <c r="OX74" s="61"/>
      <c r="OY74" s="61"/>
      <c r="OZ74" s="61"/>
      <c r="PA74" s="61"/>
      <c r="PB74" s="61"/>
      <c r="PC74" s="61"/>
      <c r="PD74" s="61"/>
      <c r="PE74" s="61"/>
      <c r="PF74" s="61"/>
      <c r="PG74" s="61"/>
      <c r="PH74" s="61"/>
      <c r="PI74" s="61"/>
      <c r="PJ74" s="61"/>
      <c r="PK74" s="61"/>
      <c r="PL74" s="61"/>
      <c r="PM74" s="61"/>
      <c r="PN74" s="61"/>
      <c r="PO74" s="61"/>
      <c r="PP74" s="61"/>
      <c r="PQ74" s="61"/>
      <c r="PR74" s="61"/>
      <c r="PS74" s="61"/>
      <c r="PT74" s="61"/>
      <c r="PU74" s="61"/>
      <c r="PV74" s="61"/>
      <c r="PW74" s="61"/>
      <c r="PX74" s="61"/>
      <c r="PY74" s="61"/>
      <c r="PZ74" s="61"/>
      <c r="QA74" s="61"/>
      <c r="QB74" s="61"/>
      <c r="QC74" s="61"/>
      <c r="QD74" s="61"/>
      <c r="QE74" s="61"/>
      <c r="QF74" s="61"/>
      <c r="QG74" s="61"/>
      <c r="QH74" s="61"/>
      <c r="QI74" s="61"/>
      <c r="QJ74" s="61"/>
      <c r="QK74" s="61"/>
      <c r="QL74" s="61"/>
      <c r="QM74" s="61"/>
      <c r="QN74" s="61"/>
      <c r="QO74" s="61"/>
      <c r="QP74" s="61"/>
      <c r="QQ74" s="61"/>
      <c r="QR74" s="61"/>
      <c r="QS74" s="61"/>
      <c r="QT74" s="61"/>
      <c r="QU74" s="61"/>
      <c r="QV74" s="61"/>
      <c r="QW74" s="61"/>
      <c r="QX74" s="61"/>
      <c r="QY74" s="61"/>
      <c r="QZ74" s="61"/>
      <c r="RA74" s="61"/>
      <c r="RB74" s="61"/>
      <c r="RC74" s="61"/>
      <c r="RD74" s="61"/>
      <c r="RE74" s="61"/>
      <c r="RF74" s="61"/>
      <c r="RG74" s="61"/>
      <c r="RH74" s="61"/>
      <c r="RI74" s="61"/>
      <c r="RJ74" s="61"/>
      <c r="RK74" s="61"/>
      <c r="RL74" s="61"/>
      <c r="RM74" s="61"/>
      <c r="RN74" s="61"/>
      <c r="RO74" s="61"/>
      <c r="RP74" s="61"/>
      <c r="RQ74" s="61"/>
      <c r="RR74" s="61"/>
      <c r="RS74" s="61"/>
      <c r="RT74" s="61"/>
      <c r="RU74" s="61"/>
      <c r="RV74" s="61"/>
      <c r="RW74" s="61"/>
      <c r="RX74" s="61"/>
      <c r="RY74" s="61"/>
      <c r="RZ74" s="61"/>
      <c r="SA74" s="61"/>
      <c r="SB74" s="61"/>
      <c r="SC74" s="61"/>
      <c r="SD74" s="61"/>
      <c r="SE74" s="61"/>
      <c r="SF74" s="61"/>
      <c r="SG74" s="61"/>
      <c r="SH74" s="61"/>
      <c r="SI74" s="61"/>
      <c r="SJ74" s="61"/>
      <c r="SK74" s="61"/>
      <c r="SL74" s="61"/>
      <c r="SM74" s="61"/>
      <c r="SN74" s="61"/>
      <c r="SO74" s="61"/>
      <c r="SP74" s="61"/>
      <c r="SQ74" s="61"/>
      <c r="SR74" s="61"/>
      <c r="SS74" s="61"/>
      <c r="ST74" s="61"/>
      <c r="SU74" s="61"/>
      <c r="SV74" s="61"/>
      <c r="SW74" s="61"/>
      <c r="SX74" s="61"/>
      <c r="SY74" s="61"/>
      <c r="SZ74" s="61"/>
      <c r="TA74" s="61"/>
      <c r="TB74" s="61"/>
      <c r="TC74" s="61"/>
      <c r="TD74" s="61"/>
      <c r="TE74" s="61"/>
      <c r="TF74" s="61"/>
      <c r="TG74" s="61"/>
      <c r="TH74" s="61"/>
      <c r="TI74" s="61"/>
      <c r="TJ74" s="61"/>
      <c r="TK74" s="61"/>
      <c r="TL74" s="61"/>
      <c r="TM74" s="61"/>
      <c r="TN74" s="61"/>
      <c r="TO74" s="61"/>
      <c r="TP74" s="61"/>
      <c r="TQ74" s="61"/>
      <c r="TR74" s="61"/>
      <c r="TS74" s="61"/>
      <c r="TT74" s="61"/>
      <c r="TU74" s="61"/>
      <c r="TV74" s="61"/>
      <c r="TW74" s="61"/>
      <c r="TX74" s="61"/>
      <c r="TY74" s="61"/>
      <c r="TZ74" s="61"/>
      <c r="UA74" s="61"/>
      <c r="UB74" s="61"/>
      <c r="UC74" s="61"/>
      <c r="UD74" s="61"/>
      <c r="UE74" s="61"/>
      <c r="UF74" s="61"/>
      <c r="UG74" s="61"/>
      <c r="UH74" s="61"/>
      <c r="UI74" s="61"/>
      <c r="UJ74" s="61"/>
      <c r="UK74" s="61"/>
      <c r="UL74" s="61"/>
      <c r="UM74" s="61"/>
      <c r="UN74" s="61"/>
      <c r="UO74" s="61"/>
      <c r="UP74" s="61"/>
      <c r="UQ74" s="61"/>
      <c r="UR74" s="61"/>
      <c r="US74" s="61"/>
      <c r="UT74" s="61"/>
      <c r="UU74" s="61"/>
      <c r="UV74" s="61"/>
      <c r="UW74" s="61"/>
      <c r="UX74" s="61"/>
      <c r="UY74" s="61"/>
      <c r="UZ74" s="61"/>
      <c r="VA74" s="61"/>
      <c r="VB74" s="61"/>
      <c r="VC74" s="61"/>
      <c r="VD74" s="61"/>
      <c r="VE74" s="61"/>
      <c r="VF74" s="61"/>
      <c r="VG74" s="61"/>
      <c r="VH74" s="61"/>
      <c r="VI74" s="61"/>
      <c r="VJ74" s="61"/>
      <c r="VK74" s="61"/>
      <c r="VL74" s="61"/>
      <c r="VM74" s="61"/>
      <c r="VN74" s="61"/>
      <c r="VO74" s="61"/>
      <c r="VP74" s="61"/>
      <c r="VQ74" s="61"/>
      <c r="VR74" s="61"/>
      <c r="VS74" s="61"/>
      <c r="VT74" s="61"/>
      <c r="VU74" s="61"/>
      <c r="VV74" s="61"/>
      <c r="VW74" s="61"/>
      <c r="VX74" s="61"/>
      <c r="VY74" s="61"/>
      <c r="VZ74" s="61"/>
      <c r="WA74" s="61"/>
      <c r="WB74" s="61"/>
      <c r="WC74" s="61"/>
      <c r="WD74" s="61"/>
      <c r="WE74" s="61"/>
      <c r="WF74" s="61"/>
      <c r="WG74" s="61"/>
      <c r="WH74" s="61"/>
      <c r="WI74" s="61"/>
      <c r="WJ74" s="61"/>
      <c r="WK74" s="61"/>
      <c r="WL74" s="61"/>
      <c r="WM74" s="61"/>
      <c r="WN74" s="61"/>
      <c r="WO74" s="61"/>
      <c r="WP74" s="61"/>
      <c r="WQ74" s="61"/>
      <c r="WR74" s="61"/>
      <c r="WS74" s="61"/>
      <c r="WT74" s="61"/>
      <c r="WU74" s="61"/>
      <c r="WV74" s="61"/>
      <c r="WW74" s="61"/>
      <c r="WX74" s="61"/>
      <c r="WY74" s="61"/>
      <c r="WZ74" s="61"/>
      <c r="XA74" s="61"/>
      <c r="XB74" s="61"/>
      <c r="XC74" s="61"/>
      <c r="XD74" s="61"/>
      <c r="XE74" s="61"/>
      <c r="XF74" s="61"/>
      <c r="XG74" s="61"/>
      <c r="XH74" s="61"/>
      <c r="XI74" s="61"/>
      <c r="XJ74" s="61"/>
      <c r="XK74" s="61"/>
      <c r="XL74" s="61"/>
      <c r="XM74" s="61"/>
      <c r="XN74" s="61"/>
      <c r="XO74" s="61"/>
      <c r="XP74" s="61"/>
      <c r="XQ74" s="61"/>
      <c r="XR74" s="61"/>
      <c r="XS74" s="61"/>
      <c r="XT74" s="61"/>
      <c r="XU74" s="61"/>
      <c r="XV74" s="61"/>
      <c r="XW74" s="61"/>
      <c r="XX74" s="61"/>
      <c r="XY74" s="61"/>
      <c r="XZ74" s="61"/>
      <c r="YA74" s="61"/>
      <c r="YB74" s="61"/>
      <c r="YC74" s="61"/>
      <c r="YD74" s="61"/>
      <c r="YE74" s="61"/>
      <c r="YF74" s="61"/>
      <c r="YG74" s="61"/>
      <c r="YH74" s="61"/>
      <c r="YI74" s="61"/>
      <c r="YJ74" s="61"/>
      <c r="YK74" s="61"/>
      <c r="YL74" s="61"/>
      <c r="YM74" s="61"/>
      <c r="YN74" s="61"/>
      <c r="YO74" s="61"/>
      <c r="YP74" s="61"/>
      <c r="YQ74" s="61"/>
      <c r="YR74" s="61"/>
      <c r="YS74" s="61"/>
      <c r="YT74" s="61"/>
      <c r="YU74" s="61"/>
      <c r="YV74" s="61"/>
      <c r="YW74" s="61"/>
      <c r="YX74" s="61"/>
      <c r="YY74" s="61"/>
      <c r="YZ74" s="61"/>
      <c r="ZA74" s="61"/>
      <c r="ZB74" s="61"/>
      <c r="ZC74" s="61"/>
      <c r="ZD74" s="61"/>
      <c r="ZE74" s="61"/>
      <c r="ZF74" s="61"/>
      <c r="ZG74" s="61"/>
      <c r="ZH74" s="61"/>
      <c r="ZI74" s="61"/>
      <c r="ZJ74" s="61"/>
      <c r="ZK74" s="61"/>
      <c r="ZL74" s="61"/>
      <c r="ZM74" s="61"/>
      <c r="ZN74" s="61"/>
      <c r="ZO74" s="61"/>
      <c r="ZP74" s="61"/>
      <c r="ZQ74" s="61"/>
      <c r="ZR74" s="61"/>
      <c r="ZS74" s="61"/>
      <c r="ZT74" s="61"/>
      <c r="ZU74" s="61"/>
      <c r="ZV74" s="61"/>
      <c r="ZW74" s="61"/>
      <c r="ZX74" s="61"/>
      <c r="ZY74" s="61"/>
      <c r="ZZ74" s="61"/>
      <c r="AAA74" s="61"/>
      <c r="AAB74" s="61"/>
      <c r="AAC74" s="61"/>
      <c r="AAD74" s="61"/>
      <c r="AAE74" s="61"/>
      <c r="AAF74" s="61"/>
      <c r="AAG74" s="61"/>
      <c r="AAH74" s="61"/>
      <c r="AAI74" s="61"/>
      <c r="AAJ74" s="61"/>
      <c r="AAK74" s="61"/>
      <c r="AAL74" s="61"/>
      <c r="AAM74" s="61"/>
      <c r="AAN74" s="61"/>
      <c r="AAO74" s="61"/>
      <c r="AAP74" s="61"/>
      <c r="AAQ74" s="61"/>
      <c r="AAR74" s="61"/>
      <c r="AAS74" s="61"/>
      <c r="AAT74" s="61"/>
      <c r="AAU74" s="61"/>
      <c r="AAV74" s="61"/>
      <c r="AAW74" s="61"/>
      <c r="AAX74" s="61"/>
      <c r="AAY74" s="61"/>
      <c r="AAZ74" s="61"/>
      <c r="ABA74" s="61"/>
      <c r="ABB74" s="61"/>
      <c r="ABC74" s="61"/>
      <c r="ABD74" s="61"/>
      <c r="ABE74" s="61"/>
      <c r="ABF74" s="61"/>
      <c r="ABG74" s="61"/>
      <c r="ABH74" s="61"/>
      <c r="ABI74" s="61"/>
      <c r="ABJ74" s="61"/>
      <c r="ABK74" s="61"/>
      <c r="ABL74" s="61"/>
      <c r="ABM74" s="61"/>
      <c r="ABN74" s="61"/>
      <c r="ABO74" s="61"/>
      <c r="ABP74" s="61"/>
      <c r="ABQ74" s="61"/>
      <c r="ABR74" s="61"/>
      <c r="ABS74" s="61"/>
      <c r="ABT74" s="61"/>
      <c r="ABU74" s="61"/>
      <c r="ABV74" s="61"/>
      <c r="ABW74" s="61"/>
      <c r="ABX74" s="61"/>
      <c r="ABY74" s="61"/>
      <c r="ABZ74" s="61"/>
      <c r="ACA74" s="61"/>
      <c r="ACB74" s="61"/>
      <c r="ACC74" s="61"/>
      <c r="ACD74" s="61"/>
      <c r="ACE74" s="61"/>
      <c r="ACF74" s="61"/>
      <c r="ACG74" s="61"/>
      <c r="ACH74" s="61"/>
      <c r="ACI74" s="61"/>
      <c r="ACJ74" s="61"/>
      <c r="ACK74" s="61"/>
      <c r="ACL74" s="61"/>
      <c r="ACM74" s="61"/>
      <c r="ACN74" s="61"/>
      <c r="ACO74" s="61"/>
      <c r="ACP74" s="61"/>
      <c r="ACQ74" s="61"/>
      <c r="ACR74" s="61"/>
      <c r="ACS74" s="61"/>
      <c r="ACT74" s="61"/>
      <c r="ACU74" s="61"/>
      <c r="ACV74" s="61"/>
      <c r="ACW74" s="61"/>
      <c r="ACX74" s="61"/>
      <c r="ACY74" s="61"/>
      <c r="ACZ74" s="61"/>
      <c r="ADA74" s="61"/>
      <c r="ADB74" s="61"/>
      <c r="ADC74" s="61"/>
      <c r="ADD74" s="61"/>
      <c r="ADE74" s="61"/>
      <c r="ADF74" s="61"/>
      <c r="ADG74" s="61"/>
      <c r="ADH74" s="61"/>
      <c r="ADI74" s="61"/>
      <c r="ADJ74" s="61"/>
      <c r="ADK74" s="61"/>
      <c r="ADL74" s="61"/>
      <c r="ADM74" s="61"/>
      <c r="ADN74" s="61"/>
      <c r="ADO74" s="61"/>
      <c r="ADP74" s="61"/>
      <c r="ADQ74" s="61"/>
      <c r="ADR74" s="61"/>
      <c r="ADS74" s="61"/>
      <c r="ADT74" s="61"/>
      <c r="ADU74" s="61"/>
      <c r="ADV74" s="61"/>
      <c r="ADW74" s="61"/>
      <c r="ADX74" s="61"/>
      <c r="ADY74" s="61"/>
      <c r="ADZ74" s="61"/>
      <c r="AEA74" s="61"/>
      <c r="AEB74" s="61"/>
      <c r="AEC74" s="61"/>
      <c r="AED74" s="61"/>
      <c r="AEE74" s="61"/>
      <c r="AEF74" s="61"/>
      <c r="AEG74" s="61"/>
      <c r="AEH74" s="61"/>
      <c r="AEI74" s="61"/>
      <c r="AEJ74" s="61"/>
      <c r="AEK74" s="61"/>
      <c r="AEL74" s="61"/>
      <c r="AEM74" s="61"/>
      <c r="AEN74" s="61"/>
      <c r="AEO74" s="61"/>
      <c r="AEP74" s="61"/>
      <c r="AEQ74" s="61"/>
      <c r="AER74" s="61"/>
      <c r="AES74" s="61"/>
      <c r="AET74" s="61"/>
      <c r="AEU74" s="61"/>
      <c r="AEV74" s="61"/>
      <c r="AEW74" s="61"/>
      <c r="AEX74" s="61"/>
      <c r="AEY74" s="61"/>
      <c r="AEZ74" s="61"/>
      <c r="AFA74" s="61"/>
      <c r="AFB74" s="61"/>
      <c r="AFC74" s="61"/>
      <c r="AFD74" s="61"/>
      <c r="AFE74" s="61"/>
      <c r="AFF74" s="61"/>
      <c r="AFG74" s="61"/>
      <c r="AFH74" s="61"/>
      <c r="AFI74" s="61"/>
      <c r="AFJ74" s="61"/>
      <c r="AFK74" s="61"/>
      <c r="AFL74" s="61"/>
      <c r="AFM74" s="61"/>
      <c r="AFN74" s="61"/>
      <c r="AFO74" s="61"/>
      <c r="AFP74" s="61"/>
      <c r="AFQ74" s="61"/>
      <c r="AFR74" s="61"/>
      <c r="AFS74" s="61"/>
      <c r="AFT74" s="61"/>
      <c r="AFU74" s="61"/>
      <c r="AFV74" s="61"/>
      <c r="AFW74" s="61"/>
      <c r="AFX74" s="61"/>
      <c r="AFY74" s="61"/>
      <c r="AFZ74" s="61"/>
      <c r="AGA74" s="61"/>
      <c r="AGB74" s="61"/>
      <c r="AGC74" s="61"/>
      <c r="AGD74" s="61"/>
      <c r="AGE74" s="61"/>
      <c r="AGF74" s="61"/>
      <c r="AGG74" s="61"/>
      <c r="AGH74" s="61"/>
      <c r="AGI74" s="61"/>
      <c r="AGJ74" s="61"/>
      <c r="AGK74" s="61"/>
      <c r="AGL74" s="61"/>
      <c r="AGM74" s="61"/>
      <c r="AGN74" s="61"/>
      <c r="AGO74" s="61"/>
      <c r="AGP74" s="61"/>
      <c r="AGQ74" s="61"/>
      <c r="AGR74" s="61"/>
      <c r="AGS74" s="61"/>
      <c r="AGT74" s="61"/>
      <c r="AGU74" s="61"/>
      <c r="AGV74" s="61"/>
      <c r="AGW74" s="61"/>
      <c r="AGX74" s="61"/>
      <c r="AGY74" s="61"/>
      <c r="AGZ74" s="61"/>
      <c r="AHA74" s="61"/>
      <c r="AHB74" s="61"/>
      <c r="AHC74" s="61"/>
      <c r="AHD74" s="61"/>
      <c r="AHE74" s="61"/>
      <c r="AHF74" s="61"/>
      <c r="AHG74" s="61"/>
      <c r="AHH74" s="61"/>
      <c r="AHI74" s="61"/>
      <c r="AHJ74" s="61"/>
      <c r="AHK74" s="61"/>
      <c r="AHL74" s="61"/>
      <c r="AHM74" s="61"/>
      <c r="AHN74" s="61"/>
      <c r="AHO74" s="61"/>
      <c r="AHP74" s="61"/>
      <c r="AHQ74" s="61"/>
      <c r="AHR74" s="61"/>
      <c r="AHS74" s="61"/>
      <c r="AHT74" s="61"/>
      <c r="AHU74" s="61"/>
      <c r="AHV74" s="61"/>
      <c r="AHW74" s="61"/>
      <c r="AHX74" s="61"/>
      <c r="AHY74" s="61"/>
      <c r="AHZ74" s="61"/>
      <c r="AIA74" s="61"/>
      <c r="AIB74" s="61"/>
      <c r="AIC74" s="61"/>
      <c r="AID74" s="61"/>
      <c r="AIE74" s="61"/>
      <c r="AIF74" s="61"/>
      <c r="AIG74" s="61"/>
      <c r="AIH74" s="61"/>
      <c r="AII74" s="61"/>
      <c r="AIJ74" s="61"/>
      <c r="AIK74" s="61"/>
      <c r="AIL74" s="61"/>
      <c r="AIM74" s="61"/>
      <c r="AIN74" s="61"/>
      <c r="AIO74" s="61"/>
      <c r="AIP74" s="61"/>
      <c r="AIQ74" s="61"/>
      <c r="AIR74" s="61"/>
      <c r="AIS74" s="61"/>
      <c r="AIT74" s="61"/>
      <c r="AIU74" s="61"/>
      <c r="AIV74" s="61"/>
      <c r="AIW74" s="61"/>
      <c r="AIX74" s="61"/>
      <c r="AIY74" s="61"/>
      <c r="AIZ74" s="61"/>
      <c r="AJA74" s="61"/>
      <c r="AJB74" s="61"/>
      <c r="AJC74" s="61"/>
      <c r="AJD74" s="61"/>
      <c r="AJE74" s="61"/>
      <c r="AJF74" s="61"/>
      <c r="AJG74" s="61"/>
      <c r="AJH74" s="61"/>
      <c r="AJI74" s="61"/>
      <c r="AJJ74" s="61"/>
      <c r="AJK74" s="61"/>
      <c r="AJL74" s="61"/>
      <c r="AJM74" s="61"/>
      <c r="AJN74" s="61"/>
      <c r="AJO74" s="61"/>
      <c r="AJP74" s="61"/>
      <c r="AJQ74" s="61"/>
      <c r="AJR74" s="61"/>
      <c r="AJS74" s="61"/>
      <c r="AJT74" s="61"/>
      <c r="AJU74" s="61"/>
      <c r="AJV74" s="61"/>
      <c r="AJW74" s="61"/>
      <c r="AJX74" s="61"/>
      <c r="AJY74" s="61"/>
      <c r="AJZ74" s="61"/>
      <c r="AKA74" s="61"/>
      <c r="AKB74" s="61"/>
      <c r="AKC74" s="61"/>
      <c r="AKD74" s="61"/>
      <c r="AKE74" s="61"/>
      <c r="AKF74" s="61"/>
      <c r="AKG74" s="61"/>
      <c r="AKH74" s="61"/>
      <c r="AKI74" s="61"/>
      <c r="AKJ74" s="61"/>
      <c r="AKK74" s="61"/>
      <c r="AKL74" s="61"/>
      <c r="AKM74" s="61"/>
      <c r="AKN74" s="61"/>
      <c r="AKO74" s="61"/>
      <c r="AKP74" s="61"/>
      <c r="AKQ74" s="61"/>
      <c r="AKR74" s="61"/>
      <c r="AKS74" s="61"/>
      <c r="AKT74" s="61"/>
      <c r="AKU74" s="61"/>
      <c r="AKV74" s="61"/>
      <c r="AKW74" s="61"/>
      <c r="AKX74" s="61"/>
      <c r="AKY74" s="61"/>
      <c r="AKZ74" s="61"/>
      <c r="ALA74" s="61"/>
      <c r="ALB74" s="61"/>
      <c r="ALC74" s="61"/>
      <c r="ALD74" s="61"/>
      <c r="ALE74" s="61"/>
      <c r="ALF74" s="61"/>
      <c r="ALG74" s="61"/>
      <c r="ALH74" s="61"/>
      <c r="ALI74" s="61"/>
      <c r="ALJ74" s="61"/>
      <c r="ALK74" s="61"/>
      <c r="ALL74" s="61"/>
      <c r="ALM74" s="61"/>
      <c r="ALN74" s="61"/>
      <c r="ALO74" s="61"/>
      <c r="ALP74" s="61"/>
      <c r="ALQ74" s="61"/>
      <c r="ALR74" s="61"/>
      <c r="ALS74" s="61"/>
      <c r="ALT74" s="61"/>
      <c r="ALU74" s="61"/>
      <c r="ALV74" s="61"/>
      <c r="ALW74" s="61"/>
      <c r="ALX74" s="61"/>
      <c r="ALY74" s="61"/>
      <c r="ALZ74" s="61"/>
      <c r="AMA74" s="61"/>
      <c r="AMB74" s="61"/>
      <c r="AMC74" s="61"/>
      <c r="AMD74" s="61"/>
      <c r="AME74" s="61"/>
      <c r="AMF74" s="61"/>
      <c r="AMG74" s="61"/>
      <c r="AMH74" s="61"/>
      <c r="AMI74" s="61"/>
      <c r="AMJ74" s="61"/>
      <c r="AMK74" s="61"/>
      <c r="AML74" s="61"/>
      <c r="AMM74" s="61"/>
      <c r="AMN74" s="61"/>
      <c r="AMO74" s="61"/>
      <c r="AMP74" s="61"/>
      <c r="AMQ74" s="61"/>
      <c r="AMR74" s="61"/>
      <c r="AMS74" s="61"/>
      <c r="AMT74" s="61"/>
      <c r="AMU74" s="61"/>
      <c r="AMV74" s="61"/>
      <c r="AMW74" s="61"/>
      <c r="AMX74" s="61"/>
      <c r="AMY74" s="61"/>
      <c r="AMZ74" s="61"/>
      <c r="ANA74" s="61"/>
      <c r="ANB74" s="61"/>
      <c r="ANC74" s="61"/>
      <c r="AND74" s="61"/>
      <c r="ANE74" s="61"/>
      <c r="ANF74" s="61"/>
      <c r="ANG74" s="61"/>
      <c r="ANH74" s="61"/>
      <c r="ANI74" s="61"/>
      <c r="ANJ74" s="35"/>
    </row>
    <row r="75" spans="1:1050" s="35" customFormat="1" ht="26.1" customHeight="1" outlineLevel="2" x14ac:dyDescent="0.2">
      <c r="A75" s="102">
        <v>153</v>
      </c>
      <c r="B75" s="7" t="s">
        <v>137</v>
      </c>
      <c r="C75" s="7" t="s">
        <v>9</v>
      </c>
      <c r="D75" s="7" t="s">
        <v>10</v>
      </c>
      <c r="E75" s="7" t="s">
        <v>138</v>
      </c>
      <c r="F75" s="7" t="s">
        <v>139</v>
      </c>
      <c r="G75" s="388" t="s">
        <v>255</v>
      </c>
      <c r="H75" s="42" t="s">
        <v>135</v>
      </c>
      <c r="I75" s="42">
        <v>18</v>
      </c>
      <c r="J75" s="44">
        <v>502.03</v>
      </c>
      <c r="K75" s="44"/>
      <c r="L75" s="44"/>
      <c r="M75" s="44"/>
      <c r="N75" s="44"/>
      <c r="O75" s="44"/>
      <c r="P75" s="44">
        <v>300.27</v>
      </c>
      <c r="Q75" s="44">
        <v>93.93</v>
      </c>
      <c r="R75" s="44">
        <v>78.48</v>
      </c>
      <c r="S75" s="44"/>
      <c r="T75" s="44">
        <f t="shared" si="47"/>
        <v>974.71</v>
      </c>
      <c r="U75" s="44">
        <f t="shared" si="48"/>
        <v>13301.119999999999</v>
      </c>
      <c r="V75" s="42">
        <v>3</v>
      </c>
      <c r="W75" s="45">
        <v>18</v>
      </c>
      <c r="X75" s="46">
        <f>VLOOKUP(W75,'[1]PPTOS GENERALES 2024'!$AL$11:$AN$40,3)*Y75</f>
        <v>474.69</v>
      </c>
      <c r="Y75" s="47">
        <v>1</v>
      </c>
      <c r="Z75" s="48">
        <f>VLOOKUP(C75,'[1]PPTOS GENERALES 2024'!$AL$3:$AO$8,4)*Y75</f>
        <v>720.49</v>
      </c>
      <c r="AA75" s="48">
        <f>VLOOKUP(C75,'[1]PPTOS GENERALES 2024'!$AL$3:$AP$8,5)*DM75*Y75</f>
        <v>158.18</v>
      </c>
      <c r="AB75" s="48"/>
      <c r="AC75" s="44">
        <f>VLOOKUP(C75,'[1]PPTOS GENERALES 2024'!$AU$3:$AV$8,2)*Y75</f>
        <v>713.92274999999995</v>
      </c>
      <c r="AD75" s="44">
        <f>VLOOKUP(C75,'[1]PPTOS GENERALES 2024'!$AU$3:$AW$8,3)*DM75*Y75</f>
        <v>156.49699999999999</v>
      </c>
      <c r="AE75" s="49">
        <f>VLOOKUP(I75,'[1]PPTOS GENERALES 2024'!$AL$11:$AN$40,3)*Y75</f>
        <v>474.69</v>
      </c>
      <c r="AF75" s="44">
        <f t="shared" si="49"/>
        <v>0</v>
      </c>
      <c r="AG75" s="44">
        <f>VLOOKUP(V75,'[1]PPTOS GENERALES 2024'!$AL$45:$AU$56,10)*Y75</f>
        <v>446.37</v>
      </c>
      <c r="AH75" s="44"/>
      <c r="AI75" s="44"/>
      <c r="AJ75" s="44"/>
      <c r="AK75" s="50"/>
      <c r="AL75" s="44">
        <f>VLOOKUP(V75,'[1]PPTOS GENERALES 2024'!$AL$45:$BB$56,12)*AK75</f>
        <v>0</v>
      </c>
      <c r="AM75" s="50"/>
      <c r="AN75" s="44">
        <f>VLOOKUP(V75,'[1]PPTOS GENERALES 2024'!$AL$45:$BB$56,14)*AM75</f>
        <v>0</v>
      </c>
      <c r="AO75" s="50"/>
      <c r="AP75" s="44">
        <f>VLOOKUP(V75,'[1]PPTOS GENERALES 2024'!$AL$45:$BB$56,15)*AO75</f>
        <v>0</v>
      </c>
      <c r="AQ75" s="50"/>
      <c r="AR75" s="44">
        <f>VLOOKUP(V75,'[1]PPTOS GENERALES 2024'!$AL$45:$BB$56,17)*AQ75</f>
        <v>0</v>
      </c>
      <c r="AS75" s="50"/>
      <c r="AT75" s="44">
        <f>VLOOKUP(V75,'[1]PPTOS GENERALES 2024'!$AL$45:$BG$56,18)*AS75</f>
        <v>0</v>
      </c>
      <c r="AU75" s="20"/>
      <c r="AV75" s="44">
        <f>VLOOKUP(V75,'[1]PPTOS GENERALES 2024'!$AL$45:$BG$56,19)*AU75</f>
        <v>0</v>
      </c>
      <c r="AW75" s="20">
        <v>1</v>
      </c>
      <c r="AX75" s="44">
        <f>VLOOKUP(V75,'[1]PPTOS GENERALES 2024'!$AL$45:$BG$56,20)*AW75</f>
        <v>94.15</v>
      </c>
      <c r="AY75" s="20"/>
      <c r="AZ75" s="44">
        <f>VLOOKUP(V75,'[1]PPTOS GENERALES 2024'!$AL$45:$BG$56,21)*AY75</f>
        <v>0</v>
      </c>
      <c r="BA75" s="20"/>
      <c r="BB75" s="44">
        <f>VLOOKUP(V75,'[1]PPTOS GENERALES 2024'!$AL$45:$BG$56,22)*BA75</f>
        <v>0</v>
      </c>
      <c r="BC75" s="20"/>
      <c r="BD75" s="270">
        <f>VLOOKUP(V75,'[1]PPTOS GENERALES 2024'!$AL$45:$BZ$56,23)*BC75</f>
        <v>0</v>
      </c>
      <c r="BE75" s="20"/>
      <c r="BF75" s="270">
        <f>VLOOKUP(V75,'[1]PPTOS GENERALES 2024'!$AL$45:$BZ$56,24)*BE75</f>
        <v>0</v>
      </c>
      <c r="BG75" s="20"/>
      <c r="BH75" s="270">
        <f>VLOOKUP(V75,'[1]PPTOS GENERALES 2024'!$AL$45:$BZ$56,25)*BG75</f>
        <v>0</v>
      </c>
      <c r="BI75" s="20"/>
      <c r="BJ75" s="270">
        <f>VLOOKUP(V75,'[1]PPTOS GENERALES 2024'!$AL$45:$BZ$56,26)*BI75</f>
        <v>0</v>
      </c>
      <c r="BK75" s="20"/>
      <c r="BL75" s="270">
        <f>VLOOKUP(V75,'[1]PPTOS GENERALES 2024'!$AL$45:$BZ$56,27)*BK75</f>
        <v>0</v>
      </c>
      <c r="BM75" s="270"/>
      <c r="BN75" s="270">
        <f>VLOOKUP(V75,'[1]PPTOS GENERALES 2024'!$AL$45:$BZ$56,28)*BM75</f>
        <v>0</v>
      </c>
      <c r="BO75" s="270"/>
      <c r="BP75" s="270">
        <f>VLOOKUP(V75,'[1]PPTOS GENERALES 2024'!$AL$45:$BZ$56,29)*BO75</f>
        <v>0</v>
      </c>
      <c r="BQ75" s="270"/>
      <c r="BR75" s="270">
        <f>VLOOKUP(V75,'[1]PPTOS GENERALES 2024'!$AL$45:$BZ$56,30)*BQ75</f>
        <v>0</v>
      </c>
      <c r="BS75" s="270"/>
      <c r="BT75" s="270">
        <f>VLOOKUP(V75,'[1]PPTOS GENERALES 2024'!$AL$45:$BZ$56,31)*BS75</f>
        <v>0</v>
      </c>
      <c r="BU75" s="270"/>
      <c r="BV75" s="270">
        <f>VLOOKUP(V75,'[1]PPTOS GENERALES 2024'!$AL$45:$BZ$56,32)*BU75</f>
        <v>0</v>
      </c>
      <c r="BW75" s="270"/>
      <c r="BX75" s="270">
        <f>VLOOKUP(V75,'[1]PPTOS GENERALES 2024'!$AL$45:$BZ$56,33)*BW75</f>
        <v>0</v>
      </c>
      <c r="BY75" s="270"/>
      <c r="BZ75" s="270">
        <f>VLOOKUP(V75,'[1]PPTOS GENERALES 2024'!$AL$45:$BZ$56,34)*BY75</f>
        <v>0</v>
      </c>
      <c r="CA75" s="270"/>
      <c r="CB75" s="270">
        <f>VLOOKUP(V75,'[1]PPTOS GENERALES 2024'!$AL$45:$BZ$56,35)*CA75</f>
        <v>0</v>
      </c>
      <c r="CC75" s="270">
        <v>0</v>
      </c>
      <c r="CD75" s="270">
        <f>VLOOKUP(V75,'[1]PPTOS GENERALES 2024'!$AL$45:$BZ$56,36)*CC75</f>
        <v>0</v>
      </c>
      <c r="CE75" s="270">
        <v>0</v>
      </c>
      <c r="CF75" s="270">
        <f>VLOOKUP(V75,'[1]PPTOS GENERALES 2024'!$AL$45:$BZ$56,37)*CE75</f>
        <v>0</v>
      </c>
      <c r="CG75" s="270">
        <v>0</v>
      </c>
      <c r="CH75" s="270">
        <f>VLOOKUP(V75,'[1]PPTOS GENERALES 2024'!$AL$45:$BZ$56,38)*CG75</f>
        <v>0</v>
      </c>
      <c r="CI75" s="270">
        <v>0</v>
      </c>
      <c r="CJ75" s="270">
        <f>VLOOKUP(V75,'[1]PPTOS GENERALES 2024'!$AL$45:$BZ$56,39)*CI75</f>
        <v>0</v>
      </c>
      <c r="CK75" s="270"/>
      <c r="CL75" s="270">
        <f>VLOOKUP(V75,'[1]PPTOS GENERALES 2024'!$AL$45:$BZ$56,40)*CK75</f>
        <v>0</v>
      </c>
      <c r="CM75" s="270"/>
      <c r="CN75" s="270">
        <f>VLOOKUP(V75,'[1]PPTOS GENERALES 2024'!$AL$45:$BZ$56,41)*CM75</f>
        <v>0</v>
      </c>
      <c r="CO75" s="44">
        <f>SUM(BB75)</f>
        <v>0</v>
      </c>
      <c r="CP75" s="44"/>
      <c r="CQ75" s="44"/>
      <c r="CR75" s="44"/>
      <c r="CS75" s="452">
        <f t="array" ref="CS75">ROUND((Z75*12)+(AC75*2),2)</f>
        <v>10073.73</v>
      </c>
      <c r="CT75" s="44"/>
      <c r="CU75" s="44">
        <f>(AA75*12)+ (AD75*2)+AB75</f>
        <v>2211.154</v>
      </c>
      <c r="CV75" s="44"/>
      <c r="CW75" s="44">
        <f>(AE75+AF75)*14</f>
        <v>6645.66</v>
      </c>
      <c r="CX75" s="44">
        <f>AG75*14</f>
        <v>6249.18</v>
      </c>
      <c r="CY75" s="270">
        <f t="shared" si="50"/>
        <v>1318.1</v>
      </c>
      <c r="CZ75" s="278">
        <f t="shared" si="51"/>
        <v>7567.2800000000007</v>
      </c>
      <c r="DA75" s="129">
        <f t="shared" si="57"/>
        <v>26497.824000000001</v>
      </c>
      <c r="DB75" s="21">
        <v>0</v>
      </c>
      <c r="DC75" s="53">
        <f t="shared" si="52"/>
        <v>26326.02</v>
      </c>
      <c r="DD75" s="54">
        <f t="shared" si="53"/>
        <v>0.97923332771977112</v>
      </c>
      <c r="DE75" s="44"/>
      <c r="DF75" s="44"/>
      <c r="DG75" s="44">
        <f t="shared" si="54"/>
        <v>1893.88</v>
      </c>
      <c r="DH75" s="42" t="e">
        <f>#REF!-#REF!</f>
        <v>#REF!</v>
      </c>
      <c r="DI75" s="55" t="s">
        <v>122</v>
      </c>
      <c r="DJ75" s="130">
        <v>36710</v>
      </c>
      <c r="DK75" s="57">
        <v>44927</v>
      </c>
      <c r="DL75" s="58">
        <f t="shared" si="55"/>
        <v>7.333333333333333</v>
      </c>
      <c r="DM75" s="58">
        <f t="shared" si="56"/>
        <v>7.333333333333333</v>
      </c>
      <c r="DN75" s="59">
        <f>ROUND(AF75/30,2)</f>
        <v>0</v>
      </c>
      <c r="DO75" s="60">
        <f>ROUND(AJ75/30,2)</f>
        <v>0</v>
      </c>
      <c r="DP75" s="60">
        <f>ROUND(AL75/30,2)</f>
        <v>0</v>
      </c>
      <c r="DQ75" s="60">
        <f>ROUND(AN75/30,2)</f>
        <v>0</v>
      </c>
      <c r="DR75" s="60">
        <f>ROUND(AP75/30,2)</f>
        <v>0</v>
      </c>
      <c r="DS75" s="60">
        <f>ROUND(AR75/30,2)</f>
        <v>0</v>
      </c>
      <c r="DT75" s="60">
        <f>ROUND(AT75/30,2)</f>
        <v>0</v>
      </c>
      <c r="DU75" s="60">
        <f>ROUND(AV75/30,2)</f>
        <v>0</v>
      </c>
      <c r="DV75" s="60">
        <f>ROUND(AX75/30,2)</f>
        <v>3.14</v>
      </c>
      <c r="DW75" s="60">
        <f>ROUND(AZ75/30,2)</f>
        <v>0</v>
      </c>
      <c r="DX75" s="60">
        <f>ROUND(BB75/30,2)</f>
        <v>0</v>
      </c>
      <c r="DY75" s="61"/>
      <c r="DZ75" s="62">
        <v>159</v>
      </c>
      <c r="EA75" s="62">
        <v>1373.95</v>
      </c>
      <c r="EB75" s="63" t="e">
        <f>#REF!-DZ75</f>
        <v>#REF!</v>
      </c>
      <c r="EC75" s="64">
        <f>DG75-EA75</f>
        <v>519.93000000000006</v>
      </c>
      <c r="ED75" s="65">
        <f>ROUND(DB75/2,2)</f>
        <v>0</v>
      </c>
      <c r="EE75" s="61"/>
      <c r="EF75" s="61"/>
      <c r="EG75" s="61"/>
      <c r="EH75" s="61"/>
      <c r="EI75" s="134" t="s">
        <v>256</v>
      </c>
      <c r="EJ75" s="124">
        <v>153</v>
      </c>
      <c r="EK75" s="67">
        <v>1</v>
      </c>
      <c r="EL75" s="67">
        <v>5</v>
      </c>
      <c r="EM75" s="68">
        <v>3</v>
      </c>
      <c r="EN75" s="170" t="s">
        <v>132</v>
      </c>
      <c r="EO75" s="170" t="s">
        <v>132</v>
      </c>
      <c r="EP75" s="61"/>
      <c r="EQ75" s="61"/>
      <c r="ER75" s="61"/>
      <c r="ES75" s="61"/>
      <c r="ET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  <c r="IH75" s="61"/>
      <c r="II75" s="61"/>
      <c r="IJ75" s="61"/>
      <c r="IK75" s="61"/>
      <c r="IL75" s="61"/>
      <c r="IM75" s="61"/>
      <c r="IN75" s="61"/>
      <c r="IO75" s="61"/>
      <c r="IP75" s="61"/>
      <c r="IQ75" s="61"/>
      <c r="IR75" s="61"/>
      <c r="IS75" s="61"/>
      <c r="IT75" s="61"/>
      <c r="IU75" s="61"/>
      <c r="IV75" s="61"/>
      <c r="IW75" s="61"/>
      <c r="IX75" s="61"/>
      <c r="IY75" s="61"/>
      <c r="IZ75" s="61"/>
      <c r="JA75" s="61"/>
      <c r="JB75" s="61"/>
      <c r="JC75" s="61"/>
      <c r="JD75" s="61"/>
      <c r="JE75" s="61"/>
      <c r="JF75" s="61"/>
      <c r="JG75" s="61"/>
      <c r="JH75" s="61"/>
      <c r="JI75" s="61"/>
      <c r="JJ75" s="61"/>
      <c r="JK75" s="61"/>
      <c r="JL75" s="61"/>
      <c r="JM75" s="61"/>
      <c r="JN75" s="61"/>
      <c r="JO75" s="61"/>
      <c r="JP75" s="61"/>
      <c r="JQ75" s="61"/>
      <c r="JR75" s="61"/>
      <c r="JS75" s="61"/>
      <c r="JT75" s="61"/>
      <c r="JU75" s="61"/>
      <c r="JV75" s="61"/>
      <c r="JW75" s="61"/>
      <c r="JX75" s="61"/>
      <c r="JY75" s="61"/>
      <c r="JZ75" s="61"/>
      <c r="KA75" s="61"/>
      <c r="KB75" s="61"/>
      <c r="KC75" s="61"/>
      <c r="KD75" s="61"/>
      <c r="KE75" s="61"/>
      <c r="KF75" s="61"/>
      <c r="KG75" s="61"/>
      <c r="KH75" s="61"/>
      <c r="KI75" s="61"/>
      <c r="KJ75" s="61"/>
      <c r="KK75" s="61"/>
      <c r="KL75" s="61"/>
      <c r="KM75" s="61"/>
      <c r="KN75" s="61"/>
      <c r="KO75" s="61"/>
      <c r="KP75" s="61"/>
      <c r="KQ75" s="61"/>
      <c r="KR75" s="61"/>
      <c r="KS75" s="61"/>
      <c r="KT75" s="61"/>
      <c r="KU75" s="61"/>
      <c r="KV75" s="61"/>
      <c r="KW75" s="61"/>
      <c r="KX75" s="61"/>
      <c r="KY75" s="61"/>
      <c r="KZ75" s="61"/>
      <c r="LA75" s="61"/>
      <c r="LB75" s="61"/>
      <c r="LC75" s="61"/>
      <c r="LD75" s="61"/>
      <c r="LE75" s="61"/>
      <c r="LF75" s="61"/>
      <c r="LG75" s="61"/>
      <c r="LH75" s="61"/>
      <c r="LI75" s="61"/>
      <c r="LJ75" s="61"/>
      <c r="LK75" s="61"/>
      <c r="LL75" s="61"/>
      <c r="LM75" s="61"/>
      <c r="LN75" s="61"/>
      <c r="LO75" s="61"/>
      <c r="LP75" s="61"/>
      <c r="LQ75" s="61"/>
      <c r="LR75" s="61"/>
      <c r="LS75" s="61"/>
      <c r="LT75" s="61"/>
      <c r="LU75" s="61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  <c r="NM75" s="61"/>
      <c r="NN75" s="61"/>
      <c r="NO75" s="61"/>
      <c r="NP75" s="61"/>
      <c r="NQ75" s="61"/>
      <c r="NR75" s="61"/>
      <c r="NS75" s="61"/>
      <c r="NT75" s="61"/>
      <c r="NU75" s="61"/>
      <c r="NV75" s="61"/>
      <c r="NW75" s="61"/>
      <c r="NX75" s="61"/>
      <c r="NY75" s="61"/>
      <c r="NZ75" s="61"/>
      <c r="OA75" s="61"/>
      <c r="OB75" s="61"/>
      <c r="OC75" s="61"/>
      <c r="OD75" s="61"/>
      <c r="OE75" s="61"/>
      <c r="OF75" s="61"/>
      <c r="OG75" s="61"/>
      <c r="OH75" s="61"/>
      <c r="OI75" s="61"/>
      <c r="OJ75" s="61"/>
      <c r="OK75" s="61"/>
      <c r="OL75" s="61"/>
      <c r="OM75" s="61"/>
      <c r="ON75" s="61"/>
      <c r="OO75" s="61"/>
      <c r="OP75" s="61"/>
      <c r="OQ75" s="61"/>
      <c r="OR75" s="61"/>
      <c r="OS75" s="61"/>
      <c r="OT75" s="61"/>
      <c r="OU75" s="61"/>
      <c r="OV75" s="61"/>
      <c r="OW75" s="61"/>
      <c r="OX75" s="61"/>
      <c r="OY75" s="61"/>
      <c r="OZ75" s="61"/>
      <c r="PA75" s="61"/>
      <c r="PB75" s="61"/>
      <c r="PC75" s="61"/>
      <c r="PD75" s="61"/>
      <c r="PE75" s="61"/>
      <c r="PF75" s="61"/>
      <c r="PG75" s="61"/>
      <c r="PH75" s="61"/>
      <c r="PI75" s="61"/>
      <c r="PJ75" s="61"/>
      <c r="PK75" s="61"/>
      <c r="PL75" s="61"/>
      <c r="PM75" s="61"/>
      <c r="PN75" s="61"/>
      <c r="PO75" s="61"/>
      <c r="PP75" s="61"/>
      <c r="PQ75" s="61"/>
      <c r="PR75" s="61"/>
      <c r="PS75" s="61"/>
      <c r="PT75" s="61"/>
      <c r="PU75" s="61"/>
      <c r="PV75" s="61"/>
      <c r="PW75" s="61"/>
      <c r="PX75" s="61"/>
      <c r="PY75" s="61"/>
      <c r="PZ75" s="61"/>
      <c r="QA75" s="61"/>
      <c r="QB75" s="61"/>
      <c r="QC75" s="61"/>
      <c r="QD75" s="61"/>
      <c r="QE75" s="61"/>
      <c r="QF75" s="61"/>
      <c r="QG75" s="61"/>
      <c r="QH75" s="61"/>
      <c r="QI75" s="61"/>
      <c r="QJ75" s="61"/>
      <c r="QK75" s="61"/>
      <c r="QL75" s="61"/>
      <c r="QM75" s="61"/>
      <c r="QN75" s="61"/>
      <c r="QO75" s="61"/>
      <c r="QP75" s="61"/>
      <c r="QQ75" s="61"/>
      <c r="QR75" s="61"/>
      <c r="QS75" s="61"/>
      <c r="QT75" s="61"/>
      <c r="QU75" s="61"/>
      <c r="QV75" s="61"/>
      <c r="QW75" s="61"/>
      <c r="QX75" s="61"/>
      <c r="QY75" s="61"/>
      <c r="QZ75" s="61"/>
      <c r="RA75" s="61"/>
      <c r="RB75" s="61"/>
      <c r="RC75" s="61"/>
      <c r="RD75" s="61"/>
      <c r="RE75" s="61"/>
      <c r="RF75" s="61"/>
      <c r="RG75" s="61"/>
      <c r="RH75" s="61"/>
      <c r="RI75" s="61"/>
      <c r="RJ75" s="61"/>
      <c r="RK75" s="61"/>
      <c r="RL75" s="61"/>
      <c r="RM75" s="61"/>
      <c r="RN75" s="61"/>
      <c r="RO75" s="61"/>
      <c r="RP75" s="61"/>
      <c r="RQ75" s="61"/>
      <c r="RR75" s="61"/>
      <c r="RS75" s="61"/>
      <c r="RT75" s="61"/>
      <c r="RU75" s="61"/>
      <c r="RV75" s="61"/>
      <c r="RW75" s="61"/>
      <c r="RX75" s="61"/>
      <c r="RY75" s="61"/>
      <c r="RZ75" s="61"/>
      <c r="SA75" s="61"/>
      <c r="SB75" s="61"/>
      <c r="SC75" s="61"/>
      <c r="SD75" s="61"/>
      <c r="SE75" s="61"/>
      <c r="SF75" s="61"/>
      <c r="SG75" s="61"/>
      <c r="SH75" s="61"/>
      <c r="SI75" s="61"/>
      <c r="SJ75" s="61"/>
      <c r="SK75" s="61"/>
      <c r="SL75" s="61"/>
      <c r="SM75" s="61"/>
      <c r="SN75" s="61"/>
      <c r="SO75" s="61"/>
      <c r="SP75" s="61"/>
      <c r="SQ75" s="61"/>
      <c r="SR75" s="61"/>
      <c r="SS75" s="61"/>
      <c r="ST75" s="61"/>
      <c r="SU75" s="61"/>
      <c r="SV75" s="61"/>
      <c r="SW75" s="61"/>
      <c r="SX75" s="61"/>
      <c r="SY75" s="61"/>
      <c r="SZ75" s="61"/>
      <c r="TA75" s="61"/>
      <c r="TB75" s="61"/>
      <c r="TC75" s="61"/>
      <c r="TD75" s="61"/>
      <c r="TE75" s="61"/>
      <c r="TF75" s="61"/>
      <c r="TG75" s="61"/>
      <c r="TH75" s="61"/>
      <c r="TI75" s="61"/>
      <c r="TJ75" s="61"/>
      <c r="TK75" s="61"/>
      <c r="TL75" s="61"/>
      <c r="TM75" s="61"/>
      <c r="TN75" s="61"/>
      <c r="TO75" s="61"/>
      <c r="TP75" s="61"/>
      <c r="TQ75" s="61"/>
      <c r="TR75" s="61"/>
      <c r="TS75" s="61"/>
      <c r="TT75" s="61"/>
      <c r="TU75" s="61"/>
      <c r="TV75" s="61"/>
      <c r="TW75" s="61"/>
      <c r="TX75" s="61"/>
      <c r="TY75" s="61"/>
      <c r="TZ75" s="61"/>
      <c r="UA75" s="61"/>
      <c r="UB75" s="61"/>
      <c r="UC75" s="61"/>
      <c r="UD75" s="61"/>
      <c r="UE75" s="61"/>
      <c r="UF75" s="61"/>
      <c r="UG75" s="61"/>
      <c r="UH75" s="61"/>
      <c r="UI75" s="61"/>
      <c r="UJ75" s="61"/>
      <c r="UK75" s="61"/>
      <c r="UL75" s="61"/>
      <c r="UM75" s="61"/>
      <c r="UN75" s="61"/>
      <c r="UO75" s="61"/>
      <c r="UP75" s="61"/>
      <c r="UQ75" s="61"/>
      <c r="UR75" s="61"/>
      <c r="US75" s="61"/>
      <c r="UT75" s="61"/>
      <c r="UU75" s="61"/>
      <c r="UV75" s="61"/>
      <c r="UW75" s="61"/>
      <c r="UX75" s="61"/>
      <c r="UY75" s="61"/>
      <c r="UZ75" s="61"/>
      <c r="VA75" s="61"/>
      <c r="VB75" s="61"/>
      <c r="VC75" s="61"/>
      <c r="VD75" s="61"/>
      <c r="VE75" s="61"/>
      <c r="VF75" s="61"/>
      <c r="VG75" s="61"/>
      <c r="VH75" s="61"/>
      <c r="VI75" s="61"/>
      <c r="VJ75" s="61"/>
      <c r="VK75" s="61"/>
      <c r="VL75" s="61"/>
      <c r="VM75" s="61"/>
      <c r="VN75" s="61"/>
      <c r="VO75" s="61"/>
      <c r="VP75" s="61"/>
      <c r="VQ75" s="61"/>
      <c r="VR75" s="61"/>
      <c r="VS75" s="61"/>
      <c r="VT75" s="61"/>
      <c r="VU75" s="61"/>
      <c r="VV75" s="61"/>
      <c r="VW75" s="61"/>
      <c r="VX75" s="61"/>
      <c r="VY75" s="61"/>
      <c r="VZ75" s="61"/>
      <c r="WA75" s="61"/>
      <c r="WB75" s="61"/>
      <c r="WC75" s="61"/>
      <c r="WD75" s="61"/>
      <c r="WE75" s="61"/>
      <c r="WF75" s="61"/>
      <c r="WG75" s="61"/>
      <c r="WH75" s="61"/>
      <c r="WI75" s="61"/>
      <c r="WJ75" s="61"/>
      <c r="WK75" s="61"/>
      <c r="WL75" s="61"/>
      <c r="WM75" s="61"/>
      <c r="WN75" s="61"/>
      <c r="WO75" s="61"/>
      <c r="WP75" s="61"/>
      <c r="WQ75" s="61"/>
      <c r="WR75" s="61"/>
      <c r="WS75" s="61"/>
      <c r="WT75" s="61"/>
      <c r="WU75" s="61"/>
      <c r="WV75" s="61"/>
      <c r="WW75" s="61"/>
      <c r="WX75" s="61"/>
      <c r="WY75" s="61"/>
      <c r="WZ75" s="61"/>
      <c r="XA75" s="61"/>
      <c r="XB75" s="61"/>
      <c r="XC75" s="61"/>
      <c r="XD75" s="61"/>
      <c r="XE75" s="61"/>
      <c r="XF75" s="61"/>
      <c r="XG75" s="61"/>
      <c r="XH75" s="61"/>
      <c r="XI75" s="61"/>
      <c r="XJ75" s="61"/>
      <c r="XK75" s="61"/>
      <c r="XL75" s="61"/>
      <c r="XM75" s="61"/>
      <c r="XN75" s="61"/>
      <c r="XO75" s="61"/>
      <c r="XP75" s="61"/>
      <c r="XQ75" s="61"/>
      <c r="XR75" s="61"/>
      <c r="XS75" s="61"/>
      <c r="XT75" s="61"/>
      <c r="XU75" s="61"/>
      <c r="XV75" s="61"/>
      <c r="XW75" s="61"/>
      <c r="XX75" s="61"/>
      <c r="XY75" s="61"/>
      <c r="XZ75" s="61"/>
      <c r="YA75" s="61"/>
      <c r="YB75" s="61"/>
      <c r="YC75" s="61"/>
      <c r="YD75" s="61"/>
      <c r="YE75" s="61"/>
      <c r="YF75" s="61"/>
      <c r="YG75" s="61"/>
      <c r="YH75" s="61"/>
      <c r="YI75" s="61"/>
      <c r="YJ75" s="61"/>
      <c r="YK75" s="61"/>
      <c r="YL75" s="61"/>
      <c r="YM75" s="61"/>
      <c r="YN75" s="61"/>
      <c r="YO75" s="61"/>
      <c r="YP75" s="61"/>
      <c r="YQ75" s="61"/>
      <c r="YR75" s="61"/>
      <c r="YS75" s="61"/>
      <c r="YT75" s="61"/>
      <c r="YU75" s="61"/>
      <c r="YV75" s="61"/>
      <c r="YW75" s="61"/>
      <c r="YX75" s="61"/>
      <c r="YY75" s="61"/>
      <c r="YZ75" s="61"/>
      <c r="ZA75" s="61"/>
      <c r="ZB75" s="61"/>
      <c r="ZC75" s="61"/>
      <c r="ZD75" s="61"/>
      <c r="ZE75" s="61"/>
      <c r="ZF75" s="61"/>
      <c r="ZG75" s="61"/>
      <c r="ZH75" s="61"/>
      <c r="ZI75" s="61"/>
      <c r="ZJ75" s="61"/>
      <c r="ZK75" s="61"/>
      <c r="ZL75" s="61"/>
      <c r="ZM75" s="61"/>
      <c r="ZN75" s="61"/>
      <c r="ZO75" s="61"/>
      <c r="ZP75" s="61"/>
      <c r="ZQ75" s="61"/>
      <c r="ZR75" s="61"/>
      <c r="ZS75" s="61"/>
      <c r="ZT75" s="61"/>
      <c r="ZU75" s="61"/>
      <c r="ZV75" s="61"/>
      <c r="ZW75" s="61"/>
      <c r="ZX75" s="61"/>
      <c r="ZY75" s="61"/>
      <c r="ZZ75" s="61"/>
      <c r="AAA75" s="61"/>
      <c r="AAB75" s="61"/>
      <c r="AAC75" s="61"/>
      <c r="AAD75" s="61"/>
      <c r="AAE75" s="61"/>
      <c r="AAF75" s="61"/>
      <c r="AAG75" s="61"/>
      <c r="AAH75" s="61"/>
      <c r="AAI75" s="61"/>
      <c r="AAJ75" s="61"/>
      <c r="AAK75" s="61"/>
      <c r="AAL75" s="61"/>
      <c r="AAM75" s="61"/>
      <c r="AAN75" s="61"/>
      <c r="AAO75" s="61"/>
      <c r="AAP75" s="61"/>
      <c r="AAQ75" s="61"/>
      <c r="AAR75" s="61"/>
      <c r="AAS75" s="61"/>
      <c r="AAT75" s="61"/>
      <c r="AAU75" s="61"/>
      <c r="AAV75" s="61"/>
      <c r="AAW75" s="61"/>
      <c r="AAX75" s="61"/>
      <c r="AAY75" s="61"/>
      <c r="AAZ75" s="61"/>
      <c r="ABA75" s="61"/>
      <c r="ABB75" s="61"/>
      <c r="ABC75" s="61"/>
      <c r="ABD75" s="61"/>
      <c r="ABE75" s="61"/>
      <c r="ABF75" s="61"/>
      <c r="ABG75" s="61"/>
      <c r="ABH75" s="61"/>
      <c r="ABI75" s="61"/>
      <c r="ABJ75" s="61"/>
      <c r="ABK75" s="61"/>
      <c r="ABL75" s="61"/>
      <c r="ABM75" s="61"/>
      <c r="ABN75" s="61"/>
      <c r="ABO75" s="61"/>
      <c r="ABP75" s="61"/>
      <c r="ABQ75" s="61"/>
      <c r="ABR75" s="61"/>
      <c r="ABS75" s="61"/>
      <c r="ABT75" s="61"/>
      <c r="ABU75" s="61"/>
      <c r="ABV75" s="61"/>
      <c r="ABW75" s="61"/>
      <c r="ABX75" s="61"/>
      <c r="ABY75" s="61"/>
      <c r="ABZ75" s="61"/>
      <c r="ACA75" s="61"/>
      <c r="ACB75" s="61"/>
      <c r="ACC75" s="61"/>
      <c r="ACD75" s="61"/>
      <c r="ACE75" s="61"/>
      <c r="ACF75" s="61"/>
      <c r="ACG75" s="61"/>
      <c r="ACH75" s="61"/>
      <c r="ACI75" s="61"/>
      <c r="ACJ75" s="61"/>
      <c r="ACK75" s="61"/>
      <c r="ACL75" s="61"/>
      <c r="ACM75" s="61"/>
      <c r="ACN75" s="61"/>
      <c r="ACO75" s="61"/>
      <c r="ACP75" s="61"/>
      <c r="ACQ75" s="61"/>
      <c r="ACR75" s="61"/>
      <c r="ACS75" s="61"/>
      <c r="ACT75" s="61"/>
      <c r="ACU75" s="61"/>
      <c r="ACV75" s="61"/>
      <c r="ACW75" s="61"/>
      <c r="ACX75" s="61"/>
      <c r="ACY75" s="61"/>
      <c r="ACZ75" s="61"/>
      <c r="ADA75" s="61"/>
      <c r="ADB75" s="61"/>
      <c r="ADC75" s="61"/>
      <c r="ADD75" s="61"/>
      <c r="ADE75" s="61"/>
      <c r="ADF75" s="61"/>
      <c r="ADG75" s="61"/>
      <c r="ADH75" s="61"/>
      <c r="ADI75" s="61"/>
      <c r="ADJ75" s="61"/>
      <c r="ADK75" s="61"/>
      <c r="ADL75" s="61"/>
      <c r="ADM75" s="61"/>
      <c r="ADN75" s="61"/>
      <c r="ADO75" s="61"/>
      <c r="ADP75" s="61"/>
      <c r="ADQ75" s="61"/>
      <c r="ADR75" s="61"/>
      <c r="ADS75" s="61"/>
      <c r="ADT75" s="61"/>
      <c r="ADU75" s="61"/>
      <c r="ADV75" s="61"/>
      <c r="ADW75" s="61"/>
      <c r="ADX75" s="61"/>
      <c r="ADY75" s="61"/>
      <c r="ADZ75" s="61"/>
      <c r="AEA75" s="61"/>
      <c r="AEB75" s="61"/>
      <c r="AEC75" s="61"/>
      <c r="AED75" s="61"/>
      <c r="AEE75" s="61"/>
      <c r="AEF75" s="61"/>
      <c r="AEG75" s="61"/>
      <c r="AEH75" s="61"/>
      <c r="AEI75" s="61"/>
      <c r="AEJ75" s="61"/>
      <c r="AEK75" s="61"/>
      <c r="AEL75" s="61"/>
      <c r="AEM75" s="61"/>
      <c r="AEN75" s="61"/>
      <c r="AEO75" s="61"/>
      <c r="AEP75" s="61"/>
      <c r="AEQ75" s="61"/>
      <c r="AER75" s="61"/>
      <c r="AES75" s="61"/>
      <c r="AET75" s="61"/>
      <c r="AEU75" s="61"/>
      <c r="AEV75" s="61"/>
      <c r="AEW75" s="61"/>
      <c r="AEX75" s="61"/>
      <c r="AEY75" s="61"/>
      <c r="AEZ75" s="61"/>
      <c r="AFA75" s="61"/>
      <c r="AFB75" s="61"/>
      <c r="AFC75" s="61"/>
      <c r="AFD75" s="61"/>
      <c r="AFE75" s="61"/>
      <c r="AFF75" s="61"/>
      <c r="AFG75" s="61"/>
      <c r="AFH75" s="61"/>
      <c r="AFI75" s="61"/>
      <c r="AFJ75" s="61"/>
      <c r="AFK75" s="61"/>
      <c r="AFL75" s="61"/>
      <c r="AFM75" s="61"/>
      <c r="AFN75" s="61"/>
      <c r="AFO75" s="61"/>
      <c r="AFP75" s="61"/>
      <c r="AFQ75" s="61"/>
      <c r="AFR75" s="61"/>
      <c r="AFS75" s="61"/>
      <c r="AFT75" s="61"/>
      <c r="AFU75" s="61"/>
      <c r="AFV75" s="61"/>
      <c r="AFW75" s="61"/>
      <c r="AFX75" s="61"/>
      <c r="AFY75" s="61"/>
      <c r="AFZ75" s="61"/>
      <c r="AGA75" s="61"/>
      <c r="AGB75" s="61"/>
      <c r="AGC75" s="61"/>
      <c r="AGD75" s="61"/>
      <c r="AGE75" s="61"/>
      <c r="AGF75" s="61"/>
      <c r="AGG75" s="61"/>
      <c r="AGH75" s="61"/>
      <c r="AGI75" s="61"/>
      <c r="AGJ75" s="61"/>
      <c r="AGK75" s="61"/>
      <c r="AGL75" s="61"/>
      <c r="AGM75" s="61"/>
      <c r="AGN75" s="61"/>
      <c r="AGO75" s="61"/>
      <c r="AGP75" s="61"/>
      <c r="AGQ75" s="61"/>
      <c r="AGR75" s="61"/>
      <c r="AGS75" s="61"/>
      <c r="AGT75" s="61"/>
      <c r="AGU75" s="61"/>
      <c r="AGV75" s="61"/>
      <c r="AGW75" s="61"/>
      <c r="AGX75" s="61"/>
      <c r="AGY75" s="61"/>
      <c r="AGZ75" s="61"/>
      <c r="AHA75" s="61"/>
      <c r="AHB75" s="61"/>
      <c r="AHC75" s="61"/>
      <c r="AHD75" s="61"/>
      <c r="AHE75" s="61"/>
      <c r="AHF75" s="61"/>
      <c r="AHG75" s="61"/>
      <c r="AHH75" s="61"/>
      <c r="AHI75" s="61"/>
      <c r="AHJ75" s="61"/>
      <c r="AHK75" s="61"/>
      <c r="AHL75" s="61"/>
      <c r="AHM75" s="61"/>
      <c r="AHN75" s="61"/>
      <c r="AHO75" s="61"/>
      <c r="AHP75" s="61"/>
      <c r="AHQ75" s="61"/>
      <c r="AHR75" s="61"/>
      <c r="AHS75" s="61"/>
      <c r="AHT75" s="61"/>
      <c r="AHU75" s="61"/>
      <c r="AHV75" s="61"/>
      <c r="AHW75" s="61"/>
      <c r="AHX75" s="61"/>
      <c r="AHY75" s="61"/>
      <c r="AHZ75" s="61"/>
      <c r="AIA75" s="61"/>
      <c r="AIB75" s="61"/>
      <c r="AIC75" s="61"/>
      <c r="AID75" s="61"/>
      <c r="AIE75" s="61"/>
      <c r="AIF75" s="61"/>
      <c r="AIG75" s="61"/>
      <c r="AIH75" s="61"/>
      <c r="AII75" s="61"/>
      <c r="AIJ75" s="61"/>
      <c r="AIK75" s="61"/>
      <c r="AIL75" s="61"/>
      <c r="AIM75" s="61"/>
      <c r="AIN75" s="61"/>
      <c r="AIO75" s="61"/>
      <c r="AIP75" s="61"/>
      <c r="AIQ75" s="61"/>
      <c r="AIR75" s="61"/>
      <c r="AIS75" s="61"/>
      <c r="AIT75" s="61"/>
      <c r="AIU75" s="61"/>
      <c r="AIV75" s="61"/>
      <c r="AIW75" s="61"/>
      <c r="AIX75" s="61"/>
      <c r="AIY75" s="61"/>
      <c r="AIZ75" s="61"/>
      <c r="AJA75" s="61"/>
      <c r="AJB75" s="61"/>
      <c r="AJC75" s="61"/>
      <c r="AJD75" s="61"/>
      <c r="AJE75" s="61"/>
      <c r="AJF75" s="61"/>
      <c r="AJG75" s="61"/>
      <c r="AJH75" s="61"/>
      <c r="AJI75" s="61"/>
      <c r="AJJ75" s="61"/>
      <c r="AJK75" s="61"/>
      <c r="AJL75" s="61"/>
      <c r="AJM75" s="61"/>
      <c r="AJN75" s="61"/>
      <c r="AJO75" s="61"/>
      <c r="AJP75" s="61"/>
      <c r="AJQ75" s="61"/>
      <c r="AJR75" s="61"/>
      <c r="AJS75" s="61"/>
      <c r="AJT75" s="61"/>
      <c r="AJU75" s="61"/>
      <c r="AJV75" s="61"/>
      <c r="AJW75" s="61"/>
      <c r="AJX75" s="61"/>
      <c r="AJY75" s="61"/>
      <c r="AJZ75" s="61"/>
      <c r="AKA75" s="61"/>
      <c r="AKB75" s="61"/>
      <c r="AKC75" s="61"/>
      <c r="AKD75" s="61"/>
      <c r="AKE75" s="61"/>
      <c r="AKF75" s="61"/>
      <c r="AKG75" s="61"/>
      <c r="AKH75" s="61"/>
      <c r="AKI75" s="61"/>
      <c r="AKJ75" s="61"/>
      <c r="AKK75" s="61"/>
      <c r="AKL75" s="61"/>
      <c r="AKM75" s="61"/>
      <c r="AKN75" s="61"/>
      <c r="AKO75" s="61"/>
      <c r="AKP75" s="61"/>
      <c r="AKQ75" s="61"/>
      <c r="AKR75" s="61"/>
      <c r="AKS75" s="61"/>
      <c r="AKT75" s="61"/>
      <c r="AKU75" s="61"/>
      <c r="AKV75" s="61"/>
      <c r="AKW75" s="61"/>
      <c r="AKX75" s="61"/>
      <c r="AKY75" s="61"/>
      <c r="AKZ75" s="61"/>
      <c r="ALA75" s="61"/>
      <c r="ALB75" s="61"/>
      <c r="ALC75" s="61"/>
      <c r="ALD75" s="61"/>
      <c r="ALE75" s="61"/>
      <c r="ALF75" s="61"/>
      <c r="ALG75" s="61"/>
      <c r="ALH75" s="61"/>
      <c r="ALI75" s="61"/>
      <c r="ALJ75" s="61"/>
      <c r="ALK75" s="61"/>
      <c r="ALL75" s="61"/>
      <c r="ALM75" s="61"/>
      <c r="ALN75" s="61"/>
      <c r="ALO75" s="61"/>
      <c r="ALP75" s="61"/>
      <c r="ALQ75" s="61"/>
      <c r="ALR75" s="61"/>
      <c r="ALS75" s="61"/>
      <c r="ALT75" s="61"/>
      <c r="ALU75" s="61"/>
      <c r="ALV75" s="61"/>
      <c r="ALW75" s="61"/>
      <c r="ALX75" s="61"/>
      <c r="ALY75" s="61"/>
      <c r="ALZ75" s="61"/>
      <c r="AMA75" s="61"/>
      <c r="AMB75" s="61"/>
      <c r="AMC75" s="61"/>
      <c r="AMD75" s="61"/>
      <c r="AME75" s="61"/>
      <c r="AMF75" s="61"/>
      <c r="AMG75" s="61"/>
      <c r="AMH75" s="61"/>
      <c r="AMI75" s="61"/>
      <c r="AMJ75" s="61"/>
      <c r="AMK75" s="61"/>
      <c r="AML75" s="61"/>
      <c r="AMM75" s="61"/>
      <c r="AMN75" s="61"/>
      <c r="AMO75" s="61"/>
      <c r="AMP75" s="61"/>
      <c r="AMQ75" s="61"/>
      <c r="AMR75" s="61"/>
      <c r="AMS75" s="61"/>
      <c r="AMT75" s="61"/>
      <c r="AMU75" s="61"/>
      <c r="AMV75" s="61"/>
      <c r="AMW75" s="61"/>
      <c r="AMX75" s="61"/>
      <c r="AMY75" s="61"/>
      <c r="AMZ75" s="61"/>
      <c r="ANA75" s="61"/>
      <c r="ANB75" s="61"/>
      <c r="ANC75" s="61"/>
      <c r="AND75" s="61"/>
      <c r="ANE75" s="61"/>
      <c r="ANF75" s="61"/>
      <c r="ANG75" s="61"/>
      <c r="ANH75" s="61"/>
      <c r="ANI75" s="61"/>
    </row>
    <row r="76" spans="1:1050" s="206" customFormat="1" ht="26.1" customHeight="1" outlineLevel="2" x14ac:dyDescent="0.2">
      <c r="A76" s="102">
        <v>153</v>
      </c>
      <c r="B76" s="7" t="s">
        <v>137</v>
      </c>
      <c r="C76" s="7" t="s">
        <v>9</v>
      </c>
      <c r="D76" s="7" t="s">
        <v>10</v>
      </c>
      <c r="E76" s="7" t="s">
        <v>138</v>
      </c>
      <c r="F76" s="7" t="s">
        <v>139</v>
      </c>
      <c r="G76" s="388" t="s">
        <v>255</v>
      </c>
      <c r="H76" s="42" t="s">
        <v>135</v>
      </c>
      <c r="I76" s="42">
        <v>16</v>
      </c>
      <c r="J76" s="44">
        <v>502.03</v>
      </c>
      <c r="K76" s="44"/>
      <c r="L76" s="44"/>
      <c r="M76" s="44"/>
      <c r="N76" s="44"/>
      <c r="O76" s="44"/>
      <c r="P76" s="44">
        <v>300.27</v>
      </c>
      <c r="Q76" s="44">
        <v>93.93</v>
      </c>
      <c r="R76" s="44">
        <v>78.48</v>
      </c>
      <c r="S76" s="44"/>
      <c r="T76" s="44">
        <f t="shared" si="47"/>
        <v>974.71</v>
      </c>
      <c r="U76" s="44">
        <f t="shared" si="48"/>
        <v>13301.119999999999</v>
      </c>
      <c r="V76" s="42">
        <v>3</v>
      </c>
      <c r="W76" s="45">
        <v>16</v>
      </c>
      <c r="X76" s="46">
        <f>VLOOKUP(W76,'[1]PPTOS GENERALES 2024'!$AL$11:$AN$40,3)*Y76</f>
        <v>420.74</v>
      </c>
      <c r="Y76" s="47">
        <v>1</v>
      </c>
      <c r="Z76" s="48">
        <f>VLOOKUP(C76,'[1]PPTOS GENERALES 2024'!$AL$3:$AO$8,4)*Y76</f>
        <v>720.49</v>
      </c>
      <c r="AA76" s="48">
        <f>VLOOKUP(C76,'[1]PPTOS GENERALES 2024'!$AL$3:$AP$8,5)*DM76*Y76</f>
        <v>136.60999999999999</v>
      </c>
      <c r="AB76" s="48"/>
      <c r="AC76" s="44">
        <f>VLOOKUP(C76,'[1]PPTOS GENERALES 2024'!$AU$3:$AV$8,2)*Y76</f>
        <v>713.92274999999995</v>
      </c>
      <c r="AD76" s="44">
        <f>VLOOKUP(C76,'[1]PPTOS GENERALES 2024'!$AU$3:$AW$8,3)*DM76*Y76</f>
        <v>135.15649999999999</v>
      </c>
      <c r="AE76" s="49">
        <f>VLOOKUP(I76,'[1]PPTOS GENERALES 2024'!$AL$11:$AN$40,3)*Y76</f>
        <v>420.74</v>
      </c>
      <c r="AF76" s="44">
        <f t="shared" si="49"/>
        <v>0</v>
      </c>
      <c r="AG76" s="44">
        <f>VLOOKUP(V76,'[1]PPTOS GENERALES 2024'!$AL$45:$AU$56,10)*Y76</f>
        <v>446.37</v>
      </c>
      <c r="AH76" s="44"/>
      <c r="AI76" s="44"/>
      <c r="AJ76" s="44"/>
      <c r="AK76" s="50"/>
      <c r="AL76" s="44">
        <f>VLOOKUP(V76,'[1]PPTOS GENERALES 2024'!$AL$45:$BB$56,12)*AK76</f>
        <v>0</v>
      </c>
      <c r="AM76" s="50"/>
      <c r="AN76" s="44">
        <f>VLOOKUP(V76,'[1]PPTOS GENERALES 2024'!$AL$45:$BB$56,14)*AM76</f>
        <v>0</v>
      </c>
      <c r="AO76" s="50">
        <v>1</v>
      </c>
      <c r="AP76" s="44">
        <f>VLOOKUP(V76,'[1]PPTOS GENERALES 2024'!$AL$45:$BB$56,15)*AO76</f>
        <v>188.3</v>
      </c>
      <c r="AQ76" s="50"/>
      <c r="AR76" s="44">
        <f>VLOOKUP(V76,'[1]PPTOS GENERALES 2024'!$AL$45:$BB$56,17)*AQ76</f>
        <v>0</v>
      </c>
      <c r="AS76" s="50"/>
      <c r="AT76" s="44">
        <f>VLOOKUP(V76,'[1]PPTOS GENERALES 2024'!$AL$45:$BG$56,18)*AS76</f>
        <v>0</v>
      </c>
      <c r="AU76" s="20"/>
      <c r="AV76" s="44">
        <f>VLOOKUP(V76,'[1]PPTOS GENERALES 2024'!$AL$45:$BG$56,19)*AU76</f>
        <v>0</v>
      </c>
      <c r="AW76" s="20">
        <v>1</v>
      </c>
      <c r="AX76" s="44">
        <f>VLOOKUP(V76,'[1]PPTOS GENERALES 2024'!$AL$45:$BG$56,20)*AW76</f>
        <v>94.15</v>
      </c>
      <c r="AY76" s="20"/>
      <c r="AZ76" s="44">
        <f>VLOOKUP(V76,'[1]PPTOS GENERALES 2024'!$AL$45:$BG$56,21)*AY76</f>
        <v>0</v>
      </c>
      <c r="BA76" s="20"/>
      <c r="BB76" s="44">
        <f>VLOOKUP(V76,'[1]PPTOS GENERALES 2024'!$AL$45:$BG$56,22)*BA76</f>
        <v>0</v>
      </c>
      <c r="BC76" s="20"/>
      <c r="BD76" s="270">
        <f>VLOOKUP(V76,'[1]PPTOS GENERALES 2024'!$AL$45:$BZ$56,23)*BC76</f>
        <v>0</v>
      </c>
      <c r="BE76" s="20"/>
      <c r="BF76" s="270">
        <f>VLOOKUP(V76,'[1]PPTOS GENERALES 2024'!$AL$45:$BZ$56,24)*BE76</f>
        <v>0</v>
      </c>
      <c r="BG76" s="20"/>
      <c r="BH76" s="270">
        <f>VLOOKUP(V76,'[1]PPTOS GENERALES 2024'!$AL$45:$BZ$56,25)*BG76</f>
        <v>0</v>
      </c>
      <c r="BI76" s="20"/>
      <c r="BJ76" s="270">
        <f>VLOOKUP(V76,'[1]PPTOS GENERALES 2024'!$AL$45:$BZ$56,26)*BI76</f>
        <v>0</v>
      </c>
      <c r="BK76" s="20"/>
      <c r="BL76" s="270">
        <f>VLOOKUP(V76,'[1]PPTOS GENERALES 2024'!$AL$45:$BZ$56,27)*BK76</f>
        <v>0</v>
      </c>
      <c r="BM76" s="270"/>
      <c r="BN76" s="270">
        <f>VLOOKUP(V76,'[1]PPTOS GENERALES 2024'!$AL$45:$BZ$56,28)*BM76</f>
        <v>0</v>
      </c>
      <c r="BO76" s="270"/>
      <c r="BP76" s="270">
        <f>VLOOKUP(V76,'[1]PPTOS GENERALES 2024'!$AL$45:$BZ$56,29)*BO76</f>
        <v>0</v>
      </c>
      <c r="BQ76" s="270"/>
      <c r="BR76" s="270">
        <f>VLOOKUP(V76,'[1]PPTOS GENERALES 2024'!$AL$45:$BZ$56,30)*BQ76</f>
        <v>0</v>
      </c>
      <c r="BS76" s="270"/>
      <c r="BT76" s="270">
        <f>VLOOKUP(V76,'[1]PPTOS GENERALES 2024'!$AL$45:$BZ$56,31)*BS76</f>
        <v>0</v>
      </c>
      <c r="BU76" s="270"/>
      <c r="BV76" s="270">
        <f>VLOOKUP(V76,'[1]PPTOS GENERALES 2024'!$AL$45:$BZ$56,32)*BU76</f>
        <v>0</v>
      </c>
      <c r="BW76" s="270"/>
      <c r="BX76" s="270">
        <f>VLOOKUP(V76,'[1]PPTOS GENERALES 2024'!$AL$45:$BZ$56,33)*BW76</f>
        <v>0</v>
      </c>
      <c r="BY76" s="270"/>
      <c r="BZ76" s="270">
        <f>VLOOKUP(V76,'[1]PPTOS GENERALES 2024'!$AL$45:$BZ$56,34)*BY76</f>
        <v>0</v>
      </c>
      <c r="CA76" s="270"/>
      <c r="CB76" s="270">
        <f>VLOOKUP(V76,'[1]PPTOS GENERALES 2024'!$AL$45:$BZ$56,35)*CA76</f>
        <v>0</v>
      </c>
      <c r="CC76" s="270">
        <v>0</v>
      </c>
      <c r="CD76" s="270">
        <f>VLOOKUP(V76,'[1]PPTOS GENERALES 2024'!$AL$45:$BZ$56,36)*CC76</f>
        <v>0</v>
      </c>
      <c r="CE76" s="270">
        <v>0</v>
      </c>
      <c r="CF76" s="270">
        <f>VLOOKUP(V76,'[1]PPTOS GENERALES 2024'!$AL$45:$BZ$56,37)*CE76</f>
        <v>0</v>
      </c>
      <c r="CG76" s="270">
        <v>0</v>
      </c>
      <c r="CH76" s="270">
        <f>VLOOKUP(V76,'[1]PPTOS GENERALES 2024'!$AL$45:$BZ$56,38)*CG76</f>
        <v>0</v>
      </c>
      <c r="CI76" s="270">
        <v>0</v>
      </c>
      <c r="CJ76" s="270">
        <f>VLOOKUP(V76,'[1]PPTOS GENERALES 2024'!$AL$45:$BZ$56,39)*CI76</f>
        <v>0</v>
      </c>
      <c r="CK76" s="270"/>
      <c r="CL76" s="270">
        <f>VLOOKUP(V76,'[1]PPTOS GENERALES 2024'!$AL$45:$BZ$56,40)*CK76</f>
        <v>0</v>
      </c>
      <c r="CM76" s="270"/>
      <c r="CN76" s="270">
        <f>VLOOKUP(V76,'[1]PPTOS GENERALES 2024'!$AL$45:$BZ$56,41)*CM76</f>
        <v>0</v>
      </c>
      <c r="CO76" s="44">
        <f>SUM(BB76)</f>
        <v>0</v>
      </c>
      <c r="CP76" s="44"/>
      <c r="CQ76" s="44"/>
      <c r="CR76" s="44"/>
      <c r="CS76" s="452">
        <f t="array" ref="CS76">ROUND((Z76*12)+(AC76*2),2)</f>
        <v>10073.73</v>
      </c>
      <c r="CT76" s="44"/>
      <c r="CU76" s="44">
        <f>(AA76*12)+ (AD76*2)+AB76</f>
        <v>1909.6329999999998</v>
      </c>
      <c r="CV76" s="44"/>
      <c r="CW76" s="44">
        <f>(AE76+AF76)*14</f>
        <v>5890.3600000000006</v>
      </c>
      <c r="CX76" s="44">
        <f>AG76*14</f>
        <v>6249.18</v>
      </c>
      <c r="CY76" s="270">
        <f t="shared" si="50"/>
        <v>3954.3</v>
      </c>
      <c r="CZ76" s="278">
        <f t="shared" si="51"/>
        <v>10203.48</v>
      </c>
      <c r="DA76" s="129">
        <f t="shared" si="57"/>
        <v>28077.202999999998</v>
      </c>
      <c r="DB76" s="21">
        <v>0</v>
      </c>
      <c r="DC76" s="53">
        <f t="shared" si="52"/>
        <v>25268.74</v>
      </c>
      <c r="DD76" s="54">
        <f t="shared" si="53"/>
        <v>0.89974528460761216</v>
      </c>
      <c r="DE76" s="44"/>
      <c r="DF76" s="44"/>
      <c r="DG76" s="44">
        <f t="shared" si="54"/>
        <v>2006.66</v>
      </c>
      <c r="DH76" s="42" t="e">
        <f>#REF!-#REF!</f>
        <v>#REF!</v>
      </c>
      <c r="DI76" s="55" t="s">
        <v>122</v>
      </c>
      <c r="DJ76" s="130">
        <v>37717</v>
      </c>
      <c r="DK76" s="57">
        <v>44927</v>
      </c>
      <c r="DL76" s="58">
        <f t="shared" si="55"/>
        <v>6.333333333333333</v>
      </c>
      <c r="DM76" s="58">
        <f t="shared" si="56"/>
        <v>6.333333333333333</v>
      </c>
      <c r="DN76" s="59">
        <f>ROUND(AF76/30,2)</f>
        <v>0</v>
      </c>
      <c r="DO76" s="60">
        <f>ROUND(AJ76/30,2)</f>
        <v>0</v>
      </c>
      <c r="DP76" s="60">
        <f>ROUND(AL76/30,2)</f>
        <v>0</v>
      </c>
      <c r="DQ76" s="60">
        <f>ROUND(AN76/30,2)</f>
        <v>0</v>
      </c>
      <c r="DR76" s="60">
        <f>ROUND(AP76/30,2)</f>
        <v>6.28</v>
      </c>
      <c r="DS76" s="60">
        <f>ROUND(AR76/30,2)</f>
        <v>0</v>
      </c>
      <c r="DT76" s="60">
        <f>ROUND(AT76/30,2)</f>
        <v>0</v>
      </c>
      <c r="DU76" s="60">
        <f>ROUND(AV76/30,2)</f>
        <v>0</v>
      </c>
      <c r="DV76" s="60">
        <f>ROUND(AX76/30,2)</f>
        <v>3.14</v>
      </c>
      <c r="DW76" s="60">
        <f>ROUND(AZ76/30,2)</f>
        <v>0</v>
      </c>
      <c r="DX76" s="60">
        <f>ROUND(BB76/30,2)</f>
        <v>0</v>
      </c>
      <c r="DY76" s="61"/>
      <c r="DZ76" s="62">
        <v>243</v>
      </c>
      <c r="EA76" s="62">
        <v>1518.85</v>
      </c>
      <c r="EB76" s="63" t="e">
        <f>#REF!-DZ76</f>
        <v>#REF!</v>
      </c>
      <c r="EC76" s="64">
        <f>DG76-EA76</f>
        <v>487.81000000000017</v>
      </c>
      <c r="ED76" s="65">
        <f>ROUND(DB76/2,2)</f>
        <v>0</v>
      </c>
      <c r="EE76" s="61"/>
      <c r="EF76" s="61"/>
      <c r="EG76" s="61"/>
      <c r="EH76" s="61"/>
      <c r="EI76" s="134" t="s">
        <v>256</v>
      </c>
      <c r="EJ76" s="124">
        <v>153</v>
      </c>
      <c r="EK76" s="67">
        <v>1</v>
      </c>
      <c r="EL76" s="67">
        <v>5</v>
      </c>
      <c r="EM76" s="68">
        <v>3</v>
      </c>
      <c r="EN76" s="170" t="s">
        <v>132</v>
      </c>
      <c r="EO76" s="170" t="s">
        <v>132</v>
      </c>
      <c r="EP76" s="61"/>
      <c r="EQ76" s="61"/>
      <c r="ER76" s="61"/>
      <c r="ES76" s="61"/>
      <c r="ET76" s="61"/>
    </row>
    <row r="77" spans="1:1050" s="482" customFormat="1" ht="26.1" customHeight="1" outlineLevel="2" x14ac:dyDescent="0.2">
      <c r="A77" s="102">
        <f>EJ77</f>
        <v>153</v>
      </c>
      <c r="B77" s="454" t="s">
        <v>137</v>
      </c>
      <c r="C77" s="454" t="s">
        <v>9</v>
      </c>
      <c r="D77" s="454" t="s">
        <v>10</v>
      </c>
      <c r="E77" s="454" t="s">
        <v>138</v>
      </c>
      <c r="F77" s="454" t="s">
        <v>139</v>
      </c>
      <c r="G77" s="455" t="s">
        <v>260</v>
      </c>
      <c r="H77" s="453" t="s">
        <v>135</v>
      </c>
      <c r="I77" s="453">
        <v>18</v>
      </c>
      <c r="J77" s="452">
        <v>564.39</v>
      </c>
      <c r="K77" s="452">
        <v>84.15</v>
      </c>
      <c r="L77" s="452">
        <v>390.4</v>
      </c>
      <c r="M77" s="452">
        <v>129.91</v>
      </c>
      <c r="N77" s="452"/>
      <c r="O77" s="452"/>
      <c r="P77" s="452"/>
      <c r="Q77" s="452"/>
      <c r="R77" s="452"/>
      <c r="S77" s="452">
        <v>150.25</v>
      </c>
      <c r="T77" s="452">
        <f t="shared" ref="T77" si="58">SUM(J77:S77)</f>
        <v>1319.1000000000001</v>
      </c>
      <c r="U77" s="452">
        <f t="shared" si="48"/>
        <v>17907.079999999998</v>
      </c>
      <c r="V77" s="453">
        <v>4</v>
      </c>
      <c r="W77" s="457">
        <v>18</v>
      </c>
      <c r="X77" s="458">
        <f>VLOOKUP(W77,'[1]PPTOS GENERALES 2024'!$AL$11:$AN$40,3)*Y77</f>
        <v>474.69</v>
      </c>
      <c r="Y77" s="459">
        <v>1</v>
      </c>
      <c r="Z77" s="460">
        <f>VLOOKUP(C77,'[1]PPTOS GENERALES 2024'!$AL$3:$AO$8,4)*Y77</f>
        <v>720.49</v>
      </c>
      <c r="AA77" s="460">
        <f>VLOOKUP(C77,'[1]PPTOS GENERALES 2024'!$AL$3:$AP$8,5)*DM77*Y77</f>
        <v>14.379999999999999</v>
      </c>
      <c r="AB77" s="460"/>
      <c r="AC77" s="452">
        <f>VLOOKUP(C77,'[1]PPTOS GENERALES 2024'!$AU$3:$AV$8,2)*Y77</f>
        <v>713.92274999999995</v>
      </c>
      <c r="AD77" s="452">
        <f>VLOOKUP(C77,'[1]PPTOS GENERALES 2024'!$AU$3:$AW$8,3)*DM77*Y77</f>
        <v>14.226999999999999</v>
      </c>
      <c r="AE77" s="461">
        <f>VLOOKUP(I77,'[1]PPTOS GENERALES 2024'!$AL$11:$AN$40,3)*Y77</f>
        <v>474.69</v>
      </c>
      <c r="AF77" s="452">
        <f t="shared" si="49"/>
        <v>0</v>
      </c>
      <c r="AG77" s="452">
        <f>VLOOKUP(V77,'[1]PPTOS GENERALES 2024'!$AL$45:$AU$56,10)*Y77</f>
        <v>498.73</v>
      </c>
      <c r="AH77" s="452"/>
      <c r="AI77" s="452"/>
      <c r="AJ77" s="452"/>
      <c r="AK77" s="462"/>
      <c r="AL77" s="452">
        <f>VLOOKUP(V77,'[1]PPTOS GENERALES 2024'!$AL$45:$BB$56,12)*AK77</f>
        <v>0</v>
      </c>
      <c r="AM77" s="462"/>
      <c r="AN77" s="452">
        <f>VLOOKUP(V77,'[1]PPTOS GENERALES 2024'!$AL$45:$BB$56,14)*AM77</f>
        <v>0</v>
      </c>
      <c r="AO77" s="462"/>
      <c r="AP77" s="452">
        <f>VLOOKUP(V77,'[1]PPTOS GENERALES 2024'!$AL$45:$BB$56,15)*AO77</f>
        <v>0</v>
      </c>
      <c r="AQ77" s="462"/>
      <c r="AR77" s="452">
        <f>VLOOKUP(V77,'[1]PPTOS GENERALES 2024'!$AL$45:$BB$56,17)*AQ77</f>
        <v>0</v>
      </c>
      <c r="AS77" s="462"/>
      <c r="AT77" s="452">
        <f>VLOOKUP(V77,'[1]PPTOS GENERALES 2024'!$AL$45:$BG$56,18)*AS77</f>
        <v>0</v>
      </c>
      <c r="AU77" s="463"/>
      <c r="AV77" s="452">
        <f>VLOOKUP(V77,'[1]PPTOS GENERALES 2024'!$AL$45:$BG$56,19)*AU77</f>
        <v>0</v>
      </c>
      <c r="AW77" s="463">
        <v>1</v>
      </c>
      <c r="AX77" s="452">
        <f>VLOOKUP(V77,'[1]PPTOS GENERALES 2024'!$AL$45:$BG$56,20)*AW77</f>
        <v>105.65300000000001</v>
      </c>
      <c r="AY77" s="463"/>
      <c r="AZ77" s="452">
        <f>VLOOKUP(V77,'[1]PPTOS GENERALES 2024'!$AL$45:$BG$56,21)*AY77</f>
        <v>0</v>
      </c>
      <c r="BA77" s="463"/>
      <c r="BB77" s="452">
        <f>VLOOKUP(V77,'[1]PPTOS GENERALES 2024'!$AL$45:$BG$56,22)*BA77</f>
        <v>0</v>
      </c>
      <c r="BC77" s="463"/>
      <c r="BD77" s="270">
        <f>VLOOKUP(V77,'[1]PPTOS GENERALES 2024'!$AL$45:$BZ$56,23)*BC77</f>
        <v>0</v>
      </c>
      <c r="BE77" s="463"/>
      <c r="BF77" s="270">
        <f>VLOOKUP(V77,'[1]PPTOS GENERALES 2024'!$AL$45:$BZ$56,24)*BE77</f>
        <v>0</v>
      </c>
      <c r="BG77" s="463"/>
      <c r="BH77" s="270">
        <f>VLOOKUP(V77,'[1]PPTOS GENERALES 2024'!$AL$45:$BZ$56,25)*BG77</f>
        <v>0</v>
      </c>
      <c r="BI77" s="463"/>
      <c r="BJ77" s="270">
        <f>VLOOKUP(V77,'[1]PPTOS GENERALES 2024'!$AL$45:$BZ$56,26)*BI77</f>
        <v>0</v>
      </c>
      <c r="BK77" s="463"/>
      <c r="BL77" s="270">
        <f>VLOOKUP(V77,'[1]PPTOS GENERALES 2024'!$AL$45:$BZ$56,27)*BK77</f>
        <v>0</v>
      </c>
      <c r="BM77" s="270"/>
      <c r="BN77" s="270">
        <f>VLOOKUP(V77,'[1]PPTOS GENERALES 2024'!$AL$45:$BZ$56,28)*BM77</f>
        <v>0</v>
      </c>
      <c r="BO77" s="270"/>
      <c r="BP77" s="270">
        <f>VLOOKUP(V77,'[1]PPTOS GENERALES 2024'!$AL$45:$BZ$56,29)*BO77</f>
        <v>0</v>
      </c>
      <c r="BQ77" s="270"/>
      <c r="BR77" s="270">
        <f>VLOOKUP(V77,'[1]PPTOS GENERALES 2024'!$AL$45:$BZ$56,30)*BQ77</f>
        <v>0</v>
      </c>
      <c r="BS77" s="270"/>
      <c r="BT77" s="270">
        <f>VLOOKUP(V77,'[1]PPTOS GENERALES 2024'!$AL$45:$BZ$56,31)*BS77</f>
        <v>0</v>
      </c>
      <c r="BU77" s="270"/>
      <c r="BV77" s="270">
        <f>VLOOKUP(V77,'[1]PPTOS GENERALES 2024'!$AL$45:$BZ$56,32)*BU77</f>
        <v>0</v>
      </c>
      <c r="BW77" s="270"/>
      <c r="BX77" s="270">
        <f>VLOOKUP(V77,'[1]PPTOS GENERALES 2024'!$AL$45:$BZ$56,33)*BW77</f>
        <v>0</v>
      </c>
      <c r="BY77" s="270"/>
      <c r="BZ77" s="270">
        <f>VLOOKUP(V77,'[1]PPTOS GENERALES 2024'!$AL$45:$BZ$56,34)*BY77</f>
        <v>0</v>
      </c>
      <c r="CA77" s="270"/>
      <c r="CB77" s="270">
        <f>VLOOKUP(V77,'[1]PPTOS GENERALES 2024'!$AL$45:$BZ$56,35)*CA77</f>
        <v>0</v>
      </c>
      <c r="CC77" s="270">
        <v>0</v>
      </c>
      <c r="CD77" s="270">
        <f>VLOOKUP(V77,'[1]PPTOS GENERALES 2024'!$AL$45:$BZ$56,36)*CC77</f>
        <v>0</v>
      </c>
      <c r="CE77" s="270">
        <v>0</v>
      </c>
      <c r="CF77" s="270">
        <f>VLOOKUP(V77,'[1]PPTOS GENERALES 2024'!$AL$45:$BZ$56,37)*CE77</f>
        <v>0</v>
      </c>
      <c r="CG77" s="270">
        <v>0</v>
      </c>
      <c r="CH77" s="270">
        <f>VLOOKUP(V77,'[1]PPTOS GENERALES 2024'!$AL$45:$BZ$56,38)*CG77</f>
        <v>0</v>
      </c>
      <c r="CI77" s="270">
        <v>0</v>
      </c>
      <c r="CJ77" s="270">
        <f>VLOOKUP(V77,'[1]PPTOS GENERALES 2024'!$AL$45:$BZ$56,39)*CI77</f>
        <v>0</v>
      </c>
      <c r="CK77" s="270"/>
      <c r="CL77" s="270">
        <f>VLOOKUP(V77,'[1]PPTOS GENERALES 2024'!$AL$45:$BZ$56,40)*CK77</f>
        <v>0</v>
      </c>
      <c r="CM77" s="270"/>
      <c r="CN77" s="270">
        <f>VLOOKUP(V77,'[1]PPTOS GENERALES 2024'!$AL$45:$BZ$56,41)*CM77</f>
        <v>0</v>
      </c>
      <c r="CO77" s="452"/>
      <c r="CP77" s="452"/>
      <c r="CQ77" s="452"/>
      <c r="CR77" s="464"/>
      <c r="CS77" s="452">
        <f t="array" ref="CS77">ROUND((Z77*12)+(AC77*2),2)</f>
        <v>10073.73</v>
      </c>
      <c r="CT77" s="452"/>
      <c r="CU77" s="452">
        <f t="array" ref="CU77">ROUND((AA77*12)+ (AD77*2)+AB77,2)</f>
        <v>201.01</v>
      </c>
      <c r="CV77" s="452">
        <f>SUM(CO77:CU77)</f>
        <v>10274.74</v>
      </c>
      <c r="CW77" s="452">
        <f t="array" ref="CW77">ROUND((AE77+AF77)*14,2)</f>
        <v>6645.66</v>
      </c>
      <c r="CX77" s="452">
        <f t="array" ref="CX77">ROUND(AG77*14,2)</f>
        <v>6982.22</v>
      </c>
      <c r="CY77" s="270">
        <f t="shared" si="50"/>
        <v>1479.14</v>
      </c>
      <c r="CZ77" s="278">
        <f t="shared" si="51"/>
        <v>8461.36</v>
      </c>
      <c r="DA77" s="129">
        <f t="shared" si="57"/>
        <v>25381.760000000002</v>
      </c>
      <c r="DB77" s="456">
        <v>0</v>
      </c>
      <c r="DC77" s="465">
        <f t="shared" si="52"/>
        <v>25183.896000000001</v>
      </c>
      <c r="DD77" s="466">
        <f t="shared" si="53"/>
        <v>0.40636530355591205</v>
      </c>
      <c r="DE77" s="452"/>
      <c r="DF77" s="452"/>
      <c r="DG77" s="452">
        <f t="shared" si="54"/>
        <v>1813.943</v>
      </c>
      <c r="DH77" s="453" t="e">
        <f>#REF!-#REF!</f>
        <v>#REF!</v>
      </c>
      <c r="DI77" s="467" t="s">
        <v>122</v>
      </c>
      <c r="DJ77" s="467">
        <v>44186</v>
      </c>
      <c r="DK77" s="468">
        <v>44927</v>
      </c>
      <c r="DL77" s="469">
        <f t="shared" si="55"/>
        <v>0.66666666666666663</v>
      </c>
      <c r="DM77" s="469">
        <f t="shared" si="56"/>
        <v>0.66666666666666663</v>
      </c>
      <c r="DN77" s="470">
        <f>ROUND(AF77/30,2)</f>
        <v>0</v>
      </c>
      <c r="DO77" s="471">
        <f>ROUND(AJ77/30,2)</f>
        <v>0</v>
      </c>
      <c r="DP77" s="471">
        <f>ROUND(AL77/30,2)</f>
        <v>0</v>
      </c>
      <c r="DQ77" s="471">
        <f>ROUND(AN77/30,2)</f>
        <v>0</v>
      </c>
      <c r="DR77" s="471">
        <f>ROUND(AP77/30,2)</f>
        <v>0</v>
      </c>
      <c r="DS77" s="471">
        <f>ROUND(AR77/30,2)</f>
        <v>0</v>
      </c>
      <c r="DT77" s="471">
        <f>ROUND(AT77/30,2)</f>
        <v>0</v>
      </c>
      <c r="DU77" s="471">
        <f>ROUND(AV77/30,2)</f>
        <v>0</v>
      </c>
      <c r="DV77" s="471">
        <f>ROUND(AX77/30,2)</f>
        <v>3.52</v>
      </c>
      <c r="DW77" s="471">
        <f>ROUND(AZ77/30,2)</f>
        <v>0</v>
      </c>
      <c r="DX77" s="471">
        <f>ROUND(BB77/30,2)</f>
        <v>0</v>
      </c>
      <c r="DY77" s="472"/>
      <c r="DZ77" s="473">
        <v>50</v>
      </c>
      <c r="EA77" s="473">
        <v>1720.62</v>
      </c>
      <c r="EB77" s="474" t="e">
        <f>#REF!-DZ77</f>
        <v>#REF!</v>
      </c>
      <c r="EC77" s="475">
        <f>DG77-EA77</f>
        <v>93.323000000000093</v>
      </c>
      <c r="ED77" s="476">
        <f>ROUND(DB77/2,2)</f>
        <v>0</v>
      </c>
      <c r="EE77" s="472"/>
      <c r="EF77" s="472"/>
      <c r="EG77" s="472"/>
      <c r="EH77" s="472"/>
      <c r="EI77" s="472" t="s">
        <v>256</v>
      </c>
      <c r="EJ77" s="477">
        <v>153</v>
      </c>
      <c r="EK77" s="478" t="s">
        <v>213</v>
      </c>
      <c r="EL77" s="479">
        <v>5</v>
      </c>
      <c r="EM77" s="479">
        <v>3</v>
      </c>
      <c r="EN77" s="480" t="s">
        <v>132</v>
      </c>
      <c r="EO77" s="480" t="s">
        <v>132</v>
      </c>
      <c r="EP77" s="481"/>
      <c r="EQ77" s="481"/>
      <c r="ER77" s="481"/>
      <c r="ES77" s="481"/>
      <c r="ET77" s="481"/>
      <c r="EU77" s="481"/>
      <c r="EV77" s="481"/>
      <c r="EW77" s="481"/>
      <c r="EX77" s="481"/>
      <c r="EY77" s="481"/>
      <c r="EZ77" s="481"/>
      <c r="FA77" s="481"/>
      <c r="FB77" s="481"/>
      <c r="FC77" s="481"/>
      <c r="FD77" s="481"/>
      <c r="FE77" s="481"/>
      <c r="FF77" s="481"/>
      <c r="FG77" s="481"/>
      <c r="FH77" s="481"/>
      <c r="FI77" s="481"/>
      <c r="FJ77" s="481"/>
      <c r="FK77" s="481"/>
      <c r="FL77" s="481"/>
      <c r="FM77" s="481"/>
      <c r="FN77" s="481"/>
      <c r="FO77" s="481"/>
      <c r="FP77" s="481"/>
      <c r="FQ77" s="481"/>
      <c r="FR77" s="481"/>
      <c r="FS77" s="481"/>
      <c r="FT77" s="481"/>
      <c r="FU77" s="481"/>
      <c r="FV77" s="481"/>
      <c r="FW77" s="481"/>
      <c r="FX77" s="481"/>
      <c r="FY77" s="481"/>
      <c r="FZ77" s="481"/>
      <c r="GA77" s="481"/>
      <c r="GB77" s="481"/>
      <c r="GC77" s="481"/>
      <c r="GD77" s="481"/>
      <c r="GE77" s="481"/>
      <c r="GF77" s="481"/>
      <c r="GG77" s="481"/>
      <c r="GH77" s="481"/>
      <c r="GI77" s="481"/>
      <c r="GJ77" s="481"/>
      <c r="GK77" s="481"/>
      <c r="GL77" s="481"/>
      <c r="GM77" s="481"/>
      <c r="GN77" s="481"/>
      <c r="GO77" s="481"/>
      <c r="GP77" s="481"/>
      <c r="GQ77" s="481"/>
      <c r="GR77" s="481"/>
      <c r="GS77" s="481"/>
      <c r="GT77" s="481"/>
      <c r="GU77" s="481"/>
      <c r="GV77" s="481"/>
      <c r="GW77" s="481"/>
      <c r="GX77" s="481"/>
      <c r="GY77" s="481"/>
      <c r="GZ77" s="481"/>
      <c r="HA77" s="481"/>
      <c r="HB77" s="481"/>
      <c r="HC77" s="481"/>
      <c r="HD77" s="481"/>
      <c r="HE77" s="481"/>
      <c r="HF77" s="481"/>
      <c r="HG77" s="481"/>
      <c r="HH77" s="481"/>
      <c r="HI77" s="481"/>
      <c r="HJ77" s="481"/>
      <c r="HK77" s="481"/>
      <c r="HL77" s="481"/>
      <c r="HM77" s="481"/>
      <c r="HN77" s="481"/>
      <c r="HO77" s="481"/>
      <c r="HP77" s="481"/>
      <c r="HQ77" s="481"/>
      <c r="HR77" s="481"/>
      <c r="HS77" s="481"/>
      <c r="HT77" s="481"/>
      <c r="HU77" s="481"/>
      <c r="HV77" s="481"/>
      <c r="HW77" s="481"/>
      <c r="HX77" s="481"/>
      <c r="HY77" s="481"/>
      <c r="HZ77" s="481"/>
      <c r="IA77" s="481"/>
      <c r="IB77" s="481"/>
      <c r="IC77" s="481"/>
      <c r="ID77" s="481"/>
      <c r="IE77" s="481"/>
      <c r="IF77" s="481"/>
      <c r="IG77" s="481"/>
      <c r="IH77" s="481"/>
      <c r="II77" s="481"/>
      <c r="IJ77" s="481"/>
      <c r="IK77" s="481"/>
      <c r="IL77" s="481"/>
      <c r="IM77" s="481"/>
      <c r="IN77" s="481"/>
      <c r="IO77" s="481"/>
      <c r="IP77" s="481"/>
      <c r="IQ77" s="481"/>
      <c r="IR77" s="481"/>
      <c r="IS77" s="481"/>
      <c r="IT77" s="481"/>
      <c r="IU77" s="481"/>
      <c r="IV77" s="481"/>
      <c r="IW77" s="481"/>
      <c r="IX77" s="481"/>
      <c r="IY77" s="481"/>
      <c r="IZ77" s="481"/>
      <c r="JA77" s="481"/>
      <c r="JB77" s="481"/>
      <c r="JC77" s="481"/>
      <c r="JD77" s="481"/>
      <c r="JE77" s="481"/>
      <c r="JF77" s="481"/>
      <c r="JG77" s="481"/>
      <c r="JH77" s="481"/>
      <c r="JI77" s="481"/>
      <c r="JJ77" s="481"/>
      <c r="JK77" s="481"/>
      <c r="JL77" s="481"/>
      <c r="JM77" s="481"/>
      <c r="JN77" s="481"/>
      <c r="JO77" s="481"/>
      <c r="JP77" s="481"/>
      <c r="JQ77" s="481"/>
      <c r="JR77" s="481"/>
      <c r="JS77" s="481"/>
      <c r="JT77" s="481"/>
      <c r="JU77" s="481"/>
      <c r="JV77" s="481"/>
      <c r="JW77" s="481"/>
      <c r="JX77" s="481"/>
      <c r="JY77" s="481"/>
      <c r="JZ77" s="481"/>
      <c r="KA77" s="481"/>
      <c r="KB77" s="481"/>
      <c r="KC77" s="481"/>
      <c r="KD77" s="481"/>
      <c r="KE77" s="481"/>
      <c r="KF77" s="481"/>
      <c r="KG77" s="481"/>
      <c r="KH77" s="481"/>
      <c r="KI77" s="481"/>
      <c r="KJ77" s="481"/>
      <c r="KK77" s="481"/>
      <c r="KL77" s="481"/>
      <c r="KM77" s="481"/>
      <c r="KN77" s="481"/>
      <c r="KO77" s="481"/>
      <c r="KP77" s="481"/>
      <c r="KQ77" s="481"/>
      <c r="KR77" s="481"/>
      <c r="KS77" s="481"/>
      <c r="KT77" s="481"/>
      <c r="KU77" s="481"/>
      <c r="KV77" s="481"/>
      <c r="KW77" s="481"/>
      <c r="KX77" s="481"/>
      <c r="KY77" s="481"/>
      <c r="KZ77" s="481"/>
      <c r="LA77" s="481"/>
      <c r="LB77" s="481"/>
      <c r="LC77" s="481"/>
      <c r="LD77" s="481"/>
      <c r="LE77" s="481"/>
      <c r="LF77" s="481"/>
      <c r="LG77" s="481"/>
      <c r="LH77" s="481"/>
      <c r="LI77" s="481"/>
      <c r="LJ77" s="481"/>
      <c r="LK77" s="481"/>
      <c r="LL77" s="481"/>
      <c r="LM77" s="481"/>
      <c r="LN77" s="481"/>
      <c r="LO77" s="481"/>
      <c r="LP77" s="481"/>
      <c r="LQ77" s="481"/>
      <c r="LR77" s="481"/>
      <c r="LS77" s="481"/>
      <c r="LT77" s="481"/>
      <c r="LU77" s="481"/>
      <c r="LV77" s="481"/>
      <c r="LW77" s="481"/>
      <c r="LX77" s="481"/>
      <c r="LY77" s="481"/>
      <c r="LZ77" s="481"/>
      <c r="MA77" s="481"/>
      <c r="MB77" s="481"/>
      <c r="MC77" s="481"/>
      <c r="MD77" s="481"/>
      <c r="ME77" s="481"/>
      <c r="MF77" s="481"/>
      <c r="MG77" s="481"/>
      <c r="MH77" s="481"/>
      <c r="MI77" s="481"/>
      <c r="MJ77" s="481"/>
      <c r="MK77" s="481"/>
      <c r="ML77" s="481"/>
      <c r="MM77" s="481"/>
      <c r="MN77" s="481"/>
      <c r="MO77" s="481"/>
      <c r="MP77" s="481"/>
      <c r="MQ77" s="481"/>
      <c r="MR77" s="481"/>
      <c r="MS77" s="481"/>
      <c r="MT77" s="481"/>
      <c r="MU77" s="481"/>
      <c r="MV77" s="481"/>
      <c r="MW77" s="481"/>
      <c r="MX77" s="481"/>
      <c r="MY77" s="481"/>
      <c r="MZ77" s="481"/>
      <c r="NA77" s="481"/>
      <c r="NB77" s="481"/>
      <c r="NC77" s="481"/>
      <c r="ND77" s="481"/>
      <c r="NE77" s="481"/>
      <c r="NF77" s="481"/>
      <c r="NG77" s="481"/>
      <c r="NH77" s="481"/>
      <c r="NI77" s="481"/>
      <c r="NJ77" s="481"/>
      <c r="NK77" s="481"/>
      <c r="NL77" s="481"/>
      <c r="NM77" s="481"/>
      <c r="NN77" s="481"/>
      <c r="NO77" s="481"/>
      <c r="NP77" s="481"/>
      <c r="NQ77" s="481"/>
      <c r="NR77" s="481"/>
      <c r="NS77" s="481"/>
      <c r="NT77" s="481"/>
      <c r="NU77" s="481"/>
      <c r="NV77" s="481"/>
      <c r="NW77" s="481"/>
      <c r="NX77" s="481"/>
      <c r="NY77" s="481"/>
      <c r="NZ77" s="481"/>
      <c r="OA77" s="481"/>
      <c r="OB77" s="481"/>
      <c r="OC77" s="481"/>
      <c r="OD77" s="481"/>
      <c r="OE77" s="481"/>
      <c r="OF77" s="481"/>
      <c r="OG77" s="481"/>
      <c r="OH77" s="481"/>
      <c r="OI77" s="481"/>
      <c r="OJ77" s="481"/>
      <c r="OK77" s="481"/>
      <c r="OL77" s="481"/>
      <c r="OM77" s="481"/>
      <c r="ON77" s="481"/>
      <c r="OO77" s="481"/>
      <c r="OP77" s="481"/>
      <c r="OQ77" s="481"/>
      <c r="OR77" s="481"/>
      <c r="OS77" s="481"/>
      <c r="OT77" s="481"/>
      <c r="OU77" s="481"/>
      <c r="OV77" s="481"/>
      <c r="OW77" s="481"/>
      <c r="OX77" s="481"/>
      <c r="OY77" s="481"/>
      <c r="OZ77" s="481"/>
      <c r="PA77" s="481"/>
      <c r="PB77" s="481"/>
      <c r="PC77" s="481"/>
      <c r="PD77" s="481"/>
      <c r="PE77" s="481"/>
      <c r="PF77" s="481"/>
      <c r="PG77" s="481"/>
      <c r="PH77" s="481"/>
      <c r="PI77" s="481"/>
      <c r="PJ77" s="481"/>
      <c r="PK77" s="481"/>
      <c r="PL77" s="481"/>
      <c r="PM77" s="481"/>
      <c r="PN77" s="481"/>
      <c r="PO77" s="481"/>
      <c r="PP77" s="481"/>
      <c r="PQ77" s="481"/>
      <c r="PR77" s="481"/>
      <c r="PS77" s="481"/>
      <c r="PT77" s="481"/>
      <c r="PU77" s="481"/>
      <c r="PV77" s="481"/>
      <c r="PW77" s="481"/>
      <c r="PX77" s="481"/>
      <c r="PY77" s="481"/>
      <c r="PZ77" s="481"/>
      <c r="QA77" s="481"/>
      <c r="QB77" s="481"/>
      <c r="QC77" s="481"/>
      <c r="QD77" s="481"/>
      <c r="QE77" s="481"/>
      <c r="QF77" s="481"/>
      <c r="QG77" s="481"/>
      <c r="QH77" s="481"/>
      <c r="QI77" s="481"/>
      <c r="QJ77" s="481"/>
      <c r="QK77" s="481"/>
      <c r="QL77" s="481"/>
      <c r="QM77" s="481"/>
      <c r="QN77" s="481"/>
      <c r="QO77" s="481"/>
      <c r="QP77" s="481"/>
      <c r="QQ77" s="481"/>
      <c r="QR77" s="481"/>
      <c r="QS77" s="481"/>
      <c r="QT77" s="481"/>
      <c r="QU77" s="481"/>
      <c r="QV77" s="481"/>
      <c r="QW77" s="481"/>
      <c r="QX77" s="481"/>
      <c r="QY77" s="481"/>
      <c r="QZ77" s="481"/>
      <c r="RA77" s="481"/>
      <c r="RB77" s="481"/>
      <c r="RC77" s="481"/>
      <c r="RD77" s="481"/>
      <c r="RE77" s="481"/>
      <c r="RF77" s="481"/>
      <c r="RG77" s="481"/>
      <c r="RH77" s="481"/>
      <c r="RI77" s="481"/>
      <c r="RJ77" s="481"/>
      <c r="RK77" s="481"/>
      <c r="RL77" s="481"/>
      <c r="RM77" s="481"/>
      <c r="RN77" s="481"/>
      <c r="RO77" s="481"/>
      <c r="RP77" s="481"/>
      <c r="RQ77" s="481"/>
      <c r="RR77" s="481"/>
      <c r="RS77" s="481"/>
      <c r="RT77" s="481"/>
      <c r="RU77" s="481"/>
      <c r="RV77" s="481"/>
      <c r="RW77" s="481"/>
      <c r="RX77" s="481"/>
      <c r="RY77" s="481"/>
      <c r="RZ77" s="481"/>
      <c r="SA77" s="481"/>
      <c r="SB77" s="481"/>
      <c r="SC77" s="481"/>
      <c r="SD77" s="481"/>
      <c r="SE77" s="481"/>
      <c r="SF77" s="481"/>
      <c r="SG77" s="481"/>
      <c r="SH77" s="481"/>
      <c r="SI77" s="481"/>
      <c r="SJ77" s="481"/>
      <c r="SK77" s="481"/>
      <c r="SL77" s="481"/>
      <c r="SM77" s="481"/>
      <c r="SN77" s="481"/>
      <c r="SO77" s="481"/>
      <c r="SP77" s="481"/>
      <c r="SQ77" s="481"/>
      <c r="SR77" s="481"/>
      <c r="SS77" s="481"/>
      <c r="ST77" s="481"/>
      <c r="SU77" s="481"/>
      <c r="SV77" s="481"/>
      <c r="SW77" s="481"/>
      <c r="SX77" s="481"/>
      <c r="SY77" s="481"/>
      <c r="SZ77" s="481"/>
      <c r="TA77" s="481"/>
      <c r="TB77" s="481"/>
      <c r="TC77" s="481"/>
      <c r="TD77" s="481"/>
      <c r="TE77" s="481"/>
      <c r="TF77" s="481"/>
      <c r="TG77" s="481"/>
      <c r="TH77" s="481"/>
      <c r="TI77" s="481"/>
      <c r="TJ77" s="481"/>
      <c r="TK77" s="481"/>
      <c r="TL77" s="481"/>
      <c r="TM77" s="481"/>
      <c r="TN77" s="481"/>
      <c r="TO77" s="481"/>
      <c r="TP77" s="481"/>
      <c r="TQ77" s="481"/>
      <c r="TR77" s="481"/>
      <c r="TS77" s="481"/>
      <c r="TT77" s="481"/>
      <c r="TU77" s="481"/>
      <c r="TV77" s="481"/>
      <c r="TW77" s="481"/>
      <c r="TX77" s="481"/>
      <c r="TY77" s="481"/>
      <c r="TZ77" s="481"/>
      <c r="UA77" s="481"/>
      <c r="UB77" s="481"/>
      <c r="UC77" s="481"/>
      <c r="UD77" s="481"/>
      <c r="UE77" s="481"/>
      <c r="UF77" s="481"/>
      <c r="UG77" s="481"/>
      <c r="UH77" s="481"/>
      <c r="UI77" s="481"/>
      <c r="UJ77" s="481"/>
      <c r="UK77" s="481"/>
      <c r="UL77" s="481"/>
      <c r="UM77" s="481"/>
      <c r="UN77" s="481"/>
      <c r="UO77" s="481"/>
      <c r="UP77" s="481"/>
      <c r="UQ77" s="481"/>
      <c r="UR77" s="481"/>
      <c r="US77" s="481"/>
      <c r="UT77" s="481"/>
      <c r="UU77" s="481"/>
      <c r="UV77" s="481"/>
      <c r="UW77" s="481"/>
      <c r="UX77" s="481"/>
      <c r="UY77" s="481"/>
      <c r="UZ77" s="481"/>
      <c r="VA77" s="481"/>
      <c r="VB77" s="481"/>
      <c r="VC77" s="481"/>
      <c r="VD77" s="481"/>
      <c r="VE77" s="481"/>
      <c r="VF77" s="481"/>
      <c r="VG77" s="481"/>
      <c r="VH77" s="481"/>
      <c r="VI77" s="481"/>
      <c r="VJ77" s="481"/>
      <c r="VK77" s="481"/>
      <c r="VL77" s="481"/>
      <c r="VM77" s="481"/>
      <c r="VN77" s="481"/>
      <c r="VO77" s="481"/>
      <c r="VP77" s="481"/>
      <c r="VQ77" s="481"/>
      <c r="VR77" s="481"/>
      <c r="VS77" s="481"/>
      <c r="VT77" s="481"/>
      <c r="VU77" s="481"/>
      <c r="VV77" s="481"/>
      <c r="VW77" s="481"/>
      <c r="VX77" s="481"/>
      <c r="VY77" s="481"/>
      <c r="VZ77" s="481"/>
      <c r="WA77" s="481"/>
      <c r="WB77" s="481"/>
      <c r="WC77" s="481"/>
      <c r="WD77" s="481"/>
      <c r="WE77" s="481"/>
      <c r="WF77" s="481"/>
      <c r="WG77" s="481"/>
      <c r="WH77" s="481"/>
      <c r="WI77" s="481"/>
      <c r="WJ77" s="481"/>
      <c r="WK77" s="481"/>
      <c r="WL77" s="481"/>
      <c r="WM77" s="481"/>
      <c r="WN77" s="481"/>
      <c r="WO77" s="481"/>
      <c r="WP77" s="481"/>
      <c r="WQ77" s="481"/>
      <c r="WR77" s="481"/>
      <c r="WS77" s="481"/>
      <c r="WT77" s="481"/>
      <c r="WU77" s="481"/>
      <c r="WV77" s="481"/>
      <c r="WW77" s="481"/>
      <c r="WX77" s="481"/>
      <c r="WY77" s="481"/>
      <c r="WZ77" s="481"/>
      <c r="XA77" s="481"/>
      <c r="XB77" s="481"/>
      <c r="XC77" s="481"/>
      <c r="XD77" s="481"/>
      <c r="XE77" s="481"/>
      <c r="XF77" s="481"/>
      <c r="XG77" s="481"/>
      <c r="XH77" s="481"/>
      <c r="XI77" s="481"/>
      <c r="XJ77" s="481"/>
      <c r="XK77" s="481"/>
      <c r="XL77" s="481"/>
      <c r="XM77" s="481"/>
      <c r="XN77" s="481"/>
      <c r="XO77" s="481"/>
      <c r="XP77" s="481"/>
      <c r="XQ77" s="481"/>
      <c r="XR77" s="481"/>
      <c r="XS77" s="481"/>
      <c r="XT77" s="481"/>
      <c r="XU77" s="481"/>
      <c r="XV77" s="481"/>
      <c r="XW77" s="481"/>
      <c r="XX77" s="481"/>
      <c r="XY77" s="481"/>
      <c r="XZ77" s="481"/>
      <c r="YA77" s="481"/>
      <c r="YB77" s="481"/>
      <c r="YC77" s="481"/>
      <c r="YD77" s="481"/>
      <c r="YE77" s="481"/>
      <c r="YF77" s="481"/>
      <c r="YG77" s="481"/>
      <c r="YH77" s="481"/>
      <c r="YI77" s="481"/>
      <c r="YJ77" s="481"/>
      <c r="YK77" s="481"/>
      <c r="YL77" s="481"/>
      <c r="YM77" s="481"/>
      <c r="YN77" s="481"/>
      <c r="YO77" s="481"/>
      <c r="YP77" s="481"/>
      <c r="YQ77" s="481"/>
      <c r="YR77" s="481"/>
      <c r="YS77" s="481"/>
      <c r="YT77" s="481"/>
      <c r="YU77" s="481"/>
      <c r="YV77" s="481"/>
      <c r="YW77" s="481"/>
      <c r="YX77" s="481"/>
      <c r="YY77" s="481"/>
      <c r="YZ77" s="481"/>
      <c r="ZA77" s="481"/>
      <c r="ZB77" s="481"/>
      <c r="ZC77" s="481"/>
      <c r="ZD77" s="481"/>
      <c r="ZE77" s="481"/>
      <c r="ZF77" s="481"/>
      <c r="ZG77" s="481"/>
      <c r="ZH77" s="481"/>
      <c r="ZI77" s="481"/>
      <c r="ZJ77" s="481"/>
      <c r="ZK77" s="481"/>
      <c r="ZL77" s="481"/>
      <c r="ZM77" s="481"/>
      <c r="ZN77" s="481"/>
      <c r="ZO77" s="481"/>
      <c r="ZP77" s="481"/>
      <c r="ZQ77" s="481"/>
      <c r="ZR77" s="481"/>
      <c r="ZS77" s="481"/>
      <c r="ZT77" s="481"/>
      <c r="ZU77" s="481"/>
      <c r="ZV77" s="481"/>
      <c r="ZW77" s="481"/>
      <c r="ZX77" s="481"/>
      <c r="ZY77" s="481"/>
      <c r="ZZ77" s="481"/>
      <c r="AAA77" s="481"/>
      <c r="AAB77" s="481"/>
      <c r="AAC77" s="481"/>
      <c r="AAD77" s="481"/>
      <c r="AAE77" s="481"/>
      <c r="AAF77" s="481"/>
      <c r="AAG77" s="481"/>
      <c r="AAH77" s="481"/>
      <c r="AAI77" s="481"/>
      <c r="AAJ77" s="481"/>
      <c r="AAK77" s="481"/>
      <c r="AAL77" s="481"/>
      <c r="AAM77" s="481"/>
      <c r="AAN77" s="481"/>
      <c r="AAO77" s="481"/>
      <c r="AAP77" s="481"/>
      <c r="AAQ77" s="481"/>
      <c r="AAR77" s="481"/>
      <c r="AAS77" s="481"/>
      <c r="AAT77" s="481"/>
      <c r="AAU77" s="481"/>
      <c r="AAV77" s="481"/>
      <c r="AAW77" s="481"/>
      <c r="AAX77" s="481"/>
      <c r="AAY77" s="481"/>
      <c r="AAZ77" s="481"/>
      <c r="ABA77" s="481"/>
      <c r="ABB77" s="481"/>
      <c r="ABC77" s="481"/>
      <c r="ABD77" s="481"/>
      <c r="ABE77" s="481"/>
      <c r="ABF77" s="481"/>
      <c r="ABG77" s="481"/>
      <c r="ABH77" s="481"/>
      <c r="ABI77" s="481"/>
      <c r="ABJ77" s="481"/>
      <c r="ABK77" s="481"/>
      <c r="ABL77" s="481"/>
      <c r="ABM77" s="481"/>
      <c r="ABN77" s="481"/>
      <c r="ABO77" s="481"/>
      <c r="ABP77" s="481"/>
      <c r="ABQ77" s="481"/>
      <c r="ABR77" s="481"/>
      <c r="ABS77" s="481"/>
      <c r="ABT77" s="481"/>
      <c r="ABU77" s="481"/>
      <c r="ABV77" s="481"/>
      <c r="ABW77" s="481"/>
      <c r="ABX77" s="481"/>
      <c r="ABY77" s="481"/>
      <c r="ABZ77" s="481"/>
      <c r="ACA77" s="481"/>
      <c r="ACB77" s="481"/>
      <c r="ACC77" s="481"/>
      <c r="ACD77" s="481"/>
      <c r="ACE77" s="481"/>
      <c r="ACF77" s="481"/>
      <c r="ACG77" s="481"/>
      <c r="ACH77" s="481"/>
      <c r="ACI77" s="481"/>
      <c r="ACJ77" s="481"/>
      <c r="ACK77" s="481"/>
      <c r="ACL77" s="481"/>
      <c r="ACM77" s="481"/>
      <c r="ACN77" s="481"/>
      <c r="ACO77" s="481"/>
      <c r="ACP77" s="481"/>
      <c r="ACQ77" s="481"/>
      <c r="ACR77" s="481"/>
      <c r="ACS77" s="481"/>
      <c r="ACT77" s="481"/>
      <c r="ACU77" s="481"/>
      <c r="ACV77" s="481"/>
      <c r="ACW77" s="481"/>
      <c r="ACX77" s="481"/>
      <c r="ACY77" s="481"/>
      <c r="ACZ77" s="481"/>
      <c r="ADA77" s="481"/>
      <c r="ADB77" s="481"/>
      <c r="ADC77" s="481"/>
      <c r="ADD77" s="481"/>
      <c r="ADE77" s="481"/>
      <c r="ADF77" s="481"/>
      <c r="ADG77" s="481"/>
      <c r="ADH77" s="481"/>
      <c r="ADI77" s="481"/>
      <c r="ADJ77" s="481"/>
      <c r="ADK77" s="481"/>
      <c r="ADL77" s="481"/>
      <c r="ADM77" s="481"/>
      <c r="ADN77" s="481"/>
      <c r="ADO77" s="481"/>
      <c r="ADP77" s="481"/>
      <c r="ADQ77" s="481"/>
      <c r="ADR77" s="481"/>
      <c r="ADS77" s="481"/>
      <c r="ADT77" s="481"/>
      <c r="ADU77" s="481"/>
      <c r="ADV77" s="481"/>
      <c r="ADW77" s="481"/>
      <c r="ADX77" s="481"/>
      <c r="ADY77" s="481"/>
      <c r="ADZ77" s="481"/>
      <c r="AEA77" s="481"/>
      <c r="AEB77" s="481"/>
      <c r="AEC77" s="481"/>
      <c r="AED77" s="481"/>
      <c r="AEE77" s="481"/>
      <c r="AEF77" s="481"/>
      <c r="AEG77" s="481"/>
      <c r="AEH77" s="481"/>
      <c r="AEI77" s="481"/>
      <c r="AEJ77" s="481"/>
      <c r="AEK77" s="481"/>
      <c r="AEL77" s="481"/>
      <c r="AEM77" s="481"/>
      <c r="AEN77" s="481"/>
      <c r="AEO77" s="481"/>
      <c r="AEP77" s="481"/>
      <c r="AEQ77" s="481"/>
      <c r="AER77" s="481"/>
      <c r="AES77" s="481"/>
      <c r="AET77" s="481"/>
      <c r="AEU77" s="481"/>
      <c r="AEV77" s="481"/>
      <c r="AEW77" s="481"/>
      <c r="AEX77" s="481"/>
      <c r="AEY77" s="481"/>
      <c r="AEZ77" s="481"/>
      <c r="AFA77" s="481"/>
      <c r="AFB77" s="481"/>
      <c r="AFC77" s="481"/>
      <c r="AFD77" s="481"/>
      <c r="AFE77" s="481"/>
      <c r="AFF77" s="481"/>
      <c r="AFG77" s="481"/>
      <c r="AFH77" s="481"/>
      <c r="AFI77" s="481"/>
      <c r="AFJ77" s="481"/>
      <c r="AFK77" s="481"/>
      <c r="AFL77" s="481"/>
      <c r="AFM77" s="481"/>
      <c r="AFN77" s="481"/>
      <c r="AFO77" s="481"/>
      <c r="AFP77" s="481"/>
      <c r="AFQ77" s="481"/>
      <c r="AFR77" s="481"/>
      <c r="AFS77" s="481"/>
      <c r="AFT77" s="481"/>
      <c r="AFU77" s="481"/>
      <c r="AFV77" s="481"/>
      <c r="AFW77" s="481"/>
      <c r="AFX77" s="481"/>
      <c r="AFY77" s="481"/>
      <c r="AFZ77" s="481"/>
      <c r="AGA77" s="481"/>
      <c r="AGB77" s="481"/>
      <c r="AGC77" s="481"/>
      <c r="AGD77" s="481"/>
      <c r="AGE77" s="481"/>
      <c r="AGF77" s="481"/>
      <c r="AGG77" s="481"/>
      <c r="AGH77" s="481"/>
      <c r="AGI77" s="481"/>
      <c r="AGJ77" s="481"/>
      <c r="AGK77" s="481"/>
      <c r="AGL77" s="481"/>
      <c r="AGM77" s="481"/>
      <c r="AGN77" s="481"/>
      <c r="AGO77" s="481"/>
      <c r="AGP77" s="481"/>
      <c r="AGQ77" s="481"/>
      <c r="AGR77" s="481"/>
      <c r="AGS77" s="481"/>
      <c r="AGT77" s="481"/>
      <c r="AGU77" s="481"/>
      <c r="AGV77" s="481"/>
      <c r="AGW77" s="481"/>
      <c r="AGX77" s="481"/>
      <c r="AGY77" s="481"/>
      <c r="AGZ77" s="481"/>
      <c r="AHA77" s="481"/>
      <c r="AHB77" s="481"/>
      <c r="AHC77" s="481"/>
      <c r="AHD77" s="481"/>
      <c r="AHE77" s="481"/>
      <c r="AHF77" s="481"/>
      <c r="AHG77" s="481"/>
      <c r="AHH77" s="481"/>
      <c r="AHI77" s="481"/>
      <c r="AHJ77" s="481"/>
      <c r="AHK77" s="481"/>
      <c r="AHL77" s="481"/>
      <c r="AHM77" s="481"/>
      <c r="AHN77" s="481"/>
      <c r="AHO77" s="481"/>
      <c r="AHP77" s="481"/>
      <c r="AHQ77" s="481"/>
      <c r="AHR77" s="481"/>
      <c r="AHS77" s="481"/>
      <c r="AHT77" s="481"/>
      <c r="AHU77" s="481"/>
      <c r="AHV77" s="481"/>
      <c r="AHW77" s="481"/>
      <c r="AHX77" s="481"/>
      <c r="AHY77" s="481"/>
      <c r="AHZ77" s="481"/>
      <c r="AIA77" s="481"/>
      <c r="AIB77" s="481"/>
      <c r="AIC77" s="481"/>
      <c r="AID77" s="481"/>
      <c r="AIE77" s="481"/>
      <c r="AIF77" s="481"/>
      <c r="AIG77" s="481"/>
      <c r="AIH77" s="481"/>
      <c r="AII77" s="481"/>
      <c r="AIJ77" s="481"/>
      <c r="AIK77" s="481"/>
      <c r="AIL77" s="481"/>
      <c r="AIM77" s="481"/>
      <c r="AIN77" s="481"/>
      <c r="AIO77" s="481"/>
      <c r="AIP77" s="481"/>
      <c r="AIQ77" s="481"/>
      <c r="AIR77" s="481"/>
      <c r="AIS77" s="481"/>
      <c r="AIT77" s="481"/>
      <c r="AIU77" s="481"/>
      <c r="AIV77" s="481"/>
      <c r="AIW77" s="481"/>
      <c r="AIX77" s="481"/>
      <c r="AIY77" s="481"/>
      <c r="AIZ77" s="481"/>
      <c r="AJA77" s="481"/>
      <c r="AJB77" s="481"/>
      <c r="AJC77" s="481"/>
      <c r="AJD77" s="481"/>
      <c r="AJE77" s="481"/>
      <c r="AJF77" s="481"/>
      <c r="AJG77" s="481"/>
      <c r="AJH77" s="481"/>
      <c r="AJI77" s="481"/>
      <c r="AJJ77" s="481"/>
      <c r="AJK77" s="481"/>
      <c r="AJL77" s="481"/>
      <c r="AJM77" s="481"/>
      <c r="AJN77" s="481"/>
      <c r="AJO77" s="481"/>
      <c r="AJP77" s="481"/>
      <c r="AJQ77" s="481"/>
      <c r="AJR77" s="481"/>
      <c r="AJS77" s="481"/>
      <c r="AJT77" s="481"/>
      <c r="AJU77" s="481"/>
      <c r="AJV77" s="481"/>
      <c r="AJW77" s="481"/>
      <c r="AJX77" s="481"/>
      <c r="AJY77" s="481"/>
      <c r="AJZ77" s="481"/>
      <c r="AKA77" s="481"/>
      <c r="AKB77" s="481"/>
      <c r="AKC77" s="481"/>
      <c r="AKD77" s="481"/>
      <c r="AKE77" s="481"/>
      <c r="AKF77" s="481"/>
      <c r="AKG77" s="481"/>
      <c r="AKH77" s="481"/>
      <c r="AKI77" s="481"/>
      <c r="AKJ77" s="481"/>
      <c r="AKK77" s="481"/>
      <c r="AKL77" s="481"/>
      <c r="AKM77" s="481"/>
      <c r="AKN77" s="481"/>
      <c r="AKO77" s="481"/>
      <c r="AKP77" s="481"/>
      <c r="AKQ77" s="481"/>
      <c r="AKR77" s="481"/>
      <c r="AKS77" s="481"/>
      <c r="AKT77" s="481"/>
      <c r="AKU77" s="481"/>
      <c r="AKV77" s="481"/>
      <c r="AKW77" s="481"/>
      <c r="AKX77" s="481"/>
      <c r="AKY77" s="481"/>
      <c r="AKZ77" s="481"/>
      <c r="ALA77" s="481"/>
      <c r="ALB77" s="481"/>
      <c r="ALC77" s="481"/>
      <c r="ALD77" s="481"/>
      <c r="ALE77" s="481"/>
      <c r="ALF77" s="481"/>
      <c r="ALG77" s="481"/>
      <c r="ALH77" s="481"/>
      <c r="ALI77" s="481"/>
      <c r="ALJ77" s="481"/>
      <c r="ALK77" s="481"/>
      <c r="ALL77" s="481"/>
      <c r="ALM77" s="481"/>
      <c r="ALN77" s="481"/>
      <c r="ALO77" s="481"/>
      <c r="ALP77" s="481"/>
      <c r="ALQ77" s="481"/>
      <c r="ALR77" s="481"/>
      <c r="ALS77" s="481"/>
      <c r="ALT77" s="481"/>
      <c r="ALU77" s="481"/>
      <c r="ALV77" s="481"/>
      <c r="ALW77" s="481"/>
      <c r="ALX77" s="481"/>
      <c r="ALY77" s="481"/>
      <c r="ALZ77" s="481"/>
      <c r="AMA77" s="481"/>
      <c r="AMB77" s="481"/>
      <c r="AMC77" s="481"/>
      <c r="AMD77" s="481"/>
      <c r="AME77" s="481"/>
      <c r="AMF77" s="481"/>
      <c r="AMG77" s="481"/>
      <c r="AMH77" s="481"/>
      <c r="AMI77" s="481"/>
      <c r="AMJ77" s="481"/>
      <c r="AMK77" s="481"/>
      <c r="AML77" s="481"/>
      <c r="AMM77" s="481"/>
      <c r="AMN77" s="481"/>
      <c r="AMO77" s="481"/>
      <c r="AMP77" s="481"/>
      <c r="AMQ77" s="481"/>
      <c r="AMR77" s="481"/>
      <c r="AMS77" s="481"/>
      <c r="AMT77" s="481"/>
      <c r="AMU77" s="481"/>
      <c r="AMV77" s="481"/>
      <c r="AMW77" s="481"/>
      <c r="AMX77" s="481"/>
      <c r="AMY77" s="481"/>
      <c r="AMZ77" s="481"/>
      <c r="ANA77" s="481"/>
      <c r="ANB77" s="481"/>
      <c r="ANC77" s="481"/>
      <c r="AND77" s="481"/>
      <c r="ANE77" s="481"/>
      <c r="ANF77" s="481"/>
      <c r="ANG77" s="481"/>
      <c r="ANH77" s="481"/>
      <c r="ANI77" s="481"/>
      <c r="ANJ77" s="481"/>
    </row>
    <row r="78" spans="1:1050" s="451" customFormat="1" ht="26.1" customHeight="1" outlineLevel="2" x14ac:dyDescent="0.2">
      <c r="A78" s="420"/>
      <c r="B78" s="422"/>
      <c r="C78" s="422"/>
      <c r="D78" s="422"/>
      <c r="E78" s="422"/>
      <c r="F78" s="422"/>
      <c r="G78" s="423"/>
      <c r="H78" s="421"/>
      <c r="I78" s="421"/>
      <c r="J78" s="425"/>
      <c r="K78" s="425"/>
      <c r="L78" s="425"/>
      <c r="M78" s="425"/>
      <c r="N78" s="425"/>
      <c r="O78" s="425"/>
      <c r="P78" s="425"/>
      <c r="Q78" s="425"/>
      <c r="R78" s="425"/>
      <c r="S78" s="425"/>
      <c r="T78" s="425"/>
      <c r="U78" s="425"/>
      <c r="V78" s="421"/>
      <c r="W78" s="426"/>
      <c r="X78" s="427"/>
      <c r="Y78" s="428"/>
      <c r="Z78" s="429"/>
      <c r="AA78" s="429"/>
      <c r="AB78" s="429"/>
      <c r="AC78" s="425"/>
      <c r="AD78" s="425"/>
      <c r="AE78" s="430"/>
      <c r="AF78" s="425"/>
      <c r="AG78" s="425"/>
      <c r="AH78" s="425"/>
      <c r="AI78" s="425"/>
      <c r="AJ78" s="425"/>
      <c r="AK78" s="431"/>
      <c r="AL78" s="425"/>
      <c r="AM78" s="431"/>
      <c r="AN78" s="425"/>
      <c r="AO78" s="431"/>
      <c r="AP78" s="425"/>
      <c r="AQ78" s="431"/>
      <c r="AR78" s="425"/>
      <c r="AS78" s="431"/>
      <c r="AT78" s="425"/>
      <c r="AU78" s="432"/>
      <c r="AV78" s="425"/>
      <c r="AW78" s="432"/>
      <c r="AX78" s="425"/>
      <c r="AY78" s="432"/>
      <c r="AZ78" s="425"/>
      <c r="BA78" s="432"/>
      <c r="BB78" s="425"/>
      <c r="BC78" s="432"/>
      <c r="BD78" s="425"/>
      <c r="BE78" s="432"/>
      <c r="BF78" s="425"/>
      <c r="BG78" s="432"/>
      <c r="BH78" s="425"/>
      <c r="BI78" s="432"/>
      <c r="BJ78" s="425"/>
      <c r="BK78" s="432"/>
      <c r="BL78" s="425"/>
      <c r="BM78" s="425"/>
      <c r="BN78" s="425"/>
      <c r="BO78" s="425"/>
      <c r="BP78" s="425"/>
      <c r="BQ78" s="425"/>
      <c r="BR78" s="425"/>
      <c r="BS78" s="425"/>
      <c r="BT78" s="425"/>
      <c r="BU78" s="425"/>
      <c r="BV78" s="425"/>
      <c r="BW78" s="425"/>
      <c r="BX78" s="425"/>
      <c r="BY78" s="425"/>
      <c r="BZ78" s="425"/>
      <c r="CA78" s="425"/>
      <c r="CB78" s="425"/>
      <c r="CC78" s="425"/>
      <c r="CD78" s="425"/>
      <c r="CE78" s="425"/>
      <c r="CF78" s="425"/>
      <c r="CG78" s="425"/>
      <c r="CH78" s="425"/>
      <c r="CI78" s="425"/>
      <c r="CJ78" s="425"/>
      <c r="CK78" s="425"/>
      <c r="CL78" s="425"/>
      <c r="CM78" s="425"/>
      <c r="CN78" s="425"/>
      <c r="CO78" s="425"/>
      <c r="CP78" s="425">
        <f t="array" ref="CP78">(Z78*12)+(AC78*2)</f>
        <v>0</v>
      </c>
      <c r="CQ78" s="425"/>
      <c r="CR78" s="433">
        <f>SUM(CR69:CR77)</f>
        <v>11884.58</v>
      </c>
      <c r="CS78" s="425">
        <f>SUM(CS69:CS77)</f>
        <v>60442.37999999999</v>
      </c>
      <c r="CT78" s="425">
        <f>SUM(CT69:CT77)</f>
        <v>18464.32</v>
      </c>
      <c r="CU78" s="425">
        <f>SUM(CU69:CU77)</f>
        <v>19771.282999999999</v>
      </c>
      <c r="CV78" s="425"/>
      <c r="CW78" s="425">
        <f>SUM(CW69:CW77)</f>
        <v>57592.78</v>
      </c>
      <c r="CX78" s="425"/>
      <c r="CY78" s="425"/>
      <c r="CZ78" s="425">
        <f>SUM(CZ69:CZ77)</f>
        <v>92941.03</v>
      </c>
      <c r="DA78" s="434">
        <f>SUM(DA69:DA77)</f>
        <v>261096.37300000002</v>
      </c>
      <c r="DB78" s="424">
        <f>SUBTOTAL(9,DB69:DB71)</f>
        <v>0</v>
      </c>
      <c r="DC78" s="435"/>
      <c r="DD78" s="436"/>
      <c r="DE78" s="425"/>
      <c r="DF78" s="425"/>
      <c r="DG78" s="425"/>
      <c r="DH78" s="421"/>
      <c r="DI78" s="437"/>
      <c r="DJ78" s="437"/>
      <c r="DK78" s="438"/>
      <c r="DL78" s="439"/>
      <c r="DM78" s="439"/>
      <c r="DN78" s="440"/>
      <c r="DO78" s="441"/>
      <c r="DP78" s="441"/>
      <c r="DQ78" s="441"/>
      <c r="DR78" s="441"/>
      <c r="DS78" s="441"/>
      <c r="DT78" s="441"/>
      <c r="DU78" s="441"/>
      <c r="DV78" s="441"/>
      <c r="DW78" s="441"/>
      <c r="DX78" s="441"/>
      <c r="DY78" s="442"/>
      <c r="DZ78" s="443"/>
      <c r="EA78" s="443"/>
      <c r="EB78" s="444"/>
      <c r="EC78" s="445"/>
      <c r="ED78" s="446"/>
      <c r="EE78" s="442"/>
      <c r="EF78" s="442"/>
      <c r="EG78" s="442"/>
      <c r="EH78" s="442"/>
      <c r="EI78" s="442"/>
      <c r="EJ78" s="447"/>
      <c r="EK78" s="448"/>
      <c r="EL78" s="449"/>
      <c r="EM78" s="449"/>
      <c r="EN78" s="450"/>
      <c r="EO78" s="450"/>
      <c r="EP78" s="442"/>
      <c r="EQ78" s="442"/>
      <c r="ER78" s="442"/>
      <c r="ES78" s="442"/>
      <c r="ET78" s="442"/>
      <c r="EU78" s="442"/>
      <c r="EV78" s="442"/>
      <c r="EW78" s="442"/>
      <c r="EX78" s="442"/>
      <c r="EY78" s="442"/>
      <c r="EZ78" s="442"/>
      <c r="FA78" s="442"/>
      <c r="FB78" s="442"/>
      <c r="FC78" s="442"/>
      <c r="FD78" s="442"/>
      <c r="FE78" s="442"/>
      <c r="FF78" s="442"/>
      <c r="FG78" s="442"/>
      <c r="FH78" s="442"/>
      <c r="FI78" s="442"/>
      <c r="FJ78" s="442"/>
      <c r="FK78" s="442"/>
      <c r="FL78" s="442"/>
      <c r="FM78" s="442"/>
      <c r="FN78" s="442"/>
      <c r="FO78" s="442"/>
      <c r="FP78" s="442"/>
      <c r="FQ78" s="442"/>
      <c r="FR78" s="442"/>
      <c r="FS78" s="442"/>
      <c r="FT78" s="442"/>
      <c r="FU78" s="442"/>
      <c r="FV78" s="442"/>
      <c r="FW78" s="442"/>
      <c r="FX78" s="442"/>
      <c r="FY78" s="442"/>
      <c r="FZ78" s="442"/>
      <c r="GA78" s="442"/>
      <c r="GB78" s="442"/>
      <c r="GC78" s="442"/>
      <c r="GD78" s="442"/>
      <c r="GE78" s="442"/>
      <c r="GF78" s="442"/>
      <c r="GG78" s="442"/>
      <c r="GH78" s="442"/>
      <c r="GI78" s="442"/>
      <c r="GJ78" s="442"/>
      <c r="GK78" s="442"/>
      <c r="GL78" s="442"/>
      <c r="GM78" s="442"/>
      <c r="GN78" s="442"/>
      <c r="GO78" s="442"/>
      <c r="GP78" s="442"/>
      <c r="GQ78" s="442"/>
      <c r="GR78" s="442"/>
      <c r="GS78" s="442"/>
      <c r="GT78" s="442"/>
      <c r="GU78" s="442"/>
      <c r="GV78" s="442"/>
      <c r="GW78" s="442"/>
      <c r="GX78" s="442"/>
      <c r="GY78" s="442"/>
      <c r="GZ78" s="442"/>
      <c r="HA78" s="442"/>
      <c r="HB78" s="442"/>
      <c r="HC78" s="442"/>
      <c r="HD78" s="442"/>
      <c r="HE78" s="442"/>
      <c r="HF78" s="442"/>
      <c r="HG78" s="442"/>
      <c r="HH78" s="442"/>
      <c r="HI78" s="442"/>
      <c r="HJ78" s="442"/>
      <c r="HK78" s="442"/>
      <c r="HL78" s="442"/>
      <c r="HM78" s="442"/>
      <c r="HN78" s="442"/>
      <c r="HO78" s="442"/>
      <c r="HP78" s="442"/>
      <c r="HQ78" s="442"/>
      <c r="HR78" s="442"/>
      <c r="HS78" s="442"/>
      <c r="HT78" s="442"/>
      <c r="HU78" s="442"/>
      <c r="HV78" s="442"/>
      <c r="HW78" s="442"/>
      <c r="HX78" s="442"/>
      <c r="HY78" s="442"/>
      <c r="HZ78" s="442"/>
      <c r="IA78" s="442"/>
      <c r="IB78" s="442"/>
      <c r="IC78" s="442"/>
      <c r="ID78" s="442"/>
      <c r="IE78" s="442"/>
      <c r="IF78" s="442"/>
      <c r="IG78" s="442"/>
      <c r="IH78" s="442"/>
      <c r="II78" s="442"/>
      <c r="IJ78" s="442"/>
      <c r="IK78" s="442"/>
      <c r="IL78" s="442"/>
      <c r="IM78" s="442"/>
      <c r="IN78" s="442"/>
      <c r="IO78" s="442"/>
      <c r="IP78" s="442"/>
      <c r="IQ78" s="442"/>
      <c r="IR78" s="442"/>
      <c r="IS78" s="442"/>
      <c r="IT78" s="442"/>
      <c r="IU78" s="442"/>
      <c r="IV78" s="442"/>
      <c r="IW78" s="442"/>
      <c r="IX78" s="442"/>
      <c r="IY78" s="442"/>
      <c r="IZ78" s="442"/>
      <c r="JA78" s="442"/>
      <c r="JB78" s="442"/>
      <c r="JC78" s="442"/>
      <c r="JD78" s="442"/>
      <c r="JE78" s="442"/>
      <c r="JF78" s="442"/>
      <c r="JG78" s="442"/>
      <c r="JH78" s="442"/>
      <c r="JI78" s="442"/>
      <c r="JJ78" s="442"/>
      <c r="JK78" s="442"/>
      <c r="JL78" s="442"/>
      <c r="JM78" s="442"/>
      <c r="JN78" s="442"/>
      <c r="JO78" s="442"/>
      <c r="JP78" s="442"/>
      <c r="JQ78" s="442"/>
      <c r="JR78" s="442"/>
      <c r="JS78" s="442"/>
      <c r="JT78" s="442"/>
      <c r="JU78" s="442"/>
      <c r="JV78" s="442"/>
      <c r="JW78" s="442"/>
      <c r="JX78" s="442"/>
      <c r="JY78" s="442"/>
      <c r="JZ78" s="442"/>
      <c r="KA78" s="442"/>
      <c r="KB78" s="442"/>
      <c r="KC78" s="442"/>
      <c r="KD78" s="442"/>
      <c r="KE78" s="442"/>
      <c r="KF78" s="442"/>
      <c r="KG78" s="442"/>
      <c r="KH78" s="442"/>
      <c r="KI78" s="442"/>
      <c r="KJ78" s="442"/>
      <c r="KK78" s="442"/>
      <c r="KL78" s="442"/>
      <c r="KM78" s="442"/>
      <c r="KN78" s="442"/>
      <c r="KO78" s="442"/>
      <c r="KP78" s="442"/>
      <c r="KQ78" s="442"/>
      <c r="KR78" s="442"/>
      <c r="KS78" s="442"/>
      <c r="KT78" s="442"/>
      <c r="KU78" s="442"/>
      <c r="KV78" s="442"/>
      <c r="KW78" s="442"/>
      <c r="KX78" s="442"/>
      <c r="KY78" s="442"/>
      <c r="KZ78" s="442"/>
      <c r="LA78" s="442"/>
      <c r="LB78" s="442"/>
      <c r="LC78" s="442"/>
      <c r="LD78" s="442"/>
      <c r="LE78" s="442"/>
      <c r="LF78" s="442"/>
      <c r="LG78" s="442"/>
      <c r="LH78" s="442"/>
      <c r="LI78" s="442"/>
      <c r="LJ78" s="442"/>
      <c r="LK78" s="442"/>
      <c r="LL78" s="442"/>
      <c r="LM78" s="442"/>
      <c r="LN78" s="442"/>
      <c r="LO78" s="442"/>
      <c r="LP78" s="442"/>
      <c r="LQ78" s="442"/>
      <c r="LR78" s="442"/>
      <c r="LS78" s="442"/>
      <c r="LT78" s="442"/>
      <c r="LU78" s="442"/>
      <c r="LV78" s="442"/>
      <c r="LW78" s="442"/>
      <c r="LX78" s="442"/>
      <c r="LY78" s="442"/>
      <c r="LZ78" s="442"/>
      <c r="MA78" s="442"/>
      <c r="MB78" s="442"/>
      <c r="MC78" s="442"/>
      <c r="MD78" s="442"/>
      <c r="ME78" s="442"/>
      <c r="MF78" s="442"/>
      <c r="MG78" s="442"/>
      <c r="MH78" s="442"/>
      <c r="MI78" s="442"/>
      <c r="MJ78" s="442"/>
      <c r="MK78" s="442"/>
      <c r="ML78" s="442"/>
      <c r="MM78" s="442"/>
      <c r="MN78" s="442"/>
      <c r="MO78" s="442"/>
      <c r="MP78" s="442"/>
      <c r="MQ78" s="442"/>
      <c r="MR78" s="442"/>
      <c r="MS78" s="442"/>
      <c r="MT78" s="442"/>
      <c r="MU78" s="442"/>
      <c r="MV78" s="442"/>
      <c r="MW78" s="442"/>
      <c r="MX78" s="442"/>
      <c r="MY78" s="442"/>
      <c r="MZ78" s="442"/>
      <c r="NA78" s="442"/>
      <c r="NB78" s="442"/>
      <c r="NC78" s="442"/>
      <c r="ND78" s="442"/>
      <c r="NE78" s="442"/>
      <c r="NF78" s="442"/>
      <c r="NG78" s="442"/>
      <c r="NH78" s="442"/>
      <c r="NI78" s="442"/>
      <c r="NJ78" s="442"/>
      <c r="NK78" s="442"/>
      <c r="NL78" s="442"/>
      <c r="NM78" s="442"/>
      <c r="NN78" s="442"/>
      <c r="NO78" s="442"/>
      <c r="NP78" s="442"/>
      <c r="NQ78" s="442"/>
      <c r="NR78" s="442"/>
      <c r="NS78" s="442"/>
      <c r="NT78" s="442"/>
      <c r="NU78" s="442"/>
      <c r="NV78" s="442"/>
      <c r="NW78" s="442"/>
      <c r="NX78" s="442"/>
      <c r="NY78" s="442"/>
      <c r="NZ78" s="442"/>
      <c r="OA78" s="442"/>
      <c r="OB78" s="442"/>
      <c r="OC78" s="442"/>
      <c r="OD78" s="442"/>
      <c r="OE78" s="442"/>
      <c r="OF78" s="442"/>
      <c r="OG78" s="442"/>
      <c r="OH78" s="442"/>
      <c r="OI78" s="442"/>
      <c r="OJ78" s="442"/>
      <c r="OK78" s="442"/>
      <c r="OL78" s="442"/>
      <c r="OM78" s="442"/>
      <c r="ON78" s="442"/>
      <c r="OO78" s="442"/>
      <c r="OP78" s="442"/>
      <c r="OQ78" s="442"/>
      <c r="OR78" s="442"/>
      <c r="OS78" s="442"/>
      <c r="OT78" s="442"/>
      <c r="OU78" s="442"/>
      <c r="OV78" s="442"/>
      <c r="OW78" s="442"/>
      <c r="OX78" s="442"/>
      <c r="OY78" s="442"/>
      <c r="OZ78" s="442"/>
      <c r="PA78" s="442"/>
      <c r="PB78" s="442"/>
      <c r="PC78" s="442"/>
      <c r="PD78" s="442"/>
      <c r="PE78" s="442"/>
      <c r="PF78" s="442"/>
      <c r="PG78" s="442"/>
      <c r="PH78" s="442"/>
      <c r="PI78" s="442"/>
      <c r="PJ78" s="442"/>
      <c r="PK78" s="442"/>
      <c r="PL78" s="442"/>
      <c r="PM78" s="442"/>
      <c r="PN78" s="442"/>
      <c r="PO78" s="442"/>
      <c r="PP78" s="442"/>
      <c r="PQ78" s="442"/>
      <c r="PR78" s="442"/>
      <c r="PS78" s="442"/>
      <c r="PT78" s="442"/>
      <c r="PU78" s="442"/>
      <c r="PV78" s="442"/>
      <c r="PW78" s="442"/>
      <c r="PX78" s="442"/>
      <c r="PY78" s="442"/>
      <c r="PZ78" s="442"/>
      <c r="QA78" s="442"/>
      <c r="QB78" s="442"/>
      <c r="QC78" s="442"/>
      <c r="QD78" s="442"/>
      <c r="QE78" s="442"/>
      <c r="QF78" s="442"/>
      <c r="QG78" s="442"/>
      <c r="QH78" s="442"/>
      <c r="QI78" s="442"/>
      <c r="QJ78" s="442"/>
      <c r="QK78" s="442"/>
      <c r="QL78" s="442"/>
      <c r="QM78" s="442"/>
      <c r="QN78" s="442"/>
      <c r="QO78" s="442"/>
      <c r="QP78" s="442"/>
      <c r="QQ78" s="442"/>
      <c r="QR78" s="442"/>
      <c r="QS78" s="442"/>
      <c r="QT78" s="442"/>
      <c r="QU78" s="442"/>
      <c r="QV78" s="442"/>
      <c r="QW78" s="442"/>
      <c r="QX78" s="442"/>
      <c r="QY78" s="442"/>
      <c r="QZ78" s="442"/>
      <c r="RA78" s="442"/>
      <c r="RB78" s="442"/>
      <c r="RC78" s="442"/>
      <c r="RD78" s="442"/>
      <c r="RE78" s="442"/>
      <c r="RF78" s="442"/>
      <c r="RG78" s="442"/>
      <c r="RH78" s="442"/>
      <c r="RI78" s="442"/>
      <c r="RJ78" s="442"/>
      <c r="RK78" s="442"/>
      <c r="RL78" s="442"/>
      <c r="RM78" s="442"/>
      <c r="RN78" s="442"/>
      <c r="RO78" s="442"/>
      <c r="RP78" s="442"/>
      <c r="RQ78" s="442"/>
      <c r="RR78" s="442"/>
      <c r="RS78" s="442"/>
      <c r="RT78" s="442"/>
      <c r="RU78" s="442"/>
      <c r="RV78" s="442"/>
      <c r="RW78" s="442"/>
      <c r="RX78" s="442"/>
      <c r="RY78" s="442"/>
      <c r="RZ78" s="442"/>
      <c r="SA78" s="442"/>
      <c r="SB78" s="442"/>
      <c r="SC78" s="442"/>
      <c r="SD78" s="442"/>
      <c r="SE78" s="442"/>
      <c r="SF78" s="442"/>
      <c r="SG78" s="442"/>
      <c r="SH78" s="442"/>
      <c r="SI78" s="442"/>
      <c r="SJ78" s="442"/>
      <c r="SK78" s="442"/>
      <c r="SL78" s="442"/>
      <c r="SM78" s="442"/>
      <c r="SN78" s="442"/>
      <c r="SO78" s="442"/>
      <c r="SP78" s="442"/>
      <c r="SQ78" s="442"/>
      <c r="SR78" s="442"/>
      <c r="SS78" s="442"/>
      <c r="ST78" s="442"/>
      <c r="SU78" s="442"/>
      <c r="SV78" s="442"/>
      <c r="SW78" s="442"/>
      <c r="SX78" s="442"/>
      <c r="SY78" s="442"/>
      <c r="SZ78" s="442"/>
      <c r="TA78" s="442"/>
      <c r="TB78" s="442"/>
      <c r="TC78" s="442"/>
      <c r="TD78" s="442"/>
      <c r="TE78" s="442"/>
      <c r="TF78" s="442"/>
      <c r="TG78" s="442"/>
      <c r="TH78" s="442"/>
      <c r="TI78" s="442"/>
      <c r="TJ78" s="442"/>
      <c r="TK78" s="442"/>
      <c r="TL78" s="442"/>
      <c r="TM78" s="442"/>
      <c r="TN78" s="442"/>
      <c r="TO78" s="442"/>
      <c r="TP78" s="442"/>
      <c r="TQ78" s="442"/>
      <c r="TR78" s="442"/>
      <c r="TS78" s="442"/>
      <c r="TT78" s="442"/>
      <c r="TU78" s="442"/>
      <c r="TV78" s="442"/>
      <c r="TW78" s="442"/>
      <c r="TX78" s="442"/>
      <c r="TY78" s="442"/>
      <c r="TZ78" s="442"/>
      <c r="UA78" s="442"/>
      <c r="UB78" s="442"/>
      <c r="UC78" s="442"/>
      <c r="UD78" s="442"/>
      <c r="UE78" s="442"/>
      <c r="UF78" s="442"/>
      <c r="UG78" s="442"/>
      <c r="UH78" s="442"/>
      <c r="UI78" s="442"/>
      <c r="UJ78" s="442"/>
      <c r="UK78" s="442"/>
      <c r="UL78" s="442"/>
      <c r="UM78" s="442"/>
      <c r="UN78" s="442"/>
      <c r="UO78" s="442"/>
      <c r="UP78" s="442"/>
      <c r="UQ78" s="442"/>
      <c r="UR78" s="442"/>
      <c r="US78" s="442"/>
      <c r="UT78" s="442"/>
      <c r="UU78" s="442"/>
      <c r="UV78" s="442"/>
      <c r="UW78" s="442"/>
      <c r="UX78" s="442"/>
      <c r="UY78" s="442"/>
      <c r="UZ78" s="442"/>
      <c r="VA78" s="442"/>
      <c r="VB78" s="442"/>
      <c r="VC78" s="442"/>
      <c r="VD78" s="442"/>
      <c r="VE78" s="442"/>
      <c r="VF78" s="442"/>
      <c r="VG78" s="442"/>
      <c r="VH78" s="442"/>
      <c r="VI78" s="442"/>
      <c r="VJ78" s="442"/>
      <c r="VK78" s="442"/>
      <c r="VL78" s="442"/>
      <c r="VM78" s="442"/>
      <c r="VN78" s="442"/>
      <c r="VO78" s="442"/>
      <c r="VP78" s="442"/>
      <c r="VQ78" s="442"/>
      <c r="VR78" s="442"/>
      <c r="VS78" s="442"/>
      <c r="VT78" s="442"/>
      <c r="VU78" s="442"/>
      <c r="VV78" s="442"/>
      <c r="VW78" s="442"/>
      <c r="VX78" s="442"/>
      <c r="VY78" s="442"/>
      <c r="VZ78" s="442"/>
      <c r="WA78" s="442"/>
      <c r="WB78" s="442"/>
      <c r="WC78" s="442"/>
      <c r="WD78" s="442"/>
      <c r="WE78" s="442"/>
      <c r="WF78" s="442"/>
      <c r="WG78" s="442"/>
      <c r="WH78" s="442"/>
      <c r="WI78" s="442"/>
      <c r="WJ78" s="442"/>
      <c r="WK78" s="442"/>
      <c r="WL78" s="442"/>
      <c r="WM78" s="442"/>
      <c r="WN78" s="442"/>
      <c r="WO78" s="442"/>
      <c r="WP78" s="442"/>
      <c r="WQ78" s="442"/>
      <c r="WR78" s="442"/>
      <c r="WS78" s="442"/>
      <c r="WT78" s="442"/>
      <c r="WU78" s="442"/>
      <c r="WV78" s="442"/>
      <c r="WW78" s="442"/>
      <c r="WX78" s="442"/>
      <c r="WY78" s="442"/>
      <c r="WZ78" s="442"/>
      <c r="XA78" s="442"/>
      <c r="XB78" s="442"/>
      <c r="XC78" s="442"/>
      <c r="XD78" s="442"/>
      <c r="XE78" s="442"/>
      <c r="XF78" s="442"/>
      <c r="XG78" s="442"/>
      <c r="XH78" s="442"/>
      <c r="XI78" s="442"/>
      <c r="XJ78" s="442"/>
      <c r="XK78" s="442"/>
      <c r="XL78" s="442"/>
      <c r="XM78" s="442"/>
      <c r="XN78" s="442"/>
      <c r="XO78" s="442"/>
      <c r="XP78" s="442"/>
      <c r="XQ78" s="442"/>
      <c r="XR78" s="442"/>
      <c r="XS78" s="442"/>
      <c r="XT78" s="442"/>
      <c r="XU78" s="442"/>
      <c r="XV78" s="442"/>
      <c r="XW78" s="442"/>
      <c r="XX78" s="442"/>
      <c r="XY78" s="442"/>
      <c r="XZ78" s="442"/>
      <c r="YA78" s="442"/>
      <c r="YB78" s="442"/>
      <c r="YC78" s="442"/>
      <c r="YD78" s="442"/>
      <c r="YE78" s="442"/>
      <c r="YF78" s="442"/>
      <c r="YG78" s="442"/>
      <c r="YH78" s="442"/>
      <c r="YI78" s="442"/>
      <c r="YJ78" s="442"/>
      <c r="YK78" s="442"/>
      <c r="YL78" s="442"/>
      <c r="YM78" s="442"/>
      <c r="YN78" s="442"/>
      <c r="YO78" s="442"/>
      <c r="YP78" s="442"/>
      <c r="YQ78" s="442"/>
      <c r="YR78" s="442"/>
      <c r="YS78" s="442"/>
      <c r="YT78" s="442"/>
      <c r="YU78" s="442"/>
      <c r="YV78" s="442"/>
      <c r="YW78" s="442"/>
      <c r="YX78" s="442"/>
      <c r="YY78" s="442"/>
      <c r="YZ78" s="442"/>
      <c r="ZA78" s="442"/>
      <c r="ZB78" s="442"/>
      <c r="ZC78" s="442"/>
      <c r="ZD78" s="442"/>
      <c r="ZE78" s="442"/>
      <c r="ZF78" s="442"/>
      <c r="ZG78" s="442"/>
      <c r="ZH78" s="442"/>
      <c r="ZI78" s="442"/>
      <c r="ZJ78" s="442"/>
      <c r="ZK78" s="442"/>
      <c r="ZL78" s="442"/>
      <c r="ZM78" s="442"/>
      <c r="ZN78" s="442"/>
      <c r="ZO78" s="442"/>
      <c r="ZP78" s="442"/>
      <c r="ZQ78" s="442"/>
      <c r="ZR78" s="442"/>
      <c r="ZS78" s="442"/>
      <c r="ZT78" s="442"/>
      <c r="ZU78" s="442"/>
      <c r="ZV78" s="442"/>
      <c r="ZW78" s="442"/>
      <c r="ZX78" s="442"/>
      <c r="ZY78" s="442"/>
      <c r="ZZ78" s="442"/>
      <c r="AAA78" s="442"/>
      <c r="AAB78" s="442"/>
      <c r="AAC78" s="442"/>
      <c r="AAD78" s="442"/>
      <c r="AAE78" s="442"/>
      <c r="AAF78" s="442"/>
      <c r="AAG78" s="442"/>
      <c r="AAH78" s="442"/>
      <c r="AAI78" s="442"/>
      <c r="AAJ78" s="442"/>
      <c r="AAK78" s="442"/>
      <c r="AAL78" s="442"/>
      <c r="AAM78" s="442"/>
      <c r="AAN78" s="442"/>
      <c r="AAO78" s="442"/>
      <c r="AAP78" s="442"/>
      <c r="AAQ78" s="442"/>
      <c r="AAR78" s="442"/>
      <c r="AAS78" s="442"/>
      <c r="AAT78" s="442"/>
      <c r="AAU78" s="442"/>
      <c r="AAV78" s="442"/>
      <c r="AAW78" s="442"/>
      <c r="AAX78" s="442"/>
      <c r="AAY78" s="442"/>
      <c r="AAZ78" s="442"/>
      <c r="ABA78" s="442"/>
      <c r="ABB78" s="442"/>
      <c r="ABC78" s="442"/>
      <c r="ABD78" s="442"/>
      <c r="ABE78" s="442"/>
      <c r="ABF78" s="442"/>
      <c r="ABG78" s="442"/>
      <c r="ABH78" s="442"/>
      <c r="ABI78" s="442"/>
      <c r="ABJ78" s="442"/>
      <c r="ABK78" s="442"/>
      <c r="ABL78" s="442"/>
      <c r="ABM78" s="442"/>
      <c r="ABN78" s="442"/>
      <c r="ABO78" s="442"/>
      <c r="ABP78" s="442"/>
      <c r="ABQ78" s="442"/>
      <c r="ABR78" s="442"/>
      <c r="ABS78" s="442"/>
      <c r="ABT78" s="442"/>
      <c r="ABU78" s="442"/>
      <c r="ABV78" s="442"/>
      <c r="ABW78" s="442"/>
      <c r="ABX78" s="442"/>
      <c r="ABY78" s="442"/>
      <c r="ABZ78" s="442"/>
      <c r="ACA78" s="442"/>
      <c r="ACB78" s="442"/>
      <c r="ACC78" s="442"/>
      <c r="ACD78" s="442"/>
      <c r="ACE78" s="442"/>
      <c r="ACF78" s="442"/>
      <c r="ACG78" s="442"/>
      <c r="ACH78" s="442"/>
      <c r="ACI78" s="442"/>
      <c r="ACJ78" s="442"/>
      <c r="ACK78" s="442"/>
      <c r="ACL78" s="442"/>
      <c r="ACM78" s="442"/>
      <c r="ACN78" s="442"/>
      <c r="ACO78" s="442"/>
      <c r="ACP78" s="442"/>
      <c r="ACQ78" s="442"/>
      <c r="ACR78" s="442"/>
      <c r="ACS78" s="442"/>
      <c r="ACT78" s="442"/>
      <c r="ACU78" s="442"/>
      <c r="ACV78" s="442"/>
      <c r="ACW78" s="442"/>
      <c r="ACX78" s="442"/>
      <c r="ACY78" s="442"/>
      <c r="ACZ78" s="442"/>
      <c r="ADA78" s="442"/>
      <c r="ADB78" s="442"/>
      <c r="ADC78" s="442"/>
      <c r="ADD78" s="442"/>
      <c r="ADE78" s="442"/>
      <c r="ADF78" s="442"/>
      <c r="ADG78" s="442"/>
      <c r="ADH78" s="442"/>
      <c r="ADI78" s="442"/>
      <c r="ADJ78" s="442"/>
      <c r="ADK78" s="442"/>
      <c r="ADL78" s="442"/>
      <c r="ADM78" s="442"/>
      <c r="ADN78" s="442"/>
      <c r="ADO78" s="442"/>
      <c r="ADP78" s="442"/>
      <c r="ADQ78" s="442"/>
      <c r="ADR78" s="442"/>
      <c r="ADS78" s="442"/>
      <c r="ADT78" s="442"/>
      <c r="ADU78" s="442"/>
      <c r="ADV78" s="442"/>
      <c r="ADW78" s="442"/>
      <c r="ADX78" s="442"/>
      <c r="ADY78" s="442"/>
      <c r="ADZ78" s="442"/>
      <c r="AEA78" s="442"/>
      <c r="AEB78" s="442"/>
      <c r="AEC78" s="442"/>
      <c r="AED78" s="442"/>
      <c r="AEE78" s="442"/>
      <c r="AEF78" s="442"/>
      <c r="AEG78" s="442"/>
      <c r="AEH78" s="442"/>
      <c r="AEI78" s="442"/>
      <c r="AEJ78" s="442"/>
      <c r="AEK78" s="442"/>
      <c r="AEL78" s="442"/>
      <c r="AEM78" s="442"/>
      <c r="AEN78" s="442"/>
      <c r="AEO78" s="442"/>
      <c r="AEP78" s="442"/>
      <c r="AEQ78" s="442"/>
      <c r="AER78" s="442"/>
      <c r="AES78" s="442"/>
      <c r="AET78" s="442"/>
      <c r="AEU78" s="442"/>
      <c r="AEV78" s="442"/>
      <c r="AEW78" s="442"/>
      <c r="AEX78" s="442"/>
      <c r="AEY78" s="442"/>
      <c r="AEZ78" s="442"/>
      <c r="AFA78" s="442"/>
      <c r="AFB78" s="442"/>
      <c r="AFC78" s="442"/>
      <c r="AFD78" s="442"/>
      <c r="AFE78" s="442"/>
      <c r="AFF78" s="442"/>
      <c r="AFG78" s="442"/>
      <c r="AFH78" s="442"/>
      <c r="AFI78" s="442"/>
      <c r="AFJ78" s="442"/>
      <c r="AFK78" s="442"/>
      <c r="AFL78" s="442"/>
      <c r="AFM78" s="442"/>
      <c r="AFN78" s="442"/>
      <c r="AFO78" s="442"/>
      <c r="AFP78" s="442"/>
      <c r="AFQ78" s="442"/>
      <c r="AFR78" s="442"/>
      <c r="AFS78" s="442"/>
      <c r="AFT78" s="442"/>
      <c r="AFU78" s="442"/>
      <c r="AFV78" s="442"/>
      <c r="AFW78" s="442"/>
      <c r="AFX78" s="442"/>
      <c r="AFY78" s="442"/>
      <c r="AFZ78" s="442"/>
      <c r="AGA78" s="442"/>
      <c r="AGB78" s="442"/>
      <c r="AGC78" s="442"/>
      <c r="AGD78" s="442"/>
      <c r="AGE78" s="442"/>
      <c r="AGF78" s="442"/>
      <c r="AGG78" s="442"/>
      <c r="AGH78" s="442"/>
      <c r="AGI78" s="442"/>
      <c r="AGJ78" s="442"/>
      <c r="AGK78" s="442"/>
      <c r="AGL78" s="442"/>
      <c r="AGM78" s="442"/>
      <c r="AGN78" s="442"/>
      <c r="AGO78" s="442"/>
      <c r="AGP78" s="442"/>
      <c r="AGQ78" s="442"/>
      <c r="AGR78" s="442"/>
      <c r="AGS78" s="442"/>
      <c r="AGT78" s="442"/>
      <c r="AGU78" s="442"/>
      <c r="AGV78" s="442"/>
      <c r="AGW78" s="442"/>
      <c r="AGX78" s="442"/>
      <c r="AGY78" s="442"/>
      <c r="AGZ78" s="442"/>
      <c r="AHA78" s="442"/>
      <c r="AHB78" s="442"/>
      <c r="AHC78" s="442"/>
      <c r="AHD78" s="442"/>
      <c r="AHE78" s="442"/>
      <c r="AHF78" s="442"/>
      <c r="AHG78" s="442"/>
      <c r="AHH78" s="442"/>
      <c r="AHI78" s="442"/>
      <c r="AHJ78" s="442"/>
      <c r="AHK78" s="442"/>
      <c r="AHL78" s="442"/>
      <c r="AHM78" s="442"/>
      <c r="AHN78" s="442"/>
      <c r="AHO78" s="442"/>
      <c r="AHP78" s="442"/>
      <c r="AHQ78" s="442"/>
      <c r="AHR78" s="442"/>
      <c r="AHS78" s="442"/>
      <c r="AHT78" s="442"/>
      <c r="AHU78" s="442"/>
      <c r="AHV78" s="442"/>
      <c r="AHW78" s="442"/>
      <c r="AHX78" s="442"/>
      <c r="AHY78" s="442"/>
      <c r="AHZ78" s="442"/>
      <c r="AIA78" s="442"/>
      <c r="AIB78" s="442"/>
      <c r="AIC78" s="442"/>
      <c r="AID78" s="442"/>
      <c r="AIE78" s="442"/>
      <c r="AIF78" s="442"/>
      <c r="AIG78" s="442"/>
      <c r="AIH78" s="442"/>
      <c r="AII78" s="442"/>
      <c r="AIJ78" s="442"/>
      <c r="AIK78" s="442"/>
      <c r="AIL78" s="442"/>
      <c r="AIM78" s="442"/>
      <c r="AIN78" s="442"/>
      <c r="AIO78" s="442"/>
      <c r="AIP78" s="442"/>
      <c r="AIQ78" s="442"/>
      <c r="AIR78" s="442"/>
      <c r="AIS78" s="442"/>
      <c r="AIT78" s="442"/>
      <c r="AIU78" s="442"/>
      <c r="AIV78" s="442"/>
      <c r="AIW78" s="442"/>
      <c r="AIX78" s="442"/>
      <c r="AIY78" s="442"/>
      <c r="AIZ78" s="442"/>
      <c r="AJA78" s="442"/>
      <c r="AJB78" s="442"/>
      <c r="AJC78" s="442"/>
      <c r="AJD78" s="442"/>
      <c r="AJE78" s="442"/>
      <c r="AJF78" s="442"/>
      <c r="AJG78" s="442"/>
      <c r="AJH78" s="442"/>
      <c r="AJI78" s="442"/>
      <c r="AJJ78" s="442"/>
      <c r="AJK78" s="442"/>
      <c r="AJL78" s="442"/>
      <c r="AJM78" s="442"/>
      <c r="AJN78" s="442"/>
      <c r="AJO78" s="442"/>
      <c r="AJP78" s="442"/>
      <c r="AJQ78" s="442"/>
      <c r="AJR78" s="442"/>
      <c r="AJS78" s="442"/>
      <c r="AJT78" s="442"/>
      <c r="AJU78" s="442"/>
      <c r="AJV78" s="442"/>
      <c r="AJW78" s="442"/>
      <c r="AJX78" s="442"/>
      <c r="AJY78" s="442"/>
      <c r="AJZ78" s="442"/>
      <c r="AKA78" s="442"/>
      <c r="AKB78" s="442"/>
      <c r="AKC78" s="442"/>
      <c r="AKD78" s="442"/>
      <c r="AKE78" s="442"/>
      <c r="AKF78" s="442"/>
      <c r="AKG78" s="442"/>
      <c r="AKH78" s="442"/>
      <c r="AKI78" s="442"/>
      <c r="AKJ78" s="442"/>
      <c r="AKK78" s="442"/>
      <c r="AKL78" s="442"/>
      <c r="AKM78" s="442"/>
      <c r="AKN78" s="442"/>
      <c r="AKO78" s="442"/>
      <c r="AKP78" s="442"/>
      <c r="AKQ78" s="442"/>
      <c r="AKR78" s="442"/>
      <c r="AKS78" s="442"/>
      <c r="AKT78" s="442"/>
      <c r="AKU78" s="442"/>
      <c r="AKV78" s="442"/>
      <c r="AKW78" s="442"/>
      <c r="AKX78" s="442"/>
      <c r="AKY78" s="442"/>
      <c r="AKZ78" s="442"/>
      <c r="ALA78" s="442"/>
      <c r="ALB78" s="442"/>
      <c r="ALC78" s="442"/>
      <c r="ALD78" s="442"/>
      <c r="ALE78" s="442"/>
      <c r="ALF78" s="442"/>
      <c r="ALG78" s="442"/>
      <c r="ALH78" s="442"/>
      <c r="ALI78" s="442"/>
      <c r="ALJ78" s="442"/>
      <c r="ALK78" s="442"/>
      <c r="ALL78" s="442"/>
      <c r="ALM78" s="442"/>
      <c r="ALN78" s="442"/>
      <c r="ALO78" s="442"/>
      <c r="ALP78" s="442"/>
      <c r="ALQ78" s="442"/>
      <c r="ALR78" s="442"/>
      <c r="ALS78" s="442"/>
      <c r="ALT78" s="442"/>
      <c r="ALU78" s="442"/>
      <c r="ALV78" s="442"/>
      <c r="ALW78" s="442"/>
      <c r="ALX78" s="442"/>
      <c r="ALY78" s="442"/>
      <c r="ALZ78" s="442"/>
      <c r="AMA78" s="442"/>
      <c r="AMB78" s="442"/>
      <c r="AMC78" s="442"/>
      <c r="AMD78" s="442"/>
      <c r="AME78" s="442"/>
      <c r="AMF78" s="442"/>
      <c r="AMG78" s="442"/>
      <c r="AMH78" s="442"/>
      <c r="AMI78" s="442"/>
      <c r="AMJ78" s="442"/>
      <c r="AMK78" s="442"/>
      <c r="AML78" s="442"/>
      <c r="AMM78" s="442"/>
      <c r="AMN78" s="442"/>
      <c r="AMO78" s="442"/>
      <c r="AMP78" s="442"/>
      <c r="AMQ78" s="442"/>
      <c r="AMR78" s="442"/>
      <c r="AMS78" s="442"/>
      <c r="AMT78" s="442"/>
      <c r="AMU78" s="442"/>
      <c r="AMV78" s="442"/>
      <c r="AMW78" s="442"/>
      <c r="AMX78" s="442"/>
      <c r="AMY78" s="442"/>
      <c r="AMZ78" s="442"/>
      <c r="ANA78" s="442"/>
      <c r="ANB78" s="442"/>
      <c r="ANC78" s="442"/>
      <c r="AND78" s="442"/>
      <c r="ANE78" s="442"/>
      <c r="ANF78" s="442"/>
      <c r="ANG78" s="442"/>
      <c r="ANH78" s="442"/>
      <c r="ANI78" s="442"/>
      <c r="ANJ78" s="442"/>
    </row>
    <row r="79" spans="1:1050" s="35" customFormat="1" ht="26.1" customHeight="1" outlineLevel="2" x14ac:dyDescent="0.2">
      <c r="A79" s="102">
        <v>164</v>
      </c>
      <c r="B79" s="7" t="s">
        <v>137</v>
      </c>
      <c r="C79" s="7" t="s">
        <v>113</v>
      </c>
      <c r="D79" s="7" t="s">
        <v>10</v>
      </c>
      <c r="E79" s="7" t="s">
        <v>115</v>
      </c>
      <c r="F79" s="7"/>
      <c r="G79" s="43" t="s">
        <v>261</v>
      </c>
      <c r="H79" s="42" t="s">
        <v>130</v>
      </c>
      <c r="I79" s="42">
        <v>14</v>
      </c>
      <c r="J79" s="44">
        <v>502.03</v>
      </c>
      <c r="K79" s="44"/>
      <c r="L79" s="44"/>
      <c r="M79" s="44"/>
      <c r="N79" s="44"/>
      <c r="O79" s="44"/>
      <c r="P79" s="44">
        <v>305.62</v>
      </c>
      <c r="Q79" s="44">
        <v>183.24</v>
      </c>
      <c r="R79" s="44"/>
      <c r="S79" s="44">
        <v>150.25</v>
      </c>
      <c r="T79" s="44">
        <f>SUM(J79:S79)</f>
        <v>1141.1399999999999</v>
      </c>
      <c r="U79" s="44">
        <f>(((J79+K79+L79+N79+P79)*14)+((M79+O79+Q79+R79+S79)*12))</f>
        <v>15308.98</v>
      </c>
      <c r="V79" s="42">
        <v>3</v>
      </c>
      <c r="W79" s="45">
        <v>16</v>
      </c>
      <c r="X79" s="46">
        <f>VLOOKUP(W79,'[1]PPTOS GENERALES 2024'!$AO$61:$AQ$63,3)*Y79</f>
        <v>436.27</v>
      </c>
      <c r="Y79" s="47">
        <v>1</v>
      </c>
      <c r="Z79" s="48">
        <f>VLOOKUP(C79,'[1]PPTOS GENERALES 2024'!$AL$3:$AO$8,4)*Y79</f>
        <v>659.44</v>
      </c>
      <c r="AA79" s="48">
        <f>VLOOKUP(C79,'[1]PPTOS GENERALES 2024'!$AL$3:$AP$8,5)*DM79*Y79</f>
        <v>113.67999999999999</v>
      </c>
      <c r="AB79" s="48"/>
      <c r="AC79" s="44">
        <f>VLOOKUP(C79,'[1]PPTOS GENERALES 2024'!$AU$3:$AV$8,2)*Y79</f>
        <v>659.44399999999996</v>
      </c>
      <c r="AD79" s="44">
        <f>VLOOKUP(C79,'[1]PPTOS GENERALES 2024'!$AU$3:$AW$8,3)*DM79*Y79</f>
        <v>113.65199999999999</v>
      </c>
      <c r="AE79" s="49">
        <f>VLOOKUP(I79,'[1]PPTOS GENERALES 2024'!$AO$60:$AQ$63,3)*Y79</f>
        <v>380.27</v>
      </c>
      <c r="AF79" s="44">
        <f>X79-AE79</f>
        <v>56</v>
      </c>
      <c r="AG79" s="44">
        <f>VLOOKUP(V79,'[1]PPTOS GENERALES 2024'!$AL$61:$AU$63,10)*Y79</f>
        <v>465.15999999999997</v>
      </c>
      <c r="AH79" s="44"/>
      <c r="AI79" s="44"/>
      <c r="AJ79" s="44"/>
      <c r="AK79" s="50"/>
      <c r="AL79" s="44">
        <f>VLOOKUP(V79,'[1]PPTOS GENERALES 2024'!$AL$45:$BB$56,12)*AK79</f>
        <v>0</v>
      </c>
      <c r="AM79" s="50">
        <v>1</v>
      </c>
      <c r="AN79" s="44">
        <f>VLOOKUP(V79,'[1]PPTOS GENERALES 2024'!$AL$45:$BB$56,14)*AM79</f>
        <v>376.6</v>
      </c>
      <c r="AO79" s="50"/>
      <c r="AP79" s="44">
        <f>VLOOKUP(V79,'[1]PPTOS GENERALES 2024'!$AL$45:$BB$56,15)*AO79</f>
        <v>0</v>
      </c>
      <c r="AQ79" s="50"/>
      <c r="AR79" s="44">
        <f>VLOOKUP(V79,'[1]PPTOS GENERALES 2024'!$AL$45:$BB$56,17)*AQ79</f>
        <v>0</v>
      </c>
      <c r="AS79" s="50"/>
      <c r="AT79" s="44">
        <f>VLOOKUP(V79,'[1]PPTOS GENERALES 2024'!$AL$45:$BG$56,18)*AS79</f>
        <v>0</v>
      </c>
      <c r="AU79" s="20"/>
      <c r="AV79" s="44">
        <f>VLOOKUP(V79,'[1]PPTOS GENERALES 2024'!$AL$45:$BG$56,19)*AU79</f>
        <v>0</v>
      </c>
      <c r="AW79" s="20"/>
      <c r="AX79" s="44">
        <f>VLOOKUP(V79,'[1]PPTOS GENERALES 2024'!$AL$45:$BG$56,20)*AW79</f>
        <v>0</v>
      </c>
      <c r="AY79" s="20"/>
      <c r="AZ79" s="44">
        <f>VLOOKUP(V79,'[1]PPTOS GENERALES 2024'!$AL$45:$BG$56,21)*AY79</f>
        <v>0</v>
      </c>
      <c r="BA79" s="20">
        <v>0</v>
      </c>
      <c r="BB79" s="44">
        <f>VLOOKUP(V79,'[1]PPTOS GENERALES 2024'!$AL$45:$BG$56,22)*BA79</f>
        <v>0</v>
      </c>
      <c r="BC79" s="20"/>
      <c r="BD79" s="270">
        <f>VLOOKUP(V79,'[1]PPTOS GENERALES 2024'!$AL$45:$BZ$56,23)*BC79</f>
        <v>0</v>
      </c>
      <c r="BE79" s="20"/>
      <c r="BF79" s="270">
        <f>VLOOKUP(V79,'[1]PPTOS GENERALES 2024'!$AL$45:$BZ$56,24)*BE79</f>
        <v>0</v>
      </c>
      <c r="BG79" s="20"/>
      <c r="BH79" s="270">
        <f>VLOOKUP(V79,'[1]PPTOS GENERALES 2024'!$AL$45:$BZ$56,25)*BG79</f>
        <v>0</v>
      </c>
      <c r="BI79" s="20"/>
      <c r="BJ79" s="270">
        <f>VLOOKUP(V79,'[1]PPTOS GENERALES 2024'!$AL$45:$BZ$56,26)*BI79</f>
        <v>0</v>
      </c>
      <c r="BK79" s="20"/>
      <c r="BL79" s="270">
        <f>VLOOKUP(V79,'[1]PPTOS GENERALES 2024'!$AL$45:$BZ$56,27)*BK79</f>
        <v>0</v>
      </c>
      <c r="BM79" s="270"/>
      <c r="BN79" s="270">
        <f>VLOOKUP(V79,'[1]PPTOS GENERALES 2024'!$AL$45:$BZ$56,28)*BM79</f>
        <v>0</v>
      </c>
      <c r="BO79" s="270"/>
      <c r="BP79" s="270">
        <f>VLOOKUP(V79,'[1]PPTOS GENERALES 2024'!$AL$45:$BZ$56,29)*BO79</f>
        <v>0</v>
      </c>
      <c r="BQ79" s="270"/>
      <c r="BR79" s="270">
        <f>VLOOKUP(V79,'[1]PPTOS GENERALES 2024'!$AL$45:$BZ$56,30)*BQ79</f>
        <v>0</v>
      </c>
      <c r="BS79" s="270"/>
      <c r="BT79" s="270">
        <f>VLOOKUP(V79,'[1]PPTOS GENERALES 2024'!$AL$45:$BZ$56,31)*BS79</f>
        <v>0</v>
      </c>
      <c r="BU79" s="270"/>
      <c r="BV79" s="270">
        <f>VLOOKUP(V79,'[1]PPTOS GENERALES 2024'!$AL$45:$BZ$56,32)*BU79</f>
        <v>0</v>
      </c>
      <c r="BW79" s="270"/>
      <c r="BX79" s="270">
        <f>VLOOKUP(V79,'[1]PPTOS GENERALES 2024'!$AL$45:$BZ$56,33)*BW79</f>
        <v>0</v>
      </c>
      <c r="BY79" s="270"/>
      <c r="BZ79" s="270">
        <f>VLOOKUP(V79,'[1]PPTOS GENERALES 2024'!$AL$45:$BZ$56,34)*BY79</f>
        <v>0</v>
      </c>
      <c r="CA79" s="270"/>
      <c r="CB79" s="270">
        <f>VLOOKUP(V79,'[1]PPTOS GENERALES 2024'!$AL$45:$BZ$56,35)*CA79</f>
        <v>0</v>
      </c>
      <c r="CC79" s="270">
        <v>0</v>
      </c>
      <c r="CD79" s="270">
        <f>VLOOKUP(V79,'[1]PPTOS GENERALES 2024'!$AL$45:$BZ$56,36)*CC79</f>
        <v>0</v>
      </c>
      <c r="CE79" s="270">
        <v>0</v>
      </c>
      <c r="CF79" s="270">
        <f>VLOOKUP(V79,'[1]PPTOS GENERALES 2024'!$AL$45:$BZ$56,37)*CE79</f>
        <v>0</v>
      </c>
      <c r="CG79" s="270">
        <v>0</v>
      </c>
      <c r="CH79" s="270">
        <f>VLOOKUP(V79,'[1]PPTOS GENERALES 2024'!$AL$45:$BZ$56,38)*CG79</f>
        <v>0</v>
      </c>
      <c r="CI79" s="270">
        <v>0</v>
      </c>
      <c r="CJ79" s="270">
        <f>VLOOKUP(V79,'[1]PPTOS GENERALES 2024'!$AL$45:$BZ$56,39)*CI79</f>
        <v>0</v>
      </c>
      <c r="CK79" s="270"/>
      <c r="CL79" s="270">
        <f>VLOOKUP(V79,'[1]PPTOS GENERALES 2024'!$AL$45:$BZ$56,40)*CK79</f>
        <v>0</v>
      </c>
      <c r="CM79" s="270"/>
      <c r="CN79" s="270">
        <f>VLOOKUP(V79,'[1]PPTOS GENERALES 2024'!$AL$45:$BZ$56,41)*CM79</f>
        <v>0</v>
      </c>
      <c r="CO79" s="44"/>
      <c r="CP79" s="44"/>
      <c r="CQ79" s="44"/>
      <c r="CR79" s="44"/>
      <c r="CS79" s="44"/>
      <c r="CT79" s="44">
        <f>Z79*14</f>
        <v>9232.16</v>
      </c>
      <c r="CU79" s="44">
        <f>(AA79*12)+ (AD79*2)+AB79</f>
        <v>1591.4639999999999</v>
      </c>
      <c r="CV79" s="44"/>
      <c r="CW79" s="44">
        <f>(AE79+AF79)*14</f>
        <v>6107.78</v>
      </c>
      <c r="CX79" s="44">
        <f>AG79*14</f>
        <v>6512.24</v>
      </c>
      <c r="CY79" s="270">
        <f t="shared" ref="CY79" si="59">ROUND((AH79+AJ79+AL79+AN79+AP79+AR79+AT79+AV79+AX79+AZ79+BB79+BD79+BF79+BH79+BJ79+BL79+BN79+BP79+BR79+BT79+BV79+BX79+BZ79+CB79+CD79+CF79+CH79+CJ79+CL79+CN79)*14+(AI79)*14,2)</f>
        <v>5272.4</v>
      </c>
      <c r="CZ79" s="278">
        <f>SUM(CX79:CY79)</f>
        <v>11784.64</v>
      </c>
      <c r="DA79" s="129">
        <f>CO79+CP79+CR79+CS79+CT79+CU79+CW79+CX79+CY79</f>
        <v>28716.044000000002</v>
      </c>
      <c r="DB79" s="21">
        <v>0</v>
      </c>
      <c r="DC79" s="53">
        <f>((Z79*14)+(AA79*14)+(AE79*14)+(AF79*14)+(AG79*14)+(AJ79*12)+(AR79*12)+(AT79*12)+(AV79*12)+(AX79*12)+(BB79*12)+DB79)</f>
        <v>23443.699999999997</v>
      </c>
      <c r="DD79" s="54">
        <f>((DC79/U79)-1)</f>
        <v>0.53136917025170827</v>
      </c>
      <c r="DE79" s="44"/>
      <c r="DF79" s="44"/>
      <c r="DG79" s="44">
        <f>Z79+AA79+AE79+AF79+AG79+AH79+AI79+AJ79+AL79+AN79+AP79+AR79+AT79+AV79+AX79+AZ79+BB79</f>
        <v>2051.1499999999996</v>
      </c>
      <c r="DH79" s="42" t="e">
        <f>#REF!-#REF!</f>
        <v>#REF!</v>
      </c>
      <c r="DI79" s="55" t="s">
        <v>122</v>
      </c>
      <c r="DJ79" s="130">
        <v>37708</v>
      </c>
      <c r="DK79" s="284">
        <v>45658</v>
      </c>
      <c r="DL79" s="58">
        <f>DATEDIF(DJ79,DK79,"y")/3</f>
        <v>7</v>
      </c>
      <c r="DM79" s="58">
        <f>DATEDIF(DJ79,DK79,"y")/3</f>
        <v>7</v>
      </c>
      <c r="DN79" s="59">
        <f>ROUND(AF79/30,2)</f>
        <v>1.87</v>
      </c>
      <c r="DO79" s="60">
        <f>ROUND(AJ79/30,2)</f>
        <v>0</v>
      </c>
      <c r="DP79" s="60">
        <f>ROUND(AL79/30,2)</f>
        <v>0</v>
      </c>
      <c r="DQ79" s="60">
        <f>ROUND(AN79/30,2)</f>
        <v>12.55</v>
      </c>
      <c r="DR79" s="60">
        <f>ROUND(AP79/30,2)</f>
        <v>0</v>
      </c>
      <c r="DS79" s="60">
        <f>ROUND(AR79/30,2)</f>
        <v>0</v>
      </c>
      <c r="DT79" s="60">
        <f>ROUND(AT79/30,2)</f>
        <v>0</v>
      </c>
      <c r="DU79" s="60">
        <f>ROUND(AV79/30,2)</f>
        <v>0</v>
      </c>
      <c r="DV79" s="60">
        <f>ROUND(AX79/30,2)</f>
        <v>0</v>
      </c>
      <c r="DW79" s="60">
        <f>ROUND(AZ79/30,2)</f>
        <v>0</v>
      </c>
      <c r="DX79" s="60">
        <f>ROUND(BB79/30,2)</f>
        <v>0</v>
      </c>
      <c r="DY79" s="61"/>
      <c r="DZ79" s="62">
        <v>556</v>
      </c>
      <c r="EA79" s="62">
        <v>1359.83</v>
      </c>
      <c r="EB79" s="63" t="e">
        <f>#REF!-DZ79</f>
        <v>#REF!</v>
      </c>
      <c r="EC79" s="64">
        <f>DG79-EA79</f>
        <v>691.31999999999971</v>
      </c>
      <c r="ED79" s="65">
        <f>ROUND(DB79/2,2)</f>
        <v>0</v>
      </c>
      <c r="EE79" s="61"/>
      <c r="EF79" s="61"/>
      <c r="EG79" s="61"/>
      <c r="EH79" s="61"/>
      <c r="EI79" s="134" t="s">
        <v>262</v>
      </c>
      <c r="EJ79" s="124">
        <v>164</v>
      </c>
      <c r="EK79" s="67">
        <v>1</v>
      </c>
      <c r="EL79" s="67">
        <v>6</v>
      </c>
      <c r="EM79" s="68">
        <v>4</v>
      </c>
      <c r="EN79" s="68" t="s">
        <v>132</v>
      </c>
      <c r="EO79" s="69" t="s">
        <v>132</v>
      </c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</row>
    <row r="80" spans="1:1050" s="503" customFormat="1" ht="26.1" customHeight="1" outlineLevel="2" x14ac:dyDescent="0.2">
      <c r="A80" s="483"/>
      <c r="B80" s="422"/>
      <c r="C80" s="422"/>
      <c r="D80" s="422"/>
      <c r="E80" s="422"/>
      <c r="F80" s="422"/>
      <c r="G80" s="422"/>
      <c r="H80" s="421"/>
      <c r="I80" s="421"/>
      <c r="J80" s="429"/>
      <c r="K80" s="429"/>
      <c r="L80" s="429"/>
      <c r="M80" s="429"/>
      <c r="N80" s="429"/>
      <c r="O80" s="429"/>
      <c r="P80" s="429"/>
      <c r="Q80" s="429"/>
      <c r="R80" s="429"/>
      <c r="S80" s="429"/>
      <c r="T80" s="429"/>
      <c r="U80" s="429"/>
      <c r="V80" s="421"/>
      <c r="W80" s="426"/>
      <c r="X80" s="427"/>
      <c r="Y80" s="484"/>
      <c r="Z80" s="429"/>
      <c r="AA80" s="429"/>
      <c r="AB80" s="429"/>
      <c r="AC80" s="429"/>
      <c r="AD80" s="429"/>
      <c r="AE80" s="485"/>
      <c r="AF80" s="429"/>
      <c r="AG80" s="429"/>
      <c r="AH80" s="429"/>
      <c r="AI80" s="429"/>
      <c r="AJ80" s="429"/>
      <c r="AK80" s="431"/>
      <c r="AL80" s="429"/>
      <c r="AM80" s="431"/>
      <c r="AN80" s="429"/>
      <c r="AO80" s="431"/>
      <c r="AP80" s="429"/>
      <c r="AQ80" s="431"/>
      <c r="AR80" s="429"/>
      <c r="AS80" s="431"/>
      <c r="AT80" s="429"/>
      <c r="AU80" s="432"/>
      <c r="AV80" s="429"/>
      <c r="AW80" s="432"/>
      <c r="AX80" s="429"/>
      <c r="AY80" s="432"/>
      <c r="AZ80" s="429"/>
      <c r="BA80" s="432"/>
      <c r="BB80" s="429"/>
      <c r="BC80" s="432"/>
      <c r="BD80" s="429"/>
      <c r="BE80" s="432"/>
      <c r="BF80" s="429"/>
      <c r="BG80" s="432"/>
      <c r="BH80" s="429"/>
      <c r="BI80" s="432"/>
      <c r="BJ80" s="429"/>
      <c r="BK80" s="432"/>
      <c r="BL80" s="429"/>
      <c r="BM80" s="429"/>
      <c r="BN80" s="429"/>
      <c r="BO80" s="429"/>
      <c r="BP80" s="429"/>
      <c r="BQ80" s="429"/>
      <c r="BR80" s="429"/>
      <c r="BS80" s="429"/>
      <c r="BT80" s="429"/>
      <c r="BU80" s="429"/>
      <c r="BV80" s="429"/>
      <c r="BW80" s="429"/>
      <c r="BX80" s="429"/>
      <c r="BY80" s="429"/>
      <c r="BZ80" s="429"/>
      <c r="CA80" s="429"/>
      <c r="CB80" s="429"/>
      <c r="CC80" s="429"/>
      <c r="CD80" s="429"/>
      <c r="CE80" s="429"/>
      <c r="CF80" s="429"/>
      <c r="CG80" s="429"/>
      <c r="CH80" s="429"/>
      <c r="CI80" s="429"/>
      <c r="CJ80" s="429"/>
      <c r="CK80" s="429"/>
      <c r="CL80" s="429"/>
      <c r="CM80" s="429"/>
      <c r="CN80" s="429"/>
      <c r="CO80" s="429"/>
      <c r="CP80" s="429">
        <f t="array" ref="CP80">(Z80*12)+(AC80*2)</f>
        <v>0</v>
      </c>
      <c r="CQ80" s="429"/>
      <c r="CR80" s="486"/>
      <c r="CS80" s="429"/>
      <c r="CT80" s="429">
        <f>SUM(CT79)</f>
        <v>9232.16</v>
      </c>
      <c r="CU80" s="429">
        <f>SUM(CU79)</f>
        <v>1591.4639999999999</v>
      </c>
      <c r="CV80" s="429"/>
      <c r="CW80" s="429">
        <f>SUM(CW79)</f>
        <v>6107.78</v>
      </c>
      <c r="CX80" s="429"/>
      <c r="CY80" s="429"/>
      <c r="CZ80" s="429">
        <f>SUM(CZ79)</f>
        <v>11784.64</v>
      </c>
      <c r="DA80" s="487">
        <f>SUM(DA79)</f>
        <v>28716.044000000002</v>
      </c>
      <c r="DB80" s="421"/>
      <c r="DC80" s="488"/>
      <c r="DD80" s="489"/>
      <c r="DE80" s="429"/>
      <c r="DF80" s="429"/>
      <c r="DG80" s="429"/>
      <c r="DH80" s="421"/>
      <c r="DI80" s="490"/>
      <c r="DJ80" s="490"/>
      <c r="DK80" s="491"/>
      <c r="DL80" s="439"/>
      <c r="DM80" s="439"/>
      <c r="DN80" s="492"/>
      <c r="DO80" s="493"/>
      <c r="DP80" s="493"/>
      <c r="DQ80" s="493"/>
      <c r="DR80" s="493"/>
      <c r="DS80" s="493"/>
      <c r="DT80" s="493"/>
      <c r="DU80" s="493"/>
      <c r="DV80" s="493"/>
      <c r="DW80" s="493"/>
      <c r="DX80" s="493"/>
      <c r="DY80" s="494"/>
      <c r="DZ80" s="495"/>
      <c r="EA80" s="495"/>
      <c r="EB80" s="496"/>
      <c r="EC80" s="497"/>
      <c r="ED80" s="498"/>
      <c r="EE80" s="494"/>
      <c r="EF80" s="494"/>
      <c r="EG80" s="494"/>
      <c r="EH80" s="494"/>
      <c r="EI80" s="494"/>
      <c r="EJ80" s="499"/>
      <c r="EK80" s="500"/>
      <c r="EL80" s="501"/>
      <c r="EM80" s="501"/>
      <c r="EN80" s="502"/>
      <c r="EO80" s="502"/>
      <c r="EP80" s="494"/>
      <c r="EQ80" s="494"/>
      <c r="ER80" s="494"/>
      <c r="ES80" s="494"/>
      <c r="ET80" s="494"/>
      <c r="EU80" s="494"/>
      <c r="EV80" s="494"/>
      <c r="EW80" s="494"/>
      <c r="EX80" s="494"/>
      <c r="EY80" s="494"/>
      <c r="EZ80" s="494"/>
      <c r="FA80" s="494"/>
      <c r="FB80" s="494"/>
      <c r="FC80" s="494"/>
      <c r="FD80" s="494"/>
      <c r="FE80" s="494"/>
      <c r="FF80" s="494"/>
      <c r="FG80" s="494"/>
      <c r="FH80" s="494"/>
      <c r="FI80" s="494"/>
      <c r="FJ80" s="494"/>
      <c r="FK80" s="494"/>
      <c r="FL80" s="494"/>
      <c r="FM80" s="494"/>
      <c r="FN80" s="494"/>
      <c r="FO80" s="494"/>
      <c r="FP80" s="494"/>
      <c r="FQ80" s="494"/>
      <c r="FR80" s="494"/>
      <c r="FS80" s="494"/>
      <c r="FT80" s="494"/>
      <c r="FU80" s="494"/>
      <c r="FV80" s="494"/>
      <c r="FW80" s="494"/>
      <c r="FX80" s="494"/>
      <c r="FY80" s="494"/>
      <c r="FZ80" s="494"/>
      <c r="GA80" s="494"/>
      <c r="GB80" s="494"/>
      <c r="GC80" s="494"/>
      <c r="GD80" s="494"/>
      <c r="GE80" s="494"/>
      <c r="GF80" s="494"/>
      <c r="GG80" s="494"/>
      <c r="GH80" s="494"/>
      <c r="GI80" s="494"/>
      <c r="GJ80" s="494"/>
      <c r="GK80" s="494"/>
      <c r="GL80" s="494"/>
      <c r="GM80" s="494"/>
      <c r="GN80" s="494"/>
      <c r="GO80" s="494"/>
      <c r="GP80" s="494"/>
      <c r="GQ80" s="494"/>
      <c r="GR80" s="494"/>
      <c r="GS80" s="494"/>
      <c r="GT80" s="494"/>
      <c r="GU80" s="494"/>
      <c r="GV80" s="494"/>
      <c r="GW80" s="494"/>
      <c r="GX80" s="494"/>
      <c r="GY80" s="494"/>
      <c r="GZ80" s="494"/>
      <c r="HA80" s="494"/>
      <c r="HB80" s="494"/>
      <c r="HC80" s="494"/>
      <c r="HD80" s="494"/>
      <c r="HE80" s="494"/>
      <c r="HF80" s="494"/>
      <c r="HG80" s="494"/>
      <c r="HH80" s="494"/>
      <c r="HI80" s="494"/>
      <c r="HJ80" s="494"/>
      <c r="HK80" s="494"/>
      <c r="HL80" s="494"/>
      <c r="HM80" s="494"/>
      <c r="HN80" s="494"/>
      <c r="HO80" s="494"/>
      <c r="HP80" s="494"/>
      <c r="HQ80" s="494"/>
      <c r="HR80" s="494"/>
      <c r="HS80" s="494"/>
      <c r="HT80" s="494"/>
      <c r="HU80" s="494"/>
      <c r="HV80" s="494"/>
      <c r="HW80" s="494"/>
      <c r="HX80" s="494"/>
      <c r="HY80" s="494"/>
      <c r="HZ80" s="494"/>
      <c r="IA80" s="494"/>
      <c r="IB80" s="494"/>
      <c r="IC80" s="494"/>
      <c r="ID80" s="494"/>
      <c r="IE80" s="494"/>
      <c r="IF80" s="494"/>
      <c r="IG80" s="494"/>
      <c r="IH80" s="494"/>
      <c r="II80" s="494"/>
      <c r="IJ80" s="494"/>
      <c r="IK80" s="494"/>
      <c r="IL80" s="494"/>
      <c r="IM80" s="494"/>
      <c r="IN80" s="494"/>
      <c r="IO80" s="494"/>
      <c r="IP80" s="494"/>
      <c r="IQ80" s="494"/>
      <c r="IR80" s="494"/>
      <c r="IS80" s="494"/>
      <c r="IT80" s="494"/>
      <c r="IU80" s="494"/>
      <c r="IV80" s="494"/>
      <c r="IW80" s="494"/>
      <c r="IX80" s="494"/>
      <c r="IY80" s="494"/>
      <c r="IZ80" s="494"/>
      <c r="JA80" s="494"/>
      <c r="JB80" s="494"/>
      <c r="JC80" s="494"/>
      <c r="JD80" s="494"/>
      <c r="JE80" s="494"/>
      <c r="JF80" s="494"/>
      <c r="JG80" s="494"/>
      <c r="JH80" s="494"/>
      <c r="JI80" s="494"/>
      <c r="JJ80" s="494"/>
      <c r="JK80" s="494"/>
      <c r="JL80" s="494"/>
      <c r="JM80" s="494"/>
      <c r="JN80" s="494"/>
      <c r="JO80" s="494"/>
      <c r="JP80" s="494"/>
      <c r="JQ80" s="494"/>
      <c r="JR80" s="494"/>
      <c r="JS80" s="494"/>
      <c r="JT80" s="494"/>
      <c r="JU80" s="494"/>
      <c r="JV80" s="494"/>
      <c r="JW80" s="494"/>
      <c r="JX80" s="494"/>
      <c r="JY80" s="494"/>
      <c r="JZ80" s="494"/>
      <c r="KA80" s="494"/>
      <c r="KB80" s="494"/>
      <c r="KC80" s="494"/>
      <c r="KD80" s="494"/>
      <c r="KE80" s="494"/>
      <c r="KF80" s="494"/>
      <c r="KG80" s="494"/>
      <c r="KH80" s="494"/>
      <c r="KI80" s="494"/>
      <c r="KJ80" s="494"/>
      <c r="KK80" s="494"/>
      <c r="KL80" s="494"/>
      <c r="KM80" s="494"/>
      <c r="KN80" s="494"/>
      <c r="KO80" s="494"/>
      <c r="KP80" s="494"/>
      <c r="KQ80" s="494"/>
      <c r="KR80" s="494"/>
      <c r="KS80" s="494"/>
      <c r="KT80" s="494"/>
      <c r="KU80" s="494"/>
      <c r="KV80" s="494"/>
      <c r="KW80" s="494"/>
      <c r="KX80" s="494"/>
      <c r="KY80" s="494"/>
      <c r="KZ80" s="494"/>
      <c r="LA80" s="494"/>
      <c r="LB80" s="494"/>
      <c r="LC80" s="494"/>
      <c r="LD80" s="494"/>
      <c r="LE80" s="494"/>
      <c r="LF80" s="494"/>
      <c r="LG80" s="494"/>
      <c r="LH80" s="494"/>
      <c r="LI80" s="494"/>
      <c r="LJ80" s="494"/>
      <c r="LK80" s="494"/>
      <c r="LL80" s="494"/>
      <c r="LM80" s="494"/>
      <c r="LN80" s="494"/>
      <c r="LO80" s="494"/>
      <c r="LP80" s="494"/>
      <c r="LQ80" s="494"/>
      <c r="LR80" s="494"/>
      <c r="LS80" s="494"/>
      <c r="LT80" s="494"/>
      <c r="LU80" s="494"/>
      <c r="LV80" s="494"/>
      <c r="LW80" s="494"/>
      <c r="LX80" s="494"/>
      <c r="LY80" s="494"/>
      <c r="LZ80" s="494"/>
      <c r="MA80" s="494"/>
      <c r="MB80" s="494"/>
      <c r="MC80" s="494"/>
      <c r="MD80" s="494"/>
      <c r="ME80" s="494"/>
      <c r="MF80" s="494"/>
      <c r="MG80" s="494"/>
      <c r="MH80" s="494"/>
      <c r="MI80" s="494"/>
      <c r="MJ80" s="494"/>
      <c r="MK80" s="494"/>
      <c r="ML80" s="494"/>
      <c r="MM80" s="494"/>
      <c r="MN80" s="494"/>
      <c r="MO80" s="494"/>
      <c r="MP80" s="494"/>
      <c r="MQ80" s="494"/>
      <c r="MR80" s="494"/>
      <c r="MS80" s="494"/>
      <c r="MT80" s="494"/>
      <c r="MU80" s="494"/>
      <c r="MV80" s="494"/>
      <c r="MW80" s="494"/>
      <c r="MX80" s="494"/>
      <c r="MY80" s="494"/>
      <c r="MZ80" s="494"/>
      <c r="NA80" s="494"/>
      <c r="NB80" s="494"/>
      <c r="NC80" s="494"/>
      <c r="ND80" s="494"/>
      <c r="NE80" s="494"/>
      <c r="NF80" s="494"/>
      <c r="NG80" s="494"/>
      <c r="NH80" s="494"/>
      <c r="NI80" s="494"/>
      <c r="NJ80" s="494"/>
      <c r="NK80" s="494"/>
      <c r="NL80" s="494"/>
      <c r="NM80" s="494"/>
      <c r="NN80" s="494"/>
      <c r="NO80" s="494"/>
      <c r="NP80" s="494"/>
      <c r="NQ80" s="494"/>
      <c r="NR80" s="494"/>
      <c r="NS80" s="494"/>
      <c r="NT80" s="494"/>
      <c r="NU80" s="494"/>
      <c r="NV80" s="494"/>
      <c r="NW80" s="494"/>
      <c r="NX80" s="494"/>
      <c r="NY80" s="494"/>
      <c r="NZ80" s="494"/>
      <c r="OA80" s="494"/>
      <c r="OB80" s="494"/>
      <c r="OC80" s="494"/>
      <c r="OD80" s="494"/>
      <c r="OE80" s="494"/>
      <c r="OF80" s="494"/>
      <c r="OG80" s="494"/>
      <c r="OH80" s="494"/>
      <c r="OI80" s="494"/>
      <c r="OJ80" s="494"/>
      <c r="OK80" s="494"/>
      <c r="OL80" s="494"/>
      <c r="OM80" s="494"/>
      <c r="ON80" s="494"/>
      <c r="OO80" s="494"/>
      <c r="OP80" s="494"/>
      <c r="OQ80" s="494"/>
      <c r="OR80" s="494"/>
      <c r="OS80" s="494"/>
      <c r="OT80" s="494"/>
      <c r="OU80" s="494"/>
      <c r="OV80" s="494"/>
      <c r="OW80" s="494"/>
      <c r="OX80" s="494"/>
      <c r="OY80" s="494"/>
      <c r="OZ80" s="494"/>
      <c r="PA80" s="494"/>
      <c r="PB80" s="494"/>
      <c r="PC80" s="494"/>
      <c r="PD80" s="494"/>
      <c r="PE80" s="494"/>
      <c r="PF80" s="494"/>
      <c r="PG80" s="494"/>
      <c r="PH80" s="494"/>
      <c r="PI80" s="494"/>
      <c r="PJ80" s="494"/>
      <c r="PK80" s="494"/>
      <c r="PL80" s="494"/>
      <c r="PM80" s="494"/>
      <c r="PN80" s="494"/>
      <c r="PO80" s="494"/>
      <c r="PP80" s="494"/>
      <c r="PQ80" s="494"/>
      <c r="PR80" s="494"/>
      <c r="PS80" s="494"/>
      <c r="PT80" s="494"/>
      <c r="PU80" s="494"/>
      <c r="PV80" s="494"/>
      <c r="PW80" s="494"/>
      <c r="PX80" s="494"/>
      <c r="PY80" s="494"/>
      <c r="PZ80" s="494"/>
      <c r="QA80" s="494"/>
      <c r="QB80" s="494"/>
      <c r="QC80" s="494"/>
      <c r="QD80" s="494"/>
      <c r="QE80" s="494"/>
      <c r="QF80" s="494"/>
      <c r="QG80" s="494"/>
      <c r="QH80" s="494"/>
      <c r="QI80" s="494"/>
      <c r="QJ80" s="494"/>
      <c r="QK80" s="494"/>
      <c r="QL80" s="494"/>
      <c r="QM80" s="494"/>
      <c r="QN80" s="494"/>
      <c r="QO80" s="494"/>
      <c r="QP80" s="494"/>
      <c r="QQ80" s="494"/>
      <c r="QR80" s="494"/>
      <c r="QS80" s="494"/>
      <c r="QT80" s="494"/>
      <c r="QU80" s="494"/>
      <c r="QV80" s="494"/>
      <c r="QW80" s="494"/>
      <c r="QX80" s="494"/>
      <c r="QY80" s="494"/>
      <c r="QZ80" s="494"/>
      <c r="RA80" s="494"/>
      <c r="RB80" s="494"/>
      <c r="RC80" s="494"/>
      <c r="RD80" s="494"/>
      <c r="RE80" s="494"/>
      <c r="RF80" s="494"/>
      <c r="RG80" s="494"/>
      <c r="RH80" s="494"/>
      <c r="RI80" s="494"/>
      <c r="RJ80" s="494"/>
      <c r="RK80" s="494"/>
      <c r="RL80" s="494"/>
      <c r="RM80" s="494"/>
      <c r="RN80" s="494"/>
      <c r="RO80" s="494"/>
      <c r="RP80" s="494"/>
      <c r="RQ80" s="494"/>
      <c r="RR80" s="494"/>
      <c r="RS80" s="494"/>
      <c r="RT80" s="494"/>
      <c r="RU80" s="494"/>
      <c r="RV80" s="494"/>
      <c r="RW80" s="494"/>
      <c r="RX80" s="494"/>
      <c r="RY80" s="494"/>
      <c r="RZ80" s="494"/>
      <c r="SA80" s="494"/>
      <c r="SB80" s="494"/>
      <c r="SC80" s="494"/>
      <c r="SD80" s="494"/>
      <c r="SE80" s="494"/>
      <c r="SF80" s="494"/>
      <c r="SG80" s="494"/>
      <c r="SH80" s="494"/>
      <c r="SI80" s="494"/>
      <c r="SJ80" s="494"/>
      <c r="SK80" s="494"/>
      <c r="SL80" s="494"/>
      <c r="SM80" s="494"/>
      <c r="SN80" s="494"/>
      <c r="SO80" s="494"/>
      <c r="SP80" s="494"/>
      <c r="SQ80" s="494"/>
      <c r="SR80" s="494"/>
      <c r="SS80" s="494"/>
      <c r="ST80" s="494"/>
      <c r="SU80" s="494"/>
      <c r="SV80" s="494"/>
      <c r="SW80" s="494"/>
      <c r="SX80" s="494"/>
      <c r="SY80" s="494"/>
      <c r="SZ80" s="494"/>
      <c r="TA80" s="494"/>
      <c r="TB80" s="494"/>
      <c r="TC80" s="494"/>
      <c r="TD80" s="494"/>
      <c r="TE80" s="494"/>
      <c r="TF80" s="494"/>
      <c r="TG80" s="494"/>
      <c r="TH80" s="494"/>
      <c r="TI80" s="494"/>
      <c r="TJ80" s="494"/>
      <c r="TK80" s="494"/>
      <c r="TL80" s="494"/>
      <c r="TM80" s="494"/>
      <c r="TN80" s="494"/>
      <c r="TO80" s="494"/>
      <c r="TP80" s="494"/>
      <c r="TQ80" s="494"/>
      <c r="TR80" s="494"/>
      <c r="TS80" s="494"/>
      <c r="TT80" s="494"/>
      <c r="TU80" s="494"/>
      <c r="TV80" s="494"/>
      <c r="TW80" s="494"/>
      <c r="TX80" s="494"/>
      <c r="TY80" s="494"/>
      <c r="TZ80" s="494"/>
      <c r="UA80" s="494"/>
      <c r="UB80" s="494"/>
      <c r="UC80" s="494"/>
      <c r="UD80" s="494"/>
      <c r="UE80" s="494"/>
      <c r="UF80" s="494"/>
      <c r="UG80" s="494"/>
      <c r="UH80" s="494"/>
      <c r="UI80" s="494"/>
      <c r="UJ80" s="494"/>
      <c r="UK80" s="494"/>
      <c r="UL80" s="494"/>
      <c r="UM80" s="494"/>
      <c r="UN80" s="494"/>
      <c r="UO80" s="494"/>
      <c r="UP80" s="494"/>
      <c r="UQ80" s="494"/>
      <c r="UR80" s="494"/>
      <c r="US80" s="494"/>
      <c r="UT80" s="494"/>
      <c r="UU80" s="494"/>
      <c r="UV80" s="494"/>
      <c r="UW80" s="494"/>
      <c r="UX80" s="494"/>
      <c r="UY80" s="494"/>
      <c r="UZ80" s="494"/>
      <c r="VA80" s="494"/>
      <c r="VB80" s="494"/>
      <c r="VC80" s="494"/>
      <c r="VD80" s="494"/>
      <c r="VE80" s="494"/>
      <c r="VF80" s="494"/>
      <c r="VG80" s="494"/>
      <c r="VH80" s="494"/>
      <c r="VI80" s="494"/>
      <c r="VJ80" s="494"/>
      <c r="VK80" s="494"/>
      <c r="VL80" s="494"/>
      <c r="VM80" s="494"/>
      <c r="VN80" s="494"/>
      <c r="VO80" s="494"/>
      <c r="VP80" s="494"/>
      <c r="VQ80" s="494"/>
      <c r="VR80" s="494"/>
      <c r="VS80" s="494"/>
      <c r="VT80" s="494"/>
      <c r="VU80" s="494"/>
      <c r="VV80" s="494"/>
      <c r="VW80" s="494"/>
      <c r="VX80" s="494"/>
      <c r="VY80" s="494"/>
      <c r="VZ80" s="494"/>
      <c r="WA80" s="494"/>
      <c r="WB80" s="494"/>
      <c r="WC80" s="494"/>
      <c r="WD80" s="494"/>
      <c r="WE80" s="494"/>
      <c r="WF80" s="494"/>
      <c r="WG80" s="494"/>
      <c r="WH80" s="494"/>
      <c r="WI80" s="494"/>
      <c r="WJ80" s="494"/>
      <c r="WK80" s="494"/>
      <c r="WL80" s="494"/>
      <c r="WM80" s="494"/>
      <c r="WN80" s="494"/>
      <c r="WO80" s="494"/>
      <c r="WP80" s="494"/>
      <c r="WQ80" s="494"/>
      <c r="WR80" s="494"/>
      <c r="WS80" s="494"/>
      <c r="WT80" s="494"/>
      <c r="WU80" s="494"/>
      <c r="WV80" s="494"/>
      <c r="WW80" s="494"/>
      <c r="WX80" s="494"/>
      <c r="WY80" s="494"/>
      <c r="WZ80" s="494"/>
      <c r="XA80" s="494"/>
      <c r="XB80" s="494"/>
      <c r="XC80" s="494"/>
      <c r="XD80" s="494"/>
      <c r="XE80" s="494"/>
      <c r="XF80" s="494"/>
      <c r="XG80" s="494"/>
      <c r="XH80" s="494"/>
      <c r="XI80" s="494"/>
      <c r="XJ80" s="494"/>
      <c r="XK80" s="494"/>
      <c r="XL80" s="494"/>
      <c r="XM80" s="494"/>
      <c r="XN80" s="494"/>
      <c r="XO80" s="494"/>
      <c r="XP80" s="494"/>
      <c r="XQ80" s="494"/>
      <c r="XR80" s="494"/>
      <c r="XS80" s="494"/>
      <c r="XT80" s="494"/>
      <c r="XU80" s="494"/>
      <c r="XV80" s="494"/>
      <c r="XW80" s="494"/>
      <c r="XX80" s="494"/>
      <c r="XY80" s="494"/>
      <c r="XZ80" s="494"/>
      <c r="YA80" s="494"/>
      <c r="YB80" s="494"/>
      <c r="YC80" s="494"/>
      <c r="YD80" s="494"/>
      <c r="YE80" s="494"/>
      <c r="YF80" s="494"/>
      <c r="YG80" s="494"/>
      <c r="YH80" s="494"/>
      <c r="YI80" s="494"/>
      <c r="YJ80" s="494"/>
      <c r="YK80" s="494"/>
      <c r="YL80" s="494"/>
      <c r="YM80" s="494"/>
      <c r="YN80" s="494"/>
      <c r="YO80" s="494"/>
      <c r="YP80" s="494"/>
      <c r="YQ80" s="494"/>
      <c r="YR80" s="494"/>
      <c r="YS80" s="494"/>
      <c r="YT80" s="494"/>
      <c r="YU80" s="494"/>
      <c r="YV80" s="494"/>
      <c r="YW80" s="494"/>
      <c r="YX80" s="494"/>
      <c r="YY80" s="494"/>
      <c r="YZ80" s="494"/>
      <c r="ZA80" s="494"/>
      <c r="ZB80" s="494"/>
      <c r="ZC80" s="494"/>
      <c r="ZD80" s="494"/>
      <c r="ZE80" s="494"/>
      <c r="ZF80" s="494"/>
      <c r="ZG80" s="494"/>
      <c r="ZH80" s="494"/>
      <c r="ZI80" s="494"/>
      <c r="ZJ80" s="494"/>
      <c r="ZK80" s="494"/>
      <c r="ZL80" s="494"/>
      <c r="ZM80" s="494"/>
      <c r="ZN80" s="494"/>
      <c r="ZO80" s="494"/>
      <c r="ZP80" s="494"/>
      <c r="ZQ80" s="494"/>
      <c r="ZR80" s="494"/>
      <c r="ZS80" s="494"/>
      <c r="ZT80" s="494"/>
      <c r="ZU80" s="494"/>
      <c r="ZV80" s="494"/>
      <c r="ZW80" s="494"/>
      <c r="ZX80" s="494"/>
      <c r="ZY80" s="494"/>
      <c r="ZZ80" s="494"/>
      <c r="AAA80" s="494"/>
      <c r="AAB80" s="494"/>
      <c r="AAC80" s="494"/>
      <c r="AAD80" s="494"/>
      <c r="AAE80" s="494"/>
      <c r="AAF80" s="494"/>
      <c r="AAG80" s="494"/>
      <c r="AAH80" s="494"/>
      <c r="AAI80" s="494"/>
      <c r="AAJ80" s="494"/>
      <c r="AAK80" s="494"/>
      <c r="AAL80" s="494"/>
      <c r="AAM80" s="494"/>
      <c r="AAN80" s="494"/>
      <c r="AAO80" s="494"/>
      <c r="AAP80" s="494"/>
      <c r="AAQ80" s="494"/>
      <c r="AAR80" s="494"/>
      <c r="AAS80" s="494"/>
      <c r="AAT80" s="494"/>
      <c r="AAU80" s="494"/>
      <c r="AAV80" s="494"/>
      <c r="AAW80" s="494"/>
      <c r="AAX80" s="494"/>
      <c r="AAY80" s="494"/>
      <c r="AAZ80" s="494"/>
      <c r="ABA80" s="494"/>
      <c r="ABB80" s="494"/>
      <c r="ABC80" s="494"/>
      <c r="ABD80" s="494"/>
      <c r="ABE80" s="494"/>
      <c r="ABF80" s="494"/>
      <c r="ABG80" s="494"/>
      <c r="ABH80" s="494"/>
      <c r="ABI80" s="494"/>
      <c r="ABJ80" s="494"/>
      <c r="ABK80" s="494"/>
      <c r="ABL80" s="494"/>
      <c r="ABM80" s="494"/>
      <c r="ABN80" s="494"/>
      <c r="ABO80" s="494"/>
      <c r="ABP80" s="494"/>
      <c r="ABQ80" s="494"/>
      <c r="ABR80" s="494"/>
      <c r="ABS80" s="494"/>
      <c r="ABT80" s="494"/>
      <c r="ABU80" s="494"/>
      <c r="ABV80" s="494"/>
      <c r="ABW80" s="494"/>
      <c r="ABX80" s="494"/>
      <c r="ABY80" s="494"/>
      <c r="ABZ80" s="494"/>
      <c r="ACA80" s="494"/>
      <c r="ACB80" s="494"/>
      <c r="ACC80" s="494"/>
      <c r="ACD80" s="494"/>
      <c r="ACE80" s="494"/>
      <c r="ACF80" s="494"/>
      <c r="ACG80" s="494"/>
      <c r="ACH80" s="494"/>
      <c r="ACI80" s="494"/>
      <c r="ACJ80" s="494"/>
      <c r="ACK80" s="494"/>
      <c r="ACL80" s="494"/>
      <c r="ACM80" s="494"/>
      <c r="ACN80" s="494"/>
      <c r="ACO80" s="494"/>
      <c r="ACP80" s="494"/>
      <c r="ACQ80" s="494"/>
      <c r="ACR80" s="494"/>
      <c r="ACS80" s="494"/>
      <c r="ACT80" s="494"/>
      <c r="ACU80" s="494"/>
      <c r="ACV80" s="494"/>
      <c r="ACW80" s="494"/>
      <c r="ACX80" s="494"/>
      <c r="ACY80" s="494"/>
      <c r="ACZ80" s="494"/>
      <c r="ADA80" s="494"/>
      <c r="ADB80" s="494"/>
      <c r="ADC80" s="494"/>
      <c r="ADD80" s="494"/>
      <c r="ADE80" s="494"/>
      <c r="ADF80" s="494"/>
      <c r="ADG80" s="494"/>
      <c r="ADH80" s="494"/>
      <c r="ADI80" s="494"/>
      <c r="ADJ80" s="494"/>
      <c r="ADK80" s="494"/>
      <c r="ADL80" s="494"/>
      <c r="ADM80" s="494"/>
      <c r="ADN80" s="494"/>
      <c r="ADO80" s="494"/>
      <c r="ADP80" s="494"/>
      <c r="ADQ80" s="494"/>
      <c r="ADR80" s="494"/>
      <c r="ADS80" s="494"/>
      <c r="ADT80" s="494"/>
      <c r="ADU80" s="494"/>
      <c r="ADV80" s="494"/>
      <c r="ADW80" s="494"/>
      <c r="ADX80" s="494"/>
      <c r="ADY80" s="494"/>
      <c r="ADZ80" s="494"/>
      <c r="AEA80" s="494"/>
      <c r="AEB80" s="494"/>
      <c r="AEC80" s="494"/>
      <c r="AED80" s="494"/>
      <c r="AEE80" s="494"/>
      <c r="AEF80" s="494"/>
      <c r="AEG80" s="494"/>
      <c r="AEH80" s="494"/>
      <c r="AEI80" s="494"/>
      <c r="AEJ80" s="494"/>
      <c r="AEK80" s="494"/>
      <c r="AEL80" s="494"/>
      <c r="AEM80" s="494"/>
      <c r="AEN80" s="494"/>
      <c r="AEO80" s="494"/>
      <c r="AEP80" s="494"/>
      <c r="AEQ80" s="494"/>
      <c r="AER80" s="494"/>
      <c r="AES80" s="494"/>
      <c r="AET80" s="494"/>
      <c r="AEU80" s="494"/>
      <c r="AEV80" s="494"/>
      <c r="AEW80" s="494"/>
      <c r="AEX80" s="494"/>
      <c r="AEY80" s="494"/>
      <c r="AEZ80" s="494"/>
      <c r="AFA80" s="494"/>
      <c r="AFB80" s="494"/>
      <c r="AFC80" s="494"/>
      <c r="AFD80" s="494"/>
      <c r="AFE80" s="494"/>
      <c r="AFF80" s="494"/>
      <c r="AFG80" s="494"/>
      <c r="AFH80" s="494"/>
      <c r="AFI80" s="494"/>
      <c r="AFJ80" s="494"/>
      <c r="AFK80" s="494"/>
      <c r="AFL80" s="494"/>
      <c r="AFM80" s="494"/>
      <c r="AFN80" s="494"/>
      <c r="AFO80" s="494"/>
      <c r="AFP80" s="494"/>
      <c r="AFQ80" s="494"/>
      <c r="AFR80" s="494"/>
      <c r="AFS80" s="494"/>
      <c r="AFT80" s="494"/>
      <c r="AFU80" s="494"/>
      <c r="AFV80" s="494"/>
      <c r="AFW80" s="494"/>
      <c r="AFX80" s="494"/>
      <c r="AFY80" s="494"/>
      <c r="AFZ80" s="494"/>
      <c r="AGA80" s="494"/>
      <c r="AGB80" s="494"/>
      <c r="AGC80" s="494"/>
      <c r="AGD80" s="494"/>
      <c r="AGE80" s="494"/>
      <c r="AGF80" s="494"/>
      <c r="AGG80" s="494"/>
      <c r="AGH80" s="494"/>
      <c r="AGI80" s="494"/>
      <c r="AGJ80" s="494"/>
      <c r="AGK80" s="494"/>
      <c r="AGL80" s="494"/>
      <c r="AGM80" s="494"/>
      <c r="AGN80" s="494"/>
      <c r="AGO80" s="494"/>
      <c r="AGP80" s="494"/>
      <c r="AGQ80" s="494"/>
      <c r="AGR80" s="494"/>
      <c r="AGS80" s="494"/>
      <c r="AGT80" s="494"/>
      <c r="AGU80" s="494"/>
      <c r="AGV80" s="494"/>
      <c r="AGW80" s="494"/>
      <c r="AGX80" s="494"/>
      <c r="AGY80" s="494"/>
      <c r="AGZ80" s="494"/>
      <c r="AHA80" s="494"/>
      <c r="AHB80" s="494"/>
      <c r="AHC80" s="494"/>
      <c r="AHD80" s="494"/>
      <c r="AHE80" s="494"/>
      <c r="AHF80" s="494"/>
      <c r="AHG80" s="494"/>
      <c r="AHH80" s="494"/>
      <c r="AHI80" s="494"/>
      <c r="AHJ80" s="494"/>
      <c r="AHK80" s="494"/>
      <c r="AHL80" s="494"/>
      <c r="AHM80" s="494"/>
      <c r="AHN80" s="494"/>
      <c r="AHO80" s="494"/>
      <c r="AHP80" s="494"/>
      <c r="AHQ80" s="494"/>
      <c r="AHR80" s="494"/>
      <c r="AHS80" s="494"/>
      <c r="AHT80" s="494"/>
      <c r="AHU80" s="494"/>
      <c r="AHV80" s="494"/>
      <c r="AHW80" s="494"/>
      <c r="AHX80" s="494"/>
      <c r="AHY80" s="494"/>
      <c r="AHZ80" s="494"/>
      <c r="AIA80" s="494"/>
      <c r="AIB80" s="494"/>
      <c r="AIC80" s="494"/>
      <c r="AID80" s="494"/>
      <c r="AIE80" s="494"/>
      <c r="AIF80" s="494"/>
      <c r="AIG80" s="494"/>
      <c r="AIH80" s="494"/>
      <c r="AII80" s="494"/>
      <c r="AIJ80" s="494"/>
      <c r="AIK80" s="494"/>
      <c r="AIL80" s="494"/>
      <c r="AIM80" s="494"/>
      <c r="AIN80" s="494"/>
      <c r="AIO80" s="494"/>
      <c r="AIP80" s="494"/>
      <c r="AIQ80" s="494"/>
      <c r="AIR80" s="494"/>
      <c r="AIS80" s="494"/>
      <c r="AIT80" s="494"/>
      <c r="AIU80" s="494"/>
      <c r="AIV80" s="494"/>
      <c r="AIW80" s="494"/>
      <c r="AIX80" s="494"/>
      <c r="AIY80" s="494"/>
      <c r="AIZ80" s="494"/>
      <c r="AJA80" s="494"/>
      <c r="AJB80" s="494"/>
      <c r="AJC80" s="494"/>
      <c r="AJD80" s="494"/>
      <c r="AJE80" s="494"/>
      <c r="AJF80" s="494"/>
      <c r="AJG80" s="494"/>
      <c r="AJH80" s="494"/>
      <c r="AJI80" s="494"/>
      <c r="AJJ80" s="494"/>
      <c r="AJK80" s="494"/>
      <c r="AJL80" s="494"/>
      <c r="AJM80" s="494"/>
      <c r="AJN80" s="494"/>
      <c r="AJO80" s="494"/>
      <c r="AJP80" s="494"/>
      <c r="AJQ80" s="494"/>
      <c r="AJR80" s="494"/>
      <c r="AJS80" s="494"/>
      <c r="AJT80" s="494"/>
      <c r="AJU80" s="494"/>
      <c r="AJV80" s="494"/>
      <c r="AJW80" s="494"/>
      <c r="AJX80" s="494"/>
      <c r="AJY80" s="494"/>
      <c r="AJZ80" s="494"/>
      <c r="AKA80" s="494"/>
      <c r="AKB80" s="494"/>
      <c r="AKC80" s="494"/>
      <c r="AKD80" s="494"/>
      <c r="AKE80" s="494"/>
      <c r="AKF80" s="494"/>
      <c r="AKG80" s="494"/>
      <c r="AKH80" s="494"/>
      <c r="AKI80" s="494"/>
      <c r="AKJ80" s="494"/>
      <c r="AKK80" s="494"/>
      <c r="AKL80" s="494"/>
      <c r="AKM80" s="494"/>
      <c r="AKN80" s="494"/>
      <c r="AKO80" s="494"/>
      <c r="AKP80" s="494"/>
      <c r="AKQ80" s="494"/>
      <c r="AKR80" s="494"/>
      <c r="AKS80" s="494"/>
      <c r="AKT80" s="494"/>
      <c r="AKU80" s="494"/>
      <c r="AKV80" s="494"/>
      <c r="AKW80" s="494"/>
      <c r="AKX80" s="494"/>
      <c r="AKY80" s="494"/>
      <c r="AKZ80" s="494"/>
      <c r="ALA80" s="494"/>
      <c r="ALB80" s="494"/>
      <c r="ALC80" s="494"/>
      <c r="ALD80" s="494"/>
      <c r="ALE80" s="494"/>
      <c r="ALF80" s="494"/>
      <c r="ALG80" s="494"/>
      <c r="ALH80" s="494"/>
      <c r="ALI80" s="494"/>
      <c r="ALJ80" s="494"/>
      <c r="ALK80" s="494"/>
      <c r="ALL80" s="494"/>
      <c r="ALM80" s="494"/>
      <c r="ALN80" s="494"/>
      <c r="ALO80" s="494"/>
      <c r="ALP80" s="494"/>
      <c r="ALQ80" s="494"/>
      <c r="ALR80" s="494"/>
      <c r="ALS80" s="494"/>
      <c r="ALT80" s="494"/>
      <c r="ALU80" s="494"/>
      <c r="ALV80" s="494"/>
      <c r="ALW80" s="494"/>
      <c r="ALX80" s="494"/>
      <c r="ALY80" s="494"/>
      <c r="ALZ80" s="494"/>
      <c r="AMA80" s="494"/>
      <c r="AMB80" s="494"/>
      <c r="AMC80" s="494"/>
      <c r="AMD80" s="494"/>
      <c r="AME80" s="494"/>
      <c r="AMF80" s="494"/>
      <c r="AMG80" s="494"/>
      <c r="AMH80" s="494"/>
      <c r="AMI80" s="494"/>
      <c r="AMJ80" s="494"/>
      <c r="AMK80" s="494"/>
      <c r="AML80" s="494"/>
      <c r="AMM80" s="494"/>
      <c r="AMN80" s="494"/>
      <c r="AMO80" s="494"/>
      <c r="AMP80" s="494"/>
      <c r="AMQ80" s="494"/>
      <c r="AMR80" s="494"/>
      <c r="AMS80" s="494"/>
      <c r="AMT80" s="494"/>
      <c r="AMU80" s="494"/>
      <c r="AMV80" s="494"/>
      <c r="AMW80" s="494"/>
      <c r="AMX80" s="494"/>
      <c r="AMY80" s="494"/>
      <c r="AMZ80" s="494"/>
      <c r="ANA80" s="494"/>
      <c r="ANB80" s="494"/>
      <c r="ANC80" s="494"/>
      <c r="AND80" s="494"/>
      <c r="ANE80" s="494"/>
      <c r="ANF80" s="494"/>
      <c r="ANG80" s="494"/>
      <c r="ANH80" s="494"/>
      <c r="ANI80" s="494"/>
      <c r="ANJ80" s="494"/>
    </row>
    <row r="81" spans="1:1050" ht="26.1" customHeight="1" outlineLevel="2" x14ac:dyDescent="0.2">
      <c r="A81" s="386">
        <f>EJ81</f>
        <v>165</v>
      </c>
      <c r="B81" s="387" t="s">
        <v>137</v>
      </c>
      <c r="C81" s="387" t="s">
        <v>9</v>
      </c>
      <c r="D81" s="387" t="s">
        <v>10</v>
      </c>
      <c r="E81" s="387" t="s">
        <v>138</v>
      </c>
      <c r="F81" s="387" t="s">
        <v>139</v>
      </c>
      <c r="G81" s="388" t="s">
        <v>263</v>
      </c>
      <c r="H81" s="389" t="s">
        <v>130</v>
      </c>
      <c r="I81" s="389">
        <v>18</v>
      </c>
      <c r="J81" s="391">
        <v>564.39</v>
      </c>
      <c r="K81" s="391">
        <v>33.659999999999997</v>
      </c>
      <c r="L81" s="391">
        <v>390.4</v>
      </c>
      <c r="M81" s="391">
        <v>96.69</v>
      </c>
      <c r="N81" s="391"/>
      <c r="O81" s="391"/>
      <c r="P81" s="391"/>
      <c r="Q81" s="391"/>
      <c r="R81" s="391"/>
      <c r="S81" s="391">
        <v>210.35</v>
      </c>
      <c r="T81" s="391">
        <f>SUM(J81:S81)</f>
        <v>1295.4899999999998</v>
      </c>
      <c r="U81" s="391">
        <f>(((J81+K81+L81+N81+P81)*14)+((M81+O81+Q81+R81+S81)*12))</f>
        <v>17522.78</v>
      </c>
      <c r="V81" s="389">
        <v>3</v>
      </c>
      <c r="W81" s="392">
        <v>16</v>
      </c>
      <c r="X81" s="393">
        <f>VLOOKUP(W81,'[1]PPTOS GENERALES 2024'!$AL$11:$AN$40,3)*Y81</f>
        <v>420.74</v>
      </c>
      <c r="Y81" s="394">
        <v>1</v>
      </c>
      <c r="Z81" s="395">
        <f>VLOOKUP(C81,'[1]PPTOS GENERALES 2024'!$AL$3:$AO$8,4)*Y81</f>
        <v>720.49</v>
      </c>
      <c r="AA81" s="395">
        <f>VLOOKUP(C81,'[1]PPTOS GENERALES 2024'!$AL$3:$AP$8,5)*DM81*Y81</f>
        <v>222.89000000000001</v>
      </c>
      <c r="AB81" s="395">
        <f>VLOOKUP(C81,'[1]PPTOS GENERALES 2024'!$R$3:$V$8,5)*12</f>
        <v>210.24</v>
      </c>
      <c r="AC81" s="391">
        <f>VLOOKUP(C81,'[1]PPTOS GENERALES 2024'!$AU$3:$AV$8,2)*Y81</f>
        <v>713.92274999999995</v>
      </c>
      <c r="AD81" s="391">
        <f>VLOOKUP(C81,'[1]PPTOS GENERALES 2024'!$AU$3:$AW$8,3)*DM81*Y81</f>
        <v>220.51849999999999</v>
      </c>
      <c r="AE81" s="396">
        <f>VLOOKUP(I81,'[1]PPTOS GENERALES 2024'!$AL$11:$AN$40,3)*Y81</f>
        <v>474.69</v>
      </c>
      <c r="AF81" s="391"/>
      <c r="AG81" s="391">
        <f>VLOOKUP(V81,'[1]PPTOS GENERALES 2024'!$AL$45:$AU$56,10)*Y81</f>
        <v>446.37</v>
      </c>
      <c r="AH81" s="391"/>
      <c r="AI81" s="391"/>
      <c r="AJ81" s="391"/>
      <c r="AK81" s="397"/>
      <c r="AL81" s="391">
        <f>VLOOKUP(V81,'[1]PPTOS GENERALES 2024'!$AL$45:$BB$56,12)*AK81</f>
        <v>0</v>
      </c>
      <c r="AM81" s="397">
        <v>1</v>
      </c>
      <c r="AN81" s="391">
        <f>VLOOKUP(V81,'[1]PPTOS GENERALES 2024'!$AL$45:$BB$56,14)*AM81</f>
        <v>376.6</v>
      </c>
      <c r="AO81" s="397"/>
      <c r="AP81" s="391">
        <f>VLOOKUP(V81,'[1]PPTOS GENERALES 2024'!$AL$45:$BB$56,15)*AO81</f>
        <v>0</v>
      </c>
      <c r="AQ81" s="397"/>
      <c r="AR81" s="391">
        <f>VLOOKUP(V81,'[1]PPTOS GENERALES 2024'!$AL$45:$BB$56,17)*AQ81</f>
        <v>0</v>
      </c>
      <c r="AS81" s="397"/>
      <c r="AT81" s="391">
        <f>VLOOKUP(V81,'[1]PPTOS GENERALES 2024'!$AL$45:$BG$56,18)*AS81</f>
        <v>0</v>
      </c>
      <c r="AU81" s="398"/>
      <c r="AV81" s="391">
        <f>VLOOKUP(V81,'[1]PPTOS GENERALES 2024'!$AL$45:$BG$56,19)*AU81</f>
        <v>0</v>
      </c>
      <c r="AW81" s="398">
        <v>1</v>
      </c>
      <c r="AX81" s="391">
        <f>VLOOKUP(V81,'[1]PPTOS GENERALES 2024'!$AL$45:$BG$56,20)*AW81</f>
        <v>94.15</v>
      </c>
      <c r="AY81" s="398"/>
      <c r="AZ81" s="391">
        <f>VLOOKUP(V81,'[1]PPTOS GENERALES 2024'!$AL$45:$BG$56,21)*AY81</f>
        <v>0</v>
      </c>
      <c r="BA81" s="398"/>
      <c r="BB81" s="391">
        <f>VLOOKUP(V81,'[1]PPTOS GENERALES 2024'!$AL$45:$BG$56,22)*BA81</f>
        <v>0</v>
      </c>
      <c r="BC81" s="398"/>
      <c r="BD81" s="270">
        <f>VLOOKUP(V81,'[1]PPTOS GENERALES 2024'!$AL$45:$BZ$56,23)*BC81</f>
        <v>0</v>
      </c>
      <c r="BE81" s="398"/>
      <c r="BF81" s="270">
        <f>VLOOKUP(V81,'[1]PPTOS GENERALES 2024'!$AL$45:$BZ$56,24)*BE81</f>
        <v>0</v>
      </c>
      <c r="BG81" s="398"/>
      <c r="BH81" s="270">
        <f>VLOOKUP(V81,'[1]PPTOS GENERALES 2024'!$AL$45:$BZ$56,25)*BG81</f>
        <v>0</v>
      </c>
      <c r="BI81" s="398"/>
      <c r="BJ81" s="270">
        <f>VLOOKUP(V81,'[1]PPTOS GENERALES 2024'!$AL$45:$BZ$56,26)*BI81</f>
        <v>0</v>
      </c>
      <c r="BK81" s="398"/>
      <c r="BL81" s="270">
        <f>VLOOKUP(V81,'[1]PPTOS GENERALES 2024'!$AL$45:$BZ$56,27)*BK81</f>
        <v>0</v>
      </c>
      <c r="BM81" s="270"/>
      <c r="BN81" s="270">
        <f>VLOOKUP(V81,'[1]PPTOS GENERALES 2024'!$AL$45:$BZ$56,28)*BM81</f>
        <v>0</v>
      </c>
      <c r="BO81" s="270"/>
      <c r="BP81" s="270">
        <f>VLOOKUP(V81,'[1]PPTOS GENERALES 2024'!$AL$45:$BZ$56,29)*BO81</f>
        <v>0</v>
      </c>
      <c r="BQ81" s="270"/>
      <c r="BR81" s="270">
        <f>VLOOKUP(V81,'[1]PPTOS GENERALES 2024'!$AL$45:$BZ$56,30)*BQ81</f>
        <v>0</v>
      </c>
      <c r="BS81" s="270"/>
      <c r="BT81" s="270">
        <f>VLOOKUP(V81,'[1]PPTOS GENERALES 2024'!$AL$45:$BZ$56,31)*BS81</f>
        <v>0</v>
      </c>
      <c r="BU81" s="270"/>
      <c r="BV81" s="270">
        <f>VLOOKUP(V81,'[1]PPTOS GENERALES 2024'!$AL$45:$BZ$56,32)*BU81</f>
        <v>0</v>
      </c>
      <c r="BW81" s="270"/>
      <c r="BX81" s="270">
        <f>VLOOKUP(V81,'[1]PPTOS GENERALES 2024'!$AL$45:$BZ$56,33)*BW81</f>
        <v>0</v>
      </c>
      <c r="BY81" s="270"/>
      <c r="BZ81" s="270">
        <f>VLOOKUP(V81,'[1]PPTOS GENERALES 2024'!$AL$45:$BZ$56,34)*BY81</f>
        <v>0</v>
      </c>
      <c r="CA81" s="270"/>
      <c r="CB81" s="270">
        <f>VLOOKUP(V81,'[1]PPTOS GENERALES 2024'!$AL$45:$BZ$56,35)*CA81</f>
        <v>0</v>
      </c>
      <c r="CC81" s="270">
        <v>0</v>
      </c>
      <c r="CD81" s="270">
        <f>VLOOKUP(V81,'[1]PPTOS GENERALES 2024'!$AL$45:$BZ$56,36)*CC81</f>
        <v>0</v>
      </c>
      <c r="CE81" s="270">
        <v>0</v>
      </c>
      <c r="CF81" s="270">
        <f>VLOOKUP(V81,'[1]PPTOS GENERALES 2024'!$AL$45:$BZ$56,37)*CE81</f>
        <v>0</v>
      </c>
      <c r="CG81" s="270">
        <v>0</v>
      </c>
      <c r="CH81" s="270">
        <f>VLOOKUP(V81,'[1]PPTOS GENERALES 2024'!$AL$45:$BZ$56,38)*CG81</f>
        <v>0</v>
      </c>
      <c r="CI81" s="270">
        <v>0</v>
      </c>
      <c r="CJ81" s="270">
        <f>VLOOKUP(V81,'[1]PPTOS GENERALES 2024'!$AL$45:$BZ$56,39)*CI81</f>
        <v>0</v>
      </c>
      <c r="CK81" s="270"/>
      <c r="CL81" s="270">
        <f>VLOOKUP(V81,'[1]PPTOS GENERALES 2024'!$AL$45:$BZ$56,40)*CK81</f>
        <v>0</v>
      </c>
      <c r="CM81" s="270"/>
      <c r="CN81" s="270">
        <f>VLOOKUP(V81,'[1]PPTOS GENERALES 2024'!$AL$45:$BZ$56,41)*CM81</f>
        <v>0</v>
      </c>
      <c r="CO81" s="391"/>
      <c r="CP81" s="391"/>
      <c r="CQ81" s="391"/>
      <c r="CR81" s="391"/>
      <c r="CS81" s="452">
        <f t="array" ref="CS81">ROUND((Z81*12)+(AC81*2),2)</f>
        <v>10073.73</v>
      </c>
      <c r="CT81" s="391"/>
      <c r="CU81" s="391">
        <f t="array" ref="CU81">ROUND((AA81*12)+ (AD81*2)+AB81,2)</f>
        <v>3325.96</v>
      </c>
      <c r="CV81" s="270">
        <f>SUM(CO81:CU81)</f>
        <v>13399.689999999999</v>
      </c>
      <c r="CW81" s="391">
        <f t="array" ref="CW81">ROUND((AE81+AF81)*14,2)</f>
        <v>6645.66</v>
      </c>
      <c r="CX81" s="391">
        <f t="array" ref="CX81">ROUND(AG81*14,2)</f>
        <v>6249.18</v>
      </c>
      <c r="CY81" s="270">
        <f t="shared" ref="CY81:CY84" si="60">ROUND((AH81+AJ81+AL81+AN81+AP81+AR81+AT81+AV81+AX81+AZ81+BB81+BD81+BF81+BH81+BJ81+BL81+BN81+BP81+BR81+BT81+BV81+BX81+BZ81+CB81+CD81+CF81+CH81+CJ81+CL81+CN81)*14+(AI81)*14,2)</f>
        <v>6590.5</v>
      </c>
      <c r="CZ81" s="278">
        <f t="shared" ref="CZ81:CZ86" si="61">SUM(CX81:CY81)</f>
        <v>12839.68</v>
      </c>
      <c r="DA81" s="129">
        <f>CO81+CP81+CR81+CS81+CT81+CU81+CW81+CX81+CY81</f>
        <v>32885.03</v>
      </c>
      <c r="DB81" s="390">
        <v>0</v>
      </c>
      <c r="DC81" s="400">
        <f>((Z81*14)+(AA81*14)+(AE81*14)+(AF81*14)+(AG81*14)+(AJ81*12)+(AR81*12)+(AT81*12)+(AV81*12)+(AX81*12)+(BB81*12)+DB81)</f>
        <v>27231.96</v>
      </c>
      <c r="DD81" s="401">
        <f>((DC81/U81)-1)</f>
        <v>0.55408902012123651</v>
      </c>
      <c r="DE81" s="391"/>
      <c r="DF81" s="391"/>
      <c r="DG81" s="391">
        <f>Z81+AA81+AE81+AF81+AG81+AH81+AI81+AJ81+AL81+AN81+AP81+AR81+AT81+AV81+AX81+AZ81+BB81</f>
        <v>2335.19</v>
      </c>
      <c r="DH81" s="389" t="e">
        <f>#REF!-#REF!</f>
        <v>#REF!</v>
      </c>
      <c r="DI81" s="402" t="s">
        <v>122</v>
      </c>
      <c r="DJ81" s="411">
        <v>34326</v>
      </c>
      <c r="DK81" s="284">
        <v>45658</v>
      </c>
      <c r="DL81" s="403">
        <f>DATEDIF(DJ81,DK81,"y")/3</f>
        <v>10.333333333333334</v>
      </c>
      <c r="DM81" s="403">
        <f>DATEDIF(DJ81,DK81,"y")/3</f>
        <v>10.333333333333334</v>
      </c>
      <c r="DN81" s="404">
        <f>ROUND(AF81/30,2)</f>
        <v>0</v>
      </c>
      <c r="DO81" s="405">
        <f>ROUND(AJ81/30,2)</f>
        <v>0</v>
      </c>
      <c r="DP81" s="405">
        <f>ROUND(AL81/30,2)</f>
        <v>0</v>
      </c>
      <c r="DQ81" s="405">
        <f>ROUND(AN81/30,2)</f>
        <v>12.55</v>
      </c>
      <c r="DR81" s="405">
        <f>ROUND(AP81/30,2)</f>
        <v>0</v>
      </c>
      <c r="DS81" s="405">
        <f>ROUND(AR81/30,2)</f>
        <v>0</v>
      </c>
      <c r="DT81" s="405">
        <f>ROUND(AT81/30,2)</f>
        <v>0</v>
      </c>
      <c r="DU81" s="405">
        <f>ROUND(AV81/30,2)</f>
        <v>0</v>
      </c>
      <c r="DV81" s="405">
        <f>ROUND(AX81/30,2)</f>
        <v>3.14</v>
      </c>
      <c r="DW81" s="405">
        <f>ROUND(AZ81/30,2)</f>
        <v>0</v>
      </c>
      <c r="DX81" s="405">
        <f>ROUND(BB81/30,2)</f>
        <v>0</v>
      </c>
      <c r="DY81" s="204"/>
      <c r="DZ81" s="406">
        <v>74</v>
      </c>
      <c r="EA81" s="406">
        <v>1743.34</v>
      </c>
      <c r="EB81" s="407" t="e">
        <f>#REF!-DZ81</f>
        <v>#REF!</v>
      </c>
      <c r="EC81" s="408">
        <f>DG81-EA81</f>
        <v>591.85000000000014</v>
      </c>
      <c r="ED81" s="409">
        <f>ROUND(DB81/2,2)</f>
        <v>0</v>
      </c>
      <c r="EE81" s="204"/>
      <c r="EF81" s="204"/>
      <c r="EG81" s="204"/>
      <c r="EH81" s="204"/>
      <c r="EI81" s="134" t="s">
        <v>264</v>
      </c>
      <c r="EJ81" s="124">
        <v>165</v>
      </c>
      <c r="EK81" s="295" t="s">
        <v>213</v>
      </c>
      <c r="EL81" s="205">
        <v>6</v>
      </c>
      <c r="EM81" s="205">
        <v>5</v>
      </c>
      <c r="EN81" s="170" t="s">
        <v>132</v>
      </c>
      <c r="EO81" s="170" t="s">
        <v>132</v>
      </c>
    </row>
    <row r="82" spans="1:1050" ht="26.1" customHeight="1" outlineLevel="2" x14ac:dyDescent="0.2">
      <c r="A82" s="386">
        <f>EJ82</f>
        <v>165</v>
      </c>
      <c r="B82" s="387" t="s">
        <v>137</v>
      </c>
      <c r="C82" s="387" t="s">
        <v>9</v>
      </c>
      <c r="D82" s="387" t="s">
        <v>10</v>
      </c>
      <c r="E82" s="387" t="s">
        <v>138</v>
      </c>
      <c r="F82" s="387" t="s">
        <v>139</v>
      </c>
      <c r="G82" s="388" t="s">
        <v>263</v>
      </c>
      <c r="H82" s="389" t="s">
        <v>130</v>
      </c>
      <c r="I82" s="389">
        <v>18</v>
      </c>
      <c r="J82" s="391">
        <v>564.39</v>
      </c>
      <c r="K82" s="391">
        <v>50.49</v>
      </c>
      <c r="L82" s="391">
        <v>346.03</v>
      </c>
      <c r="M82" s="391">
        <v>91.98</v>
      </c>
      <c r="N82" s="391"/>
      <c r="O82" s="391"/>
      <c r="P82" s="391"/>
      <c r="Q82" s="391"/>
      <c r="R82" s="391"/>
      <c r="S82" s="391">
        <v>210.35</v>
      </c>
      <c r="T82" s="391">
        <f>SUM(J82:S82)</f>
        <v>1263.2399999999998</v>
      </c>
      <c r="U82" s="391">
        <f>(((J82+K82+L82+N82+P82)*14)+((M82+O82+Q82+R82+S82)*12))</f>
        <v>17080.7</v>
      </c>
      <c r="V82" s="389">
        <v>3</v>
      </c>
      <c r="W82" s="392">
        <v>16</v>
      </c>
      <c r="X82" s="393">
        <f>VLOOKUP(W82,'[1]PPTOS GENERALES 2024'!$AL$11:$AN$40,3)*Y82</f>
        <v>420.74</v>
      </c>
      <c r="Y82" s="394">
        <v>1</v>
      </c>
      <c r="Z82" s="395">
        <f>VLOOKUP(C82,'[1]PPTOS GENERALES 2024'!$AL$3:$AO$8,4)*Y82</f>
        <v>720.49</v>
      </c>
      <c r="AA82" s="395">
        <f>VLOOKUP(C82,'[1]PPTOS GENERALES 2024'!$AL$3:$AP$8,5)*DM82*Y82</f>
        <v>194.13</v>
      </c>
      <c r="AB82" s="395"/>
      <c r="AC82" s="391">
        <f>VLOOKUP(C82,'[1]PPTOS GENERALES 2024'!$AU$3:$AV$8,2)*Y82</f>
        <v>713.92274999999995</v>
      </c>
      <c r="AD82" s="391">
        <f>VLOOKUP(C82,'[1]PPTOS GENERALES 2024'!$AU$3:$AW$8,3)*DM82*Y82</f>
        <v>192.06449999999998</v>
      </c>
      <c r="AE82" s="396">
        <f>VLOOKUP(I82,'[1]PPTOS GENERALES 2024'!$AL$11:$AN$40,3)*Y82</f>
        <v>474.69</v>
      </c>
      <c r="AF82" s="391"/>
      <c r="AG82" s="391">
        <f>VLOOKUP(V82,'[1]PPTOS GENERALES 2024'!$AL$45:$AU$56,10)*Y82</f>
        <v>446.37</v>
      </c>
      <c r="AH82" s="391"/>
      <c r="AI82" s="391"/>
      <c r="AJ82" s="391"/>
      <c r="AK82" s="397"/>
      <c r="AL82" s="391">
        <f>VLOOKUP(V82,'[1]PPTOS GENERALES 2024'!$AL$45:$BB$56,12)*AK82</f>
        <v>0</v>
      </c>
      <c r="AM82" s="397">
        <v>1</v>
      </c>
      <c r="AN82" s="391">
        <f>VLOOKUP(V82,'[1]PPTOS GENERALES 2024'!$AL$45:$BB$56,14)*AM82</f>
        <v>376.6</v>
      </c>
      <c r="AO82" s="397"/>
      <c r="AP82" s="391">
        <f>VLOOKUP(V82,'[1]PPTOS GENERALES 2024'!$AL$45:$BB$56,15)*AO82</f>
        <v>0</v>
      </c>
      <c r="AQ82" s="397"/>
      <c r="AR82" s="391">
        <f>VLOOKUP(V82,'[1]PPTOS GENERALES 2024'!$AL$45:$BB$56,17)*AQ82</f>
        <v>0</v>
      </c>
      <c r="AS82" s="397"/>
      <c r="AT82" s="391">
        <f>VLOOKUP(V82,'[1]PPTOS GENERALES 2024'!$AL$45:$BG$56,18)*AS82</f>
        <v>0</v>
      </c>
      <c r="AU82" s="398"/>
      <c r="AV82" s="391">
        <f>VLOOKUP(V82,'[1]PPTOS GENERALES 2024'!$AL$45:$BG$56,19)*AU82</f>
        <v>0</v>
      </c>
      <c r="AW82" s="398">
        <v>1</v>
      </c>
      <c r="AX82" s="391">
        <f>VLOOKUP(V82,'[1]PPTOS GENERALES 2024'!$AL$45:$BG$56,20)*AW82</f>
        <v>94.15</v>
      </c>
      <c r="AY82" s="398"/>
      <c r="AZ82" s="391">
        <f>VLOOKUP(V82,'[1]PPTOS GENERALES 2024'!$AL$45:$BG$56,21)*AY82</f>
        <v>0</v>
      </c>
      <c r="BA82" s="398"/>
      <c r="BB82" s="391">
        <f>VLOOKUP(V82,'[1]PPTOS GENERALES 2024'!$AL$45:$BG$56,22)*BA82</f>
        <v>0</v>
      </c>
      <c r="BC82" s="398"/>
      <c r="BD82" s="270">
        <f>VLOOKUP(V82,'[1]PPTOS GENERALES 2024'!$AL$45:$BZ$56,23)*BC82</f>
        <v>0</v>
      </c>
      <c r="BE82" s="398"/>
      <c r="BF82" s="270">
        <f>VLOOKUP(V82,'[1]PPTOS GENERALES 2024'!$AL$45:$BZ$56,24)*BE82</f>
        <v>0</v>
      </c>
      <c r="BG82" s="398"/>
      <c r="BH82" s="270">
        <f>VLOOKUP(V82,'[1]PPTOS GENERALES 2024'!$AL$45:$BZ$56,25)*BG82</f>
        <v>0</v>
      </c>
      <c r="BI82" s="398"/>
      <c r="BJ82" s="270">
        <f>VLOOKUP(V82,'[1]PPTOS GENERALES 2024'!$AL$45:$BZ$56,26)*BI82</f>
        <v>0</v>
      </c>
      <c r="BK82" s="398"/>
      <c r="BL82" s="270">
        <f>VLOOKUP(V82,'[1]PPTOS GENERALES 2024'!$AL$45:$BZ$56,27)*BK82</f>
        <v>0</v>
      </c>
      <c r="BM82" s="270"/>
      <c r="BN82" s="270">
        <f>VLOOKUP(V82,'[1]PPTOS GENERALES 2024'!$AL$45:$BZ$56,28)*BM82</f>
        <v>0</v>
      </c>
      <c r="BO82" s="270"/>
      <c r="BP82" s="270">
        <f>VLOOKUP(V82,'[1]PPTOS GENERALES 2024'!$AL$45:$BZ$56,29)*BO82</f>
        <v>0</v>
      </c>
      <c r="BQ82" s="270"/>
      <c r="BR82" s="270">
        <f>VLOOKUP(V82,'[1]PPTOS GENERALES 2024'!$AL$45:$BZ$56,30)*BQ82</f>
        <v>0</v>
      </c>
      <c r="BS82" s="270"/>
      <c r="BT82" s="270">
        <f>VLOOKUP(V82,'[1]PPTOS GENERALES 2024'!$AL$45:$BZ$56,31)*BS82</f>
        <v>0</v>
      </c>
      <c r="BU82" s="270"/>
      <c r="BV82" s="270">
        <f>VLOOKUP(V82,'[1]PPTOS GENERALES 2024'!$AL$45:$BZ$56,32)*BU82</f>
        <v>0</v>
      </c>
      <c r="BW82" s="270"/>
      <c r="BX82" s="270">
        <f>VLOOKUP(V82,'[1]PPTOS GENERALES 2024'!$AL$45:$BZ$56,33)*BW82</f>
        <v>0</v>
      </c>
      <c r="BY82" s="270"/>
      <c r="BZ82" s="270">
        <f>VLOOKUP(V82,'[1]PPTOS GENERALES 2024'!$AL$45:$BZ$56,34)*BY82</f>
        <v>0</v>
      </c>
      <c r="CA82" s="270"/>
      <c r="CB82" s="270">
        <f>VLOOKUP(V82,'[1]PPTOS GENERALES 2024'!$AL$45:$BZ$56,35)*CA82</f>
        <v>0</v>
      </c>
      <c r="CC82" s="270">
        <v>0</v>
      </c>
      <c r="CD82" s="270">
        <f>VLOOKUP(V82,'[1]PPTOS GENERALES 2024'!$AL$45:$BZ$56,36)*CC82</f>
        <v>0</v>
      </c>
      <c r="CE82" s="270">
        <v>0</v>
      </c>
      <c r="CF82" s="270">
        <f>VLOOKUP(V82,'[1]PPTOS GENERALES 2024'!$AL$45:$BZ$56,37)*CE82</f>
        <v>0</v>
      </c>
      <c r="CG82" s="270">
        <v>0</v>
      </c>
      <c r="CH82" s="270">
        <f>VLOOKUP(V82,'[1]PPTOS GENERALES 2024'!$AL$45:$BZ$56,38)*CG82</f>
        <v>0</v>
      </c>
      <c r="CI82" s="270">
        <v>0</v>
      </c>
      <c r="CJ82" s="270">
        <f>VLOOKUP(V82,'[1]PPTOS GENERALES 2024'!$AL$45:$BZ$56,39)*CI82</f>
        <v>0</v>
      </c>
      <c r="CK82" s="270"/>
      <c r="CL82" s="270">
        <f>VLOOKUP(V82,'[1]PPTOS GENERALES 2024'!$AL$45:$BZ$56,40)*CK82</f>
        <v>0</v>
      </c>
      <c r="CM82" s="270"/>
      <c r="CN82" s="270">
        <f>VLOOKUP(V82,'[1]PPTOS GENERALES 2024'!$AL$45:$BZ$56,41)*CM82</f>
        <v>0</v>
      </c>
      <c r="CO82" s="391"/>
      <c r="CP82" s="391"/>
      <c r="CQ82" s="391"/>
      <c r="CR82" s="391"/>
      <c r="CS82" s="452">
        <f t="array" ref="CS82">ROUND((Z82*12)+(AC82*2),2)</f>
        <v>10073.73</v>
      </c>
      <c r="CT82" s="391"/>
      <c r="CU82" s="391">
        <f t="array" ref="CU82">ROUND((AA82*12)+ (AD82*2)+AB82,2)</f>
        <v>2713.69</v>
      </c>
      <c r="CV82" s="270">
        <f>SUM(CO82:CU82)</f>
        <v>12787.42</v>
      </c>
      <c r="CW82" s="391">
        <f t="array" ref="CW82">ROUND((AE82+AF82)*14,2)</f>
        <v>6645.66</v>
      </c>
      <c r="CX82" s="391">
        <f t="array" ref="CX82">ROUND(AG82*14,2)</f>
        <v>6249.18</v>
      </c>
      <c r="CY82" s="270">
        <f t="shared" si="60"/>
        <v>6590.5</v>
      </c>
      <c r="CZ82" s="278">
        <f t="shared" si="61"/>
        <v>12839.68</v>
      </c>
      <c r="DA82" s="129">
        <f>CO82+CP82+CR82+CS82+CT82+CU82+CW82+CX82+CY82</f>
        <v>32272.760000000002</v>
      </c>
      <c r="DB82" s="390">
        <v>0</v>
      </c>
      <c r="DC82" s="400">
        <f>((Z82*14)+(AA82*14)+(AE82*14)+(AF82*14)+(AG82*14)+(AJ82*12)+(AR82*12)+(AT82*12)+(AV82*12)+(AX82*12)+(BB82*12)+DB82)</f>
        <v>26829.32</v>
      </c>
      <c r="DD82" s="401">
        <f>((DC82/U82)-1)</f>
        <v>0.57073890414327266</v>
      </c>
      <c r="DE82" s="391"/>
      <c r="DF82" s="391"/>
      <c r="DG82" s="391">
        <f>Z82+AA82+AE82+AF82+AG82+AH82+AI82+AJ82+AL82+AN82+AP82+AR82+AT82+AV82+AX82+AZ82+BB82</f>
        <v>2306.4299999999998</v>
      </c>
      <c r="DH82" s="389" t="e">
        <f>#REF!-#REF!</f>
        <v>#REF!</v>
      </c>
      <c r="DI82" s="402" t="s">
        <v>122</v>
      </c>
      <c r="DJ82" s="402" t="s">
        <v>265</v>
      </c>
      <c r="DK82" s="284">
        <v>45658</v>
      </c>
      <c r="DL82" s="403">
        <f>DATEDIF(DJ82,DK82,"y")/3</f>
        <v>9</v>
      </c>
      <c r="DM82" s="403">
        <f>DATEDIF(DJ82,DK82,"y")/3</f>
        <v>9</v>
      </c>
      <c r="DN82" s="404">
        <f>ROUND(AF82/30,2)</f>
        <v>0</v>
      </c>
      <c r="DO82" s="405">
        <f>ROUND(AJ82/30,2)</f>
        <v>0</v>
      </c>
      <c r="DP82" s="405">
        <f>ROUND(AL82/30,2)</f>
        <v>0</v>
      </c>
      <c r="DQ82" s="405">
        <f>ROUND(AN82/30,2)</f>
        <v>12.55</v>
      </c>
      <c r="DR82" s="405">
        <f>ROUND(AP82/30,2)</f>
        <v>0</v>
      </c>
      <c r="DS82" s="405">
        <f>ROUND(AR82/30,2)</f>
        <v>0</v>
      </c>
      <c r="DT82" s="405">
        <f>ROUND(AT82/30,2)</f>
        <v>0</v>
      </c>
      <c r="DU82" s="405">
        <f>ROUND(AV82/30,2)</f>
        <v>0</v>
      </c>
      <c r="DV82" s="405">
        <f>ROUND(AX82/30,2)</f>
        <v>3.14</v>
      </c>
      <c r="DW82" s="405">
        <f>ROUND(AZ82/30,2)</f>
        <v>0</v>
      </c>
      <c r="DX82" s="405">
        <f>ROUND(BB82/30,2)</f>
        <v>0</v>
      </c>
      <c r="DY82" s="204"/>
      <c r="DZ82" s="406">
        <v>180</v>
      </c>
      <c r="EA82" s="406">
        <v>1760.51</v>
      </c>
      <c r="EB82" s="407" t="e">
        <f>#REF!-DZ82</f>
        <v>#REF!</v>
      </c>
      <c r="EC82" s="408">
        <f>DG82-EA82</f>
        <v>545.91999999999985</v>
      </c>
      <c r="ED82" s="409">
        <f>ROUND(DB82/2,2)</f>
        <v>0</v>
      </c>
      <c r="EE82" s="204"/>
      <c r="EF82" s="204"/>
      <c r="EG82" s="204"/>
      <c r="EH82" s="204"/>
      <c r="EI82" s="134" t="s">
        <v>264</v>
      </c>
      <c r="EJ82" s="124">
        <v>165</v>
      </c>
      <c r="EK82" s="295" t="s">
        <v>213</v>
      </c>
      <c r="EL82" s="205">
        <v>6</v>
      </c>
      <c r="EM82" s="205">
        <v>5</v>
      </c>
      <c r="EN82" s="170" t="s">
        <v>132</v>
      </c>
      <c r="EO82" s="170" t="s">
        <v>132</v>
      </c>
    </row>
    <row r="83" spans="1:1050" ht="26.1" customHeight="1" outlineLevel="2" x14ac:dyDescent="0.2">
      <c r="A83" s="386">
        <f>EJ83</f>
        <v>165</v>
      </c>
      <c r="B83" s="387" t="s">
        <v>137</v>
      </c>
      <c r="C83" s="387" t="s">
        <v>178</v>
      </c>
      <c r="D83" s="387" t="s">
        <v>10</v>
      </c>
      <c r="E83" s="387" t="s">
        <v>138</v>
      </c>
      <c r="F83" s="387" t="s">
        <v>139</v>
      </c>
      <c r="G83" s="388" t="s">
        <v>266</v>
      </c>
      <c r="H83" s="389" t="s">
        <v>130</v>
      </c>
      <c r="I83" s="389">
        <v>22</v>
      </c>
      <c r="J83" s="391">
        <v>690.24</v>
      </c>
      <c r="K83" s="391">
        <v>151.13999999999999</v>
      </c>
      <c r="L83" s="391">
        <v>434.82</v>
      </c>
      <c r="M83" s="391">
        <v>131.36000000000001</v>
      </c>
      <c r="N83" s="391"/>
      <c r="O83" s="391"/>
      <c r="P83" s="391"/>
      <c r="Q83" s="391"/>
      <c r="R83" s="391"/>
      <c r="S83" s="391">
        <f>311.1+210.35</f>
        <v>521.45000000000005</v>
      </c>
      <c r="T83" s="391">
        <f>SUM(J83:S83)</f>
        <v>1929.01</v>
      </c>
      <c r="U83" s="391">
        <f>(((J83+K83+L83+N83+P83)*14)+((M83+O83+Q83+R83+S83)*12))</f>
        <v>25700.52</v>
      </c>
      <c r="V83" s="389">
        <v>6</v>
      </c>
      <c r="W83" s="392">
        <v>22</v>
      </c>
      <c r="X83" s="393">
        <f>VLOOKUP(W83,'[1]PPTOS GENERALES 2024'!$AL$11:$AN$40,3)*Y83</f>
        <v>612.99</v>
      </c>
      <c r="Y83" s="394">
        <v>1</v>
      </c>
      <c r="Z83" s="395">
        <f>VLOOKUP(C83,'[1]PPTOS GENERALES 2024'!$AL$3:$AO$8,4)*Y83</f>
        <v>865.68</v>
      </c>
      <c r="AA83" s="395">
        <f>VLOOKUP(C83,'[1]PPTOS GENERALES 2024'!$AL$3:$AP$8,5)*DM83*Y83</f>
        <v>380.15999999999997</v>
      </c>
      <c r="AB83" s="395"/>
      <c r="AC83" s="391">
        <f>VLOOKUP(C83,'[1]PPTOS GENERALES 2024'!$AU$3:$AV$8,2)*Y83</f>
        <v>748.20899999999995</v>
      </c>
      <c r="AD83" s="391">
        <f>VLOOKUP(C83,'[1]PPTOS GENERALES 2024'!$AU$3:$AW$8,3)*DM83*Y83</f>
        <v>328.16399999999999</v>
      </c>
      <c r="AE83" s="396">
        <f>VLOOKUP(I83,'[1]PPTOS GENERALES 2024'!$AL$11:$AN$40,3)*Y83</f>
        <v>612.99</v>
      </c>
      <c r="AF83" s="391">
        <f>X83-AE83</f>
        <v>0</v>
      </c>
      <c r="AG83" s="391">
        <f>VLOOKUP(V83,'[1]PPTOS GENERALES 2024'!$AL$45:$AU$56,10)*Y83</f>
        <v>562.53</v>
      </c>
      <c r="AH83" s="391"/>
      <c r="AI83" s="391"/>
      <c r="AJ83" s="391"/>
      <c r="AK83" s="397"/>
      <c r="AL83" s="391">
        <f>VLOOKUP(V83,'[1]PPTOS GENERALES 2024'!$AL$45:$BB$56,12)*AK83</f>
        <v>0</v>
      </c>
      <c r="AM83" s="397">
        <v>1</v>
      </c>
      <c r="AN83" s="391">
        <f>VLOOKUP(V83,'[1]PPTOS GENERALES 2024'!$AL$45:$BB$56,14)*AM83</f>
        <v>507.70800000000003</v>
      </c>
      <c r="AO83" s="397"/>
      <c r="AP83" s="391">
        <f>VLOOKUP(V83,'[1]PPTOS GENERALES 2024'!$AL$45:$BB$56,15)*AO83</f>
        <v>0</v>
      </c>
      <c r="AQ83" s="397"/>
      <c r="AR83" s="391">
        <f>VLOOKUP(V83,'[1]PPTOS GENERALES 2024'!$AL$45:$BB$56,17)*AQ83</f>
        <v>0</v>
      </c>
      <c r="AS83" s="397"/>
      <c r="AT83" s="391">
        <f>VLOOKUP(V83,'[1]PPTOS GENERALES 2024'!$AL$45:$BG$56,18)*AS83</f>
        <v>0</v>
      </c>
      <c r="AU83" s="398"/>
      <c r="AV83" s="391">
        <f>VLOOKUP(V83,'[1]PPTOS GENERALES 2024'!$AL$45:$BG$56,19)*AU83</f>
        <v>0</v>
      </c>
      <c r="AW83" s="398">
        <v>1</v>
      </c>
      <c r="AX83" s="391">
        <f>VLOOKUP(V83,'[1]PPTOS GENERALES 2024'!$AL$45:$BG$56,20)*AW83</f>
        <v>126.92700000000001</v>
      </c>
      <c r="AY83" s="398"/>
      <c r="AZ83" s="391">
        <f>VLOOKUP(V83,'[1]PPTOS GENERALES 2024'!$AL$45:$BG$56,21)*AY83</f>
        <v>0</v>
      </c>
      <c r="BA83" s="398"/>
      <c r="BB83" s="391">
        <f>VLOOKUP(V83,'[1]PPTOS GENERALES 2024'!$AL$45:$BG$56,22)*BA83</f>
        <v>0</v>
      </c>
      <c r="BC83" s="398"/>
      <c r="BD83" s="270">
        <f>VLOOKUP(V83,'[1]PPTOS GENERALES 2024'!$AL$45:$BZ$56,23)*BC83</f>
        <v>0</v>
      </c>
      <c r="BE83" s="398"/>
      <c r="BF83" s="270">
        <f>VLOOKUP(V83,'[1]PPTOS GENERALES 2024'!$AL$45:$BZ$56,24)*BE83</f>
        <v>0</v>
      </c>
      <c r="BG83" s="398"/>
      <c r="BH83" s="270">
        <f>VLOOKUP(V83,'[1]PPTOS GENERALES 2024'!$AL$45:$BZ$56,25)*BG83</f>
        <v>0</v>
      </c>
      <c r="BI83" s="398"/>
      <c r="BJ83" s="270">
        <f>VLOOKUP(V83,'[1]PPTOS GENERALES 2024'!$AL$45:$BZ$56,26)*BI83</f>
        <v>0</v>
      </c>
      <c r="BK83" s="398"/>
      <c r="BL83" s="270">
        <f>VLOOKUP(V83,'[1]PPTOS GENERALES 2024'!$AL$45:$BZ$56,27)*BK83</f>
        <v>0</v>
      </c>
      <c r="BM83" s="270"/>
      <c r="BN83" s="270">
        <f>VLOOKUP(V83,'[1]PPTOS GENERALES 2024'!$AL$45:$BZ$56,28)*BM83</f>
        <v>0</v>
      </c>
      <c r="BO83" s="270"/>
      <c r="BP83" s="270">
        <f>VLOOKUP(V83,'[1]PPTOS GENERALES 2024'!$AL$45:$BZ$56,29)*BO83</f>
        <v>0</v>
      </c>
      <c r="BQ83" s="270"/>
      <c r="BR83" s="270">
        <f>VLOOKUP(V83,'[1]PPTOS GENERALES 2024'!$AL$45:$BZ$56,30)*BQ83</f>
        <v>0</v>
      </c>
      <c r="BS83" s="270"/>
      <c r="BT83" s="270">
        <f>VLOOKUP(V83,'[1]PPTOS GENERALES 2024'!$AL$45:$BZ$56,31)*BS83</f>
        <v>0</v>
      </c>
      <c r="BU83" s="270"/>
      <c r="BV83" s="270">
        <f>VLOOKUP(V83,'[1]PPTOS GENERALES 2024'!$AL$45:$BZ$56,32)*BU83</f>
        <v>0</v>
      </c>
      <c r="BW83" s="270"/>
      <c r="BX83" s="270">
        <f>VLOOKUP(V83,'[1]PPTOS GENERALES 2024'!$AL$45:$BZ$56,33)*BW83</f>
        <v>0</v>
      </c>
      <c r="BY83" s="270"/>
      <c r="BZ83" s="270">
        <f>VLOOKUP(V83,'[1]PPTOS GENERALES 2024'!$AL$45:$BZ$56,34)*BY83</f>
        <v>0</v>
      </c>
      <c r="CA83" s="270"/>
      <c r="CB83" s="270">
        <f>VLOOKUP(V83,'[1]PPTOS GENERALES 2024'!$AL$45:$BZ$56,35)*CA83</f>
        <v>0</v>
      </c>
      <c r="CC83" s="270">
        <v>0</v>
      </c>
      <c r="CD83" s="270">
        <f>VLOOKUP(V83,'[1]PPTOS GENERALES 2024'!$AL$45:$BZ$56,36)*CC83</f>
        <v>0</v>
      </c>
      <c r="CE83" s="270">
        <v>0</v>
      </c>
      <c r="CF83" s="270">
        <f>VLOOKUP(V83,'[1]PPTOS GENERALES 2024'!$AL$45:$BZ$56,37)*CE83</f>
        <v>0</v>
      </c>
      <c r="CG83" s="270">
        <v>0</v>
      </c>
      <c r="CH83" s="270">
        <f>VLOOKUP(V83,'[1]PPTOS GENERALES 2024'!$AL$45:$BZ$56,38)*CG83</f>
        <v>0</v>
      </c>
      <c r="CI83" s="270">
        <v>0</v>
      </c>
      <c r="CJ83" s="270">
        <f>VLOOKUP(V83,'[1]PPTOS GENERALES 2024'!$AL$45:$BZ$56,39)*CI83</f>
        <v>0</v>
      </c>
      <c r="CK83" s="270"/>
      <c r="CL83" s="270">
        <f>VLOOKUP(V83,'[1]PPTOS GENERALES 2024'!$AL$45:$BZ$56,40)*CK83</f>
        <v>0</v>
      </c>
      <c r="CM83" s="270"/>
      <c r="CN83" s="270">
        <f>VLOOKUP(V83,'[1]PPTOS GENERALES 2024'!$AL$45:$BZ$56,41)*CM83</f>
        <v>0</v>
      </c>
      <c r="CO83" s="391"/>
      <c r="CP83" s="391"/>
      <c r="CQ83" s="391"/>
      <c r="CR83" s="391">
        <f t="array" ref="CR83">ROUND((Z83*12)+(AC83*2),2)</f>
        <v>11884.58</v>
      </c>
      <c r="CS83" s="391"/>
      <c r="CT83" s="391"/>
      <c r="CU83" s="391">
        <f t="array" ref="CU83">ROUND((AA83*12)+ (AD83*2)+AB83,2)</f>
        <v>5218.25</v>
      </c>
      <c r="CV83" s="270">
        <f>SUM(CO83:CU83)</f>
        <v>17102.830000000002</v>
      </c>
      <c r="CW83" s="391">
        <f t="array" ref="CW83">ROUND((AE83+AF83)*14,2)</f>
        <v>8581.86</v>
      </c>
      <c r="CX83" s="391">
        <f t="array" ref="CX83">ROUND(AG83*14,2)</f>
        <v>7875.42</v>
      </c>
      <c r="CY83" s="270">
        <f t="shared" si="60"/>
        <v>8884.89</v>
      </c>
      <c r="CZ83" s="278">
        <f t="shared" si="61"/>
        <v>16760.309999999998</v>
      </c>
      <c r="DA83" s="129">
        <f>CO83+CP83+CR83+CS83+CT83+CU83+CW83+CX83+CY83</f>
        <v>42445</v>
      </c>
      <c r="DB83" s="390">
        <v>0</v>
      </c>
      <c r="DC83" s="400">
        <f>((Z83*14)+(AA83*14)+(AE83*14)+(AF83*14)+(AG83*14)+(AJ83*12)+(AR83*12)+(AT83*12)+(AV83*12)+(AX83*12)+(BB83*12)+DB83)</f>
        <v>35422.164000000004</v>
      </c>
      <c r="DD83" s="401">
        <f>((DC83/U83)-1)</f>
        <v>0.3782664319632445</v>
      </c>
      <c r="DE83" s="391"/>
      <c r="DF83" s="391"/>
      <c r="DG83" s="391">
        <f>Z83+AA83+AE83+AF83+AG83+AH83+AI83+AJ83+AL83+AN83+AP83+AR83+AT83+AV83+AX83+AZ83+BB83</f>
        <v>3055.9949999999999</v>
      </c>
      <c r="DH83" s="389" t="e">
        <f>#REF!-#REF!</f>
        <v>#REF!</v>
      </c>
      <c r="DI83" s="402" t="s">
        <v>122</v>
      </c>
      <c r="DJ83" s="402" t="s">
        <v>267</v>
      </c>
      <c r="DK83" s="284">
        <v>45658</v>
      </c>
      <c r="DL83" s="403">
        <f>DATEDIF(DJ83,DK83,"y")/3</f>
        <v>12</v>
      </c>
      <c r="DM83" s="403">
        <f>DATEDIF(DJ83,DK83,"y")/3</f>
        <v>12</v>
      </c>
      <c r="DN83" s="404">
        <f>ROUND(AF83/30,2)</f>
        <v>0</v>
      </c>
      <c r="DO83" s="405">
        <f>ROUND(AJ83/30,2)</f>
        <v>0</v>
      </c>
      <c r="DP83" s="405">
        <f>ROUND(AL83/30,2)</f>
        <v>0</v>
      </c>
      <c r="DQ83" s="405">
        <f>ROUND(AN83/30,2)</f>
        <v>16.920000000000002</v>
      </c>
      <c r="DR83" s="405">
        <f>ROUND(AP83/30,2)</f>
        <v>0</v>
      </c>
      <c r="DS83" s="405">
        <f>ROUND(AR83/30,2)</f>
        <v>0</v>
      </c>
      <c r="DT83" s="405">
        <f>ROUND(AT83/30,2)</f>
        <v>0</v>
      </c>
      <c r="DU83" s="405">
        <f>ROUND(AV83/30,2)</f>
        <v>0</v>
      </c>
      <c r="DV83" s="405">
        <f>ROUND(AX83/30,2)</f>
        <v>4.2300000000000004</v>
      </c>
      <c r="DW83" s="405">
        <f>ROUND(AZ83/30,2)</f>
        <v>0</v>
      </c>
      <c r="DX83" s="405">
        <f>ROUND(BB83/30,2)</f>
        <v>0</v>
      </c>
      <c r="DY83" s="204"/>
      <c r="DZ83" s="406">
        <v>73</v>
      </c>
      <c r="EA83" s="406">
        <v>2344.56</v>
      </c>
      <c r="EB83" s="407" t="e">
        <f>#REF!-DZ83</f>
        <v>#REF!</v>
      </c>
      <c r="EC83" s="408">
        <f>DG83-EA83</f>
        <v>711.43499999999995</v>
      </c>
      <c r="ED83" s="409">
        <f>ROUND(DB83/2,2)</f>
        <v>0</v>
      </c>
      <c r="EE83" s="204"/>
      <c r="EF83" s="204"/>
      <c r="EG83" s="204"/>
      <c r="EH83" s="204"/>
      <c r="EI83" s="134" t="s">
        <v>264</v>
      </c>
      <c r="EJ83" s="124">
        <v>165</v>
      </c>
      <c r="EK83" s="295" t="s">
        <v>213</v>
      </c>
      <c r="EL83" s="205">
        <v>6</v>
      </c>
      <c r="EM83" s="205">
        <v>5</v>
      </c>
      <c r="EN83" s="170" t="s">
        <v>132</v>
      </c>
      <c r="EO83" s="170" t="s">
        <v>132</v>
      </c>
    </row>
    <row r="84" spans="1:1050" s="206" customFormat="1" ht="26.1" customHeight="1" outlineLevel="2" x14ac:dyDescent="0.2">
      <c r="A84" s="102">
        <v>165</v>
      </c>
      <c r="B84" s="7" t="s">
        <v>137</v>
      </c>
      <c r="C84" s="7" t="s">
        <v>9</v>
      </c>
      <c r="D84" s="7" t="s">
        <v>10</v>
      </c>
      <c r="E84" s="7" t="s">
        <v>138</v>
      </c>
      <c r="F84" s="7" t="s">
        <v>139</v>
      </c>
      <c r="G84" s="43" t="s">
        <v>263</v>
      </c>
      <c r="H84" s="42" t="s">
        <v>130</v>
      </c>
      <c r="I84" s="45">
        <v>18</v>
      </c>
      <c r="J84" s="45">
        <v>14</v>
      </c>
      <c r="K84" s="48">
        <v>307.64999999999998</v>
      </c>
      <c r="L84" s="48">
        <v>352.96</v>
      </c>
      <c r="M84" s="44"/>
      <c r="N84" s="44"/>
      <c r="O84" s="44"/>
      <c r="P84" s="44"/>
      <c r="Q84" s="44"/>
      <c r="R84" s="44"/>
      <c r="S84" s="44"/>
      <c r="T84" s="44"/>
      <c r="U84" s="44"/>
      <c r="V84" s="42">
        <v>3</v>
      </c>
      <c r="W84" s="45">
        <v>18</v>
      </c>
      <c r="X84" s="46">
        <f>VLOOKUP(W84,'[1]PPTOS GENERALES 2024'!$AL$11:$AN$40,3)*Y84</f>
        <v>474.69</v>
      </c>
      <c r="Y84" s="47">
        <v>1</v>
      </c>
      <c r="Z84" s="48">
        <f>VLOOKUP(C84,'[1]PPTOS GENERALES 2024'!$AL$3:$AO$8,4)*Y84</f>
        <v>720.49</v>
      </c>
      <c r="AA84" s="48">
        <f>VLOOKUP(C84,'[1]PPTOS GENERALES 2024'!$AL$3:$AP$8,5)*DM84*Y84</f>
        <v>136.60999999999999</v>
      </c>
      <c r="AB84" s="48"/>
      <c r="AC84" s="44">
        <f>VLOOKUP(C84,'[1]PPTOS GENERALES 2024'!$AU$3:$AV$8,2)*Y84</f>
        <v>713.92274999999995</v>
      </c>
      <c r="AD84" s="44">
        <f>VLOOKUP(C84,'[1]PPTOS GENERALES 2024'!$AU$3:$AW$8,3)*DM84*Y84</f>
        <v>135.15649999999999</v>
      </c>
      <c r="AE84" s="49">
        <f>VLOOKUP(I84,'[1]PPTOS GENERALES 2024'!$AL$11:$AN$40,3)*Y84</f>
        <v>474.69</v>
      </c>
      <c r="AF84" s="44">
        <f>X84-AE84</f>
        <v>0</v>
      </c>
      <c r="AG84" s="44">
        <f>VLOOKUP(V84,'[1]PPTOS GENERALES 2024'!$AL$45:$AU$56,10)*Y84</f>
        <v>446.37</v>
      </c>
      <c r="AH84" s="44">
        <v>0</v>
      </c>
      <c r="AI84" s="44">
        <v>0</v>
      </c>
      <c r="AJ84" s="44">
        <v>0</v>
      </c>
      <c r="AK84" s="50"/>
      <c r="AL84" s="44">
        <f>VLOOKUP(V84,'[1]PPTOS GENERALES 2024'!$AL$45:$BB$56,12)*AK84</f>
        <v>0</v>
      </c>
      <c r="AM84" s="50"/>
      <c r="AN84" s="44">
        <f>VLOOKUP(V84,'[1]PPTOS GENERALES 2024'!$AL$45:$BB$56,14)*AM84</f>
        <v>0</v>
      </c>
      <c r="AO84" s="50">
        <v>1</v>
      </c>
      <c r="AP84" s="44">
        <f>VLOOKUP(V84,'[1]PPTOS GENERALES 2024'!$AL$45:$BB$56,15)*AO84</f>
        <v>188.3</v>
      </c>
      <c r="AQ84" s="50"/>
      <c r="AR84" s="44">
        <f>VLOOKUP(V84,'[1]PPTOS GENERALES 2024'!$AL$45:$BB$56,17)*AQ84</f>
        <v>0</v>
      </c>
      <c r="AS84" s="50"/>
      <c r="AT84" s="44">
        <f>VLOOKUP(V84,'[1]PPTOS GENERALES 2024'!$AL$45:$BG$56,18)*AS84</f>
        <v>0</v>
      </c>
      <c r="AU84" s="20"/>
      <c r="AV84" s="44">
        <f>VLOOKUP(V84,'[1]PPTOS GENERALES 2024'!$AL$45:$BG$56,19)*AU84</f>
        <v>0</v>
      </c>
      <c r="AW84" s="20">
        <v>1</v>
      </c>
      <c r="AX84" s="44">
        <f>VLOOKUP(V84,'[1]PPTOS GENERALES 2024'!$AL$45:$BG$56,20)*AW84</f>
        <v>94.15</v>
      </c>
      <c r="AY84" s="20"/>
      <c r="AZ84" s="44">
        <f>VLOOKUP(V84,'[1]PPTOS GENERALES 2024'!$AL$45:$BG$56,21)*AY84</f>
        <v>0</v>
      </c>
      <c r="BA84" s="20"/>
      <c r="BB84" s="44">
        <f>VLOOKUP(V84,'[1]PPTOS GENERALES 2024'!$AL$45:$BG$56,22)*BA84</f>
        <v>0</v>
      </c>
      <c r="BC84" s="20"/>
      <c r="BD84" s="270">
        <f>VLOOKUP(V84,'[1]PPTOS GENERALES 2024'!$AL$45:$BZ$56,23)*BC84</f>
        <v>0</v>
      </c>
      <c r="BE84" s="20"/>
      <c r="BF84" s="270">
        <f>VLOOKUP(V84,'[1]PPTOS GENERALES 2024'!$AL$45:$BZ$56,24)*BE84</f>
        <v>0</v>
      </c>
      <c r="BG84" s="20"/>
      <c r="BH84" s="270">
        <f>VLOOKUP(V84,'[1]PPTOS GENERALES 2024'!$AL$45:$BZ$56,25)*BG84</f>
        <v>0</v>
      </c>
      <c r="BI84" s="20"/>
      <c r="BJ84" s="270">
        <f>VLOOKUP(V84,'[1]PPTOS GENERALES 2024'!$AL$45:$BZ$56,26)*BI84</f>
        <v>0</v>
      </c>
      <c r="BK84" s="20"/>
      <c r="BL84" s="270">
        <f>VLOOKUP(V84,'[1]PPTOS GENERALES 2024'!$AL$45:$BZ$56,27)*BK84</f>
        <v>0</v>
      </c>
      <c r="BM84" s="270"/>
      <c r="BN84" s="270">
        <f>VLOOKUP(V84,'[1]PPTOS GENERALES 2024'!$AL$45:$BZ$56,28)*BM84</f>
        <v>0</v>
      </c>
      <c r="BO84" s="270"/>
      <c r="BP84" s="270">
        <f>VLOOKUP(V84,'[1]PPTOS GENERALES 2024'!$AL$45:$BZ$56,29)*BO84</f>
        <v>0</v>
      </c>
      <c r="BQ84" s="270"/>
      <c r="BR84" s="270">
        <f>VLOOKUP(V84,'[1]PPTOS GENERALES 2024'!$AL$45:$BZ$56,30)*BQ84</f>
        <v>0</v>
      </c>
      <c r="BS84" s="270"/>
      <c r="BT84" s="270">
        <f>VLOOKUP(V84,'[1]PPTOS GENERALES 2024'!$AL$45:$BZ$56,31)*BS84</f>
        <v>0</v>
      </c>
      <c r="BU84" s="270"/>
      <c r="BV84" s="270">
        <f>VLOOKUP(V84,'[1]PPTOS GENERALES 2024'!$AL$45:$BZ$56,32)*BU84</f>
        <v>0</v>
      </c>
      <c r="BW84" s="270"/>
      <c r="BX84" s="270">
        <f>VLOOKUP(V84,'[1]PPTOS GENERALES 2024'!$AL$45:$BZ$56,33)*BW84</f>
        <v>0</v>
      </c>
      <c r="BY84" s="270"/>
      <c r="BZ84" s="270">
        <f>VLOOKUP(V84,'[1]PPTOS GENERALES 2024'!$AL$45:$BZ$56,34)*BY84</f>
        <v>0</v>
      </c>
      <c r="CA84" s="270"/>
      <c r="CB84" s="270">
        <f>VLOOKUP(V84,'[1]PPTOS GENERALES 2024'!$AL$45:$BZ$56,35)*CA84</f>
        <v>0</v>
      </c>
      <c r="CC84" s="270">
        <v>0</v>
      </c>
      <c r="CD84" s="270">
        <f>VLOOKUP(V84,'[1]PPTOS GENERALES 2024'!$AL$45:$BZ$56,36)*CC84</f>
        <v>0</v>
      </c>
      <c r="CE84" s="270">
        <v>0</v>
      </c>
      <c r="CF84" s="270">
        <f>VLOOKUP(V84,'[1]PPTOS GENERALES 2024'!$AL$45:$BZ$56,37)*CE84</f>
        <v>0</v>
      </c>
      <c r="CG84" s="270">
        <v>0</v>
      </c>
      <c r="CH84" s="270">
        <f>VLOOKUP(V84,'[1]PPTOS GENERALES 2024'!$AL$45:$BZ$56,38)*CG84</f>
        <v>0</v>
      </c>
      <c r="CI84" s="270">
        <v>0</v>
      </c>
      <c r="CJ84" s="270">
        <f>VLOOKUP(V84,'[1]PPTOS GENERALES 2024'!$AL$45:$BZ$56,39)*CI84</f>
        <v>0</v>
      </c>
      <c r="CK84" s="270"/>
      <c r="CL84" s="270">
        <f>VLOOKUP(V84,'[1]PPTOS GENERALES 2024'!$AL$45:$BZ$56,40)*CK84</f>
        <v>0</v>
      </c>
      <c r="CM84" s="270"/>
      <c r="CN84" s="270">
        <f>VLOOKUP(V84,'[1]PPTOS GENERALES 2024'!$AL$45:$BZ$56,41)*CM84</f>
        <v>0</v>
      </c>
      <c r="CO84" s="44"/>
      <c r="CP84" s="44"/>
      <c r="CQ84" s="44"/>
      <c r="CR84" s="44"/>
      <c r="CS84" s="452">
        <f t="array" ref="CS84">ROUND((Z84*12)+(AC84*2),2)</f>
        <v>10073.73</v>
      </c>
      <c r="CT84" s="44"/>
      <c r="CU84" s="44">
        <f>(AA84*12)+ (AD84*2)+AB84</f>
        <v>1909.6329999999998</v>
      </c>
      <c r="CV84" s="44"/>
      <c r="CW84" s="44">
        <f>(AE84+AF84)*14</f>
        <v>6645.66</v>
      </c>
      <c r="CX84" s="44">
        <f>AG84*14</f>
        <v>6249.18</v>
      </c>
      <c r="CY84" s="270">
        <f t="shared" si="60"/>
        <v>3954.3</v>
      </c>
      <c r="CZ84" s="278">
        <f t="shared" si="61"/>
        <v>10203.48</v>
      </c>
      <c r="DA84" s="129">
        <f>CO84+CP84+CR84+CS84+CT84+CU84+CW84+CX84+CY84</f>
        <v>28832.503000000001</v>
      </c>
      <c r="DB84" s="21">
        <v>0</v>
      </c>
      <c r="DC84" s="53">
        <f>((Z84*14)+(AA84*14)+(AE84*14)+(AF84*14)+(AG84*14)+(AJ84*12)+(AR84*12)+(AT84*12)+(AV84*12)+(AX84*12)+(BB84*12)+DB84)</f>
        <v>26024.039999999997</v>
      </c>
      <c r="DD84" s="132"/>
      <c r="DE84" s="132"/>
      <c r="DF84" s="132"/>
      <c r="DG84" s="44">
        <f>Z84+AA84+AE84+AF84+AG84+AH84+AI84+AJ84+AL84+AN84+AP84+AR84+AT84+AV84+AX84+AZ84+BB84</f>
        <v>2060.6099999999997</v>
      </c>
      <c r="DH84" s="132"/>
      <c r="DI84" s="55" t="s">
        <v>122</v>
      </c>
      <c r="DJ84" s="130">
        <v>38537</v>
      </c>
      <c r="DK84" s="284">
        <v>45658</v>
      </c>
      <c r="DL84" s="58">
        <f>DATEDIF(DJ84,DK84,"y")/3</f>
        <v>6.333333333333333</v>
      </c>
      <c r="DM84" s="58">
        <f>DATEDIF(DJ84,DK84,"y")/3</f>
        <v>6.333333333333333</v>
      </c>
      <c r="DN84" s="59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1"/>
      <c r="DZ84" s="35"/>
      <c r="EA84" s="35"/>
      <c r="EB84" s="61"/>
      <c r="EC84" s="61"/>
      <c r="ED84" s="504"/>
      <c r="EE84" s="61"/>
      <c r="EF84" s="61"/>
      <c r="EG84" s="61"/>
      <c r="EH84" s="61"/>
      <c r="EI84" s="134" t="s">
        <v>264</v>
      </c>
      <c r="EJ84" s="124">
        <v>165</v>
      </c>
      <c r="EK84" s="67">
        <v>1</v>
      </c>
      <c r="EL84" s="67">
        <v>6</v>
      </c>
      <c r="EM84" s="68">
        <v>5</v>
      </c>
      <c r="EN84" s="170" t="s">
        <v>132</v>
      </c>
      <c r="EO84" s="170" t="s">
        <v>132</v>
      </c>
      <c r="EP84" s="61"/>
      <c r="EQ84" s="61"/>
      <c r="ER84" s="61"/>
      <c r="ES84" s="61"/>
      <c r="ET84" s="61"/>
    </row>
    <row r="85" spans="1:1050" ht="26.1" customHeight="1" outlineLevel="2" x14ac:dyDescent="0.2">
      <c r="A85" s="386">
        <f>EJ85</f>
        <v>165</v>
      </c>
      <c r="B85" s="387" t="s">
        <v>137</v>
      </c>
      <c r="C85" s="387" t="s">
        <v>178</v>
      </c>
      <c r="D85" s="387" t="s">
        <v>10</v>
      </c>
      <c r="E85" s="387" t="s">
        <v>138</v>
      </c>
      <c r="F85" s="387" t="s">
        <v>139</v>
      </c>
      <c r="G85" s="43" t="s">
        <v>268</v>
      </c>
      <c r="H85" s="389" t="s">
        <v>135</v>
      </c>
      <c r="I85" s="389">
        <v>22</v>
      </c>
      <c r="J85" s="391">
        <v>690.24</v>
      </c>
      <c r="K85" s="391">
        <v>151.13999999999999</v>
      </c>
      <c r="L85" s="391">
        <v>434.82</v>
      </c>
      <c r="M85" s="391">
        <v>131.36000000000001</v>
      </c>
      <c r="N85" s="391"/>
      <c r="O85" s="391"/>
      <c r="P85" s="391"/>
      <c r="Q85" s="391"/>
      <c r="R85" s="391"/>
      <c r="S85" s="391">
        <f t="shared" ref="S85:S86" si="62">311.1+210.35</f>
        <v>521.45000000000005</v>
      </c>
      <c r="T85" s="391">
        <f t="shared" ref="T85:T86" si="63">SUM(J85:S85)</f>
        <v>1929.01</v>
      </c>
      <c r="U85" s="391">
        <f t="shared" ref="U85:U86" si="64">(((J85+K85+L85+N85+P85)*14)+((M85+O85+Q85+R85+S85)*12))</f>
        <v>25700.52</v>
      </c>
      <c r="V85" s="389">
        <v>6</v>
      </c>
      <c r="W85" s="392">
        <v>22</v>
      </c>
      <c r="X85" s="393">
        <f>VLOOKUP(W85,'[1]PPTOS GENERALES 2024'!$AL$11:$AN$40,3)*Y85</f>
        <v>612.99</v>
      </c>
      <c r="Y85" s="394">
        <v>1</v>
      </c>
      <c r="Z85" s="395">
        <f>VLOOKUP(C85,'[1]PPTOS GENERALES 2024'!$AL$3:$AO$8,4)*Y85</f>
        <v>865.68</v>
      </c>
      <c r="AA85" s="395">
        <f>VLOOKUP(C85,'[1]PPTOS GENERALES 2024'!$AL$3:$AP$8,5)*DM85*Y85</f>
        <v>359.04</v>
      </c>
      <c r="AB85" s="395"/>
      <c r="AC85" s="391">
        <f>VLOOKUP(C85,'[1]PPTOS GENERALES 2024'!$AU$3:$AV$8,2)*Y85</f>
        <v>748.20899999999995</v>
      </c>
      <c r="AD85" s="391">
        <f>VLOOKUP(C85,'[1]PPTOS GENERALES 2024'!$AU$3:$AW$8,3)*DM85*Y85</f>
        <v>309.93266666666665</v>
      </c>
      <c r="AE85" s="396">
        <f>VLOOKUP(I85,'[1]PPTOS GENERALES 2024'!$AL$11:$AN$40,3)*Y85</f>
        <v>612.99</v>
      </c>
      <c r="AF85" s="391">
        <f t="shared" ref="AF85:AF86" si="65">X85-AE85</f>
        <v>0</v>
      </c>
      <c r="AG85" s="391">
        <f>VLOOKUP(V85,'[1]PPTOS GENERALES 2024'!$AL$45:$AU$56,10)*Y85</f>
        <v>562.53</v>
      </c>
      <c r="AH85" s="391"/>
      <c r="AI85" s="391"/>
      <c r="AJ85" s="391"/>
      <c r="AK85" s="397"/>
      <c r="AL85" s="391">
        <f>VLOOKUP(V85,'[1]PPTOS GENERALES 2024'!$AL$45:$BB$56,12)*AK85</f>
        <v>0</v>
      </c>
      <c r="AM85" s="397">
        <v>0</v>
      </c>
      <c r="AN85" s="391">
        <f>VLOOKUP(V85,'[1]PPTOS GENERALES 2024'!$AL$45:$BB$56,14)*AM85</f>
        <v>0</v>
      </c>
      <c r="AO85" s="397"/>
      <c r="AP85" s="391">
        <f>VLOOKUP(V85,'[1]PPTOS GENERALES 2024'!$AL$45:$BB$56,15)*AO85</f>
        <v>0</v>
      </c>
      <c r="AQ85" s="397"/>
      <c r="AR85" s="391">
        <f>VLOOKUP(V85,'[1]PPTOS GENERALES 2024'!$AL$45:$BB$56,17)*AQ85</f>
        <v>0</v>
      </c>
      <c r="AS85" s="397"/>
      <c r="AT85" s="391">
        <f>VLOOKUP(V85,'[1]PPTOS GENERALES 2024'!$AL$45:$BG$56,18)*AS85</f>
        <v>0</v>
      </c>
      <c r="AU85" s="398"/>
      <c r="AV85" s="391">
        <f>VLOOKUP(V85,'[1]PPTOS GENERALES 2024'!$AL$45:$BG$56,19)*AU85</f>
        <v>0</v>
      </c>
      <c r="AW85" s="398">
        <v>1</v>
      </c>
      <c r="AX85" s="391">
        <f>VLOOKUP(V85,'[1]PPTOS GENERALES 2024'!$AL$45:$BG$56,20)*AW85</f>
        <v>126.92700000000001</v>
      </c>
      <c r="AY85" s="398"/>
      <c r="AZ85" s="391">
        <f>VLOOKUP(V85,'[1]PPTOS GENERALES 2024'!$AL$45:$BG$56,21)*AY85</f>
        <v>0</v>
      </c>
      <c r="BA85" s="398"/>
      <c r="BB85" s="391">
        <f>VLOOKUP(V85,'[1]PPTOS GENERALES 2024'!$AL$45:$BG$56,22)*BA85</f>
        <v>0</v>
      </c>
      <c r="BC85" s="398"/>
      <c r="BD85" s="270">
        <f>VLOOKUP(V85,'[1]PPTOS GENERALES 2024'!$AL$45:$BZ$56,23)*BC85</f>
        <v>0</v>
      </c>
      <c r="BE85" s="398"/>
      <c r="BF85" s="270">
        <f>VLOOKUP(V85,'[1]PPTOS GENERALES 2024'!$AL$45:$BZ$56,24)*BE85</f>
        <v>0</v>
      </c>
      <c r="BG85" s="398"/>
      <c r="BH85" s="270">
        <f>VLOOKUP(V85,'[1]PPTOS GENERALES 2024'!$AL$45:$BZ$56,25)*BG85</f>
        <v>0</v>
      </c>
      <c r="BI85" s="398"/>
      <c r="BJ85" s="270">
        <f>VLOOKUP(V85,'[1]PPTOS GENERALES 2024'!$AL$45:$BZ$56,26)*BI85</f>
        <v>0</v>
      </c>
      <c r="BK85" s="398"/>
      <c r="BL85" s="270">
        <f>VLOOKUP(V85,'[1]PPTOS GENERALES 2024'!$AL$45:$BZ$56,27)*BK85</f>
        <v>0</v>
      </c>
      <c r="BM85" s="270"/>
      <c r="BN85" s="270">
        <f>VLOOKUP(V85,'[1]PPTOS GENERALES 2024'!$AL$45:$BZ$56,28)*BM85</f>
        <v>0</v>
      </c>
      <c r="BO85" s="270"/>
      <c r="BP85" s="270">
        <f>VLOOKUP(V85,'[1]PPTOS GENERALES 2024'!$AL$45:$BZ$56,29)*BO85</f>
        <v>0</v>
      </c>
      <c r="BQ85" s="270"/>
      <c r="BR85" s="270">
        <f>VLOOKUP(V85,'[1]PPTOS GENERALES 2024'!$AL$45:$BZ$56,30)*BQ85</f>
        <v>0</v>
      </c>
      <c r="BS85" s="270"/>
      <c r="BT85" s="270">
        <f>VLOOKUP(V85,'[1]PPTOS GENERALES 2024'!$AL$45:$BZ$56,31)*BS85</f>
        <v>0</v>
      </c>
      <c r="BU85" s="270"/>
      <c r="BV85" s="270">
        <f>VLOOKUP(V85,'[1]PPTOS GENERALES 2024'!$AL$45:$BZ$56,32)*BU85</f>
        <v>0</v>
      </c>
      <c r="BW85" s="270"/>
      <c r="BX85" s="270">
        <f>VLOOKUP(V85,'[1]PPTOS GENERALES 2024'!$AL$45:$BZ$56,33)*BW85</f>
        <v>0</v>
      </c>
      <c r="BY85" s="270"/>
      <c r="BZ85" s="270">
        <f>VLOOKUP(V85,'[1]PPTOS GENERALES 2024'!$AL$45:$BZ$56,34)*BY85</f>
        <v>0</v>
      </c>
      <c r="CA85" s="270"/>
      <c r="CB85" s="270">
        <f>VLOOKUP(V85,'[1]PPTOS GENERALES 2024'!$AL$45:$BZ$56,35)*CA85</f>
        <v>0</v>
      </c>
      <c r="CC85" s="270">
        <v>0</v>
      </c>
      <c r="CD85" s="270">
        <f>VLOOKUP(V85,'[1]PPTOS GENERALES 2024'!$AL$45:$BZ$56,36)*CC85</f>
        <v>0</v>
      </c>
      <c r="CE85" s="270">
        <v>0</v>
      </c>
      <c r="CF85" s="270">
        <f>VLOOKUP(V85,'[1]PPTOS GENERALES 2024'!$AL$45:$BZ$56,37)*CE85</f>
        <v>0</v>
      </c>
      <c r="CG85" s="270">
        <v>0</v>
      </c>
      <c r="CH85" s="270">
        <f>VLOOKUP(V85,'[1]PPTOS GENERALES 2024'!$AL$45:$BZ$56,38)*CG85</f>
        <v>0</v>
      </c>
      <c r="CI85" s="270">
        <v>0</v>
      </c>
      <c r="CJ85" s="270">
        <f>VLOOKUP(V85,'[1]PPTOS GENERALES 2024'!$AL$45:$BZ$56,39)*CI85</f>
        <v>0</v>
      </c>
      <c r="CK85" s="270"/>
      <c r="CL85" s="270">
        <f>VLOOKUP(V85,'[1]PPTOS GENERALES 2024'!$AL$45:$BZ$56,40)*CK85</f>
        <v>0</v>
      </c>
      <c r="CM85" s="270"/>
      <c r="CN85" s="270">
        <f>VLOOKUP(V85,'[1]PPTOS GENERALES 2024'!$AL$45:$BZ$56,41)*CM85</f>
        <v>0</v>
      </c>
      <c r="CO85" s="391"/>
      <c r="CP85" s="391"/>
      <c r="CQ85" s="391"/>
      <c r="CR85" s="391">
        <v>1766.7</v>
      </c>
      <c r="CS85" s="391"/>
      <c r="CT85" s="391"/>
      <c r="CU85" s="391">
        <v>1755.11</v>
      </c>
      <c r="CV85" s="270">
        <f t="shared" ref="CV85:CV86" si="66">SUM(CO85:CU85)</f>
        <v>3521.81</v>
      </c>
      <c r="CW85" s="391"/>
      <c r="CX85" s="391"/>
      <c r="CY85" s="270"/>
      <c r="CZ85" s="278">
        <f t="shared" si="61"/>
        <v>0</v>
      </c>
      <c r="DA85" s="129">
        <f t="shared" ref="DA85:DA86" si="67">CO85+CP85+CR85+CS85+CT85+CU85+CW85+CX85+CY85</f>
        <v>3521.81</v>
      </c>
      <c r="DB85" s="390">
        <v>0</v>
      </c>
      <c r="DC85" s="400">
        <f t="shared" ref="DC85:DC86" si="68">((Z85*14)+(AA85*14)+(AE85*14)+(AF85*14)+(AG85*14)+(AJ85*12)+(AR85*12)+(AT85*12)+(AV85*12)+(AX85*12)+(BB85*12)+DB85)</f>
        <v>35126.484000000004</v>
      </c>
      <c r="DD85" s="401">
        <f t="shared" ref="DD85:DD86" si="69">((DC85/U85)-1)</f>
        <v>0.36676160637994881</v>
      </c>
      <c r="DE85" s="391"/>
      <c r="DF85" s="391"/>
      <c r="DG85" s="391">
        <f t="shared" ref="DG85:DG86" si="70">Z85+AA85+AE85+AF85+AG85+AH85+AI85+AJ85+AL85+AN85+AP85+AR85+AT85+AV85+AX85+AZ85+BB85</f>
        <v>2527.1669999999999</v>
      </c>
      <c r="DH85" s="389" t="e">
        <f>#REF!-#REF!</f>
        <v>#REF!</v>
      </c>
      <c r="DI85" s="402" t="s">
        <v>122</v>
      </c>
      <c r="DJ85" s="402" t="s">
        <v>267</v>
      </c>
      <c r="DK85" s="411">
        <v>44927</v>
      </c>
      <c r="DL85" s="403">
        <f t="shared" ref="DL85:DL86" si="71">DATEDIF(DJ85,DK85,"y")/3</f>
        <v>11.333333333333334</v>
      </c>
      <c r="DM85" s="403">
        <f t="shared" ref="DM85:DM86" si="72">DATEDIF(DJ85,DK85,"y")/3</f>
        <v>11.333333333333334</v>
      </c>
      <c r="DN85" s="404">
        <f>ROUND(AF85/30,2)</f>
        <v>0</v>
      </c>
      <c r="DO85" s="405">
        <f>ROUND(AJ85/30,2)</f>
        <v>0</v>
      </c>
      <c r="DP85" s="405">
        <f>ROUND(AL85/30,2)</f>
        <v>0</v>
      </c>
      <c r="DQ85" s="405">
        <f>ROUND(AN85/30,2)</f>
        <v>0</v>
      </c>
      <c r="DR85" s="405">
        <f>ROUND(AP85/30,2)</f>
        <v>0</v>
      </c>
      <c r="DS85" s="405">
        <f>ROUND(AR85/30,2)</f>
        <v>0</v>
      </c>
      <c r="DT85" s="405">
        <f>ROUND(AT85/30,2)</f>
        <v>0</v>
      </c>
      <c r="DU85" s="405">
        <f>ROUND(AV85/30,2)</f>
        <v>0</v>
      </c>
      <c r="DV85" s="405">
        <f>ROUND(AX85/30,2)</f>
        <v>4.2300000000000004</v>
      </c>
      <c r="DW85" s="405">
        <f>ROUND(AZ85/30,2)</f>
        <v>0</v>
      </c>
      <c r="DX85" s="405">
        <f>ROUND(BB85/30,2)</f>
        <v>0</v>
      </c>
      <c r="DY85" s="204"/>
      <c r="DZ85" s="406">
        <v>73</v>
      </c>
      <c r="EA85" s="406">
        <v>2344.56</v>
      </c>
      <c r="EB85" s="407" t="e">
        <f>#REF!-DZ85</f>
        <v>#REF!</v>
      </c>
      <c r="EC85" s="408">
        <f>DG85-EA85</f>
        <v>182.60699999999997</v>
      </c>
      <c r="ED85" s="409">
        <f>ROUND(DB85/2,2)</f>
        <v>0</v>
      </c>
      <c r="EE85" s="204"/>
      <c r="EF85" s="204"/>
      <c r="EG85" s="204"/>
      <c r="EH85" s="204"/>
      <c r="EI85" s="134" t="s">
        <v>264</v>
      </c>
      <c r="EJ85" s="124">
        <v>165</v>
      </c>
      <c r="EK85" s="295" t="s">
        <v>213</v>
      </c>
      <c r="EL85" s="205">
        <v>6</v>
      </c>
      <c r="EM85" s="205">
        <v>5</v>
      </c>
      <c r="EN85" s="170" t="s">
        <v>132</v>
      </c>
      <c r="EO85" s="170" t="s">
        <v>132</v>
      </c>
    </row>
    <row r="86" spans="1:1050" ht="26.1" customHeight="1" outlineLevel="2" x14ac:dyDescent="0.2">
      <c r="A86" s="386">
        <f>EJ86</f>
        <v>165</v>
      </c>
      <c r="B86" s="387" t="s">
        <v>137</v>
      </c>
      <c r="C86" s="387" t="s">
        <v>178</v>
      </c>
      <c r="D86" s="387" t="s">
        <v>10</v>
      </c>
      <c r="E86" s="387" t="s">
        <v>138</v>
      </c>
      <c r="F86" s="387" t="s">
        <v>139</v>
      </c>
      <c r="G86" s="388" t="s">
        <v>268</v>
      </c>
      <c r="H86" s="389" t="s">
        <v>135</v>
      </c>
      <c r="I86" s="389">
        <v>22</v>
      </c>
      <c r="J86" s="391">
        <v>690.24</v>
      </c>
      <c r="K86" s="391">
        <v>151.13999999999999</v>
      </c>
      <c r="L86" s="391">
        <v>434.82</v>
      </c>
      <c r="M86" s="391">
        <v>131.36000000000001</v>
      </c>
      <c r="N86" s="391"/>
      <c r="O86" s="391"/>
      <c r="P86" s="391"/>
      <c r="Q86" s="391"/>
      <c r="R86" s="391"/>
      <c r="S86" s="391">
        <f t="shared" si="62"/>
        <v>521.45000000000005</v>
      </c>
      <c r="T86" s="391">
        <f t="shared" si="63"/>
        <v>1929.01</v>
      </c>
      <c r="U86" s="391">
        <f t="shared" si="64"/>
        <v>25700.52</v>
      </c>
      <c r="V86" s="389">
        <v>6</v>
      </c>
      <c r="W86" s="392">
        <v>22</v>
      </c>
      <c r="X86" s="393">
        <f>VLOOKUP(W86,'[1]PPTOS GENERALES 2024'!$AL$11:$AN$40,3)*Y86</f>
        <v>612.99</v>
      </c>
      <c r="Y86" s="394">
        <v>1</v>
      </c>
      <c r="Z86" s="395">
        <f>VLOOKUP(C86,'[1]PPTOS GENERALES 2024'!$AL$3:$AO$8,4)*Y86</f>
        <v>865.68</v>
      </c>
      <c r="AA86" s="395">
        <f>VLOOKUP(C86,'[1]PPTOS GENERALES 2024'!$AL$3:$AP$8,5)*DM86*Y86</f>
        <v>359.04</v>
      </c>
      <c r="AB86" s="395"/>
      <c r="AC86" s="391">
        <f>VLOOKUP(C86,'[1]PPTOS GENERALES 2024'!$AU$3:$AV$8,2)*Y86</f>
        <v>748.20899999999995</v>
      </c>
      <c r="AD86" s="391">
        <f>VLOOKUP(C86,'[1]PPTOS GENERALES 2024'!$AU$3:$AW$8,3)*DM86*Y86</f>
        <v>309.93266666666665</v>
      </c>
      <c r="AE86" s="396">
        <f>VLOOKUP(I86,'[1]PPTOS GENERALES 2024'!$AL$11:$AN$40,3)*Y86</f>
        <v>612.99</v>
      </c>
      <c r="AF86" s="391">
        <f t="shared" si="65"/>
        <v>0</v>
      </c>
      <c r="AG86" s="391">
        <f>VLOOKUP(V86,'[1]PPTOS GENERALES 2024'!$AL$45:$AU$56,10)*Y86</f>
        <v>562.53</v>
      </c>
      <c r="AH86" s="391"/>
      <c r="AI86" s="391"/>
      <c r="AJ86" s="391"/>
      <c r="AK86" s="397"/>
      <c r="AL86" s="391">
        <f>VLOOKUP(V86,'[1]PPTOS GENERALES 2024'!$AL$45:$BB$56,12)*AK86</f>
        <v>0</v>
      </c>
      <c r="AM86" s="397">
        <v>0</v>
      </c>
      <c r="AN86" s="391">
        <f>VLOOKUP(V86,'[1]PPTOS GENERALES 2024'!$AL$45:$BB$56,14)*AM86</f>
        <v>0</v>
      </c>
      <c r="AO86" s="397"/>
      <c r="AP86" s="391">
        <f>VLOOKUP(V86,'[1]PPTOS GENERALES 2024'!$AL$45:$BB$56,15)*AO86</f>
        <v>0</v>
      </c>
      <c r="AQ86" s="397"/>
      <c r="AR86" s="391">
        <f>VLOOKUP(V86,'[1]PPTOS GENERALES 2024'!$AL$45:$BB$56,17)*AQ86</f>
        <v>0</v>
      </c>
      <c r="AS86" s="397"/>
      <c r="AT86" s="391">
        <f>VLOOKUP(V86,'[1]PPTOS GENERALES 2024'!$AL$45:$BG$56,18)*AS86</f>
        <v>0</v>
      </c>
      <c r="AU86" s="398"/>
      <c r="AV86" s="391">
        <f>VLOOKUP(V86,'[1]PPTOS GENERALES 2024'!$AL$45:$BG$56,19)*AU86</f>
        <v>0</v>
      </c>
      <c r="AW86" s="398">
        <v>1</v>
      </c>
      <c r="AX86" s="391">
        <f>VLOOKUP(V86,'[1]PPTOS GENERALES 2024'!$AL$45:$BG$56,20)*AW86</f>
        <v>126.92700000000001</v>
      </c>
      <c r="AY86" s="398"/>
      <c r="AZ86" s="391">
        <f>VLOOKUP(V86,'[1]PPTOS GENERALES 2024'!$AL$45:$BG$56,21)*AY86</f>
        <v>0</v>
      </c>
      <c r="BA86" s="398"/>
      <c r="BB86" s="391">
        <f>VLOOKUP(V86,'[1]PPTOS GENERALES 2024'!$AL$45:$BG$56,22)*BA86</f>
        <v>0</v>
      </c>
      <c r="BC86" s="398"/>
      <c r="BD86" s="270">
        <f>VLOOKUP(V86,'[1]PPTOS GENERALES 2024'!$AL$45:$BZ$56,23)*BC86</f>
        <v>0</v>
      </c>
      <c r="BE86" s="398"/>
      <c r="BF86" s="270">
        <f>VLOOKUP(V86,'[1]PPTOS GENERALES 2024'!$AL$45:$BZ$56,24)*BE86</f>
        <v>0</v>
      </c>
      <c r="BG86" s="398"/>
      <c r="BH86" s="270">
        <f>VLOOKUP(V86,'[1]PPTOS GENERALES 2024'!$AL$45:$BZ$56,25)*BG86</f>
        <v>0</v>
      </c>
      <c r="BI86" s="398"/>
      <c r="BJ86" s="270">
        <f>VLOOKUP(V86,'[1]PPTOS GENERALES 2024'!$AL$45:$BZ$56,26)*BI86</f>
        <v>0</v>
      </c>
      <c r="BK86" s="398"/>
      <c r="BL86" s="270">
        <f>VLOOKUP(V86,'[1]PPTOS GENERALES 2024'!$AL$45:$BZ$56,27)*BK86</f>
        <v>0</v>
      </c>
      <c r="BM86" s="270"/>
      <c r="BN86" s="270">
        <f>VLOOKUP(V86,'[1]PPTOS GENERALES 2024'!$AL$45:$BZ$56,28)*BM86</f>
        <v>0</v>
      </c>
      <c r="BO86" s="270"/>
      <c r="BP86" s="270">
        <f>VLOOKUP(V86,'[1]PPTOS GENERALES 2024'!$AL$45:$BZ$56,29)*BO86</f>
        <v>0</v>
      </c>
      <c r="BQ86" s="270"/>
      <c r="BR86" s="270">
        <f>VLOOKUP(V86,'[1]PPTOS GENERALES 2024'!$AL$45:$BZ$56,30)*BQ86</f>
        <v>0</v>
      </c>
      <c r="BS86" s="270"/>
      <c r="BT86" s="270">
        <f>VLOOKUP(V86,'[1]PPTOS GENERALES 2024'!$AL$45:$BZ$56,31)*BS86</f>
        <v>0</v>
      </c>
      <c r="BU86" s="270"/>
      <c r="BV86" s="270">
        <f>VLOOKUP(V86,'[1]PPTOS GENERALES 2024'!$AL$45:$BZ$56,32)*BU86</f>
        <v>0</v>
      </c>
      <c r="BW86" s="270"/>
      <c r="BX86" s="270">
        <f>VLOOKUP(V86,'[1]PPTOS GENERALES 2024'!$AL$45:$BZ$56,33)*BW86</f>
        <v>0</v>
      </c>
      <c r="BY86" s="270"/>
      <c r="BZ86" s="270">
        <f>VLOOKUP(V86,'[1]PPTOS GENERALES 2024'!$AL$45:$BZ$56,34)*BY86</f>
        <v>0</v>
      </c>
      <c r="CA86" s="270"/>
      <c r="CB86" s="270">
        <f>VLOOKUP(V86,'[1]PPTOS GENERALES 2024'!$AL$45:$BZ$56,35)*CA86</f>
        <v>0</v>
      </c>
      <c r="CC86" s="270">
        <v>0</v>
      </c>
      <c r="CD86" s="270">
        <f>VLOOKUP(V86,'[1]PPTOS GENERALES 2024'!$AL$45:$BZ$56,36)*CC86</f>
        <v>0</v>
      </c>
      <c r="CE86" s="270">
        <v>0</v>
      </c>
      <c r="CF86" s="270">
        <f>VLOOKUP(V86,'[1]PPTOS GENERALES 2024'!$AL$45:$BZ$56,37)*CE86</f>
        <v>0</v>
      </c>
      <c r="CG86" s="270">
        <v>0</v>
      </c>
      <c r="CH86" s="270">
        <f>VLOOKUP(V86,'[1]PPTOS GENERALES 2024'!$AL$45:$BZ$56,38)*CG86</f>
        <v>0</v>
      </c>
      <c r="CI86" s="270">
        <v>0</v>
      </c>
      <c r="CJ86" s="270">
        <f>VLOOKUP(V86,'[1]PPTOS GENERALES 2024'!$AL$45:$BZ$56,39)*CI86</f>
        <v>0</v>
      </c>
      <c r="CK86" s="270"/>
      <c r="CL86" s="270">
        <f>VLOOKUP(V86,'[1]PPTOS GENERALES 2024'!$AL$45:$BZ$56,40)*CK86</f>
        <v>0</v>
      </c>
      <c r="CM86" s="270"/>
      <c r="CN86" s="270">
        <f>VLOOKUP(V86,'[1]PPTOS GENERALES 2024'!$AL$45:$BZ$56,41)*CM86</f>
        <v>0</v>
      </c>
      <c r="CO86" s="391"/>
      <c r="CP86" s="391"/>
      <c r="CQ86" s="391"/>
      <c r="CR86" s="391">
        <v>1766.7</v>
      </c>
      <c r="CS86" s="391"/>
      <c r="CT86" s="391"/>
      <c r="CU86" s="391">
        <v>2357.5100000000002</v>
      </c>
      <c r="CV86" s="270">
        <f t="shared" si="66"/>
        <v>4124.21</v>
      </c>
      <c r="CW86" s="391"/>
      <c r="CX86" s="391"/>
      <c r="CY86" s="270"/>
      <c r="CZ86" s="278">
        <f t="shared" si="61"/>
        <v>0</v>
      </c>
      <c r="DA86" s="129">
        <f t="shared" si="67"/>
        <v>4124.21</v>
      </c>
      <c r="DB86" s="390">
        <v>0</v>
      </c>
      <c r="DC86" s="400">
        <f t="shared" si="68"/>
        <v>35126.484000000004</v>
      </c>
      <c r="DD86" s="401">
        <f t="shared" si="69"/>
        <v>0.36676160637994881</v>
      </c>
      <c r="DE86" s="391"/>
      <c r="DF86" s="391"/>
      <c r="DG86" s="391">
        <f t="shared" si="70"/>
        <v>2527.1669999999999</v>
      </c>
      <c r="DH86" s="389" t="e">
        <f>#REF!-#REF!</f>
        <v>#REF!</v>
      </c>
      <c r="DI86" s="402" t="s">
        <v>122</v>
      </c>
      <c r="DJ86" s="402" t="s">
        <v>267</v>
      </c>
      <c r="DK86" s="411">
        <v>44927</v>
      </c>
      <c r="DL86" s="403">
        <f t="shared" si="71"/>
        <v>11.333333333333334</v>
      </c>
      <c r="DM86" s="403">
        <f t="shared" si="72"/>
        <v>11.333333333333334</v>
      </c>
      <c r="DN86" s="404">
        <f>ROUND(AF86/30,2)</f>
        <v>0</v>
      </c>
      <c r="DO86" s="405">
        <f>ROUND(AJ86/30,2)</f>
        <v>0</v>
      </c>
      <c r="DP86" s="405">
        <f>ROUND(AL86/30,2)</f>
        <v>0</v>
      </c>
      <c r="DQ86" s="405">
        <f>ROUND(AN86/30,2)</f>
        <v>0</v>
      </c>
      <c r="DR86" s="405">
        <f>ROUND(AP86/30,2)</f>
        <v>0</v>
      </c>
      <c r="DS86" s="405">
        <f>ROUND(AR86/30,2)</f>
        <v>0</v>
      </c>
      <c r="DT86" s="405">
        <f>ROUND(AT86/30,2)</f>
        <v>0</v>
      </c>
      <c r="DU86" s="405">
        <f>ROUND(AV86/30,2)</f>
        <v>0</v>
      </c>
      <c r="DV86" s="405">
        <f>ROUND(AX86/30,2)</f>
        <v>4.2300000000000004</v>
      </c>
      <c r="DW86" s="405">
        <f>ROUND(AZ86/30,2)</f>
        <v>0</v>
      </c>
      <c r="DX86" s="405">
        <f>ROUND(BB86/30,2)</f>
        <v>0</v>
      </c>
      <c r="DY86" s="204"/>
      <c r="DZ86" s="406">
        <v>73</v>
      </c>
      <c r="EA86" s="406">
        <v>2344.56</v>
      </c>
      <c r="EB86" s="407" t="e">
        <f>#REF!-DZ86</f>
        <v>#REF!</v>
      </c>
      <c r="EC86" s="408">
        <f>DG86-EA86</f>
        <v>182.60699999999997</v>
      </c>
      <c r="ED86" s="409">
        <f>ROUND(DB86/2,2)</f>
        <v>0</v>
      </c>
      <c r="EE86" s="204"/>
      <c r="EF86" s="204"/>
      <c r="EG86" s="204"/>
      <c r="EH86" s="204"/>
      <c r="EI86" s="134" t="s">
        <v>264</v>
      </c>
      <c r="EJ86" s="124">
        <v>165</v>
      </c>
      <c r="EK86" s="295" t="s">
        <v>213</v>
      </c>
      <c r="EL86" s="205">
        <v>6</v>
      </c>
      <c r="EM86" s="205">
        <v>5</v>
      </c>
      <c r="EN86" s="170" t="s">
        <v>132</v>
      </c>
      <c r="EO86" s="170" t="s">
        <v>132</v>
      </c>
    </row>
    <row r="87" spans="1:1050" s="503" customFormat="1" ht="26.1" customHeight="1" outlineLevel="1" x14ac:dyDescent="0.2">
      <c r="A87" s="505"/>
      <c r="B87" s="507"/>
      <c r="C87" s="507"/>
      <c r="D87" s="507"/>
      <c r="E87" s="507"/>
      <c r="F87" s="507"/>
      <c r="G87" s="507"/>
      <c r="H87" s="506"/>
      <c r="I87" s="506"/>
      <c r="J87" s="509"/>
      <c r="K87" s="509"/>
      <c r="L87" s="509"/>
      <c r="M87" s="509"/>
      <c r="N87" s="509"/>
      <c r="O87" s="509"/>
      <c r="P87" s="509"/>
      <c r="Q87" s="509"/>
      <c r="R87" s="509"/>
      <c r="S87" s="509"/>
      <c r="T87" s="509"/>
      <c r="U87" s="509"/>
      <c r="V87" s="506"/>
      <c r="W87" s="508"/>
      <c r="X87" s="510"/>
      <c r="Y87" s="511"/>
      <c r="Z87" s="509"/>
      <c r="AA87" s="509"/>
      <c r="AB87" s="509"/>
      <c r="AC87" s="509"/>
      <c r="AD87" s="509"/>
      <c r="AE87" s="512"/>
      <c r="AF87" s="509"/>
      <c r="AG87" s="509"/>
      <c r="AH87" s="509"/>
      <c r="AI87" s="509"/>
      <c r="AJ87" s="509"/>
      <c r="AK87" s="513"/>
      <c r="AL87" s="509"/>
      <c r="AM87" s="513"/>
      <c r="AN87" s="509"/>
      <c r="AO87" s="513"/>
      <c r="AP87" s="509"/>
      <c r="AQ87" s="513"/>
      <c r="AR87" s="509"/>
      <c r="AS87" s="513"/>
      <c r="AT87" s="509"/>
      <c r="AU87" s="514"/>
      <c r="AV87" s="509"/>
      <c r="AW87" s="514"/>
      <c r="AX87" s="509"/>
      <c r="AY87" s="514"/>
      <c r="AZ87" s="509"/>
      <c r="BA87" s="514"/>
      <c r="BB87" s="509"/>
      <c r="BC87" s="514"/>
      <c r="BD87" s="429"/>
      <c r="BE87" s="514"/>
      <c r="BF87" s="429"/>
      <c r="BG87" s="514"/>
      <c r="BH87" s="429"/>
      <c r="BI87" s="514"/>
      <c r="BJ87" s="429"/>
      <c r="BK87" s="514"/>
      <c r="BL87" s="429"/>
      <c r="BM87" s="429"/>
      <c r="BN87" s="429"/>
      <c r="BO87" s="429"/>
      <c r="BP87" s="429"/>
      <c r="BQ87" s="429"/>
      <c r="BR87" s="429"/>
      <c r="BS87" s="429"/>
      <c r="BT87" s="429"/>
      <c r="BU87" s="429"/>
      <c r="BV87" s="429"/>
      <c r="BW87" s="429"/>
      <c r="BX87" s="429"/>
      <c r="BY87" s="429"/>
      <c r="BZ87" s="429"/>
      <c r="CA87" s="429"/>
      <c r="CB87" s="429"/>
      <c r="CC87" s="429"/>
      <c r="CD87" s="429"/>
      <c r="CE87" s="429"/>
      <c r="CF87" s="429"/>
      <c r="CG87" s="429"/>
      <c r="CH87" s="429"/>
      <c r="CI87" s="429"/>
      <c r="CJ87" s="429"/>
      <c r="CK87" s="429"/>
      <c r="CL87" s="429"/>
      <c r="CM87" s="429"/>
      <c r="CN87" s="429"/>
      <c r="CO87" s="509"/>
      <c r="CP87" s="509">
        <f t="array" ref="CP87">(Z87*12)+(AC87*2)</f>
        <v>0</v>
      </c>
      <c r="CQ87" s="509"/>
      <c r="CR87" s="509">
        <f>SUM(CR81:CR86)</f>
        <v>15417.980000000001</v>
      </c>
      <c r="CS87" s="509">
        <f>SUM(CS81:CS84)</f>
        <v>30221.19</v>
      </c>
      <c r="CT87" s="509"/>
      <c r="CU87" s="509">
        <f>SUM(CU81:CU86)</f>
        <v>17280.152999999998</v>
      </c>
      <c r="CV87" s="429"/>
      <c r="CW87" s="509">
        <f>SUM(CW81:CW84)</f>
        <v>28518.84</v>
      </c>
      <c r="CX87" s="509"/>
      <c r="CY87" s="509"/>
      <c r="CZ87" s="429">
        <f>SUM(CZ81:CZ84)</f>
        <v>52643.149999999994</v>
      </c>
      <c r="DA87" s="515">
        <f>SUM(DA81:DA86)</f>
        <v>144081.31299999999</v>
      </c>
      <c r="DB87" s="506">
        <f>SUBTOTAL(9,DB81:DB83)</f>
        <v>0</v>
      </c>
      <c r="DC87" s="516"/>
      <c r="DD87" s="517"/>
      <c r="DE87" s="509"/>
      <c r="DF87" s="509"/>
      <c r="DG87" s="509"/>
      <c r="DH87" s="506"/>
      <c r="DI87" s="518"/>
      <c r="DJ87" s="518"/>
      <c r="DK87" s="519"/>
      <c r="DL87" s="520"/>
      <c r="DM87" s="520"/>
      <c r="DN87" s="521"/>
      <c r="DO87" s="522"/>
      <c r="DP87" s="522"/>
      <c r="DQ87" s="522"/>
      <c r="DR87" s="522"/>
      <c r="DS87" s="522"/>
      <c r="DT87" s="522"/>
      <c r="DU87" s="522"/>
      <c r="DV87" s="522"/>
      <c r="DW87" s="522"/>
      <c r="DX87" s="522"/>
      <c r="DY87" s="523"/>
      <c r="DZ87" s="524"/>
      <c r="EA87" s="524"/>
      <c r="EB87" s="525"/>
      <c r="EC87" s="526"/>
      <c r="ED87" s="527"/>
      <c r="EE87" s="523"/>
      <c r="EF87" s="523"/>
      <c r="EG87" s="523"/>
      <c r="EH87" s="523"/>
      <c r="EI87" s="523"/>
      <c r="EJ87" s="528"/>
      <c r="EK87" s="500"/>
      <c r="EL87" s="501"/>
      <c r="EM87" s="501"/>
      <c r="EN87" s="502"/>
      <c r="EO87" s="502"/>
      <c r="EP87" s="494"/>
      <c r="EQ87" s="494"/>
      <c r="ER87" s="494"/>
      <c r="ES87" s="494"/>
      <c r="ET87" s="494"/>
      <c r="EU87" s="494"/>
      <c r="EV87" s="494"/>
      <c r="EW87" s="494"/>
      <c r="EX87" s="494"/>
      <c r="EY87" s="494"/>
      <c r="EZ87" s="494"/>
      <c r="FA87" s="494"/>
      <c r="FB87" s="494"/>
      <c r="FC87" s="494"/>
      <c r="FD87" s="494"/>
      <c r="FE87" s="494"/>
      <c r="FF87" s="494"/>
      <c r="FG87" s="494"/>
      <c r="FH87" s="494"/>
      <c r="FI87" s="494"/>
      <c r="FJ87" s="494"/>
      <c r="FK87" s="494"/>
      <c r="FL87" s="494"/>
      <c r="FM87" s="494"/>
      <c r="FN87" s="494"/>
      <c r="FO87" s="494"/>
      <c r="FP87" s="494"/>
      <c r="FQ87" s="494"/>
      <c r="FR87" s="494"/>
      <c r="FS87" s="494"/>
      <c r="FT87" s="494"/>
      <c r="FU87" s="494"/>
      <c r="FV87" s="494"/>
      <c r="FW87" s="494"/>
      <c r="FX87" s="494"/>
      <c r="FY87" s="494"/>
      <c r="FZ87" s="494"/>
      <c r="GA87" s="494"/>
      <c r="GB87" s="494"/>
      <c r="GC87" s="494"/>
      <c r="GD87" s="494"/>
      <c r="GE87" s="494"/>
      <c r="GF87" s="494"/>
      <c r="GG87" s="494"/>
      <c r="GH87" s="494"/>
      <c r="GI87" s="494"/>
      <c r="GJ87" s="494"/>
      <c r="GK87" s="494"/>
      <c r="GL87" s="494"/>
      <c r="GM87" s="494"/>
      <c r="GN87" s="494"/>
      <c r="GO87" s="494"/>
      <c r="GP87" s="494"/>
      <c r="GQ87" s="494"/>
      <c r="GR87" s="494"/>
      <c r="GS87" s="494"/>
      <c r="GT87" s="494"/>
      <c r="GU87" s="494"/>
      <c r="GV87" s="494"/>
      <c r="GW87" s="494"/>
      <c r="GX87" s="494"/>
      <c r="GY87" s="494"/>
      <c r="GZ87" s="494"/>
      <c r="HA87" s="494"/>
      <c r="HB87" s="494"/>
      <c r="HC87" s="494"/>
      <c r="HD87" s="494"/>
      <c r="HE87" s="494"/>
      <c r="HF87" s="494"/>
      <c r="HG87" s="494"/>
      <c r="HH87" s="494"/>
      <c r="HI87" s="494"/>
      <c r="HJ87" s="494"/>
      <c r="HK87" s="494"/>
      <c r="HL87" s="494"/>
      <c r="HM87" s="494"/>
      <c r="HN87" s="494"/>
      <c r="HO87" s="494"/>
      <c r="HP87" s="494"/>
      <c r="HQ87" s="494"/>
      <c r="HR87" s="494"/>
      <c r="HS87" s="494"/>
      <c r="HT87" s="494"/>
      <c r="HU87" s="494"/>
      <c r="HV87" s="494"/>
      <c r="HW87" s="494"/>
      <c r="HX87" s="494"/>
      <c r="HY87" s="494"/>
      <c r="HZ87" s="494"/>
      <c r="IA87" s="494"/>
      <c r="IB87" s="494"/>
      <c r="IC87" s="494"/>
      <c r="ID87" s="494"/>
      <c r="IE87" s="494"/>
      <c r="IF87" s="494"/>
      <c r="IG87" s="494"/>
      <c r="IH87" s="494"/>
      <c r="II87" s="494"/>
      <c r="IJ87" s="494"/>
      <c r="IK87" s="494"/>
      <c r="IL87" s="494"/>
      <c r="IM87" s="494"/>
      <c r="IN87" s="494"/>
      <c r="IO87" s="494"/>
      <c r="IP87" s="494"/>
      <c r="IQ87" s="494"/>
      <c r="IR87" s="494"/>
      <c r="IS87" s="494"/>
      <c r="IT87" s="494"/>
      <c r="IU87" s="494"/>
      <c r="IV87" s="494"/>
      <c r="IW87" s="494"/>
      <c r="IX87" s="494"/>
      <c r="IY87" s="494"/>
      <c r="IZ87" s="494"/>
      <c r="JA87" s="494"/>
      <c r="JB87" s="494"/>
      <c r="JC87" s="494"/>
      <c r="JD87" s="494"/>
      <c r="JE87" s="494"/>
      <c r="JF87" s="494"/>
      <c r="JG87" s="494"/>
      <c r="JH87" s="494"/>
      <c r="JI87" s="494"/>
      <c r="JJ87" s="494"/>
      <c r="JK87" s="494"/>
      <c r="JL87" s="494"/>
      <c r="JM87" s="494"/>
      <c r="JN87" s="494"/>
      <c r="JO87" s="494"/>
      <c r="JP87" s="494"/>
      <c r="JQ87" s="494"/>
      <c r="JR87" s="494"/>
      <c r="JS87" s="494"/>
      <c r="JT87" s="494"/>
      <c r="JU87" s="494"/>
      <c r="JV87" s="494"/>
      <c r="JW87" s="494"/>
      <c r="JX87" s="494"/>
      <c r="JY87" s="494"/>
      <c r="JZ87" s="494"/>
      <c r="KA87" s="494"/>
      <c r="KB87" s="494"/>
      <c r="KC87" s="494"/>
      <c r="KD87" s="494"/>
      <c r="KE87" s="494"/>
      <c r="KF87" s="494"/>
      <c r="KG87" s="494"/>
      <c r="KH87" s="494"/>
      <c r="KI87" s="494"/>
      <c r="KJ87" s="494"/>
      <c r="KK87" s="494"/>
      <c r="KL87" s="494"/>
      <c r="KM87" s="494"/>
      <c r="KN87" s="494"/>
      <c r="KO87" s="494"/>
      <c r="KP87" s="494"/>
      <c r="KQ87" s="494"/>
      <c r="KR87" s="494"/>
      <c r="KS87" s="494"/>
      <c r="KT87" s="494"/>
      <c r="KU87" s="494"/>
      <c r="KV87" s="494"/>
      <c r="KW87" s="494"/>
      <c r="KX87" s="494"/>
      <c r="KY87" s="494"/>
      <c r="KZ87" s="494"/>
      <c r="LA87" s="494"/>
      <c r="LB87" s="494"/>
      <c r="LC87" s="494"/>
      <c r="LD87" s="494"/>
      <c r="LE87" s="494"/>
      <c r="LF87" s="494"/>
      <c r="LG87" s="494"/>
      <c r="LH87" s="494"/>
      <c r="LI87" s="494"/>
      <c r="LJ87" s="494"/>
      <c r="LK87" s="494"/>
      <c r="LL87" s="494"/>
      <c r="LM87" s="494"/>
      <c r="LN87" s="494"/>
      <c r="LO87" s="494"/>
      <c r="LP87" s="494"/>
      <c r="LQ87" s="494"/>
      <c r="LR87" s="494"/>
      <c r="LS87" s="494"/>
      <c r="LT87" s="494"/>
      <c r="LU87" s="494"/>
      <c r="LV87" s="494"/>
      <c r="LW87" s="494"/>
      <c r="LX87" s="494"/>
      <c r="LY87" s="494"/>
      <c r="LZ87" s="494"/>
      <c r="MA87" s="494"/>
      <c r="MB87" s="494"/>
      <c r="MC87" s="494"/>
      <c r="MD87" s="494"/>
      <c r="ME87" s="494"/>
      <c r="MF87" s="494"/>
      <c r="MG87" s="494"/>
      <c r="MH87" s="494"/>
      <c r="MI87" s="494"/>
      <c r="MJ87" s="494"/>
      <c r="MK87" s="494"/>
      <c r="ML87" s="494"/>
      <c r="MM87" s="494"/>
      <c r="MN87" s="494"/>
      <c r="MO87" s="494"/>
      <c r="MP87" s="494"/>
      <c r="MQ87" s="494"/>
      <c r="MR87" s="494"/>
      <c r="MS87" s="494"/>
      <c r="MT87" s="494"/>
      <c r="MU87" s="494"/>
      <c r="MV87" s="494"/>
      <c r="MW87" s="494"/>
      <c r="MX87" s="494"/>
      <c r="MY87" s="494"/>
      <c r="MZ87" s="494"/>
      <c r="NA87" s="494"/>
      <c r="NB87" s="494"/>
      <c r="NC87" s="494"/>
      <c r="ND87" s="494"/>
      <c r="NE87" s="494"/>
      <c r="NF87" s="494"/>
      <c r="NG87" s="494"/>
      <c r="NH87" s="494"/>
      <c r="NI87" s="494"/>
      <c r="NJ87" s="494"/>
      <c r="NK87" s="494"/>
      <c r="NL87" s="494"/>
      <c r="NM87" s="494"/>
      <c r="NN87" s="494"/>
      <c r="NO87" s="494"/>
      <c r="NP87" s="494"/>
      <c r="NQ87" s="494"/>
      <c r="NR87" s="494"/>
      <c r="NS87" s="494"/>
      <c r="NT87" s="494"/>
      <c r="NU87" s="494"/>
      <c r="NV87" s="494"/>
      <c r="NW87" s="494"/>
      <c r="NX87" s="494"/>
      <c r="NY87" s="494"/>
      <c r="NZ87" s="494"/>
      <c r="OA87" s="494"/>
      <c r="OB87" s="494"/>
      <c r="OC87" s="494"/>
      <c r="OD87" s="494"/>
      <c r="OE87" s="494"/>
      <c r="OF87" s="494"/>
      <c r="OG87" s="494"/>
      <c r="OH87" s="494"/>
      <c r="OI87" s="494"/>
      <c r="OJ87" s="494"/>
      <c r="OK87" s="494"/>
      <c r="OL87" s="494"/>
      <c r="OM87" s="494"/>
      <c r="ON87" s="494"/>
      <c r="OO87" s="494"/>
      <c r="OP87" s="494"/>
      <c r="OQ87" s="494"/>
      <c r="OR87" s="494"/>
      <c r="OS87" s="494"/>
      <c r="OT87" s="494"/>
      <c r="OU87" s="494"/>
      <c r="OV87" s="494"/>
      <c r="OW87" s="494"/>
      <c r="OX87" s="494"/>
      <c r="OY87" s="494"/>
      <c r="OZ87" s="494"/>
      <c r="PA87" s="494"/>
      <c r="PB87" s="494"/>
      <c r="PC87" s="494"/>
      <c r="PD87" s="494"/>
      <c r="PE87" s="494"/>
      <c r="PF87" s="494"/>
      <c r="PG87" s="494"/>
      <c r="PH87" s="494"/>
      <c r="PI87" s="494"/>
      <c r="PJ87" s="494"/>
      <c r="PK87" s="494"/>
      <c r="PL87" s="494"/>
      <c r="PM87" s="494"/>
      <c r="PN87" s="494"/>
      <c r="PO87" s="494"/>
      <c r="PP87" s="494"/>
      <c r="PQ87" s="494"/>
      <c r="PR87" s="494"/>
      <c r="PS87" s="494"/>
      <c r="PT87" s="494"/>
      <c r="PU87" s="494"/>
      <c r="PV87" s="494"/>
      <c r="PW87" s="494"/>
      <c r="PX87" s="494"/>
      <c r="PY87" s="494"/>
      <c r="PZ87" s="494"/>
      <c r="QA87" s="494"/>
      <c r="QB87" s="494"/>
      <c r="QC87" s="494"/>
      <c r="QD87" s="494"/>
      <c r="QE87" s="494"/>
      <c r="QF87" s="494"/>
      <c r="QG87" s="494"/>
      <c r="QH87" s="494"/>
      <c r="QI87" s="494"/>
      <c r="QJ87" s="494"/>
      <c r="QK87" s="494"/>
      <c r="QL87" s="494"/>
      <c r="QM87" s="494"/>
      <c r="QN87" s="494"/>
      <c r="QO87" s="494"/>
      <c r="QP87" s="494"/>
      <c r="QQ87" s="494"/>
      <c r="QR87" s="494"/>
      <c r="QS87" s="494"/>
      <c r="QT87" s="494"/>
      <c r="QU87" s="494"/>
      <c r="QV87" s="494"/>
      <c r="QW87" s="494"/>
      <c r="QX87" s="494"/>
      <c r="QY87" s="494"/>
      <c r="QZ87" s="494"/>
      <c r="RA87" s="494"/>
      <c r="RB87" s="494"/>
      <c r="RC87" s="494"/>
      <c r="RD87" s="494"/>
      <c r="RE87" s="494"/>
      <c r="RF87" s="494"/>
      <c r="RG87" s="494"/>
      <c r="RH87" s="494"/>
      <c r="RI87" s="494"/>
      <c r="RJ87" s="494"/>
      <c r="RK87" s="494"/>
      <c r="RL87" s="494"/>
      <c r="RM87" s="494"/>
      <c r="RN87" s="494"/>
      <c r="RO87" s="494"/>
      <c r="RP87" s="494"/>
      <c r="RQ87" s="494"/>
      <c r="RR87" s="494"/>
      <c r="RS87" s="494"/>
      <c r="RT87" s="494"/>
      <c r="RU87" s="494"/>
      <c r="RV87" s="494"/>
      <c r="RW87" s="494"/>
      <c r="RX87" s="494"/>
      <c r="RY87" s="494"/>
      <c r="RZ87" s="494"/>
      <c r="SA87" s="494"/>
      <c r="SB87" s="494"/>
      <c r="SC87" s="494"/>
      <c r="SD87" s="494"/>
      <c r="SE87" s="494"/>
      <c r="SF87" s="494"/>
      <c r="SG87" s="494"/>
      <c r="SH87" s="494"/>
      <c r="SI87" s="494"/>
      <c r="SJ87" s="494"/>
      <c r="SK87" s="494"/>
      <c r="SL87" s="494"/>
      <c r="SM87" s="494"/>
      <c r="SN87" s="494"/>
      <c r="SO87" s="494"/>
      <c r="SP87" s="494"/>
      <c r="SQ87" s="494"/>
      <c r="SR87" s="494"/>
      <c r="SS87" s="494"/>
      <c r="ST87" s="494"/>
      <c r="SU87" s="494"/>
      <c r="SV87" s="494"/>
      <c r="SW87" s="494"/>
      <c r="SX87" s="494"/>
      <c r="SY87" s="494"/>
      <c r="SZ87" s="494"/>
      <c r="TA87" s="494"/>
      <c r="TB87" s="494"/>
      <c r="TC87" s="494"/>
      <c r="TD87" s="494"/>
      <c r="TE87" s="494"/>
      <c r="TF87" s="494"/>
      <c r="TG87" s="494"/>
      <c r="TH87" s="494"/>
      <c r="TI87" s="494"/>
      <c r="TJ87" s="494"/>
      <c r="TK87" s="494"/>
      <c r="TL87" s="494"/>
      <c r="TM87" s="494"/>
      <c r="TN87" s="494"/>
      <c r="TO87" s="494"/>
      <c r="TP87" s="494"/>
      <c r="TQ87" s="494"/>
      <c r="TR87" s="494"/>
      <c r="TS87" s="494"/>
      <c r="TT87" s="494"/>
      <c r="TU87" s="494"/>
      <c r="TV87" s="494"/>
      <c r="TW87" s="494"/>
      <c r="TX87" s="494"/>
      <c r="TY87" s="494"/>
      <c r="TZ87" s="494"/>
      <c r="UA87" s="494"/>
      <c r="UB87" s="494"/>
      <c r="UC87" s="494"/>
      <c r="UD87" s="494"/>
      <c r="UE87" s="494"/>
      <c r="UF87" s="494"/>
      <c r="UG87" s="494"/>
      <c r="UH87" s="494"/>
      <c r="UI87" s="494"/>
      <c r="UJ87" s="494"/>
      <c r="UK87" s="494"/>
      <c r="UL87" s="494"/>
      <c r="UM87" s="494"/>
      <c r="UN87" s="494"/>
      <c r="UO87" s="494"/>
      <c r="UP87" s="494"/>
      <c r="UQ87" s="494"/>
      <c r="UR87" s="494"/>
      <c r="US87" s="494"/>
      <c r="UT87" s="494"/>
      <c r="UU87" s="494"/>
      <c r="UV87" s="494"/>
      <c r="UW87" s="494"/>
      <c r="UX87" s="494"/>
      <c r="UY87" s="494"/>
      <c r="UZ87" s="494"/>
      <c r="VA87" s="494"/>
      <c r="VB87" s="494"/>
      <c r="VC87" s="494"/>
      <c r="VD87" s="494"/>
      <c r="VE87" s="494"/>
      <c r="VF87" s="494"/>
      <c r="VG87" s="494"/>
      <c r="VH87" s="494"/>
      <c r="VI87" s="494"/>
      <c r="VJ87" s="494"/>
      <c r="VK87" s="494"/>
      <c r="VL87" s="494"/>
      <c r="VM87" s="494"/>
      <c r="VN87" s="494"/>
      <c r="VO87" s="494"/>
      <c r="VP87" s="494"/>
      <c r="VQ87" s="494"/>
      <c r="VR87" s="494"/>
      <c r="VS87" s="494"/>
      <c r="VT87" s="494"/>
      <c r="VU87" s="494"/>
      <c r="VV87" s="494"/>
      <c r="VW87" s="494"/>
      <c r="VX87" s="494"/>
      <c r="VY87" s="494"/>
      <c r="VZ87" s="494"/>
      <c r="WA87" s="494"/>
      <c r="WB87" s="494"/>
      <c r="WC87" s="494"/>
      <c r="WD87" s="494"/>
      <c r="WE87" s="494"/>
      <c r="WF87" s="494"/>
      <c r="WG87" s="494"/>
      <c r="WH87" s="494"/>
      <c r="WI87" s="494"/>
      <c r="WJ87" s="494"/>
      <c r="WK87" s="494"/>
      <c r="WL87" s="494"/>
      <c r="WM87" s="494"/>
      <c r="WN87" s="494"/>
      <c r="WO87" s="494"/>
      <c r="WP87" s="494"/>
      <c r="WQ87" s="494"/>
      <c r="WR87" s="494"/>
      <c r="WS87" s="494"/>
      <c r="WT87" s="494"/>
      <c r="WU87" s="494"/>
      <c r="WV87" s="494"/>
      <c r="WW87" s="494"/>
      <c r="WX87" s="494"/>
      <c r="WY87" s="494"/>
      <c r="WZ87" s="494"/>
      <c r="XA87" s="494"/>
      <c r="XB87" s="494"/>
      <c r="XC87" s="494"/>
      <c r="XD87" s="494"/>
      <c r="XE87" s="494"/>
      <c r="XF87" s="494"/>
      <c r="XG87" s="494"/>
      <c r="XH87" s="494"/>
      <c r="XI87" s="494"/>
      <c r="XJ87" s="494"/>
      <c r="XK87" s="494"/>
      <c r="XL87" s="494"/>
      <c r="XM87" s="494"/>
      <c r="XN87" s="494"/>
      <c r="XO87" s="494"/>
      <c r="XP87" s="494"/>
      <c r="XQ87" s="494"/>
      <c r="XR87" s="494"/>
      <c r="XS87" s="494"/>
      <c r="XT87" s="494"/>
      <c r="XU87" s="494"/>
      <c r="XV87" s="494"/>
      <c r="XW87" s="494"/>
      <c r="XX87" s="494"/>
      <c r="XY87" s="494"/>
      <c r="XZ87" s="494"/>
      <c r="YA87" s="494"/>
      <c r="YB87" s="494"/>
      <c r="YC87" s="494"/>
      <c r="YD87" s="494"/>
      <c r="YE87" s="494"/>
      <c r="YF87" s="494"/>
      <c r="YG87" s="494"/>
      <c r="YH87" s="494"/>
      <c r="YI87" s="494"/>
      <c r="YJ87" s="494"/>
      <c r="YK87" s="494"/>
      <c r="YL87" s="494"/>
      <c r="YM87" s="494"/>
      <c r="YN87" s="494"/>
      <c r="YO87" s="494"/>
      <c r="YP87" s="494"/>
      <c r="YQ87" s="494"/>
      <c r="YR87" s="494"/>
      <c r="YS87" s="494"/>
      <c r="YT87" s="494"/>
      <c r="YU87" s="494"/>
      <c r="YV87" s="494"/>
      <c r="YW87" s="494"/>
      <c r="YX87" s="494"/>
      <c r="YY87" s="494"/>
      <c r="YZ87" s="494"/>
      <c r="ZA87" s="494"/>
      <c r="ZB87" s="494"/>
      <c r="ZC87" s="494"/>
      <c r="ZD87" s="494"/>
      <c r="ZE87" s="494"/>
      <c r="ZF87" s="494"/>
      <c r="ZG87" s="494"/>
      <c r="ZH87" s="494"/>
      <c r="ZI87" s="494"/>
      <c r="ZJ87" s="494"/>
      <c r="ZK87" s="494"/>
      <c r="ZL87" s="494"/>
      <c r="ZM87" s="494"/>
      <c r="ZN87" s="494"/>
      <c r="ZO87" s="494"/>
      <c r="ZP87" s="494"/>
      <c r="ZQ87" s="494"/>
      <c r="ZR87" s="494"/>
      <c r="ZS87" s="494"/>
      <c r="ZT87" s="494"/>
      <c r="ZU87" s="494"/>
      <c r="ZV87" s="494"/>
      <c r="ZW87" s="494"/>
      <c r="ZX87" s="494"/>
      <c r="ZY87" s="494"/>
      <c r="ZZ87" s="494"/>
      <c r="AAA87" s="494"/>
      <c r="AAB87" s="494"/>
      <c r="AAC87" s="494"/>
      <c r="AAD87" s="494"/>
      <c r="AAE87" s="494"/>
      <c r="AAF87" s="494"/>
      <c r="AAG87" s="494"/>
      <c r="AAH87" s="494"/>
      <c r="AAI87" s="494"/>
      <c r="AAJ87" s="494"/>
      <c r="AAK87" s="494"/>
      <c r="AAL87" s="494"/>
      <c r="AAM87" s="494"/>
      <c r="AAN87" s="494"/>
      <c r="AAO87" s="494"/>
      <c r="AAP87" s="494"/>
      <c r="AAQ87" s="494"/>
      <c r="AAR87" s="494"/>
      <c r="AAS87" s="494"/>
      <c r="AAT87" s="494"/>
      <c r="AAU87" s="494"/>
      <c r="AAV87" s="494"/>
      <c r="AAW87" s="494"/>
      <c r="AAX87" s="494"/>
      <c r="AAY87" s="494"/>
      <c r="AAZ87" s="494"/>
      <c r="ABA87" s="494"/>
      <c r="ABB87" s="494"/>
      <c r="ABC87" s="494"/>
      <c r="ABD87" s="494"/>
      <c r="ABE87" s="494"/>
      <c r="ABF87" s="494"/>
      <c r="ABG87" s="494"/>
      <c r="ABH87" s="494"/>
      <c r="ABI87" s="494"/>
      <c r="ABJ87" s="494"/>
      <c r="ABK87" s="494"/>
      <c r="ABL87" s="494"/>
      <c r="ABM87" s="494"/>
      <c r="ABN87" s="494"/>
      <c r="ABO87" s="494"/>
      <c r="ABP87" s="494"/>
      <c r="ABQ87" s="494"/>
      <c r="ABR87" s="494"/>
      <c r="ABS87" s="494"/>
      <c r="ABT87" s="494"/>
      <c r="ABU87" s="494"/>
      <c r="ABV87" s="494"/>
      <c r="ABW87" s="494"/>
      <c r="ABX87" s="494"/>
      <c r="ABY87" s="494"/>
      <c r="ABZ87" s="494"/>
      <c r="ACA87" s="494"/>
      <c r="ACB87" s="494"/>
      <c r="ACC87" s="494"/>
      <c r="ACD87" s="494"/>
      <c r="ACE87" s="494"/>
      <c r="ACF87" s="494"/>
      <c r="ACG87" s="494"/>
      <c r="ACH87" s="494"/>
      <c r="ACI87" s="494"/>
      <c r="ACJ87" s="494"/>
      <c r="ACK87" s="494"/>
      <c r="ACL87" s="494"/>
      <c r="ACM87" s="494"/>
      <c r="ACN87" s="494"/>
      <c r="ACO87" s="494"/>
      <c r="ACP87" s="494"/>
      <c r="ACQ87" s="494"/>
      <c r="ACR87" s="494"/>
      <c r="ACS87" s="494"/>
      <c r="ACT87" s="494"/>
      <c r="ACU87" s="494"/>
      <c r="ACV87" s="494"/>
      <c r="ACW87" s="494"/>
      <c r="ACX87" s="494"/>
      <c r="ACY87" s="494"/>
      <c r="ACZ87" s="494"/>
      <c r="ADA87" s="494"/>
      <c r="ADB87" s="494"/>
      <c r="ADC87" s="494"/>
      <c r="ADD87" s="494"/>
      <c r="ADE87" s="494"/>
      <c r="ADF87" s="494"/>
      <c r="ADG87" s="494"/>
      <c r="ADH87" s="494"/>
      <c r="ADI87" s="494"/>
      <c r="ADJ87" s="494"/>
      <c r="ADK87" s="494"/>
      <c r="ADL87" s="494"/>
      <c r="ADM87" s="494"/>
      <c r="ADN87" s="494"/>
      <c r="ADO87" s="494"/>
      <c r="ADP87" s="494"/>
      <c r="ADQ87" s="494"/>
      <c r="ADR87" s="494"/>
      <c r="ADS87" s="494"/>
      <c r="ADT87" s="494"/>
      <c r="ADU87" s="494"/>
      <c r="ADV87" s="494"/>
      <c r="ADW87" s="494"/>
      <c r="ADX87" s="494"/>
      <c r="ADY87" s="494"/>
      <c r="ADZ87" s="494"/>
      <c r="AEA87" s="494"/>
      <c r="AEB87" s="494"/>
      <c r="AEC87" s="494"/>
      <c r="AED87" s="494"/>
      <c r="AEE87" s="494"/>
      <c r="AEF87" s="494"/>
      <c r="AEG87" s="494"/>
      <c r="AEH87" s="494"/>
      <c r="AEI87" s="494"/>
      <c r="AEJ87" s="494"/>
      <c r="AEK87" s="494"/>
      <c r="AEL87" s="494"/>
      <c r="AEM87" s="494"/>
      <c r="AEN87" s="494"/>
      <c r="AEO87" s="494"/>
      <c r="AEP87" s="494"/>
      <c r="AEQ87" s="494"/>
      <c r="AER87" s="494"/>
      <c r="AES87" s="494"/>
      <c r="AET87" s="494"/>
      <c r="AEU87" s="494"/>
      <c r="AEV87" s="494"/>
      <c r="AEW87" s="494"/>
      <c r="AEX87" s="494"/>
      <c r="AEY87" s="494"/>
      <c r="AEZ87" s="494"/>
      <c r="AFA87" s="494"/>
      <c r="AFB87" s="494"/>
      <c r="AFC87" s="494"/>
      <c r="AFD87" s="494"/>
      <c r="AFE87" s="494"/>
      <c r="AFF87" s="494"/>
      <c r="AFG87" s="494"/>
      <c r="AFH87" s="494"/>
      <c r="AFI87" s="494"/>
      <c r="AFJ87" s="494"/>
      <c r="AFK87" s="494"/>
      <c r="AFL87" s="494"/>
      <c r="AFM87" s="494"/>
      <c r="AFN87" s="494"/>
      <c r="AFO87" s="494"/>
      <c r="AFP87" s="494"/>
      <c r="AFQ87" s="494"/>
      <c r="AFR87" s="494"/>
      <c r="AFS87" s="494"/>
      <c r="AFT87" s="494"/>
      <c r="AFU87" s="494"/>
      <c r="AFV87" s="494"/>
      <c r="AFW87" s="494"/>
      <c r="AFX87" s="494"/>
      <c r="AFY87" s="494"/>
      <c r="AFZ87" s="494"/>
      <c r="AGA87" s="494"/>
      <c r="AGB87" s="494"/>
      <c r="AGC87" s="494"/>
      <c r="AGD87" s="494"/>
      <c r="AGE87" s="494"/>
      <c r="AGF87" s="494"/>
      <c r="AGG87" s="494"/>
      <c r="AGH87" s="494"/>
      <c r="AGI87" s="494"/>
      <c r="AGJ87" s="494"/>
      <c r="AGK87" s="494"/>
      <c r="AGL87" s="494"/>
      <c r="AGM87" s="494"/>
      <c r="AGN87" s="494"/>
      <c r="AGO87" s="494"/>
      <c r="AGP87" s="494"/>
      <c r="AGQ87" s="494"/>
      <c r="AGR87" s="494"/>
      <c r="AGS87" s="494"/>
      <c r="AGT87" s="494"/>
      <c r="AGU87" s="494"/>
      <c r="AGV87" s="494"/>
      <c r="AGW87" s="494"/>
      <c r="AGX87" s="494"/>
      <c r="AGY87" s="494"/>
      <c r="AGZ87" s="494"/>
      <c r="AHA87" s="494"/>
      <c r="AHB87" s="494"/>
      <c r="AHC87" s="494"/>
      <c r="AHD87" s="494"/>
      <c r="AHE87" s="494"/>
      <c r="AHF87" s="494"/>
      <c r="AHG87" s="494"/>
      <c r="AHH87" s="494"/>
      <c r="AHI87" s="494"/>
      <c r="AHJ87" s="494"/>
      <c r="AHK87" s="494"/>
      <c r="AHL87" s="494"/>
      <c r="AHM87" s="494"/>
      <c r="AHN87" s="494"/>
      <c r="AHO87" s="494"/>
      <c r="AHP87" s="494"/>
      <c r="AHQ87" s="494"/>
      <c r="AHR87" s="494"/>
      <c r="AHS87" s="494"/>
      <c r="AHT87" s="494"/>
      <c r="AHU87" s="494"/>
      <c r="AHV87" s="494"/>
      <c r="AHW87" s="494"/>
      <c r="AHX87" s="494"/>
      <c r="AHY87" s="494"/>
      <c r="AHZ87" s="494"/>
      <c r="AIA87" s="494"/>
      <c r="AIB87" s="494"/>
      <c r="AIC87" s="494"/>
      <c r="AID87" s="494"/>
      <c r="AIE87" s="494"/>
      <c r="AIF87" s="494"/>
      <c r="AIG87" s="494"/>
      <c r="AIH87" s="494"/>
      <c r="AII87" s="494"/>
      <c r="AIJ87" s="494"/>
      <c r="AIK87" s="494"/>
      <c r="AIL87" s="494"/>
      <c r="AIM87" s="494"/>
      <c r="AIN87" s="494"/>
      <c r="AIO87" s="494"/>
      <c r="AIP87" s="494"/>
      <c r="AIQ87" s="494"/>
      <c r="AIR87" s="494"/>
      <c r="AIS87" s="494"/>
      <c r="AIT87" s="494"/>
      <c r="AIU87" s="494"/>
      <c r="AIV87" s="494"/>
      <c r="AIW87" s="494"/>
      <c r="AIX87" s="494"/>
      <c r="AIY87" s="494"/>
      <c r="AIZ87" s="494"/>
      <c r="AJA87" s="494"/>
      <c r="AJB87" s="494"/>
      <c r="AJC87" s="494"/>
      <c r="AJD87" s="494"/>
      <c r="AJE87" s="494"/>
      <c r="AJF87" s="494"/>
      <c r="AJG87" s="494"/>
      <c r="AJH87" s="494"/>
      <c r="AJI87" s="494"/>
      <c r="AJJ87" s="494"/>
      <c r="AJK87" s="494"/>
      <c r="AJL87" s="494"/>
      <c r="AJM87" s="494"/>
      <c r="AJN87" s="494"/>
      <c r="AJO87" s="494"/>
      <c r="AJP87" s="494"/>
      <c r="AJQ87" s="494"/>
      <c r="AJR87" s="494"/>
      <c r="AJS87" s="494"/>
      <c r="AJT87" s="494"/>
      <c r="AJU87" s="494"/>
      <c r="AJV87" s="494"/>
      <c r="AJW87" s="494"/>
      <c r="AJX87" s="494"/>
      <c r="AJY87" s="494"/>
      <c r="AJZ87" s="494"/>
      <c r="AKA87" s="494"/>
      <c r="AKB87" s="494"/>
      <c r="AKC87" s="494"/>
      <c r="AKD87" s="494"/>
      <c r="AKE87" s="494"/>
      <c r="AKF87" s="494"/>
      <c r="AKG87" s="494"/>
      <c r="AKH87" s="494"/>
      <c r="AKI87" s="494"/>
      <c r="AKJ87" s="494"/>
      <c r="AKK87" s="494"/>
      <c r="AKL87" s="494"/>
      <c r="AKM87" s="494"/>
      <c r="AKN87" s="494"/>
      <c r="AKO87" s="494"/>
      <c r="AKP87" s="494"/>
      <c r="AKQ87" s="494"/>
      <c r="AKR87" s="494"/>
      <c r="AKS87" s="494"/>
      <c r="AKT87" s="494"/>
      <c r="AKU87" s="494"/>
      <c r="AKV87" s="494"/>
      <c r="AKW87" s="494"/>
      <c r="AKX87" s="494"/>
      <c r="AKY87" s="494"/>
      <c r="AKZ87" s="494"/>
      <c r="ALA87" s="494"/>
      <c r="ALB87" s="494"/>
      <c r="ALC87" s="494"/>
      <c r="ALD87" s="494"/>
      <c r="ALE87" s="494"/>
      <c r="ALF87" s="494"/>
      <c r="ALG87" s="494"/>
      <c r="ALH87" s="494"/>
      <c r="ALI87" s="494"/>
      <c r="ALJ87" s="494"/>
      <c r="ALK87" s="494"/>
      <c r="ALL87" s="494"/>
      <c r="ALM87" s="494"/>
      <c r="ALN87" s="494"/>
      <c r="ALO87" s="494"/>
      <c r="ALP87" s="494"/>
      <c r="ALQ87" s="494"/>
      <c r="ALR87" s="494"/>
      <c r="ALS87" s="494"/>
      <c r="ALT87" s="494"/>
      <c r="ALU87" s="494"/>
      <c r="ALV87" s="494"/>
      <c r="ALW87" s="494"/>
      <c r="ALX87" s="494"/>
      <c r="ALY87" s="494"/>
      <c r="ALZ87" s="494"/>
      <c r="AMA87" s="494"/>
      <c r="AMB87" s="494"/>
      <c r="AMC87" s="494"/>
      <c r="AMD87" s="494"/>
      <c r="AME87" s="494"/>
      <c r="AMF87" s="494"/>
      <c r="AMG87" s="494"/>
      <c r="AMH87" s="494"/>
      <c r="AMI87" s="494"/>
      <c r="AMJ87" s="494"/>
      <c r="AMK87" s="494"/>
      <c r="AML87" s="494"/>
      <c r="AMM87" s="494"/>
      <c r="AMN87" s="494"/>
      <c r="AMO87" s="494"/>
      <c r="AMP87" s="494"/>
      <c r="AMQ87" s="494"/>
      <c r="AMR87" s="494"/>
      <c r="AMS87" s="494"/>
      <c r="AMT87" s="494"/>
      <c r="AMU87" s="494"/>
      <c r="AMV87" s="494"/>
      <c r="AMW87" s="494"/>
      <c r="AMX87" s="494"/>
      <c r="AMY87" s="494"/>
      <c r="AMZ87" s="494"/>
      <c r="ANA87" s="494"/>
      <c r="ANB87" s="494"/>
      <c r="ANC87" s="494"/>
      <c r="AND87" s="494"/>
      <c r="ANE87" s="494"/>
      <c r="ANF87" s="494"/>
      <c r="ANG87" s="494"/>
      <c r="ANH87" s="494"/>
      <c r="ANI87" s="494"/>
      <c r="ANJ87" s="494"/>
    </row>
    <row r="88" spans="1:1050" s="410" customFormat="1" ht="26.1" customHeight="1" outlineLevel="2" x14ac:dyDescent="0.2">
      <c r="A88" s="386">
        <f>EJ88</f>
        <v>171</v>
      </c>
      <c r="B88" s="387" t="s">
        <v>137</v>
      </c>
      <c r="C88" s="387" t="s">
        <v>178</v>
      </c>
      <c r="D88" s="387" t="s">
        <v>10</v>
      </c>
      <c r="E88" s="387" t="s">
        <v>138</v>
      </c>
      <c r="F88" s="387" t="s">
        <v>139</v>
      </c>
      <c r="G88" s="388" t="s">
        <v>269</v>
      </c>
      <c r="H88" s="389" t="s">
        <v>135</v>
      </c>
      <c r="I88" s="389">
        <v>22</v>
      </c>
      <c r="J88" s="391">
        <v>690.24</v>
      </c>
      <c r="K88" s="391">
        <v>151.13999999999999</v>
      </c>
      <c r="L88" s="391">
        <v>434.82</v>
      </c>
      <c r="M88" s="391">
        <v>4.45</v>
      </c>
      <c r="N88" s="391"/>
      <c r="O88" s="391"/>
      <c r="P88" s="391"/>
      <c r="Q88" s="391"/>
      <c r="R88" s="391"/>
      <c r="S88" s="391">
        <v>155.55000000000001</v>
      </c>
      <c r="T88" s="391">
        <f>SUM(J88:S88)</f>
        <v>1436.2</v>
      </c>
      <c r="U88" s="391">
        <f>(((J88+K88+L88+N88+P88)*14)+((M88+O88+Q88+R88+S88)*12))</f>
        <v>19786.8</v>
      </c>
      <c r="V88" s="389">
        <v>4</v>
      </c>
      <c r="W88" s="392">
        <v>18</v>
      </c>
      <c r="X88" s="393">
        <f>VLOOKUP(W88,'[1]PPTOS GENERALES 2024'!$AL$11:$AN$40,3)*Y88</f>
        <v>474.69</v>
      </c>
      <c r="Y88" s="394">
        <v>1</v>
      </c>
      <c r="Z88" s="395">
        <f>VLOOKUP(C88,'[1]PPTOS GENERALES 2024'!$AL$3:$AO$8,4)*Y88</f>
        <v>865.68</v>
      </c>
      <c r="AA88" s="395">
        <f>VLOOKUP(C88,'[1]PPTOS GENERALES 2024'!$AL$3:$AP$8,5)*DM88*Y88</f>
        <v>359.04</v>
      </c>
      <c r="AB88" s="395"/>
      <c r="AC88" s="391">
        <f>VLOOKUP(C88,'[1]PPTOS GENERALES 2024'!$AU$3:$AV$8,2)*Y88</f>
        <v>748.20899999999995</v>
      </c>
      <c r="AD88" s="391">
        <f>VLOOKUP(C88,'[1]PPTOS GENERALES 2024'!$AU$3:$AW$8,3)*DM88*Y88</f>
        <v>309.93266666666665</v>
      </c>
      <c r="AE88" s="396">
        <f>VLOOKUP(I88,'[1]PPTOS GENERALES 2024'!$AL$11:$AN$40,3)*Y88</f>
        <v>612.99</v>
      </c>
      <c r="AF88" s="391"/>
      <c r="AG88" s="391">
        <f>VLOOKUP(V88,'[1]PPTOS GENERALES 2024'!$AL$45:$AU$56,10)*Y88</f>
        <v>498.73</v>
      </c>
      <c r="AH88" s="391"/>
      <c r="AI88" s="391"/>
      <c r="AJ88" s="391"/>
      <c r="AK88" s="397"/>
      <c r="AL88" s="391">
        <f>VLOOKUP(V88,'[1]PPTOS GENERALES 2024'!$AL$45:$BB$56,12)*AK88</f>
        <v>0</v>
      </c>
      <c r="AM88" s="397"/>
      <c r="AN88" s="391">
        <f>VLOOKUP(V88,'[1]PPTOS GENERALES 2024'!$AL$45:$BB$56,14)*AM88</f>
        <v>0</v>
      </c>
      <c r="AO88" s="397"/>
      <c r="AP88" s="391">
        <f>VLOOKUP(V88,'[1]PPTOS GENERALES 2024'!$AL$45:$BB$56,15)*AO88</f>
        <v>0</v>
      </c>
      <c r="AQ88" s="397"/>
      <c r="AR88" s="391">
        <f>VLOOKUP(V88,'[1]PPTOS GENERALES 2024'!$AL$45:$BB$56,17)*AQ88</f>
        <v>0</v>
      </c>
      <c r="AS88" s="397"/>
      <c r="AT88" s="391">
        <f>VLOOKUP(V88,'[1]PPTOS GENERALES 2024'!$AL$45:$BG$56,18)*AS88</f>
        <v>0</v>
      </c>
      <c r="AU88" s="398"/>
      <c r="AV88" s="391">
        <f>VLOOKUP(V88,'[1]PPTOS GENERALES 2024'!$AL$45:$BG$56,19)*AU88</f>
        <v>0</v>
      </c>
      <c r="AW88" s="398">
        <v>1</v>
      </c>
      <c r="AX88" s="391">
        <f>VLOOKUP(V88,'[1]PPTOS GENERALES 2024'!$AL$45:$BG$56,20)*AW88</f>
        <v>105.65300000000001</v>
      </c>
      <c r="AY88" s="398"/>
      <c r="AZ88" s="391">
        <f>VLOOKUP(V88,'[1]PPTOS GENERALES 2024'!$AL$45:$BG$56,21)*AY88</f>
        <v>0</v>
      </c>
      <c r="BA88" s="398"/>
      <c r="BB88" s="391">
        <f>VLOOKUP(V88,'[1]PPTOS GENERALES 2024'!$AL$45:$BG$56,22)*BA88</f>
        <v>0</v>
      </c>
      <c r="BC88" s="398"/>
      <c r="BD88" s="270">
        <f>VLOOKUP(V88,'[1]PPTOS GENERALES 2024'!$AL$45:$BZ$56,23)*BC88</f>
        <v>0</v>
      </c>
      <c r="BE88" s="398"/>
      <c r="BF88" s="270">
        <f>VLOOKUP(V88,'[1]PPTOS GENERALES 2024'!$AL$45:$BZ$56,24)*BE88</f>
        <v>0</v>
      </c>
      <c r="BG88" s="398"/>
      <c r="BH88" s="270">
        <f>VLOOKUP(V88,'[1]PPTOS GENERALES 2024'!$AL$45:$BZ$56,25)*BG88</f>
        <v>0</v>
      </c>
      <c r="BI88" s="398"/>
      <c r="BJ88" s="270">
        <f>VLOOKUP(V88,'[1]PPTOS GENERALES 2024'!$AL$45:$BZ$56,26)*BI88</f>
        <v>0</v>
      </c>
      <c r="BK88" s="398"/>
      <c r="BL88" s="270">
        <f>VLOOKUP(V88,'[1]PPTOS GENERALES 2024'!$AL$45:$BZ$56,27)*BK88</f>
        <v>0</v>
      </c>
      <c r="BM88" s="270"/>
      <c r="BN88" s="270">
        <f>VLOOKUP(V88,'[1]PPTOS GENERALES 2024'!$AL$45:$BZ$56,28)*BM88</f>
        <v>0</v>
      </c>
      <c r="BO88" s="270"/>
      <c r="BP88" s="270">
        <f>VLOOKUP(V88,'[1]PPTOS GENERALES 2024'!$AL$45:$BZ$56,29)*BO88</f>
        <v>0</v>
      </c>
      <c r="BQ88" s="270"/>
      <c r="BR88" s="270">
        <f>VLOOKUP(V88,'[1]PPTOS GENERALES 2024'!$AL$45:$BZ$56,30)*BQ88</f>
        <v>0</v>
      </c>
      <c r="BS88" s="270"/>
      <c r="BT88" s="270">
        <f>VLOOKUP(V88,'[1]PPTOS GENERALES 2024'!$AL$45:$BZ$56,31)*BS88</f>
        <v>0</v>
      </c>
      <c r="BU88" s="270"/>
      <c r="BV88" s="270">
        <f>VLOOKUP(V88,'[1]PPTOS GENERALES 2024'!$AL$45:$BZ$56,32)*BU88</f>
        <v>0</v>
      </c>
      <c r="BW88" s="270"/>
      <c r="BX88" s="270">
        <f>VLOOKUP(V88,'[1]PPTOS GENERALES 2024'!$AL$45:$BZ$56,33)*BW88</f>
        <v>0</v>
      </c>
      <c r="BY88" s="270"/>
      <c r="BZ88" s="270">
        <f>VLOOKUP(V88,'[1]PPTOS GENERALES 2024'!$AL$45:$BZ$56,34)*BY88</f>
        <v>0</v>
      </c>
      <c r="CA88" s="270"/>
      <c r="CB88" s="270">
        <f>VLOOKUP(V88,'[1]PPTOS GENERALES 2024'!$AL$45:$BZ$56,35)*CA88</f>
        <v>0</v>
      </c>
      <c r="CC88" s="270">
        <v>0</v>
      </c>
      <c r="CD88" s="270">
        <f>VLOOKUP(V88,'[1]PPTOS GENERALES 2024'!$AL$45:$BZ$56,36)*CC88</f>
        <v>0</v>
      </c>
      <c r="CE88" s="270">
        <v>0</v>
      </c>
      <c r="CF88" s="270">
        <f>VLOOKUP(V88,'[1]PPTOS GENERALES 2024'!$AL$45:$BZ$56,37)*CE88</f>
        <v>0</v>
      </c>
      <c r="CG88" s="270">
        <v>0</v>
      </c>
      <c r="CH88" s="270">
        <f>VLOOKUP(V88,'[1]PPTOS GENERALES 2024'!$AL$45:$BZ$56,38)*CG88</f>
        <v>0</v>
      </c>
      <c r="CI88" s="270">
        <v>0</v>
      </c>
      <c r="CJ88" s="270">
        <f>VLOOKUP(V88,'[1]PPTOS GENERALES 2024'!$AL$45:$BZ$56,39)*CI88</f>
        <v>0</v>
      </c>
      <c r="CK88" s="270"/>
      <c r="CL88" s="270">
        <f>VLOOKUP(V88,'[1]PPTOS GENERALES 2024'!$AL$45:$BZ$56,40)*CK88</f>
        <v>0</v>
      </c>
      <c r="CM88" s="270"/>
      <c r="CN88" s="270">
        <f>VLOOKUP(V88,'[1]PPTOS GENERALES 2024'!$AL$45:$BZ$56,41)*CM88</f>
        <v>0</v>
      </c>
      <c r="CO88" s="391"/>
      <c r="CP88" s="391"/>
      <c r="CQ88" s="391"/>
      <c r="CR88" s="391">
        <f t="array" ref="CR88">ROUND((Z88*12)+(AC88*2),2)</f>
        <v>11884.58</v>
      </c>
      <c r="CS88" s="391"/>
      <c r="CT88" s="391"/>
      <c r="CU88" s="391">
        <f t="array" ref="CU88">ROUND((AA88*12)+ (AD88*2)+AB88,2)</f>
        <v>4928.3500000000004</v>
      </c>
      <c r="CV88" s="270">
        <f>SUM(CO88:CU88)</f>
        <v>16812.93</v>
      </c>
      <c r="CW88" s="391">
        <f t="array" ref="CW88">ROUND((AE88+AF88)*14,2)</f>
        <v>8581.86</v>
      </c>
      <c r="CX88" s="391">
        <f t="array" ref="CX88">ROUND(AG88*14,2)</f>
        <v>6982.22</v>
      </c>
      <c r="CY88" s="270">
        <f t="shared" ref="CY88:CY89" si="73">ROUND((AH88+AJ88+AL88+AN88+AP88+AR88+AT88+AV88+AX88+AZ88+BB88+BD88+BF88+BH88+BJ88+BL88+BN88+BP88+BR88+BT88+BV88+BX88+BZ88+CB88+CD88+CF88+CH88+CJ88+CL88+CN88)*14+(AI88)*14,2)</f>
        <v>1479.14</v>
      </c>
      <c r="CZ88" s="278">
        <f t="shared" ref="CZ88:CZ89" si="74">SUM(CX88:CY88)</f>
        <v>8461.36</v>
      </c>
      <c r="DA88" s="129">
        <f>CO88+CP88+CR88+CS88+CT88+CU88+CW88+CX88+CY88</f>
        <v>33856.15</v>
      </c>
      <c r="DB88" s="390">
        <v>0</v>
      </c>
      <c r="DC88" s="400">
        <f>((Z88*14)+(AA88*14)+(AE88*14)+(AF88*14)+(AG88*14)+(AJ88*12)+(AR88*12)+(AT88*12)+(AV88*12)+(AX88*12)+(BB88*12)+DB88)</f>
        <v>33977.995999999999</v>
      </c>
      <c r="DD88" s="401">
        <f>((DC88/U88)-1)</f>
        <v>0.71720520751207872</v>
      </c>
      <c r="DE88" s="391"/>
      <c r="DF88" s="391"/>
      <c r="DG88" s="391">
        <f>Z88+AA88+AE88+AF88+AG88+AH88+AI88+AJ88+AL88+AN88+AP88+AR88+AT88+AV88+AX88+AZ88+BB88</f>
        <v>2442.0929999999998</v>
      </c>
      <c r="DH88" s="389" t="e">
        <f>#REF!-#REF!</f>
        <v>#REF!</v>
      </c>
      <c r="DI88" s="402" t="s">
        <v>122</v>
      </c>
      <c r="DJ88" s="402" t="s">
        <v>270</v>
      </c>
      <c r="DK88" s="411">
        <v>44927</v>
      </c>
      <c r="DL88" s="403">
        <f>DATEDIF(DJ88,DK88,"y")/3</f>
        <v>11.333333333333334</v>
      </c>
      <c r="DM88" s="403">
        <f>DATEDIF(DJ88,DK88,"y")/3</f>
        <v>11.333333333333334</v>
      </c>
      <c r="DN88" s="404">
        <f>ROUND(AF88/30,2)</f>
        <v>0</v>
      </c>
      <c r="DO88" s="405">
        <f>ROUND(AJ88/30,2)</f>
        <v>0</v>
      </c>
      <c r="DP88" s="405">
        <f>ROUND(AL88/30,2)</f>
        <v>0</v>
      </c>
      <c r="DQ88" s="405">
        <f>ROUND(AN88/30,2)</f>
        <v>0</v>
      </c>
      <c r="DR88" s="405">
        <f>ROUND(AP88/30,2)</f>
        <v>0</v>
      </c>
      <c r="DS88" s="405">
        <f>ROUND(AR88/30,2)</f>
        <v>0</v>
      </c>
      <c r="DT88" s="405">
        <f>ROUND(AT88/30,2)</f>
        <v>0</v>
      </c>
      <c r="DU88" s="405">
        <f>ROUND(AV88/30,2)</f>
        <v>0</v>
      </c>
      <c r="DV88" s="405">
        <f>ROUND(AX88/30,2)</f>
        <v>3.52</v>
      </c>
      <c r="DW88" s="405">
        <f>ROUND(AZ88/30,2)</f>
        <v>0</v>
      </c>
      <c r="DX88" s="405">
        <f>ROUND(BB88/30,2)</f>
        <v>0</v>
      </c>
      <c r="DY88" s="204"/>
      <c r="DZ88" s="406">
        <v>75</v>
      </c>
      <c r="EA88" s="406">
        <v>1870.5</v>
      </c>
      <c r="EB88" s="407" t="e">
        <f>#REF!-DZ88</f>
        <v>#REF!</v>
      </c>
      <c r="EC88" s="408">
        <f>DG88-EA88</f>
        <v>571.59299999999985</v>
      </c>
      <c r="ED88" s="409">
        <f>ROUND(DB88/2,2)</f>
        <v>0</v>
      </c>
      <c r="EE88" s="204"/>
      <c r="EF88" s="204"/>
      <c r="EG88" s="204"/>
      <c r="EH88" s="204"/>
      <c r="EI88" s="134" t="s">
        <v>271</v>
      </c>
      <c r="EJ88" s="124">
        <v>171</v>
      </c>
      <c r="EK88" s="295" t="s">
        <v>213</v>
      </c>
      <c r="EL88" s="205">
        <v>7</v>
      </c>
      <c r="EM88" s="205">
        <v>1</v>
      </c>
      <c r="EN88" s="170" t="s">
        <v>132</v>
      </c>
      <c r="EO88" s="170" t="s">
        <v>132</v>
      </c>
    </row>
    <row r="89" spans="1:1050" s="412" customFormat="1" ht="27" customHeight="1" outlineLevel="2" x14ac:dyDescent="0.2">
      <c r="A89" s="229">
        <v>171</v>
      </c>
      <c r="B89" s="7" t="s">
        <v>137</v>
      </c>
      <c r="C89" s="7" t="s">
        <v>113</v>
      </c>
      <c r="D89" s="7" t="s">
        <v>10</v>
      </c>
      <c r="E89" s="7" t="s">
        <v>138</v>
      </c>
      <c r="F89" s="7" t="s">
        <v>139</v>
      </c>
      <c r="G89" s="43" t="s">
        <v>241</v>
      </c>
      <c r="H89" s="42" t="s">
        <v>135</v>
      </c>
      <c r="I89" s="42">
        <v>14</v>
      </c>
      <c r="J89" s="44">
        <v>502.03</v>
      </c>
      <c r="K89" s="44"/>
      <c r="L89" s="44"/>
      <c r="M89" s="44"/>
      <c r="N89" s="44"/>
      <c r="O89" s="44"/>
      <c r="P89" s="44">
        <v>300.27</v>
      </c>
      <c r="Q89" s="44">
        <v>76.31</v>
      </c>
      <c r="R89" s="44">
        <v>53.31</v>
      </c>
      <c r="S89" s="44"/>
      <c r="T89" s="44">
        <f>SUM(J89:S89)</f>
        <v>931.91999999999985</v>
      </c>
      <c r="U89" s="44">
        <f>(((J89+K89+L89+N89+P89)*14)+((M89+O89+Q89+R89+S89)*12))</f>
        <v>12787.64</v>
      </c>
      <c r="V89" s="42">
        <v>2</v>
      </c>
      <c r="W89" s="45">
        <v>14</v>
      </c>
      <c r="X89" s="46">
        <f>VLOOKUP(W89,'[1]PPTOS GENERALES 2024'!$AO$61:$AQ$63,3)*Y89</f>
        <v>380.27</v>
      </c>
      <c r="Y89" s="47">
        <v>1</v>
      </c>
      <c r="Z89" s="48">
        <f>VLOOKUP(C89,'[1]PPTOS GENERALES 2024'!$AL$3:$AO$8,4)*Y89</f>
        <v>659.44</v>
      </c>
      <c r="AA89" s="48">
        <f>VLOOKUP(C89,'[1]PPTOS GENERALES 2024'!$AL$3:$AP$8,5)*DM89*Y89</f>
        <v>129.91999999999999</v>
      </c>
      <c r="AB89" s="48"/>
      <c r="AC89" s="44">
        <f>VLOOKUP(C89,'[1]PPTOS GENERALES 2024'!$AU$3:$AV$8,2)*Y89</f>
        <v>659.44399999999996</v>
      </c>
      <c r="AD89" s="44">
        <f>VLOOKUP(C89,'[1]PPTOS GENERALES 2024'!$AU$3:$AW$8,3)*DM89*Y89</f>
        <v>129.88799999999998</v>
      </c>
      <c r="AE89" s="49">
        <f>VLOOKUP(I89,'[1]PPTOS GENERALES 2024'!$AO$60:$AQ$63,3)*Y89</f>
        <v>380.27</v>
      </c>
      <c r="AF89" s="44">
        <f>X89-AE89</f>
        <v>0</v>
      </c>
      <c r="AG89" s="44">
        <f>VLOOKUP(V89,'[1]PPTOS GENERALES 2024'!$AL$61:$AU$63,10)*Y89</f>
        <v>418.38</v>
      </c>
      <c r="AH89" s="44"/>
      <c r="AI89" s="44"/>
      <c r="AJ89" s="44"/>
      <c r="AK89" s="50"/>
      <c r="AL89" s="44">
        <f>VLOOKUP(V89,'[1]PPTOS GENERALES 2024'!$AL$45:$BB$56,12)*AK89</f>
        <v>0</v>
      </c>
      <c r="AM89" s="50"/>
      <c r="AN89" s="44">
        <f>VLOOKUP(V89,'[1]PPTOS GENERALES 2024'!$AL$45:$BB$56,14)*AM89</f>
        <v>0</v>
      </c>
      <c r="AO89" s="50"/>
      <c r="AP89" s="44">
        <f>VLOOKUP(V89,'[1]PPTOS GENERALES 2024'!$AL$45:$BB$56,15)*AO89</f>
        <v>0</v>
      </c>
      <c r="AQ89" s="50"/>
      <c r="AR89" s="44">
        <f>VLOOKUP(V89,'[1]PPTOS GENERALES 2024'!$AL$45:$BB$56,17)*AQ89</f>
        <v>0</v>
      </c>
      <c r="AS89" s="50"/>
      <c r="AT89" s="44">
        <f>VLOOKUP(V89,'[1]PPTOS GENERALES 2024'!$AL$45:$BG$56,18)*AS89</f>
        <v>0</v>
      </c>
      <c r="AU89" s="20"/>
      <c r="AV89" s="44">
        <f>VLOOKUP(V89,'[1]PPTOS GENERALES 2024'!$AL$45:$BG$56,19)*AU89</f>
        <v>0</v>
      </c>
      <c r="AW89" s="20">
        <v>1</v>
      </c>
      <c r="AX89" s="44">
        <f>VLOOKUP(V89,'[1]PPTOS GENERALES 2024'!$AL$45:$BG$56,20)*AW89</f>
        <v>83.513000000000005</v>
      </c>
      <c r="AY89" s="20"/>
      <c r="AZ89" s="44">
        <f>VLOOKUP(V89,'[1]PPTOS GENERALES 2024'!$AL$45:$BG$56,21)*AY89</f>
        <v>0</v>
      </c>
      <c r="BA89" s="20"/>
      <c r="BB89" s="44">
        <f>VLOOKUP(V89,'[1]PPTOS GENERALES 2024'!$AL$45:$BG$56,22)*BA89</f>
        <v>0</v>
      </c>
      <c r="BC89" s="20"/>
      <c r="BD89" s="270">
        <f>VLOOKUP(V89,'[1]PPTOS GENERALES 2024'!$AL$45:$BZ$56,23)*BC89</f>
        <v>0</v>
      </c>
      <c r="BE89" s="20"/>
      <c r="BF89" s="270">
        <f>VLOOKUP(V89,'[1]PPTOS GENERALES 2024'!$AL$45:$BZ$56,24)*BE89</f>
        <v>0</v>
      </c>
      <c r="BG89" s="20"/>
      <c r="BH89" s="270">
        <f>VLOOKUP(V89,'[1]PPTOS GENERALES 2024'!$AL$45:$BZ$56,25)*BG89</f>
        <v>0</v>
      </c>
      <c r="BI89" s="20"/>
      <c r="BJ89" s="270">
        <f>VLOOKUP(V89,'[1]PPTOS GENERALES 2024'!$AL$45:$BZ$56,26)*BI89</f>
        <v>0</v>
      </c>
      <c r="BK89" s="20"/>
      <c r="BL89" s="270">
        <f>VLOOKUP(V89,'[1]PPTOS GENERALES 2024'!$AL$45:$BZ$56,27)*BK89</f>
        <v>0</v>
      </c>
      <c r="BM89" s="270"/>
      <c r="BN89" s="270">
        <f>VLOOKUP(V89,'[1]PPTOS GENERALES 2024'!$AL$45:$BZ$56,28)*BM89</f>
        <v>0</v>
      </c>
      <c r="BO89" s="270"/>
      <c r="BP89" s="270">
        <f>VLOOKUP(V89,'[1]PPTOS GENERALES 2024'!$AL$45:$BZ$56,29)*BO89</f>
        <v>0</v>
      </c>
      <c r="BQ89" s="270"/>
      <c r="BR89" s="270">
        <f>VLOOKUP(V89,'[1]PPTOS GENERALES 2024'!$AL$45:$BZ$56,30)*BQ89</f>
        <v>0</v>
      </c>
      <c r="BS89" s="270"/>
      <c r="BT89" s="270">
        <f>VLOOKUP(V89,'[1]PPTOS GENERALES 2024'!$AL$45:$BZ$56,31)*BS89</f>
        <v>0</v>
      </c>
      <c r="BU89" s="270"/>
      <c r="BV89" s="270">
        <f>VLOOKUP(V89,'[1]PPTOS GENERALES 2024'!$AL$45:$BZ$56,32)*BU89</f>
        <v>0</v>
      </c>
      <c r="BW89" s="270"/>
      <c r="BX89" s="270">
        <f>VLOOKUP(V89,'[1]PPTOS GENERALES 2024'!$AL$45:$BZ$56,33)*BW89</f>
        <v>0</v>
      </c>
      <c r="BY89" s="270"/>
      <c r="BZ89" s="270">
        <f>VLOOKUP(V89,'[1]PPTOS GENERALES 2024'!$AL$45:$BZ$56,34)*BY89</f>
        <v>0</v>
      </c>
      <c r="CA89" s="270"/>
      <c r="CB89" s="270">
        <f>VLOOKUP(V89,'[1]PPTOS GENERALES 2024'!$AL$45:$BZ$56,35)*CA89</f>
        <v>0</v>
      </c>
      <c r="CC89" s="270">
        <v>0</v>
      </c>
      <c r="CD89" s="270">
        <f>VLOOKUP(V89,'[1]PPTOS GENERALES 2024'!$AL$45:$BZ$56,36)*CC89</f>
        <v>0</v>
      </c>
      <c r="CE89" s="270">
        <v>0</v>
      </c>
      <c r="CF89" s="270">
        <f>VLOOKUP(V89,'[1]PPTOS GENERALES 2024'!$AL$45:$BZ$56,37)*CE89</f>
        <v>0</v>
      </c>
      <c r="CG89" s="270">
        <v>0</v>
      </c>
      <c r="CH89" s="270">
        <f>VLOOKUP(V89,'[1]PPTOS GENERALES 2024'!$AL$45:$BZ$56,38)*CG89</f>
        <v>0</v>
      </c>
      <c r="CI89" s="270">
        <v>0</v>
      </c>
      <c r="CJ89" s="270">
        <f>VLOOKUP(V89,'[1]PPTOS GENERALES 2024'!$AL$45:$BZ$56,39)*CI89</f>
        <v>0</v>
      </c>
      <c r="CK89" s="270"/>
      <c r="CL89" s="270">
        <f>VLOOKUP(V89,'[1]PPTOS GENERALES 2024'!$AL$45:$BZ$56,40)*CK89</f>
        <v>0</v>
      </c>
      <c r="CM89" s="270"/>
      <c r="CN89" s="270">
        <f>VLOOKUP(V89,'[1]PPTOS GENERALES 2024'!$AL$45:$BZ$56,41)*CM89</f>
        <v>0</v>
      </c>
      <c r="CO89" s="44"/>
      <c r="CP89" s="44"/>
      <c r="CQ89" s="44"/>
      <c r="CR89" s="44"/>
      <c r="CS89" s="44"/>
      <c r="CT89" s="44">
        <f>Z89*14</f>
        <v>9232.16</v>
      </c>
      <c r="CU89" s="44">
        <f>(AA89*12)+ (AD89*2)+AB89</f>
        <v>1818.8159999999998</v>
      </c>
      <c r="CV89" s="44"/>
      <c r="CW89" s="44">
        <f>(AE89+AF89)*14</f>
        <v>5323.78</v>
      </c>
      <c r="CX89" s="44">
        <f>AG89*14</f>
        <v>5857.32</v>
      </c>
      <c r="CY89" s="270">
        <f t="shared" si="73"/>
        <v>1169.18</v>
      </c>
      <c r="CZ89" s="278">
        <f t="shared" si="74"/>
        <v>7026.5</v>
      </c>
      <c r="DA89" s="129">
        <f>CO89+CP89+CR89+CS89+CT89+CU89+CW89+CX89+CY89</f>
        <v>23401.255999999998</v>
      </c>
      <c r="DB89" s="21">
        <v>0</v>
      </c>
      <c r="DC89" s="53">
        <f>((Z89*14)+(AA89*14)+(AE89*14)+(AF89*14)+(AG89*14)+(AJ89*12)+(AR89*12)+(AT89*12)+(AV89*12)+(AX89*12)+(BB89*12)+DB89)</f>
        <v>23234.295999999998</v>
      </c>
      <c r="DD89" s="54">
        <f>((DC89/U89)-1)</f>
        <v>0.81693385175059663</v>
      </c>
      <c r="DE89" s="44"/>
      <c r="DF89" s="44"/>
      <c r="DG89" s="44">
        <f>Z89+AA89+AE89+AF89+AG89+AH89+AI89+AJ89+AL89+AN89+AP89+AR89+AT89+AV89+AX89+AZ89+BB89</f>
        <v>1671.5230000000001</v>
      </c>
      <c r="DH89" s="42" t="e">
        <f>#REF!-#REF!</f>
        <v>#REF!</v>
      </c>
      <c r="DI89" s="55" t="s">
        <v>122</v>
      </c>
      <c r="DJ89" s="130">
        <v>35898</v>
      </c>
      <c r="DK89" s="57">
        <v>44927</v>
      </c>
      <c r="DL89" s="58">
        <f>DATEDIF(DJ89,DK89,"y")/3</f>
        <v>8</v>
      </c>
      <c r="DM89" s="58">
        <f>DATEDIF(DJ89,DK89,"y")/3</f>
        <v>8</v>
      </c>
      <c r="DN89" s="59">
        <f>ROUND(AF89/30,2)</f>
        <v>0</v>
      </c>
      <c r="DO89" s="60">
        <f>ROUND(AJ89/30,2)</f>
        <v>0</v>
      </c>
      <c r="DP89" s="60">
        <f>ROUND(AL89/30,2)</f>
        <v>0</v>
      </c>
      <c r="DQ89" s="60">
        <f>ROUND(AN89/30,2)</f>
        <v>0</v>
      </c>
      <c r="DR89" s="60">
        <f>ROUND(AP89/30,2)</f>
        <v>0</v>
      </c>
      <c r="DS89" s="60">
        <f>ROUND(AR89/30,2)</f>
        <v>0</v>
      </c>
      <c r="DT89" s="60">
        <f>ROUND(AT89/30,2)</f>
        <v>0</v>
      </c>
      <c r="DU89" s="60">
        <f>ROUND(AV89/30,2)</f>
        <v>0</v>
      </c>
      <c r="DV89" s="60">
        <f>ROUND(AX89/30,2)</f>
        <v>2.78</v>
      </c>
      <c r="DW89" s="60">
        <f>ROUND(AZ89/30,2)</f>
        <v>0</v>
      </c>
      <c r="DX89" s="60">
        <f>ROUND(BB89/30,2)</f>
        <v>0</v>
      </c>
      <c r="DY89" s="61"/>
      <c r="DZ89" s="62">
        <v>271</v>
      </c>
      <c r="EA89" s="62">
        <v>1227.9000000000001</v>
      </c>
      <c r="EB89" s="63" t="e">
        <f>#REF!-DZ89</f>
        <v>#REF!</v>
      </c>
      <c r="EC89" s="64">
        <f>DG89-EA89</f>
        <v>443.62300000000005</v>
      </c>
      <c r="ED89" s="65">
        <f>ROUND(DB89/2,2)</f>
        <v>0</v>
      </c>
      <c r="EE89" s="61"/>
      <c r="EF89" s="61"/>
      <c r="EG89" s="61"/>
      <c r="EH89" s="61"/>
      <c r="EI89" s="134" t="s">
        <v>271</v>
      </c>
      <c r="EJ89" s="124">
        <v>171</v>
      </c>
      <c r="EK89" s="67">
        <v>1</v>
      </c>
      <c r="EL89" s="67">
        <v>7</v>
      </c>
      <c r="EM89" s="68">
        <v>1</v>
      </c>
      <c r="EN89" s="68"/>
      <c r="EO89" s="69"/>
      <c r="EP89" s="61"/>
      <c r="EQ89" s="61"/>
      <c r="ER89" s="61"/>
      <c r="ES89" s="61"/>
      <c r="ET89" s="61"/>
      <c r="EU89" s="66" t="s">
        <v>271</v>
      </c>
      <c r="EV89" s="124">
        <v>171</v>
      </c>
      <c r="EW89" s="67">
        <v>1</v>
      </c>
      <c r="EX89" s="67">
        <v>7</v>
      </c>
      <c r="EY89" s="68">
        <v>1</v>
      </c>
      <c r="EZ89" s="68"/>
      <c r="FA89" s="69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  <c r="HC89" s="61"/>
      <c r="HD89" s="61"/>
      <c r="HE89" s="61"/>
      <c r="HF89" s="61"/>
      <c r="HG89" s="61"/>
      <c r="HH89" s="61"/>
      <c r="HI89" s="61"/>
      <c r="HJ89" s="61"/>
      <c r="HK89" s="61"/>
      <c r="HL89" s="61"/>
      <c r="HM89" s="61"/>
      <c r="HN89" s="61"/>
      <c r="HO89" s="61"/>
      <c r="HP89" s="61"/>
      <c r="HQ89" s="61"/>
      <c r="HR89" s="61"/>
      <c r="HS89" s="61"/>
      <c r="HT89" s="61"/>
      <c r="HU89" s="61"/>
      <c r="HV89" s="61"/>
      <c r="HW89" s="61"/>
      <c r="HX89" s="61"/>
      <c r="HY89" s="61"/>
      <c r="HZ89" s="61"/>
      <c r="IA89" s="61"/>
      <c r="IB89" s="61"/>
      <c r="IC89" s="61"/>
      <c r="ID89" s="61"/>
      <c r="IE89" s="61"/>
      <c r="IF89" s="61"/>
      <c r="IG89" s="61"/>
      <c r="IH89" s="61"/>
      <c r="II89" s="61"/>
      <c r="IJ89" s="61"/>
      <c r="IK89" s="61"/>
      <c r="IL89" s="61"/>
      <c r="IM89" s="61"/>
      <c r="IN89" s="61"/>
    </row>
    <row r="90" spans="1:1050" s="494" customFormat="1" ht="26.1" customHeight="1" outlineLevel="1" x14ac:dyDescent="0.2">
      <c r="A90" s="505"/>
      <c r="B90" s="507"/>
      <c r="C90" s="507"/>
      <c r="D90" s="507"/>
      <c r="E90" s="507"/>
      <c r="F90" s="507"/>
      <c r="G90" s="507"/>
      <c r="H90" s="506"/>
      <c r="I90" s="506"/>
      <c r="J90" s="509"/>
      <c r="K90" s="509"/>
      <c r="L90" s="509"/>
      <c r="M90" s="509"/>
      <c r="N90" s="509"/>
      <c r="O90" s="509"/>
      <c r="P90" s="509"/>
      <c r="Q90" s="509"/>
      <c r="R90" s="509"/>
      <c r="S90" s="509"/>
      <c r="T90" s="509"/>
      <c r="U90" s="509"/>
      <c r="V90" s="506"/>
      <c r="W90" s="508"/>
      <c r="X90" s="510"/>
      <c r="Y90" s="511"/>
      <c r="Z90" s="509"/>
      <c r="AA90" s="509"/>
      <c r="AB90" s="509"/>
      <c r="AC90" s="509"/>
      <c r="AD90" s="509"/>
      <c r="AE90" s="512"/>
      <c r="AF90" s="509"/>
      <c r="AG90" s="509"/>
      <c r="AH90" s="509"/>
      <c r="AI90" s="509"/>
      <c r="AJ90" s="509"/>
      <c r="AK90" s="513"/>
      <c r="AL90" s="509"/>
      <c r="AM90" s="513"/>
      <c r="AN90" s="509"/>
      <c r="AO90" s="513"/>
      <c r="AP90" s="509"/>
      <c r="AQ90" s="513"/>
      <c r="AR90" s="509"/>
      <c r="AS90" s="513"/>
      <c r="AT90" s="509"/>
      <c r="AU90" s="514"/>
      <c r="AV90" s="509"/>
      <c r="AW90" s="514"/>
      <c r="AX90" s="509"/>
      <c r="AY90" s="514"/>
      <c r="AZ90" s="509"/>
      <c r="BA90" s="514"/>
      <c r="BB90" s="509"/>
      <c r="BC90" s="514"/>
      <c r="BD90" s="429"/>
      <c r="BE90" s="514"/>
      <c r="BF90" s="429"/>
      <c r="BG90" s="514"/>
      <c r="BH90" s="429"/>
      <c r="BI90" s="514"/>
      <c r="BJ90" s="429"/>
      <c r="BK90" s="514"/>
      <c r="BL90" s="429"/>
      <c r="BM90" s="429"/>
      <c r="BN90" s="429"/>
      <c r="BO90" s="429"/>
      <c r="BP90" s="429"/>
      <c r="BQ90" s="429"/>
      <c r="BR90" s="429"/>
      <c r="BS90" s="429"/>
      <c r="BT90" s="429"/>
      <c r="BU90" s="429"/>
      <c r="BV90" s="429"/>
      <c r="BW90" s="429"/>
      <c r="BX90" s="429"/>
      <c r="BY90" s="429"/>
      <c r="BZ90" s="429"/>
      <c r="CA90" s="429"/>
      <c r="CB90" s="429"/>
      <c r="CC90" s="429"/>
      <c r="CD90" s="429"/>
      <c r="CE90" s="429"/>
      <c r="CF90" s="429"/>
      <c r="CG90" s="429"/>
      <c r="CH90" s="429"/>
      <c r="CI90" s="429"/>
      <c r="CJ90" s="429"/>
      <c r="CK90" s="429"/>
      <c r="CL90" s="429"/>
      <c r="CM90" s="429"/>
      <c r="CN90" s="429"/>
      <c r="CO90" s="509"/>
      <c r="CP90" s="509">
        <f t="array" ref="CP90">(Z90*12)+(AC90*2)</f>
        <v>0</v>
      </c>
      <c r="CQ90" s="509"/>
      <c r="CR90" s="509">
        <f>SUM(CR88:CR89)</f>
        <v>11884.58</v>
      </c>
      <c r="CS90" s="509"/>
      <c r="CT90" s="509">
        <f>SUM(CT88:CT89)</f>
        <v>9232.16</v>
      </c>
      <c r="CU90" s="509">
        <f>SUM(CU88:CU89)</f>
        <v>6747.1660000000002</v>
      </c>
      <c r="CV90" s="429"/>
      <c r="CW90" s="509">
        <f>SUM(CW88:CW89)</f>
        <v>13905.64</v>
      </c>
      <c r="CX90" s="509"/>
      <c r="CY90" s="509"/>
      <c r="CZ90" s="429">
        <f>SUM(CZ88:CZ89)</f>
        <v>15487.86</v>
      </c>
      <c r="DA90" s="515">
        <f>SUM(DA88:DA89)</f>
        <v>57257.406000000003</v>
      </c>
      <c r="DB90" s="506">
        <f>SUBTOTAL(9,DB88:DB88)</f>
        <v>0</v>
      </c>
      <c r="DC90" s="516"/>
      <c r="DD90" s="517"/>
      <c r="DE90" s="509"/>
      <c r="DF90" s="509"/>
      <c r="DG90" s="509"/>
      <c r="DH90" s="506"/>
      <c r="DI90" s="518"/>
      <c r="DJ90" s="518"/>
      <c r="DK90" s="519"/>
      <c r="DL90" s="520"/>
      <c r="DM90" s="520"/>
      <c r="DN90" s="521"/>
      <c r="DO90" s="522"/>
      <c r="DP90" s="522"/>
      <c r="DQ90" s="522"/>
      <c r="DR90" s="522"/>
      <c r="DS90" s="522"/>
      <c r="DT90" s="522"/>
      <c r="DU90" s="522"/>
      <c r="DV90" s="522"/>
      <c r="DW90" s="522"/>
      <c r="DX90" s="522"/>
      <c r="DY90" s="523"/>
      <c r="DZ90" s="524"/>
      <c r="EA90" s="524"/>
      <c r="EB90" s="525"/>
      <c r="EC90" s="526"/>
      <c r="ED90" s="527"/>
      <c r="EE90" s="523"/>
      <c r="EF90" s="523"/>
      <c r="EG90" s="523"/>
      <c r="EH90" s="523"/>
      <c r="EI90" s="523"/>
      <c r="EJ90" s="528"/>
      <c r="EK90" s="500"/>
      <c r="EL90" s="501"/>
      <c r="EM90" s="501"/>
      <c r="EN90" s="502"/>
      <c r="EO90" s="502"/>
    </row>
    <row r="91" spans="1:1050" s="35" customFormat="1" ht="26.1" customHeight="1" outlineLevel="2" x14ac:dyDescent="0.2">
      <c r="A91" s="102">
        <v>23140</v>
      </c>
      <c r="B91" s="7" t="s">
        <v>137</v>
      </c>
      <c r="C91" s="7" t="s">
        <v>126</v>
      </c>
      <c r="D91" s="7" t="s">
        <v>10</v>
      </c>
      <c r="E91" s="7" t="s">
        <v>138</v>
      </c>
      <c r="F91" s="7" t="s">
        <v>150</v>
      </c>
      <c r="G91" s="43" t="s">
        <v>272</v>
      </c>
      <c r="H91" s="42" t="s">
        <v>130</v>
      </c>
      <c r="I91" s="42">
        <v>22</v>
      </c>
      <c r="J91" s="44">
        <v>347.23</v>
      </c>
      <c r="K91" s="44"/>
      <c r="L91" s="44">
        <v>189.07</v>
      </c>
      <c r="M91" s="44">
        <v>75</v>
      </c>
      <c r="N91" s="44"/>
      <c r="O91" s="44"/>
      <c r="P91" s="44"/>
      <c r="Q91" s="44"/>
      <c r="R91" s="44"/>
      <c r="S91" s="44"/>
      <c r="T91" s="44">
        <f>SUM(J91:S91)</f>
        <v>611.29999999999995</v>
      </c>
      <c r="U91" s="44">
        <f>(((J91+K91+L91+N91+P91)*14)+((M91+O91+Q91+R91+S91)*12))</f>
        <v>8408.1999999999989</v>
      </c>
      <c r="V91" s="42">
        <v>7</v>
      </c>
      <c r="W91" s="45">
        <v>24</v>
      </c>
      <c r="X91" s="46">
        <f>VLOOKUP(W91,'[1]PPTOS GENERALES 2024'!$AL$11:$AN$40,3)*Y91</f>
        <v>700.84</v>
      </c>
      <c r="Y91" s="47">
        <v>1</v>
      </c>
      <c r="Z91" s="48">
        <f>VLOOKUP(C91,'[1]PPTOS GENERALES 2024'!$AL$3:$AO$8,4)*Y91</f>
        <v>1152.97</v>
      </c>
      <c r="AA91" s="48">
        <f>VLOOKUP(C91,'[1]PPTOS GENERALES 2024'!$AL$3:$AP$8,5)*DM91*Y91</f>
        <v>251.10000000000002</v>
      </c>
      <c r="AB91" s="48"/>
      <c r="AC91" s="44">
        <f>VLOOKUP(C91,'[1]PPTOS GENERALES 2024'!$AU$3:$AV$8,2)*Y91</f>
        <v>840.87924999999996</v>
      </c>
      <c r="AD91" s="44">
        <f>VLOOKUP(C91,'[1]PPTOS GENERALES 2024'!$AU$3:$AW$8,3)*DM91*Y91</f>
        <v>183.08549999999997</v>
      </c>
      <c r="AE91" s="49">
        <f>VLOOKUP(I91,'[1]PPTOS GENERALES 2024'!$AL$11:$AN$40,3)*Y91</f>
        <v>612.99</v>
      </c>
      <c r="AF91" s="44">
        <f>X91-AE91</f>
        <v>87.850000000000023</v>
      </c>
      <c r="AG91" s="44">
        <f>VLOOKUP(V91,'[1]PPTOS GENERALES 2024'!$AL$45:$AU$56,10)*Y91</f>
        <v>707.5</v>
      </c>
      <c r="AH91" s="44"/>
      <c r="AI91" s="44"/>
      <c r="AJ91" s="44"/>
      <c r="AK91" s="50"/>
      <c r="AL91" s="44">
        <f>VLOOKUP(V91,'[1]PPTOS GENERALES 2024'!$AL$45:$BB$56,12)*AK91</f>
        <v>0</v>
      </c>
      <c r="AM91" s="50"/>
      <c r="AN91" s="44">
        <f>VLOOKUP(V91,'[1]PPTOS GENERALES 2024'!$AL$45:$BB$56,14)*AM91</f>
        <v>0</v>
      </c>
      <c r="AO91" s="50"/>
      <c r="AP91" s="44">
        <f>VLOOKUP(V91,'[1]PPTOS GENERALES 2024'!$AL$45:$BB$56,15)*AO91</f>
        <v>0</v>
      </c>
      <c r="AQ91" s="50"/>
      <c r="AR91" s="44">
        <f>VLOOKUP(V91,'[1]PPTOS GENERALES 2024'!$AL$45:$BB$56,17)*AQ91</f>
        <v>0</v>
      </c>
      <c r="AS91" s="50"/>
      <c r="AT91" s="44">
        <f>VLOOKUP(V91,'[1]PPTOS GENERALES 2024'!$AL$45:$BG$56,18)*AS91</f>
        <v>0</v>
      </c>
      <c r="AU91" s="20"/>
      <c r="AV91" s="44">
        <f>VLOOKUP(V91,'[1]PPTOS GENERALES 2024'!$AL$45:$BG$56,19)*AU91</f>
        <v>0</v>
      </c>
      <c r="AW91" s="20"/>
      <c r="AX91" s="44">
        <f>VLOOKUP(V91,'[1]PPTOS GENERALES 2024'!$AL$45:$BG$56,20)*AW91</f>
        <v>0</v>
      </c>
      <c r="AY91" s="20"/>
      <c r="AZ91" s="44">
        <f>VLOOKUP(V91,'[1]PPTOS GENERALES 2024'!$AL$45:$BG$56,21)*AY91</f>
        <v>0</v>
      </c>
      <c r="BA91" s="20"/>
      <c r="BB91" s="44">
        <f>VLOOKUP(V91,'[1]PPTOS GENERALES 2024'!$AL$45:$BG$56,22)*BA91</f>
        <v>0</v>
      </c>
      <c r="BC91" s="20"/>
      <c r="BD91" s="270">
        <f>VLOOKUP(V91,'[1]PPTOS GENERALES 2024'!$AL$45:$BZ$56,23)*BC91</f>
        <v>0</v>
      </c>
      <c r="BE91" s="20"/>
      <c r="BF91" s="270">
        <f>VLOOKUP(V91,'[1]PPTOS GENERALES 2024'!$AL$45:$BZ$56,24)*BE91</f>
        <v>0</v>
      </c>
      <c r="BG91" s="20"/>
      <c r="BH91" s="270">
        <f>VLOOKUP(V91,'[1]PPTOS GENERALES 2024'!$AL$45:$BZ$56,25)*BG91</f>
        <v>0</v>
      </c>
      <c r="BI91" s="20"/>
      <c r="BJ91" s="270">
        <f>VLOOKUP(V91,'[1]PPTOS GENERALES 2024'!$AL$45:$BZ$56,26)*BI91</f>
        <v>0</v>
      </c>
      <c r="BK91" s="20"/>
      <c r="BL91" s="270">
        <f>VLOOKUP(V91,'[1]PPTOS GENERALES 2024'!$AL$45:$BZ$56,27)*BK91</f>
        <v>0</v>
      </c>
      <c r="BM91" s="270"/>
      <c r="BN91" s="270">
        <f>VLOOKUP(V91,'[1]PPTOS GENERALES 2024'!$AL$45:$BZ$56,28)*BM91</f>
        <v>0</v>
      </c>
      <c r="BO91" s="270"/>
      <c r="BP91" s="270">
        <f>VLOOKUP(V91,'[1]PPTOS GENERALES 2024'!$AL$45:$BZ$56,29)*BO91</f>
        <v>0</v>
      </c>
      <c r="BQ91" s="270"/>
      <c r="BR91" s="270">
        <f>VLOOKUP(V91,'[1]PPTOS GENERALES 2024'!$AL$45:$BZ$56,30)*BQ91</f>
        <v>0</v>
      </c>
      <c r="BS91" s="270"/>
      <c r="BT91" s="270">
        <f>VLOOKUP(V91,'[1]PPTOS GENERALES 2024'!$AL$45:$BZ$56,31)*BS91</f>
        <v>0</v>
      </c>
      <c r="BU91" s="270"/>
      <c r="BV91" s="270">
        <f>VLOOKUP(V91,'[1]PPTOS GENERALES 2024'!$AL$45:$BZ$56,32)*BU91</f>
        <v>0</v>
      </c>
      <c r="BW91" s="270"/>
      <c r="BX91" s="270">
        <f>VLOOKUP(V91,'[1]PPTOS GENERALES 2024'!$AL$45:$BZ$56,33)*BW91</f>
        <v>0</v>
      </c>
      <c r="BY91" s="270"/>
      <c r="BZ91" s="270">
        <f>VLOOKUP(V91,'[1]PPTOS GENERALES 2024'!$AL$45:$BZ$56,34)*BY91</f>
        <v>0</v>
      </c>
      <c r="CA91" s="270"/>
      <c r="CB91" s="270">
        <f>VLOOKUP(V91,'[1]PPTOS GENERALES 2024'!$AL$45:$BZ$56,35)*CA91</f>
        <v>0</v>
      </c>
      <c r="CC91" s="270">
        <v>0</v>
      </c>
      <c r="CD91" s="270">
        <f>VLOOKUP(V91,'[1]PPTOS GENERALES 2024'!$AL$45:$BZ$56,36)*CC91</f>
        <v>0</v>
      </c>
      <c r="CE91" s="270">
        <v>0</v>
      </c>
      <c r="CF91" s="270">
        <f>VLOOKUP(V91,'[1]PPTOS GENERALES 2024'!$AL$45:$BZ$56,37)*CE91</f>
        <v>0</v>
      </c>
      <c r="CG91" s="270">
        <v>0</v>
      </c>
      <c r="CH91" s="270">
        <f>VLOOKUP(V91,'[1]PPTOS GENERALES 2024'!$AL$45:$BZ$56,38)*CG91</f>
        <v>0</v>
      </c>
      <c r="CI91" s="270">
        <v>0</v>
      </c>
      <c r="CJ91" s="270">
        <f>VLOOKUP(V91,'[1]PPTOS GENERALES 2024'!$AL$45:$BZ$56,39)*CI91</f>
        <v>0</v>
      </c>
      <c r="CK91" s="270"/>
      <c r="CL91" s="270">
        <f>VLOOKUP(V91,'[1]PPTOS GENERALES 2024'!$AL$45:$BZ$56,40)*CK91</f>
        <v>0</v>
      </c>
      <c r="CM91" s="270"/>
      <c r="CN91" s="270">
        <f>VLOOKUP(V91,'[1]PPTOS GENERALES 2024'!$AL$45:$BZ$56,41)*CM91</f>
        <v>0</v>
      </c>
      <c r="CO91" s="44"/>
      <c r="CP91" s="44">
        <f t="array" ref="CP91">(Z91*12)+(AC91*2)</f>
        <v>15517.398499999999</v>
      </c>
      <c r="CQ91" s="44"/>
      <c r="CR91" s="44"/>
      <c r="CS91" s="44"/>
      <c r="CT91" s="44"/>
      <c r="CU91" s="44">
        <f>(AA91*12)+ (AD91*2)+AB91</f>
        <v>3379.3710000000001</v>
      </c>
      <c r="CV91" s="44"/>
      <c r="CW91" s="44">
        <f>(AE91+AF91)*14</f>
        <v>9811.76</v>
      </c>
      <c r="CX91" s="44">
        <f>(AG91)*14</f>
        <v>9905</v>
      </c>
      <c r="CY91" s="270">
        <f t="shared" ref="CY91:CY93" si="75">ROUND((AH91+AJ91+AL91+AN91+AP91+AR91+AT91+AV91+AX91+AZ91+BB91+BD91+BF91+BH91+BJ91+BL91+BN91+BP91+BR91+BT91+BV91+BX91+BZ91+CB91+CD91+CF91+CH91+CJ91+CL91+CN91)*14+(AI91)*14,2)</f>
        <v>0</v>
      </c>
      <c r="CZ91" s="278">
        <f t="shared" ref="CZ91:CZ93" si="76">SUM(CX91:CY91)</f>
        <v>9905</v>
      </c>
      <c r="DA91" s="129">
        <f>CO91+CP91+CR91+CS91+CT91+CU91+CW91+CX91+CY91</f>
        <v>38613.529499999997</v>
      </c>
      <c r="DB91" s="21">
        <v>0</v>
      </c>
      <c r="DC91" s="53">
        <f>((Z91*14)+(AA91*14)+(AE91*14)+(AF91*14)+(AG91*14)+(AJ91*12)+(AR91*12)+(AT91*12)+(AV91*12)+(AX91*12)+(BB91*12)+DB91)</f>
        <v>39373.740000000005</v>
      </c>
      <c r="DD91" s="54">
        <f>((DC91/U91)-1)</f>
        <v>3.6827787160153198</v>
      </c>
      <c r="DE91" s="44"/>
      <c r="DF91" s="44"/>
      <c r="DG91" s="44">
        <f>Z91+AA91+AE91+AF91+AG91+AH91+AI91+AJ91+AL91+AN91+AP91+AR91+AT91+AV91+AX91+AZ91+BB91</f>
        <v>2812.4100000000003</v>
      </c>
      <c r="DH91" s="42" t="e">
        <f>#REF!-#REF!</f>
        <v>#REF!</v>
      </c>
      <c r="DI91" s="55" t="s">
        <v>155</v>
      </c>
      <c r="DJ91" s="130">
        <v>38758</v>
      </c>
      <c r="DK91" s="284">
        <v>45658</v>
      </c>
      <c r="DL91" s="58">
        <f>DATEDIF(DJ91,DK91,"y")/3</f>
        <v>6</v>
      </c>
      <c r="DM91" s="58">
        <f>DATEDIF(DJ91,DK91,"y")/3</f>
        <v>6</v>
      </c>
      <c r="DN91" s="59">
        <f>ROUND(AF91/30,2)</f>
        <v>2.93</v>
      </c>
      <c r="DO91" s="60">
        <f>ROUND(AJ91/30,2)</f>
        <v>0</v>
      </c>
      <c r="DP91" s="60">
        <f>ROUND(AL91/30,2)</f>
        <v>0</v>
      </c>
      <c r="DQ91" s="60">
        <f>ROUND(AN91/30,2)</f>
        <v>0</v>
      </c>
      <c r="DR91" s="60">
        <f>ROUND(AP91/30,2)</f>
        <v>0</v>
      </c>
      <c r="DS91" s="60">
        <f>ROUND(AR91/30,2)</f>
        <v>0</v>
      </c>
      <c r="DT91" s="60">
        <f>ROUND(AT91/30,2)</f>
        <v>0</v>
      </c>
      <c r="DU91" s="60">
        <f>ROUND(AV91/30,2)</f>
        <v>0</v>
      </c>
      <c r="DV91" s="60">
        <f>ROUND(AX91/30,2)</f>
        <v>0</v>
      </c>
      <c r="DW91" s="60">
        <f>ROUND(AZ91/30,2)</f>
        <v>0</v>
      </c>
      <c r="DX91" s="60">
        <f>ROUND(BB91/30,2)</f>
        <v>0</v>
      </c>
      <c r="DY91" s="61"/>
      <c r="DZ91" s="62">
        <v>775</v>
      </c>
      <c r="EA91" s="62">
        <v>773.98</v>
      </c>
      <c r="EB91" s="63" t="e">
        <f>#REF!-DZ91</f>
        <v>#REF!</v>
      </c>
      <c r="EC91" s="64">
        <f>DG91-EA91</f>
        <v>2038.4300000000003</v>
      </c>
      <c r="ED91" s="65">
        <f>ROUND(DB91/2,2)</f>
        <v>0</v>
      </c>
      <c r="EE91" s="61"/>
      <c r="EF91" s="61"/>
      <c r="EG91" s="61"/>
      <c r="EH91" s="61"/>
      <c r="EI91" s="134" t="s">
        <v>273</v>
      </c>
      <c r="EJ91" s="124">
        <v>23140</v>
      </c>
      <c r="EK91" s="67">
        <v>2</v>
      </c>
      <c r="EL91" s="67">
        <v>3</v>
      </c>
      <c r="EM91" s="68">
        <v>1</v>
      </c>
      <c r="EN91" s="68">
        <v>4</v>
      </c>
      <c r="EO91" s="69">
        <v>0</v>
      </c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  <c r="IH91" s="61"/>
      <c r="II91" s="61"/>
      <c r="IJ91" s="61"/>
      <c r="IK91" s="61"/>
      <c r="IL91" s="61"/>
      <c r="IM91" s="61"/>
      <c r="IN91" s="61"/>
      <c r="IO91" s="61"/>
      <c r="IP91" s="61"/>
      <c r="IQ91" s="61"/>
      <c r="IR91" s="61"/>
      <c r="IS91" s="61"/>
      <c r="IT91" s="61"/>
      <c r="IU91" s="61"/>
      <c r="IV91" s="61"/>
      <c r="IW91" s="61"/>
      <c r="IX91" s="61"/>
      <c r="IY91" s="61"/>
      <c r="IZ91" s="61"/>
      <c r="JA91" s="61"/>
      <c r="JB91" s="61"/>
      <c r="JC91" s="61"/>
      <c r="JD91" s="61"/>
      <c r="JE91" s="61"/>
      <c r="JF91" s="61"/>
      <c r="JG91" s="61"/>
      <c r="JH91" s="61"/>
      <c r="JI91" s="61"/>
      <c r="JJ91" s="61"/>
      <c r="JK91" s="61"/>
      <c r="JL91" s="61"/>
      <c r="JM91" s="61"/>
      <c r="JN91" s="61"/>
      <c r="JO91" s="61"/>
      <c r="JP91" s="61"/>
      <c r="JQ91" s="61"/>
      <c r="JR91" s="61"/>
      <c r="JS91" s="61"/>
      <c r="JT91" s="61"/>
      <c r="JU91" s="61"/>
      <c r="JV91" s="61"/>
      <c r="JW91" s="61"/>
      <c r="JX91" s="61"/>
      <c r="JY91" s="61"/>
      <c r="JZ91" s="61"/>
      <c r="KA91" s="61"/>
      <c r="KB91" s="61"/>
      <c r="KC91" s="61"/>
      <c r="KD91" s="61"/>
      <c r="KE91" s="61"/>
      <c r="KF91" s="61"/>
      <c r="KG91" s="61"/>
      <c r="KH91" s="61"/>
      <c r="KI91" s="61"/>
      <c r="KJ91" s="61"/>
      <c r="KK91" s="61"/>
      <c r="KL91" s="61"/>
      <c r="KM91" s="61"/>
      <c r="KN91" s="61"/>
      <c r="KO91" s="61"/>
      <c r="KP91" s="61"/>
      <c r="KQ91" s="61"/>
      <c r="KR91" s="61"/>
      <c r="KS91" s="61"/>
      <c r="KT91" s="61"/>
      <c r="KU91" s="61"/>
      <c r="KV91" s="61"/>
      <c r="KW91" s="61"/>
      <c r="KX91" s="61"/>
      <c r="KY91" s="61"/>
      <c r="KZ91" s="61"/>
      <c r="LA91" s="61"/>
      <c r="LB91" s="61"/>
      <c r="LC91" s="61"/>
      <c r="LD91" s="61"/>
      <c r="LE91" s="61"/>
      <c r="LF91" s="61"/>
      <c r="LG91" s="61"/>
      <c r="LH91" s="61"/>
      <c r="LI91" s="61"/>
      <c r="LJ91" s="61"/>
      <c r="LK91" s="61"/>
      <c r="LL91" s="61"/>
      <c r="LM91" s="61"/>
      <c r="LN91" s="61"/>
      <c r="LO91" s="61"/>
      <c r="LP91" s="61"/>
      <c r="LQ91" s="61"/>
      <c r="LR91" s="61"/>
      <c r="LS91" s="61"/>
      <c r="LT91" s="61"/>
      <c r="LU91" s="61"/>
      <c r="LV91" s="61"/>
      <c r="LW91" s="61"/>
      <c r="LX91" s="61"/>
      <c r="LY91" s="61"/>
      <c r="LZ91" s="61"/>
      <c r="MA91" s="61"/>
      <c r="MB91" s="61"/>
      <c r="MC91" s="61"/>
      <c r="MD91" s="61"/>
      <c r="ME91" s="61"/>
      <c r="MF91" s="61"/>
      <c r="MG91" s="61"/>
      <c r="MH91" s="61"/>
      <c r="MI91" s="61"/>
      <c r="MJ91" s="61"/>
      <c r="MK91" s="61"/>
      <c r="ML91" s="61"/>
      <c r="MM91" s="61"/>
      <c r="MN91" s="61"/>
      <c r="MO91" s="61"/>
      <c r="MP91" s="61"/>
      <c r="MQ91" s="61"/>
      <c r="MR91" s="61"/>
      <c r="MS91" s="61"/>
      <c r="MT91" s="61"/>
      <c r="MU91" s="61"/>
      <c r="MV91" s="61"/>
      <c r="MW91" s="61"/>
      <c r="MX91" s="61"/>
      <c r="MY91" s="61"/>
      <c r="MZ91" s="61"/>
      <c r="NA91" s="61"/>
      <c r="NB91" s="61"/>
      <c r="NC91" s="61"/>
      <c r="ND91" s="61"/>
      <c r="NE91" s="61"/>
      <c r="NF91" s="61"/>
      <c r="NG91" s="61"/>
      <c r="NH91" s="61"/>
      <c r="NI91" s="61"/>
      <c r="NJ91" s="61"/>
      <c r="NK91" s="61"/>
      <c r="NL91" s="61"/>
      <c r="NM91" s="61"/>
      <c r="NN91" s="61"/>
      <c r="NO91" s="61"/>
      <c r="NP91" s="61"/>
      <c r="NQ91" s="61"/>
      <c r="NR91" s="61"/>
      <c r="NS91" s="61"/>
      <c r="NT91" s="61"/>
      <c r="NU91" s="61"/>
      <c r="NV91" s="61"/>
      <c r="NW91" s="61"/>
      <c r="NX91" s="61"/>
      <c r="NY91" s="61"/>
      <c r="NZ91" s="61"/>
      <c r="OA91" s="61"/>
      <c r="OB91" s="61"/>
      <c r="OC91" s="61"/>
      <c r="OD91" s="61"/>
      <c r="OE91" s="61"/>
      <c r="OF91" s="61"/>
      <c r="OG91" s="61"/>
      <c r="OH91" s="61"/>
      <c r="OI91" s="61"/>
      <c r="OJ91" s="61"/>
      <c r="OK91" s="61"/>
      <c r="OL91" s="61"/>
      <c r="OM91" s="61"/>
      <c r="ON91" s="61"/>
      <c r="OO91" s="61"/>
      <c r="OP91" s="61"/>
      <c r="OQ91" s="61"/>
      <c r="OR91" s="61"/>
      <c r="OS91" s="61"/>
      <c r="OT91" s="61"/>
      <c r="OU91" s="61"/>
      <c r="OV91" s="61"/>
      <c r="OW91" s="61"/>
      <c r="OX91" s="61"/>
      <c r="OY91" s="61"/>
      <c r="OZ91" s="61"/>
      <c r="PA91" s="61"/>
      <c r="PB91" s="61"/>
      <c r="PC91" s="61"/>
      <c r="PD91" s="61"/>
      <c r="PE91" s="61"/>
      <c r="PF91" s="61"/>
      <c r="PG91" s="61"/>
      <c r="PH91" s="61"/>
      <c r="PI91" s="61"/>
      <c r="PJ91" s="61"/>
      <c r="PK91" s="61"/>
      <c r="PL91" s="61"/>
      <c r="PM91" s="61"/>
      <c r="PN91" s="61"/>
      <c r="PO91" s="61"/>
      <c r="PP91" s="61"/>
      <c r="PQ91" s="61"/>
      <c r="PR91" s="61"/>
      <c r="PS91" s="61"/>
      <c r="PT91" s="61"/>
      <c r="PU91" s="61"/>
      <c r="PV91" s="61"/>
      <c r="PW91" s="61"/>
      <c r="PX91" s="61"/>
      <c r="PY91" s="61"/>
      <c r="PZ91" s="61"/>
      <c r="QA91" s="61"/>
      <c r="QB91" s="61"/>
      <c r="QC91" s="61"/>
      <c r="QD91" s="61"/>
      <c r="QE91" s="61"/>
      <c r="QF91" s="61"/>
      <c r="QG91" s="61"/>
      <c r="QH91" s="61"/>
      <c r="QI91" s="61"/>
      <c r="QJ91" s="61"/>
      <c r="QK91" s="61"/>
      <c r="QL91" s="61"/>
      <c r="QM91" s="61"/>
      <c r="QN91" s="61"/>
      <c r="QO91" s="61"/>
      <c r="QP91" s="61"/>
      <c r="QQ91" s="61"/>
      <c r="QR91" s="61"/>
      <c r="QS91" s="61"/>
      <c r="QT91" s="61"/>
      <c r="QU91" s="61"/>
      <c r="QV91" s="61"/>
      <c r="QW91" s="61"/>
      <c r="QX91" s="61"/>
      <c r="QY91" s="61"/>
      <c r="QZ91" s="61"/>
      <c r="RA91" s="61"/>
      <c r="RB91" s="61"/>
      <c r="RC91" s="61"/>
      <c r="RD91" s="61"/>
      <c r="RE91" s="61"/>
      <c r="RF91" s="61"/>
      <c r="RG91" s="61"/>
      <c r="RH91" s="61"/>
      <c r="RI91" s="61"/>
      <c r="RJ91" s="61"/>
      <c r="RK91" s="61"/>
      <c r="RL91" s="61"/>
      <c r="RM91" s="61"/>
      <c r="RN91" s="61"/>
      <c r="RO91" s="61"/>
      <c r="RP91" s="61"/>
      <c r="RQ91" s="61"/>
      <c r="RR91" s="61"/>
      <c r="RS91" s="61"/>
      <c r="RT91" s="61"/>
      <c r="RU91" s="61"/>
      <c r="RV91" s="61"/>
      <c r="RW91" s="61"/>
      <c r="RX91" s="61"/>
      <c r="RY91" s="61"/>
      <c r="RZ91" s="61"/>
      <c r="SA91" s="61"/>
      <c r="SB91" s="61"/>
      <c r="SC91" s="61"/>
      <c r="SD91" s="61"/>
      <c r="SE91" s="61"/>
      <c r="SF91" s="61"/>
      <c r="SG91" s="61"/>
      <c r="SH91" s="61"/>
      <c r="SI91" s="61"/>
      <c r="SJ91" s="61"/>
      <c r="SK91" s="61"/>
      <c r="SL91" s="61"/>
      <c r="SM91" s="61"/>
      <c r="SN91" s="61"/>
      <c r="SO91" s="61"/>
      <c r="SP91" s="61"/>
      <c r="SQ91" s="61"/>
      <c r="SR91" s="61"/>
      <c r="SS91" s="61"/>
      <c r="ST91" s="61"/>
      <c r="SU91" s="61"/>
      <c r="SV91" s="61"/>
      <c r="SW91" s="61"/>
      <c r="SX91" s="61"/>
      <c r="SY91" s="61"/>
      <c r="SZ91" s="61"/>
      <c r="TA91" s="61"/>
      <c r="TB91" s="61"/>
      <c r="TC91" s="61"/>
      <c r="TD91" s="61"/>
      <c r="TE91" s="61"/>
      <c r="TF91" s="61"/>
      <c r="TG91" s="61"/>
      <c r="TH91" s="61"/>
      <c r="TI91" s="61"/>
      <c r="TJ91" s="61"/>
      <c r="TK91" s="61"/>
      <c r="TL91" s="61"/>
      <c r="TM91" s="61"/>
      <c r="TN91" s="61"/>
      <c r="TO91" s="61"/>
      <c r="TP91" s="61"/>
      <c r="TQ91" s="61"/>
      <c r="TR91" s="61"/>
      <c r="TS91" s="61"/>
      <c r="TT91" s="61"/>
      <c r="TU91" s="61"/>
      <c r="TV91" s="61"/>
      <c r="TW91" s="61"/>
      <c r="TX91" s="61"/>
      <c r="TY91" s="61"/>
      <c r="TZ91" s="61"/>
      <c r="UA91" s="61"/>
      <c r="UB91" s="61"/>
      <c r="UC91" s="61"/>
      <c r="UD91" s="61"/>
      <c r="UE91" s="61"/>
      <c r="UF91" s="61"/>
      <c r="UG91" s="61"/>
      <c r="UH91" s="61"/>
      <c r="UI91" s="61"/>
      <c r="UJ91" s="61"/>
      <c r="UK91" s="61"/>
      <c r="UL91" s="61"/>
      <c r="UM91" s="61"/>
      <c r="UN91" s="61"/>
      <c r="UO91" s="61"/>
      <c r="UP91" s="61"/>
      <c r="UQ91" s="61"/>
      <c r="UR91" s="61"/>
      <c r="US91" s="61"/>
      <c r="UT91" s="61"/>
      <c r="UU91" s="61"/>
      <c r="UV91" s="61"/>
      <c r="UW91" s="61"/>
      <c r="UX91" s="61"/>
      <c r="UY91" s="61"/>
      <c r="UZ91" s="61"/>
      <c r="VA91" s="61"/>
      <c r="VB91" s="61"/>
      <c r="VC91" s="61"/>
      <c r="VD91" s="61"/>
      <c r="VE91" s="61"/>
      <c r="VF91" s="61"/>
      <c r="VG91" s="61"/>
      <c r="VH91" s="61"/>
      <c r="VI91" s="61"/>
      <c r="VJ91" s="61"/>
      <c r="VK91" s="61"/>
      <c r="VL91" s="61"/>
      <c r="VM91" s="61"/>
      <c r="VN91" s="61"/>
      <c r="VO91" s="61"/>
      <c r="VP91" s="61"/>
      <c r="VQ91" s="61"/>
      <c r="VR91" s="61"/>
      <c r="VS91" s="61"/>
      <c r="VT91" s="61"/>
      <c r="VU91" s="61"/>
      <c r="VV91" s="61"/>
      <c r="VW91" s="61"/>
      <c r="VX91" s="61"/>
      <c r="VY91" s="61"/>
      <c r="VZ91" s="61"/>
      <c r="WA91" s="61"/>
      <c r="WB91" s="61"/>
      <c r="WC91" s="61"/>
      <c r="WD91" s="61"/>
      <c r="WE91" s="61"/>
      <c r="WF91" s="61"/>
      <c r="WG91" s="61"/>
      <c r="WH91" s="61"/>
      <c r="WI91" s="61"/>
      <c r="WJ91" s="61"/>
      <c r="WK91" s="61"/>
      <c r="WL91" s="61"/>
      <c r="WM91" s="61"/>
      <c r="WN91" s="61"/>
      <c r="WO91" s="61"/>
      <c r="WP91" s="61"/>
      <c r="WQ91" s="61"/>
      <c r="WR91" s="61"/>
      <c r="WS91" s="61"/>
      <c r="WT91" s="61"/>
      <c r="WU91" s="61"/>
      <c r="WV91" s="61"/>
      <c r="WW91" s="61"/>
      <c r="WX91" s="61"/>
      <c r="WY91" s="61"/>
      <c r="WZ91" s="61"/>
      <c r="XA91" s="61"/>
      <c r="XB91" s="61"/>
      <c r="XC91" s="61"/>
      <c r="XD91" s="61"/>
      <c r="XE91" s="61"/>
      <c r="XF91" s="61"/>
      <c r="XG91" s="61"/>
      <c r="XH91" s="61"/>
      <c r="XI91" s="61"/>
      <c r="XJ91" s="61"/>
      <c r="XK91" s="61"/>
      <c r="XL91" s="61"/>
      <c r="XM91" s="61"/>
      <c r="XN91" s="61"/>
      <c r="XO91" s="61"/>
      <c r="XP91" s="61"/>
      <c r="XQ91" s="61"/>
      <c r="XR91" s="61"/>
      <c r="XS91" s="61"/>
      <c r="XT91" s="61"/>
      <c r="XU91" s="61"/>
      <c r="XV91" s="61"/>
      <c r="XW91" s="61"/>
      <c r="XX91" s="61"/>
      <c r="XY91" s="61"/>
      <c r="XZ91" s="61"/>
      <c r="YA91" s="61"/>
      <c r="YB91" s="61"/>
      <c r="YC91" s="61"/>
      <c r="YD91" s="61"/>
      <c r="YE91" s="61"/>
      <c r="YF91" s="61"/>
      <c r="YG91" s="61"/>
      <c r="YH91" s="61"/>
      <c r="YI91" s="61"/>
      <c r="YJ91" s="61"/>
      <c r="YK91" s="61"/>
      <c r="YL91" s="61"/>
      <c r="YM91" s="61"/>
      <c r="YN91" s="61"/>
      <c r="YO91" s="61"/>
      <c r="YP91" s="61"/>
      <c r="YQ91" s="61"/>
      <c r="YR91" s="61"/>
      <c r="YS91" s="61"/>
      <c r="YT91" s="61"/>
      <c r="YU91" s="61"/>
      <c r="YV91" s="61"/>
      <c r="YW91" s="61"/>
      <c r="YX91" s="61"/>
      <c r="YY91" s="61"/>
      <c r="YZ91" s="61"/>
      <c r="ZA91" s="61"/>
      <c r="ZB91" s="61"/>
      <c r="ZC91" s="61"/>
      <c r="ZD91" s="61"/>
      <c r="ZE91" s="61"/>
      <c r="ZF91" s="61"/>
      <c r="ZG91" s="61"/>
      <c r="ZH91" s="61"/>
      <c r="ZI91" s="61"/>
      <c r="ZJ91" s="61"/>
      <c r="ZK91" s="61"/>
      <c r="ZL91" s="61"/>
      <c r="ZM91" s="61"/>
      <c r="ZN91" s="61"/>
      <c r="ZO91" s="61"/>
      <c r="ZP91" s="61"/>
      <c r="ZQ91" s="61"/>
      <c r="ZR91" s="61"/>
      <c r="ZS91" s="61"/>
      <c r="ZT91" s="61"/>
      <c r="ZU91" s="61"/>
      <c r="ZV91" s="61"/>
      <c r="ZW91" s="61"/>
      <c r="ZX91" s="61"/>
      <c r="ZY91" s="61"/>
      <c r="ZZ91" s="61"/>
      <c r="AAA91" s="61"/>
      <c r="AAB91" s="61"/>
      <c r="AAC91" s="61"/>
      <c r="AAD91" s="61"/>
      <c r="AAE91" s="61"/>
      <c r="AAF91" s="61"/>
      <c r="AAG91" s="61"/>
      <c r="AAH91" s="61"/>
      <c r="AAI91" s="61"/>
      <c r="AAJ91" s="61"/>
      <c r="AAK91" s="61"/>
      <c r="AAL91" s="61"/>
      <c r="AAM91" s="61"/>
      <c r="AAN91" s="61"/>
      <c r="AAO91" s="61"/>
      <c r="AAP91" s="61"/>
      <c r="AAQ91" s="61"/>
      <c r="AAR91" s="61"/>
      <c r="AAS91" s="61"/>
      <c r="AAT91" s="61"/>
      <c r="AAU91" s="61"/>
      <c r="AAV91" s="61"/>
      <c r="AAW91" s="61"/>
      <c r="AAX91" s="61"/>
      <c r="AAY91" s="61"/>
      <c r="AAZ91" s="61"/>
      <c r="ABA91" s="61"/>
      <c r="ABB91" s="61"/>
      <c r="ABC91" s="61"/>
      <c r="ABD91" s="61"/>
      <c r="ABE91" s="61"/>
      <c r="ABF91" s="61"/>
      <c r="ABG91" s="61"/>
      <c r="ABH91" s="61"/>
      <c r="ABI91" s="61"/>
      <c r="ABJ91" s="61"/>
      <c r="ABK91" s="61"/>
      <c r="ABL91" s="61"/>
      <c r="ABM91" s="61"/>
      <c r="ABN91" s="61"/>
      <c r="ABO91" s="61"/>
      <c r="ABP91" s="61"/>
      <c r="ABQ91" s="61"/>
      <c r="ABR91" s="61"/>
      <c r="ABS91" s="61"/>
      <c r="ABT91" s="61"/>
      <c r="ABU91" s="61"/>
      <c r="ABV91" s="61"/>
      <c r="ABW91" s="61"/>
      <c r="ABX91" s="61"/>
      <c r="ABY91" s="61"/>
      <c r="ABZ91" s="61"/>
      <c r="ACA91" s="61"/>
      <c r="ACB91" s="61"/>
      <c r="ACC91" s="61"/>
      <c r="ACD91" s="61"/>
      <c r="ACE91" s="61"/>
      <c r="ACF91" s="61"/>
      <c r="ACG91" s="61"/>
      <c r="ACH91" s="61"/>
      <c r="ACI91" s="61"/>
      <c r="ACJ91" s="61"/>
      <c r="ACK91" s="61"/>
      <c r="ACL91" s="61"/>
      <c r="ACM91" s="61"/>
      <c r="ACN91" s="61"/>
      <c r="ACO91" s="61"/>
      <c r="ACP91" s="61"/>
      <c r="ACQ91" s="61"/>
      <c r="ACR91" s="61"/>
      <c r="ACS91" s="61"/>
      <c r="ACT91" s="61"/>
      <c r="ACU91" s="61"/>
      <c r="ACV91" s="61"/>
      <c r="ACW91" s="61"/>
      <c r="ACX91" s="61"/>
      <c r="ACY91" s="61"/>
      <c r="ACZ91" s="61"/>
      <c r="ADA91" s="61"/>
      <c r="ADB91" s="61"/>
      <c r="ADC91" s="61"/>
      <c r="ADD91" s="61"/>
      <c r="ADE91" s="61"/>
      <c r="ADF91" s="61"/>
      <c r="ADG91" s="61"/>
      <c r="ADH91" s="61"/>
      <c r="ADI91" s="61"/>
      <c r="ADJ91" s="61"/>
      <c r="ADK91" s="61"/>
      <c r="ADL91" s="61"/>
      <c r="ADM91" s="61"/>
      <c r="ADN91" s="61"/>
      <c r="ADO91" s="61"/>
      <c r="ADP91" s="61"/>
      <c r="ADQ91" s="61"/>
      <c r="ADR91" s="61"/>
      <c r="ADS91" s="61"/>
      <c r="ADT91" s="61"/>
      <c r="ADU91" s="61"/>
      <c r="ADV91" s="61"/>
      <c r="ADW91" s="61"/>
      <c r="ADX91" s="61"/>
      <c r="ADY91" s="61"/>
      <c r="ADZ91" s="61"/>
      <c r="AEA91" s="61"/>
      <c r="AEB91" s="61"/>
      <c r="AEC91" s="61"/>
      <c r="AED91" s="61"/>
      <c r="AEE91" s="61"/>
      <c r="AEF91" s="61"/>
      <c r="AEG91" s="61"/>
      <c r="AEH91" s="61"/>
      <c r="AEI91" s="61"/>
      <c r="AEJ91" s="61"/>
      <c r="AEK91" s="61"/>
      <c r="AEL91" s="61"/>
      <c r="AEM91" s="61"/>
      <c r="AEN91" s="61"/>
      <c r="AEO91" s="61"/>
      <c r="AEP91" s="61"/>
      <c r="AEQ91" s="61"/>
      <c r="AER91" s="61"/>
      <c r="AES91" s="61"/>
      <c r="AET91" s="61"/>
      <c r="AEU91" s="61"/>
      <c r="AEV91" s="61"/>
      <c r="AEW91" s="61"/>
      <c r="AEX91" s="61"/>
      <c r="AEY91" s="61"/>
      <c r="AEZ91" s="61"/>
      <c r="AFA91" s="61"/>
      <c r="AFB91" s="61"/>
      <c r="AFC91" s="61"/>
      <c r="AFD91" s="61"/>
      <c r="AFE91" s="61"/>
      <c r="AFF91" s="61"/>
      <c r="AFG91" s="61"/>
      <c r="AFH91" s="61"/>
      <c r="AFI91" s="61"/>
      <c r="AFJ91" s="61"/>
      <c r="AFK91" s="61"/>
      <c r="AFL91" s="61"/>
      <c r="AFM91" s="61"/>
      <c r="AFN91" s="61"/>
      <c r="AFO91" s="61"/>
      <c r="AFP91" s="61"/>
      <c r="AFQ91" s="61"/>
      <c r="AFR91" s="61"/>
      <c r="AFS91" s="61"/>
      <c r="AFT91" s="61"/>
      <c r="AFU91" s="61"/>
      <c r="AFV91" s="61"/>
      <c r="AFW91" s="61"/>
      <c r="AFX91" s="61"/>
      <c r="AFY91" s="61"/>
      <c r="AFZ91" s="61"/>
      <c r="AGA91" s="61"/>
      <c r="AGB91" s="61"/>
      <c r="AGC91" s="61"/>
      <c r="AGD91" s="61"/>
      <c r="AGE91" s="61"/>
      <c r="AGF91" s="61"/>
      <c r="AGG91" s="61"/>
      <c r="AGH91" s="61"/>
      <c r="AGI91" s="61"/>
      <c r="AGJ91" s="61"/>
      <c r="AGK91" s="61"/>
      <c r="AGL91" s="61"/>
      <c r="AGM91" s="61"/>
      <c r="AGN91" s="61"/>
      <c r="AGO91" s="61"/>
      <c r="AGP91" s="61"/>
      <c r="AGQ91" s="61"/>
      <c r="AGR91" s="61"/>
      <c r="AGS91" s="61"/>
      <c r="AGT91" s="61"/>
      <c r="AGU91" s="61"/>
      <c r="AGV91" s="61"/>
      <c r="AGW91" s="61"/>
      <c r="AGX91" s="61"/>
      <c r="AGY91" s="61"/>
      <c r="AGZ91" s="61"/>
      <c r="AHA91" s="61"/>
      <c r="AHB91" s="61"/>
      <c r="AHC91" s="61"/>
      <c r="AHD91" s="61"/>
      <c r="AHE91" s="61"/>
      <c r="AHF91" s="61"/>
      <c r="AHG91" s="61"/>
      <c r="AHH91" s="61"/>
      <c r="AHI91" s="61"/>
      <c r="AHJ91" s="61"/>
      <c r="AHK91" s="61"/>
      <c r="AHL91" s="61"/>
      <c r="AHM91" s="61"/>
      <c r="AHN91" s="61"/>
      <c r="AHO91" s="61"/>
      <c r="AHP91" s="61"/>
      <c r="AHQ91" s="61"/>
      <c r="AHR91" s="61"/>
      <c r="AHS91" s="61"/>
      <c r="AHT91" s="61"/>
      <c r="AHU91" s="61"/>
      <c r="AHV91" s="61"/>
      <c r="AHW91" s="61"/>
      <c r="AHX91" s="61"/>
      <c r="AHY91" s="61"/>
      <c r="AHZ91" s="61"/>
      <c r="AIA91" s="61"/>
      <c r="AIB91" s="61"/>
      <c r="AIC91" s="61"/>
      <c r="AID91" s="61"/>
      <c r="AIE91" s="61"/>
      <c r="AIF91" s="61"/>
      <c r="AIG91" s="61"/>
      <c r="AIH91" s="61"/>
      <c r="AII91" s="61"/>
      <c r="AIJ91" s="61"/>
      <c r="AIK91" s="61"/>
      <c r="AIL91" s="61"/>
      <c r="AIM91" s="61"/>
      <c r="AIN91" s="61"/>
      <c r="AIO91" s="61"/>
      <c r="AIP91" s="61"/>
      <c r="AIQ91" s="61"/>
      <c r="AIR91" s="61"/>
      <c r="AIS91" s="61"/>
      <c r="AIT91" s="61"/>
      <c r="AIU91" s="61"/>
      <c r="AIV91" s="61"/>
      <c r="AIW91" s="61"/>
      <c r="AIX91" s="61"/>
      <c r="AIY91" s="61"/>
      <c r="AIZ91" s="61"/>
      <c r="AJA91" s="61"/>
      <c r="AJB91" s="61"/>
      <c r="AJC91" s="61"/>
      <c r="AJD91" s="61"/>
      <c r="AJE91" s="61"/>
      <c r="AJF91" s="61"/>
      <c r="AJG91" s="61"/>
      <c r="AJH91" s="61"/>
      <c r="AJI91" s="61"/>
      <c r="AJJ91" s="61"/>
      <c r="AJK91" s="61"/>
      <c r="AJL91" s="61"/>
      <c r="AJM91" s="61"/>
      <c r="AJN91" s="61"/>
      <c r="AJO91" s="61"/>
      <c r="AJP91" s="61"/>
      <c r="AJQ91" s="61"/>
      <c r="AJR91" s="61"/>
      <c r="AJS91" s="61"/>
      <c r="AJT91" s="61"/>
      <c r="AJU91" s="61"/>
      <c r="AJV91" s="61"/>
      <c r="AJW91" s="61"/>
      <c r="AJX91" s="61"/>
      <c r="AJY91" s="61"/>
      <c r="AJZ91" s="61"/>
      <c r="AKA91" s="61"/>
      <c r="AKB91" s="61"/>
      <c r="AKC91" s="61"/>
      <c r="AKD91" s="61"/>
      <c r="AKE91" s="61"/>
      <c r="AKF91" s="61"/>
      <c r="AKG91" s="61"/>
      <c r="AKH91" s="61"/>
      <c r="AKI91" s="61"/>
      <c r="AKJ91" s="61"/>
      <c r="AKK91" s="61"/>
      <c r="AKL91" s="61"/>
      <c r="AKM91" s="61"/>
      <c r="AKN91" s="61"/>
      <c r="AKO91" s="61"/>
      <c r="AKP91" s="61"/>
      <c r="AKQ91" s="61"/>
      <c r="AKR91" s="61"/>
      <c r="AKS91" s="61"/>
      <c r="AKT91" s="61"/>
      <c r="AKU91" s="61"/>
      <c r="AKV91" s="61"/>
      <c r="AKW91" s="61"/>
      <c r="AKX91" s="61"/>
      <c r="AKY91" s="61"/>
      <c r="AKZ91" s="61"/>
      <c r="ALA91" s="61"/>
      <c r="ALB91" s="61"/>
      <c r="ALC91" s="61"/>
      <c r="ALD91" s="61"/>
      <c r="ALE91" s="61"/>
      <c r="ALF91" s="61"/>
      <c r="ALG91" s="61"/>
      <c r="ALH91" s="61"/>
      <c r="ALI91" s="61"/>
      <c r="ALJ91" s="61"/>
      <c r="ALK91" s="61"/>
      <c r="ALL91" s="61"/>
      <c r="ALM91" s="61"/>
      <c r="ALN91" s="61"/>
      <c r="ALO91" s="61"/>
      <c r="ALP91" s="61"/>
      <c r="ALQ91" s="61"/>
      <c r="ALR91" s="61"/>
      <c r="ALS91" s="61"/>
      <c r="ALT91" s="61"/>
      <c r="ALU91" s="61"/>
      <c r="ALV91" s="61"/>
      <c r="ALW91" s="61"/>
      <c r="ALX91" s="61"/>
      <c r="ALY91" s="61"/>
      <c r="ALZ91" s="61"/>
      <c r="AMA91" s="61"/>
      <c r="AMB91" s="61"/>
      <c r="AMC91" s="61"/>
      <c r="AMD91" s="61"/>
      <c r="AME91" s="61"/>
      <c r="AMF91" s="61"/>
      <c r="AMG91" s="61"/>
      <c r="AMH91" s="61"/>
      <c r="AMI91" s="61"/>
      <c r="AMJ91" s="61"/>
      <c r="AMK91" s="61"/>
      <c r="AML91" s="61"/>
      <c r="AMM91" s="61"/>
      <c r="AMN91" s="61"/>
      <c r="AMO91" s="61"/>
      <c r="AMP91" s="61"/>
      <c r="AMQ91" s="61"/>
      <c r="AMR91" s="61"/>
      <c r="AMS91" s="61"/>
      <c r="AMT91" s="61"/>
      <c r="AMU91" s="61"/>
      <c r="AMV91" s="61"/>
      <c r="AMW91" s="61"/>
      <c r="AMX91" s="61"/>
      <c r="AMY91" s="61"/>
      <c r="AMZ91" s="61"/>
      <c r="ANA91" s="61"/>
      <c r="ANB91" s="61"/>
      <c r="ANC91" s="61"/>
      <c r="AND91" s="61"/>
      <c r="ANE91" s="61"/>
      <c r="ANF91" s="61"/>
      <c r="ANG91" s="61"/>
      <c r="ANH91" s="61"/>
      <c r="ANI91" s="61"/>
    </row>
    <row r="92" spans="1:1050" s="35" customFormat="1" ht="26.1" customHeight="1" outlineLevel="2" x14ac:dyDescent="0.2">
      <c r="A92" s="102">
        <v>23140</v>
      </c>
      <c r="B92" s="7" t="s">
        <v>137</v>
      </c>
      <c r="C92" s="7" t="s">
        <v>226</v>
      </c>
      <c r="D92" s="7" t="s">
        <v>114</v>
      </c>
      <c r="E92" s="7" t="s">
        <v>127</v>
      </c>
      <c r="F92" s="7" t="s">
        <v>247</v>
      </c>
      <c r="G92" s="43" t="s">
        <v>274</v>
      </c>
      <c r="H92" s="42" t="s">
        <v>130</v>
      </c>
      <c r="I92" s="42">
        <v>24</v>
      </c>
      <c r="J92" s="44">
        <v>409.13</v>
      </c>
      <c r="K92" s="44"/>
      <c r="L92" s="44">
        <v>216.18</v>
      </c>
      <c r="M92" s="44">
        <v>112.5</v>
      </c>
      <c r="N92" s="44"/>
      <c r="O92" s="44"/>
      <c r="P92" s="44"/>
      <c r="Q92" s="44"/>
      <c r="R92" s="44"/>
      <c r="S92" s="44"/>
      <c r="T92" s="44">
        <f>SUM(J92:S92)</f>
        <v>737.81</v>
      </c>
      <c r="U92" s="44">
        <f>(((J92+K92+L92+N92+P92)*14)+((M92+O92+Q92+R92+S92)*12))</f>
        <v>10104.34</v>
      </c>
      <c r="V92" s="42">
        <v>8</v>
      </c>
      <c r="W92" s="45">
        <v>25</v>
      </c>
      <c r="X92" s="46">
        <f>VLOOKUP(W92,'[1]PPTOS GENERALES 2024'!$AL$11:$AN$40,3)*Y92</f>
        <v>744.79</v>
      </c>
      <c r="Y92" s="47">
        <v>1</v>
      </c>
      <c r="Z92" s="48">
        <f>VLOOKUP(C92,'[1]PPTOS GENERALES 2024'!$AL$3:$AO$8,4)*Y92</f>
        <v>1333.4</v>
      </c>
      <c r="AA92" s="48">
        <f>VLOOKUP(C92,'[1]PPTOS GENERALES 2024'!$AL$3:$AP$8,5)*DM92*Y92</f>
        <v>410.56</v>
      </c>
      <c r="AB92" s="48"/>
      <c r="AC92" s="44">
        <f>VLOOKUP(C92,'[1]PPTOS GENERALES 2024'!$AU$3:$AV$8,2)*Y92</f>
        <v>822.82899999999995</v>
      </c>
      <c r="AD92" s="44">
        <f>VLOOKUP(C92,'[1]PPTOS GENERALES 2024'!$AU$3:$AW$8,3)*DM92*Y92</f>
        <v>253.46199999999999</v>
      </c>
      <c r="AE92" s="49">
        <f>VLOOKUP(I92,'[1]PPTOS GENERALES 2024'!$AL$11:$AN$40,3)*Y92</f>
        <v>700.84</v>
      </c>
      <c r="AF92" s="44">
        <f>X92-AE92</f>
        <v>43.949999999999932</v>
      </c>
      <c r="AG92" s="44">
        <f>VLOOKUP(V92,'[1]PPTOS GENERALES 2024'!$AL$45:$AU$56,10)*Y92</f>
        <v>776.89</v>
      </c>
      <c r="AH92" s="44"/>
      <c r="AI92" s="44"/>
      <c r="AJ92" s="44"/>
      <c r="AK92" s="50"/>
      <c r="AL92" s="44">
        <f>VLOOKUP(V92,'[1]PPTOS GENERALES 2024'!$AL$45:$BB$56,12)*AK92</f>
        <v>0</v>
      </c>
      <c r="AM92" s="50"/>
      <c r="AN92" s="44">
        <f>VLOOKUP(V92,'[1]PPTOS GENERALES 2024'!$AL$45:$BB$56,14)*AM92</f>
        <v>0</v>
      </c>
      <c r="AO92" s="50"/>
      <c r="AP92" s="44">
        <f>VLOOKUP(V92,'[1]PPTOS GENERALES 2024'!$AL$45:$BB$56,15)*AO92</f>
        <v>0</v>
      </c>
      <c r="AQ92" s="50"/>
      <c r="AR92" s="44">
        <f>VLOOKUP(V92,'[1]PPTOS GENERALES 2024'!$AL$45:$BB$56,17)*AQ92</f>
        <v>0</v>
      </c>
      <c r="AS92" s="50"/>
      <c r="AT92" s="44">
        <f>VLOOKUP(V92,'[1]PPTOS GENERALES 2024'!$AL$45:$BG$56,18)*AS92</f>
        <v>0</v>
      </c>
      <c r="AU92" s="20"/>
      <c r="AV92" s="44">
        <f>VLOOKUP(V92,'[1]PPTOS GENERALES 2024'!$AL$45:$BG$56,19)*AU92</f>
        <v>0</v>
      </c>
      <c r="AW92" s="20"/>
      <c r="AX92" s="44">
        <f>VLOOKUP(V92,'[1]PPTOS GENERALES 2024'!$AL$45:$BG$56,20)*AW92</f>
        <v>0</v>
      </c>
      <c r="AY92" s="20"/>
      <c r="AZ92" s="44">
        <f>VLOOKUP(V92,'[1]PPTOS GENERALES 2024'!$AL$45:$BG$56,21)*AY92</f>
        <v>0</v>
      </c>
      <c r="BA92" s="20"/>
      <c r="BB92" s="44">
        <f>VLOOKUP(V92,'[1]PPTOS GENERALES 2024'!$AL$45:$BG$56,22)*BA92</f>
        <v>0</v>
      </c>
      <c r="BC92" s="20"/>
      <c r="BD92" s="270">
        <f>VLOOKUP(V92,'[1]PPTOS GENERALES 2024'!$AL$45:$BZ$56,23)*BC92</f>
        <v>0</v>
      </c>
      <c r="BE92" s="20"/>
      <c r="BF92" s="270">
        <f>VLOOKUP(V92,'[1]PPTOS GENERALES 2024'!$AL$45:$BZ$56,24)*BE92</f>
        <v>0</v>
      </c>
      <c r="BG92" s="20"/>
      <c r="BH92" s="270">
        <f>VLOOKUP(V92,'[1]PPTOS GENERALES 2024'!$AL$45:$BZ$56,25)*BG92</f>
        <v>0</v>
      </c>
      <c r="BI92" s="20"/>
      <c r="BJ92" s="270">
        <f>VLOOKUP(V92,'[1]PPTOS GENERALES 2024'!$AL$45:$BZ$56,26)*BI92</f>
        <v>0</v>
      </c>
      <c r="BK92" s="20"/>
      <c r="BL92" s="270">
        <f>VLOOKUP(V92,'[1]PPTOS GENERALES 2024'!$AL$45:$BZ$56,27)*BK92</f>
        <v>0</v>
      </c>
      <c r="BM92" s="270"/>
      <c r="BN92" s="270">
        <f>VLOOKUP(V92,'[1]PPTOS GENERALES 2024'!$AL$45:$BZ$56,28)*BM92</f>
        <v>0</v>
      </c>
      <c r="BO92" s="270"/>
      <c r="BP92" s="270">
        <f>VLOOKUP(V92,'[1]PPTOS GENERALES 2024'!$AL$45:$BZ$56,29)*BO92</f>
        <v>0</v>
      </c>
      <c r="BQ92" s="270"/>
      <c r="BR92" s="270">
        <f>VLOOKUP(V92,'[1]PPTOS GENERALES 2024'!$AL$45:$BZ$56,30)*BQ92</f>
        <v>0</v>
      </c>
      <c r="BS92" s="270"/>
      <c r="BT92" s="270">
        <f>VLOOKUP(V92,'[1]PPTOS GENERALES 2024'!$AL$45:$BZ$56,31)*BS92</f>
        <v>0</v>
      </c>
      <c r="BU92" s="270"/>
      <c r="BV92" s="270">
        <f>VLOOKUP(V92,'[1]PPTOS GENERALES 2024'!$AL$45:$BZ$56,32)*BU92</f>
        <v>0</v>
      </c>
      <c r="BW92" s="270"/>
      <c r="BX92" s="270">
        <f>VLOOKUP(V92,'[1]PPTOS GENERALES 2024'!$AL$45:$BZ$56,33)*BW92</f>
        <v>0</v>
      </c>
      <c r="BY92" s="270"/>
      <c r="BZ92" s="270">
        <f>VLOOKUP(V92,'[1]PPTOS GENERALES 2024'!$AL$45:$BZ$56,34)*BY92</f>
        <v>0</v>
      </c>
      <c r="CA92" s="270"/>
      <c r="CB92" s="270">
        <f>VLOOKUP(V92,'[1]PPTOS GENERALES 2024'!$AL$45:$BZ$56,35)*CA92</f>
        <v>0</v>
      </c>
      <c r="CC92" s="270">
        <v>0</v>
      </c>
      <c r="CD92" s="270">
        <f>VLOOKUP(V92,'[1]PPTOS GENERALES 2024'!$AL$45:$BZ$56,36)*CC92</f>
        <v>0</v>
      </c>
      <c r="CE92" s="270">
        <v>0</v>
      </c>
      <c r="CF92" s="270">
        <f>VLOOKUP(V92,'[1]PPTOS GENERALES 2024'!$AL$45:$BZ$56,37)*CE92</f>
        <v>0</v>
      </c>
      <c r="CG92" s="270">
        <v>0</v>
      </c>
      <c r="CH92" s="270">
        <f>VLOOKUP(V92,'[1]PPTOS GENERALES 2024'!$AL$45:$BZ$56,38)*CG92</f>
        <v>0</v>
      </c>
      <c r="CI92" s="270">
        <v>0</v>
      </c>
      <c r="CJ92" s="270">
        <f>VLOOKUP(V92,'[1]PPTOS GENERALES 2024'!$AL$45:$BZ$56,39)*CI92</f>
        <v>0</v>
      </c>
      <c r="CK92" s="270"/>
      <c r="CL92" s="270">
        <f>VLOOKUP(V92,'[1]PPTOS GENERALES 2024'!$AL$45:$BZ$56,40)*CK92</f>
        <v>0</v>
      </c>
      <c r="CM92" s="270"/>
      <c r="CN92" s="270">
        <f>VLOOKUP(V92,'[1]PPTOS GENERALES 2024'!$AL$45:$BZ$56,41)*CM92</f>
        <v>0</v>
      </c>
      <c r="CO92" s="270">
        <f t="shared" ref="CO92:CO93" si="77">ROUND((Z92*12)+(AC92*2),2)</f>
        <v>17646.46</v>
      </c>
      <c r="CP92" s="44"/>
      <c r="CQ92" s="44"/>
      <c r="CR92" s="44"/>
      <c r="CS92" s="44"/>
      <c r="CT92" s="44"/>
      <c r="CU92" s="44">
        <f>(AA92*12)+ (AD92*2)+AB92</f>
        <v>5433.6440000000002</v>
      </c>
      <c r="CV92" s="44"/>
      <c r="CW92" s="44">
        <f>(AE92+AF92)*14</f>
        <v>10427.06</v>
      </c>
      <c r="CX92" s="44">
        <f>AG92*14</f>
        <v>10876.46</v>
      </c>
      <c r="CY92" s="270">
        <f t="shared" si="75"/>
        <v>0</v>
      </c>
      <c r="CZ92" s="278">
        <f t="shared" si="76"/>
        <v>10876.46</v>
      </c>
      <c r="DA92" s="129">
        <f>CO92+CP92+CR92+CS92+CT92+CU92+CW92+CX92+CY92</f>
        <v>44383.623999999996</v>
      </c>
      <c r="DB92" s="21">
        <v>0</v>
      </c>
      <c r="DC92" s="53">
        <f>((Z92*14)+(AA92*14)+(AE92*14)+(AF92*14)+(AG92*14)+(AJ92*12)+(AR92*12)+(AT92*12)+(AV92*12)+(AX92*12)+(BB92*12)+DB92)</f>
        <v>45718.96</v>
      </c>
      <c r="DD92" s="54">
        <f>((DC92/U92)-1)</f>
        <v>3.5246854322004211</v>
      </c>
      <c r="DE92" s="44"/>
      <c r="DF92" s="44"/>
      <c r="DG92" s="44">
        <f>Z92+AA92+AE92+AF92+AG92+AH92+AI92+AJ92+AL92+AN92+AP92+AR92+AT92+AV92+AX92+AZ92+BB92</f>
        <v>3265.64</v>
      </c>
      <c r="DH92" s="42" t="e">
        <f>#REF!-#REF!</f>
        <v>#REF!</v>
      </c>
      <c r="DI92" s="55" t="s">
        <v>155</v>
      </c>
      <c r="DJ92" s="130">
        <v>36575</v>
      </c>
      <c r="DK92" s="284">
        <v>45658</v>
      </c>
      <c r="DL92" s="58">
        <f>DATEDIF(DJ92,DK92,"y")/3</f>
        <v>8</v>
      </c>
      <c r="DM92" s="58">
        <f>DATEDIF(DJ92,DK92,"y")/3</f>
        <v>8</v>
      </c>
      <c r="DN92" s="59">
        <f>ROUND(AF92/30,2)</f>
        <v>1.47</v>
      </c>
      <c r="DO92" s="60">
        <f>ROUND(AJ92/30,2)</f>
        <v>0</v>
      </c>
      <c r="DP92" s="60">
        <f>ROUND(AL92/30,2)</f>
        <v>0</v>
      </c>
      <c r="DQ92" s="60">
        <f>ROUND(AN92/30,2)</f>
        <v>0</v>
      </c>
      <c r="DR92" s="60">
        <f>ROUND(AP92/30,2)</f>
        <v>0</v>
      </c>
      <c r="DS92" s="60">
        <f>ROUND(AR92/30,2)</f>
        <v>0</v>
      </c>
      <c r="DT92" s="60">
        <f>ROUND(AT92/30,2)</f>
        <v>0</v>
      </c>
      <c r="DU92" s="60">
        <f>ROUND(AV92/30,2)</f>
        <v>0</v>
      </c>
      <c r="DV92" s="60">
        <f>ROUND(AX92/30,2)</f>
        <v>0</v>
      </c>
      <c r="DW92" s="60">
        <f>ROUND(AZ92/30,2)</f>
        <v>0</v>
      </c>
      <c r="DX92" s="60">
        <f>ROUND(BB92/30,2)</f>
        <v>0</v>
      </c>
      <c r="DY92" s="61"/>
      <c r="DZ92" s="62">
        <v>777</v>
      </c>
      <c r="EA92" s="62">
        <v>894.08</v>
      </c>
      <c r="EB92" s="63" t="e">
        <f>#REF!-DZ92</f>
        <v>#REF!</v>
      </c>
      <c r="EC92" s="64">
        <f>DG92-EA92</f>
        <v>2371.56</v>
      </c>
      <c r="ED92" s="65">
        <f>ROUND(DB92/2,2)</f>
        <v>0</v>
      </c>
      <c r="EE92" s="61"/>
      <c r="EF92" s="61"/>
      <c r="EG92" s="61"/>
      <c r="EH92" s="61"/>
      <c r="EI92" s="134" t="s">
        <v>273</v>
      </c>
      <c r="EJ92" s="124">
        <v>23140</v>
      </c>
      <c r="EK92" s="67">
        <v>2</v>
      </c>
      <c r="EL92" s="67">
        <v>3</v>
      </c>
      <c r="EM92" s="68">
        <v>1</v>
      </c>
      <c r="EN92" s="68">
        <v>4</v>
      </c>
      <c r="EO92" s="69">
        <v>0</v>
      </c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  <c r="HT92" s="61"/>
      <c r="HU92" s="61"/>
      <c r="HV92" s="61"/>
      <c r="HW92" s="61"/>
      <c r="HX92" s="61"/>
      <c r="HY92" s="61"/>
      <c r="HZ92" s="61"/>
      <c r="IA92" s="61"/>
      <c r="IB92" s="61"/>
      <c r="IC92" s="61"/>
      <c r="ID92" s="61"/>
      <c r="IE92" s="61"/>
      <c r="IF92" s="61"/>
      <c r="IG92" s="61"/>
      <c r="IH92" s="61"/>
      <c r="II92" s="61"/>
      <c r="IJ92" s="61"/>
      <c r="IK92" s="61"/>
      <c r="IL92" s="61"/>
      <c r="IM92" s="61"/>
      <c r="IN92" s="61"/>
      <c r="IO92" s="61"/>
      <c r="IP92" s="61"/>
      <c r="IQ92" s="61"/>
      <c r="IR92" s="61"/>
      <c r="IS92" s="61"/>
      <c r="IT92" s="61"/>
      <c r="IU92" s="61"/>
      <c r="IV92" s="61"/>
      <c r="IW92" s="61"/>
      <c r="IX92" s="61"/>
      <c r="IY92" s="61"/>
      <c r="IZ92" s="61"/>
      <c r="JA92" s="61"/>
      <c r="JB92" s="61"/>
      <c r="JC92" s="61"/>
      <c r="JD92" s="61"/>
      <c r="JE92" s="61"/>
      <c r="JF92" s="61"/>
      <c r="JG92" s="61"/>
      <c r="JH92" s="61"/>
      <c r="JI92" s="61"/>
      <c r="JJ92" s="61"/>
      <c r="JK92" s="61"/>
      <c r="JL92" s="61"/>
      <c r="JM92" s="61"/>
      <c r="JN92" s="61"/>
      <c r="JO92" s="61"/>
      <c r="JP92" s="61"/>
      <c r="JQ92" s="61"/>
      <c r="JR92" s="61"/>
      <c r="JS92" s="61"/>
      <c r="JT92" s="61"/>
      <c r="JU92" s="61"/>
      <c r="JV92" s="61"/>
      <c r="JW92" s="61"/>
      <c r="JX92" s="61"/>
      <c r="JY92" s="61"/>
      <c r="JZ92" s="61"/>
      <c r="KA92" s="61"/>
      <c r="KB92" s="61"/>
      <c r="KC92" s="61"/>
      <c r="KD92" s="61"/>
      <c r="KE92" s="61"/>
      <c r="KF92" s="61"/>
      <c r="KG92" s="61"/>
      <c r="KH92" s="61"/>
      <c r="KI92" s="61"/>
      <c r="KJ92" s="61"/>
      <c r="KK92" s="61"/>
      <c r="KL92" s="61"/>
      <c r="KM92" s="61"/>
      <c r="KN92" s="61"/>
      <c r="KO92" s="61"/>
      <c r="KP92" s="61"/>
      <c r="KQ92" s="61"/>
      <c r="KR92" s="61"/>
      <c r="KS92" s="61"/>
      <c r="KT92" s="61"/>
      <c r="KU92" s="61"/>
      <c r="KV92" s="61"/>
      <c r="KW92" s="61"/>
      <c r="KX92" s="61"/>
      <c r="KY92" s="61"/>
      <c r="KZ92" s="61"/>
      <c r="LA92" s="61"/>
      <c r="LB92" s="61"/>
      <c r="LC92" s="61"/>
      <c r="LD92" s="61"/>
      <c r="LE92" s="61"/>
      <c r="LF92" s="61"/>
      <c r="LG92" s="61"/>
      <c r="LH92" s="61"/>
      <c r="LI92" s="61"/>
      <c r="LJ92" s="61"/>
      <c r="LK92" s="61"/>
      <c r="LL92" s="61"/>
      <c r="LM92" s="61"/>
      <c r="LN92" s="61"/>
      <c r="LO92" s="61"/>
      <c r="LP92" s="61"/>
      <c r="LQ92" s="61"/>
      <c r="LR92" s="61"/>
      <c r="LS92" s="61"/>
      <c r="LT92" s="61"/>
      <c r="LU92" s="61"/>
      <c r="LV92" s="61"/>
      <c r="LW92" s="61"/>
      <c r="LX92" s="61"/>
      <c r="LY92" s="61"/>
      <c r="LZ92" s="61"/>
      <c r="MA92" s="61"/>
      <c r="MB92" s="61"/>
      <c r="MC92" s="61"/>
      <c r="MD92" s="61"/>
      <c r="ME92" s="61"/>
      <c r="MF92" s="61"/>
      <c r="MG92" s="61"/>
      <c r="MH92" s="61"/>
      <c r="MI92" s="61"/>
      <c r="MJ92" s="61"/>
      <c r="MK92" s="61"/>
      <c r="ML92" s="61"/>
      <c r="MM92" s="61"/>
      <c r="MN92" s="61"/>
      <c r="MO92" s="61"/>
      <c r="MP92" s="61"/>
      <c r="MQ92" s="61"/>
      <c r="MR92" s="61"/>
      <c r="MS92" s="61"/>
      <c r="MT92" s="61"/>
      <c r="MU92" s="61"/>
      <c r="MV92" s="61"/>
      <c r="MW92" s="61"/>
      <c r="MX92" s="61"/>
      <c r="MY92" s="61"/>
      <c r="MZ92" s="61"/>
      <c r="NA92" s="61"/>
      <c r="NB92" s="61"/>
      <c r="NC92" s="61"/>
      <c r="ND92" s="61"/>
      <c r="NE92" s="61"/>
      <c r="NF92" s="61"/>
      <c r="NG92" s="61"/>
      <c r="NH92" s="61"/>
      <c r="NI92" s="61"/>
      <c r="NJ92" s="61"/>
      <c r="NK92" s="61"/>
      <c r="NL92" s="61"/>
      <c r="NM92" s="61"/>
      <c r="NN92" s="61"/>
      <c r="NO92" s="61"/>
      <c r="NP92" s="61"/>
      <c r="NQ92" s="61"/>
      <c r="NR92" s="61"/>
      <c r="NS92" s="61"/>
      <c r="NT92" s="61"/>
      <c r="NU92" s="61"/>
      <c r="NV92" s="61"/>
      <c r="NW92" s="61"/>
      <c r="NX92" s="61"/>
      <c r="NY92" s="61"/>
      <c r="NZ92" s="61"/>
      <c r="OA92" s="61"/>
      <c r="OB92" s="61"/>
      <c r="OC92" s="61"/>
      <c r="OD92" s="61"/>
      <c r="OE92" s="61"/>
      <c r="OF92" s="61"/>
      <c r="OG92" s="61"/>
      <c r="OH92" s="61"/>
      <c r="OI92" s="61"/>
      <c r="OJ92" s="61"/>
      <c r="OK92" s="61"/>
      <c r="OL92" s="61"/>
      <c r="OM92" s="61"/>
      <c r="ON92" s="61"/>
      <c r="OO92" s="61"/>
      <c r="OP92" s="61"/>
      <c r="OQ92" s="61"/>
      <c r="OR92" s="61"/>
      <c r="OS92" s="61"/>
      <c r="OT92" s="61"/>
      <c r="OU92" s="61"/>
      <c r="OV92" s="61"/>
      <c r="OW92" s="61"/>
      <c r="OX92" s="61"/>
      <c r="OY92" s="61"/>
      <c r="OZ92" s="61"/>
      <c r="PA92" s="61"/>
      <c r="PB92" s="61"/>
      <c r="PC92" s="61"/>
      <c r="PD92" s="61"/>
      <c r="PE92" s="61"/>
      <c r="PF92" s="61"/>
      <c r="PG92" s="61"/>
      <c r="PH92" s="61"/>
      <c r="PI92" s="61"/>
      <c r="PJ92" s="61"/>
      <c r="PK92" s="61"/>
      <c r="PL92" s="61"/>
      <c r="PM92" s="61"/>
      <c r="PN92" s="61"/>
      <c r="PO92" s="61"/>
      <c r="PP92" s="61"/>
      <c r="PQ92" s="61"/>
      <c r="PR92" s="61"/>
      <c r="PS92" s="61"/>
      <c r="PT92" s="61"/>
      <c r="PU92" s="61"/>
      <c r="PV92" s="61"/>
      <c r="PW92" s="61"/>
      <c r="PX92" s="61"/>
      <c r="PY92" s="61"/>
      <c r="PZ92" s="61"/>
      <c r="QA92" s="61"/>
      <c r="QB92" s="61"/>
      <c r="QC92" s="61"/>
      <c r="QD92" s="61"/>
      <c r="QE92" s="61"/>
      <c r="QF92" s="61"/>
      <c r="QG92" s="61"/>
      <c r="QH92" s="61"/>
      <c r="QI92" s="61"/>
      <c r="QJ92" s="61"/>
      <c r="QK92" s="61"/>
      <c r="QL92" s="61"/>
      <c r="QM92" s="61"/>
      <c r="QN92" s="61"/>
      <c r="QO92" s="61"/>
      <c r="QP92" s="61"/>
      <c r="QQ92" s="61"/>
      <c r="QR92" s="61"/>
      <c r="QS92" s="61"/>
      <c r="QT92" s="61"/>
      <c r="QU92" s="61"/>
      <c r="QV92" s="61"/>
      <c r="QW92" s="61"/>
      <c r="QX92" s="61"/>
      <c r="QY92" s="61"/>
      <c r="QZ92" s="61"/>
      <c r="RA92" s="61"/>
      <c r="RB92" s="61"/>
      <c r="RC92" s="61"/>
      <c r="RD92" s="61"/>
      <c r="RE92" s="61"/>
      <c r="RF92" s="61"/>
      <c r="RG92" s="61"/>
      <c r="RH92" s="61"/>
      <c r="RI92" s="61"/>
      <c r="RJ92" s="61"/>
      <c r="RK92" s="61"/>
      <c r="RL92" s="61"/>
      <c r="RM92" s="61"/>
      <c r="RN92" s="61"/>
      <c r="RO92" s="61"/>
      <c r="RP92" s="61"/>
      <c r="RQ92" s="61"/>
      <c r="RR92" s="61"/>
      <c r="RS92" s="61"/>
      <c r="RT92" s="61"/>
      <c r="RU92" s="61"/>
      <c r="RV92" s="61"/>
      <c r="RW92" s="61"/>
      <c r="RX92" s="61"/>
      <c r="RY92" s="61"/>
      <c r="RZ92" s="61"/>
      <c r="SA92" s="61"/>
      <c r="SB92" s="61"/>
      <c r="SC92" s="61"/>
      <c r="SD92" s="61"/>
      <c r="SE92" s="61"/>
      <c r="SF92" s="61"/>
      <c r="SG92" s="61"/>
      <c r="SH92" s="61"/>
      <c r="SI92" s="61"/>
      <c r="SJ92" s="61"/>
      <c r="SK92" s="61"/>
      <c r="SL92" s="61"/>
      <c r="SM92" s="61"/>
      <c r="SN92" s="61"/>
      <c r="SO92" s="61"/>
      <c r="SP92" s="61"/>
      <c r="SQ92" s="61"/>
      <c r="SR92" s="61"/>
      <c r="SS92" s="61"/>
      <c r="ST92" s="61"/>
      <c r="SU92" s="61"/>
      <c r="SV92" s="61"/>
      <c r="SW92" s="61"/>
      <c r="SX92" s="61"/>
      <c r="SY92" s="61"/>
      <c r="SZ92" s="61"/>
      <c r="TA92" s="61"/>
      <c r="TB92" s="61"/>
      <c r="TC92" s="61"/>
      <c r="TD92" s="61"/>
      <c r="TE92" s="61"/>
      <c r="TF92" s="61"/>
      <c r="TG92" s="61"/>
      <c r="TH92" s="61"/>
      <c r="TI92" s="61"/>
      <c r="TJ92" s="61"/>
      <c r="TK92" s="61"/>
      <c r="TL92" s="61"/>
      <c r="TM92" s="61"/>
      <c r="TN92" s="61"/>
      <c r="TO92" s="61"/>
      <c r="TP92" s="61"/>
      <c r="TQ92" s="61"/>
      <c r="TR92" s="61"/>
      <c r="TS92" s="61"/>
      <c r="TT92" s="61"/>
      <c r="TU92" s="61"/>
      <c r="TV92" s="61"/>
      <c r="TW92" s="61"/>
      <c r="TX92" s="61"/>
      <c r="TY92" s="61"/>
      <c r="TZ92" s="61"/>
      <c r="UA92" s="61"/>
      <c r="UB92" s="61"/>
      <c r="UC92" s="61"/>
      <c r="UD92" s="61"/>
      <c r="UE92" s="61"/>
      <c r="UF92" s="61"/>
      <c r="UG92" s="61"/>
      <c r="UH92" s="61"/>
      <c r="UI92" s="61"/>
      <c r="UJ92" s="61"/>
      <c r="UK92" s="61"/>
      <c r="UL92" s="61"/>
      <c r="UM92" s="61"/>
      <c r="UN92" s="61"/>
      <c r="UO92" s="61"/>
      <c r="UP92" s="61"/>
      <c r="UQ92" s="61"/>
      <c r="UR92" s="61"/>
      <c r="US92" s="61"/>
      <c r="UT92" s="61"/>
      <c r="UU92" s="61"/>
      <c r="UV92" s="61"/>
      <c r="UW92" s="61"/>
      <c r="UX92" s="61"/>
      <c r="UY92" s="61"/>
      <c r="UZ92" s="61"/>
      <c r="VA92" s="61"/>
      <c r="VB92" s="61"/>
      <c r="VC92" s="61"/>
      <c r="VD92" s="61"/>
      <c r="VE92" s="61"/>
      <c r="VF92" s="61"/>
      <c r="VG92" s="61"/>
      <c r="VH92" s="61"/>
      <c r="VI92" s="61"/>
      <c r="VJ92" s="61"/>
      <c r="VK92" s="61"/>
      <c r="VL92" s="61"/>
      <c r="VM92" s="61"/>
      <c r="VN92" s="61"/>
      <c r="VO92" s="61"/>
      <c r="VP92" s="61"/>
      <c r="VQ92" s="61"/>
      <c r="VR92" s="61"/>
      <c r="VS92" s="61"/>
      <c r="VT92" s="61"/>
      <c r="VU92" s="61"/>
      <c r="VV92" s="61"/>
      <c r="VW92" s="61"/>
      <c r="VX92" s="61"/>
      <c r="VY92" s="61"/>
      <c r="VZ92" s="61"/>
      <c r="WA92" s="61"/>
      <c r="WB92" s="61"/>
      <c r="WC92" s="61"/>
      <c r="WD92" s="61"/>
      <c r="WE92" s="61"/>
      <c r="WF92" s="61"/>
      <c r="WG92" s="61"/>
      <c r="WH92" s="61"/>
      <c r="WI92" s="61"/>
      <c r="WJ92" s="61"/>
      <c r="WK92" s="61"/>
      <c r="WL92" s="61"/>
      <c r="WM92" s="61"/>
      <c r="WN92" s="61"/>
      <c r="WO92" s="61"/>
      <c r="WP92" s="61"/>
      <c r="WQ92" s="61"/>
      <c r="WR92" s="61"/>
      <c r="WS92" s="61"/>
      <c r="WT92" s="61"/>
      <c r="WU92" s="61"/>
      <c r="WV92" s="61"/>
      <c r="WW92" s="61"/>
      <c r="WX92" s="61"/>
      <c r="WY92" s="61"/>
      <c r="WZ92" s="61"/>
      <c r="XA92" s="61"/>
      <c r="XB92" s="61"/>
      <c r="XC92" s="61"/>
      <c r="XD92" s="61"/>
      <c r="XE92" s="61"/>
      <c r="XF92" s="61"/>
      <c r="XG92" s="61"/>
      <c r="XH92" s="61"/>
      <c r="XI92" s="61"/>
      <c r="XJ92" s="61"/>
      <c r="XK92" s="61"/>
      <c r="XL92" s="61"/>
      <c r="XM92" s="61"/>
      <c r="XN92" s="61"/>
      <c r="XO92" s="61"/>
      <c r="XP92" s="61"/>
      <c r="XQ92" s="61"/>
      <c r="XR92" s="61"/>
      <c r="XS92" s="61"/>
      <c r="XT92" s="61"/>
      <c r="XU92" s="61"/>
      <c r="XV92" s="61"/>
      <c r="XW92" s="61"/>
      <c r="XX92" s="61"/>
      <c r="XY92" s="61"/>
      <c r="XZ92" s="61"/>
      <c r="YA92" s="61"/>
      <c r="YB92" s="61"/>
      <c r="YC92" s="61"/>
      <c r="YD92" s="61"/>
      <c r="YE92" s="61"/>
      <c r="YF92" s="61"/>
      <c r="YG92" s="61"/>
      <c r="YH92" s="61"/>
      <c r="YI92" s="61"/>
      <c r="YJ92" s="61"/>
      <c r="YK92" s="61"/>
      <c r="YL92" s="61"/>
      <c r="YM92" s="61"/>
      <c r="YN92" s="61"/>
      <c r="YO92" s="61"/>
      <c r="YP92" s="61"/>
      <c r="YQ92" s="61"/>
      <c r="YR92" s="61"/>
      <c r="YS92" s="61"/>
      <c r="YT92" s="61"/>
      <c r="YU92" s="61"/>
      <c r="YV92" s="61"/>
      <c r="YW92" s="61"/>
      <c r="YX92" s="61"/>
      <c r="YY92" s="61"/>
      <c r="YZ92" s="61"/>
      <c r="ZA92" s="61"/>
      <c r="ZB92" s="61"/>
      <c r="ZC92" s="61"/>
      <c r="ZD92" s="61"/>
      <c r="ZE92" s="61"/>
      <c r="ZF92" s="61"/>
      <c r="ZG92" s="61"/>
      <c r="ZH92" s="61"/>
      <c r="ZI92" s="61"/>
      <c r="ZJ92" s="61"/>
      <c r="ZK92" s="61"/>
      <c r="ZL92" s="61"/>
      <c r="ZM92" s="61"/>
      <c r="ZN92" s="61"/>
      <c r="ZO92" s="61"/>
      <c r="ZP92" s="61"/>
      <c r="ZQ92" s="61"/>
      <c r="ZR92" s="61"/>
      <c r="ZS92" s="61"/>
      <c r="ZT92" s="61"/>
      <c r="ZU92" s="61"/>
      <c r="ZV92" s="61"/>
      <c r="ZW92" s="61"/>
      <c r="ZX92" s="61"/>
      <c r="ZY92" s="61"/>
      <c r="ZZ92" s="61"/>
      <c r="AAA92" s="61"/>
      <c r="AAB92" s="61"/>
      <c r="AAC92" s="61"/>
      <c r="AAD92" s="61"/>
      <c r="AAE92" s="61"/>
      <c r="AAF92" s="61"/>
      <c r="AAG92" s="61"/>
      <c r="AAH92" s="61"/>
      <c r="AAI92" s="61"/>
      <c r="AAJ92" s="61"/>
      <c r="AAK92" s="61"/>
      <c r="AAL92" s="61"/>
      <c r="AAM92" s="61"/>
      <c r="AAN92" s="61"/>
      <c r="AAO92" s="61"/>
      <c r="AAP92" s="61"/>
      <c r="AAQ92" s="61"/>
      <c r="AAR92" s="61"/>
      <c r="AAS92" s="61"/>
      <c r="AAT92" s="61"/>
      <c r="AAU92" s="61"/>
      <c r="AAV92" s="61"/>
      <c r="AAW92" s="61"/>
      <c r="AAX92" s="61"/>
      <c r="AAY92" s="61"/>
      <c r="AAZ92" s="61"/>
      <c r="ABA92" s="61"/>
      <c r="ABB92" s="61"/>
      <c r="ABC92" s="61"/>
      <c r="ABD92" s="61"/>
      <c r="ABE92" s="61"/>
      <c r="ABF92" s="61"/>
      <c r="ABG92" s="61"/>
      <c r="ABH92" s="61"/>
      <c r="ABI92" s="61"/>
      <c r="ABJ92" s="61"/>
      <c r="ABK92" s="61"/>
      <c r="ABL92" s="61"/>
      <c r="ABM92" s="61"/>
      <c r="ABN92" s="61"/>
      <c r="ABO92" s="61"/>
      <c r="ABP92" s="61"/>
      <c r="ABQ92" s="61"/>
      <c r="ABR92" s="61"/>
      <c r="ABS92" s="61"/>
      <c r="ABT92" s="61"/>
      <c r="ABU92" s="61"/>
      <c r="ABV92" s="61"/>
      <c r="ABW92" s="61"/>
      <c r="ABX92" s="61"/>
      <c r="ABY92" s="61"/>
      <c r="ABZ92" s="61"/>
      <c r="ACA92" s="61"/>
      <c r="ACB92" s="61"/>
      <c r="ACC92" s="61"/>
      <c r="ACD92" s="61"/>
      <c r="ACE92" s="61"/>
      <c r="ACF92" s="61"/>
      <c r="ACG92" s="61"/>
      <c r="ACH92" s="61"/>
      <c r="ACI92" s="61"/>
      <c r="ACJ92" s="61"/>
      <c r="ACK92" s="61"/>
      <c r="ACL92" s="61"/>
      <c r="ACM92" s="61"/>
      <c r="ACN92" s="61"/>
      <c r="ACO92" s="61"/>
      <c r="ACP92" s="61"/>
      <c r="ACQ92" s="61"/>
      <c r="ACR92" s="61"/>
      <c r="ACS92" s="61"/>
      <c r="ACT92" s="61"/>
      <c r="ACU92" s="61"/>
      <c r="ACV92" s="61"/>
      <c r="ACW92" s="61"/>
      <c r="ACX92" s="61"/>
      <c r="ACY92" s="61"/>
      <c r="ACZ92" s="61"/>
      <c r="ADA92" s="61"/>
      <c r="ADB92" s="61"/>
      <c r="ADC92" s="61"/>
      <c r="ADD92" s="61"/>
      <c r="ADE92" s="61"/>
      <c r="ADF92" s="61"/>
      <c r="ADG92" s="61"/>
      <c r="ADH92" s="61"/>
      <c r="ADI92" s="61"/>
      <c r="ADJ92" s="61"/>
      <c r="ADK92" s="61"/>
      <c r="ADL92" s="61"/>
      <c r="ADM92" s="61"/>
      <c r="ADN92" s="61"/>
      <c r="ADO92" s="61"/>
      <c r="ADP92" s="61"/>
      <c r="ADQ92" s="61"/>
      <c r="ADR92" s="61"/>
      <c r="ADS92" s="61"/>
      <c r="ADT92" s="61"/>
      <c r="ADU92" s="61"/>
      <c r="ADV92" s="61"/>
      <c r="ADW92" s="61"/>
      <c r="ADX92" s="61"/>
      <c r="ADY92" s="61"/>
      <c r="ADZ92" s="61"/>
      <c r="AEA92" s="61"/>
      <c r="AEB92" s="61"/>
      <c r="AEC92" s="61"/>
      <c r="AED92" s="61"/>
      <c r="AEE92" s="61"/>
      <c r="AEF92" s="61"/>
      <c r="AEG92" s="61"/>
      <c r="AEH92" s="61"/>
      <c r="AEI92" s="61"/>
      <c r="AEJ92" s="61"/>
      <c r="AEK92" s="61"/>
      <c r="AEL92" s="61"/>
      <c r="AEM92" s="61"/>
      <c r="AEN92" s="61"/>
      <c r="AEO92" s="61"/>
      <c r="AEP92" s="61"/>
      <c r="AEQ92" s="61"/>
      <c r="AER92" s="61"/>
      <c r="AES92" s="61"/>
      <c r="AET92" s="61"/>
      <c r="AEU92" s="61"/>
      <c r="AEV92" s="61"/>
      <c r="AEW92" s="61"/>
      <c r="AEX92" s="61"/>
      <c r="AEY92" s="61"/>
      <c r="AEZ92" s="61"/>
      <c r="AFA92" s="61"/>
      <c r="AFB92" s="61"/>
      <c r="AFC92" s="61"/>
      <c r="AFD92" s="61"/>
      <c r="AFE92" s="61"/>
      <c r="AFF92" s="61"/>
      <c r="AFG92" s="61"/>
      <c r="AFH92" s="61"/>
      <c r="AFI92" s="61"/>
      <c r="AFJ92" s="61"/>
      <c r="AFK92" s="61"/>
      <c r="AFL92" s="61"/>
      <c r="AFM92" s="61"/>
      <c r="AFN92" s="61"/>
      <c r="AFO92" s="61"/>
      <c r="AFP92" s="61"/>
      <c r="AFQ92" s="61"/>
      <c r="AFR92" s="61"/>
      <c r="AFS92" s="61"/>
      <c r="AFT92" s="61"/>
      <c r="AFU92" s="61"/>
      <c r="AFV92" s="61"/>
      <c r="AFW92" s="61"/>
      <c r="AFX92" s="61"/>
      <c r="AFY92" s="61"/>
      <c r="AFZ92" s="61"/>
      <c r="AGA92" s="61"/>
      <c r="AGB92" s="61"/>
      <c r="AGC92" s="61"/>
      <c r="AGD92" s="61"/>
      <c r="AGE92" s="61"/>
      <c r="AGF92" s="61"/>
      <c r="AGG92" s="61"/>
      <c r="AGH92" s="61"/>
      <c r="AGI92" s="61"/>
      <c r="AGJ92" s="61"/>
      <c r="AGK92" s="61"/>
      <c r="AGL92" s="61"/>
      <c r="AGM92" s="61"/>
      <c r="AGN92" s="61"/>
      <c r="AGO92" s="61"/>
      <c r="AGP92" s="61"/>
      <c r="AGQ92" s="61"/>
      <c r="AGR92" s="61"/>
      <c r="AGS92" s="61"/>
      <c r="AGT92" s="61"/>
      <c r="AGU92" s="61"/>
      <c r="AGV92" s="61"/>
      <c r="AGW92" s="61"/>
      <c r="AGX92" s="61"/>
      <c r="AGY92" s="61"/>
      <c r="AGZ92" s="61"/>
      <c r="AHA92" s="61"/>
      <c r="AHB92" s="61"/>
      <c r="AHC92" s="61"/>
      <c r="AHD92" s="61"/>
      <c r="AHE92" s="61"/>
      <c r="AHF92" s="61"/>
      <c r="AHG92" s="61"/>
      <c r="AHH92" s="61"/>
      <c r="AHI92" s="61"/>
      <c r="AHJ92" s="61"/>
      <c r="AHK92" s="61"/>
      <c r="AHL92" s="61"/>
      <c r="AHM92" s="61"/>
      <c r="AHN92" s="61"/>
      <c r="AHO92" s="61"/>
      <c r="AHP92" s="61"/>
      <c r="AHQ92" s="61"/>
      <c r="AHR92" s="61"/>
      <c r="AHS92" s="61"/>
      <c r="AHT92" s="61"/>
      <c r="AHU92" s="61"/>
      <c r="AHV92" s="61"/>
      <c r="AHW92" s="61"/>
      <c r="AHX92" s="61"/>
      <c r="AHY92" s="61"/>
      <c r="AHZ92" s="61"/>
      <c r="AIA92" s="61"/>
      <c r="AIB92" s="61"/>
      <c r="AIC92" s="61"/>
      <c r="AID92" s="61"/>
      <c r="AIE92" s="61"/>
      <c r="AIF92" s="61"/>
      <c r="AIG92" s="61"/>
      <c r="AIH92" s="61"/>
      <c r="AII92" s="61"/>
      <c r="AIJ92" s="61"/>
      <c r="AIK92" s="61"/>
      <c r="AIL92" s="61"/>
      <c r="AIM92" s="61"/>
      <c r="AIN92" s="61"/>
      <c r="AIO92" s="61"/>
      <c r="AIP92" s="61"/>
      <c r="AIQ92" s="61"/>
      <c r="AIR92" s="61"/>
      <c r="AIS92" s="61"/>
      <c r="AIT92" s="61"/>
      <c r="AIU92" s="61"/>
      <c r="AIV92" s="61"/>
      <c r="AIW92" s="61"/>
      <c r="AIX92" s="61"/>
      <c r="AIY92" s="61"/>
      <c r="AIZ92" s="61"/>
      <c r="AJA92" s="61"/>
      <c r="AJB92" s="61"/>
      <c r="AJC92" s="61"/>
      <c r="AJD92" s="61"/>
      <c r="AJE92" s="61"/>
      <c r="AJF92" s="61"/>
      <c r="AJG92" s="61"/>
      <c r="AJH92" s="61"/>
      <c r="AJI92" s="61"/>
      <c r="AJJ92" s="61"/>
      <c r="AJK92" s="61"/>
      <c r="AJL92" s="61"/>
      <c r="AJM92" s="61"/>
      <c r="AJN92" s="61"/>
      <c r="AJO92" s="61"/>
      <c r="AJP92" s="61"/>
      <c r="AJQ92" s="61"/>
      <c r="AJR92" s="61"/>
      <c r="AJS92" s="61"/>
      <c r="AJT92" s="61"/>
      <c r="AJU92" s="61"/>
      <c r="AJV92" s="61"/>
      <c r="AJW92" s="61"/>
      <c r="AJX92" s="61"/>
      <c r="AJY92" s="61"/>
      <c r="AJZ92" s="61"/>
      <c r="AKA92" s="61"/>
      <c r="AKB92" s="61"/>
      <c r="AKC92" s="61"/>
      <c r="AKD92" s="61"/>
      <c r="AKE92" s="61"/>
      <c r="AKF92" s="61"/>
      <c r="AKG92" s="61"/>
      <c r="AKH92" s="61"/>
      <c r="AKI92" s="61"/>
      <c r="AKJ92" s="61"/>
      <c r="AKK92" s="61"/>
      <c r="AKL92" s="61"/>
      <c r="AKM92" s="61"/>
      <c r="AKN92" s="61"/>
      <c r="AKO92" s="61"/>
      <c r="AKP92" s="61"/>
      <c r="AKQ92" s="61"/>
      <c r="AKR92" s="61"/>
      <c r="AKS92" s="61"/>
      <c r="AKT92" s="61"/>
      <c r="AKU92" s="61"/>
      <c r="AKV92" s="61"/>
      <c r="AKW92" s="61"/>
      <c r="AKX92" s="61"/>
      <c r="AKY92" s="61"/>
      <c r="AKZ92" s="61"/>
      <c r="ALA92" s="61"/>
      <c r="ALB92" s="61"/>
      <c r="ALC92" s="61"/>
      <c r="ALD92" s="61"/>
      <c r="ALE92" s="61"/>
      <c r="ALF92" s="61"/>
      <c r="ALG92" s="61"/>
      <c r="ALH92" s="61"/>
      <c r="ALI92" s="61"/>
      <c r="ALJ92" s="61"/>
      <c r="ALK92" s="61"/>
      <c r="ALL92" s="61"/>
      <c r="ALM92" s="61"/>
      <c r="ALN92" s="61"/>
      <c r="ALO92" s="61"/>
      <c r="ALP92" s="61"/>
      <c r="ALQ92" s="61"/>
      <c r="ALR92" s="61"/>
      <c r="ALS92" s="61"/>
      <c r="ALT92" s="61"/>
      <c r="ALU92" s="61"/>
      <c r="ALV92" s="61"/>
      <c r="ALW92" s="61"/>
      <c r="ALX92" s="61"/>
      <c r="ALY92" s="61"/>
      <c r="ALZ92" s="61"/>
      <c r="AMA92" s="61"/>
      <c r="AMB92" s="61"/>
      <c r="AMC92" s="61"/>
      <c r="AMD92" s="61"/>
      <c r="AME92" s="61"/>
      <c r="AMF92" s="61"/>
      <c r="AMG92" s="61"/>
      <c r="AMH92" s="61"/>
      <c r="AMI92" s="61"/>
      <c r="AMJ92" s="61"/>
      <c r="AMK92" s="61"/>
      <c r="AML92" s="61"/>
      <c r="AMM92" s="61"/>
      <c r="AMN92" s="61"/>
      <c r="AMO92" s="61"/>
      <c r="AMP92" s="61"/>
      <c r="AMQ92" s="61"/>
      <c r="AMR92" s="61"/>
      <c r="AMS92" s="61"/>
      <c r="AMT92" s="61"/>
      <c r="AMU92" s="61"/>
      <c r="AMV92" s="61"/>
      <c r="AMW92" s="61"/>
      <c r="AMX92" s="61"/>
      <c r="AMY92" s="61"/>
      <c r="AMZ92" s="61"/>
      <c r="ANA92" s="61"/>
      <c r="ANB92" s="61"/>
      <c r="ANC92" s="61"/>
      <c r="AND92" s="61"/>
      <c r="ANE92" s="61"/>
      <c r="ANF92" s="61"/>
      <c r="ANG92" s="61"/>
      <c r="ANH92" s="61"/>
      <c r="ANI92" s="61"/>
    </row>
    <row r="93" spans="1:1050" s="35" customFormat="1" ht="26.1" customHeight="1" outlineLevel="2" x14ac:dyDescent="0.2">
      <c r="A93" s="102">
        <v>23140</v>
      </c>
      <c r="B93" s="7" t="s">
        <v>137</v>
      </c>
      <c r="C93" s="7" t="s">
        <v>226</v>
      </c>
      <c r="D93" s="7" t="s">
        <v>10</v>
      </c>
      <c r="E93" s="7" t="s">
        <v>127</v>
      </c>
      <c r="F93" s="7" t="s">
        <v>247</v>
      </c>
      <c r="G93" s="43" t="s">
        <v>275</v>
      </c>
      <c r="H93" s="42" t="s">
        <v>130</v>
      </c>
      <c r="I93" s="42">
        <v>24</v>
      </c>
      <c r="J93" s="44">
        <v>477.32</v>
      </c>
      <c r="K93" s="44"/>
      <c r="L93" s="44">
        <v>252.21</v>
      </c>
      <c r="M93" s="44">
        <v>131.25</v>
      </c>
      <c r="N93" s="44"/>
      <c r="O93" s="44"/>
      <c r="P93" s="44"/>
      <c r="Q93" s="44"/>
      <c r="R93" s="44"/>
      <c r="S93" s="44"/>
      <c r="T93" s="44">
        <f>SUM(J93:S93)</f>
        <v>860.78</v>
      </c>
      <c r="U93" s="44">
        <f>(((J93+K93+L93+N93+P93)*14)+((M93+O93+Q93+R93+S93)*12))</f>
        <v>11788.42</v>
      </c>
      <c r="V93" s="42">
        <v>8</v>
      </c>
      <c r="W93" s="45">
        <v>25</v>
      </c>
      <c r="X93" s="46">
        <f>VLOOKUP(W93,'[1]PPTOS GENERALES 2024'!$AL$11:$AN$40,3)*Y93</f>
        <v>744.79</v>
      </c>
      <c r="Y93" s="47">
        <v>1</v>
      </c>
      <c r="Z93" s="48">
        <f>VLOOKUP(C93,'[1]PPTOS GENERALES 2024'!$AL$3:$AO$8,4)*Y93</f>
        <v>1333.4</v>
      </c>
      <c r="AA93" s="48">
        <f>VLOOKUP(C93,'[1]PPTOS GENERALES 2024'!$AL$3:$AP$8,5)*DM93*Y93</f>
        <v>307.92</v>
      </c>
      <c r="AB93" s="48"/>
      <c r="AC93" s="44">
        <f>VLOOKUP(C93,'[1]PPTOS GENERALES 2024'!$AU$3:$AV$8,2)*Y93</f>
        <v>822.82899999999995</v>
      </c>
      <c r="AD93" s="44">
        <f>VLOOKUP(C93,'[1]PPTOS GENERALES 2024'!$AU$3:$AW$8,3)*DM93*Y93</f>
        <v>190.09649999999999</v>
      </c>
      <c r="AE93" s="49">
        <f>VLOOKUP(I93,'[1]PPTOS GENERALES 2024'!$AL$11:$AN$40,3)*Y93</f>
        <v>700.84</v>
      </c>
      <c r="AF93" s="44">
        <f>(X93-AE93)</f>
        <v>43.949999999999932</v>
      </c>
      <c r="AG93" s="44">
        <f>VLOOKUP(V93,'[1]PPTOS GENERALES 2024'!$AL$45:$AU$56,10)*Y93</f>
        <v>776.89</v>
      </c>
      <c r="AH93" s="44"/>
      <c r="AI93" s="44"/>
      <c r="AJ93" s="44"/>
      <c r="AK93" s="50"/>
      <c r="AL93" s="44">
        <f>VLOOKUP(V93,'[1]PPTOS GENERALES 2024'!$AL$45:$BB$56,12)*AK93</f>
        <v>0</v>
      </c>
      <c r="AM93" s="50"/>
      <c r="AN93" s="44">
        <f>VLOOKUP(V93,'[1]PPTOS GENERALES 2024'!$AL$45:$BB$56,14)*AM93</f>
        <v>0</v>
      </c>
      <c r="AO93" s="50"/>
      <c r="AP93" s="44">
        <f>VLOOKUP(V93,'[1]PPTOS GENERALES 2024'!$AL$45:$BB$56,15)*AO93</f>
        <v>0</v>
      </c>
      <c r="AQ93" s="50"/>
      <c r="AR93" s="44">
        <f>VLOOKUP(V93,'[1]PPTOS GENERALES 2024'!$AL$45:$BB$56,17)*AQ93</f>
        <v>0</v>
      </c>
      <c r="AS93" s="50"/>
      <c r="AT93" s="44">
        <f>VLOOKUP(V93,'[1]PPTOS GENERALES 2024'!$AL$45:$BG$56,18)*AS93</f>
        <v>0</v>
      </c>
      <c r="AU93" s="20"/>
      <c r="AV93" s="44">
        <f>VLOOKUP(V93,'[1]PPTOS GENERALES 2024'!$AL$45:$BG$56,19)*AU93</f>
        <v>0</v>
      </c>
      <c r="AW93" s="20"/>
      <c r="AX93" s="44">
        <f>VLOOKUP(V93,'[1]PPTOS GENERALES 2024'!$AL$45:$BG$56,20)*AW93</f>
        <v>0</v>
      </c>
      <c r="AY93" s="20"/>
      <c r="AZ93" s="44">
        <f>VLOOKUP(V93,'[1]PPTOS GENERALES 2024'!$AL$45:$BG$56,21)*AY93</f>
        <v>0</v>
      </c>
      <c r="BA93" s="20"/>
      <c r="BB93" s="44">
        <f>VLOOKUP(V93,'[1]PPTOS GENERALES 2024'!$AL$45:$BG$56,22)*BA93</f>
        <v>0</v>
      </c>
      <c r="BC93" s="20"/>
      <c r="BD93" s="270">
        <f>VLOOKUP(V93,'[1]PPTOS GENERALES 2024'!$AL$45:$BZ$56,23)*BC93</f>
        <v>0</v>
      </c>
      <c r="BE93" s="20"/>
      <c r="BF93" s="270">
        <f>VLOOKUP(V93,'[1]PPTOS GENERALES 2024'!$AL$45:$BZ$56,24)*BE93</f>
        <v>0</v>
      </c>
      <c r="BG93" s="20"/>
      <c r="BH93" s="270">
        <f>VLOOKUP(V93,'[1]PPTOS GENERALES 2024'!$AL$45:$BZ$56,25)*BG93</f>
        <v>0</v>
      </c>
      <c r="BI93" s="20"/>
      <c r="BJ93" s="270">
        <f>VLOOKUP(V93,'[1]PPTOS GENERALES 2024'!$AL$45:$BZ$56,26)*BI93</f>
        <v>0</v>
      </c>
      <c r="BK93" s="20"/>
      <c r="BL93" s="270">
        <f>VLOOKUP(V93,'[1]PPTOS GENERALES 2024'!$AL$45:$BZ$56,27)*BK93</f>
        <v>0</v>
      </c>
      <c r="BM93" s="270"/>
      <c r="BN93" s="270">
        <f>VLOOKUP(V93,'[1]PPTOS GENERALES 2024'!$AL$45:$BZ$56,28)*BM93</f>
        <v>0</v>
      </c>
      <c r="BO93" s="270"/>
      <c r="BP93" s="270">
        <f>VLOOKUP(V93,'[1]PPTOS GENERALES 2024'!$AL$45:$BZ$56,29)*BO93</f>
        <v>0</v>
      </c>
      <c r="BQ93" s="270"/>
      <c r="BR93" s="270">
        <f>VLOOKUP(V93,'[1]PPTOS GENERALES 2024'!$AL$45:$BZ$56,30)*BQ93</f>
        <v>0</v>
      </c>
      <c r="BS93" s="270"/>
      <c r="BT93" s="270">
        <f>VLOOKUP(V93,'[1]PPTOS GENERALES 2024'!$AL$45:$BZ$56,31)*BS93</f>
        <v>0</v>
      </c>
      <c r="BU93" s="270"/>
      <c r="BV93" s="270">
        <f>VLOOKUP(V93,'[1]PPTOS GENERALES 2024'!$AL$45:$BZ$56,32)*BU93</f>
        <v>0</v>
      </c>
      <c r="BW93" s="270"/>
      <c r="BX93" s="270">
        <f>VLOOKUP(V93,'[1]PPTOS GENERALES 2024'!$AL$45:$BZ$56,33)*BW93</f>
        <v>0</v>
      </c>
      <c r="BY93" s="270"/>
      <c r="BZ93" s="270">
        <f>VLOOKUP(V93,'[1]PPTOS GENERALES 2024'!$AL$45:$BZ$56,34)*BY93</f>
        <v>0</v>
      </c>
      <c r="CA93" s="270"/>
      <c r="CB93" s="270">
        <f>VLOOKUP(V93,'[1]PPTOS GENERALES 2024'!$AL$45:$BZ$56,35)*CA93</f>
        <v>0</v>
      </c>
      <c r="CC93" s="270">
        <v>0</v>
      </c>
      <c r="CD93" s="270">
        <f>VLOOKUP(V93,'[1]PPTOS GENERALES 2024'!$AL$45:$BZ$56,36)*CC93</f>
        <v>0</v>
      </c>
      <c r="CE93" s="270">
        <v>0</v>
      </c>
      <c r="CF93" s="270">
        <f>VLOOKUP(V93,'[1]PPTOS GENERALES 2024'!$AL$45:$BZ$56,37)*CE93</f>
        <v>0</v>
      </c>
      <c r="CG93" s="270">
        <v>0</v>
      </c>
      <c r="CH93" s="270">
        <f>VLOOKUP(V93,'[1]PPTOS GENERALES 2024'!$AL$45:$BZ$56,38)*CG93</f>
        <v>0</v>
      </c>
      <c r="CI93" s="270">
        <v>0</v>
      </c>
      <c r="CJ93" s="270">
        <f>VLOOKUP(V93,'[1]PPTOS GENERALES 2024'!$AL$45:$BZ$56,39)*CI93</f>
        <v>0</v>
      </c>
      <c r="CK93" s="270"/>
      <c r="CL93" s="270">
        <f>VLOOKUP(V93,'[1]PPTOS GENERALES 2024'!$AL$45:$BZ$56,40)*CK93</f>
        <v>0</v>
      </c>
      <c r="CM93" s="270"/>
      <c r="CN93" s="270">
        <f>VLOOKUP(V93,'[1]PPTOS GENERALES 2024'!$AL$45:$BZ$56,41)*CM93</f>
        <v>0</v>
      </c>
      <c r="CO93" s="270">
        <f t="shared" si="77"/>
        <v>17646.46</v>
      </c>
      <c r="CP93" s="44"/>
      <c r="CQ93" s="44"/>
      <c r="CR93" s="44"/>
      <c r="CS93" s="44"/>
      <c r="CT93" s="44"/>
      <c r="CU93" s="44">
        <f>(AA93*12)+ (AD93*2)+AB93</f>
        <v>4075.2330000000002</v>
      </c>
      <c r="CV93" s="44"/>
      <c r="CW93" s="44">
        <f>(AE93+AF93)*14</f>
        <v>10427.06</v>
      </c>
      <c r="CX93" s="44">
        <f>AG93*14</f>
        <v>10876.46</v>
      </c>
      <c r="CY93" s="270">
        <f t="shared" si="75"/>
        <v>0</v>
      </c>
      <c r="CZ93" s="278">
        <f t="shared" si="76"/>
        <v>10876.46</v>
      </c>
      <c r="DA93" s="129">
        <f>CO93+CP93+CR93+CS93+CT93+CU93+CW93+CX93+CY93</f>
        <v>43025.212999999996</v>
      </c>
      <c r="DB93" s="21">
        <v>0</v>
      </c>
      <c r="DC93" s="53">
        <f>((Z93*14)+(AA93*14)+(AE93*14)+(AF93*14)+(AG93*14)+(AJ93*12)+(AR93*12)+(AT93*12)+(AV93*12)+(AX93*12)+(BB93*12)+DB93)</f>
        <v>44282</v>
      </c>
      <c r="DD93" s="54">
        <f>((DC93/U93)-1)</f>
        <v>2.7563982280916357</v>
      </c>
      <c r="DE93" s="44"/>
      <c r="DF93" s="44"/>
      <c r="DG93" s="44">
        <f>Z93+AA93+AE93+AF93+AG93+AH93+AI93+AJ93+AL93+AN93+AP93+AR93+AT93+AV93+AX93+AZ93+BB93</f>
        <v>3163</v>
      </c>
      <c r="DH93" s="42" t="e">
        <f>#REF!-#REF!</f>
        <v>#REF!</v>
      </c>
      <c r="DI93" s="55" t="s">
        <v>155</v>
      </c>
      <c r="DJ93" s="130">
        <v>38758</v>
      </c>
      <c r="DK93" s="284">
        <v>45658</v>
      </c>
      <c r="DL93" s="58">
        <f>DATEDIF(DJ93,DK93,"y")/3</f>
        <v>6</v>
      </c>
      <c r="DM93" s="58">
        <f>DATEDIF(DJ93,DK93,"y")/3</f>
        <v>6</v>
      </c>
      <c r="DN93" s="59">
        <f>ROUND(AF93/30,2)</f>
        <v>1.47</v>
      </c>
      <c r="DO93" s="60">
        <f>ROUND(AJ93/30,2)</f>
        <v>0</v>
      </c>
      <c r="DP93" s="60">
        <f>ROUND(AL93/30,2)</f>
        <v>0</v>
      </c>
      <c r="DQ93" s="60">
        <f>ROUND(AN93/30,2)</f>
        <v>0</v>
      </c>
      <c r="DR93" s="60">
        <f>ROUND(AP93/30,2)</f>
        <v>0</v>
      </c>
      <c r="DS93" s="60">
        <f>ROUND(AR93/30,2)</f>
        <v>0</v>
      </c>
      <c r="DT93" s="60">
        <f>ROUND(AT93/30,2)</f>
        <v>0</v>
      </c>
      <c r="DU93" s="60">
        <f>ROUND(AV93/30,2)</f>
        <v>0</v>
      </c>
      <c r="DV93" s="60">
        <f>ROUND(AX93/30,2)</f>
        <v>0</v>
      </c>
      <c r="DW93" s="60">
        <f>ROUND(AZ93/30,2)</f>
        <v>0</v>
      </c>
      <c r="DX93" s="60">
        <f>ROUND(BB93/30,2)</f>
        <v>0</v>
      </c>
      <c r="DY93" s="61"/>
      <c r="DZ93" s="62">
        <v>776</v>
      </c>
      <c r="EA93" s="62">
        <v>1044.1400000000001</v>
      </c>
      <c r="EB93" s="63" t="e">
        <f>#REF!-DZ93</f>
        <v>#REF!</v>
      </c>
      <c r="EC93" s="64">
        <f>DG93-EA93</f>
        <v>2118.8599999999997</v>
      </c>
      <c r="ED93" s="65">
        <f>ROUND(DB93/2,2)</f>
        <v>0</v>
      </c>
      <c r="EE93" s="61"/>
      <c r="EF93" s="61"/>
      <c r="EG93" s="61"/>
      <c r="EH93" s="61"/>
      <c r="EI93" s="134" t="s">
        <v>273</v>
      </c>
      <c r="EJ93" s="124">
        <v>23140</v>
      </c>
      <c r="EK93" s="67">
        <v>2</v>
      </c>
      <c r="EL93" s="67">
        <v>3</v>
      </c>
      <c r="EM93" s="68">
        <v>1</v>
      </c>
      <c r="EN93" s="68">
        <v>4</v>
      </c>
      <c r="EO93" s="69">
        <v>0</v>
      </c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  <c r="HI93" s="61"/>
      <c r="HJ93" s="61"/>
      <c r="HK93" s="61"/>
      <c r="HL93" s="61"/>
      <c r="HM93" s="61"/>
      <c r="HN93" s="61"/>
      <c r="HO93" s="61"/>
      <c r="HP93" s="61"/>
      <c r="HQ93" s="61"/>
      <c r="HR93" s="61"/>
      <c r="HS93" s="61"/>
      <c r="HT93" s="61"/>
      <c r="HU93" s="61"/>
      <c r="HV93" s="61"/>
      <c r="HW93" s="61"/>
      <c r="HX93" s="61"/>
      <c r="HY93" s="61"/>
      <c r="HZ93" s="61"/>
      <c r="IA93" s="61"/>
      <c r="IB93" s="61"/>
      <c r="IC93" s="61"/>
      <c r="ID93" s="61"/>
      <c r="IE93" s="61"/>
      <c r="IF93" s="61"/>
      <c r="IG93" s="61"/>
      <c r="IH93" s="61"/>
      <c r="II93" s="61"/>
      <c r="IJ93" s="61"/>
      <c r="IK93" s="61"/>
      <c r="IL93" s="61"/>
      <c r="IM93" s="61"/>
      <c r="IN93" s="61"/>
      <c r="IO93" s="61"/>
      <c r="IP93" s="61"/>
      <c r="IQ93" s="61"/>
      <c r="IR93" s="61"/>
      <c r="IS93" s="61"/>
      <c r="IT93" s="61"/>
      <c r="IU93" s="61"/>
      <c r="IV93" s="61"/>
      <c r="IW93" s="61"/>
      <c r="IX93" s="61"/>
      <c r="IY93" s="61"/>
      <c r="IZ93" s="61"/>
      <c r="JA93" s="61"/>
      <c r="JB93" s="61"/>
      <c r="JC93" s="61"/>
      <c r="JD93" s="61"/>
      <c r="JE93" s="61"/>
      <c r="JF93" s="61"/>
      <c r="JG93" s="61"/>
      <c r="JH93" s="61"/>
      <c r="JI93" s="61"/>
      <c r="JJ93" s="61"/>
      <c r="JK93" s="61"/>
      <c r="JL93" s="61"/>
      <c r="JM93" s="61"/>
      <c r="JN93" s="61"/>
      <c r="JO93" s="61"/>
      <c r="JP93" s="61"/>
      <c r="JQ93" s="61"/>
      <c r="JR93" s="61"/>
      <c r="JS93" s="61"/>
      <c r="JT93" s="61"/>
      <c r="JU93" s="61"/>
      <c r="JV93" s="61"/>
      <c r="JW93" s="61"/>
      <c r="JX93" s="61"/>
      <c r="JY93" s="61"/>
      <c r="JZ93" s="61"/>
      <c r="KA93" s="61"/>
      <c r="KB93" s="61"/>
      <c r="KC93" s="61"/>
      <c r="KD93" s="61"/>
      <c r="KE93" s="61"/>
      <c r="KF93" s="61"/>
      <c r="KG93" s="61"/>
      <c r="KH93" s="61"/>
      <c r="KI93" s="61"/>
      <c r="KJ93" s="61"/>
      <c r="KK93" s="61"/>
      <c r="KL93" s="61"/>
      <c r="KM93" s="61"/>
      <c r="KN93" s="61"/>
      <c r="KO93" s="61"/>
      <c r="KP93" s="61"/>
      <c r="KQ93" s="61"/>
      <c r="KR93" s="61"/>
      <c r="KS93" s="61"/>
      <c r="KT93" s="61"/>
      <c r="KU93" s="61"/>
      <c r="KV93" s="61"/>
      <c r="KW93" s="61"/>
      <c r="KX93" s="61"/>
      <c r="KY93" s="61"/>
      <c r="KZ93" s="61"/>
      <c r="LA93" s="61"/>
      <c r="LB93" s="61"/>
      <c r="LC93" s="61"/>
      <c r="LD93" s="61"/>
      <c r="LE93" s="61"/>
      <c r="LF93" s="61"/>
      <c r="LG93" s="61"/>
      <c r="LH93" s="61"/>
      <c r="LI93" s="61"/>
      <c r="LJ93" s="61"/>
      <c r="LK93" s="61"/>
      <c r="LL93" s="61"/>
      <c r="LM93" s="61"/>
      <c r="LN93" s="61"/>
      <c r="LO93" s="61"/>
      <c r="LP93" s="61"/>
      <c r="LQ93" s="61"/>
      <c r="LR93" s="61"/>
      <c r="LS93" s="61"/>
      <c r="LT93" s="61"/>
      <c r="LU93" s="61"/>
      <c r="LV93" s="61"/>
      <c r="LW93" s="61"/>
      <c r="LX93" s="61"/>
      <c r="LY93" s="61"/>
      <c r="LZ93" s="61"/>
      <c r="MA93" s="61"/>
      <c r="MB93" s="61"/>
      <c r="MC93" s="61"/>
      <c r="MD93" s="61"/>
      <c r="ME93" s="61"/>
      <c r="MF93" s="61"/>
      <c r="MG93" s="61"/>
      <c r="MH93" s="61"/>
      <c r="MI93" s="61"/>
      <c r="MJ93" s="61"/>
      <c r="MK93" s="61"/>
      <c r="ML93" s="61"/>
      <c r="MM93" s="61"/>
      <c r="MN93" s="61"/>
      <c r="MO93" s="61"/>
      <c r="MP93" s="61"/>
      <c r="MQ93" s="61"/>
      <c r="MR93" s="61"/>
      <c r="MS93" s="61"/>
      <c r="MT93" s="61"/>
      <c r="MU93" s="61"/>
      <c r="MV93" s="61"/>
      <c r="MW93" s="61"/>
      <c r="MX93" s="61"/>
      <c r="MY93" s="61"/>
      <c r="MZ93" s="61"/>
      <c r="NA93" s="61"/>
      <c r="NB93" s="61"/>
      <c r="NC93" s="61"/>
      <c r="ND93" s="61"/>
      <c r="NE93" s="61"/>
      <c r="NF93" s="61"/>
      <c r="NG93" s="61"/>
      <c r="NH93" s="61"/>
      <c r="NI93" s="61"/>
      <c r="NJ93" s="61"/>
      <c r="NK93" s="61"/>
      <c r="NL93" s="61"/>
      <c r="NM93" s="61"/>
      <c r="NN93" s="61"/>
      <c r="NO93" s="61"/>
      <c r="NP93" s="61"/>
      <c r="NQ93" s="61"/>
      <c r="NR93" s="61"/>
      <c r="NS93" s="61"/>
      <c r="NT93" s="61"/>
      <c r="NU93" s="61"/>
      <c r="NV93" s="61"/>
      <c r="NW93" s="61"/>
      <c r="NX93" s="61"/>
      <c r="NY93" s="61"/>
      <c r="NZ93" s="61"/>
      <c r="OA93" s="61"/>
      <c r="OB93" s="61"/>
      <c r="OC93" s="61"/>
      <c r="OD93" s="61"/>
      <c r="OE93" s="61"/>
      <c r="OF93" s="61"/>
      <c r="OG93" s="61"/>
      <c r="OH93" s="61"/>
      <c r="OI93" s="61"/>
      <c r="OJ93" s="61"/>
      <c r="OK93" s="61"/>
      <c r="OL93" s="61"/>
      <c r="OM93" s="61"/>
      <c r="ON93" s="61"/>
      <c r="OO93" s="61"/>
      <c r="OP93" s="61"/>
      <c r="OQ93" s="61"/>
      <c r="OR93" s="61"/>
      <c r="OS93" s="61"/>
      <c r="OT93" s="61"/>
      <c r="OU93" s="61"/>
      <c r="OV93" s="61"/>
      <c r="OW93" s="61"/>
      <c r="OX93" s="61"/>
      <c r="OY93" s="61"/>
      <c r="OZ93" s="61"/>
      <c r="PA93" s="61"/>
      <c r="PB93" s="61"/>
      <c r="PC93" s="61"/>
      <c r="PD93" s="61"/>
      <c r="PE93" s="61"/>
      <c r="PF93" s="61"/>
      <c r="PG93" s="61"/>
      <c r="PH93" s="61"/>
      <c r="PI93" s="61"/>
      <c r="PJ93" s="61"/>
      <c r="PK93" s="61"/>
      <c r="PL93" s="61"/>
      <c r="PM93" s="61"/>
      <c r="PN93" s="61"/>
      <c r="PO93" s="61"/>
      <c r="PP93" s="61"/>
      <c r="PQ93" s="61"/>
      <c r="PR93" s="61"/>
      <c r="PS93" s="61"/>
      <c r="PT93" s="61"/>
      <c r="PU93" s="61"/>
      <c r="PV93" s="61"/>
      <c r="PW93" s="61"/>
      <c r="PX93" s="61"/>
      <c r="PY93" s="61"/>
      <c r="PZ93" s="61"/>
      <c r="QA93" s="61"/>
      <c r="QB93" s="61"/>
      <c r="QC93" s="61"/>
      <c r="QD93" s="61"/>
      <c r="QE93" s="61"/>
      <c r="QF93" s="61"/>
      <c r="QG93" s="61"/>
      <c r="QH93" s="61"/>
      <c r="QI93" s="61"/>
      <c r="QJ93" s="61"/>
      <c r="QK93" s="61"/>
      <c r="QL93" s="61"/>
      <c r="QM93" s="61"/>
      <c r="QN93" s="61"/>
      <c r="QO93" s="61"/>
      <c r="QP93" s="61"/>
      <c r="QQ93" s="61"/>
      <c r="QR93" s="61"/>
      <c r="QS93" s="61"/>
      <c r="QT93" s="61"/>
      <c r="QU93" s="61"/>
      <c r="QV93" s="61"/>
      <c r="QW93" s="61"/>
      <c r="QX93" s="61"/>
      <c r="QY93" s="61"/>
      <c r="QZ93" s="61"/>
      <c r="RA93" s="61"/>
      <c r="RB93" s="61"/>
      <c r="RC93" s="61"/>
      <c r="RD93" s="61"/>
      <c r="RE93" s="61"/>
      <c r="RF93" s="61"/>
      <c r="RG93" s="61"/>
      <c r="RH93" s="61"/>
      <c r="RI93" s="61"/>
      <c r="RJ93" s="61"/>
      <c r="RK93" s="61"/>
      <c r="RL93" s="61"/>
      <c r="RM93" s="61"/>
      <c r="RN93" s="61"/>
      <c r="RO93" s="61"/>
      <c r="RP93" s="61"/>
      <c r="RQ93" s="61"/>
      <c r="RR93" s="61"/>
      <c r="RS93" s="61"/>
      <c r="RT93" s="61"/>
      <c r="RU93" s="61"/>
      <c r="RV93" s="61"/>
      <c r="RW93" s="61"/>
      <c r="RX93" s="61"/>
      <c r="RY93" s="61"/>
      <c r="RZ93" s="61"/>
      <c r="SA93" s="61"/>
      <c r="SB93" s="61"/>
      <c r="SC93" s="61"/>
      <c r="SD93" s="61"/>
      <c r="SE93" s="61"/>
      <c r="SF93" s="61"/>
      <c r="SG93" s="61"/>
      <c r="SH93" s="61"/>
      <c r="SI93" s="61"/>
      <c r="SJ93" s="61"/>
      <c r="SK93" s="61"/>
      <c r="SL93" s="61"/>
      <c r="SM93" s="61"/>
      <c r="SN93" s="61"/>
      <c r="SO93" s="61"/>
      <c r="SP93" s="61"/>
      <c r="SQ93" s="61"/>
      <c r="SR93" s="61"/>
      <c r="SS93" s="61"/>
      <c r="ST93" s="61"/>
      <c r="SU93" s="61"/>
      <c r="SV93" s="61"/>
      <c r="SW93" s="61"/>
      <c r="SX93" s="61"/>
      <c r="SY93" s="61"/>
      <c r="SZ93" s="61"/>
      <c r="TA93" s="61"/>
      <c r="TB93" s="61"/>
      <c r="TC93" s="61"/>
      <c r="TD93" s="61"/>
      <c r="TE93" s="61"/>
      <c r="TF93" s="61"/>
      <c r="TG93" s="61"/>
      <c r="TH93" s="61"/>
      <c r="TI93" s="61"/>
      <c r="TJ93" s="61"/>
      <c r="TK93" s="61"/>
      <c r="TL93" s="61"/>
      <c r="TM93" s="61"/>
      <c r="TN93" s="61"/>
      <c r="TO93" s="61"/>
      <c r="TP93" s="61"/>
      <c r="TQ93" s="61"/>
      <c r="TR93" s="61"/>
      <c r="TS93" s="61"/>
      <c r="TT93" s="61"/>
      <c r="TU93" s="61"/>
      <c r="TV93" s="61"/>
      <c r="TW93" s="61"/>
      <c r="TX93" s="61"/>
      <c r="TY93" s="61"/>
      <c r="TZ93" s="61"/>
      <c r="UA93" s="61"/>
      <c r="UB93" s="61"/>
      <c r="UC93" s="61"/>
      <c r="UD93" s="61"/>
      <c r="UE93" s="61"/>
      <c r="UF93" s="61"/>
      <c r="UG93" s="61"/>
      <c r="UH93" s="61"/>
      <c r="UI93" s="61"/>
      <c r="UJ93" s="61"/>
      <c r="UK93" s="61"/>
      <c r="UL93" s="61"/>
      <c r="UM93" s="61"/>
      <c r="UN93" s="61"/>
      <c r="UO93" s="61"/>
      <c r="UP93" s="61"/>
      <c r="UQ93" s="61"/>
      <c r="UR93" s="61"/>
      <c r="US93" s="61"/>
      <c r="UT93" s="61"/>
      <c r="UU93" s="61"/>
      <c r="UV93" s="61"/>
      <c r="UW93" s="61"/>
      <c r="UX93" s="61"/>
      <c r="UY93" s="61"/>
      <c r="UZ93" s="61"/>
      <c r="VA93" s="61"/>
      <c r="VB93" s="61"/>
      <c r="VC93" s="61"/>
      <c r="VD93" s="61"/>
      <c r="VE93" s="61"/>
      <c r="VF93" s="61"/>
      <c r="VG93" s="61"/>
      <c r="VH93" s="61"/>
      <c r="VI93" s="61"/>
      <c r="VJ93" s="61"/>
      <c r="VK93" s="61"/>
      <c r="VL93" s="61"/>
      <c r="VM93" s="61"/>
      <c r="VN93" s="61"/>
      <c r="VO93" s="61"/>
      <c r="VP93" s="61"/>
      <c r="VQ93" s="61"/>
      <c r="VR93" s="61"/>
      <c r="VS93" s="61"/>
      <c r="VT93" s="61"/>
      <c r="VU93" s="61"/>
      <c r="VV93" s="61"/>
      <c r="VW93" s="61"/>
      <c r="VX93" s="61"/>
      <c r="VY93" s="61"/>
      <c r="VZ93" s="61"/>
      <c r="WA93" s="61"/>
      <c r="WB93" s="61"/>
      <c r="WC93" s="61"/>
      <c r="WD93" s="61"/>
      <c r="WE93" s="61"/>
      <c r="WF93" s="61"/>
      <c r="WG93" s="61"/>
      <c r="WH93" s="61"/>
      <c r="WI93" s="61"/>
      <c r="WJ93" s="61"/>
      <c r="WK93" s="61"/>
      <c r="WL93" s="61"/>
      <c r="WM93" s="61"/>
      <c r="WN93" s="61"/>
      <c r="WO93" s="61"/>
      <c r="WP93" s="61"/>
      <c r="WQ93" s="61"/>
      <c r="WR93" s="61"/>
      <c r="WS93" s="61"/>
      <c r="WT93" s="61"/>
      <c r="WU93" s="61"/>
      <c r="WV93" s="61"/>
      <c r="WW93" s="61"/>
      <c r="WX93" s="61"/>
      <c r="WY93" s="61"/>
      <c r="WZ93" s="61"/>
      <c r="XA93" s="61"/>
      <c r="XB93" s="61"/>
      <c r="XC93" s="61"/>
      <c r="XD93" s="61"/>
      <c r="XE93" s="61"/>
      <c r="XF93" s="61"/>
      <c r="XG93" s="61"/>
      <c r="XH93" s="61"/>
      <c r="XI93" s="61"/>
      <c r="XJ93" s="61"/>
      <c r="XK93" s="61"/>
      <c r="XL93" s="61"/>
      <c r="XM93" s="61"/>
      <c r="XN93" s="61"/>
      <c r="XO93" s="61"/>
      <c r="XP93" s="61"/>
      <c r="XQ93" s="61"/>
      <c r="XR93" s="61"/>
      <c r="XS93" s="61"/>
      <c r="XT93" s="61"/>
      <c r="XU93" s="61"/>
      <c r="XV93" s="61"/>
      <c r="XW93" s="61"/>
      <c r="XX93" s="61"/>
      <c r="XY93" s="61"/>
      <c r="XZ93" s="61"/>
      <c r="YA93" s="61"/>
      <c r="YB93" s="61"/>
      <c r="YC93" s="61"/>
      <c r="YD93" s="61"/>
      <c r="YE93" s="61"/>
      <c r="YF93" s="61"/>
      <c r="YG93" s="61"/>
      <c r="YH93" s="61"/>
      <c r="YI93" s="61"/>
      <c r="YJ93" s="61"/>
      <c r="YK93" s="61"/>
      <c r="YL93" s="61"/>
      <c r="YM93" s="61"/>
      <c r="YN93" s="61"/>
      <c r="YO93" s="61"/>
      <c r="YP93" s="61"/>
      <c r="YQ93" s="61"/>
      <c r="YR93" s="61"/>
      <c r="YS93" s="61"/>
      <c r="YT93" s="61"/>
      <c r="YU93" s="61"/>
      <c r="YV93" s="61"/>
      <c r="YW93" s="61"/>
      <c r="YX93" s="61"/>
      <c r="YY93" s="61"/>
      <c r="YZ93" s="61"/>
      <c r="ZA93" s="61"/>
      <c r="ZB93" s="61"/>
      <c r="ZC93" s="61"/>
      <c r="ZD93" s="61"/>
      <c r="ZE93" s="61"/>
      <c r="ZF93" s="61"/>
      <c r="ZG93" s="61"/>
      <c r="ZH93" s="61"/>
      <c r="ZI93" s="61"/>
      <c r="ZJ93" s="61"/>
      <c r="ZK93" s="61"/>
      <c r="ZL93" s="61"/>
      <c r="ZM93" s="61"/>
      <c r="ZN93" s="61"/>
      <c r="ZO93" s="61"/>
      <c r="ZP93" s="61"/>
      <c r="ZQ93" s="61"/>
      <c r="ZR93" s="61"/>
      <c r="ZS93" s="61"/>
      <c r="ZT93" s="61"/>
      <c r="ZU93" s="61"/>
      <c r="ZV93" s="61"/>
      <c r="ZW93" s="61"/>
      <c r="ZX93" s="61"/>
      <c r="ZY93" s="61"/>
      <c r="ZZ93" s="61"/>
      <c r="AAA93" s="61"/>
      <c r="AAB93" s="61"/>
      <c r="AAC93" s="61"/>
      <c r="AAD93" s="61"/>
      <c r="AAE93" s="61"/>
      <c r="AAF93" s="61"/>
      <c r="AAG93" s="61"/>
      <c r="AAH93" s="61"/>
      <c r="AAI93" s="61"/>
      <c r="AAJ93" s="61"/>
      <c r="AAK93" s="61"/>
      <c r="AAL93" s="61"/>
      <c r="AAM93" s="61"/>
      <c r="AAN93" s="61"/>
      <c r="AAO93" s="61"/>
      <c r="AAP93" s="61"/>
      <c r="AAQ93" s="61"/>
      <c r="AAR93" s="61"/>
      <c r="AAS93" s="61"/>
      <c r="AAT93" s="61"/>
      <c r="AAU93" s="61"/>
      <c r="AAV93" s="61"/>
      <c r="AAW93" s="61"/>
      <c r="AAX93" s="61"/>
      <c r="AAY93" s="61"/>
      <c r="AAZ93" s="61"/>
      <c r="ABA93" s="61"/>
      <c r="ABB93" s="61"/>
      <c r="ABC93" s="61"/>
      <c r="ABD93" s="61"/>
      <c r="ABE93" s="61"/>
      <c r="ABF93" s="61"/>
      <c r="ABG93" s="61"/>
      <c r="ABH93" s="61"/>
      <c r="ABI93" s="61"/>
      <c r="ABJ93" s="61"/>
      <c r="ABK93" s="61"/>
      <c r="ABL93" s="61"/>
      <c r="ABM93" s="61"/>
      <c r="ABN93" s="61"/>
      <c r="ABO93" s="61"/>
      <c r="ABP93" s="61"/>
      <c r="ABQ93" s="61"/>
      <c r="ABR93" s="61"/>
      <c r="ABS93" s="61"/>
      <c r="ABT93" s="61"/>
      <c r="ABU93" s="61"/>
      <c r="ABV93" s="61"/>
      <c r="ABW93" s="61"/>
      <c r="ABX93" s="61"/>
      <c r="ABY93" s="61"/>
      <c r="ABZ93" s="61"/>
      <c r="ACA93" s="61"/>
      <c r="ACB93" s="61"/>
      <c r="ACC93" s="61"/>
      <c r="ACD93" s="61"/>
      <c r="ACE93" s="61"/>
      <c r="ACF93" s="61"/>
      <c r="ACG93" s="61"/>
      <c r="ACH93" s="61"/>
      <c r="ACI93" s="61"/>
      <c r="ACJ93" s="61"/>
      <c r="ACK93" s="61"/>
      <c r="ACL93" s="61"/>
      <c r="ACM93" s="61"/>
      <c r="ACN93" s="61"/>
      <c r="ACO93" s="61"/>
      <c r="ACP93" s="61"/>
      <c r="ACQ93" s="61"/>
      <c r="ACR93" s="61"/>
      <c r="ACS93" s="61"/>
      <c r="ACT93" s="61"/>
      <c r="ACU93" s="61"/>
      <c r="ACV93" s="61"/>
      <c r="ACW93" s="61"/>
      <c r="ACX93" s="61"/>
      <c r="ACY93" s="61"/>
      <c r="ACZ93" s="61"/>
      <c r="ADA93" s="61"/>
      <c r="ADB93" s="61"/>
      <c r="ADC93" s="61"/>
      <c r="ADD93" s="61"/>
      <c r="ADE93" s="61"/>
      <c r="ADF93" s="61"/>
      <c r="ADG93" s="61"/>
      <c r="ADH93" s="61"/>
      <c r="ADI93" s="61"/>
      <c r="ADJ93" s="61"/>
      <c r="ADK93" s="61"/>
      <c r="ADL93" s="61"/>
      <c r="ADM93" s="61"/>
      <c r="ADN93" s="61"/>
      <c r="ADO93" s="61"/>
      <c r="ADP93" s="61"/>
      <c r="ADQ93" s="61"/>
      <c r="ADR93" s="61"/>
      <c r="ADS93" s="61"/>
      <c r="ADT93" s="61"/>
      <c r="ADU93" s="61"/>
      <c r="ADV93" s="61"/>
      <c r="ADW93" s="61"/>
      <c r="ADX93" s="61"/>
      <c r="ADY93" s="61"/>
      <c r="ADZ93" s="61"/>
      <c r="AEA93" s="61"/>
      <c r="AEB93" s="61"/>
      <c r="AEC93" s="61"/>
      <c r="AED93" s="61"/>
      <c r="AEE93" s="61"/>
      <c r="AEF93" s="61"/>
      <c r="AEG93" s="61"/>
      <c r="AEH93" s="61"/>
      <c r="AEI93" s="61"/>
      <c r="AEJ93" s="61"/>
      <c r="AEK93" s="61"/>
      <c r="AEL93" s="61"/>
      <c r="AEM93" s="61"/>
      <c r="AEN93" s="61"/>
      <c r="AEO93" s="61"/>
      <c r="AEP93" s="61"/>
      <c r="AEQ93" s="61"/>
      <c r="AER93" s="61"/>
      <c r="AES93" s="61"/>
      <c r="AET93" s="61"/>
      <c r="AEU93" s="61"/>
      <c r="AEV93" s="61"/>
      <c r="AEW93" s="61"/>
      <c r="AEX93" s="61"/>
      <c r="AEY93" s="61"/>
      <c r="AEZ93" s="61"/>
      <c r="AFA93" s="61"/>
      <c r="AFB93" s="61"/>
      <c r="AFC93" s="61"/>
      <c r="AFD93" s="61"/>
      <c r="AFE93" s="61"/>
      <c r="AFF93" s="61"/>
      <c r="AFG93" s="61"/>
      <c r="AFH93" s="61"/>
      <c r="AFI93" s="61"/>
      <c r="AFJ93" s="61"/>
      <c r="AFK93" s="61"/>
      <c r="AFL93" s="61"/>
      <c r="AFM93" s="61"/>
      <c r="AFN93" s="61"/>
      <c r="AFO93" s="61"/>
      <c r="AFP93" s="61"/>
      <c r="AFQ93" s="61"/>
      <c r="AFR93" s="61"/>
      <c r="AFS93" s="61"/>
      <c r="AFT93" s="61"/>
      <c r="AFU93" s="61"/>
      <c r="AFV93" s="61"/>
      <c r="AFW93" s="61"/>
      <c r="AFX93" s="61"/>
      <c r="AFY93" s="61"/>
      <c r="AFZ93" s="61"/>
      <c r="AGA93" s="61"/>
      <c r="AGB93" s="61"/>
      <c r="AGC93" s="61"/>
      <c r="AGD93" s="61"/>
      <c r="AGE93" s="61"/>
      <c r="AGF93" s="61"/>
      <c r="AGG93" s="61"/>
      <c r="AGH93" s="61"/>
      <c r="AGI93" s="61"/>
      <c r="AGJ93" s="61"/>
      <c r="AGK93" s="61"/>
      <c r="AGL93" s="61"/>
      <c r="AGM93" s="61"/>
      <c r="AGN93" s="61"/>
      <c r="AGO93" s="61"/>
      <c r="AGP93" s="61"/>
      <c r="AGQ93" s="61"/>
      <c r="AGR93" s="61"/>
      <c r="AGS93" s="61"/>
      <c r="AGT93" s="61"/>
      <c r="AGU93" s="61"/>
      <c r="AGV93" s="61"/>
      <c r="AGW93" s="61"/>
      <c r="AGX93" s="61"/>
      <c r="AGY93" s="61"/>
      <c r="AGZ93" s="61"/>
      <c r="AHA93" s="61"/>
      <c r="AHB93" s="61"/>
      <c r="AHC93" s="61"/>
      <c r="AHD93" s="61"/>
      <c r="AHE93" s="61"/>
      <c r="AHF93" s="61"/>
      <c r="AHG93" s="61"/>
      <c r="AHH93" s="61"/>
      <c r="AHI93" s="61"/>
      <c r="AHJ93" s="61"/>
      <c r="AHK93" s="61"/>
      <c r="AHL93" s="61"/>
      <c r="AHM93" s="61"/>
      <c r="AHN93" s="61"/>
      <c r="AHO93" s="61"/>
      <c r="AHP93" s="61"/>
      <c r="AHQ93" s="61"/>
      <c r="AHR93" s="61"/>
      <c r="AHS93" s="61"/>
      <c r="AHT93" s="61"/>
      <c r="AHU93" s="61"/>
      <c r="AHV93" s="61"/>
      <c r="AHW93" s="61"/>
      <c r="AHX93" s="61"/>
      <c r="AHY93" s="61"/>
      <c r="AHZ93" s="61"/>
      <c r="AIA93" s="61"/>
      <c r="AIB93" s="61"/>
      <c r="AIC93" s="61"/>
      <c r="AID93" s="61"/>
      <c r="AIE93" s="61"/>
      <c r="AIF93" s="61"/>
      <c r="AIG93" s="61"/>
      <c r="AIH93" s="61"/>
      <c r="AII93" s="61"/>
      <c r="AIJ93" s="61"/>
      <c r="AIK93" s="61"/>
      <c r="AIL93" s="61"/>
      <c r="AIM93" s="61"/>
      <c r="AIN93" s="61"/>
      <c r="AIO93" s="61"/>
      <c r="AIP93" s="61"/>
      <c r="AIQ93" s="61"/>
      <c r="AIR93" s="61"/>
      <c r="AIS93" s="61"/>
      <c r="AIT93" s="61"/>
      <c r="AIU93" s="61"/>
      <c r="AIV93" s="61"/>
      <c r="AIW93" s="61"/>
      <c r="AIX93" s="61"/>
      <c r="AIY93" s="61"/>
      <c r="AIZ93" s="61"/>
      <c r="AJA93" s="61"/>
      <c r="AJB93" s="61"/>
      <c r="AJC93" s="61"/>
      <c r="AJD93" s="61"/>
      <c r="AJE93" s="61"/>
      <c r="AJF93" s="61"/>
      <c r="AJG93" s="61"/>
      <c r="AJH93" s="61"/>
      <c r="AJI93" s="61"/>
      <c r="AJJ93" s="61"/>
      <c r="AJK93" s="61"/>
      <c r="AJL93" s="61"/>
      <c r="AJM93" s="61"/>
      <c r="AJN93" s="61"/>
      <c r="AJO93" s="61"/>
      <c r="AJP93" s="61"/>
      <c r="AJQ93" s="61"/>
      <c r="AJR93" s="61"/>
      <c r="AJS93" s="61"/>
      <c r="AJT93" s="61"/>
      <c r="AJU93" s="61"/>
      <c r="AJV93" s="61"/>
      <c r="AJW93" s="61"/>
      <c r="AJX93" s="61"/>
      <c r="AJY93" s="61"/>
      <c r="AJZ93" s="61"/>
      <c r="AKA93" s="61"/>
      <c r="AKB93" s="61"/>
      <c r="AKC93" s="61"/>
      <c r="AKD93" s="61"/>
      <c r="AKE93" s="61"/>
      <c r="AKF93" s="61"/>
      <c r="AKG93" s="61"/>
      <c r="AKH93" s="61"/>
      <c r="AKI93" s="61"/>
      <c r="AKJ93" s="61"/>
      <c r="AKK93" s="61"/>
      <c r="AKL93" s="61"/>
      <c r="AKM93" s="61"/>
      <c r="AKN93" s="61"/>
      <c r="AKO93" s="61"/>
      <c r="AKP93" s="61"/>
      <c r="AKQ93" s="61"/>
      <c r="AKR93" s="61"/>
      <c r="AKS93" s="61"/>
      <c r="AKT93" s="61"/>
      <c r="AKU93" s="61"/>
      <c r="AKV93" s="61"/>
      <c r="AKW93" s="61"/>
      <c r="AKX93" s="61"/>
      <c r="AKY93" s="61"/>
      <c r="AKZ93" s="61"/>
      <c r="ALA93" s="61"/>
      <c r="ALB93" s="61"/>
      <c r="ALC93" s="61"/>
      <c r="ALD93" s="61"/>
      <c r="ALE93" s="61"/>
      <c r="ALF93" s="61"/>
      <c r="ALG93" s="61"/>
      <c r="ALH93" s="61"/>
      <c r="ALI93" s="61"/>
      <c r="ALJ93" s="61"/>
      <c r="ALK93" s="61"/>
      <c r="ALL93" s="61"/>
      <c r="ALM93" s="61"/>
      <c r="ALN93" s="61"/>
      <c r="ALO93" s="61"/>
      <c r="ALP93" s="61"/>
      <c r="ALQ93" s="61"/>
      <c r="ALR93" s="61"/>
      <c r="ALS93" s="61"/>
      <c r="ALT93" s="61"/>
      <c r="ALU93" s="61"/>
      <c r="ALV93" s="61"/>
      <c r="ALW93" s="61"/>
      <c r="ALX93" s="61"/>
      <c r="ALY93" s="61"/>
      <c r="ALZ93" s="61"/>
      <c r="AMA93" s="61"/>
      <c r="AMB93" s="61"/>
      <c r="AMC93" s="61"/>
      <c r="AMD93" s="61"/>
      <c r="AME93" s="61"/>
      <c r="AMF93" s="61"/>
      <c r="AMG93" s="61"/>
      <c r="AMH93" s="61"/>
      <c r="AMI93" s="61"/>
      <c r="AMJ93" s="61"/>
      <c r="AMK93" s="61"/>
      <c r="AML93" s="61"/>
      <c r="AMM93" s="61"/>
      <c r="AMN93" s="61"/>
      <c r="AMO93" s="61"/>
      <c r="AMP93" s="61"/>
      <c r="AMQ93" s="61"/>
      <c r="AMR93" s="61"/>
      <c r="AMS93" s="61"/>
      <c r="AMT93" s="61"/>
      <c r="AMU93" s="61"/>
      <c r="AMV93" s="61"/>
      <c r="AMW93" s="61"/>
      <c r="AMX93" s="61"/>
      <c r="AMY93" s="61"/>
      <c r="AMZ93" s="61"/>
      <c r="ANA93" s="61"/>
      <c r="ANB93" s="61"/>
      <c r="ANC93" s="61"/>
      <c r="AND93" s="61"/>
      <c r="ANE93" s="61"/>
      <c r="ANF93" s="61"/>
      <c r="ANG93" s="61"/>
      <c r="ANH93" s="61"/>
      <c r="ANI93" s="61"/>
    </row>
    <row r="94" spans="1:1050" s="494" customFormat="1" ht="26.1" customHeight="1" outlineLevel="1" x14ac:dyDescent="0.2">
      <c r="A94" s="505"/>
      <c r="B94" s="507"/>
      <c r="C94" s="507"/>
      <c r="D94" s="507"/>
      <c r="E94" s="507"/>
      <c r="F94" s="507"/>
      <c r="G94" s="507"/>
      <c r="H94" s="506"/>
      <c r="I94" s="506"/>
      <c r="J94" s="509"/>
      <c r="K94" s="509"/>
      <c r="L94" s="509"/>
      <c r="M94" s="509"/>
      <c r="N94" s="509"/>
      <c r="O94" s="509"/>
      <c r="P94" s="509"/>
      <c r="Q94" s="509"/>
      <c r="R94" s="509"/>
      <c r="S94" s="509"/>
      <c r="T94" s="509"/>
      <c r="U94" s="509"/>
      <c r="V94" s="506"/>
      <c r="W94" s="508"/>
      <c r="X94" s="510"/>
      <c r="Y94" s="511"/>
      <c r="Z94" s="509"/>
      <c r="AA94" s="509"/>
      <c r="AB94" s="509"/>
      <c r="AC94" s="509"/>
      <c r="AD94" s="509"/>
      <c r="AE94" s="512"/>
      <c r="AF94" s="509"/>
      <c r="AG94" s="509"/>
      <c r="AH94" s="509"/>
      <c r="AI94" s="509"/>
      <c r="AJ94" s="509"/>
      <c r="AK94" s="513"/>
      <c r="AL94" s="509"/>
      <c r="AM94" s="513"/>
      <c r="AN94" s="509"/>
      <c r="AO94" s="513"/>
      <c r="AP94" s="509"/>
      <c r="AQ94" s="513"/>
      <c r="AR94" s="509"/>
      <c r="AS94" s="513"/>
      <c r="AT94" s="509"/>
      <c r="AU94" s="514"/>
      <c r="AV94" s="509"/>
      <c r="AW94" s="514"/>
      <c r="AX94" s="509"/>
      <c r="AY94" s="514"/>
      <c r="AZ94" s="509"/>
      <c r="BA94" s="514"/>
      <c r="BB94" s="509"/>
      <c r="BC94" s="514"/>
      <c r="BD94" s="429"/>
      <c r="BE94" s="514"/>
      <c r="BF94" s="429"/>
      <c r="BG94" s="514"/>
      <c r="BH94" s="429"/>
      <c r="BI94" s="514"/>
      <c r="BJ94" s="429"/>
      <c r="BK94" s="514"/>
      <c r="BL94" s="429"/>
      <c r="BM94" s="429"/>
      <c r="BN94" s="429"/>
      <c r="BO94" s="429"/>
      <c r="BP94" s="429"/>
      <c r="BQ94" s="429"/>
      <c r="BR94" s="429"/>
      <c r="BS94" s="429"/>
      <c r="BT94" s="429"/>
      <c r="BU94" s="429"/>
      <c r="BV94" s="429"/>
      <c r="BW94" s="429"/>
      <c r="BX94" s="429"/>
      <c r="BY94" s="429"/>
      <c r="BZ94" s="429"/>
      <c r="CA94" s="429"/>
      <c r="CB94" s="429"/>
      <c r="CC94" s="429"/>
      <c r="CD94" s="429"/>
      <c r="CE94" s="429"/>
      <c r="CF94" s="429"/>
      <c r="CG94" s="429"/>
      <c r="CH94" s="429"/>
      <c r="CI94" s="429"/>
      <c r="CJ94" s="429"/>
      <c r="CK94" s="429"/>
      <c r="CL94" s="429"/>
      <c r="CM94" s="429"/>
      <c r="CN94" s="429"/>
      <c r="CO94" s="509">
        <f>SUM(CO91:CO93)</f>
        <v>35292.92</v>
      </c>
      <c r="CP94" s="509">
        <f>SUM(CP91:CP93)</f>
        <v>15517.398499999999</v>
      </c>
      <c r="CQ94" s="509"/>
      <c r="CR94" s="509"/>
      <c r="CS94" s="509"/>
      <c r="CT94" s="509"/>
      <c r="CU94" s="509">
        <f>SUM(CU91:CU93)</f>
        <v>12888.248</v>
      </c>
      <c r="CV94" s="429"/>
      <c r="CW94" s="509">
        <f>SUM(CW91:CW93)</f>
        <v>30665.879999999997</v>
      </c>
      <c r="CX94" s="509"/>
      <c r="CY94" s="509"/>
      <c r="CZ94" s="429">
        <f>SUM(CZ91:CZ93)</f>
        <v>31657.919999999998</v>
      </c>
      <c r="DA94" s="515">
        <f>SUM(DA91:DA93)</f>
        <v>126022.36649999997</v>
      </c>
      <c r="DB94" s="506"/>
      <c r="DC94" s="516"/>
      <c r="DD94" s="517"/>
      <c r="DE94" s="509"/>
      <c r="DF94" s="509"/>
      <c r="DG94" s="509"/>
      <c r="DH94" s="506"/>
      <c r="DI94" s="518"/>
      <c r="DJ94" s="518"/>
      <c r="DK94" s="519"/>
      <c r="DL94" s="520"/>
      <c r="DM94" s="520"/>
      <c r="DN94" s="521"/>
      <c r="DO94" s="522"/>
      <c r="DP94" s="522"/>
      <c r="DQ94" s="522"/>
      <c r="DR94" s="522"/>
      <c r="DS94" s="522"/>
      <c r="DT94" s="522"/>
      <c r="DU94" s="522"/>
      <c r="DV94" s="522"/>
      <c r="DW94" s="522"/>
      <c r="DX94" s="522"/>
      <c r="DY94" s="523"/>
      <c r="DZ94" s="524"/>
      <c r="EA94" s="524"/>
      <c r="EB94" s="525"/>
      <c r="EC94" s="526"/>
      <c r="ED94" s="527"/>
      <c r="EE94" s="523"/>
      <c r="EF94" s="523"/>
      <c r="EG94" s="523"/>
      <c r="EH94" s="523"/>
      <c r="EI94" s="523"/>
      <c r="EJ94" s="528"/>
      <c r="EK94" s="500"/>
      <c r="EL94" s="501"/>
      <c r="EM94" s="501"/>
      <c r="EN94" s="502"/>
      <c r="EO94" s="502"/>
    </row>
    <row r="95" spans="1:1050" ht="26.1" customHeight="1" outlineLevel="2" x14ac:dyDescent="0.2">
      <c r="A95" s="386">
        <f>EJ95</f>
        <v>32300</v>
      </c>
      <c r="B95" s="387" t="s">
        <v>137</v>
      </c>
      <c r="C95" s="387" t="s">
        <v>113</v>
      </c>
      <c r="D95" s="387" t="s">
        <v>10</v>
      </c>
      <c r="E95" s="387" t="s">
        <v>115</v>
      </c>
      <c r="F95" s="387"/>
      <c r="G95" s="388" t="s">
        <v>261</v>
      </c>
      <c r="H95" s="389" t="s">
        <v>130</v>
      </c>
      <c r="I95" s="389">
        <v>14</v>
      </c>
      <c r="J95" s="391">
        <v>515.26</v>
      </c>
      <c r="K95" s="391">
        <v>75.78</v>
      </c>
      <c r="L95" s="391">
        <v>301.61</v>
      </c>
      <c r="M95" s="391">
        <v>441.32</v>
      </c>
      <c r="N95" s="391"/>
      <c r="O95" s="391"/>
      <c r="P95" s="391"/>
      <c r="Q95" s="391"/>
      <c r="R95" s="391"/>
      <c r="S95" s="391"/>
      <c r="T95" s="391">
        <f>SUM(J95:S95)</f>
        <v>1333.97</v>
      </c>
      <c r="U95" s="391">
        <f>(((J95+K95+L95+N95+P95)*14)+((M95+O95+Q95+R95+S95)*12))</f>
        <v>17792.940000000002</v>
      </c>
      <c r="V95" s="389">
        <v>3</v>
      </c>
      <c r="W95" s="392">
        <v>16</v>
      </c>
      <c r="X95" s="393">
        <f>VLOOKUP(W95,'[1]PPTOS GENERALES 2024'!$AO$61:$AQ$63,3)*Y95</f>
        <v>436.27</v>
      </c>
      <c r="Y95" s="394">
        <v>1</v>
      </c>
      <c r="Z95" s="395">
        <f>VLOOKUP(C95,'[1]PPTOS GENERALES 2024'!$AL$3:$AO$8,4)*Y95</f>
        <v>659.44</v>
      </c>
      <c r="AA95" s="395">
        <f>VLOOKUP(C95,'[1]PPTOS GENERALES 2024'!$AL$3:$AP$8,5)*DM95*Y95</f>
        <v>200.29333333333332</v>
      </c>
      <c r="AB95" s="395"/>
      <c r="AC95" s="391">
        <f>VLOOKUP(C95,'[1]PPTOS GENERALES 2024'!$AU$3:$AV$8,2)*Y95</f>
        <v>659.44399999999996</v>
      </c>
      <c r="AD95" s="391">
        <f>VLOOKUP(C95,'[1]PPTOS GENERALES 2024'!$AU$3:$AW$8,3)*DM95*Y95</f>
        <v>200.24399999999997</v>
      </c>
      <c r="AE95" s="396">
        <f>VLOOKUP(I95,'[1]PPTOS GENERALES 2024'!$AO$60:$AQ$63,3)*Y95</f>
        <v>380.27</v>
      </c>
      <c r="AF95" s="391">
        <f t="shared" ref="AF95:AF100" si="78">X95-AE95</f>
        <v>56</v>
      </c>
      <c r="AG95" s="391">
        <f>VLOOKUP(V95,'[1]PPTOS GENERALES 2024'!$AL$61:$AU$63,10)*Y95</f>
        <v>465.15999999999997</v>
      </c>
      <c r="AH95" s="391"/>
      <c r="AI95" s="391"/>
      <c r="AJ95" s="391">
        <f>(9*1.0225)</f>
        <v>9.2025000000000006</v>
      </c>
      <c r="AK95" s="397"/>
      <c r="AL95" s="391">
        <f>VLOOKUP(V95,'[1]PPTOS GENERALES 2024'!$AL$45:$BB$56,12)*AK95</f>
        <v>0</v>
      </c>
      <c r="AM95" s="397"/>
      <c r="AN95" s="391">
        <f>VLOOKUP(V95,'[1]PPTOS GENERALES 2024'!$AL$45:$BB$56,14)*AM95</f>
        <v>0</v>
      </c>
      <c r="AO95" s="397"/>
      <c r="AP95" s="391">
        <f>VLOOKUP(V95,'[1]PPTOS GENERALES 2024'!$AL$45:$BB$56,15)*AO95</f>
        <v>0</v>
      </c>
      <c r="AQ95" s="397"/>
      <c r="AR95" s="391">
        <f>VLOOKUP(V95,'[1]PPTOS GENERALES 2024'!$AL$45:$BB$56,17)*AQ95</f>
        <v>0</v>
      </c>
      <c r="AS95" s="397"/>
      <c r="AT95" s="391">
        <f>VLOOKUP(V95,'[1]PPTOS GENERALES 2024'!$AL$45:$BG$56,18)*AS95</f>
        <v>0</v>
      </c>
      <c r="AU95" s="398"/>
      <c r="AV95" s="391">
        <f>VLOOKUP(V95,'[1]PPTOS GENERALES 2024'!$AL$45:$BG$56,19)*AU95</f>
        <v>0</v>
      </c>
      <c r="AW95" s="398"/>
      <c r="AX95" s="391">
        <f>VLOOKUP(V95,'[1]PPTOS GENERALES 2024'!$AL$45:$BG$56,20)*AW95</f>
        <v>0</v>
      </c>
      <c r="AY95" s="398">
        <v>1</v>
      </c>
      <c r="AZ95" s="391">
        <f>VLOOKUP(V95,'[1]PPTOS GENERALES 2024'!$AL$45:$BG$56,21)*AY95</f>
        <v>282.45</v>
      </c>
      <c r="BA95" s="398"/>
      <c r="BB95" s="391">
        <f>VLOOKUP(V95,'[1]PPTOS GENERALES 2024'!$AL$45:$BG$56,22)*BA95</f>
        <v>0</v>
      </c>
      <c r="BC95" s="398"/>
      <c r="BD95" s="270">
        <f>VLOOKUP(V95,'[1]PPTOS GENERALES 2024'!$AL$45:$BZ$56,23)*BC95</f>
        <v>0</v>
      </c>
      <c r="BE95" s="398"/>
      <c r="BF95" s="270">
        <f>VLOOKUP(V95,'[1]PPTOS GENERALES 2024'!$AL$45:$BZ$56,24)*BE95</f>
        <v>0</v>
      </c>
      <c r="BG95" s="398"/>
      <c r="BH95" s="270">
        <f>VLOOKUP(V95,'[1]PPTOS GENERALES 2024'!$AL$45:$BZ$56,25)*BG95</f>
        <v>0</v>
      </c>
      <c r="BI95" s="398"/>
      <c r="BJ95" s="270">
        <f>VLOOKUP(V95,'[1]PPTOS GENERALES 2024'!$AL$45:$BZ$56,26)*BI95</f>
        <v>0</v>
      </c>
      <c r="BK95" s="398"/>
      <c r="BL95" s="270">
        <f>VLOOKUP(V95,'[1]PPTOS GENERALES 2024'!$AL$45:$BZ$56,27)*BK95</f>
        <v>0</v>
      </c>
      <c r="BM95" s="270"/>
      <c r="BN95" s="270">
        <f>VLOOKUP(V95,'[1]PPTOS GENERALES 2024'!$AL$45:$BZ$56,28)*BM95</f>
        <v>0</v>
      </c>
      <c r="BO95" s="270"/>
      <c r="BP95" s="270">
        <f>VLOOKUP(V95,'[1]PPTOS GENERALES 2024'!$AL$45:$BZ$56,29)*BO95</f>
        <v>0</v>
      </c>
      <c r="BQ95" s="270"/>
      <c r="BR95" s="270">
        <f>VLOOKUP(V95,'[1]PPTOS GENERALES 2024'!$AL$45:$BZ$56,30)*BQ95</f>
        <v>0</v>
      </c>
      <c r="BS95" s="270"/>
      <c r="BT95" s="270">
        <f>VLOOKUP(V95,'[1]PPTOS GENERALES 2024'!$AL$45:$BZ$56,31)*BS95</f>
        <v>0</v>
      </c>
      <c r="BU95" s="270"/>
      <c r="BV95" s="270">
        <f>VLOOKUP(V95,'[1]PPTOS GENERALES 2024'!$AL$45:$BZ$56,32)*BU95</f>
        <v>0</v>
      </c>
      <c r="BW95" s="270"/>
      <c r="BX95" s="270">
        <f>VLOOKUP(V95,'[1]PPTOS GENERALES 2024'!$AL$45:$BZ$56,33)*BW95</f>
        <v>0</v>
      </c>
      <c r="BY95" s="270"/>
      <c r="BZ95" s="270">
        <f>VLOOKUP(V95,'[1]PPTOS GENERALES 2024'!$AL$45:$BZ$56,34)*BY95</f>
        <v>0</v>
      </c>
      <c r="CA95" s="270"/>
      <c r="CB95" s="270">
        <f>VLOOKUP(V95,'[1]PPTOS GENERALES 2024'!$AL$45:$BZ$56,35)*CA95</f>
        <v>0</v>
      </c>
      <c r="CC95" s="270">
        <v>0</v>
      </c>
      <c r="CD95" s="270">
        <f>VLOOKUP(V95,'[1]PPTOS GENERALES 2024'!$AL$45:$BZ$56,36)*CC95</f>
        <v>0</v>
      </c>
      <c r="CE95" s="270">
        <v>0</v>
      </c>
      <c r="CF95" s="270">
        <f>VLOOKUP(V95,'[1]PPTOS GENERALES 2024'!$AL$45:$BZ$56,37)*CE95</f>
        <v>0</v>
      </c>
      <c r="CG95" s="270">
        <v>0</v>
      </c>
      <c r="CH95" s="270">
        <f>VLOOKUP(V95,'[1]PPTOS GENERALES 2024'!$AL$45:$BZ$56,38)*CG95</f>
        <v>0</v>
      </c>
      <c r="CI95" s="270">
        <v>0</v>
      </c>
      <c r="CJ95" s="270">
        <f>VLOOKUP(V95,'[1]PPTOS GENERALES 2024'!$AL$45:$BZ$56,39)*CI95</f>
        <v>0</v>
      </c>
      <c r="CK95" s="270"/>
      <c r="CL95" s="270">
        <f>VLOOKUP(V95,'[1]PPTOS GENERALES 2024'!$AL$45:$BZ$56,40)*CK95</f>
        <v>0</v>
      </c>
      <c r="CM95" s="270"/>
      <c r="CN95" s="270">
        <f>VLOOKUP(V95,'[1]PPTOS GENERALES 2024'!$AL$45:$BZ$56,41)*CM95</f>
        <v>0</v>
      </c>
      <c r="CO95" s="391"/>
      <c r="CP95" s="391"/>
      <c r="CQ95" s="391"/>
      <c r="CR95" s="391"/>
      <c r="CS95" s="391"/>
      <c r="CT95" s="391">
        <f t="array" ref="CT95">ROUND(Z95*14,2)</f>
        <v>9232.16</v>
      </c>
      <c r="CU95" s="391">
        <f t="array" ref="CU95">ROUND((AA95*12)+ (AD95*2)+AB95,2)</f>
        <v>2804.01</v>
      </c>
      <c r="CV95" s="270">
        <f>SUM(CO95:CU95)</f>
        <v>12036.17</v>
      </c>
      <c r="CW95" s="391">
        <f t="array" ref="CW95">ROUND((AE95+AF95)*14,2)</f>
        <v>6107.78</v>
      </c>
      <c r="CX95" s="391">
        <f t="array" ref="CX95">ROUND(AG95*14,2)</f>
        <v>6512.24</v>
      </c>
      <c r="CY95" s="270">
        <f t="shared" ref="CY95:CY109" si="79">ROUND((AH95+AJ95+AL95+AN95+AP95+AR95+AT95+AV95+AX95+AZ95+BB95+BD95+BF95+BH95+BJ95+BL95+BN95+BP95+BR95+BT95+BV95+BX95+BZ95+CB95+CD95+CF95+CH95+CJ95+CL95+CN95)*14+(AI95)*14,2)</f>
        <v>4083.14</v>
      </c>
      <c r="CZ95" s="278">
        <f t="shared" ref="CZ95:CZ109" si="80">SUM(CX95:CY95)</f>
        <v>10595.38</v>
      </c>
      <c r="DA95" s="129">
        <f t="shared" ref="DA95:DA109" si="81">CO95+CP95+CR95+CS95+CT95+CU95+CW95+CX95+CY95</f>
        <v>28739.33</v>
      </c>
      <c r="DB95" s="390">
        <v>0</v>
      </c>
      <c r="DC95" s="400">
        <f t="shared" ref="DC95:DC109" si="82">((Z95*14)+(AA95*14)+(AE95*14)+(AF95*14)+(AG95*14)+(AJ95*12)+(AR95*12)+(AT95*12)+(AV95*12)+(AX95*12)+(BB95*12)+DB95)</f>
        <v>24766.716666666667</v>
      </c>
      <c r="DD95" s="401">
        <f t="shared" ref="DD95:DD109" si="83">((DC95/U95)-1)</f>
        <v>0.39194066110865688</v>
      </c>
      <c r="DE95" s="391" t="e">
        <f>#REF!*0.54%</f>
        <v>#REF!</v>
      </c>
      <c r="DF95" s="391">
        <v>97</v>
      </c>
      <c r="DG95" s="391">
        <f t="shared" ref="DG95:DG109" si="84">Z95+AA95+AE95+AF95+AG95+AH95+AI95+AJ95+AL95+AN95+AP95+AR95+AT95+AV95+AX95+AZ95+BB95</f>
        <v>2052.8158333333336</v>
      </c>
      <c r="DH95" s="389" t="e">
        <f>#REF!-#REF!</f>
        <v>#REF!</v>
      </c>
      <c r="DI95" s="402" t="s">
        <v>122</v>
      </c>
      <c r="DJ95" s="402" t="s">
        <v>276</v>
      </c>
      <c r="DK95" s="284">
        <v>45658</v>
      </c>
      <c r="DL95" s="403">
        <f>DATEDIF(DJ95,DK95,"y")/3</f>
        <v>12.333333333333334</v>
      </c>
      <c r="DM95" s="403">
        <f>DATEDIF(DJ95,DK95,"y")/3</f>
        <v>12.333333333333334</v>
      </c>
      <c r="DN95" s="404">
        <f>ROUND(AF95/30,2)</f>
        <v>1.87</v>
      </c>
      <c r="DO95" s="405">
        <f>ROUND(AJ95/30,2)</f>
        <v>0.31</v>
      </c>
      <c r="DP95" s="405">
        <f>ROUND(AL95/30,2)</f>
        <v>0</v>
      </c>
      <c r="DQ95" s="405">
        <f>ROUND(AN95/30,2)</f>
        <v>0</v>
      </c>
      <c r="DR95" s="405">
        <f>ROUND(AP95/30,2)</f>
        <v>0</v>
      </c>
      <c r="DS95" s="405">
        <f>ROUND(AR95/30,2)</f>
        <v>0</v>
      </c>
      <c r="DT95" s="405">
        <f>ROUND(AT95/30,2)</f>
        <v>0</v>
      </c>
      <c r="DU95" s="405">
        <f>ROUND(AV95/30,2)</f>
        <v>0</v>
      </c>
      <c r="DV95" s="405">
        <f>ROUND(AX95/30,2)</f>
        <v>0</v>
      </c>
      <c r="DW95" s="405">
        <f>ROUND(AZ95/30,2)</f>
        <v>9.42</v>
      </c>
      <c r="DX95" s="405">
        <f>ROUND(BB95/30,2)</f>
        <v>0</v>
      </c>
      <c r="DY95" s="204"/>
      <c r="DZ95" s="406">
        <v>77</v>
      </c>
      <c r="EA95" s="406">
        <v>1554.17</v>
      </c>
      <c r="EB95" s="407" t="e">
        <f>#REF!-DZ95</f>
        <v>#REF!</v>
      </c>
      <c r="EC95" s="408">
        <f>DG95-EA95</f>
        <v>498.64583333333348</v>
      </c>
      <c r="ED95" s="409">
        <f>ROUND(DB95/2,2)</f>
        <v>0</v>
      </c>
      <c r="EE95" s="204"/>
      <c r="EF95" s="204"/>
      <c r="EG95" s="204"/>
      <c r="EH95" s="204"/>
      <c r="EI95" s="134" t="s">
        <v>146</v>
      </c>
      <c r="EJ95" s="124">
        <v>32300</v>
      </c>
      <c r="EK95" s="295" t="s">
        <v>147</v>
      </c>
      <c r="EL95" s="205">
        <v>2</v>
      </c>
      <c r="EM95" s="205">
        <v>3</v>
      </c>
      <c r="EN95" s="170" t="s">
        <v>132</v>
      </c>
      <c r="EO95" s="170" t="s">
        <v>132</v>
      </c>
      <c r="EP95" s="410"/>
      <c r="EQ95" s="410"/>
      <c r="ER95" s="410"/>
      <c r="ES95" s="410"/>
      <c r="ET95" s="410"/>
      <c r="EU95" s="410"/>
      <c r="EV95" s="410"/>
      <c r="EW95" s="410"/>
      <c r="EX95" s="410"/>
      <c r="EY95" s="410"/>
      <c r="EZ95" s="410"/>
      <c r="FA95" s="410"/>
      <c r="FB95" s="410"/>
      <c r="FC95" s="410"/>
      <c r="FD95" s="410"/>
      <c r="FE95" s="410"/>
      <c r="FF95" s="410"/>
      <c r="FG95" s="410"/>
      <c r="FH95" s="410"/>
      <c r="FI95" s="410"/>
      <c r="FJ95" s="410"/>
      <c r="FK95" s="410"/>
      <c r="FL95" s="410"/>
      <c r="FM95" s="410"/>
      <c r="FN95" s="410"/>
      <c r="FO95" s="410"/>
      <c r="FP95" s="410"/>
      <c r="FQ95" s="410"/>
      <c r="FR95" s="410"/>
      <c r="FS95" s="410"/>
      <c r="FT95" s="410"/>
      <c r="FU95" s="410"/>
      <c r="FV95" s="410"/>
      <c r="FW95" s="410"/>
      <c r="FX95" s="410"/>
      <c r="FY95" s="410"/>
      <c r="FZ95" s="410"/>
      <c r="GA95" s="410"/>
      <c r="GB95" s="410"/>
      <c r="GC95" s="410"/>
      <c r="GD95" s="410"/>
      <c r="GE95" s="410"/>
      <c r="GF95" s="410"/>
      <c r="GG95" s="410"/>
      <c r="GH95" s="410"/>
      <c r="GI95" s="410"/>
      <c r="GJ95" s="410"/>
      <c r="GK95" s="410"/>
      <c r="GL95" s="410"/>
      <c r="GM95" s="410"/>
      <c r="GN95" s="410"/>
      <c r="GO95" s="410"/>
      <c r="GP95" s="410"/>
      <c r="GQ95" s="410"/>
      <c r="GR95" s="410"/>
      <c r="GS95" s="410"/>
      <c r="GT95" s="410"/>
      <c r="GU95" s="410"/>
      <c r="GV95" s="410"/>
      <c r="GW95" s="410"/>
      <c r="GX95" s="410"/>
      <c r="GY95" s="410"/>
      <c r="GZ95" s="410"/>
      <c r="HA95" s="410"/>
      <c r="HB95" s="410"/>
      <c r="HC95" s="410"/>
      <c r="HD95" s="410"/>
      <c r="HE95" s="410"/>
      <c r="HF95" s="410"/>
      <c r="HG95" s="410"/>
      <c r="HH95" s="410"/>
      <c r="HI95" s="410"/>
      <c r="HJ95" s="410"/>
      <c r="HK95" s="410"/>
      <c r="HL95" s="410"/>
      <c r="HM95" s="410"/>
      <c r="HN95" s="410"/>
      <c r="HO95" s="410"/>
      <c r="HP95" s="410"/>
      <c r="HQ95" s="410"/>
      <c r="HR95" s="410"/>
      <c r="HS95" s="410"/>
      <c r="HT95" s="410"/>
      <c r="HU95" s="410"/>
      <c r="HV95" s="410"/>
      <c r="HW95" s="410"/>
      <c r="HX95" s="410"/>
      <c r="HY95" s="410"/>
      <c r="HZ95" s="410"/>
      <c r="IA95" s="410"/>
      <c r="IB95" s="410"/>
      <c r="IC95" s="410"/>
      <c r="ID95" s="410"/>
      <c r="IE95" s="410"/>
      <c r="IF95" s="410"/>
      <c r="IG95" s="410"/>
      <c r="IH95" s="410"/>
      <c r="II95" s="410"/>
      <c r="IJ95" s="410"/>
      <c r="IK95" s="410"/>
      <c r="IL95" s="410"/>
      <c r="IM95" s="410"/>
      <c r="IN95" s="410"/>
      <c r="IO95" s="410"/>
      <c r="IP95" s="410"/>
      <c r="IQ95" s="410"/>
      <c r="IR95" s="410"/>
      <c r="IS95" s="410"/>
      <c r="IT95" s="410"/>
      <c r="IU95" s="410"/>
      <c r="IV95" s="410"/>
      <c r="IW95" s="410"/>
      <c r="IX95" s="410"/>
      <c r="IY95" s="410"/>
      <c r="IZ95" s="410"/>
      <c r="JA95" s="410"/>
      <c r="JB95" s="410"/>
      <c r="JC95" s="410"/>
      <c r="JD95" s="410"/>
      <c r="JE95" s="410"/>
      <c r="JF95" s="410"/>
      <c r="JG95" s="410"/>
      <c r="JH95" s="410"/>
      <c r="JI95" s="410"/>
      <c r="JJ95" s="410"/>
      <c r="JK95" s="410"/>
      <c r="JL95" s="410"/>
      <c r="JM95" s="410"/>
      <c r="JN95" s="410"/>
      <c r="JO95" s="410"/>
      <c r="JP95" s="410"/>
      <c r="JQ95" s="410"/>
      <c r="JR95" s="410"/>
      <c r="JS95" s="410"/>
      <c r="JT95" s="410"/>
      <c r="JU95" s="410"/>
      <c r="JV95" s="410"/>
      <c r="JW95" s="410"/>
      <c r="JX95" s="410"/>
      <c r="JY95" s="410"/>
      <c r="JZ95" s="410"/>
      <c r="KA95" s="410"/>
      <c r="KB95" s="410"/>
      <c r="KC95" s="410"/>
      <c r="KD95" s="410"/>
      <c r="KE95" s="410"/>
      <c r="KF95" s="410"/>
      <c r="KG95" s="410"/>
      <c r="KH95" s="410"/>
      <c r="KI95" s="410"/>
      <c r="KJ95" s="410"/>
      <c r="KK95" s="410"/>
      <c r="KL95" s="410"/>
      <c r="KM95" s="410"/>
      <c r="KN95" s="410"/>
      <c r="KO95" s="410"/>
      <c r="KP95" s="410"/>
      <c r="KQ95" s="410"/>
      <c r="KR95" s="410"/>
      <c r="KS95" s="410"/>
      <c r="KT95" s="410"/>
      <c r="KU95" s="410"/>
      <c r="KV95" s="410"/>
      <c r="KW95" s="410"/>
      <c r="KX95" s="410"/>
      <c r="KY95" s="410"/>
      <c r="KZ95" s="410"/>
      <c r="LA95" s="410"/>
      <c r="LB95" s="410"/>
      <c r="LC95" s="410"/>
      <c r="LD95" s="410"/>
      <c r="LE95" s="410"/>
      <c r="LF95" s="410"/>
      <c r="LG95" s="410"/>
      <c r="LH95" s="410"/>
      <c r="LI95" s="410"/>
      <c r="LJ95" s="410"/>
      <c r="LK95" s="410"/>
      <c r="LL95" s="410"/>
      <c r="LM95" s="410"/>
      <c r="LN95" s="410"/>
      <c r="LO95" s="410"/>
      <c r="LP95" s="410"/>
      <c r="LQ95" s="410"/>
      <c r="LR95" s="410"/>
      <c r="LS95" s="410"/>
      <c r="LT95" s="410"/>
      <c r="LU95" s="410"/>
      <c r="LV95" s="410"/>
      <c r="LW95" s="410"/>
      <c r="LX95" s="410"/>
      <c r="LY95" s="410"/>
      <c r="LZ95" s="410"/>
      <c r="MA95" s="410"/>
      <c r="MB95" s="410"/>
      <c r="MC95" s="410"/>
      <c r="MD95" s="410"/>
      <c r="ME95" s="410"/>
      <c r="MF95" s="410"/>
      <c r="MG95" s="410"/>
      <c r="MH95" s="410"/>
      <c r="MI95" s="410"/>
      <c r="MJ95" s="410"/>
      <c r="MK95" s="410"/>
      <c r="ML95" s="410"/>
      <c r="MM95" s="410"/>
      <c r="MN95" s="410"/>
      <c r="MO95" s="410"/>
      <c r="MP95" s="410"/>
      <c r="MQ95" s="410"/>
      <c r="MR95" s="410"/>
      <c r="MS95" s="410"/>
      <c r="MT95" s="410"/>
      <c r="MU95" s="410"/>
      <c r="MV95" s="410"/>
      <c r="MW95" s="410"/>
      <c r="MX95" s="410"/>
      <c r="MY95" s="410"/>
      <c r="MZ95" s="410"/>
      <c r="NA95" s="410"/>
      <c r="NB95" s="410"/>
      <c r="NC95" s="410"/>
      <c r="ND95" s="410"/>
      <c r="NE95" s="410"/>
      <c r="NF95" s="410"/>
      <c r="NG95" s="410"/>
      <c r="NH95" s="410"/>
      <c r="NI95" s="410"/>
      <c r="NJ95" s="410"/>
      <c r="NK95" s="410"/>
      <c r="NL95" s="410"/>
      <c r="NM95" s="410"/>
      <c r="NN95" s="410"/>
      <c r="NO95" s="410"/>
      <c r="NP95" s="410"/>
      <c r="NQ95" s="410"/>
      <c r="NR95" s="410"/>
      <c r="NS95" s="410"/>
      <c r="NT95" s="410"/>
      <c r="NU95" s="410"/>
      <c r="NV95" s="410"/>
      <c r="NW95" s="410"/>
      <c r="NX95" s="410"/>
      <c r="NY95" s="410"/>
      <c r="NZ95" s="410"/>
      <c r="OA95" s="410"/>
      <c r="OB95" s="410"/>
      <c r="OC95" s="410"/>
      <c r="OD95" s="410"/>
      <c r="OE95" s="410"/>
      <c r="OF95" s="410"/>
      <c r="OG95" s="410"/>
      <c r="OH95" s="410"/>
      <c r="OI95" s="410"/>
      <c r="OJ95" s="410"/>
      <c r="OK95" s="410"/>
      <c r="OL95" s="410"/>
      <c r="OM95" s="410"/>
      <c r="ON95" s="410"/>
      <c r="OO95" s="410"/>
      <c r="OP95" s="410"/>
      <c r="OQ95" s="410"/>
      <c r="OR95" s="410"/>
      <c r="OS95" s="410"/>
      <c r="OT95" s="410"/>
      <c r="OU95" s="410"/>
      <c r="OV95" s="410"/>
      <c r="OW95" s="410"/>
      <c r="OX95" s="410"/>
      <c r="OY95" s="410"/>
      <c r="OZ95" s="410"/>
      <c r="PA95" s="410"/>
      <c r="PB95" s="410"/>
      <c r="PC95" s="410"/>
      <c r="PD95" s="410"/>
      <c r="PE95" s="410"/>
      <c r="PF95" s="410"/>
      <c r="PG95" s="410"/>
      <c r="PH95" s="410"/>
      <c r="PI95" s="410"/>
      <c r="PJ95" s="410"/>
      <c r="PK95" s="410"/>
      <c r="PL95" s="410"/>
      <c r="PM95" s="410"/>
      <c r="PN95" s="410"/>
      <c r="PO95" s="410"/>
      <c r="PP95" s="410"/>
      <c r="PQ95" s="410"/>
      <c r="PR95" s="410"/>
      <c r="PS95" s="410"/>
      <c r="PT95" s="410"/>
      <c r="PU95" s="410"/>
      <c r="PV95" s="410"/>
      <c r="PW95" s="410"/>
      <c r="PX95" s="410"/>
      <c r="PY95" s="410"/>
      <c r="PZ95" s="410"/>
      <c r="QA95" s="410"/>
      <c r="QB95" s="410"/>
      <c r="QC95" s="410"/>
      <c r="QD95" s="410"/>
      <c r="QE95" s="410"/>
      <c r="QF95" s="410"/>
      <c r="QG95" s="410"/>
      <c r="QH95" s="410"/>
      <c r="QI95" s="410"/>
      <c r="QJ95" s="410"/>
      <c r="QK95" s="410"/>
      <c r="QL95" s="410"/>
      <c r="QM95" s="410"/>
      <c r="QN95" s="410"/>
      <c r="QO95" s="410"/>
      <c r="QP95" s="410"/>
      <c r="QQ95" s="410"/>
      <c r="QR95" s="410"/>
      <c r="QS95" s="410"/>
      <c r="QT95" s="410"/>
      <c r="QU95" s="410"/>
      <c r="QV95" s="410"/>
      <c r="QW95" s="410"/>
      <c r="QX95" s="410"/>
      <c r="QY95" s="410"/>
      <c r="QZ95" s="410"/>
      <c r="RA95" s="410"/>
      <c r="RB95" s="410"/>
      <c r="RC95" s="410"/>
      <c r="RD95" s="410"/>
      <c r="RE95" s="410"/>
      <c r="RF95" s="410"/>
      <c r="RG95" s="410"/>
      <c r="RH95" s="410"/>
      <c r="RI95" s="410"/>
      <c r="RJ95" s="410"/>
      <c r="RK95" s="410"/>
      <c r="RL95" s="410"/>
      <c r="RM95" s="410"/>
      <c r="RN95" s="410"/>
      <c r="RO95" s="410"/>
      <c r="RP95" s="410"/>
      <c r="RQ95" s="410"/>
      <c r="RR95" s="410"/>
      <c r="RS95" s="410"/>
      <c r="RT95" s="410"/>
      <c r="RU95" s="410"/>
      <c r="RV95" s="410"/>
      <c r="RW95" s="410"/>
      <c r="RX95" s="410"/>
      <c r="RY95" s="410"/>
      <c r="RZ95" s="410"/>
      <c r="SA95" s="410"/>
      <c r="SB95" s="410"/>
      <c r="SC95" s="410"/>
      <c r="SD95" s="410"/>
      <c r="SE95" s="410"/>
      <c r="SF95" s="410"/>
      <c r="SG95" s="410"/>
      <c r="SH95" s="410"/>
      <c r="SI95" s="410"/>
      <c r="SJ95" s="410"/>
      <c r="SK95" s="410"/>
      <c r="SL95" s="410"/>
      <c r="SM95" s="410"/>
      <c r="SN95" s="410"/>
      <c r="SO95" s="410"/>
      <c r="SP95" s="410"/>
      <c r="SQ95" s="410"/>
      <c r="SR95" s="410"/>
      <c r="SS95" s="410"/>
      <c r="ST95" s="410"/>
      <c r="SU95" s="410"/>
      <c r="SV95" s="410"/>
      <c r="SW95" s="410"/>
      <c r="SX95" s="410"/>
      <c r="SY95" s="410"/>
      <c r="SZ95" s="410"/>
      <c r="TA95" s="410"/>
      <c r="TB95" s="410"/>
      <c r="TC95" s="410"/>
      <c r="TD95" s="410"/>
      <c r="TE95" s="410"/>
      <c r="TF95" s="410"/>
      <c r="TG95" s="410"/>
      <c r="TH95" s="410"/>
      <c r="TI95" s="410"/>
      <c r="TJ95" s="410"/>
      <c r="TK95" s="410"/>
      <c r="TL95" s="410"/>
      <c r="TM95" s="410"/>
      <c r="TN95" s="410"/>
      <c r="TO95" s="410"/>
      <c r="TP95" s="410"/>
      <c r="TQ95" s="410"/>
      <c r="TR95" s="410"/>
      <c r="TS95" s="410"/>
      <c r="TT95" s="410"/>
      <c r="TU95" s="410"/>
      <c r="TV95" s="410"/>
      <c r="TW95" s="410"/>
      <c r="TX95" s="410"/>
      <c r="TY95" s="410"/>
      <c r="TZ95" s="410"/>
      <c r="UA95" s="410"/>
      <c r="UB95" s="410"/>
      <c r="UC95" s="410"/>
      <c r="UD95" s="410"/>
      <c r="UE95" s="410"/>
      <c r="UF95" s="410"/>
      <c r="UG95" s="410"/>
      <c r="UH95" s="410"/>
      <c r="UI95" s="410"/>
      <c r="UJ95" s="410"/>
      <c r="UK95" s="410"/>
      <c r="UL95" s="410"/>
      <c r="UM95" s="410"/>
      <c r="UN95" s="410"/>
      <c r="UO95" s="410"/>
      <c r="UP95" s="410"/>
      <c r="UQ95" s="410"/>
      <c r="UR95" s="410"/>
      <c r="US95" s="410"/>
      <c r="UT95" s="410"/>
      <c r="UU95" s="410"/>
      <c r="UV95" s="410"/>
      <c r="UW95" s="410"/>
      <c r="UX95" s="410"/>
      <c r="UY95" s="410"/>
      <c r="UZ95" s="410"/>
      <c r="VA95" s="410"/>
      <c r="VB95" s="410"/>
      <c r="VC95" s="410"/>
      <c r="VD95" s="410"/>
      <c r="VE95" s="410"/>
      <c r="VF95" s="410"/>
      <c r="VG95" s="410"/>
      <c r="VH95" s="410"/>
      <c r="VI95" s="410"/>
      <c r="VJ95" s="410"/>
      <c r="VK95" s="410"/>
      <c r="VL95" s="410"/>
      <c r="VM95" s="410"/>
      <c r="VN95" s="410"/>
      <c r="VO95" s="410"/>
      <c r="VP95" s="410"/>
      <c r="VQ95" s="410"/>
      <c r="VR95" s="410"/>
      <c r="VS95" s="410"/>
      <c r="VT95" s="410"/>
      <c r="VU95" s="410"/>
      <c r="VV95" s="410"/>
      <c r="VW95" s="410"/>
      <c r="VX95" s="410"/>
      <c r="VY95" s="410"/>
      <c r="VZ95" s="410"/>
      <c r="WA95" s="410"/>
      <c r="WB95" s="410"/>
      <c r="WC95" s="410"/>
      <c r="WD95" s="410"/>
      <c r="WE95" s="410"/>
      <c r="WF95" s="410"/>
      <c r="WG95" s="410"/>
      <c r="WH95" s="410"/>
      <c r="WI95" s="410"/>
      <c r="WJ95" s="410"/>
      <c r="WK95" s="410"/>
      <c r="WL95" s="410"/>
      <c r="WM95" s="410"/>
      <c r="WN95" s="410"/>
      <c r="WO95" s="410"/>
      <c r="WP95" s="410"/>
      <c r="WQ95" s="410"/>
      <c r="WR95" s="410"/>
      <c r="WS95" s="410"/>
      <c r="WT95" s="410"/>
      <c r="WU95" s="410"/>
      <c r="WV95" s="410"/>
      <c r="WW95" s="410"/>
      <c r="WX95" s="410"/>
      <c r="WY95" s="410"/>
      <c r="WZ95" s="410"/>
      <c r="XA95" s="410"/>
      <c r="XB95" s="410"/>
      <c r="XC95" s="410"/>
      <c r="XD95" s="410"/>
      <c r="XE95" s="410"/>
      <c r="XF95" s="410"/>
      <c r="XG95" s="410"/>
      <c r="XH95" s="410"/>
      <c r="XI95" s="410"/>
      <c r="XJ95" s="410"/>
      <c r="XK95" s="410"/>
      <c r="XL95" s="410"/>
      <c r="XM95" s="410"/>
      <c r="XN95" s="410"/>
      <c r="XO95" s="410"/>
      <c r="XP95" s="410"/>
      <c r="XQ95" s="410"/>
      <c r="XR95" s="410"/>
      <c r="XS95" s="410"/>
      <c r="XT95" s="410"/>
      <c r="XU95" s="410"/>
      <c r="XV95" s="410"/>
      <c r="XW95" s="410"/>
      <c r="XX95" s="410"/>
      <c r="XY95" s="410"/>
      <c r="XZ95" s="410"/>
      <c r="YA95" s="410"/>
      <c r="YB95" s="410"/>
      <c r="YC95" s="410"/>
      <c r="YD95" s="410"/>
      <c r="YE95" s="410"/>
      <c r="YF95" s="410"/>
      <c r="YG95" s="410"/>
      <c r="YH95" s="410"/>
      <c r="YI95" s="410"/>
      <c r="YJ95" s="410"/>
      <c r="YK95" s="410"/>
      <c r="YL95" s="410"/>
      <c r="YM95" s="410"/>
      <c r="YN95" s="410"/>
      <c r="YO95" s="410"/>
      <c r="YP95" s="410"/>
      <c r="YQ95" s="410"/>
      <c r="YR95" s="410"/>
      <c r="YS95" s="410"/>
      <c r="YT95" s="410"/>
      <c r="YU95" s="410"/>
      <c r="YV95" s="410"/>
      <c r="YW95" s="410"/>
      <c r="YX95" s="410"/>
      <c r="YY95" s="410"/>
      <c r="YZ95" s="410"/>
      <c r="ZA95" s="410"/>
      <c r="ZB95" s="410"/>
      <c r="ZC95" s="410"/>
      <c r="ZD95" s="410"/>
      <c r="ZE95" s="410"/>
      <c r="ZF95" s="410"/>
      <c r="ZG95" s="410"/>
      <c r="ZH95" s="410"/>
      <c r="ZI95" s="410"/>
      <c r="ZJ95" s="410"/>
      <c r="ZK95" s="410"/>
      <c r="ZL95" s="410"/>
      <c r="ZM95" s="410"/>
      <c r="ZN95" s="410"/>
      <c r="ZO95" s="410"/>
      <c r="ZP95" s="410"/>
      <c r="ZQ95" s="410"/>
      <c r="ZR95" s="410"/>
      <c r="ZS95" s="410"/>
      <c r="ZT95" s="410"/>
      <c r="ZU95" s="410"/>
      <c r="ZV95" s="410"/>
      <c r="ZW95" s="410"/>
      <c r="ZX95" s="410"/>
      <c r="ZY95" s="410"/>
      <c r="ZZ95" s="410"/>
      <c r="AAA95" s="410"/>
      <c r="AAB95" s="410"/>
      <c r="AAC95" s="410"/>
      <c r="AAD95" s="410"/>
      <c r="AAE95" s="410"/>
      <c r="AAF95" s="410"/>
      <c r="AAG95" s="410"/>
      <c r="AAH95" s="410"/>
      <c r="AAI95" s="410"/>
      <c r="AAJ95" s="410"/>
      <c r="AAK95" s="410"/>
      <c r="AAL95" s="410"/>
      <c r="AAM95" s="410"/>
      <c r="AAN95" s="410"/>
      <c r="AAO95" s="410"/>
      <c r="AAP95" s="410"/>
      <c r="AAQ95" s="410"/>
      <c r="AAR95" s="410"/>
      <c r="AAS95" s="410"/>
      <c r="AAT95" s="410"/>
      <c r="AAU95" s="410"/>
      <c r="AAV95" s="410"/>
      <c r="AAW95" s="410"/>
      <c r="AAX95" s="410"/>
      <c r="AAY95" s="410"/>
      <c r="AAZ95" s="410"/>
      <c r="ABA95" s="410"/>
      <c r="ABB95" s="410"/>
      <c r="ABC95" s="410"/>
      <c r="ABD95" s="410"/>
      <c r="ABE95" s="410"/>
      <c r="ABF95" s="410"/>
      <c r="ABG95" s="410"/>
      <c r="ABH95" s="410"/>
      <c r="ABI95" s="410"/>
      <c r="ABJ95" s="410"/>
      <c r="ABK95" s="410"/>
      <c r="ABL95" s="410"/>
      <c r="ABM95" s="410"/>
      <c r="ABN95" s="410"/>
      <c r="ABO95" s="410"/>
      <c r="ABP95" s="410"/>
      <c r="ABQ95" s="410"/>
      <c r="ABR95" s="410"/>
      <c r="ABS95" s="410"/>
      <c r="ABT95" s="410"/>
      <c r="ABU95" s="410"/>
      <c r="ABV95" s="410"/>
      <c r="ABW95" s="410"/>
      <c r="ABX95" s="410"/>
      <c r="ABY95" s="410"/>
      <c r="ABZ95" s="410"/>
      <c r="ACA95" s="410"/>
      <c r="ACB95" s="410"/>
      <c r="ACC95" s="410"/>
      <c r="ACD95" s="410"/>
      <c r="ACE95" s="410"/>
      <c r="ACF95" s="410"/>
      <c r="ACG95" s="410"/>
      <c r="ACH95" s="410"/>
      <c r="ACI95" s="410"/>
      <c r="ACJ95" s="410"/>
      <c r="ACK95" s="410"/>
      <c r="ACL95" s="410"/>
      <c r="ACM95" s="410"/>
      <c r="ACN95" s="410"/>
      <c r="ACO95" s="410"/>
      <c r="ACP95" s="410"/>
      <c r="ACQ95" s="410"/>
      <c r="ACR95" s="410"/>
      <c r="ACS95" s="410"/>
      <c r="ACT95" s="410"/>
      <c r="ACU95" s="410"/>
      <c r="ACV95" s="410"/>
      <c r="ACW95" s="410"/>
      <c r="ACX95" s="410"/>
      <c r="ACY95" s="410"/>
      <c r="ACZ95" s="410"/>
      <c r="ADA95" s="410"/>
      <c r="ADB95" s="410"/>
      <c r="ADC95" s="410"/>
      <c r="ADD95" s="410"/>
      <c r="ADE95" s="410"/>
      <c r="ADF95" s="410"/>
      <c r="ADG95" s="410"/>
      <c r="ADH95" s="410"/>
      <c r="ADI95" s="410"/>
      <c r="ADJ95" s="410"/>
      <c r="ADK95" s="410"/>
      <c r="ADL95" s="410"/>
      <c r="ADM95" s="410"/>
      <c r="ADN95" s="410"/>
      <c r="ADO95" s="410"/>
      <c r="ADP95" s="410"/>
      <c r="ADQ95" s="410"/>
      <c r="ADR95" s="410"/>
      <c r="ADS95" s="410"/>
      <c r="ADT95" s="410"/>
      <c r="ADU95" s="410"/>
      <c r="ADV95" s="410"/>
      <c r="ADW95" s="410"/>
      <c r="ADX95" s="410"/>
      <c r="ADY95" s="410"/>
      <c r="ADZ95" s="410"/>
      <c r="AEA95" s="410"/>
      <c r="AEB95" s="410"/>
      <c r="AEC95" s="410"/>
      <c r="AED95" s="410"/>
      <c r="AEE95" s="410"/>
      <c r="AEF95" s="410"/>
      <c r="AEG95" s="410"/>
      <c r="AEH95" s="410"/>
      <c r="AEI95" s="410"/>
      <c r="AEJ95" s="410"/>
      <c r="AEK95" s="410"/>
      <c r="AEL95" s="410"/>
      <c r="AEM95" s="410"/>
      <c r="AEN95" s="410"/>
      <c r="AEO95" s="410"/>
      <c r="AEP95" s="410"/>
      <c r="AEQ95" s="410"/>
      <c r="AER95" s="410"/>
      <c r="AES95" s="410"/>
      <c r="AET95" s="410"/>
      <c r="AEU95" s="410"/>
      <c r="AEV95" s="410"/>
      <c r="AEW95" s="410"/>
      <c r="AEX95" s="410"/>
      <c r="AEY95" s="410"/>
      <c r="AEZ95" s="410"/>
      <c r="AFA95" s="410"/>
      <c r="AFB95" s="410"/>
      <c r="AFC95" s="410"/>
      <c r="AFD95" s="410"/>
      <c r="AFE95" s="410"/>
      <c r="AFF95" s="410"/>
      <c r="AFG95" s="410"/>
      <c r="AFH95" s="410"/>
      <c r="AFI95" s="410"/>
      <c r="AFJ95" s="410"/>
      <c r="AFK95" s="410"/>
      <c r="AFL95" s="410"/>
      <c r="AFM95" s="410"/>
      <c r="AFN95" s="410"/>
      <c r="AFO95" s="410"/>
      <c r="AFP95" s="410"/>
      <c r="AFQ95" s="410"/>
      <c r="AFR95" s="410"/>
      <c r="AFS95" s="410"/>
      <c r="AFT95" s="410"/>
      <c r="AFU95" s="410"/>
      <c r="AFV95" s="410"/>
      <c r="AFW95" s="410"/>
      <c r="AFX95" s="410"/>
      <c r="AFY95" s="410"/>
      <c r="AFZ95" s="410"/>
      <c r="AGA95" s="410"/>
      <c r="AGB95" s="410"/>
      <c r="AGC95" s="410"/>
      <c r="AGD95" s="410"/>
      <c r="AGE95" s="410"/>
      <c r="AGF95" s="410"/>
      <c r="AGG95" s="410"/>
      <c r="AGH95" s="410"/>
      <c r="AGI95" s="410"/>
      <c r="AGJ95" s="410"/>
      <c r="AGK95" s="410"/>
      <c r="AGL95" s="410"/>
      <c r="AGM95" s="410"/>
      <c r="AGN95" s="410"/>
      <c r="AGO95" s="410"/>
      <c r="AGP95" s="410"/>
      <c r="AGQ95" s="410"/>
      <c r="AGR95" s="410"/>
      <c r="AGS95" s="410"/>
      <c r="AGT95" s="410"/>
      <c r="AGU95" s="410"/>
      <c r="AGV95" s="410"/>
      <c r="AGW95" s="410"/>
      <c r="AGX95" s="410"/>
      <c r="AGY95" s="410"/>
      <c r="AGZ95" s="410"/>
      <c r="AHA95" s="410"/>
      <c r="AHB95" s="410"/>
      <c r="AHC95" s="410"/>
      <c r="AHD95" s="410"/>
      <c r="AHE95" s="410"/>
      <c r="AHF95" s="410"/>
      <c r="AHG95" s="410"/>
      <c r="AHH95" s="410"/>
      <c r="AHI95" s="410"/>
      <c r="AHJ95" s="410"/>
      <c r="AHK95" s="410"/>
      <c r="AHL95" s="410"/>
      <c r="AHM95" s="410"/>
      <c r="AHN95" s="410"/>
      <c r="AHO95" s="410"/>
      <c r="AHP95" s="410"/>
      <c r="AHQ95" s="410"/>
      <c r="AHR95" s="410"/>
      <c r="AHS95" s="410"/>
      <c r="AHT95" s="410"/>
      <c r="AHU95" s="410"/>
      <c r="AHV95" s="410"/>
      <c r="AHW95" s="410"/>
      <c r="AHX95" s="410"/>
      <c r="AHY95" s="410"/>
      <c r="AHZ95" s="410"/>
      <c r="AIA95" s="410"/>
      <c r="AIB95" s="410"/>
      <c r="AIC95" s="410"/>
      <c r="AID95" s="410"/>
      <c r="AIE95" s="410"/>
      <c r="AIF95" s="410"/>
      <c r="AIG95" s="410"/>
      <c r="AIH95" s="410"/>
      <c r="AII95" s="410"/>
      <c r="AIJ95" s="410"/>
      <c r="AIK95" s="410"/>
      <c r="AIL95" s="410"/>
      <c r="AIM95" s="410"/>
      <c r="AIN95" s="410"/>
      <c r="AIO95" s="410"/>
      <c r="AIP95" s="410"/>
      <c r="AIQ95" s="410"/>
      <c r="AIR95" s="410"/>
      <c r="AIS95" s="410"/>
      <c r="AIT95" s="410"/>
      <c r="AIU95" s="410"/>
      <c r="AIV95" s="410"/>
      <c r="AIW95" s="410"/>
      <c r="AIX95" s="410"/>
      <c r="AIY95" s="410"/>
      <c r="AIZ95" s="410"/>
      <c r="AJA95" s="410"/>
      <c r="AJB95" s="410"/>
      <c r="AJC95" s="410"/>
      <c r="AJD95" s="410"/>
      <c r="AJE95" s="410"/>
      <c r="AJF95" s="410"/>
      <c r="AJG95" s="410"/>
      <c r="AJH95" s="410"/>
      <c r="AJI95" s="410"/>
      <c r="AJJ95" s="410"/>
      <c r="AJK95" s="410"/>
      <c r="AJL95" s="410"/>
      <c r="AJM95" s="410"/>
      <c r="AJN95" s="410"/>
      <c r="AJO95" s="410"/>
      <c r="AJP95" s="410"/>
      <c r="AJQ95" s="410"/>
      <c r="AJR95" s="410"/>
      <c r="AJS95" s="410"/>
      <c r="AJT95" s="410"/>
      <c r="AJU95" s="410"/>
      <c r="AJV95" s="410"/>
      <c r="AJW95" s="410"/>
      <c r="AJX95" s="410"/>
      <c r="AJY95" s="410"/>
      <c r="AJZ95" s="410"/>
      <c r="AKA95" s="410"/>
      <c r="AKB95" s="410"/>
      <c r="AKC95" s="410"/>
      <c r="AKD95" s="410"/>
      <c r="AKE95" s="410"/>
      <c r="AKF95" s="410"/>
      <c r="AKG95" s="410"/>
      <c r="AKH95" s="410"/>
      <c r="AKI95" s="410"/>
      <c r="AKJ95" s="410"/>
      <c r="AKK95" s="410"/>
      <c r="AKL95" s="410"/>
      <c r="AKM95" s="410"/>
      <c r="AKN95" s="410"/>
      <c r="AKO95" s="410"/>
      <c r="AKP95" s="410"/>
      <c r="AKQ95" s="410"/>
      <c r="AKR95" s="410"/>
      <c r="AKS95" s="410"/>
      <c r="AKT95" s="410"/>
      <c r="AKU95" s="410"/>
      <c r="AKV95" s="410"/>
      <c r="AKW95" s="410"/>
      <c r="AKX95" s="410"/>
      <c r="AKY95" s="410"/>
      <c r="AKZ95" s="410"/>
      <c r="ALA95" s="410"/>
      <c r="ALB95" s="410"/>
      <c r="ALC95" s="410"/>
      <c r="ALD95" s="410"/>
      <c r="ALE95" s="410"/>
      <c r="ALF95" s="410"/>
      <c r="ALG95" s="410"/>
      <c r="ALH95" s="410"/>
      <c r="ALI95" s="410"/>
      <c r="ALJ95" s="410"/>
      <c r="ALK95" s="410"/>
      <c r="ALL95" s="410"/>
      <c r="ALM95" s="410"/>
      <c r="ALN95" s="410"/>
      <c r="ALO95" s="410"/>
      <c r="ALP95" s="410"/>
      <c r="ALQ95" s="410"/>
      <c r="ALR95" s="410"/>
      <c r="ALS95" s="410"/>
      <c r="ALT95" s="410"/>
      <c r="ALU95" s="410"/>
      <c r="ALV95" s="410"/>
      <c r="ALW95" s="410"/>
      <c r="ALX95" s="410"/>
      <c r="ALY95" s="410"/>
      <c r="ALZ95" s="410"/>
      <c r="AMA95" s="410"/>
      <c r="AMB95" s="410"/>
      <c r="AMC95" s="410"/>
      <c r="AMD95" s="410"/>
      <c r="AME95" s="410"/>
      <c r="AMF95" s="410"/>
      <c r="AMG95" s="410"/>
      <c r="AMH95" s="410"/>
      <c r="AMI95" s="410"/>
      <c r="AMJ95" s="410"/>
      <c r="AMK95" s="410"/>
      <c r="AML95" s="410"/>
      <c r="AMM95" s="410"/>
      <c r="AMN95" s="410"/>
      <c r="AMO95" s="410"/>
      <c r="AMP95" s="410"/>
      <c r="AMQ95" s="410"/>
      <c r="AMR95" s="410"/>
      <c r="AMS95" s="410"/>
      <c r="AMT95" s="410"/>
      <c r="AMU95" s="410"/>
      <c r="AMV95" s="410"/>
      <c r="AMW95" s="410"/>
      <c r="AMX95" s="410"/>
      <c r="AMY95" s="410"/>
      <c r="AMZ95" s="410"/>
      <c r="ANA95" s="410"/>
      <c r="ANB95" s="410"/>
      <c r="ANC95" s="410"/>
      <c r="AND95" s="410"/>
      <c r="ANE95" s="410"/>
      <c r="ANF95" s="410"/>
      <c r="ANG95" s="410"/>
      <c r="ANH95" s="410"/>
      <c r="ANI95" s="410"/>
      <c r="ANJ95" s="410"/>
    </row>
    <row r="96" spans="1:1050" s="206" customFormat="1" ht="26.1" customHeight="1" outlineLevel="2" x14ac:dyDescent="0.2">
      <c r="A96" s="102">
        <v>32300</v>
      </c>
      <c r="B96" s="7" t="s">
        <v>137</v>
      </c>
      <c r="C96" s="7" t="s">
        <v>113</v>
      </c>
      <c r="D96" s="7" t="s">
        <v>10</v>
      </c>
      <c r="E96" s="7" t="s">
        <v>115</v>
      </c>
      <c r="F96" s="7"/>
      <c r="G96" s="43" t="s">
        <v>261</v>
      </c>
      <c r="H96" s="42" t="s">
        <v>130</v>
      </c>
      <c r="I96" s="42">
        <v>14</v>
      </c>
      <c r="J96" s="44">
        <v>502.03</v>
      </c>
      <c r="K96" s="44"/>
      <c r="L96" s="44"/>
      <c r="M96" s="44"/>
      <c r="N96" s="44"/>
      <c r="O96" s="44"/>
      <c r="P96" s="44">
        <v>305.62</v>
      </c>
      <c r="Q96" s="44">
        <v>183.24</v>
      </c>
      <c r="R96" s="44"/>
      <c r="S96" s="44">
        <v>150.25</v>
      </c>
      <c r="T96" s="44">
        <f>SUM(J96:S96)</f>
        <v>1141.1399999999999</v>
      </c>
      <c r="U96" s="44">
        <f>(((J96+K96+L96+N96+P96)*14)+((M96+O96+Q96+R96+S96)*12))</f>
        <v>15308.98</v>
      </c>
      <c r="V96" s="42">
        <v>3</v>
      </c>
      <c r="W96" s="45">
        <v>16</v>
      </c>
      <c r="X96" s="46">
        <f>VLOOKUP(W96,'[1]PPTOS GENERALES 2024'!$AO$61:$AQ$63,3)*Y96</f>
        <v>436.27</v>
      </c>
      <c r="Y96" s="47">
        <v>1</v>
      </c>
      <c r="Z96" s="48">
        <f>VLOOKUP(C96,'[1]PPTOS GENERALES 2024'!$AL$3:$AO$8,4)*Y96</f>
        <v>659.44</v>
      </c>
      <c r="AA96" s="48">
        <f>VLOOKUP(C96,'[1]PPTOS GENERALES 2024'!$AL$3:$AP$8,5)*DM96*Y96</f>
        <v>119.09333333333332</v>
      </c>
      <c r="AB96" s="48"/>
      <c r="AC96" s="44">
        <f>VLOOKUP(C96,'[1]PPTOS GENERALES 2024'!$AU$3:$AV$8,2)*Y96</f>
        <v>659.44399999999996</v>
      </c>
      <c r="AD96" s="44">
        <f>VLOOKUP(C96,'[1]PPTOS GENERALES 2024'!$AU$3:$AW$8,3)*DM96*Y96</f>
        <v>119.06399999999998</v>
      </c>
      <c r="AE96" s="49">
        <f>VLOOKUP(I96,'[1]PPTOS GENERALES 2024'!$AO$60:$AQ$63,3)*Y96</f>
        <v>380.27</v>
      </c>
      <c r="AF96" s="44">
        <f t="shared" si="78"/>
        <v>56</v>
      </c>
      <c r="AG96" s="44">
        <f>VLOOKUP(V96,'[1]PPTOS GENERALES 2024'!$AL$61:$AU$63,10)*Y96</f>
        <v>465.15999999999997</v>
      </c>
      <c r="AH96" s="44"/>
      <c r="AI96" s="44"/>
      <c r="AJ96" s="44"/>
      <c r="AK96" s="50"/>
      <c r="AL96" s="44">
        <f>VLOOKUP(V96,'[1]PPTOS GENERALES 2024'!$AL$45:$BB$56,12)*AK96</f>
        <v>0</v>
      </c>
      <c r="AM96" s="50"/>
      <c r="AN96" s="44">
        <f>VLOOKUP(V96,'[1]PPTOS GENERALES 2024'!$AL$45:$BB$56,14)*AM96</f>
        <v>0</v>
      </c>
      <c r="AO96" s="50"/>
      <c r="AP96" s="44">
        <f>VLOOKUP(V96,'[1]PPTOS GENERALES 2024'!$AL$45:$BB$56,15)*AO96</f>
        <v>0</v>
      </c>
      <c r="AQ96" s="50"/>
      <c r="AR96" s="44">
        <f>VLOOKUP(V96,'[1]PPTOS GENERALES 2024'!$AL$45:$BB$56,17)*AQ96</f>
        <v>0</v>
      </c>
      <c r="AS96" s="50"/>
      <c r="AT96" s="44">
        <f>VLOOKUP(V96,'[1]PPTOS GENERALES 2024'!$AL$45:$BG$56,18)*AS96</f>
        <v>0</v>
      </c>
      <c r="AU96" s="20"/>
      <c r="AV96" s="44">
        <f>VLOOKUP(V96,'[1]PPTOS GENERALES 2024'!$AL$45:$BG$56,19)*AU96</f>
        <v>0</v>
      </c>
      <c r="AW96" s="20"/>
      <c r="AX96" s="44">
        <f>VLOOKUP(V96,'[1]PPTOS GENERALES 2024'!$AL$45:$BG$56,20)*AW96</f>
        <v>0</v>
      </c>
      <c r="AY96" s="20"/>
      <c r="AZ96" s="44">
        <f>VLOOKUP(V96,'[1]PPTOS GENERALES 2024'!$AL$45:$BG$56,21)*AY96</f>
        <v>0</v>
      </c>
      <c r="BA96" s="20">
        <v>1</v>
      </c>
      <c r="BB96" s="44">
        <f>VLOOKUP(V96,'[1]PPTOS GENERALES 2024'!$AL$45:$BG$56,22)*BA96</f>
        <v>141.22499999999999</v>
      </c>
      <c r="BC96" s="20"/>
      <c r="BD96" s="270">
        <f>VLOOKUP(V96,'[1]PPTOS GENERALES 2024'!$AL$45:$BZ$56,23)*BC96</f>
        <v>0</v>
      </c>
      <c r="BE96" s="20"/>
      <c r="BF96" s="270">
        <f>VLOOKUP(V96,'[1]PPTOS GENERALES 2024'!$AL$45:$BZ$56,24)*BE96</f>
        <v>0</v>
      </c>
      <c r="BG96" s="20"/>
      <c r="BH96" s="270">
        <f>VLOOKUP(V96,'[1]PPTOS GENERALES 2024'!$AL$45:$BZ$56,25)*BG96</f>
        <v>0</v>
      </c>
      <c r="BI96" s="20"/>
      <c r="BJ96" s="270">
        <f>VLOOKUP(V96,'[1]PPTOS GENERALES 2024'!$AL$45:$BZ$56,26)*BI96</f>
        <v>0</v>
      </c>
      <c r="BK96" s="20"/>
      <c r="BL96" s="270">
        <f>VLOOKUP(V96,'[1]PPTOS GENERALES 2024'!$AL$45:$BZ$56,27)*BK96</f>
        <v>0</v>
      </c>
      <c r="BM96" s="270"/>
      <c r="BN96" s="270">
        <f>VLOOKUP(V96,'[1]PPTOS GENERALES 2024'!$AL$45:$BZ$56,28)*BM96</f>
        <v>0</v>
      </c>
      <c r="BO96" s="270"/>
      <c r="BP96" s="270">
        <f>VLOOKUP(V96,'[1]PPTOS GENERALES 2024'!$AL$45:$BZ$56,29)*BO96</f>
        <v>0</v>
      </c>
      <c r="BQ96" s="270"/>
      <c r="BR96" s="270">
        <f>VLOOKUP(V96,'[1]PPTOS GENERALES 2024'!$AL$45:$BZ$56,30)*BQ96</f>
        <v>0</v>
      </c>
      <c r="BS96" s="270"/>
      <c r="BT96" s="270">
        <f>VLOOKUP(V96,'[1]PPTOS GENERALES 2024'!$AL$45:$BZ$56,31)*BS96</f>
        <v>0</v>
      </c>
      <c r="BU96" s="270"/>
      <c r="BV96" s="270">
        <f>VLOOKUP(V96,'[1]PPTOS GENERALES 2024'!$AL$45:$BZ$56,32)*BU96</f>
        <v>0</v>
      </c>
      <c r="BW96" s="270"/>
      <c r="BX96" s="270">
        <f>VLOOKUP(V96,'[1]PPTOS GENERALES 2024'!$AL$45:$BZ$56,33)*BW96</f>
        <v>0</v>
      </c>
      <c r="BY96" s="270"/>
      <c r="BZ96" s="270">
        <f>VLOOKUP(V96,'[1]PPTOS GENERALES 2024'!$AL$45:$BZ$56,34)*BY96</f>
        <v>0</v>
      </c>
      <c r="CA96" s="270"/>
      <c r="CB96" s="270">
        <f>VLOOKUP(V96,'[1]PPTOS GENERALES 2024'!$AL$45:$BZ$56,35)*CA96</f>
        <v>0</v>
      </c>
      <c r="CC96" s="270">
        <v>0</v>
      </c>
      <c r="CD96" s="270">
        <f>VLOOKUP(V96,'[1]PPTOS GENERALES 2024'!$AL$45:$BZ$56,36)*CC96</f>
        <v>0</v>
      </c>
      <c r="CE96" s="270">
        <v>0</v>
      </c>
      <c r="CF96" s="270">
        <f>VLOOKUP(V96,'[1]PPTOS GENERALES 2024'!$AL$45:$BZ$56,37)*CE96</f>
        <v>0</v>
      </c>
      <c r="CG96" s="270">
        <v>0</v>
      </c>
      <c r="CH96" s="270">
        <f>VLOOKUP(V96,'[1]PPTOS GENERALES 2024'!$AL$45:$BZ$56,38)*CG96</f>
        <v>0</v>
      </c>
      <c r="CI96" s="270">
        <v>0</v>
      </c>
      <c r="CJ96" s="270">
        <f>VLOOKUP(V96,'[1]PPTOS GENERALES 2024'!$AL$45:$BZ$56,39)*CI96</f>
        <v>0</v>
      </c>
      <c r="CK96" s="270"/>
      <c r="CL96" s="270">
        <f>VLOOKUP(V96,'[1]PPTOS GENERALES 2024'!$AL$45:$BZ$56,40)*CK96</f>
        <v>0</v>
      </c>
      <c r="CM96" s="270"/>
      <c r="CN96" s="270">
        <f>VLOOKUP(V96,'[1]PPTOS GENERALES 2024'!$AL$45:$BZ$56,41)*CM96</f>
        <v>0</v>
      </c>
      <c r="CO96" s="44"/>
      <c r="CP96" s="44"/>
      <c r="CQ96" s="44"/>
      <c r="CR96" s="44"/>
      <c r="CS96" s="44"/>
      <c r="CT96" s="44">
        <f>Z96*14</f>
        <v>9232.16</v>
      </c>
      <c r="CU96" s="44">
        <f>(AA96*12)+ (AD96*2)+AB96</f>
        <v>1667.2479999999998</v>
      </c>
      <c r="CV96" s="44"/>
      <c r="CW96" s="44">
        <f>(AE96+AF96)*14</f>
        <v>6107.78</v>
      </c>
      <c r="CX96" s="44">
        <f>AG96*14</f>
        <v>6512.24</v>
      </c>
      <c r="CY96" s="270">
        <f t="shared" si="79"/>
        <v>1977.15</v>
      </c>
      <c r="CZ96" s="278">
        <f t="shared" si="80"/>
        <v>8489.39</v>
      </c>
      <c r="DA96" s="129">
        <f t="shared" si="81"/>
        <v>25496.578000000001</v>
      </c>
      <c r="DB96" s="21">
        <v>0</v>
      </c>
      <c r="DC96" s="53">
        <f t="shared" si="82"/>
        <v>25214.186666666665</v>
      </c>
      <c r="DD96" s="54">
        <f t="shared" si="83"/>
        <v>0.64701937468509763</v>
      </c>
      <c r="DE96" s="44"/>
      <c r="DF96" s="44"/>
      <c r="DG96" s="44">
        <f t="shared" si="84"/>
        <v>1821.188333333333</v>
      </c>
      <c r="DH96" s="42" t="e">
        <f>#REF!-#REF!</f>
        <v>#REF!</v>
      </c>
      <c r="DI96" s="55" t="s">
        <v>122</v>
      </c>
      <c r="DJ96" s="130">
        <v>37318</v>
      </c>
      <c r="DK96" s="284">
        <v>45658</v>
      </c>
      <c r="DL96" s="58">
        <f>DATEDIF(DJ96,DK96,"y")/3</f>
        <v>7.333333333333333</v>
      </c>
      <c r="DM96" s="58">
        <f>DATEDIF(DJ96,DK96,"y")/3</f>
        <v>7.333333333333333</v>
      </c>
      <c r="DN96" s="59">
        <f>ROUND(AF96/30,2)</f>
        <v>1.87</v>
      </c>
      <c r="DO96" s="60">
        <f>ROUND(AJ96/30,2)</f>
        <v>0</v>
      </c>
      <c r="DP96" s="60">
        <f>ROUND(AL96/30,2)</f>
        <v>0</v>
      </c>
      <c r="DQ96" s="60">
        <f>ROUND(AN96/30,2)</f>
        <v>0</v>
      </c>
      <c r="DR96" s="60">
        <f>ROUND(AP96/30,2)</f>
        <v>0</v>
      </c>
      <c r="DS96" s="60">
        <f>ROUND(AR96/30,2)</f>
        <v>0</v>
      </c>
      <c r="DT96" s="60">
        <f>ROUND(AT96/30,2)</f>
        <v>0</v>
      </c>
      <c r="DU96" s="60">
        <f>ROUND(AV96/30,2)</f>
        <v>0</v>
      </c>
      <c r="DV96" s="60">
        <f>ROUND(AX96/30,2)</f>
        <v>0</v>
      </c>
      <c r="DW96" s="60">
        <f>ROUND(AZ96/30,2)</f>
        <v>0</v>
      </c>
      <c r="DX96" s="60">
        <f>ROUND(BB96/30,2)</f>
        <v>4.71</v>
      </c>
      <c r="DY96" s="61"/>
      <c r="DZ96" s="62">
        <v>188</v>
      </c>
      <c r="EA96" s="62">
        <v>1359.83</v>
      </c>
      <c r="EB96" s="63" t="e">
        <f>#REF!-DZ96</f>
        <v>#REF!</v>
      </c>
      <c r="EC96" s="64">
        <f>DG96-EA96</f>
        <v>461.35833333333312</v>
      </c>
      <c r="ED96" s="65">
        <f>ROUND(DB96/2,2)</f>
        <v>0</v>
      </c>
      <c r="EE96" s="61"/>
      <c r="EF96" s="61"/>
      <c r="EG96" s="61"/>
      <c r="EH96" s="61"/>
      <c r="EI96" s="134" t="s">
        <v>146</v>
      </c>
      <c r="EJ96" s="124">
        <v>32300</v>
      </c>
      <c r="EK96" s="67">
        <v>3</v>
      </c>
      <c r="EL96" s="67">
        <v>2</v>
      </c>
      <c r="EM96" s="68">
        <v>3</v>
      </c>
      <c r="EN96" s="68">
        <v>0</v>
      </c>
      <c r="EO96" s="69">
        <v>0</v>
      </c>
      <c r="EP96" s="61"/>
      <c r="EQ96" s="61"/>
      <c r="ER96" s="61"/>
      <c r="ES96" s="61"/>
      <c r="ET96" s="61"/>
      <c r="EU96" s="412"/>
      <c r="EV96" s="412"/>
      <c r="EW96" s="412"/>
      <c r="EX96" s="412"/>
      <c r="EY96" s="412"/>
      <c r="EZ96" s="412"/>
      <c r="FA96" s="412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  <c r="HT96" s="61"/>
      <c r="HU96" s="61"/>
      <c r="HV96" s="61"/>
      <c r="HW96" s="61"/>
      <c r="HX96" s="61"/>
      <c r="HY96" s="61"/>
      <c r="HZ96" s="61"/>
      <c r="IA96" s="61"/>
      <c r="IB96" s="61"/>
      <c r="IC96" s="61"/>
      <c r="ID96" s="175"/>
      <c r="IE96" s="175"/>
      <c r="IF96" s="175"/>
      <c r="IG96" s="175"/>
      <c r="IH96" s="175"/>
      <c r="II96" s="175"/>
      <c r="IJ96" s="175"/>
      <c r="IK96" s="175"/>
      <c r="IL96" s="175"/>
      <c r="IM96" s="175"/>
      <c r="IN96" s="175"/>
      <c r="IO96" s="412"/>
      <c r="IP96" s="412"/>
      <c r="IQ96" s="412"/>
      <c r="IR96" s="412"/>
      <c r="IS96" s="412"/>
      <c r="IT96" s="412"/>
      <c r="IU96" s="412"/>
      <c r="IV96" s="412"/>
      <c r="IW96" s="412"/>
      <c r="IX96" s="412"/>
      <c r="IY96" s="412"/>
      <c r="IZ96" s="412"/>
      <c r="JA96" s="412"/>
      <c r="JB96" s="412"/>
      <c r="JC96" s="412"/>
      <c r="JD96" s="412"/>
      <c r="JE96" s="412"/>
      <c r="JF96" s="412"/>
      <c r="JG96" s="412"/>
      <c r="JH96" s="412"/>
      <c r="JI96" s="412"/>
      <c r="JJ96" s="412"/>
      <c r="JK96" s="412"/>
      <c r="JL96" s="412"/>
      <c r="JM96" s="412"/>
      <c r="JN96" s="412"/>
      <c r="JO96" s="412"/>
      <c r="JP96" s="412"/>
      <c r="JQ96" s="412"/>
      <c r="JR96" s="412"/>
      <c r="JS96" s="412"/>
      <c r="JT96" s="412"/>
      <c r="JU96" s="412"/>
      <c r="JV96" s="412"/>
      <c r="JW96" s="412"/>
      <c r="JX96" s="412"/>
      <c r="JY96" s="412"/>
      <c r="JZ96" s="412"/>
      <c r="KA96" s="412"/>
      <c r="KB96" s="412"/>
      <c r="KC96" s="412"/>
      <c r="KD96" s="412"/>
      <c r="KE96" s="412"/>
      <c r="KF96" s="412"/>
      <c r="KG96" s="412"/>
      <c r="KH96" s="412"/>
      <c r="KI96" s="412"/>
      <c r="KJ96" s="412"/>
      <c r="KK96" s="412"/>
      <c r="KL96" s="412"/>
      <c r="KM96" s="412"/>
      <c r="KN96" s="412"/>
      <c r="KO96" s="412"/>
      <c r="KP96" s="412"/>
      <c r="KQ96" s="412"/>
      <c r="KR96" s="412"/>
      <c r="KS96" s="412"/>
      <c r="KT96" s="412"/>
      <c r="KU96" s="412"/>
      <c r="KV96" s="412"/>
      <c r="KW96" s="412"/>
      <c r="KX96" s="412"/>
      <c r="KY96" s="412"/>
      <c r="KZ96" s="412"/>
      <c r="LA96" s="412"/>
      <c r="LB96" s="412"/>
      <c r="LC96" s="412"/>
      <c r="LD96" s="412"/>
      <c r="LE96" s="412"/>
      <c r="LF96" s="412"/>
      <c r="LG96" s="412"/>
      <c r="LH96" s="412"/>
      <c r="LI96" s="412"/>
      <c r="LJ96" s="412"/>
      <c r="LK96" s="412"/>
      <c r="LL96" s="412"/>
      <c r="LM96" s="412"/>
      <c r="LN96" s="412"/>
      <c r="LO96" s="412"/>
      <c r="LP96" s="412"/>
      <c r="LQ96" s="412"/>
      <c r="LR96" s="412"/>
      <c r="LS96" s="412"/>
      <c r="LT96" s="412"/>
      <c r="LU96" s="412"/>
      <c r="LV96" s="412"/>
      <c r="LW96" s="412"/>
      <c r="LX96" s="412"/>
      <c r="LY96" s="412"/>
      <c r="LZ96" s="412"/>
      <c r="MA96" s="412"/>
      <c r="MB96" s="412"/>
      <c r="MC96" s="412"/>
      <c r="MD96" s="412"/>
      <c r="ME96" s="412"/>
      <c r="MF96" s="412"/>
      <c r="MG96" s="412"/>
      <c r="MH96" s="412"/>
      <c r="MI96" s="412"/>
      <c r="MJ96" s="412"/>
      <c r="MK96" s="412"/>
      <c r="ML96" s="412"/>
      <c r="MM96" s="412"/>
      <c r="MN96" s="412"/>
      <c r="MO96" s="412"/>
      <c r="MP96" s="412"/>
      <c r="MQ96" s="412"/>
      <c r="MR96" s="412"/>
      <c r="MS96" s="412"/>
      <c r="MT96" s="412"/>
      <c r="MU96" s="412"/>
      <c r="MV96" s="412"/>
      <c r="MW96" s="412"/>
      <c r="MX96" s="412"/>
      <c r="MY96" s="412"/>
      <c r="MZ96" s="412"/>
      <c r="NA96" s="412"/>
      <c r="NB96" s="412"/>
      <c r="NC96" s="412"/>
      <c r="ND96" s="412"/>
      <c r="NE96" s="412"/>
      <c r="NF96" s="412"/>
      <c r="NG96" s="412"/>
      <c r="NH96" s="412"/>
      <c r="NI96" s="412"/>
      <c r="NJ96" s="412"/>
      <c r="NK96" s="412"/>
      <c r="NL96" s="412"/>
      <c r="NM96" s="412"/>
      <c r="NN96" s="412"/>
      <c r="NO96" s="412"/>
      <c r="NP96" s="412"/>
      <c r="NQ96" s="412"/>
      <c r="NR96" s="412"/>
      <c r="NS96" s="412"/>
      <c r="NT96" s="412"/>
      <c r="NU96" s="412"/>
      <c r="NV96" s="412"/>
      <c r="NW96" s="412"/>
      <c r="NX96" s="412"/>
      <c r="NY96" s="412"/>
      <c r="NZ96" s="412"/>
      <c r="OA96" s="412"/>
      <c r="OB96" s="412"/>
      <c r="OC96" s="412"/>
      <c r="OD96" s="412"/>
      <c r="OE96" s="412"/>
      <c r="OF96" s="412"/>
      <c r="OG96" s="412"/>
      <c r="OH96" s="412"/>
      <c r="OI96" s="412"/>
      <c r="OJ96" s="412"/>
      <c r="OK96" s="412"/>
      <c r="OL96" s="412"/>
      <c r="OM96" s="412"/>
      <c r="ON96" s="412"/>
      <c r="OO96" s="412"/>
      <c r="OP96" s="412"/>
      <c r="OQ96" s="412"/>
      <c r="OR96" s="412"/>
      <c r="OS96" s="412"/>
      <c r="OT96" s="412"/>
      <c r="OU96" s="412"/>
      <c r="OV96" s="412"/>
      <c r="OW96" s="412"/>
      <c r="OX96" s="412"/>
      <c r="OY96" s="412"/>
      <c r="OZ96" s="412"/>
      <c r="PA96" s="412"/>
      <c r="PB96" s="412"/>
      <c r="PC96" s="412"/>
      <c r="PD96" s="412"/>
      <c r="PE96" s="412"/>
      <c r="PF96" s="412"/>
      <c r="PG96" s="412"/>
      <c r="PH96" s="412"/>
      <c r="PI96" s="412"/>
      <c r="PJ96" s="412"/>
      <c r="PK96" s="412"/>
      <c r="PL96" s="412"/>
      <c r="PM96" s="412"/>
      <c r="PN96" s="412"/>
      <c r="PO96" s="412"/>
      <c r="PP96" s="412"/>
      <c r="PQ96" s="412"/>
      <c r="PR96" s="412"/>
      <c r="PS96" s="412"/>
      <c r="PT96" s="412"/>
      <c r="PU96" s="412"/>
      <c r="PV96" s="412"/>
      <c r="PW96" s="412"/>
      <c r="PX96" s="412"/>
      <c r="PY96" s="412"/>
      <c r="PZ96" s="412"/>
      <c r="QA96" s="412"/>
      <c r="QB96" s="412"/>
      <c r="QC96" s="412"/>
      <c r="QD96" s="412"/>
      <c r="QE96" s="412"/>
      <c r="QF96" s="412"/>
      <c r="QG96" s="412"/>
      <c r="QH96" s="412"/>
      <c r="QI96" s="412"/>
      <c r="QJ96" s="412"/>
      <c r="QK96" s="412"/>
      <c r="QL96" s="412"/>
      <c r="QM96" s="412"/>
      <c r="QN96" s="412"/>
      <c r="QO96" s="412"/>
      <c r="QP96" s="412"/>
      <c r="QQ96" s="412"/>
      <c r="QR96" s="412"/>
      <c r="QS96" s="412"/>
      <c r="QT96" s="412"/>
      <c r="QU96" s="412"/>
      <c r="QV96" s="412"/>
      <c r="QW96" s="412"/>
      <c r="QX96" s="412"/>
      <c r="QY96" s="412"/>
      <c r="QZ96" s="412"/>
      <c r="RA96" s="412"/>
      <c r="RB96" s="412"/>
      <c r="RC96" s="412"/>
      <c r="RD96" s="412"/>
      <c r="RE96" s="412"/>
      <c r="RF96" s="412"/>
      <c r="RG96" s="412"/>
      <c r="RH96" s="412"/>
      <c r="RI96" s="412"/>
      <c r="RJ96" s="412"/>
      <c r="RK96" s="412"/>
      <c r="RL96" s="412"/>
      <c r="RM96" s="412"/>
      <c r="RN96" s="412"/>
      <c r="RO96" s="412"/>
      <c r="RP96" s="412"/>
      <c r="RQ96" s="412"/>
      <c r="RR96" s="412"/>
      <c r="RS96" s="412"/>
      <c r="RT96" s="412"/>
      <c r="RU96" s="412"/>
      <c r="RV96" s="412"/>
      <c r="RW96" s="412"/>
      <c r="RX96" s="412"/>
      <c r="RY96" s="412"/>
      <c r="RZ96" s="412"/>
      <c r="SA96" s="412"/>
      <c r="SB96" s="412"/>
      <c r="SC96" s="412"/>
      <c r="SD96" s="412"/>
      <c r="SE96" s="412"/>
      <c r="SF96" s="412"/>
      <c r="SG96" s="412"/>
      <c r="SH96" s="412"/>
      <c r="SI96" s="412"/>
      <c r="SJ96" s="412"/>
      <c r="SK96" s="412"/>
      <c r="SL96" s="412"/>
      <c r="SM96" s="412"/>
      <c r="SN96" s="412"/>
      <c r="SO96" s="412"/>
      <c r="SP96" s="412"/>
      <c r="SQ96" s="412"/>
      <c r="SR96" s="412"/>
      <c r="SS96" s="412"/>
      <c r="ST96" s="412"/>
      <c r="SU96" s="412"/>
      <c r="SV96" s="412"/>
      <c r="SW96" s="412"/>
      <c r="SX96" s="412"/>
      <c r="SY96" s="412"/>
      <c r="SZ96" s="412"/>
      <c r="TA96" s="412"/>
      <c r="TB96" s="412"/>
      <c r="TC96" s="412"/>
      <c r="TD96" s="412"/>
      <c r="TE96" s="412"/>
      <c r="TF96" s="412"/>
      <c r="TG96" s="412"/>
      <c r="TH96" s="412"/>
      <c r="TI96" s="412"/>
      <c r="TJ96" s="412"/>
      <c r="TK96" s="412"/>
      <c r="TL96" s="412"/>
      <c r="TM96" s="412"/>
      <c r="TN96" s="412"/>
      <c r="TO96" s="412"/>
      <c r="TP96" s="412"/>
      <c r="TQ96" s="412"/>
      <c r="TR96" s="412"/>
      <c r="TS96" s="412"/>
      <c r="TT96" s="412"/>
      <c r="TU96" s="412"/>
      <c r="TV96" s="412"/>
      <c r="TW96" s="412"/>
      <c r="TX96" s="412"/>
      <c r="TY96" s="412"/>
      <c r="TZ96" s="412"/>
      <c r="UA96" s="412"/>
      <c r="UB96" s="412"/>
      <c r="UC96" s="412"/>
      <c r="UD96" s="412"/>
      <c r="UE96" s="412"/>
      <c r="UF96" s="412"/>
      <c r="UG96" s="412"/>
      <c r="UH96" s="412"/>
      <c r="UI96" s="412"/>
      <c r="UJ96" s="412"/>
      <c r="UK96" s="412"/>
      <c r="UL96" s="412"/>
      <c r="UM96" s="412"/>
      <c r="UN96" s="412"/>
      <c r="UO96" s="412"/>
      <c r="UP96" s="412"/>
      <c r="UQ96" s="412"/>
      <c r="UR96" s="412"/>
      <c r="US96" s="412"/>
      <c r="UT96" s="412"/>
      <c r="UU96" s="412"/>
      <c r="UV96" s="412"/>
      <c r="UW96" s="412"/>
      <c r="UX96" s="412"/>
      <c r="UY96" s="412"/>
      <c r="UZ96" s="412"/>
      <c r="VA96" s="412"/>
      <c r="VB96" s="412"/>
      <c r="VC96" s="412"/>
      <c r="VD96" s="412"/>
      <c r="VE96" s="412"/>
      <c r="VF96" s="412"/>
      <c r="VG96" s="412"/>
      <c r="VH96" s="412"/>
      <c r="VI96" s="412"/>
      <c r="VJ96" s="412"/>
      <c r="VK96" s="412"/>
      <c r="VL96" s="412"/>
      <c r="VM96" s="412"/>
      <c r="VN96" s="412"/>
      <c r="VO96" s="412"/>
      <c r="VP96" s="412"/>
      <c r="VQ96" s="412"/>
      <c r="VR96" s="412"/>
      <c r="VS96" s="412"/>
      <c r="VT96" s="412"/>
      <c r="VU96" s="412"/>
      <c r="VV96" s="412"/>
      <c r="VW96" s="412"/>
      <c r="VX96" s="412"/>
      <c r="VY96" s="412"/>
      <c r="VZ96" s="412"/>
      <c r="WA96" s="412"/>
      <c r="WB96" s="412"/>
      <c r="WC96" s="412"/>
      <c r="WD96" s="412"/>
      <c r="WE96" s="412"/>
      <c r="WF96" s="412"/>
      <c r="WG96" s="412"/>
      <c r="WH96" s="412"/>
      <c r="WI96" s="412"/>
      <c r="WJ96" s="412"/>
      <c r="WK96" s="412"/>
      <c r="WL96" s="412"/>
      <c r="WM96" s="412"/>
      <c r="WN96" s="412"/>
      <c r="WO96" s="412"/>
      <c r="WP96" s="412"/>
      <c r="WQ96" s="412"/>
      <c r="WR96" s="412"/>
      <c r="WS96" s="412"/>
      <c r="WT96" s="412"/>
      <c r="WU96" s="412"/>
      <c r="WV96" s="412"/>
      <c r="WW96" s="412"/>
      <c r="WX96" s="412"/>
      <c r="WY96" s="412"/>
      <c r="WZ96" s="412"/>
      <c r="XA96" s="412"/>
      <c r="XB96" s="412"/>
      <c r="XC96" s="412"/>
      <c r="XD96" s="412"/>
      <c r="XE96" s="412"/>
      <c r="XF96" s="412"/>
      <c r="XG96" s="412"/>
      <c r="XH96" s="412"/>
      <c r="XI96" s="412"/>
      <c r="XJ96" s="412"/>
      <c r="XK96" s="412"/>
      <c r="XL96" s="412"/>
      <c r="XM96" s="412"/>
      <c r="XN96" s="412"/>
      <c r="XO96" s="412"/>
      <c r="XP96" s="412"/>
      <c r="XQ96" s="412"/>
      <c r="XR96" s="412"/>
      <c r="XS96" s="412"/>
      <c r="XT96" s="412"/>
      <c r="XU96" s="412"/>
      <c r="XV96" s="412"/>
      <c r="XW96" s="412"/>
      <c r="XX96" s="412"/>
      <c r="XY96" s="412"/>
      <c r="XZ96" s="412"/>
      <c r="YA96" s="412"/>
      <c r="YB96" s="412"/>
      <c r="YC96" s="412"/>
      <c r="YD96" s="412"/>
      <c r="YE96" s="412"/>
      <c r="YF96" s="412"/>
      <c r="YG96" s="412"/>
      <c r="YH96" s="412"/>
      <c r="YI96" s="412"/>
      <c r="YJ96" s="412"/>
      <c r="YK96" s="412"/>
      <c r="YL96" s="412"/>
      <c r="YM96" s="412"/>
      <c r="YN96" s="412"/>
      <c r="YO96" s="412"/>
      <c r="YP96" s="412"/>
      <c r="YQ96" s="412"/>
      <c r="YR96" s="412"/>
      <c r="YS96" s="412"/>
      <c r="YT96" s="412"/>
      <c r="YU96" s="412"/>
      <c r="YV96" s="412"/>
      <c r="YW96" s="412"/>
      <c r="YX96" s="412"/>
      <c r="YY96" s="412"/>
      <c r="YZ96" s="412"/>
      <c r="ZA96" s="412"/>
      <c r="ZB96" s="412"/>
      <c r="ZC96" s="412"/>
      <c r="ZD96" s="412"/>
      <c r="ZE96" s="412"/>
      <c r="ZF96" s="412"/>
      <c r="ZG96" s="412"/>
      <c r="ZH96" s="412"/>
      <c r="ZI96" s="412"/>
      <c r="ZJ96" s="412"/>
      <c r="ZK96" s="412"/>
      <c r="ZL96" s="412"/>
      <c r="ZM96" s="412"/>
      <c r="ZN96" s="412"/>
      <c r="ZO96" s="412"/>
      <c r="ZP96" s="412"/>
      <c r="ZQ96" s="412"/>
      <c r="ZR96" s="412"/>
      <c r="ZS96" s="412"/>
      <c r="ZT96" s="412"/>
      <c r="ZU96" s="412"/>
      <c r="ZV96" s="412"/>
      <c r="ZW96" s="412"/>
      <c r="ZX96" s="412"/>
      <c r="ZY96" s="412"/>
      <c r="ZZ96" s="412"/>
      <c r="AAA96" s="412"/>
      <c r="AAB96" s="412"/>
      <c r="AAC96" s="412"/>
      <c r="AAD96" s="412"/>
      <c r="AAE96" s="412"/>
      <c r="AAF96" s="412"/>
      <c r="AAG96" s="412"/>
      <c r="AAH96" s="412"/>
      <c r="AAI96" s="412"/>
      <c r="AAJ96" s="412"/>
      <c r="AAK96" s="412"/>
      <c r="AAL96" s="412"/>
      <c r="AAM96" s="412"/>
      <c r="AAN96" s="412"/>
      <c r="AAO96" s="412"/>
      <c r="AAP96" s="412"/>
      <c r="AAQ96" s="412"/>
      <c r="AAR96" s="412"/>
      <c r="AAS96" s="412"/>
      <c r="AAT96" s="412"/>
      <c r="AAU96" s="412"/>
      <c r="AAV96" s="412"/>
      <c r="AAW96" s="412"/>
      <c r="AAX96" s="412"/>
      <c r="AAY96" s="412"/>
      <c r="AAZ96" s="412"/>
      <c r="ABA96" s="412"/>
      <c r="ABB96" s="412"/>
      <c r="ABC96" s="412"/>
      <c r="ABD96" s="412"/>
      <c r="ABE96" s="412"/>
      <c r="ABF96" s="412"/>
      <c r="ABG96" s="412"/>
      <c r="ABH96" s="412"/>
      <c r="ABI96" s="412"/>
      <c r="ABJ96" s="412"/>
      <c r="ABK96" s="412"/>
      <c r="ABL96" s="412"/>
      <c r="ABM96" s="412"/>
      <c r="ABN96" s="412"/>
      <c r="ABO96" s="412"/>
      <c r="ABP96" s="412"/>
      <c r="ABQ96" s="412"/>
      <c r="ABR96" s="412"/>
      <c r="ABS96" s="412"/>
      <c r="ABT96" s="412"/>
      <c r="ABU96" s="412"/>
      <c r="ABV96" s="412"/>
      <c r="ABW96" s="412"/>
      <c r="ABX96" s="412"/>
      <c r="ABY96" s="412"/>
      <c r="ABZ96" s="412"/>
      <c r="ACA96" s="412"/>
      <c r="ACB96" s="412"/>
      <c r="ACC96" s="412"/>
      <c r="ACD96" s="412"/>
      <c r="ACE96" s="412"/>
      <c r="ACF96" s="412"/>
      <c r="ACG96" s="412"/>
      <c r="ACH96" s="412"/>
      <c r="ACI96" s="412"/>
      <c r="ACJ96" s="412"/>
      <c r="ACK96" s="412"/>
      <c r="ACL96" s="412"/>
      <c r="ACM96" s="412"/>
      <c r="ACN96" s="412"/>
      <c r="ACO96" s="412"/>
      <c r="ACP96" s="412"/>
      <c r="ACQ96" s="412"/>
      <c r="ACR96" s="412"/>
      <c r="ACS96" s="412"/>
      <c r="ACT96" s="412"/>
      <c r="ACU96" s="412"/>
      <c r="ACV96" s="412"/>
      <c r="ACW96" s="412"/>
      <c r="ACX96" s="412"/>
      <c r="ACY96" s="412"/>
      <c r="ACZ96" s="412"/>
      <c r="ADA96" s="412"/>
      <c r="ADB96" s="412"/>
      <c r="ADC96" s="412"/>
      <c r="ADD96" s="412"/>
      <c r="ADE96" s="412"/>
      <c r="ADF96" s="412"/>
      <c r="ADG96" s="412"/>
      <c r="ADH96" s="412"/>
      <c r="ADI96" s="412"/>
      <c r="ADJ96" s="412"/>
      <c r="ADK96" s="412"/>
      <c r="ADL96" s="412"/>
      <c r="ADM96" s="412"/>
      <c r="ADN96" s="412"/>
      <c r="ADO96" s="412"/>
      <c r="ADP96" s="412"/>
      <c r="ADQ96" s="412"/>
      <c r="ADR96" s="412"/>
      <c r="ADS96" s="412"/>
      <c r="ADT96" s="412"/>
      <c r="ADU96" s="412"/>
      <c r="ADV96" s="412"/>
      <c r="ADW96" s="412"/>
      <c r="ADX96" s="412"/>
      <c r="ADY96" s="412"/>
      <c r="ADZ96" s="412"/>
      <c r="AEA96" s="412"/>
      <c r="AEB96" s="412"/>
      <c r="AEC96" s="412"/>
      <c r="AED96" s="412"/>
      <c r="AEE96" s="412"/>
      <c r="AEF96" s="412"/>
      <c r="AEG96" s="412"/>
      <c r="AEH96" s="412"/>
      <c r="AEI96" s="412"/>
      <c r="AEJ96" s="412"/>
      <c r="AEK96" s="412"/>
      <c r="AEL96" s="412"/>
      <c r="AEM96" s="412"/>
      <c r="AEN96" s="412"/>
      <c r="AEO96" s="412"/>
      <c r="AEP96" s="412"/>
      <c r="AEQ96" s="412"/>
      <c r="AER96" s="412"/>
      <c r="AES96" s="412"/>
      <c r="AET96" s="412"/>
      <c r="AEU96" s="412"/>
      <c r="AEV96" s="412"/>
      <c r="AEW96" s="412"/>
      <c r="AEX96" s="412"/>
      <c r="AEY96" s="412"/>
      <c r="AEZ96" s="412"/>
      <c r="AFA96" s="412"/>
      <c r="AFB96" s="412"/>
      <c r="AFC96" s="412"/>
      <c r="AFD96" s="412"/>
      <c r="AFE96" s="412"/>
      <c r="AFF96" s="412"/>
      <c r="AFG96" s="412"/>
      <c r="AFH96" s="412"/>
      <c r="AFI96" s="412"/>
      <c r="AFJ96" s="412"/>
      <c r="AFK96" s="412"/>
      <c r="AFL96" s="412"/>
      <c r="AFM96" s="412"/>
      <c r="AFN96" s="412"/>
      <c r="AFO96" s="412"/>
      <c r="AFP96" s="412"/>
      <c r="AFQ96" s="412"/>
      <c r="AFR96" s="412"/>
      <c r="AFS96" s="412"/>
      <c r="AFT96" s="412"/>
      <c r="AFU96" s="412"/>
      <c r="AFV96" s="412"/>
      <c r="AFW96" s="412"/>
      <c r="AFX96" s="412"/>
      <c r="AFY96" s="412"/>
      <c r="AFZ96" s="412"/>
      <c r="AGA96" s="412"/>
      <c r="AGB96" s="412"/>
      <c r="AGC96" s="412"/>
      <c r="AGD96" s="412"/>
      <c r="AGE96" s="412"/>
      <c r="AGF96" s="412"/>
      <c r="AGG96" s="412"/>
      <c r="AGH96" s="412"/>
      <c r="AGI96" s="412"/>
      <c r="AGJ96" s="412"/>
      <c r="AGK96" s="412"/>
      <c r="AGL96" s="412"/>
      <c r="AGM96" s="412"/>
      <c r="AGN96" s="412"/>
      <c r="AGO96" s="412"/>
      <c r="AGP96" s="412"/>
      <c r="AGQ96" s="412"/>
      <c r="AGR96" s="412"/>
      <c r="AGS96" s="412"/>
      <c r="AGT96" s="412"/>
      <c r="AGU96" s="412"/>
      <c r="AGV96" s="412"/>
      <c r="AGW96" s="412"/>
      <c r="AGX96" s="412"/>
      <c r="AGY96" s="412"/>
      <c r="AGZ96" s="412"/>
      <c r="AHA96" s="412"/>
      <c r="AHB96" s="412"/>
      <c r="AHC96" s="412"/>
      <c r="AHD96" s="412"/>
      <c r="AHE96" s="412"/>
      <c r="AHF96" s="412"/>
      <c r="AHG96" s="412"/>
      <c r="AHH96" s="412"/>
      <c r="AHI96" s="412"/>
      <c r="AHJ96" s="412"/>
      <c r="AHK96" s="412"/>
      <c r="AHL96" s="412"/>
      <c r="AHM96" s="412"/>
      <c r="AHN96" s="412"/>
      <c r="AHO96" s="412"/>
      <c r="AHP96" s="412"/>
      <c r="AHQ96" s="412"/>
      <c r="AHR96" s="412"/>
      <c r="AHS96" s="412"/>
      <c r="AHT96" s="412"/>
      <c r="AHU96" s="412"/>
      <c r="AHV96" s="412"/>
      <c r="AHW96" s="412"/>
      <c r="AHX96" s="412"/>
      <c r="AHY96" s="412"/>
      <c r="AHZ96" s="412"/>
      <c r="AIA96" s="412"/>
      <c r="AIB96" s="412"/>
      <c r="AIC96" s="412"/>
      <c r="AID96" s="412"/>
      <c r="AIE96" s="412"/>
      <c r="AIF96" s="412"/>
      <c r="AIG96" s="412"/>
      <c r="AIH96" s="412"/>
      <c r="AII96" s="412"/>
      <c r="AIJ96" s="412"/>
      <c r="AIK96" s="412"/>
      <c r="AIL96" s="412"/>
      <c r="AIM96" s="412"/>
      <c r="AIN96" s="412"/>
      <c r="AIO96" s="412"/>
      <c r="AIP96" s="412"/>
      <c r="AIQ96" s="412"/>
      <c r="AIR96" s="412"/>
      <c r="AIS96" s="412"/>
      <c r="AIT96" s="412"/>
      <c r="AIU96" s="412"/>
      <c r="AIV96" s="412"/>
      <c r="AIW96" s="412"/>
      <c r="AIX96" s="412"/>
      <c r="AIY96" s="412"/>
      <c r="AIZ96" s="412"/>
      <c r="AJA96" s="412"/>
      <c r="AJB96" s="412"/>
      <c r="AJC96" s="412"/>
      <c r="AJD96" s="412"/>
      <c r="AJE96" s="412"/>
      <c r="AJF96" s="412"/>
      <c r="AJG96" s="412"/>
      <c r="AJH96" s="412"/>
      <c r="AJI96" s="412"/>
      <c r="AJJ96" s="412"/>
      <c r="AJK96" s="412"/>
      <c r="AJL96" s="412"/>
      <c r="AJM96" s="412"/>
      <c r="AJN96" s="412"/>
      <c r="AJO96" s="412"/>
      <c r="AJP96" s="412"/>
      <c r="AJQ96" s="412"/>
      <c r="AJR96" s="412"/>
      <c r="AJS96" s="412"/>
      <c r="AJT96" s="412"/>
      <c r="AJU96" s="412"/>
      <c r="AJV96" s="412"/>
      <c r="AJW96" s="412"/>
      <c r="AJX96" s="412"/>
      <c r="AJY96" s="412"/>
      <c r="AJZ96" s="412"/>
      <c r="AKA96" s="412"/>
      <c r="AKB96" s="412"/>
      <c r="AKC96" s="412"/>
      <c r="AKD96" s="412"/>
      <c r="AKE96" s="412"/>
      <c r="AKF96" s="412"/>
      <c r="AKG96" s="412"/>
      <c r="AKH96" s="412"/>
      <c r="AKI96" s="412"/>
      <c r="AKJ96" s="412"/>
      <c r="AKK96" s="412"/>
      <c r="AKL96" s="412"/>
      <c r="AKM96" s="412"/>
      <c r="AKN96" s="412"/>
      <c r="AKO96" s="412"/>
      <c r="AKP96" s="412"/>
      <c r="AKQ96" s="412"/>
      <c r="AKR96" s="412"/>
      <c r="AKS96" s="412"/>
      <c r="AKT96" s="412"/>
      <c r="AKU96" s="412"/>
      <c r="AKV96" s="412"/>
      <c r="AKW96" s="412"/>
      <c r="AKX96" s="412"/>
      <c r="AKY96" s="412"/>
      <c r="AKZ96" s="412"/>
      <c r="ALA96" s="412"/>
      <c r="ALB96" s="412"/>
      <c r="ALC96" s="412"/>
      <c r="ALD96" s="412"/>
      <c r="ALE96" s="412"/>
      <c r="ALF96" s="412"/>
      <c r="ALG96" s="412"/>
      <c r="ALH96" s="412"/>
      <c r="ALI96" s="412"/>
      <c r="ALJ96" s="412"/>
      <c r="ALK96" s="412"/>
      <c r="ALL96" s="412"/>
      <c r="ALM96" s="412"/>
      <c r="ALN96" s="412"/>
      <c r="ALO96" s="412"/>
      <c r="ALP96" s="412"/>
      <c r="ALQ96" s="412"/>
      <c r="ALR96" s="412"/>
      <c r="ALS96" s="412"/>
      <c r="ALT96" s="412"/>
      <c r="ALU96" s="412"/>
      <c r="ALV96" s="412"/>
      <c r="ALW96" s="412"/>
      <c r="ALX96" s="412"/>
      <c r="ALY96" s="412"/>
      <c r="ALZ96" s="412"/>
      <c r="AMA96" s="412"/>
      <c r="AMB96" s="412"/>
      <c r="AMC96" s="412"/>
      <c r="AMD96" s="412"/>
      <c r="AME96" s="412"/>
      <c r="AMF96" s="412"/>
      <c r="AMG96" s="412"/>
      <c r="AMH96" s="412"/>
      <c r="AMI96" s="412"/>
      <c r="AMJ96" s="412"/>
      <c r="AMK96" s="412"/>
      <c r="AML96" s="412"/>
      <c r="AMM96" s="412"/>
      <c r="AMN96" s="412"/>
      <c r="AMO96" s="412"/>
      <c r="AMP96" s="412"/>
      <c r="AMQ96" s="412"/>
      <c r="AMR96" s="412"/>
      <c r="AMS96" s="412"/>
      <c r="AMT96" s="412"/>
      <c r="AMU96" s="412"/>
      <c r="AMV96" s="412"/>
      <c r="AMW96" s="412"/>
      <c r="AMX96" s="412"/>
      <c r="AMY96" s="412"/>
      <c r="AMZ96" s="412"/>
      <c r="ANA96" s="412"/>
      <c r="ANB96" s="412"/>
      <c r="ANC96" s="412"/>
      <c r="AND96" s="412"/>
      <c r="ANE96" s="412"/>
      <c r="ANF96" s="412"/>
      <c r="ANG96" s="412"/>
      <c r="ANH96" s="412"/>
      <c r="ANI96" s="412"/>
      <c r="ANJ96" s="412"/>
    </row>
    <row r="97" spans="1:1050" s="412" customFormat="1" ht="26.1" customHeight="1" outlineLevel="2" x14ac:dyDescent="0.2">
      <c r="A97" s="102">
        <v>32300</v>
      </c>
      <c r="B97" s="7" t="s">
        <v>137</v>
      </c>
      <c r="C97" s="7" t="s">
        <v>113</v>
      </c>
      <c r="D97" s="7" t="s">
        <v>10</v>
      </c>
      <c r="E97" s="7" t="s">
        <v>138</v>
      </c>
      <c r="F97" s="7" t="s">
        <v>139</v>
      </c>
      <c r="G97" s="43" t="s">
        <v>140</v>
      </c>
      <c r="H97" s="42" t="s">
        <v>130</v>
      </c>
      <c r="I97" s="45">
        <v>14</v>
      </c>
      <c r="J97" s="44">
        <v>2249.6085360000002</v>
      </c>
      <c r="K97" s="131">
        <v>4816.1257619999997</v>
      </c>
      <c r="L97" s="55" t="s">
        <v>244</v>
      </c>
      <c r="M97" s="55" t="s">
        <v>147</v>
      </c>
      <c r="N97" s="55" t="s">
        <v>148</v>
      </c>
      <c r="O97" s="55" t="s">
        <v>132</v>
      </c>
      <c r="P97" s="55" t="s">
        <v>132</v>
      </c>
      <c r="Q97" s="132"/>
      <c r="R97" s="132"/>
      <c r="S97" s="132"/>
      <c r="T97" s="132"/>
      <c r="U97" s="132"/>
      <c r="V97" s="42">
        <v>1</v>
      </c>
      <c r="W97" s="45">
        <v>14</v>
      </c>
      <c r="X97" s="46">
        <f>VLOOKUP(W97,'[1]PPTOS GENERALES 2024'!$AO$61:$AQ$63,3)*Y97</f>
        <v>253.52600899999996</v>
      </c>
      <c r="Y97" s="414">
        <v>0.66669999999999996</v>
      </c>
      <c r="Z97" s="48">
        <f>VLOOKUP(C97,'[1]PPTOS GENERALES 2024'!$AL$3:$AO$8,4)*Y97</f>
        <v>439.64864800000004</v>
      </c>
      <c r="AA97" s="48">
        <f>VLOOKUP(C97,'[1]PPTOS GENERALES 2024'!$AL$3:$AP$8,5)*DM97*Y97</f>
        <v>0</v>
      </c>
      <c r="AB97" s="48"/>
      <c r="AC97" s="44">
        <f>VLOOKUP(C97,'[1]PPTOS GENERALES 2024'!$AU$3:$AV$8,2)*Y97</f>
        <v>439.65131479999997</v>
      </c>
      <c r="AD97" s="44">
        <f>VLOOKUP(C97,'[1]PPTOS GENERALES 2024'!$AU$3:$AW$8,3)*DM97*Y97</f>
        <v>0</v>
      </c>
      <c r="AE97" s="49">
        <f>VLOOKUP(I97,'[1]PPTOS GENERALES 2024'!$AO$60:$AQ$63,3)*Y97</f>
        <v>253.52600899999996</v>
      </c>
      <c r="AF97" s="44">
        <f t="shared" si="78"/>
        <v>0</v>
      </c>
      <c r="AG97" s="44">
        <f>VLOOKUP(V97,'[1]PPTOS GENERALES 2024'!$AL$61:$AU$63,10)*Y97</f>
        <v>247.27236299999998</v>
      </c>
      <c r="AH97" s="44"/>
      <c r="AI97" s="44"/>
      <c r="AJ97" s="44"/>
      <c r="AK97" s="50"/>
      <c r="AL97" s="44">
        <f>VLOOKUP(V97,'[1]PPTOS GENERALES 2024'!$AL$45:$BB$56,12)*AK97</f>
        <v>0</v>
      </c>
      <c r="AM97" s="50"/>
      <c r="AN97" s="44">
        <f>VLOOKUP(V97,'[1]PPTOS GENERALES 2024'!$AL$45:$BB$56,14)*AM97</f>
        <v>0</v>
      </c>
      <c r="AO97" s="50"/>
      <c r="AP97" s="44">
        <f>VLOOKUP(V97,'[1]PPTOS GENERALES 2024'!$AL$45:$BB$56,15)*AO97</f>
        <v>0</v>
      </c>
      <c r="AQ97" s="50"/>
      <c r="AR97" s="44">
        <f>VLOOKUP(V97,'[1]PPTOS GENERALES 2024'!$AL$45:$BB$56,17)*AQ97</f>
        <v>0</v>
      </c>
      <c r="AS97" s="50"/>
      <c r="AT97" s="44">
        <f>VLOOKUP(V97,'[1]PPTOS GENERALES 2024'!$AL$45:$BG$56,18)*AS97</f>
        <v>0</v>
      </c>
      <c r="AU97" s="20"/>
      <c r="AV97" s="44">
        <f>VLOOKUP(V97,'[1]PPTOS GENERALES 2024'!$AL$45:$BG$56,19)*AU97</f>
        <v>0</v>
      </c>
      <c r="AW97" s="20"/>
      <c r="AX97" s="44">
        <f>VLOOKUP(V97,'[1]PPTOS GENERALES 2024'!$AL$45:$BG$56,20)*AW97</f>
        <v>0</v>
      </c>
      <c r="AY97" s="20"/>
      <c r="AZ97" s="44">
        <f>VLOOKUP(V97,'[1]PPTOS GENERALES 2024'!$AL$45:$BG$56,21)*AY97</f>
        <v>0</v>
      </c>
      <c r="BA97" s="20"/>
      <c r="BB97" s="44">
        <f>VLOOKUP(V97,'[1]PPTOS GENERALES 2024'!$AL$45:$BG$56,22)*BA97</f>
        <v>0</v>
      </c>
      <c r="BC97" s="20"/>
      <c r="BD97" s="270">
        <f>VLOOKUP(V97,'[1]PPTOS GENERALES 2024'!$AL$45:$BZ$56,23)*BC97</f>
        <v>0</v>
      </c>
      <c r="BE97" s="20"/>
      <c r="BF97" s="270">
        <f>VLOOKUP(V97,'[1]PPTOS GENERALES 2024'!$AL$45:$BZ$56,24)*BE97</f>
        <v>0</v>
      </c>
      <c r="BG97" s="20"/>
      <c r="BH97" s="270">
        <f>VLOOKUP(V97,'[1]PPTOS GENERALES 2024'!$AL$45:$BZ$56,25)*BG97</f>
        <v>0</v>
      </c>
      <c r="BI97" s="20"/>
      <c r="BJ97" s="270">
        <f>VLOOKUP(V97,'[1]PPTOS GENERALES 2024'!$AL$45:$BZ$56,26)*BI97</f>
        <v>0</v>
      </c>
      <c r="BK97" s="20"/>
      <c r="BL97" s="270">
        <f>VLOOKUP(V97,'[1]PPTOS GENERALES 2024'!$AL$45:$BZ$56,27)*BK97</f>
        <v>0</v>
      </c>
      <c r="BM97" s="270"/>
      <c r="BN97" s="270">
        <f>VLOOKUP(V97,'[1]PPTOS GENERALES 2024'!$AL$45:$BZ$56,28)*BM97</f>
        <v>0</v>
      </c>
      <c r="BO97" s="270"/>
      <c r="BP97" s="270">
        <f>VLOOKUP(V97,'[1]PPTOS GENERALES 2024'!$AL$45:$BZ$56,29)*BO97</f>
        <v>0</v>
      </c>
      <c r="BQ97" s="270"/>
      <c r="BR97" s="270">
        <f>VLOOKUP(V97,'[1]PPTOS GENERALES 2024'!$AL$45:$BZ$56,30)*BQ97</f>
        <v>0</v>
      </c>
      <c r="BS97" s="270"/>
      <c r="BT97" s="270">
        <f>VLOOKUP(V97,'[1]PPTOS GENERALES 2024'!$AL$45:$BZ$56,31)*BS97</f>
        <v>0</v>
      </c>
      <c r="BU97" s="270"/>
      <c r="BV97" s="270">
        <f>VLOOKUP(V97,'[1]PPTOS GENERALES 2024'!$AL$45:$BZ$56,32)*BU97</f>
        <v>0</v>
      </c>
      <c r="BW97" s="270"/>
      <c r="BX97" s="270">
        <f>VLOOKUP(V97,'[1]PPTOS GENERALES 2024'!$AL$45:$BZ$56,33)*BW97</f>
        <v>0</v>
      </c>
      <c r="BY97" s="270"/>
      <c r="BZ97" s="270">
        <f>VLOOKUP(V97,'[1]PPTOS GENERALES 2024'!$AL$45:$BZ$56,34)*BY97</f>
        <v>0</v>
      </c>
      <c r="CA97" s="270"/>
      <c r="CB97" s="270">
        <f>VLOOKUP(V97,'[1]PPTOS GENERALES 2024'!$AL$45:$BZ$56,35)*CA97</f>
        <v>0</v>
      </c>
      <c r="CC97" s="270">
        <v>0</v>
      </c>
      <c r="CD97" s="270">
        <f>VLOOKUP(V97,'[1]PPTOS GENERALES 2024'!$AL$45:$BZ$56,36)*CC97</f>
        <v>0</v>
      </c>
      <c r="CE97" s="270">
        <v>0</v>
      </c>
      <c r="CF97" s="270">
        <f>VLOOKUP(V97,'[1]PPTOS GENERALES 2024'!$AL$45:$BZ$56,37)*CE97</f>
        <v>0</v>
      </c>
      <c r="CG97" s="270">
        <v>0</v>
      </c>
      <c r="CH97" s="270">
        <f>VLOOKUP(V97,'[1]PPTOS GENERALES 2024'!$AL$45:$BZ$56,38)*CG97</f>
        <v>0</v>
      </c>
      <c r="CI97" s="270">
        <v>0</v>
      </c>
      <c r="CJ97" s="270">
        <f>VLOOKUP(V97,'[1]PPTOS GENERALES 2024'!$AL$45:$BZ$56,39)*CI97</f>
        <v>0</v>
      </c>
      <c r="CK97" s="270"/>
      <c r="CL97" s="270">
        <f>VLOOKUP(V97,'[1]PPTOS GENERALES 2024'!$AL$45:$BZ$56,40)*CK97</f>
        <v>0</v>
      </c>
      <c r="CM97" s="270"/>
      <c r="CN97" s="270">
        <f>VLOOKUP(V97,'[1]PPTOS GENERALES 2024'!$AL$45:$BZ$56,41)*CM97</f>
        <v>0</v>
      </c>
      <c r="CO97" s="44"/>
      <c r="CP97" s="44"/>
      <c r="CQ97" s="44"/>
      <c r="CR97" s="44"/>
      <c r="CS97" s="44"/>
      <c r="CT97" s="44">
        <f>Z97*14</f>
        <v>6155.0810720000009</v>
      </c>
      <c r="CU97" s="44">
        <f>(AA97*12)+ (AD97*2)+AB97</f>
        <v>0</v>
      </c>
      <c r="CV97" s="44"/>
      <c r="CW97" s="44">
        <f>(AE97+AF97)*14</f>
        <v>3549.3641259999995</v>
      </c>
      <c r="CX97" s="44">
        <f>AG97*14</f>
        <v>3461.8130819999997</v>
      </c>
      <c r="CY97" s="270">
        <f t="shared" si="79"/>
        <v>0</v>
      </c>
      <c r="CZ97" s="278">
        <f t="shared" si="80"/>
        <v>3461.8130819999997</v>
      </c>
      <c r="DA97" s="129">
        <f t="shared" si="81"/>
        <v>13166.258280000002</v>
      </c>
      <c r="DB97" s="21">
        <v>0</v>
      </c>
      <c r="DC97" s="53">
        <f t="shared" si="82"/>
        <v>13166.258280000002</v>
      </c>
      <c r="DD97" s="54" t="e">
        <f t="shared" si="83"/>
        <v>#DIV/0!</v>
      </c>
      <c r="DE97" s="44"/>
      <c r="DF97" s="44"/>
      <c r="DG97" s="44">
        <f t="shared" si="84"/>
        <v>940.44702000000007</v>
      </c>
      <c r="DH97" s="42" t="e">
        <f>#REF!-#REF!</f>
        <v>#REF!</v>
      </c>
      <c r="DI97" s="55" t="s">
        <v>155</v>
      </c>
      <c r="DJ97" s="130"/>
      <c r="DK97" s="57"/>
      <c r="DL97" s="42">
        <v>0</v>
      </c>
      <c r="DM97" s="42">
        <f>(YEAR(DK97)-YEAR(DJ97))/3</f>
        <v>0</v>
      </c>
      <c r="DN97" s="59">
        <f>ROUND(AF97/30,2)</f>
        <v>0</v>
      </c>
      <c r="DO97" s="60">
        <f>ROUND(AJ97/30,2)</f>
        <v>0</v>
      </c>
      <c r="DP97" s="60">
        <f>ROUND(AL97/30,2)</f>
        <v>0</v>
      </c>
      <c r="DQ97" s="60">
        <f>ROUND(AN97/30,2)</f>
        <v>0</v>
      </c>
      <c r="DR97" s="60">
        <f>ROUND(AP97/30,2)</f>
        <v>0</v>
      </c>
      <c r="DS97" s="60">
        <f>ROUND(AR97/30,2)</f>
        <v>0</v>
      </c>
      <c r="DT97" s="60">
        <f>ROUND(AT97/30,2)</f>
        <v>0</v>
      </c>
      <c r="DU97" s="60">
        <f>ROUND(AV97/30,2)</f>
        <v>0</v>
      </c>
      <c r="DV97" s="60">
        <f>ROUND(AX97/30,2)</f>
        <v>0</v>
      </c>
      <c r="DW97" s="60">
        <f>ROUND(AZ97/30,2)</f>
        <v>0</v>
      </c>
      <c r="DX97" s="60">
        <f>ROUND(BB97/30,2)</f>
        <v>0</v>
      </c>
      <c r="DY97" s="61"/>
      <c r="DZ97" s="62">
        <v>183</v>
      </c>
      <c r="EA97" s="62">
        <v>352.65</v>
      </c>
      <c r="EB97" s="63" t="e">
        <f>#REF!-DZ97</f>
        <v>#REF!</v>
      </c>
      <c r="EC97" s="64">
        <f>DG97-EA97</f>
        <v>587.79702000000009</v>
      </c>
      <c r="ED97" s="65">
        <f>ROUND(DB97/2,2)</f>
        <v>0</v>
      </c>
      <c r="EE97" s="61"/>
      <c r="EF97" s="61"/>
      <c r="EG97" s="61"/>
      <c r="EH97" s="61"/>
      <c r="EI97" s="134" t="s">
        <v>146</v>
      </c>
      <c r="EJ97" s="124">
        <v>32300</v>
      </c>
      <c r="EK97" s="67">
        <v>3</v>
      </c>
      <c r="EL97" s="67">
        <v>2</v>
      </c>
      <c r="EM97" s="68">
        <v>3</v>
      </c>
      <c r="EN97" s="68">
        <v>0</v>
      </c>
      <c r="EO97" s="135">
        <v>0</v>
      </c>
      <c r="EP97" s="61"/>
      <c r="EQ97" s="61"/>
      <c r="ER97" s="61"/>
      <c r="ES97" s="61"/>
      <c r="ET97" s="61"/>
      <c r="EU97" s="35"/>
      <c r="EV97" s="35"/>
      <c r="EW97" s="35"/>
      <c r="EX97" s="35"/>
      <c r="EY97" s="35"/>
      <c r="EZ97" s="35"/>
      <c r="FA97" s="35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1"/>
      <c r="GX97" s="61"/>
      <c r="GY97" s="61"/>
      <c r="GZ97" s="61"/>
      <c r="HA97" s="61"/>
      <c r="HB97" s="61"/>
      <c r="HC97" s="61"/>
      <c r="HD97" s="61"/>
      <c r="HE97" s="61"/>
      <c r="HF97" s="61"/>
      <c r="HG97" s="61"/>
      <c r="HH97" s="61"/>
      <c r="HI97" s="61"/>
      <c r="HJ97" s="61"/>
      <c r="HK97" s="61"/>
      <c r="HL97" s="61"/>
      <c r="HM97" s="61"/>
      <c r="HN97" s="61"/>
      <c r="HO97" s="61"/>
      <c r="HP97" s="61"/>
      <c r="HQ97" s="61"/>
      <c r="HR97" s="61"/>
      <c r="HS97" s="61"/>
      <c r="HT97" s="61"/>
      <c r="HU97" s="61"/>
      <c r="HV97" s="61"/>
      <c r="HW97" s="61"/>
      <c r="HX97" s="61"/>
      <c r="HY97" s="61"/>
      <c r="HZ97" s="61"/>
      <c r="IA97" s="61"/>
      <c r="IB97" s="61"/>
      <c r="IC97" s="61"/>
      <c r="ID97" s="61"/>
      <c r="IE97" s="61"/>
      <c r="IF97" s="61"/>
      <c r="IG97" s="61"/>
      <c r="IH97" s="61"/>
      <c r="II97" s="61"/>
      <c r="IJ97" s="61"/>
      <c r="IK97" s="61"/>
      <c r="IL97" s="61"/>
      <c r="IM97" s="61"/>
      <c r="IN97" s="61"/>
      <c r="IO97" s="61"/>
      <c r="IP97" s="61"/>
      <c r="IQ97" s="61"/>
      <c r="IR97" s="61"/>
      <c r="IS97" s="61"/>
      <c r="IT97" s="61"/>
      <c r="IU97" s="61"/>
      <c r="IV97" s="61"/>
      <c r="IW97" s="61"/>
      <c r="IX97" s="61"/>
      <c r="IY97" s="61"/>
      <c r="IZ97" s="61"/>
      <c r="JA97" s="61"/>
      <c r="JB97" s="61"/>
      <c r="JC97" s="61"/>
      <c r="JD97" s="61"/>
      <c r="JE97" s="61"/>
      <c r="JF97" s="61"/>
      <c r="JG97" s="61"/>
      <c r="JH97" s="61"/>
      <c r="JI97" s="61"/>
      <c r="JJ97" s="61"/>
      <c r="JK97" s="61"/>
      <c r="JL97" s="61"/>
      <c r="JM97" s="61"/>
      <c r="JN97" s="61"/>
      <c r="JO97" s="61"/>
      <c r="JP97" s="61"/>
      <c r="JQ97" s="61"/>
      <c r="JR97" s="61"/>
      <c r="JS97" s="61"/>
      <c r="JT97" s="61"/>
      <c r="JU97" s="61"/>
      <c r="JV97" s="61"/>
      <c r="JW97" s="61"/>
      <c r="JX97" s="61"/>
      <c r="JY97" s="61"/>
      <c r="JZ97" s="61"/>
      <c r="KA97" s="61"/>
      <c r="KB97" s="61"/>
      <c r="KC97" s="61"/>
      <c r="KD97" s="61"/>
      <c r="KE97" s="61"/>
      <c r="KF97" s="61"/>
      <c r="KG97" s="61"/>
      <c r="KH97" s="61"/>
      <c r="KI97" s="61"/>
      <c r="KJ97" s="61"/>
      <c r="KK97" s="61"/>
      <c r="KL97" s="61"/>
      <c r="KM97" s="61"/>
      <c r="KN97" s="61"/>
      <c r="KO97" s="61"/>
      <c r="KP97" s="61"/>
      <c r="KQ97" s="61"/>
      <c r="KR97" s="61"/>
      <c r="KS97" s="61"/>
      <c r="KT97" s="61"/>
      <c r="KU97" s="61"/>
      <c r="KV97" s="61"/>
      <c r="KW97" s="61"/>
      <c r="KX97" s="61"/>
      <c r="KY97" s="61"/>
      <c r="KZ97" s="61"/>
      <c r="LA97" s="61"/>
      <c r="LB97" s="61"/>
      <c r="LC97" s="61"/>
      <c r="LD97" s="61"/>
      <c r="LE97" s="61"/>
      <c r="LF97" s="61"/>
      <c r="LG97" s="61"/>
      <c r="LH97" s="61"/>
      <c r="LI97" s="61"/>
      <c r="LJ97" s="61"/>
      <c r="LK97" s="61"/>
      <c r="LL97" s="61"/>
      <c r="LM97" s="61"/>
      <c r="LN97" s="61"/>
      <c r="LO97" s="61"/>
      <c r="LP97" s="61"/>
      <c r="LQ97" s="61"/>
      <c r="LR97" s="61"/>
      <c r="LS97" s="61"/>
      <c r="LT97" s="61"/>
      <c r="LU97" s="61"/>
      <c r="LV97" s="61"/>
      <c r="LW97" s="61"/>
      <c r="LX97" s="61"/>
      <c r="LY97" s="61"/>
      <c r="LZ97" s="61"/>
      <c r="MA97" s="61"/>
      <c r="MB97" s="61"/>
      <c r="MC97" s="61"/>
      <c r="MD97" s="61"/>
      <c r="ME97" s="61"/>
      <c r="MF97" s="61"/>
      <c r="MG97" s="61"/>
      <c r="MH97" s="61"/>
      <c r="MI97" s="61"/>
      <c r="MJ97" s="61"/>
      <c r="MK97" s="61"/>
      <c r="ML97" s="61"/>
      <c r="MM97" s="61"/>
      <c r="MN97" s="61"/>
      <c r="MO97" s="61"/>
      <c r="MP97" s="61"/>
      <c r="MQ97" s="61"/>
      <c r="MR97" s="61"/>
      <c r="MS97" s="61"/>
      <c r="MT97" s="61"/>
      <c r="MU97" s="61"/>
      <c r="MV97" s="61"/>
      <c r="MW97" s="61"/>
      <c r="MX97" s="61"/>
      <c r="MY97" s="61"/>
      <c r="MZ97" s="61"/>
      <c r="NA97" s="61"/>
      <c r="NB97" s="61"/>
      <c r="NC97" s="61"/>
      <c r="ND97" s="61"/>
      <c r="NE97" s="61"/>
      <c r="NF97" s="61"/>
      <c r="NG97" s="61"/>
      <c r="NH97" s="61"/>
      <c r="NI97" s="61"/>
      <c r="NJ97" s="61"/>
      <c r="NK97" s="61"/>
      <c r="NL97" s="61"/>
      <c r="NM97" s="61"/>
      <c r="NN97" s="61"/>
      <c r="NO97" s="61"/>
      <c r="NP97" s="61"/>
      <c r="NQ97" s="61"/>
      <c r="NR97" s="61"/>
      <c r="NS97" s="61"/>
      <c r="NT97" s="61"/>
      <c r="NU97" s="61"/>
      <c r="NV97" s="61"/>
      <c r="NW97" s="61"/>
      <c r="NX97" s="61"/>
      <c r="NY97" s="61"/>
      <c r="NZ97" s="61"/>
      <c r="OA97" s="61"/>
      <c r="OB97" s="61"/>
      <c r="OC97" s="61"/>
      <c r="OD97" s="61"/>
      <c r="OE97" s="61"/>
      <c r="OF97" s="61"/>
      <c r="OG97" s="61"/>
      <c r="OH97" s="61"/>
      <c r="OI97" s="61"/>
      <c r="OJ97" s="61"/>
      <c r="OK97" s="61"/>
      <c r="OL97" s="61"/>
      <c r="OM97" s="61"/>
      <c r="ON97" s="61"/>
      <c r="OO97" s="61"/>
      <c r="OP97" s="61"/>
      <c r="OQ97" s="61"/>
      <c r="OR97" s="61"/>
      <c r="OS97" s="61"/>
      <c r="OT97" s="61"/>
      <c r="OU97" s="61"/>
      <c r="OV97" s="61"/>
      <c r="OW97" s="61"/>
      <c r="OX97" s="61"/>
      <c r="OY97" s="61"/>
      <c r="OZ97" s="61"/>
      <c r="PA97" s="61"/>
      <c r="PB97" s="61"/>
      <c r="PC97" s="61"/>
      <c r="PD97" s="61"/>
      <c r="PE97" s="61"/>
      <c r="PF97" s="61"/>
      <c r="PG97" s="61"/>
      <c r="PH97" s="61"/>
      <c r="PI97" s="61"/>
      <c r="PJ97" s="61"/>
      <c r="PK97" s="61"/>
      <c r="PL97" s="61"/>
      <c r="PM97" s="61"/>
      <c r="PN97" s="61"/>
      <c r="PO97" s="61"/>
      <c r="PP97" s="61"/>
      <c r="PQ97" s="61"/>
      <c r="PR97" s="61"/>
      <c r="PS97" s="61"/>
      <c r="PT97" s="61"/>
      <c r="PU97" s="61"/>
      <c r="PV97" s="61"/>
      <c r="PW97" s="61"/>
      <c r="PX97" s="61"/>
      <c r="PY97" s="61"/>
      <c r="PZ97" s="61"/>
      <c r="QA97" s="61"/>
      <c r="QB97" s="61"/>
      <c r="QC97" s="61"/>
      <c r="QD97" s="61"/>
      <c r="QE97" s="61"/>
      <c r="QF97" s="61"/>
      <c r="QG97" s="61"/>
      <c r="QH97" s="61"/>
      <c r="QI97" s="61"/>
      <c r="QJ97" s="61"/>
      <c r="QK97" s="61"/>
      <c r="QL97" s="61"/>
      <c r="QM97" s="61"/>
      <c r="QN97" s="61"/>
      <c r="QO97" s="61"/>
      <c r="QP97" s="61"/>
      <c r="QQ97" s="61"/>
      <c r="QR97" s="61"/>
      <c r="QS97" s="61"/>
      <c r="QT97" s="61"/>
      <c r="QU97" s="61"/>
      <c r="QV97" s="61"/>
      <c r="QW97" s="61"/>
      <c r="QX97" s="61"/>
      <c r="QY97" s="61"/>
      <c r="QZ97" s="61"/>
      <c r="RA97" s="61"/>
      <c r="RB97" s="61"/>
      <c r="RC97" s="61"/>
      <c r="RD97" s="61"/>
      <c r="RE97" s="61"/>
      <c r="RF97" s="61"/>
      <c r="RG97" s="61"/>
      <c r="RH97" s="61"/>
      <c r="RI97" s="61"/>
      <c r="RJ97" s="61"/>
      <c r="RK97" s="61"/>
      <c r="RL97" s="61"/>
      <c r="RM97" s="61"/>
      <c r="RN97" s="61"/>
      <c r="RO97" s="61"/>
      <c r="RP97" s="61"/>
      <c r="RQ97" s="61"/>
      <c r="RR97" s="61"/>
      <c r="RS97" s="61"/>
      <c r="RT97" s="61"/>
      <c r="RU97" s="61"/>
      <c r="RV97" s="61"/>
      <c r="RW97" s="61"/>
      <c r="RX97" s="61"/>
      <c r="RY97" s="61"/>
      <c r="RZ97" s="61"/>
      <c r="SA97" s="61"/>
      <c r="SB97" s="61"/>
      <c r="SC97" s="61"/>
      <c r="SD97" s="61"/>
      <c r="SE97" s="61"/>
      <c r="SF97" s="61"/>
      <c r="SG97" s="61"/>
      <c r="SH97" s="61"/>
      <c r="SI97" s="61"/>
      <c r="SJ97" s="61"/>
      <c r="SK97" s="61"/>
      <c r="SL97" s="61"/>
      <c r="SM97" s="61"/>
      <c r="SN97" s="61"/>
      <c r="SO97" s="61"/>
      <c r="SP97" s="61"/>
      <c r="SQ97" s="61"/>
      <c r="SR97" s="61"/>
      <c r="SS97" s="61"/>
      <c r="ST97" s="61"/>
      <c r="SU97" s="61"/>
      <c r="SV97" s="61"/>
      <c r="SW97" s="61"/>
      <c r="SX97" s="61"/>
      <c r="SY97" s="61"/>
      <c r="SZ97" s="61"/>
      <c r="TA97" s="61"/>
      <c r="TB97" s="61"/>
      <c r="TC97" s="61"/>
      <c r="TD97" s="61"/>
      <c r="TE97" s="61"/>
      <c r="TF97" s="61"/>
      <c r="TG97" s="61"/>
      <c r="TH97" s="61"/>
      <c r="TI97" s="61"/>
      <c r="TJ97" s="61"/>
      <c r="TK97" s="61"/>
      <c r="TL97" s="61"/>
      <c r="TM97" s="61"/>
      <c r="TN97" s="61"/>
      <c r="TO97" s="61"/>
      <c r="TP97" s="61"/>
      <c r="TQ97" s="61"/>
      <c r="TR97" s="61"/>
      <c r="TS97" s="61"/>
      <c r="TT97" s="61"/>
      <c r="TU97" s="61"/>
      <c r="TV97" s="61"/>
      <c r="TW97" s="61"/>
      <c r="TX97" s="61"/>
      <c r="TY97" s="61"/>
      <c r="TZ97" s="61"/>
      <c r="UA97" s="61"/>
      <c r="UB97" s="61"/>
      <c r="UC97" s="61"/>
      <c r="UD97" s="61"/>
      <c r="UE97" s="61"/>
      <c r="UF97" s="61"/>
      <c r="UG97" s="61"/>
      <c r="UH97" s="61"/>
      <c r="UI97" s="61"/>
      <c r="UJ97" s="61"/>
      <c r="UK97" s="61"/>
      <c r="UL97" s="61"/>
      <c r="UM97" s="61"/>
      <c r="UN97" s="61"/>
      <c r="UO97" s="61"/>
      <c r="UP97" s="61"/>
      <c r="UQ97" s="61"/>
      <c r="UR97" s="61"/>
      <c r="US97" s="61"/>
      <c r="UT97" s="61"/>
      <c r="UU97" s="61"/>
      <c r="UV97" s="61"/>
      <c r="UW97" s="61"/>
      <c r="UX97" s="61"/>
      <c r="UY97" s="61"/>
      <c r="UZ97" s="61"/>
      <c r="VA97" s="61"/>
      <c r="VB97" s="61"/>
      <c r="VC97" s="61"/>
      <c r="VD97" s="61"/>
      <c r="VE97" s="61"/>
      <c r="VF97" s="61"/>
      <c r="VG97" s="61"/>
      <c r="VH97" s="61"/>
      <c r="VI97" s="61"/>
      <c r="VJ97" s="61"/>
      <c r="VK97" s="61"/>
      <c r="VL97" s="61"/>
      <c r="VM97" s="61"/>
      <c r="VN97" s="61"/>
      <c r="VO97" s="61"/>
      <c r="VP97" s="61"/>
      <c r="VQ97" s="61"/>
      <c r="VR97" s="61"/>
      <c r="VS97" s="61"/>
      <c r="VT97" s="61"/>
      <c r="VU97" s="61"/>
      <c r="VV97" s="61"/>
      <c r="VW97" s="61"/>
      <c r="VX97" s="61"/>
      <c r="VY97" s="61"/>
      <c r="VZ97" s="61"/>
      <c r="WA97" s="61"/>
      <c r="WB97" s="61"/>
      <c r="WC97" s="61"/>
      <c r="WD97" s="61"/>
      <c r="WE97" s="61"/>
      <c r="WF97" s="61"/>
      <c r="WG97" s="61"/>
      <c r="WH97" s="61"/>
      <c r="WI97" s="61"/>
      <c r="WJ97" s="61"/>
      <c r="WK97" s="61"/>
      <c r="WL97" s="61"/>
      <c r="WM97" s="61"/>
      <c r="WN97" s="61"/>
      <c r="WO97" s="61"/>
      <c r="WP97" s="61"/>
      <c r="WQ97" s="61"/>
      <c r="WR97" s="61"/>
      <c r="WS97" s="61"/>
      <c r="WT97" s="61"/>
      <c r="WU97" s="61"/>
      <c r="WV97" s="61"/>
      <c r="WW97" s="61"/>
      <c r="WX97" s="61"/>
      <c r="WY97" s="61"/>
      <c r="WZ97" s="61"/>
      <c r="XA97" s="61"/>
      <c r="XB97" s="61"/>
      <c r="XC97" s="61"/>
      <c r="XD97" s="61"/>
      <c r="XE97" s="61"/>
      <c r="XF97" s="61"/>
      <c r="XG97" s="61"/>
      <c r="XH97" s="61"/>
      <c r="XI97" s="61"/>
      <c r="XJ97" s="61"/>
      <c r="XK97" s="61"/>
      <c r="XL97" s="61"/>
      <c r="XM97" s="61"/>
      <c r="XN97" s="61"/>
      <c r="XO97" s="61"/>
      <c r="XP97" s="61"/>
      <c r="XQ97" s="61"/>
      <c r="XR97" s="61"/>
      <c r="XS97" s="61"/>
      <c r="XT97" s="61"/>
      <c r="XU97" s="61"/>
      <c r="XV97" s="61"/>
      <c r="XW97" s="61"/>
      <c r="XX97" s="61"/>
      <c r="XY97" s="61"/>
      <c r="XZ97" s="61"/>
      <c r="YA97" s="61"/>
      <c r="YB97" s="61"/>
      <c r="YC97" s="61"/>
      <c r="YD97" s="61"/>
      <c r="YE97" s="61"/>
      <c r="YF97" s="61"/>
      <c r="YG97" s="61"/>
      <c r="YH97" s="61"/>
      <c r="YI97" s="61"/>
      <c r="YJ97" s="61"/>
      <c r="YK97" s="61"/>
      <c r="YL97" s="61"/>
      <c r="YM97" s="61"/>
      <c r="YN97" s="61"/>
      <c r="YO97" s="61"/>
      <c r="YP97" s="61"/>
      <c r="YQ97" s="61"/>
      <c r="YR97" s="61"/>
      <c r="YS97" s="61"/>
      <c r="YT97" s="61"/>
      <c r="YU97" s="61"/>
      <c r="YV97" s="61"/>
      <c r="YW97" s="61"/>
      <c r="YX97" s="61"/>
      <c r="YY97" s="61"/>
      <c r="YZ97" s="61"/>
      <c r="ZA97" s="61"/>
      <c r="ZB97" s="61"/>
      <c r="ZC97" s="61"/>
      <c r="ZD97" s="61"/>
      <c r="ZE97" s="61"/>
      <c r="ZF97" s="61"/>
      <c r="ZG97" s="61"/>
      <c r="ZH97" s="61"/>
      <c r="ZI97" s="61"/>
      <c r="ZJ97" s="61"/>
      <c r="ZK97" s="61"/>
      <c r="ZL97" s="61"/>
      <c r="ZM97" s="61"/>
      <c r="ZN97" s="61"/>
      <c r="ZO97" s="61"/>
      <c r="ZP97" s="61"/>
      <c r="ZQ97" s="61"/>
      <c r="ZR97" s="61"/>
      <c r="ZS97" s="61"/>
      <c r="ZT97" s="61"/>
      <c r="ZU97" s="61"/>
      <c r="ZV97" s="61"/>
      <c r="ZW97" s="61"/>
      <c r="ZX97" s="61"/>
      <c r="ZY97" s="61"/>
      <c r="ZZ97" s="61"/>
      <c r="AAA97" s="61"/>
      <c r="AAB97" s="61"/>
      <c r="AAC97" s="61"/>
      <c r="AAD97" s="61"/>
      <c r="AAE97" s="61"/>
      <c r="AAF97" s="61"/>
      <c r="AAG97" s="61"/>
      <c r="AAH97" s="61"/>
      <c r="AAI97" s="61"/>
      <c r="AAJ97" s="61"/>
      <c r="AAK97" s="61"/>
      <c r="AAL97" s="61"/>
      <c r="AAM97" s="61"/>
      <c r="AAN97" s="61"/>
      <c r="AAO97" s="61"/>
      <c r="AAP97" s="61"/>
      <c r="AAQ97" s="61"/>
      <c r="AAR97" s="61"/>
      <c r="AAS97" s="61"/>
      <c r="AAT97" s="61"/>
      <c r="AAU97" s="61"/>
      <c r="AAV97" s="61"/>
      <c r="AAW97" s="61"/>
      <c r="AAX97" s="61"/>
      <c r="AAY97" s="61"/>
      <c r="AAZ97" s="61"/>
      <c r="ABA97" s="61"/>
      <c r="ABB97" s="61"/>
      <c r="ABC97" s="61"/>
      <c r="ABD97" s="61"/>
      <c r="ABE97" s="61"/>
      <c r="ABF97" s="61"/>
      <c r="ABG97" s="61"/>
      <c r="ABH97" s="61"/>
      <c r="ABI97" s="61"/>
      <c r="ABJ97" s="61"/>
      <c r="ABK97" s="61"/>
      <c r="ABL97" s="61"/>
      <c r="ABM97" s="61"/>
      <c r="ABN97" s="61"/>
      <c r="ABO97" s="61"/>
      <c r="ABP97" s="61"/>
      <c r="ABQ97" s="61"/>
      <c r="ABR97" s="61"/>
      <c r="ABS97" s="61"/>
      <c r="ABT97" s="61"/>
      <c r="ABU97" s="61"/>
      <c r="ABV97" s="61"/>
      <c r="ABW97" s="61"/>
      <c r="ABX97" s="61"/>
      <c r="ABY97" s="61"/>
      <c r="ABZ97" s="61"/>
      <c r="ACA97" s="61"/>
      <c r="ACB97" s="61"/>
      <c r="ACC97" s="61"/>
      <c r="ACD97" s="61"/>
      <c r="ACE97" s="61"/>
      <c r="ACF97" s="61"/>
      <c r="ACG97" s="61"/>
      <c r="ACH97" s="61"/>
      <c r="ACI97" s="61"/>
      <c r="ACJ97" s="61"/>
      <c r="ACK97" s="61"/>
      <c r="ACL97" s="61"/>
      <c r="ACM97" s="61"/>
      <c r="ACN97" s="61"/>
      <c r="ACO97" s="61"/>
      <c r="ACP97" s="61"/>
      <c r="ACQ97" s="61"/>
      <c r="ACR97" s="61"/>
      <c r="ACS97" s="61"/>
      <c r="ACT97" s="61"/>
      <c r="ACU97" s="61"/>
      <c r="ACV97" s="61"/>
      <c r="ACW97" s="61"/>
      <c r="ACX97" s="61"/>
      <c r="ACY97" s="61"/>
      <c r="ACZ97" s="61"/>
      <c r="ADA97" s="61"/>
      <c r="ADB97" s="61"/>
      <c r="ADC97" s="61"/>
      <c r="ADD97" s="61"/>
      <c r="ADE97" s="61"/>
      <c r="ADF97" s="61"/>
      <c r="ADG97" s="61"/>
      <c r="ADH97" s="61"/>
      <c r="ADI97" s="61"/>
      <c r="ADJ97" s="61"/>
      <c r="ADK97" s="61"/>
      <c r="ADL97" s="61"/>
      <c r="ADM97" s="61"/>
      <c r="ADN97" s="61"/>
      <c r="ADO97" s="61"/>
      <c r="ADP97" s="61"/>
      <c r="ADQ97" s="61"/>
      <c r="ADR97" s="61"/>
      <c r="ADS97" s="61"/>
      <c r="ADT97" s="61"/>
      <c r="ADU97" s="61"/>
      <c r="ADV97" s="61"/>
      <c r="ADW97" s="61"/>
      <c r="ADX97" s="61"/>
      <c r="ADY97" s="61"/>
      <c r="ADZ97" s="61"/>
      <c r="AEA97" s="61"/>
      <c r="AEB97" s="61"/>
      <c r="AEC97" s="61"/>
      <c r="AED97" s="61"/>
      <c r="AEE97" s="61"/>
      <c r="AEF97" s="61"/>
      <c r="AEG97" s="61"/>
      <c r="AEH97" s="61"/>
      <c r="AEI97" s="61"/>
      <c r="AEJ97" s="61"/>
      <c r="AEK97" s="61"/>
      <c r="AEL97" s="61"/>
      <c r="AEM97" s="61"/>
      <c r="AEN97" s="61"/>
      <c r="AEO97" s="61"/>
      <c r="AEP97" s="61"/>
      <c r="AEQ97" s="61"/>
      <c r="AER97" s="61"/>
      <c r="AES97" s="61"/>
      <c r="AET97" s="61"/>
      <c r="AEU97" s="61"/>
      <c r="AEV97" s="61"/>
      <c r="AEW97" s="61"/>
      <c r="AEX97" s="61"/>
      <c r="AEY97" s="61"/>
      <c r="AEZ97" s="61"/>
      <c r="AFA97" s="61"/>
      <c r="AFB97" s="61"/>
      <c r="AFC97" s="61"/>
      <c r="AFD97" s="61"/>
      <c r="AFE97" s="61"/>
      <c r="AFF97" s="61"/>
      <c r="AFG97" s="61"/>
      <c r="AFH97" s="61"/>
      <c r="AFI97" s="61"/>
      <c r="AFJ97" s="61"/>
      <c r="AFK97" s="61"/>
      <c r="AFL97" s="61"/>
      <c r="AFM97" s="61"/>
      <c r="AFN97" s="61"/>
      <c r="AFO97" s="61"/>
      <c r="AFP97" s="61"/>
      <c r="AFQ97" s="61"/>
      <c r="AFR97" s="61"/>
      <c r="AFS97" s="61"/>
      <c r="AFT97" s="61"/>
      <c r="AFU97" s="61"/>
      <c r="AFV97" s="61"/>
      <c r="AFW97" s="61"/>
      <c r="AFX97" s="61"/>
      <c r="AFY97" s="61"/>
      <c r="AFZ97" s="61"/>
      <c r="AGA97" s="61"/>
      <c r="AGB97" s="61"/>
      <c r="AGC97" s="61"/>
      <c r="AGD97" s="61"/>
      <c r="AGE97" s="61"/>
      <c r="AGF97" s="61"/>
      <c r="AGG97" s="61"/>
      <c r="AGH97" s="61"/>
      <c r="AGI97" s="61"/>
      <c r="AGJ97" s="61"/>
      <c r="AGK97" s="61"/>
      <c r="AGL97" s="61"/>
      <c r="AGM97" s="61"/>
      <c r="AGN97" s="61"/>
      <c r="AGO97" s="61"/>
      <c r="AGP97" s="61"/>
      <c r="AGQ97" s="61"/>
      <c r="AGR97" s="61"/>
      <c r="AGS97" s="61"/>
      <c r="AGT97" s="61"/>
      <c r="AGU97" s="61"/>
      <c r="AGV97" s="61"/>
      <c r="AGW97" s="61"/>
      <c r="AGX97" s="61"/>
      <c r="AGY97" s="61"/>
      <c r="AGZ97" s="61"/>
      <c r="AHA97" s="61"/>
      <c r="AHB97" s="61"/>
      <c r="AHC97" s="61"/>
      <c r="AHD97" s="61"/>
      <c r="AHE97" s="61"/>
      <c r="AHF97" s="61"/>
      <c r="AHG97" s="61"/>
      <c r="AHH97" s="61"/>
      <c r="AHI97" s="61"/>
      <c r="AHJ97" s="61"/>
      <c r="AHK97" s="61"/>
      <c r="AHL97" s="61"/>
      <c r="AHM97" s="61"/>
      <c r="AHN97" s="61"/>
      <c r="AHO97" s="61"/>
      <c r="AHP97" s="61"/>
      <c r="AHQ97" s="61"/>
      <c r="AHR97" s="61"/>
      <c r="AHS97" s="61"/>
      <c r="AHT97" s="61"/>
      <c r="AHU97" s="61"/>
      <c r="AHV97" s="61"/>
      <c r="AHW97" s="61"/>
      <c r="AHX97" s="61"/>
      <c r="AHY97" s="61"/>
      <c r="AHZ97" s="61"/>
      <c r="AIA97" s="61"/>
      <c r="AIB97" s="61"/>
      <c r="AIC97" s="61"/>
      <c r="AID97" s="61"/>
      <c r="AIE97" s="61"/>
      <c r="AIF97" s="61"/>
      <c r="AIG97" s="61"/>
      <c r="AIH97" s="61"/>
      <c r="AII97" s="61"/>
      <c r="AIJ97" s="61"/>
      <c r="AIK97" s="61"/>
      <c r="AIL97" s="61"/>
      <c r="AIM97" s="61"/>
      <c r="AIN97" s="61"/>
      <c r="AIO97" s="61"/>
      <c r="AIP97" s="61"/>
      <c r="AIQ97" s="61"/>
      <c r="AIR97" s="61"/>
      <c r="AIS97" s="61"/>
      <c r="AIT97" s="61"/>
      <c r="AIU97" s="61"/>
      <c r="AIV97" s="61"/>
      <c r="AIW97" s="61"/>
      <c r="AIX97" s="61"/>
      <c r="AIY97" s="61"/>
      <c r="AIZ97" s="61"/>
      <c r="AJA97" s="61"/>
      <c r="AJB97" s="61"/>
      <c r="AJC97" s="61"/>
      <c r="AJD97" s="61"/>
      <c r="AJE97" s="61"/>
      <c r="AJF97" s="61"/>
      <c r="AJG97" s="61"/>
      <c r="AJH97" s="61"/>
      <c r="AJI97" s="61"/>
      <c r="AJJ97" s="61"/>
      <c r="AJK97" s="61"/>
      <c r="AJL97" s="61"/>
      <c r="AJM97" s="61"/>
      <c r="AJN97" s="61"/>
      <c r="AJO97" s="61"/>
      <c r="AJP97" s="61"/>
      <c r="AJQ97" s="61"/>
      <c r="AJR97" s="61"/>
      <c r="AJS97" s="61"/>
      <c r="AJT97" s="61"/>
      <c r="AJU97" s="61"/>
      <c r="AJV97" s="61"/>
      <c r="AJW97" s="61"/>
      <c r="AJX97" s="61"/>
      <c r="AJY97" s="61"/>
      <c r="AJZ97" s="61"/>
      <c r="AKA97" s="61"/>
      <c r="AKB97" s="61"/>
      <c r="AKC97" s="61"/>
      <c r="AKD97" s="61"/>
      <c r="AKE97" s="61"/>
      <c r="AKF97" s="61"/>
      <c r="AKG97" s="61"/>
      <c r="AKH97" s="61"/>
      <c r="AKI97" s="61"/>
      <c r="AKJ97" s="61"/>
      <c r="AKK97" s="61"/>
      <c r="AKL97" s="61"/>
      <c r="AKM97" s="61"/>
      <c r="AKN97" s="61"/>
      <c r="AKO97" s="61"/>
      <c r="AKP97" s="61"/>
      <c r="AKQ97" s="61"/>
      <c r="AKR97" s="61"/>
      <c r="AKS97" s="61"/>
      <c r="AKT97" s="61"/>
      <c r="AKU97" s="61"/>
      <c r="AKV97" s="61"/>
      <c r="AKW97" s="61"/>
      <c r="AKX97" s="61"/>
      <c r="AKY97" s="61"/>
      <c r="AKZ97" s="61"/>
      <c r="ALA97" s="61"/>
      <c r="ALB97" s="61"/>
      <c r="ALC97" s="61"/>
      <c r="ALD97" s="61"/>
      <c r="ALE97" s="61"/>
      <c r="ALF97" s="61"/>
      <c r="ALG97" s="61"/>
      <c r="ALH97" s="61"/>
      <c r="ALI97" s="61"/>
      <c r="ALJ97" s="61"/>
      <c r="ALK97" s="61"/>
      <c r="ALL97" s="61"/>
      <c r="ALM97" s="61"/>
      <c r="ALN97" s="61"/>
      <c r="ALO97" s="61"/>
      <c r="ALP97" s="61"/>
      <c r="ALQ97" s="61"/>
      <c r="ALR97" s="61"/>
      <c r="ALS97" s="61"/>
      <c r="ALT97" s="61"/>
      <c r="ALU97" s="61"/>
      <c r="ALV97" s="61"/>
      <c r="ALW97" s="61"/>
      <c r="ALX97" s="61"/>
      <c r="ALY97" s="61"/>
      <c r="ALZ97" s="61"/>
      <c r="AMA97" s="61"/>
      <c r="AMB97" s="61"/>
      <c r="AMC97" s="61"/>
      <c r="AMD97" s="61"/>
      <c r="AME97" s="61"/>
      <c r="AMF97" s="61"/>
      <c r="AMG97" s="61"/>
      <c r="AMH97" s="61"/>
      <c r="AMI97" s="61"/>
      <c r="AMJ97" s="61"/>
      <c r="AMK97" s="61"/>
      <c r="AML97" s="61"/>
      <c r="AMM97" s="61"/>
      <c r="AMN97" s="61"/>
      <c r="AMO97" s="61"/>
      <c r="AMP97" s="61"/>
      <c r="AMQ97" s="61"/>
      <c r="AMR97" s="61"/>
      <c r="AMS97" s="61"/>
      <c r="AMT97" s="61"/>
      <c r="AMU97" s="61"/>
      <c r="AMV97" s="61"/>
      <c r="AMW97" s="61"/>
      <c r="AMX97" s="61"/>
      <c r="AMY97" s="61"/>
      <c r="AMZ97" s="61"/>
      <c r="ANA97" s="61"/>
      <c r="ANB97" s="61"/>
      <c r="ANC97" s="61"/>
      <c r="AND97" s="61"/>
      <c r="ANE97" s="61"/>
      <c r="ANF97" s="61"/>
      <c r="ANG97" s="61"/>
      <c r="ANH97" s="61"/>
      <c r="ANI97" s="61"/>
      <c r="ANJ97" s="35"/>
    </row>
    <row r="98" spans="1:1050" s="206" customFormat="1" ht="26.1" customHeight="1" outlineLevel="2" x14ac:dyDescent="0.2">
      <c r="A98" s="386">
        <f>EJ98</f>
        <v>32300</v>
      </c>
      <c r="B98" s="387" t="s">
        <v>137</v>
      </c>
      <c r="C98" s="387" t="s">
        <v>113</v>
      </c>
      <c r="D98" s="387" t="s">
        <v>10</v>
      </c>
      <c r="E98" s="387" t="s">
        <v>115</v>
      </c>
      <c r="F98" s="387"/>
      <c r="G98" s="388" t="s">
        <v>261</v>
      </c>
      <c r="H98" s="389" t="s">
        <v>135</v>
      </c>
      <c r="I98" s="389">
        <v>14</v>
      </c>
      <c r="J98" s="391">
        <v>515.26</v>
      </c>
      <c r="K98" s="391">
        <v>37.89</v>
      </c>
      <c r="L98" s="391">
        <v>301.61</v>
      </c>
      <c r="M98" s="391">
        <v>216.69</v>
      </c>
      <c r="N98" s="391"/>
      <c r="O98" s="391"/>
      <c r="P98" s="391"/>
      <c r="Q98" s="391"/>
      <c r="R98" s="391"/>
      <c r="S98" s="391"/>
      <c r="T98" s="391">
        <f>SUM(J98:S98)</f>
        <v>1071.45</v>
      </c>
      <c r="U98" s="391">
        <f>(((J98+K98+L98+N98+P98)*14)+((M98+O98+Q98+R98+S98)*12))</f>
        <v>14566.919999999998</v>
      </c>
      <c r="V98" s="389">
        <v>3</v>
      </c>
      <c r="W98" s="392">
        <v>16</v>
      </c>
      <c r="X98" s="393">
        <f>VLOOKUP(W98,'[1]PPTOS GENERALES 2024'!$AO$61:$AQ$63,3)*Y98</f>
        <v>436.27</v>
      </c>
      <c r="Y98" s="394">
        <v>1</v>
      </c>
      <c r="Z98" s="395">
        <f>VLOOKUP(C98,'[1]PPTOS GENERALES 2024'!$AL$3:$AO$8,4)*Y98</f>
        <v>659.44</v>
      </c>
      <c r="AA98" s="395">
        <f>VLOOKUP(C98,'[1]PPTOS GENERALES 2024'!$AL$3:$AP$8,5)*DM98*Y98</f>
        <v>151.57333333333332</v>
      </c>
      <c r="AB98" s="395"/>
      <c r="AC98" s="391">
        <f>VLOOKUP(C98,'[1]PPTOS GENERALES 2024'!$AU$3:$AV$8,2)*Y98</f>
        <v>659.44399999999996</v>
      </c>
      <c r="AD98" s="391">
        <f>VLOOKUP(C98,'[1]PPTOS GENERALES 2024'!$AU$3:$AW$8,3)*DM98*Y98</f>
        <v>151.53599999999997</v>
      </c>
      <c r="AE98" s="396">
        <f>VLOOKUP(I98,'[1]PPTOS GENERALES 2024'!$AO$60:$AQ$63,3)*Y98</f>
        <v>380.27</v>
      </c>
      <c r="AF98" s="391">
        <f t="shared" si="78"/>
        <v>56</v>
      </c>
      <c r="AG98" s="391">
        <f>VLOOKUP(V98,'[1]PPTOS GENERALES 2024'!$AL$61:$AU$63,10)*Y98</f>
        <v>465.15999999999997</v>
      </c>
      <c r="AH98" s="391"/>
      <c r="AI98" s="391"/>
      <c r="AJ98" s="391"/>
      <c r="AK98" s="397"/>
      <c r="AL98" s="391">
        <f>VLOOKUP(V98,'[1]PPTOS GENERALES 2024'!$AL$45:$BB$56,12)*AK98</f>
        <v>0</v>
      </c>
      <c r="AM98" s="397"/>
      <c r="AN98" s="391">
        <f>VLOOKUP(V98,'[1]PPTOS GENERALES 2024'!$AL$45:$BB$56,14)*AM98</f>
        <v>0</v>
      </c>
      <c r="AO98" s="397"/>
      <c r="AP98" s="391">
        <f>VLOOKUP(V98,'[1]PPTOS GENERALES 2024'!$AL$45:$BB$56,15)*AO98</f>
        <v>0</v>
      </c>
      <c r="AQ98" s="397"/>
      <c r="AR98" s="391">
        <f>VLOOKUP(V98,'[1]PPTOS GENERALES 2024'!$AL$45:$BB$56,17)*AQ98</f>
        <v>0</v>
      </c>
      <c r="AS98" s="397"/>
      <c r="AT98" s="391">
        <f>VLOOKUP(V98,'[1]PPTOS GENERALES 2024'!$AL$45:$BG$56,18)*AS98</f>
        <v>0</v>
      </c>
      <c r="AU98" s="398"/>
      <c r="AV98" s="391">
        <f>VLOOKUP(V98,'[1]PPTOS GENERALES 2024'!$AL$45:$BG$56,19)*AU98</f>
        <v>0</v>
      </c>
      <c r="AW98" s="398"/>
      <c r="AX98" s="391">
        <f>VLOOKUP(V98,'[1]PPTOS GENERALES 2024'!$AL$45:$BG$56,20)*AW98</f>
        <v>0</v>
      </c>
      <c r="AY98" s="398"/>
      <c r="AZ98" s="391">
        <f>VLOOKUP(V98,'[1]PPTOS GENERALES 2024'!$AL$45:$BG$56,21)*AY98</f>
        <v>0</v>
      </c>
      <c r="BA98" s="398"/>
      <c r="BB98" s="391">
        <f>VLOOKUP(V98,'[1]PPTOS GENERALES 2024'!$AL$45:$BG$56,22)*BA98</f>
        <v>0</v>
      </c>
      <c r="BC98" s="398"/>
      <c r="BD98" s="270">
        <f>VLOOKUP(V98,'[1]PPTOS GENERALES 2024'!$AL$45:$BZ$56,23)*BC98</f>
        <v>0</v>
      </c>
      <c r="BE98" s="398"/>
      <c r="BF98" s="270">
        <f>VLOOKUP(V98,'[1]PPTOS GENERALES 2024'!$AL$45:$BZ$56,24)*BE98</f>
        <v>0</v>
      </c>
      <c r="BG98" s="398"/>
      <c r="BH98" s="270">
        <f>VLOOKUP(V98,'[1]PPTOS GENERALES 2024'!$AL$45:$BZ$56,25)*BG98</f>
        <v>0</v>
      </c>
      <c r="BI98" s="398"/>
      <c r="BJ98" s="270">
        <f>VLOOKUP(V98,'[1]PPTOS GENERALES 2024'!$AL$45:$BZ$56,26)*BI98</f>
        <v>0</v>
      </c>
      <c r="BK98" s="398"/>
      <c r="BL98" s="270">
        <f>VLOOKUP(V98,'[1]PPTOS GENERALES 2024'!$AL$45:$BZ$56,27)*BK98</f>
        <v>0</v>
      </c>
      <c r="BM98" s="270"/>
      <c r="BN98" s="270">
        <f>VLOOKUP(V98,'[1]PPTOS GENERALES 2024'!$AL$45:$BZ$56,28)*BM98</f>
        <v>0</v>
      </c>
      <c r="BO98" s="270"/>
      <c r="BP98" s="270">
        <f>VLOOKUP(V98,'[1]PPTOS GENERALES 2024'!$AL$45:$BZ$56,29)*BO98</f>
        <v>0</v>
      </c>
      <c r="BQ98" s="270"/>
      <c r="BR98" s="270">
        <f>VLOOKUP(V98,'[1]PPTOS GENERALES 2024'!$AL$45:$BZ$56,30)*BQ98</f>
        <v>0</v>
      </c>
      <c r="BS98" s="270"/>
      <c r="BT98" s="270">
        <f>VLOOKUP(V98,'[1]PPTOS GENERALES 2024'!$AL$45:$BZ$56,31)*BS98</f>
        <v>0</v>
      </c>
      <c r="BU98" s="270"/>
      <c r="BV98" s="270">
        <f>VLOOKUP(V98,'[1]PPTOS GENERALES 2024'!$AL$45:$BZ$56,32)*BU98</f>
        <v>0</v>
      </c>
      <c r="BW98" s="270"/>
      <c r="BX98" s="270">
        <f>VLOOKUP(V98,'[1]PPTOS GENERALES 2024'!$AL$45:$BZ$56,33)*BW98</f>
        <v>0</v>
      </c>
      <c r="BY98" s="270"/>
      <c r="BZ98" s="270">
        <f>VLOOKUP(V98,'[1]PPTOS GENERALES 2024'!$AL$45:$BZ$56,34)*BY98</f>
        <v>0</v>
      </c>
      <c r="CA98" s="270"/>
      <c r="CB98" s="270">
        <f>VLOOKUP(V98,'[1]PPTOS GENERALES 2024'!$AL$45:$BZ$56,35)*CA98</f>
        <v>0</v>
      </c>
      <c r="CC98" s="270">
        <v>0</v>
      </c>
      <c r="CD98" s="270">
        <f>VLOOKUP(V98,'[1]PPTOS GENERALES 2024'!$AL$45:$BZ$56,36)*CC98</f>
        <v>0</v>
      </c>
      <c r="CE98" s="270">
        <v>0</v>
      </c>
      <c r="CF98" s="270">
        <f>VLOOKUP(V98,'[1]PPTOS GENERALES 2024'!$AL$45:$BZ$56,37)*CE98</f>
        <v>0</v>
      </c>
      <c r="CG98" s="270">
        <v>0</v>
      </c>
      <c r="CH98" s="270">
        <f>VLOOKUP(V98,'[1]PPTOS GENERALES 2024'!$AL$45:$BZ$56,38)*CG98</f>
        <v>0</v>
      </c>
      <c r="CI98" s="270">
        <v>0</v>
      </c>
      <c r="CJ98" s="270">
        <f>VLOOKUP(V98,'[1]PPTOS GENERALES 2024'!$AL$45:$BZ$56,39)*CI98</f>
        <v>0</v>
      </c>
      <c r="CK98" s="270"/>
      <c r="CL98" s="270">
        <f>VLOOKUP(V98,'[1]PPTOS GENERALES 2024'!$AL$45:$BZ$56,40)*CK98</f>
        <v>0</v>
      </c>
      <c r="CM98" s="270"/>
      <c r="CN98" s="270">
        <f>VLOOKUP(V98,'[1]PPTOS GENERALES 2024'!$AL$45:$BZ$56,41)*CM98</f>
        <v>0</v>
      </c>
      <c r="CO98" s="391"/>
      <c r="CP98" s="391"/>
      <c r="CQ98" s="391"/>
      <c r="CR98" s="391"/>
      <c r="CS98" s="391"/>
      <c r="CT98" s="391">
        <f t="array" ref="CT98">ROUND(Z98*14,2)</f>
        <v>9232.16</v>
      </c>
      <c r="CU98" s="391">
        <f t="array" ref="CU98">ROUND((AA98*12)+ (AD98*2)+AB98,2)</f>
        <v>2121.9499999999998</v>
      </c>
      <c r="CV98" s="270">
        <f>SUM(CO98:CU98)</f>
        <v>11354.11</v>
      </c>
      <c r="CW98" s="391">
        <f t="array" ref="CW98">ROUND((AE98+AF98)*14,2)</f>
        <v>6107.78</v>
      </c>
      <c r="CX98" s="391">
        <f t="array" ref="CX98">ROUND(AG98*14,2)</f>
        <v>6512.24</v>
      </c>
      <c r="CY98" s="270">
        <f t="shared" si="79"/>
        <v>0</v>
      </c>
      <c r="CZ98" s="278">
        <f t="shared" si="80"/>
        <v>6512.24</v>
      </c>
      <c r="DA98" s="129">
        <f t="shared" si="81"/>
        <v>23974.129999999997</v>
      </c>
      <c r="DB98" s="390">
        <v>0</v>
      </c>
      <c r="DC98" s="400">
        <f t="shared" si="82"/>
        <v>23974.206666666665</v>
      </c>
      <c r="DD98" s="401">
        <f t="shared" si="83"/>
        <v>0.64579792204986841</v>
      </c>
      <c r="DE98" s="391"/>
      <c r="DF98" s="391"/>
      <c r="DG98" s="391">
        <f t="shared" si="84"/>
        <v>1712.4433333333332</v>
      </c>
      <c r="DH98" s="389" t="e">
        <f>#REF!-#REF!</f>
        <v>#REF!</v>
      </c>
      <c r="DI98" s="402" t="s">
        <v>122</v>
      </c>
      <c r="DJ98" s="402" t="s">
        <v>277</v>
      </c>
      <c r="DK98" s="284">
        <v>45658</v>
      </c>
      <c r="DL98" s="403">
        <f t="shared" ref="DL98:DL109" si="85">DATEDIF(DJ98,DK98,"y")/3</f>
        <v>9.3333333333333339</v>
      </c>
      <c r="DM98" s="403">
        <f t="shared" ref="DM98:DM109" si="86">DATEDIF(DJ98,DK98,"y")/3</f>
        <v>9.3333333333333339</v>
      </c>
      <c r="DN98" s="404">
        <f>ROUND(AF98/30,2)</f>
        <v>1.87</v>
      </c>
      <c r="DO98" s="405">
        <f>ROUND(AJ98/30,2)</f>
        <v>0</v>
      </c>
      <c r="DP98" s="405">
        <f>ROUND(AL98/30,2)</f>
        <v>0</v>
      </c>
      <c r="DQ98" s="405">
        <f>ROUND(AN98/30,2)</f>
        <v>0</v>
      </c>
      <c r="DR98" s="405">
        <f>ROUND(AP98/30,2)</f>
        <v>0</v>
      </c>
      <c r="DS98" s="405">
        <f>ROUND(AR98/30,2)</f>
        <v>0</v>
      </c>
      <c r="DT98" s="405">
        <f>ROUND(AT98/30,2)</f>
        <v>0</v>
      </c>
      <c r="DU98" s="405">
        <f>ROUND(AV98/30,2)</f>
        <v>0</v>
      </c>
      <c r="DV98" s="405">
        <f>ROUND(AX98/30,2)</f>
        <v>0</v>
      </c>
      <c r="DW98" s="405">
        <f>ROUND(AZ98/30,2)</f>
        <v>0</v>
      </c>
      <c r="DX98" s="405">
        <f>ROUND(BB98/30,2)</f>
        <v>0</v>
      </c>
      <c r="DY98" s="204"/>
      <c r="DZ98" s="406">
        <v>194</v>
      </c>
      <c r="EA98" s="406">
        <v>1289.9000000000001</v>
      </c>
      <c r="EB98" s="407" t="e">
        <f>#REF!-DZ98</f>
        <v>#REF!</v>
      </c>
      <c r="EC98" s="408">
        <f>DG98-EA98</f>
        <v>422.54333333333307</v>
      </c>
      <c r="ED98" s="409">
        <f>ROUND(DB98/2,2)</f>
        <v>0</v>
      </c>
      <c r="EE98" s="204"/>
      <c r="EF98" s="204"/>
      <c r="EG98" s="204"/>
      <c r="EH98" s="204"/>
      <c r="EI98" s="134" t="s">
        <v>146</v>
      </c>
      <c r="EJ98" s="124">
        <v>32300</v>
      </c>
      <c r="EK98" s="295" t="s">
        <v>147</v>
      </c>
      <c r="EL98" s="295">
        <v>2</v>
      </c>
      <c r="EM98" s="205">
        <v>3</v>
      </c>
      <c r="EN98" s="205" t="s">
        <v>132</v>
      </c>
      <c r="EO98" s="170" t="s">
        <v>132</v>
      </c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  <c r="IP98" s="172"/>
      <c r="IQ98" s="172"/>
      <c r="IR98" s="172"/>
      <c r="IS98" s="172"/>
      <c r="IT98" s="172"/>
      <c r="IU98" s="172"/>
      <c r="IV98" s="172"/>
      <c r="IW98" s="172"/>
      <c r="IX98" s="172"/>
      <c r="IY98" s="172"/>
      <c r="IZ98" s="172"/>
      <c r="JA98" s="172"/>
      <c r="JB98" s="172"/>
      <c r="JC98" s="172"/>
      <c r="JD98" s="172"/>
      <c r="JE98" s="172"/>
      <c r="JF98" s="172"/>
      <c r="JG98" s="172"/>
      <c r="JH98" s="172"/>
      <c r="JI98" s="172"/>
      <c r="JJ98" s="172"/>
      <c r="JK98" s="172"/>
      <c r="JL98" s="172"/>
      <c r="JM98" s="172"/>
      <c r="JN98" s="172"/>
      <c r="JO98" s="172"/>
      <c r="JP98" s="172"/>
      <c r="JQ98" s="172"/>
      <c r="JR98" s="172"/>
      <c r="JS98" s="172"/>
      <c r="JT98" s="172"/>
      <c r="JU98" s="172"/>
      <c r="JV98" s="172"/>
      <c r="JW98" s="172"/>
      <c r="JX98" s="172"/>
      <c r="JY98" s="172"/>
      <c r="JZ98" s="172"/>
      <c r="KA98" s="172"/>
      <c r="KB98" s="172"/>
      <c r="KC98" s="172"/>
      <c r="KD98" s="172"/>
      <c r="KE98" s="172"/>
      <c r="KF98" s="172"/>
      <c r="KG98" s="172"/>
      <c r="KH98" s="172"/>
      <c r="KI98" s="172"/>
      <c r="KJ98" s="172"/>
      <c r="KK98" s="172"/>
      <c r="KL98" s="172"/>
      <c r="KM98" s="172"/>
      <c r="KN98" s="172"/>
      <c r="KO98" s="172"/>
      <c r="KP98" s="172"/>
      <c r="KQ98" s="172"/>
      <c r="KR98" s="172"/>
      <c r="KS98" s="172"/>
      <c r="KT98" s="172"/>
      <c r="KU98" s="172"/>
      <c r="KV98" s="172"/>
      <c r="KW98" s="172"/>
      <c r="KX98" s="172"/>
      <c r="KY98" s="172"/>
      <c r="KZ98" s="172"/>
      <c r="LA98" s="172"/>
      <c r="LB98" s="172"/>
      <c r="LC98" s="172"/>
      <c r="LD98" s="172"/>
      <c r="LE98" s="172"/>
      <c r="LF98" s="172"/>
      <c r="LG98" s="172"/>
      <c r="LH98" s="172"/>
      <c r="LI98" s="172"/>
      <c r="LJ98" s="172"/>
      <c r="LK98" s="172"/>
      <c r="LL98" s="172"/>
      <c r="LM98" s="172"/>
      <c r="LN98" s="172"/>
      <c r="LO98" s="172"/>
      <c r="LP98" s="172"/>
      <c r="LQ98" s="172"/>
      <c r="LR98" s="172"/>
      <c r="LS98" s="172"/>
      <c r="LT98" s="172"/>
      <c r="LU98" s="172"/>
      <c r="LV98" s="172"/>
      <c r="LW98" s="172"/>
      <c r="LX98" s="172"/>
      <c r="LY98" s="172"/>
      <c r="LZ98" s="172"/>
      <c r="MA98" s="172"/>
      <c r="MB98" s="172"/>
      <c r="MC98" s="172"/>
      <c r="MD98" s="172"/>
      <c r="ME98" s="172"/>
      <c r="MF98" s="172"/>
      <c r="MG98" s="172"/>
      <c r="MH98" s="172"/>
      <c r="MI98" s="172"/>
      <c r="MJ98" s="172"/>
      <c r="MK98" s="172"/>
      <c r="ML98" s="172"/>
      <c r="MM98" s="172"/>
      <c r="MN98" s="172"/>
      <c r="MO98" s="172"/>
      <c r="MP98" s="172"/>
      <c r="MQ98" s="172"/>
      <c r="MR98" s="172"/>
      <c r="MS98" s="172"/>
      <c r="MT98" s="172"/>
      <c r="MU98" s="172"/>
      <c r="MV98" s="172"/>
      <c r="MW98" s="172"/>
      <c r="MX98" s="172"/>
      <c r="MY98" s="172"/>
      <c r="MZ98" s="172"/>
      <c r="NA98" s="172"/>
      <c r="NB98" s="172"/>
      <c r="NC98" s="172"/>
      <c r="ND98" s="172"/>
      <c r="NE98" s="172"/>
      <c r="NF98" s="172"/>
      <c r="NG98" s="172"/>
      <c r="NH98" s="172"/>
      <c r="NI98" s="172"/>
      <c r="NJ98" s="172"/>
      <c r="NK98" s="172"/>
      <c r="NL98" s="172"/>
      <c r="NM98" s="172"/>
      <c r="NN98" s="172"/>
      <c r="NO98" s="172"/>
      <c r="NP98" s="172"/>
      <c r="NQ98" s="172"/>
      <c r="NR98" s="172"/>
      <c r="NS98" s="172"/>
      <c r="NT98" s="172"/>
      <c r="NU98" s="172"/>
      <c r="NV98" s="172"/>
      <c r="NW98" s="172"/>
      <c r="NX98" s="172"/>
      <c r="NY98" s="172"/>
      <c r="NZ98" s="172"/>
      <c r="OA98" s="172"/>
      <c r="OB98" s="172"/>
      <c r="OC98" s="172"/>
      <c r="OD98" s="172"/>
      <c r="OE98" s="172"/>
      <c r="OF98" s="172"/>
      <c r="OG98" s="172"/>
      <c r="OH98" s="172"/>
      <c r="OI98" s="172"/>
      <c r="OJ98" s="172"/>
      <c r="OK98" s="172"/>
      <c r="OL98" s="172"/>
      <c r="OM98" s="172"/>
      <c r="ON98" s="172"/>
      <c r="OO98" s="172"/>
      <c r="OP98" s="172"/>
      <c r="OQ98" s="172"/>
      <c r="OR98" s="172"/>
      <c r="OS98" s="172"/>
      <c r="OT98" s="172"/>
      <c r="OU98" s="172"/>
      <c r="OV98" s="172"/>
      <c r="OW98" s="172"/>
      <c r="OX98" s="172"/>
      <c r="OY98" s="172"/>
      <c r="OZ98" s="172"/>
      <c r="PA98" s="172"/>
      <c r="PB98" s="172"/>
      <c r="PC98" s="172"/>
      <c r="PD98" s="172"/>
      <c r="PE98" s="172"/>
      <c r="PF98" s="172"/>
      <c r="PG98" s="172"/>
      <c r="PH98" s="172"/>
      <c r="PI98" s="172"/>
      <c r="PJ98" s="172"/>
      <c r="PK98" s="172"/>
      <c r="PL98" s="172"/>
      <c r="PM98" s="172"/>
      <c r="PN98" s="172"/>
      <c r="PO98" s="172"/>
      <c r="PP98" s="172"/>
      <c r="PQ98" s="172"/>
      <c r="PR98" s="172"/>
      <c r="PS98" s="172"/>
      <c r="PT98" s="172"/>
      <c r="PU98" s="172"/>
      <c r="PV98" s="172"/>
      <c r="PW98" s="172"/>
      <c r="PX98" s="172"/>
      <c r="PY98" s="172"/>
      <c r="PZ98" s="172"/>
      <c r="QA98" s="172"/>
      <c r="QB98" s="172"/>
      <c r="QC98" s="172"/>
      <c r="QD98" s="172"/>
      <c r="QE98" s="172"/>
      <c r="QF98" s="172"/>
      <c r="QG98" s="172"/>
      <c r="QH98" s="172"/>
      <c r="QI98" s="172"/>
      <c r="QJ98" s="172"/>
      <c r="QK98" s="172"/>
      <c r="QL98" s="172"/>
      <c r="QM98" s="172"/>
      <c r="QN98" s="172"/>
      <c r="QO98" s="172"/>
      <c r="QP98" s="172"/>
      <c r="QQ98" s="172"/>
      <c r="QR98" s="172"/>
      <c r="QS98" s="172"/>
      <c r="QT98" s="172"/>
      <c r="QU98" s="172"/>
      <c r="QV98" s="172"/>
      <c r="QW98" s="172"/>
      <c r="QX98" s="172"/>
      <c r="QY98" s="172"/>
      <c r="QZ98" s="172"/>
      <c r="RA98" s="172"/>
      <c r="RB98" s="172"/>
      <c r="RC98" s="172"/>
      <c r="RD98" s="172"/>
      <c r="RE98" s="172"/>
      <c r="RF98" s="172"/>
      <c r="RG98" s="172"/>
      <c r="RH98" s="172"/>
      <c r="RI98" s="172"/>
      <c r="RJ98" s="172"/>
      <c r="RK98" s="172"/>
      <c r="RL98" s="172"/>
      <c r="RM98" s="172"/>
      <c r="RN98" s="172"/>
      <c r="RO98" s="172"/>
      <c r="RP98" s="172"/>
      <c r="RQ98" s="172"/>
      <c r="RR98" s="172"/>
      <c r="RS98" s="172"/>
      <c r="RT98" s="172"/>
      <c r="RU98" s="172"/>
      <c r="RV98" s="172"/>
      <c r="RW98" s="172"/>
      <c r="RX98" s="172"/>
      <c r="RY98" s="172"/>
      <c r="RZ98" s="172"/>
      <c r="SA98" s="172"/>
      <c r="SB98" s="172"/>
      <c r="SC98" s="172"/>
      <c r="SD98" s="172"/>
      <c r="SE98" s="172"/>
      <c r="SF98" s="172"/>
      <c r="SG98" s="172"/>
      <c r="SH98" s="172"/>
      <c r="SI98" s="172"/>
      <c r="SJ98" s="172"/>
      <c r="SK98" s="172"/>
      <c r="SL98" s="172"/>
      <c r="SM98" s="172"/>
      <c r="SN98" s="172"/>
      <c r="SO98" s="172"/>
      <c r="SP98" s="172"/>
      <c r="SQ98" s="172"/>
      <c r="SR98" s="172"/>
      <c r="SS98" s="172"/>
      <c r="ST98" s="172"/>
      <c r="SU98" s="172"/>
      <c r="SV98" s="172"/>
      <c r="SW98" s="172"/>
      <c r="SX98" s="172"/>
      <c r="SY98" s="172"/>
      <c r="SZ98" s="172"/>
      <c r="TA98" s="172"/>
      <c r="TB98" s="172"/>
      <c r="TC98" s="172"/>
      <c r="TD98" s="172"/>
      <c r="TE98" s="172"/>
      <c r="TF98" s="172"/>
      <c r="TG98" s="172"/>
      <c r="TH98" s="172"/>
      <c r="TI98" s="172"/>
      <c r="TJ98" s="172"/>
      <c r="TK98" s="172"/>
      <c r="TL98" s="172"/>
      <c r="TM98" s="172"/>
      <c r="TN98" s="172"/>
      <c r="TO98" s="172"/>
      <c r="TP98" s="172"/>
      <c r="TQ98" s="172"/>
      <c r="TR98" s="172"/>
      <c r="TS98" s="172"/>
      <c r="TT98" s="172"/>
      <c r="TU98" s="172"/>
      <c r="TV98" s="172"/>
      <c r="TW98" s="172"/>
      <c r="TX98" s="172"/>
      <c r="TY98" s="172"/>
      <c r="TZ98" s="172"/>
      <c r="UA98" s="172"/>
      <c r="UB98" s="172"/>
      <c r="UC98" s="172"/>
      <c r="UD98" s="172"/>
      <c r="UE98" s="172"/>
      <c r="UF98" s="172"/>
      <c r="UG98" s="172"/>
      <c r="UH98" s="172"/>
      <c r="UI98" s="172"/>
      <c r="UJ98" s="172"/>
      <c r="UK98" s="172"/>
      <c r="UL98" s="172"/>
      <c r="UM98" s="172"/>
      <c r="UN98" s="172"/>
      <c r="UO98" s="172"/>
      <c r="UP98" s="172"/>
      <c r="UQ98" s="172"/>
      <c r="UR98" s="172"/>
      <c r="US98" s="172"/>
      <c r="UT98" s="172"/>
      <c r="UU98" s="172"/>
      <c r="UV98" s="172"/>
      <c r="UW98" s="172"/>
      <c r="UX98" s="172"/>
      <c r="UY98" s="172"/>
      <c r="UZ98" s="172"/>
      <c r="VA98" s="172"/>
      <c r="VB98" s="172"/>
      <c r="VC98" s="172"/>
      <c r="VD98" s="172"/>
      <c r="VE98" s="172"/>
      <c r="VF98" s="172"/>
      <c r="VG98" s="172"/>
      <c r="VH98" s="172"/>
      <c r="VI98" s="172"/>
      <c r="VJ98" s="172"/>
      <c r="VK98" s="172"/>
      <c r="VL98" s="172"/>
      <c r="VM98" s="172"/>
      <c r="VN98" s="172"/>
      <c r="VO98" s="172"/>
      <c r="VP98" s="172"/>
      <c r="VQ98" s="172"/>
      <c r="VR98" s="172"/>
      <c r="VS98" s="172"/>
      <c r="VT98" s="172"/>
      <c r="VU98" s="172"/>
      <c r="VV98" s="172"/>
      <c r="VW98" s="172"/>
      <c r="VX98" s="172"/>
      <c r="VY98" s="172"/>
      <c r="VZ98" s="172"/>
      <c r="WA98" s="172"/>
      <c r="WB98" s="172"/>
      <c r="WC98" s="172"/>
      <c r="WD98" s="172"/>
      <c r="WE98" s="172"/>
      <c r="WF98" s="172"/>
      <c r="WG98" s="172"/>
      <c r="WH98" s="172"/>
      <c r="WI98" s="172"/>
      <c r="WJ98" s="172"/>
      <c r="WK98" s="172"/>
      <c r="WL98" s="172"/>
      <c r="WM98" s="172"/>
      <c r="WN98" s="172"/>
      <c r="WO98" s="172"/>
      <c r="WP98" s="172"/>
      <c r="WQ98" s="172"/>
      <c r="WR98" s="172"/>
      <c r="WS98" s="172"/>
      <c r="WT98" s="172"/>
      <c r="WU98" s="172"/>
      <c r="WV98" s="172"/>
      <c r="WW98" s="172"/>
      <c r="WX98" s="172"/>
      <c r="WY98" s="172"/>
      <c r="WZ98" s="172"/>
      <c r="XA98" s="172"/>
      <c r="XB98" s="172"/>
      <c r="XC98" s="172"/>
      <c r="XD98" s="172"/>
      <c r="XE98" s="172"/>
      <c r="XF98" s="172"/>
      <c r="XG98" s="172"/>
      <c r="XH98" s="172"/>
      <c r="XI98" s="172"/>
      <c r="XJ98" s="172"/>
      <c r="XK98" s="172"/>
      <c r="XL98" s="172"/>
      <c r="XM98" s="172"/>
      <c r="XN98" s="172"/>
      <c r="XO98" s="172"/>
      <c r="XP98" s="172"/>
      <c r="XQ98" s="172"/>
      <c r="XR98" s="172"/>
      <c r="XS98" s="172"/>
      <c r="XT98" s="172"/>
      <c r="XU98" s="172"/>
      <c r="XV98" s="172"/>
      <c r="XW98" s="172"/>
      <c r="XX98" s="172"/>
      <c r="XY98" s="172"/>
      <c r="XZ98" s="172"/>
      <c r="YA98" s="172"/>
      <c r="YB98" s="172"/>
      <c r="YC98" s="172"/>
      <c r="YD98" s="172"/>
      <c r="YE98" s="172"/>
      <c r="YF98" s="172"/>
      <c r="YG98" s="172"/>
      <c r="YH98" s="172"/>
      <c r="YI98" s="172"/>
      <c r="YJ98" s="172"/>
      <c r="YK98" s="172"/>
      <c r="YL98" s="172"/>
      <c r="YM98" s="172"/>
      <c r="YN98" s="172"/>
      <c r="YO98" s="172"/>
      <c r="YP98" s="172"/>
      <c r="YQ98" s="172"/>
      <c r="YR98" s="172"/>
      <c r="YS98" s="172"/>
      <c r="YT98" s="172"/>
      <c r="YU98" s="172"/>
      <c r="YV98" s="172"/>
      <c r="YW98" s="172"/>
      <c r="YX98" s="172"/>
      <c r="YY98" s="172"/>
      <c r="YZ98" s="172"/>
      <c r="ZA98" s="172"/>
      <c r="ZB98" s="172"/>
      <c r="ZC98" s="172"/>
      <c r="ZD98" s="172"/>
      <c r="ZE98" s="172"/>
      <c r="ZF98" s="172"/>
      <c r="ZG98" s="172"/>
      <c r="ZH98" s="172"/>
      <c r="ZI98" s="172"/>
      <c r="ZJ98" s="172"/>
      <c r="ZK98" s="172"/>
      <c r="ZL98" s="172"/>
      <c r="ZM98" s="172"/>
      <c r="ZN98" s="172"/>
      <c r="ZO98" s="172"/>
      <c r="ZP98" s="172"/>
      <c r="ZQ98" s="172"/>
      <c r="ZR98" s="172"/>
      <c r="ZS98" s="172"/>
      <c r="ZT98" s="172"/>
      <c r="ZU98" s="172"/>
      <c r="ZV98" s="172"/>
      <c r="ZW98" s="172"/>
      <c r="ZX98" s="172"/>
      <c r="ZY98" s="172"/>
      <c r="ZZ98" s="172"/>
      <c r="AAA98" s="172"/>
      <c r="AAB98" s="172"/>
      <c r="AAC98" s="172"/>
      <c r="AAD98" s="172"/>
      <c r="AAE98" s="172"/>
      <c r="AAF98" s="172"/>
      <c r="AAG98" s="172"/>
      <c r="AAH98" s="172"/>
      <c r="AAI98" s="172"/>
      <c r="AAJ98" s="172"/>
      <c r="AAK98" s="172"/>
      <c r="AAL98" s="172"/>
      <c r="AAM98" s="172"/>
      <c r="AAN98" s="172"/>
      <c r="AAO98" s="172"/>
      <c r="AAP98" s="172"/>
      <c r="AAQ98" s="172"/>
      <c r="AAR98" s="172"/>
      <c r="AAS98" s="172"/>
      <c r="AAT98" s="172"/>
      <c r="AAU98" s="172"/>
      <c r="AAV98" s="172"/>
      <c r="AAW98" s="172"/>
      <c r="AAX98" s="172"/>
      <c r="AAY98" s="172"/>
      <c r="AAZ98" s="172"/>
      <c r="ABA98" s="172"/>
      <c r="ABB98" s="172"/>
      <c r="ABC98" s="172"/>
      <c r="ABD98" s="172"/>
      <c r="ABE98" s="172"/>
      <c r="ABF98" s="172"/>
      <c r="ABG98" s="172"/>
      <c r="ABH98" s="172"/>
      <c r="ABI98" s="172"/>
      <c r="ABJ98" s="172"/>
      <c r="ABK98" s="172"/>
      <c r="ABL98" s="172"/>
      <c r="ABM98" s="172"/>
      <c r="ABN98" s="172"/>
      <c r="ABO98" s="172"/>
      <c r="ABP98" s="172"/>
      <c r="ABQ98" s="172"/>
      <c r="ABR98" s="172"/>
      <c r="ABS98" s="172"/>
      <c r="ABT98" s="172"/>
      <c r="ABU98" s="172"/>
      <c r="ABV98" s="172"/>
      <c r="ABW98" s="172"/>
      <c r="ABX98" s="172"/>
      <c r="ABY98" s="172"/>
      <c r="ABZ98" s="172"/>
      <c r="ACA98" s="172"/>
      <c r="ACB98" s="172"/>
      <c r="ACC98" s="172"/>
      <c r="ACD98" s="172"/>
      <c r="ACE98" s="172"/>
      <c r="ACF98" s="172"/>
      <c r="ACG98" s="172"/>
      <c r="ACH98" s="172"/>
      <c r="ACI98" s="172"/>
      <c r="ACJ98" s="172"/>
      <c r="ACK98" s="172"/>
      <c r="ACL98" s="172"/>
      <c r="ACM98" s="172"/>
      <c r="ACN98" s="172"/>
      <c r="ACO98" s="172"/>
      <c r="ACP98" s="172"/>
      <c r="ACQ98" s="172"/>
      <c r="ACR98" s="172"/>
      <c r="ACS98" s="172"/>
      <c r="ACT98" s="172"/>
      <c r="ACU98" s="172"/>
      <c r="ACV98" s="172"/>
      <c r="ACW98" s="172"/>
      <c r="ACX98" s="172"/>
      <c r="ACY98" s="172"/>
      <c r="ACZ98" s="172"/>
      <c r="ADA98" s="172"/>
      <c r="ADB98" s="172"/>
      <c r="ADC98" s="172"/>
      <c r="ADD98" s="172"/>
      <c r="ADE98" s="172"/>
      <c r="ADF98" s="172"/>
      <c r="ADG98" s="172"/>
      <c r="ADH98" s="172"/>
      <c r="ADI98" s="172"/>
      <c r="ADJ98" s="172"/>
      <c r="ADK98" s="172"/>
      <c r="ADL98" s="172"/>
      <c r="ADM98" s="172"/>
      <c r="ADN98" s="172"/>
      <c r="ADO98" s="172"/>
      <c r="ADP98" s="172"/>
      <c r="ADQ98" s="172"/>
      <c r="ADR98" s="172"/>
      <c r="ADS98" s="172"/>
      <c r="ADT98" s="172"/>
      <c r="ADU98" s="172"/>
      <c r="ADV98" s="172"/>
      <c r="ADW98" s="172"/>
      <c r="ADX98" s="172"/>
      <c r="ADY98" s="172"/>
      <c r="ADZ98" s="172"/>
      <c r="AEA98" s="172"/>
      <c r="AEB98" s="172"/>
      <c r="AEC98" s="172"/>
      <c r="AED98" s="172"/>
      <c r="AEE98" s="172"/>
      <c r="AEF98" s="172"/>
      <c r="AEG98" s="172"/>
      <c r="AEH98" s="172"/>
      <c r="AEI98" s="172"/>
      <c r="AEJ98" s="172"/>
      <c r="AEK98" s="172"/>
      <c r="AEL98" s="172"/>
      <c r="AEM98" s="172"/>
      <c r="AEN98" s="172"/>
      <c r="AEO98" s="172"/>
      <c r="AEP98" s="172"/>
      <c r="AEQ98" s="172"/>
      <c r="AER98" s="172"/>
      <c r="AES98" s="172"/>
      <c r="AET98" s="172"/>
      <c r="AEU98" s="172"/>
      <c r="AEV98" s="172"/>
      <c r="AEW98" s="172"/>
      <c r="AEX98" s="172"/>
      <c r="AEY98" s="172"/>
      <c r="AEZ98" s="172"/>
      <c r="AFA98" s="172"/>
      <c r="AFB98" s="172"/>
      <c r="AFC98" s="172"/>
      <c r="AFD98" s="172"/>
      <c r="AFE98" s="172"/>
      <c r="AFF98" s="172"/>
      <c r="AFG98" s="172"/>
      <c r="AFH98" s="172"/>
      <c r="AFI98" s="172"/>
      <c r="AFJ98" s="172"/>
      <c r="AFK98" s="172"/>
      <c r="AFL98" s="172"/>
      <c r="AFM98" s="172"/>
      <c r="AFN98" s="172"/>
      <c r="AFO98" s="172"/>
      <c r="AFP98" s="172"/>
      <c r="AFQ98" s="172"/>
      <c r="AFR98" s="172"/>
      <c r="AFS98" s="172"/>
      <c r="AFT98" s="172"/>
      <c r="AFU98" s="172"/>
      <c r="AFV98" s="172"/>
      <c r="AFW98" s="172"/>
      <c r="AFX98" s="172"/>
      <c r="AFY98" s="172"/>
      <c r="AFZ98" s="172"/>
      <c r="AGA98" s="172"/>
      <c r="AGB98" s="172"/>
      <c r="AGC98" s="172"/>
      <c r="AGD98" s="172"/>
      <c r="AGE98" s="172"/>
      <c r="AGF98" s="172"/>
      <c r="AGG98" s="172"/>
      <c r="AGH98" s="172"/>
      <c r="AGI98" s="172"/>
      <c r="AGJ98" s="172"/>
      <c r="AGK98" s="172"/>
      <c r="AGL98" s="172"/>
      <c r="AGM98" s="172"/>
      <c r="AGN98" s="172"/>
      <c r="AGO98" s="172"/>
      <c r="AGP98" s="172"/>
      <c r="AGQ98" s="172"/>
      <c r="AGR98" s="172"/>
      <c r="AGS98" s="172"/>
      <c r="AGT98" s="172"/>
      <c r="AGU98" s="172"/>
      <c r="AGV98" s="172"/>
      <c r="AGW98" s="172"/>
      <c r="AGX98" s="172"/>
      <c r="AGY98" s="172"/>
      <c r="AGZ98" s="172"/>
      <c r="AHA98" s="172"/>
      <c r="AHB98" s="172"/>
      <c r="AHC98" s="172"/>
      <c r="AHD98" s="172"/>
      <c r="AHE98" s="172"/>
      <c r="AHF98" s="172"/>
      <c r="AHG98" s="172"/>
      <c r="AHH98" s="172"/>
      <c r="AHI98" s="172"/>
      <c r="AHJ98" s="172"/>
      <c r="AHK98" s="172"/>
      <c r="AHL98" s="172"/>
      <c r="AHM98" s="172"/>
      <c r="AHN98" s="172"/>
      <c r="AHO98" s="172"/>
      <c r="AHP98" s="172"/>
      <c r="AHQ98" s="172"/>
      <c r="AHR98" s="172"/>
      <c r="AHS98" s="172"/>
      <c r="AHT98" s="172"/>
      <c r="AHU98" s="172"/>
      <c r="AHV98" s="172"/>
      <c r="AHW98" s="172"/>
      <c r="AHX98" s="172"/>
      <c r="AHY98" s="172"/>
      <c r="AHZ98" s="172"/>
      <c r="AIA98" s="172"/>
      <c r="AIB98" s="172"/>
      <c r="AIC98" s="172"/>
      <c r="AID98" s="172"/>
      <c r="AIE98" s="172"/>
      <c r="AIF98" s="172"/>
      <c r="AIG98" s="172"/>
      <c r="AIH98" s="172"/>
      <c r="AII98" s="172"/>
      <c r="AIJ98" s="172"/>
      <c r="AIK98" s="172"/>
      <c r="AIL98" s="172"/>
      <c r="AIM98" s="172"/>
      <c r="AIN98" s="172"/>
      <c r="AIO98" s="172"/>
      <c r="AIP98" s="172"/>
      <c r="AIQ98" s="172"/>
      <c r="AIR98" s="172"/>
      <c r="AIS98" s="172"/>
      <c r="AIT98" s="172"/>
      <c r="AIU98" s="172"/>
      <c r="AIV98" s="172"/>
      <c r="AIW98" s="172"/>
      <c r="AIX98" s="172"/>
      <c r="AIY98" s="172"/>
      <c r="AIZ98" s="172"/>
      <c r="AJA98" s="172"/>
      <c r="AJB98" s="172"/>
      <c r="AJC98" s="172"/>
      <c r="AJD98" s="172"/>
      <c r="AJE98" s="172"/>
      <c r="AJF98" s="172"/>
      <c r="AJG98" s="172"/>
      <c r="AJH98" s="172"/>
      <c r="AJI98" s="172"/>
      <c r="AJJ98" s="172"/>
      <c r="AJK98" s="172"/>
      <c r="AJL98" s="172"/>
      <c r="AJM98" s="172"/>
      <c r="AJN98" s="172"/>
      <c r="AJO98" s="172"/>
      <c r="AJP98" s="172"/>
      <c r="AJQ98" s="172"/>
      <c r="AJR98" s="172"/>
      <c r="AJS98" s="172"/>
      <c r="AJT98" s="172"/>
      <c r="AJU98" s="172"/>
      <c r="AJV98" s="172"/>
      <c r="AJW98" s="172"/>
      <c r="AJX98" s="172"/>
      <c r="AJY98" s="172"/>
      <c r="AJZ98" s="172"/>
      <c r="AKA98" s="172"/>
      <c r="AKB98" s="172"/>
      <c r="AKC98" s="172"/>
      <c r="AKD98" s="172"/>
      <c r="AKE98" s="172"/>
      <c r="AKF98" s="172"/>
      <c r="AKG98" s="172"/>
      <c r="AKH98" s="172"/>
      <c r="AKI98" s="172"/>
      <c r="AKJ98" s="172"/>
      <c r="AKK98" s="172"/>
      <c r="AKL98" s="172"/>
      <c r="AKM98" s="172"/>
      <c r="AKN98" s="172"/>
      <c r="AKO98" s="172"/>
      <c r="AKP98" s="172"/>
      <c r="AKQ98" s="172"/>
      <c r="AKR98" s="172"/>
      <c r="AKS98" s="172"/>
      <c r="AKT98" s="172"/>
      <c r="AKU98" s="172"/>
      <c r="AKV98" s="172"/>
      <c r="AKW98" s="172"/>
      <c r="AKX98" s="172"/>
      <c r="AKY98" s="172"/>
      <c r="AKZ98" s="172"/>
      <c r="ALA98" s="172"/>
      <c r="ALB98" s="172"/>
      <c r="ALC98" s="172"/>
      <c r="ALD98" s="172"/>
      <c r="ALE98" s="172"/>
      <c r="ALF98" s="172"/>
      <c r="ALG98" s="172"/>
      <c r="ALH98" s="172"/>
      <c r="ALI98" s="172"/>
      <c r="ALJ98" s="172"/>
      <c r="ALK98" s="172"/>
      <c r="ALL98" s="172"/>
      <c r="ALM98" s="172"/>
      <c r="ALN98" s="172"/>
      <c r="ALO98" s="172"/>
      <c r="ALP98" s="172"/>
      <c r="ALQ98" s="172"/>
      <c r="ALR98" s="172"/>
      <c r="ALS98" s="172"/>
      <c r="ALT98" s="172"/>
      <c r="ALU98" s="172"/>
      <c r="ALV98" s="172"/>
      <c r="ALW98" s="172"/>
      <c r="ALX98" s="172"/>
      <c r="ALY98" s="172"/>
      <c r="ALZ98" s="172"/>
      <c r="AMA98" s="172"/>
      <c r="AMB98" s="172"/>
      <c r="AMC98" s="172"/>
      <c r="AMD98" s="172"/>
      <c r="AME98" s="172"/>
      <c r="AMF98" s="172"/>
      <c r="AMG98" s="172"/>
      <c r="AMH98" s="172"/>
      <c r="AMI98" s="172"/>
      <c r="AMJ98" s="172"/>
      <c r="AMK98" s="172"/>
      <c r="AML98" s="172"/>
      <c r="AMM98" s="172"/>
      <c r="AMN98" s="172"/>
      <c r="AMO98" s="172"/>
      <c r="AMP98" s="172"/>
      <c r="AMQ98" s="172"/>
      <c r="AMR98" s="172"/>
      <c r="AMS98" s="172"/>
      <c r="AMT98" s="172"/>
      <c r="AMU98" s="172"/>
      <c r="AMV98" s="172"/>
      <c r="AMW98" s="172"/>
      <c r="AMX98" s="172"/>
      <c r="AMY98" s="172"/>
      <c r="AMZ98" s="172"/>
      <c r="ANA98" s="172"/>
      <c r="ANB98" s="172"/>
      <c r="ANC98" s="172"/>
      <c r="AND98" s="172"/>
      <c r="ANE98" s="172"/>
      <c r="ANF98" s="172"/>
      <c r="ANG98" s="172"/>
      <c r="ANH98" s="172"/>
      <c r="ANI98" s="172"/>
      <c r="ANJ98" s="172"/>
    </row>
    <row r="99" spans="1:1050" s="206" customFormat="1" ht="26.1" customHeight="1" outlineLevel="2" x14ac:dyDescent="0.2">
      <c r="A99" s="386">
        <f>EJ99</f>
        <v>32300</v>
      </c>
      <c r="B99" s="387" t="s">
        <v>137</v>
      </c>
      <c r="C99" s="387" t="s">
        <v>113</v>
      </c>
      <c r="D99" s="387" t="s">
        <v>10</v>
      </c>
      <c r="E99" s="387" t="s">
        <v>115</v>
      </c>
      <c r="F99" s="387"/>
      <c r="G99" s="388" t="s">
        <v>261</v>
      </c>
      <c r="H99" s="389" t="s">
        <v>130</v>
      </c>
      <c r="I99" s="389">
        <v>14</v>
      </c>
      <c r="J99" s="391">
        <v>515.26</v>
      </c>
      <c r="K99" s="391">
        <v>75.78</v>
      </c>
      <c r="L99" s="391">
        <v>301.61</v>
      </c>
      <c r="M99" s="391">
        <v>300.66000000000003</v>
      </c>
      <c r="N99" s="391"/>
      <c r="O99" s="391"/>
      <c r="P99" s="391"/>
      <c r="Q99" s="391"/>
      <c r="R99" s="391"/>
      <c r="S99" s="391">
        <v>150.25</v>
      </c>
      <c r="T99" s="391">
        <f>SUM(J99:S99)</f>
        <v>1343.56</v>
      </c>
      <c r="U99" s="391">
        <f>(((J99+K99+L99+N99+P99)*14)+((M99+O99+Q99+R99+S99)*12))</f>
        <v>17908.02</v>
      </c>
      <c r="V99" s="389">
        <v>3</v>
      </c>
      <c r="W99" s="392">
        <v>16</v>
      </c>
      <c r="X99" s="393">
        <f>VLOOKUP(W99,'[1]PPTOS GENERALES 2024'!$AO$61:$AQ$63,3)*Y99</f>
        <v>436.27</v>
      </c>
      <c r="Y99" s="394">
        <v>1</v>
      </c>
      <c r="Z99" s="395">
        <f>VLOOKUP(C99,'[1]PPTOS GENERALES 2024'!$AL$3:$AO$8,4)*Y99</f>
        <v>659.44</v>
      </c>
      <c r="AA99" s="395">
        <f>VLOOKUP(C99,'[1]PPTOS GENERALES 2024'!$AL$3:$AP$8,5)*DM99*Y99</f>
        <v>200.29333333333332</v>
      </c>
      <c r="AB99" s="395"/>
      <c r="AC99" s="391">
        <f>VLOOKUP(C99,'[1]PPTOS GENERALES 2024'!$AU$3:$AV$8,2)*Y99</f>
        <v>659.44399999999996</v>
      </c>
      <c r="AD99" s="391">
        <f>VLOOKUP(C99,'[1]PPTOS GENERALES 2024'!$AU$3:$AW$8,3)*DM99*Y99</f>
        <v>200.24399999999997</v>
      </c>
      <c r="AE99" s="396">
        <f>VLOOKUP(I99,'[1]PPTOS GENERALES 2024'!$AO$60:$AQ$63,3)*Y99</f>
        <v>380.27</v>
      </c>
      <c r="AF99" s="391">
        <f t="shared" si="78"/>
        <v>56</v>
      </c>
      <c r="AG99" s="391">
        <f>VLOOKUP(V99,'[1]PPTOS GENERALES 2024'!$AL$61:$AU$63,10)*Y99</f>
        <v>465.15999999999997</v>
      </c>
      <c r="AH99" s="391"/>
      <c r="AI99" s="391"/>
      <c r="AJ99" s="391"/>
      <c r="AK99" s="397"/>
      <c r="AL99" s="391">
        <f>VLOOKUP(V99,'[1]PPTOS GENERALES 2024'!$AL$45:$BB$56,12)*AK99</f>
        <v>0</v>
      </c>
      <c r="AM99" s="397"/>
      <c r="AN99" s="391">
        <f>VLOOKUP(V99,'[1]PPTOS GENERALES 2024'!$AL$45:$BB$56,14)*AM99</f>
        <v>0</v>
      </c>
      <c r="AO99" s="397"/>
      <c r="AP99" s="391">
        <f>VLOOKUP(V99,'[1]PPTOS GENERALES 2024'!$AL$45:$BB$56,15)*AO99</f>
        <v>0</v>
      </c>
      <c r="AQ99" s="397"/>
      <c r="AR99" s="391">
        <f>VLOOKUP(V99,'[1]PPTOS GENERALES 2024'!$AL$45:$BB$56,17)*AQ99</f>
        <v>0</v>
      </c>
      <c r="AS99" s="397"/>
      <c r="AT99" s="391">
        <f>VLOOKUP(V99,'[1]PPTOS GENERALES 2024'!$AL$45:$BG$56,18)*AS99</f>
        <v>0</v>
      </c>
      <c r="AU99" s="398"/>
      <c r="AV99" s="391">
        <f>VLOOKUP(V99,'[1]PPTOS GENERALES 2024'!$AL$45:$BG$56,19)*AU99</f>
        <v>0</v>
      </c>
      <c r="AW99" s="398"/>
      <c r="AX99" s="391">
        <f>VLOOKUP(V99,'[1]PPTOS GENERALES 2024'!$AL$45:$BG$56,20)*AW99</f>
        <v>0</v>
      </c>
      <c r="AY99" s="398"/>
      <c r="AZ99" s="391">
        <f>VLOOKUP(V99,'[1]PPTOS GENERALES 2024'!$AL$45:$BG$56,21)*AY99</f>
        <v>0</v>
      </c>
      <c r="BA99" s="398">
        <v>1</v>
      </c>
      <c r="BB99" s="391">
        <f>VLOOKUP(V99,'[1]PPTOS GENERALES 2024'!$AL$45:$BG$56,22)*BA99</f>
        <v>141.22499999999999</v>
      </c>
      <c r="BC99" s="398"/>
      <c r="BD99" s="270">
        <f>VLOOKUP(V99,'[1]PPTOS GENERALES 2024'!$AL$45:$BZ$56,23)*BC99</f>
        <v>0</v>
      </c>
      <c r="BE99" s="398"/>
      <c r="BF99" s="270">
        <f>VLOOKUP(V99,'[1]PPTOS GENERALES 2024'!$AL$45:$BZ$56,24)*BE99</f>
        <v>0</v>
      </c>
      <c r="BG99" s="398"/>
      <c r="BH99" s="270">
        <f>VLOOKUP(V99,'[1]PPTOS GENERALES 2024'!$AL$45:$BZ$56,25)*BG99</f>
        <v>0</v>
      </c>
      <c r="BI99" s="398"/>
      <c r="BJ99" s="270">
        <f>VLOOKUP(V99,'[1]PPTOS GENERALES 2024'!$AL$45:$BZ$56,26)*BI99</f>
        <v>0</v>
      </c>
      <c r="BK99" s="398"/>
      <c r="BL99" s="270">
        <f>VLOOKUP(V99,'[1]PPTOS GENERALES 2024'!$AL$45:$BZ$56,27)*BK99</f>
        <v>0</v>
      </c>
      <c r="BM99" s="270"/>
      <c r="BN99" s="270">
        <f>VLOOKUP(V99,'[1]PPTOS GENERALES 2024'!$AL$45:$BZ$56,28)*BM99</f>
        <v>0</v>
      </c>
      <c r="BO99" s="270"/>
      <c r="BP99" s="270">
        <f>VLOOKUP(V99,'[1]PPTOS GENERALES 2024'!$AL$45:$BZ$56,29)*BO99</f>
        <v>0</v>
      </c>
      <c r="BQ99" s="270"/>
      <c r="BR99" s="270">
        <f>VLOOKUP(V99,'[1]PPTOS GENERALES 2024'!$AL$45:$BZ$56,30)*BQ99</f>
        <v>0</v>
      </c>
      <c r="BS99" s="270"/>
      <c r="BT99" s="270">
        <f>VLOOKUP(V99,'[1]PPTOS GENERALES 2024'!$AL$45:$BZ$56,31)*BS99</f>
        <v>0</v>
      </c>
      <c r="BU99" s="270"/>
      <c r="BV99" s="270">
        <f>VLOOKUP(V99,'[1]PPTOS GENERALES 2024'!$AL$45:$BZ$56,32)*BU99</f>
        <v>0</v>
      </c>
      <c r="BW99" s="270"/>
      <c r="BX99" s="270">
        <f>VLOOKUP(V99,'[1]PPTOS GENERALES 2024'!$AL$45:$BZ$56,33)*BW99</f>
        <v>0</v>
      </c>
      <c r="BY99" s="270"/>
      <c r="BZ99" s="270">
        <f>VLOOKUP(V99,'[1]PPTOS GENERALES 2024'!$AL$45:$BZ$56,34)*BY99</f>
        <v>0</v>
      </c>
      <c r="CA99" s="270"/>
      <c r="CB99" s="270">
        <f>VLOOKUP(V99,'[1]PPTOS GENERALES 2024'!$AL$45:$BZ$56,35)*CA99</f>
        <v>0</v>
      </c>
      <c r="CC99" s="270">
        <v>0</v>
      </c>
      <c r="CD99" s="270">
        <f>VLOOKUP(V99,'[1]PPTOS GENERALES 2024'!$AL$45:$BZ$56,36)*CC99</f>
        <v>0</v>
      </c>
      <c r="CE99" s="270">
        <v>0</v>
      </c>
      <c r="CF99" s="270">
        <f>VLOOKUP(V99,'[1]PPTOS GENERALES 2024'!$AL$45:$BZ$56,37)*CE99</f>
        <v>0</v>
      </c>
      <c r="CG99" s="270">
        <v>0</v>
      </c>
      <c r="CH99" s="270">
        <f>VLOOKUP(V99,'[1]PPTOS GENERALES 2024'!$AL$45:$BZ$56,38)*CG99</f>
        <v>0</v>
      </c>
      <c r="CI99" s="270">
        <v>0</v>
      </c>
      <c r="CJ99" s="270">
        <f>VLOOKUP(V99,'[1]PPTOS GENERALES 2024'!$AL$45:$BZ$56,39)*CI99</f>
        <v>0</v>
      </c>
      <c r="CK99" s="270"/>
      <c r="CL99" s="270">
        <f>VLOOKUP(V99,'[1]PPTOS GENERALES 2024'!$AL$45:$BZ$56,40)*CK99</f>
        <v>0</v>
      </c>
      <c r="CM99" s="270"/>
      <c r="CN99" s="270">
        <f>VLOOKUP(V99,'[1]PPTOS GENERALES 2024'!$AL$45:$BZ$56,41)*CM99</f>
        <v>0</v>
      </c>
      <c r="CO99" s="391"/>
      <c r="CP99" s="391"/>
      <c r="CQ99" s="391"/>
      <c r="CR99" s="391"/>
      <c r="CS99" s="391"/>
      <c r="CT99" s="391">
        <f t="array" ref="CT99">ROUND(Z99*14,2)</f>
        <v>9232.16</v>
      </c>
      <c r="CU99" s="391">
        <f t="array" ref="CU99">ROUND((AA99*12)+ (AD99*2)+AB99,2)</f>
        <v>2804.01</v>
      </c>
      <c r="CV99" s="270">
        <f>SUM(CO99:CU99)</f>
        <v>12036.17</v>
      </c>
      <c r="CW99" s="391">
        <f t="array" ref="CW99">ROUND((AE99+AF99)*14,2)</f>
        <v>6107.78</v>
      </c>
      <c r="CX99" s="391">
        <f t="array" ref="CX99">ROUND(AG99*14,2)</f>
        <v>6512.24</v>
      </c>
      <c r="CY99" s="270">
        <f t="shared" si="79"/>
        <v>1977.15</v>
      </c>
      <c r="CZ99" s="278">
        <f t="shared" si="80"/>
        <v>8489.39</v>
      </c>
      <c r="DA99" s="129">
        <f t="shared" si="81"/>
        <v>26633.340000000004</v>
      </c>
      <c r="DB99" s="390">
        <v>0</v>
      </c>
      <c r="DC99" s="400">
        <f t="shared" si="82"/>
        <v>26350.986666666668</v>
      </c>
      <c r="DD99" s="401">
        <f t="shared" si="83"/>
        <v>0.47146287901547268</v>
      </c>
      <c r="DE99" s="391"/>
      <c r="DF99" s="391"/>
      <c r="DG99" s="391">
        <f t="shared" si="84"/>
        <v>1902.3883333333333</v>
      </c>
      <c r="DH99" s="389" t="e">
        <f>#REF!-#REF!</f>
        <v>#REF!</v>
      </c>
      <c r="DI99" s="402" t="s">
        <v>122</v>
      </c>
      <c r="DJ99" s="402" t="s">
        <v>276</v>
      </c>
      <c r="DK99" s="284">
        <v>45658</v>
      </c>
      <c r="DL99" s="403">
        <f t="shared" si="85"/>
        <v>12.333333333333334</v>
      </c>
      <c r="DM99" s="403">
        <f t="shared" si="86"/>
        <v>12.333333333333334</v>
      </c>
      <c r="DN99" s="404">
        <f>ROUND(AF99/30,2)</f>
        <v>1.87</v>
      </c>
      <c r="DO99" s="405">
        <f>ROUND(AJ99/30,2)</f>
        <v>0</v>
      </c>
      <c r="DP99" s="405">
        <f>ROUND(AL99/30,2)</f>
        <v>0</v>
      </c>
      <c r="DQ99" s="405">
        <f>ROUND(AN99/30,2)</f>
        <v>0</v>
      </c>
      <c r="DR99" s="405">
        <f>ROUND(AP99/30,2)</f>
        <v>0</v>
      </c>
      <c r="DS99" s="405">
        <f>ROUND(AR99/30,2)</f>
        <v>0</v>
      </c>
      <c r="DT99" s="405">
        <f>ROUND(AT99/30,2)</f>
        <v>0</v>
      </c>
      <c r="DU99" s="405">
        <f>ROUND(AV99/30,2)</f>
        <v>0</v>
      </c>
      <c r="DV99" s="405">
        <f>ROUND(AX99/30,2)</f>
        <v>0</v>
      </c>
      <c r="DW99" s="405">
        <f>ROUND(AZ99/30,2)</f>
        <v>0</v>
      </c>
      <c r="DX99" s="405">
        <f>ROUND(BB99/30,2)</f>
        <v>4.71</v>
      </c>
      <c r="DY99" s="204"/>
      <c r="DZ99" s="406">
        <v>79</v>
      </c>
      <c r="EA99" s="406">
        <v>1437.17</v>
      </c>
      <c r="EB99" s="407" t="e">
        <f>#REF!-DZ99</f>
        <v>#REF!</v>
      </c>
      <c r="EC99" s="408">
        <f>DG99-EA99</f>
        <v>465.21833333333325</v>
      </c>
      <c r="ED99" s="409">
        <f>ROUND(DB99/2,2)</f>
        <v>0</v>
      </c>
      <c r="EE99" s="204"/>
      <c r="EF99" s="204"/>
      <c r="EG99" s="204"/>
      <c r="EH99" s="204"/>
      <c r="EI99" s="134" t="s">
        <v>146</v>
      </c>
      <c r="EJ99" s="124">
        <v>32300</v>
      </c>
      <c r="EK99" s="295" t="s">
        <v>147</v>
      </c>
      <c r="EL99" s="295">
        <v>2</v>
      </c>
      <c r="EM99" s="205">
        <v>3</v>
      </c>
      <c r="EN99" s="205" t="s">
        <v>132</v>
      </c>
      <c r="EO99" s="170" t="s">
        <v>132</v>
      </c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  <c r="IP99" s="172"/>
      <c r="IQ99" s="172"/>
      <c r="IR99" s="172"/>
      <c r="IS99" s="172"/>
      <c r="IT99" s="172"/>
      <c r="IU99" s="172"/>
      <c r="IV99" s="172"/>
      <c r="IW99" s="172"/>
      <c r="IX99" s="172"/>
      <c r="IY99" s="172"/>
      <c r="IZ99" s="172"/>
      <c r="JA99" s="172"/>
      <c r="JB99" s="172"/>
      <c r="JC99" s="172"/>
      <c r="JD99" s="172"/>
      <c r="JE99" s="172"/>
      <c r="JF99" s="172"/>
      <c r="JG99" s="172"/>
      <c r="JH99" s="172"/>
      <c r="JI99" s="172"/>
      <c r="JJ99" s="172"/>
      <c r="JK99" s="172"/>
      <c r="JL99" s="172"/>
      <c r="JM99" s="172"/>
      <c r="JN99" s="172"/>
      <c r="JO99" s="172"/>
      <c r="JP99" s="172"/>
      <c r="JQ99" s="172"/>
      <c r="JR99" s="172"/>
      <c r="JS99" s="172"/>
      <c r="JT99" s="172"/>
      <c r="JU99" s="172"/>
      <c r="JV99" s="172"/>
      <c r="JW99" s="172"/>
      <c r="JX99" s="172"/>
      <c r="JY99" s="172"/>
      <c r="JZ99" s="172"/>
      <c r="KA99" s="172"/>
      <c r="KB99" s="172"/>
      <c r="KC99" s="172"/>
      <c r="KD99" s="172"/>
      <c r="KE99" s="172"/>
      <c r="KF99" s="172"/>
      <c r="KG99" s="172"/>
      <c r="KH99" s="172"/>
      <c r="KI99" s="172"/>
      <c r="KJ99" s="172"/>
      <c r="KK99" s="172"/>
      <c r="KL99" s="172"/>
      <c r="KM99" s="172"/>
      <c r="KN99" s="172"/>
      <c r="KO99" s="172"/>
      <c r="KP99" s="172"/>
      <c r="KQ99" s="172"/>
      <c r="KR99" s="172"/>
      <c r="KS99" s="172"/>
      <c r="KT99" s="172"/>
      <c r="KU99" s="172"/>
      <c r="KV99" s="172"/>
      <c r="KW99" s="172"/>
      <c r="KX99" s="172"/>
      <c r="KY99" s="172"/>
      <c r="KZ99" s="172"/>
      <c r="LA99" s="172"/>
      <c r="LB99" s="172"/>
      <c r="LC99" s="172"/>
      <c r="LD99" s="172"/>
      <c r="LE99" s="172"/>
      <c r="LF99" s="172"/>
      <c r="LG99" s="172"/>
      <c r="LH99" s="172"/>
      <c r="LI99" s="172"/>
      <c r="LJ99" s="172"/>
      <c r="LK99" s="172"/>
      <c r="LL99" s="172"/>
      <c r="LM99" s="172"/>
      <c r="LN99" s="172"/>
      <c r="LO99" s="172"/>
      <c r="LP99" s="172"/>
      <c r="LQ99" s="172"/>
      <c r="LR99" s="172"/>
      <c r="LS99" s="172"/>
      <c r="LT99" s="172"/>
      <c r="LU99" s="172"/>
      <c r="LV99" s="172"/>
      <c r="LW99" s="172"/>
      <c r="LX99" s="172"/>
      <c r="LY99" s="172"/>
      <c r="LZ99" s="172"/>
      <c r="MA99" s="172"/>
      <c r="MB99" s="172"/>
      <c r="MC99" s="172"/>
      <c r="MD99" s="172"/>
      <c r="ME99" s="172"/>
      <c r="MF99" s="172"/>
      <c r="MG99" s="172"/>
      <c r="MH99" s="172"/>
      <c r="MI99" s="172"/>
      <c r="MJ99" s="172"/>
      <c r="MK99" s="172"/>
      <c r="ML99" s="172"/>
      <c r="MM99" s="172"/>
      <c r="MN99" s="172"/>
      <c r="MO99" s="172"/>
      <c r="MP99" s="172"/>
      <c r="MQ99" s="172"/>
      <c r="MR99" s="172"/>
      <c r="MS99" s="172"/>
      <c r="MT99" s="172"/>
      <c r="MU99" s="172"/>
      <c r="MV99" s="172"/>
      <c r="MW99" s="172"/>
      <c r="MX99" s="172"/>
      <c r="MY99" s="172"/>
      <c r="MZ99" s="172"/>
      <c r="NA99" s="172"/>
      <c r="NB99" s="172"/>
      <c r="NC99" s="172"/>
      <c r="ND99" s="172"/>
      <c r="NE99" s="172"/>
      <c r="NF99" s="172"/>
      <c r="NG99" s="172"/>
      <c r="NH99" s="172"/>
      <c r="NI99" s="172"/>
      <c r="NJ99" s="172"/>
      <c r="NK99" s="172"/>
      <c r="NL99" s="172"/>
      <c r="NM99" s="172"/>
      <c r="NN99" s="172"/>
      <c r="NO99" s="172"/>
      <c r="NP99" s="172"/>
      <c r="NQ99" s="172"/>
      <c r="NR99" s="172"/>
      <c r="NS99" s="172"/>
      <c r="NT99" s="172"/>
      <c r="NU99" s="172"/>
      <c r="NV99" s="172"/>
      <c r="NW99" s="172"/>
      <c r="NX99" s="172"/>
      <c r="NY99" s="172"/>
      <c r="NZ99" s="172"/>
      <c r="OA99" s="172"/>
      <c r="OB99" s="172"/>
      <c r="OC99" s="172"/>
      <c r="OD99" s="172"/>
      <c r="OE99" s="172"/>
      <c r="OF99" s="172"/>
      <c r="OG99" s="172"/>
      <c r="OH99" s="172"/>
      <c r="OI99" s="172"/>
      <c r="OJ99" s="172"/>
      <c r="OK99" s="172"/>
      <c r="OL99" s="172"/>
      <c r="OM99" s="172"/>
      <c r="ON99" s="172"/>
      <c r="OO99" s="172"/>
      <c r="OP99" s="172"/>
      <c r="OQ99" s="172"/>
      <c r="OR99" s="172"/>
      <c r="OS99" s="172"/>
      <c r="OT99" s="172"/>
      <c r="OU99" s="172"/>
      <c r="OV99" s="172"/>
      <c r="OW99" s="172"/>
      <c r="OX99" s="172"/>
      <c r="OY99" s="172"/>
      <c r="OZ99" s="172"/>
      <c r="PA99" s="172"/>
      <c r="PB99" s="172"/>
      <c r="PC99" s="172"/>
      <c r="PD99" s="172"/>
      <c r="PE99" s="172"/>
      <c r="PF99" s="172"/>
      <c r="PG99" s="172"/>
      <c r="PH99" s="172"/>
      <c r="PI99" s="172"/>
      <c r="PJ99" s="172"/>
      <c r="PK99" s="172"/>
      <c r="PL99" s="172"/>
      <c r="PM99" s="172"/>
      <c r="PN99" s="172"/>
      <c r="PO99" s="172"/>
      <c r="PP99" s="172"/>
      <c r="PQ99" s="172"/>
      <c r="PR99" s="172"/>
      <c r="PS99" s="172"/>
      <c r="PT99" s="172"/>
      <c r="PU99" s="172"/>
      <c r="PV99" s="172"/>
      <c r="PW99" s="172"/>
      <c r="PX99" s="172"/>
      <c r="PY99" s="172"/>
      <c r="PZ99" s="172"/>
      <c r="QA99" s="172"/>
      <c r="QB99" s="172"/>
      <c r="QC99" s="172"/>
      <c r="QD99" s="172"/>
      <c r="QE99" s="172"/>
      <c r="QF99" s="172"/>
      <c r="QG99" s="172"/>
      <c r="QH99" s="172"/>
      <c r="QI99" s="172"/>
      <c r="QJ99" s="172"/>
      <c r="QK99" s="172"/>
      <c r="QL99" s="172"/>
      <c r="QM99" s="172"/>
      <c r="QN99" s="172"/>
      <c r="QO99" s="172"/>
      <c r="QP99" s="172"/>
      <c r="QQ99" s="172"/>
      <c r="QR99" s="172"/>
      <c r="QS99" s="172"/>
      <c r="QT99" s="172"/>
      <c r="QU99" s="172"/>
      <c r="QV99" s="172"/>
      <c r="QW99" s="172"/>
      <c r="QX99" s="172"/>
      <c r="QY99" s="172"/>
      <c r="QZ99" s="172"/>
      <c r="RA99" s="172"/>
      <c r="RB99" s="172"/>
      <c r="RC99" s="172"/>
      <c r="RD99" s="172"/>
      <c r="RE99" s="172"/>
      <c r="RF99" s="172"/>
      <c r="RG99" s="172"/>
      <c r="RH99" s="172"/>
      <c r="RI99" s="172"/>
      <c r="RJ99" s="172"/>
      <c r="RK99" s="172"/>
      <c r="RL99" s="172"/>
      <c r="RM99" s="172"/>
      <c r="RN99" s="172"/>
      <c r="RO99" s="172"/>
      <c r="RP99" s="172"/>
      <c r="RQ99" s="172"/>
      <c r="RR99" s="172"/>
      <c r="RS99" s="172"/>
      <c r="RT99" s="172"/>
      <c r="RU99" s="172"/>
      <c r="RV99" s="172"/>
      <c r="RW99" s="172"/>
      <c r="RX99" s="172"/>
      <c r="RY99" s="172"/>
      <c r="RZ99" s="172"/>
      <c r="SA99" s="172"/>
      <c r="SB99" s="172"/>
      <c r="SC99" s="172"/>
      <c r="SD99" s="172"/>
      <c r="SE99" s="172"/>
      <c r="SF99" s="172"/>
      <c r="SG99" s="172"/>
      <c r="SH99" s="172"/>
      <c r="SI99" s="172"/>
      <c r="SJ99" s="172"/>
      <c r="SK99" s="172"/>
      <c r="SL99" s="172"/>
      <c r="SM99" s="172"/>
      <c r="SN99" s="172"/>
      <c r="SO99" s="172"/>
      <c r="SP99" s="172"/>
      <c r="SQ99" s="172"/>
      <c r="SR99" s="172"/>
      <c r="SS99" s="172"/>
      <c r="ST99" s="172"/>
      <c r="SU99" s="172"/>
      <c r="SV99" s="172"/>
      <c r="SW99" s="172"/>
      <c r="SX99" s="172"/>
      <c r="SY99" s="172"/>
      <c r="SZ99" s="172"/>
      <c r="TA99" s="172"/>
      <c r="TB99" s="172"/>
      <c r="TC99" s="172"/>
      <c r="TD99" s="172"/>
      <c r="TE99" s="172"/>
      <c r="TF99" s="172"/>
      <c r="TG99" s="172"/>
      <c r="TH99" s="172"/>
      <c r="TI99" s="172"/>
      <c r="TJ99" s="172"/>
      <c r="TK99" s="172"/>
      <c r="TL99" s="172"/>
      <c r="TM99" s="172"/>
      <c r="TN99" s="172"/>
      <c r="TO99" s="172"/>
      <c r="TP99" s="172"/>
      <c r="TQ99" s="172"/>
      <c r="TR99" s="172"/>
      <c r="TS99" s="172"/>
      <c r="TT99" s="172"/>
      <c r="TU99" s="172"/>
      <c r="TV99" s="172"/>
      <c r="TW99" s="172"/>
      <c r="TX99" s="172"/>
      <c r="TY99" s="172"/>
      <c r="TZ99" s="172"/>
      <c r="UA99" s="172"/>
      <c r="UB99" s="172"/>
      <c r="UC99" s="172"/>
      <c r="UD99" s="172"/>
      <c r="UE99" s="172"/>
      <c r="UF99" s="172"/>
      <c r="UG99" s="172"/>
      <c r="UH99" s="172"/>
      <c r="UI99" s="172"/>
      <c r="UJ99" s="172"/>
      <c r="UK99" s="172"/>
      <c r="UL99" s="172"/>
      <c r="UM99" s="172"/>
      <c r="UN99" s="172"/>
      <c r="UO99" s="172"/>
      <c r="UP99" s="172"/>
      <c r="UQ99" s="172"/>
      <c r="UR99" s="172"/>
      <c r="US99" s="172"/>
      <c r="UT99" s="172"/>
      <c r="UU99" s="172"/>
      <c r="UV99" s="172"/>
      <c r="UW99" s="172"/>
      <c r="UX99" s="172"/>
      <c r="UY99" s="172"/>
      <c r="UZ99" s="172"/>
      <c r="VA99" s="172"/>
      <c r="VB99" s="172"/>
      <c r="VC99" s="172"/>
      <c r="VD99" s="172"/>
      <c r="VE99" s="172"/>
      <c r="VF99" s="172"/>
      <c r="VG99" s="172"/>
      <c r="VH99" s="172"/>
      <c r="VI99" s="172"/>
      <c r="VJ99" s="172"/>
      <c r="VK99" s="172"/>
      <c r="VL99" s="172"/>
      <c r="VM99" s="172"/>
      <c r="VN99" s="172"/>
      <c r="VO99" s="172"/>
      <c r="VP99" s="172"/>
      <c r="VQ99" s="172"/>
      <c r="VR99" s="172"/>
      <c r="VS99" s="172"/>
      <c r="VT99" s="172"/>
      <c r="VU99" s="172"/>
      <c r="VV99" s="172"/>
      <c r="VW99" s="172"/>
      <c r="VX99" s="172"/>
      <c r="VY99" s="172"/>
      <c r="VZ99" s="172"/>
      <c r="WA99" s="172"/>
      <c r="WB99" s="172"/>
      <c r="WC99" s="172"/>
      <c r="WD99" s="172"/>
      <c r="WE99" s="172"/>
      <c r="WF99" s="172"/>
      <c r="WG99" s="172"/>
      <c r="WH99" s="172"/>
      <c r="WI99" s="172"/>
      <c r="WJ99" s="172"/>
      <c r="WK99" s="172"/>
      <c r="WL99" s="172"/>
      <c r="WM99" s="172"/>
      <c r="WN99" s="172"/>
      <c r="WO99" s="172"/>
      <c r="WP99" s="172"/>
      <c r="WQ99" s="172"/>
      <c r="WR99" s="172"/>
      <c r="WS99" s="172"/>
      <c r="WT99" s="172"/>
      <c r="WU99" s="172"/>
      <c r="WV99" s="172"/>
      <c r="WW99" s="172"/>
      <c r="WX99" s="172"/>
      <c r="WY99" s="172"/>
      <c r="WZ99" s="172"/>
      <c r="XA99" s="172"/>
      <c r="XB99" s="172"/>
      <c r="XC99" s="172"/>
      <c r="XD99" s="172"/>
      <c r="XE99" s="172"/>
      <c r="XF99" s="172"/>
      <c r="XG99" s="172"/>
      <c r="XH99" s="172"/>
      <c r="XI99" s="172"/>
      <c r="XJ99" s="172"/>
      <c r="XK99" s="172"/>
      <c r="XL99" s="172"/>
      <c r="XM99" s="172"/>
      <c r="XN99" s="172"/>
      <c r="XO99" s="172"/>
      <c r="XP99" s="172"/>
      <c r="XQ99" s="172"/>
      <c r="XR99" s="172"/>
      <c r="XS99" s="172"/>
      <c r="XT99" s="172"/>
      <c r="XU99" s="172"/>
      <c r="XV99" s="172"/>
      <c r="XW99" s="172"/>
      <c r="XX99" s="172"/>
      <c r="XY99" s="172"/>
      <c r="XZ99" s="172"/>
      <c r="YA99" s="172"/>
      <c r="YB99" s="172"/>
      <c r="YC99" s="172"/>
      <c r="YD99" s="172"/>
      <c r="YE99" s="172"/>
      <c r="YF99" s="172"/>
      <c r="YG99" s="172"/>
      <c r="YH99" s="172"/>
      <c r="YI99" s="172"/>
      <c r="YJ99" s="172"/>
      <c r="YK99" s="172"/>
      <c r="YL99" s="172"/>
      <c r="YM99" s="172"/>
      <c r="YN99" s="172"/>
      <c r="YO99" s="172"/>
      <c r="YP99" s="172"/>
      <c r="YQ99" s="172"/>
      <c r="YR99" s="172"/>
      <c r="YS99" s="172"/>
      <c r="YT99" s="172"/>
      <c r="YU99" s="172"/>
      <c r="YV99" s="172"/>
      <c r="YW99" s="172"/>
      <c r="YX99" s="172"/>
      <c r="YY99" s="172"/>
      <c r="YZ99" s="172"/>
      <c r="ZA99" s="172"/>
      <c r="ZB99" s="172"/>
      <c r="ZC99" s="172"/>
      <c r="ZD99" s="172"/>
      <c r="ZE99" s="172"/>
      <c r="ZF99" s="172"/>
      <c r="ZG99" s="172"/>
      <c r="ZH99" s="172"/>
      <c r="ZI99" s="172"/>
      <c r="ZJ99" s="172"/>
      <c r="ZK99" s="172"/>
      <c r="ZL99" s="172"/>
      <c r="ZM99" s="172"/>
      <c r="ZN99" s="172"/>
      <c r="ZO99" s="172"/>
      <c r="ZP99" s="172"/>
      <c r="ZQ99" s="172"/>
      <c r="ZR99" s="172"/>
      <c r="ZS99" s="172"/>
      <c r="ZT99" s="172"/>
      <c r="ZU99" s="172"/>
      <c r="ZV99" s="172"/>
      <c r="ZW99" s="172"/>
      <c r="ZX99" s="172"/>
      <c r="ZY99" s="172"/>
      <c r="ZZ99" s="172"/>
      <c r="AAA99" s="172"/>
      <c r="AAB99" s="172"/>
      <c r="AAC99" s="172"/>
      <c r="AAD99" s="172"/>
      <c r="AAE99" s="172"/>
      <c r="AAF99" s="172"/>
      <c r="AAG99" s="172"/>
      <c r="AAH99" s="172"/>
      <c r="AAI99" s="172"/>
      <c r="AAJ99" s="172"/>
      <c r="AAK99" s="172"/>
      <c r="AAL99" s="172"/>
      <c r="AAM99" s="172"/>
      <c r="AAN99" s="172"/>
      <c r="AAO99" s="172"/>
      <c r="AAP99" s="172"/>
      <c r="AAQ99" s="172"/>
      <c r="AAR99" s="172"/>
      <c r="AAS99" s="172"/>
      <c r="AAT99" s="172"/>
      <c r="AAU99" s="172"/>
      <c r="AAV99" s="172"/>
      <c r="AAW99" s="172"/>
      <c r="AAX99" s="172"/>
      <c r="AAY99" s="172"/>
      <c r="AAZ99" s="172"/>
      <c r="ABA99" s="172"/>
      <c r="ABB99" s="172"/>
      <c r="ABC99" s="172"/>
      <c r="ABD99" s="172"/>
      <c r="ABE99" s="172"/>
      <c r="ABF99" s="172"/>
      <c r="ABG99" s="172"/>
      <c r="ABH99" s="172"/>
      <c r="ABI99" s="172"/>
      <c r="ABJ99" s="172"/>
      <c r="ABK99" s="172"/>
      <c r="ABL99" s="172"/>
      <c r="ABM99" s="172"/>
      <c r="ABN99" s="172"/>
      <c r="ABO99" s="172"/>
      <c r="ABP99" s="172"/>
      <c r="ABQ99" s="172"/>
      <c r="ABR99" s="172"/>
      <c r="ABS99" s="172"/>
      <c r="ABT99" s="172"/>
      <c r="ABU99" s="172"/>
      <c r="ABV99" s="172"/>
      <c r="ABW99" s="172"/>
      <c r="ABX99" s="172"/>
      <c r="ABY99" s="172"/>
      <c r="ABZ99" s="172"/>
      <c r="ACA99" s="172"/>
      <c r="ACB99" s="172"/>
      <c r="ACC99" s="172"/>
      <c r="ACD99" s="172"/>
      <c r="ACE99" s="172"/>
      <c r="ACF99" s="172"/>
      <c r="ACG99" s="172"/>
      <c r="ACH99" s="172"/>
      <c r="ACI99" s="172"/>
      <c r="ACJ99" s="172"/>
      <c r="ACK99" s="172"/>
      <c r="ACL99" s="172"/>
      <c r="ACM99" s="172"/>
      <c r="ACN99" s="172"/>
      <c r="ACO99" s="172"/>
      <c r="ACP99" s="172"/>
      <c r="ACQ99" s="172"/>
      <c r="ACR99" s="172"/>
      <c r="ACS99" s="172"/>
      <c r="ACT99" s="172"/>
      <c r="ACU99" s="172"/>
      <c r="ACV99" s="172"/>
      <c r="ACW99" s="172"/>
      <c r="ACX99" s="172"/>
      <c r="ACY99" s="172"/>
      <c r="ACZ99" s="172"/>
      <c r="ADA99" s="172"/>
      <c r="ADB99" s="172"/>
      <c r="ADC99" s="172"/>
      <c r="ADD99" s="172"/>
      <c r="ADE99" s="172"/>
      <c r="ADF99" s="172"/>
      <c r="ADG99" s="172"/>
      <c r="ADH99" s="172"/>
      <c r="ADI99" s="172"/>
      <c r="ADJ99" s="172"/>
      <c r="ADK99" s="172"/>
      <c r="ADL99" s="172"/>
      <c r="ADM99" s="172"/>
      <c r="ADN99" s="172"/>
      <c r="ADO99" s="172"/>
      <c r="ADP99" s="172"/>
      <c r="ADQ99" s="172"/>
      <c r="ADR99" s="172"/>
      <c r="ADS99" s="172"/>
      <c r="ADT99" s="172"/>
      <c r="ADU99" s="172"/>
      <c r="ADV99" s="172"/>
      <c r="ADW99" s="172"/>
      <c r="ADX99" s="172"/>
      <c r="ADY99" s="172"/>
      <c r="ADZ99" s="172"/>
      <c r="AEA99" s="172"/>
      <c r="AEB99" s="172"/>
      <c r="AEC99" s="172"/>
      <c r="AED99" s="172"/>
      <c r="AEE99" s="172"/>
      <c r="AEF99" s="172"/>
      <c r="AEG99" s="172"/>
      <c r="AEH99" s="172"/>
      <c r="AEI99" s="172"/>
      <c r="AEJ99" s="172"/>
      <c r="AEK99" s="172"/>
      <c r="AEL99" s="172"/>
      <c r="AEM99" s="172"/>
      <c r="AEN99" s="172"/>
      <c r="AEO99" s="172"/>
      <c r="AEP99" s="172"/>
      <c r="AEQ99" s="172"/>
      <c r="AER99" s="172"/>
      <c r="AES99" s="172"/>
      <c r="AET99" s="172"/>
      <c r="AEU99" s="172"/>
      <c r="AEV99" s="172"/>
      <c r="AEW99" s="172"/>
      <c r="AEX99" s="172"/>
      <c r="AEY99" s="172"/>
      <c r="AEZ99" s="172"/>
      <c r="AFA99" s="172"/>
      <c r="AFB99" s="172"/>
      <c r="AFC99" s="172"/>
      <c r="AFD99" s="172"/>
      <c r="AFE99" s="172"/>
      <c r="AFF99" s="172"/>
      <c r="AFG99" s="172"/>
      <c r="AFH99" s="172"/>
      <c r="AFI99" s="172"/>
      <c r="AFJ99" s="172"/>
      <c r="AFK99" s="172"/>
      <c r="AFL99" s="172"/>
      <c r="AFM99" s="172"/>
      <c r="AFN99" s="172"/>
      <c r="AFO99" s="172"/>
      <c r="AFP99" s="172"/>
      <c r="AFQ99" s="172"/>
      <c r="AFR99" s="172"/>
      <c r="AFS99" s="172"/>
      <c r="AFT99" s="172"/>
      <c r="AFU99" s="172"/>
      <c r="AFV99" s="172"/>
      <c r="AFW99" s="172"/>
      <c r="AFX99" s="172"/>
      <c r="AFY99" s="172"/>
      <c r="AFZ99" s="172"/>
      <c r="AGA99" s="172"/>
      <c r="AGB99" s="172"/>
      <c r="AGC99" s="172"/>
      <c r="AGD99" s="172"/>
      <c r="AGE99" s="172"/>
      <c r="AGF99" s="172"/>
      <c r="AGG99" s="172"/>
      <c r="AGH99" s="172"/>
      <c r="AGI99" s="172"/>
      <c r="AGJ99" s="172"/>
      <c r="AGK99" s="172"/>
      <c r="AGL99" s="172"/>
      <c r="AGM99" s="172"/>
      <c r="AGN99" s="172"/>
      <c r="AGO99" s="172"/>
      <c r="AGP99" s="172"/>
      <c r="AGQ99" s="172"/>
      <c r="AGR99" s="172"/>
      <c r="AGS99" s="172"/>
      <c r="AGT99" s="172"/>
      <c r="AGU99" s="172"/>
      <c r="AGV99" s="172"/>
      <c r="AGW99" s="172"/>
      <c r="AGX99" s="172"/>
      <c r="AGY99" s="172"/>
      <c r="AGZ99" s="172"/>
      <c r="AHA99" s="172"/>
      <c r="AHB99" s="172"/>
      <c r="AHC99" s="172"/>
      <c r="AHD99" s="172"/>
      <c r="AHE99" s="172"/>
      <c r="AHF99" s="172"/>
      <c r="AHG99" s="172"/>
      <c r="AHH99" s="172"/>
      <c r="AHI99" s="172"/>
      <c r="AHJ99" s="172"/>
      <c r="AHK99" s="172"/>
      <c r="AHL99" s="172"/>
      <c r="AHM99" s="172"/>
      <c r="AHN99" s="172"/>
      <c r="AHO99" s="172"/>
      <c r="AHP99" s="172"/>
      <c r="AHQ99" s="172"/>
      <c r="AHR99" s="172"/>
      <c r="AHS99" s="172"/>
      <c r="AHT99" s="172"/>
      <c r="AHU99" s="172"/>
      <c r="AHV99" s="172"/>
      <c r="AHW99" s="172"/>
      <c r="AHX99" s="172"/>
      <c r="AHY99" s="172"/>
      <c r="AHZ99" s="172"/>
      <c r="AIA99" s="172"/>
      <c r="AIB99" s="172"/>
      <c r="AIC99" s="172"/>
      <c r="AID99" s="172"/>
      <c r="AIE99" s="172"/>
      <c r="AIF99" s="172"/>
      <c r="AIG99" s="172"/>
      <c r="AIH99" s="172"/>
      <c r="AII99" s="172"/>
      <c r="AIJ99" s="172"/>
      <c r="AIK99" s="172"/>
      <c r="AIL99" s="172"/>
      <c r="AIM99" s="172"/>
      <c r="AIN99" s="172"/>
      <c r="AIO99" s="172"/>
      <c r="AIP99" s="172"/>
      <c r="AIQ99" s="172"/>
      <c r="AIR99" s="172"/>
      <c r="AIS99" s="172"/>
      <c r="AIT99" s="172"/>
      <c r="AIU99" s="172"/>
      <c r="AIV99" s="172"/>
      <c r="AIW99" s="172"/>
      <c r="AIX99" s="172"/>
      <c r="AIY99" s="172"/>
      <c r="AIZ99" s="172"/>
      <c r="AJA99" s="172"/>
      <c r="AJB99" s="172"/>
      <c r="AJC99" s="172"/>
      <c r="AJD99" s="172"/>
      <c r="AJE99" s="172"/>
      <c r="AJF99" s="172"/>
      <c r="AJG99" s="172"/>
      <c r="AJH99" s="172"/>
      <c r="AJI99" s="172"/>
      <c r="AJJ99" s="172"/>
      <c r="AJK99" s="172"/>
      <c r="AJL99" s="172"/>
      <c r="AJM99" s="172"/>
      <c r="AJN99" s="172"/>
      <c r="AJO99" s="172"/>
      <c r="AJP99" s="172"/>
      <c r="AJQ99" s="172"/>
      <c r="AJR99" s="172"/>
      <c r="AJS99" s="172"/>
      <c r="AJT99" s="172"/>
      <c r="AJU99" s="172"/>
      <c r="AJV99" s="172"/>
      <c r="AJW99" s="172"/>
      <c r="AJX99" s="172"/>
      <c r="AJY99" s="172"/>
      <c r="AJZ99" s="172"/>
      <c r="AKA99" s="172"/>
      <c r="AKB99" s="172"/>
      <c r="AKC99" s="172"/>
      <c r="AKD99" s="172"/>
      <c r="AKE99" s="172"/>
      <c r="AKF99" s="172"/>
      <c r="AKG99" s="172"/>
      <c r="AKH99" s="172"/>
      <c r="AKI99" s="172"/>
      <c r="AKJ99" s="172"/>
      <c r="AKK99" s="172"/>
      <c r="AKL99" s="172"/>
      <c r="AKM99" s="172"/>
      <c r="AKN99" s="172"/>
      <c r="AKO99" s="172"/>
      <c r="AKP99" s="172"/>
      <c r="AKQ99" s="172"/>
      <c r="AKR99" s="172"/>
      <c r="AKS99" s="172"/>
      <c r="AKT99" s="172"/>
      <c r="AKU99" s="172"/>
      <c r="AKV99" s="172"/>
      <c r="AKW99" s="172"/>
      <c r="AKX99" s="172"/>
      <c r="AKY99" s="172"/>
      <c r="AKZ99" s="172"/>
      <c r="ALA99" s="172"/>
      <c r="ALB99" s="172"/>
      <c r="ALC99" s="172"/>
      <c r="ALD99" s="172"/>
      <c r="ALE99" s="172"/>
      <c r="ALF99" s="172"/>
      <c r="ALG99" s="172"/>
      <c r="ALH99" s="172"/>
      <c r="ALI99" s="172"/>
      <c r="ALJ99" s="172"/>
      <c r="ALK99" s="172"/>
      <c r="ALL99" s="172"/>
      <c r="ALM99" s="172"/>
      <c r="ALN99" s="172"/>
      <c r="ALO99" s="172"/>
      <c r="ALP99" s="172"/>
      <c r="ALQ99" s="172"/>
      <c r="ALR99" s="172"/>
      <c r="ALS99" s="172"/>
      <c r="ALT99" s="172"/>
      <c r="ALU99" s="172"/>
      <c r="ALV99" s="172"/>
      <c r="ALW99" s="172"/>
      <c r="ALX99" s="172"/>
      <c r="ALY99" s="172"/>
      <c r="ALZ99" s="172"/>
      <c r="AMA99" s="172"/>
      <c r="AMB99" s="172"/>
      <c r="AMC99" s="172"/>
      <c r="AMD99" s="172"/>
      <c r="AME99" s="172"/>
      <c r="AMF99" s="172"/>
      <c r="AMG99" s="172"/>
      <c r="AMH99" s="172"/>
      <c r="AMI99" s="172"/>
      <c r="AMJ99" s="172"/>
      <c r="AMK99" s="172"/>
      <c r="AML99" s="172"/>
      <c r="AMM99" s="172"/>
      <c r="AMN99" s="172"/>
      <c r="AMO99" s="172"/>
      <c r="AMP99" s="172"/>
      <c r="AMQ99" s="172"/>
      <c r="AMR99" s="172"/>
      <c r="AMS99" s="172"/>
      <c r="AMT99" s="172"/>
      <c r="AMU99" s="172"/>
      <c r="AMV99" s="172"/>
      <c r="AMW99" s="172"/>
      <c r="AMX99" s="172"/>
      <c r="AMY99" s="172"/>
      <c r="AMZ99" s="172"/>
      <c r="ANA99" s="172"/>
      <c r="ANB99" s="172"/>
      <c r="ANC99" s="172"/>
      <c r="AND99" s="172"/>
      <c r="ANE99" s="172"/>
      <c r="ANF99" s="172"/>
      <c r="ANG99" s="172"/>
      <c r="ANH99" s="172"/>
      <c r="ANI99" s="172"/>
      <c r="ANJ99" s="172"/>
    </row>
    <row r="100" spans="1:1050" s="35" customFormat="1" ht="26.1" customHeight="1" outlineLevel="2" x14ac:dyDescent="0.2">
      <c r="A100" s="102">
        <v>32300</v>
      </c>
      <c r="B100" s="7" t="s">
        <v>137</v>
      </c>
      <c r="C100" s="7" t="s">
        <v>113</v>
      </c>
      <c r="D100" s="7" t="s">
        <v>10</v>
      </c>
      <c r="E100" s="7" t="s">
        <v>138</v>
      </c>
      <c r="F100" s="7" t="s">
        <v>139</v>
      </c>
      <c r="G100" s="43" t="s">
        <v>140</v>
      </c>
      <c r="H100" s="42" t="s">
        <v>130</v>
      </c>
      <c r="I100" s="45">
        <v>14</v>
      </c>
      <c r="J100" s="44">
        <v>4089.806928</v>
      </c>
      <c r="K100" s="131">
        <v>8755.7564760000005</v>
      </c>
      <c r="L100" s="55" t="s">
        <v>244</v>
      </c>
      <c r="M100" s="55" t="s">
        <v>147</v>
      </c>
      <c r="N100" s="55" t="s">
        <v>148</v>
      </c>
      <c r="O100" s="55" t="s">
        <v>132</v>
      </c>
      <c r="P100" s="55" t="s">
        <v>132</v>
      </c>
      <c r="Q100" s="132"/>
      <c r="R100" s="132"/>
      <c r="S100" s="132"/>
      <c r="T100" s="132"/>
      <c r="U100" s="132"/>
      <c r="V100" s="42">
        <v>1</v>
      </c>
      <c r="W100" s="45">
        <v>14</v>
      </c>
      <c r="X100" s="46">
        <f>VLOOKUP(W100,'[1]PPTOS GENERALES 2024'!$AO$61:$AQ$63,3)*Y100</f>
        <v>380.27</v>
      </c>
      <c r="Y100" s="414">
        <v>1</v>
      </c>
      <c r="Z100" s="48">
        <f>VLOOKUP(C100,'[1]PPTOS GENERALES 2024'!$AL$3:$AO$8,4)*Y100</f>
        <v>659.44</v>
      </c>
      <c r="AA100" s="48">
        <f>VLOOKUP(C100,'[1]PPTOS GENERALES 2024'!$AL$3:$AP$8,5)*DM100*Y100</f>
        <v>113.67999999999999</v>
      </c>
      <c r="AB100" s="48"/>
      <c r="AC100" s="44">
        <f>VLOOKUP(C100,'[1]PPTOS GENERALES 2024'!$AU$3:$AV$8,2)*Y100</f>
        <v>659.44399999999996</v>
      </c>
      <c r="AD100" s="44">
        <f>VLOOKUP(C100,'[1]PPTOS GENERALES 2024'!$AU$3:$AW$8,3)*DM100*Y100</f>
        <v>113.65199999999999</v>
      </c>
      <c r="AE100" s="49">
        <f>VLOOKUP(I100,'[1]PPTOS GENERALES 2024'!$AO$60:$AQ$63,3)*Y100</f>
        <v>380.27</v>
      </c>
      <c r="AF100" s="44">
        <f t="shared" si="78"/>
        <v>0</v>
      </c>
      <c r="AG100" s="44">
        <f>VLOOKUP(V100,'[1]PPTOS GENERALES 2024'!$AL$61:$AU$63,10)*Y100</f>
        <v>370.89</v>
      </c>
      <c r="AH100" s="44"/>
      <c r="AI100" s="44"/>
      <c r="AJ100" s="44"/>
      <c r="AK100" s="50"/>
      <c r="AL100" s="44">
        <f>VLOOKUP(V100,'[1]PPTOS GENERALES 2024'!$AL$45:$BB$56,12)*AK100</f>
        <v>0</v>
      </c>
      <c r="AM100" s="50"/>
      <c r="AN100" s="44">
        <f>VLOOKUP(V100,'[1]PPTOS GENERALES 2024'!$AL$45:$BB$56,14)*AM100</f>
        <v>0</v>
      </c>
      <c r="AO100" s="50"/>
      <c r="AP100" s="44">
        <f>VLOOKUP(V100,'[1]PPTOS GENERALES 2024'!$AL$45:$BB$56,15)*AO100</f>
        <v>0</v>
      </c>
      <c r="AQ100" s="50"/>
      <c r="AR100" s="44">
        <f>VLOOKUP(V100,'[1]PPTOS GENERALES 2024'!$AL$45:$BB$56,17)*AQ100</f>
        <v>0</v>
      </c>
      <c r="AS100" s="50"/>
      <c r="AT100" s="44">
        <f>VLOOKUP(V100,'[1]PPTOS GENERALES 2024'!$AL$45:$BG$56,18)*AS100</f>
        <v>0</v>
      </c>
      <c r="AU100" s="20"/>
      <c r="AV100" s="44">
        <f>VLOOKUP(V100,'[1]PPTOS GENERALES 2024'!$AL$45:$BG$56,19)*AU100</f>
        <v>0</v>
      </c>
      <c r="AW100" s="20"/>
      <c r="AX100" s="44">
        <f>VLOOKUP(V100,'[1]PPTOS GENERALES 2024'!$AL$45:$BG$56,20)*AW100</f>
        <v>0</v>
      </c>
      <c r="AY100" s="20"/>
      <c r="AZ100" s="44">
        <f>VLOOKUP(V100,'[1]PPTOS GENERALES 2024'!$AL$45:$BG$56,21)*AY100</f>
        <v>0</v>
      </c>
      <c r="BA100" s="20"/>
      <c r="BB100" s="44">
        <f>VLOOKUP(V100,'[1]PPTOS GENERALES 2024'!$AL$45:$BG$56,22)*BA100</f>
        <v>0</v>
      </c>
      <c r="BC100" s="20"/>
      <c r="BD100" s="270">
        <f>VLOOKUP(V100,'[1]PPTOS GENERALES 2024'!$AL$45:$BZ$56,23)*BC100</f>
        <v>0</v>
      </c>
      <c r="BE100" s="20"/>
      <c r="BF100" s="270">
        <f>VLOOKUP(V100,'[1]PPTOS GENERALES 2024'!$AL$45:$BZ$56,24)*BE100</f>
        <v>0</v>
      </c>
      <c r="BG100" s="20"/>
      <c r="BH100" s="270">
        <f>VLOOKUP(V100,'[1]PPTOS GENERALES 2024'!$AL$45:$BZ$56,25)*BG100</f>
        <v>0</v>
      </c>
      <c r="BI100" s="20"/>
      <c r="BJ100" s="270">
        <f>VLOOKUP(V100,'[1]PPTOS GENERALES 2024'!$AL$45:$BZ$56,26)*BI100</f>
        <v>0</v>
      </c>
      <c r="BK100" s="20"/>
      <c r="BL100" s="270">
        <f>VLOOKUP(V100,'[1]PPTOS GENERALES 2024'!$AL$45:$BZ$56,27)*BK100</f>
        <v>0</v>
      </c>
      <c r="BM100" s="270"/>
      <c r="BN100" s="270">
        <f>VLOOKUP(V100,'[1]PPTOS GENERALES 2024'!$AL$45:$BZ$56,28)*BM100</f>
        <v>0</v>
      </c>
      <c r="BO100" s="270"/>
      <c r="BP100" s="270">
        <f>VLOOKUP(V100,'[1]PPTOS GENERALES 2024'!$AL$45:$BZ$56,29)*BO100</f>
        <v>0</v>
      </c>
      <c r="BQ100" s="270"/>
      <c r="BR100" s="270">
        <f>VLOOKUP(V100,'[1]PPTOS GENERALES 2024'!$AL$45:$BZ$56,30)*BQ100</f>
        <v>0</v>
      </c>
      <c r="BS100" s="270"/>
      <c r="BT100" s="270">
        <f>VLOOKUP(V100,'[1]PPTOS GENERALES 2024'!$AL$45:$BZ$56,31)*BS100</f>
        <v>0</v>
      </c>
      <c r="BU100" s="270"/>
      <c r="BV100" s="270">
        <f>VLOOKUP(V100,'[1]PPTOS GENERALES 2024'!$AL$45:$BZ$56,32)*BU100</f>
        <v>0</v>
      </c>
      <c r="BW100" s="270"/>
      <c r="BX100" s="270">
        <f>VLOOKUP(V100,'[1]PPTOS GENERALES 2024'!$AL$45:$BZ$56,33)*BW100</f>
        <v>0</v>
      </c>
      <c r="BY100" s="270"/>
      <c r="BZ100" s="270">
        <f>VLOOKUP(V100,'[1]PPTOS GENERALES 2024'!$AL$45:$BZ$56,34)*BY100</f>
        <v>0</v>
      </c>
      <c r="CA100" s="270"/>
      <c r="CB100" s="270">
        <f>VLOOKUP(V100,'[1]PPTOS GENERALES 2024'!$AL$45:$BZ$56,35)*CA100</f>
        <v>0</v>
      </c>
      <c r="CC100" s="270">
        <v>0</v>
      </c>
      <c r="CD100" s="270">
        <f>VLOOKUP(V100,'[1]PPTOS GENERALES 2024'!$AL$45:$BZ$56,36)*CC100</f>
        <v>0</v>
      </c>
      <c r="CE100" s="270">
        <v>0</v>
      </c>
      <c r="CF100" s="270">
        <f>VLOOKUP(V100,'[1]PPTOS GENERALES 2024'!$AL$45:$BZ$56,37)*CE100</f>
        <v>0</v>
      </c>
      <c r="CG100" s="270">
        <v>0</v>
      </c>
      <c r="CH100" s="270">
        <f>VLOOKUP(V100,'[1]PPTOS GENERALES 2024'!$AL$45:$BZ$56,38)*CG100</f>
        <v>0</v>
      </c>
      <c r="CI100" s="270">
        <v>0</v>
      </c>
      <c r="CJ100" s="270">
        <f>VLOOKUP(V100,'[1]PPTOS GENERALES 2024'!$AL$45:$BZ$56,39)*CI100</f>
        <v>0</v>
      </c>
      <c r="CK100" s="270"/>
      <c r="CL100" s="270">
        <f>VLOOKUP(V100,'[1]PPTOS GENERALES 2024'!$AL$45:$BZ$56,40)*CK100</f>
        <v>0</v>
      </c>
      <c r="CM100" s="270"/>
      <c r="CN100" s="270">
        <f>VLOOKUP(V100,'[1]PPTOS GENERALES 2024'!$AL$45:$BZ$56,41)*CM100</f>
        <v>0</v>
      </c>
      <c r="CO100" s="44"/>
      <c r="CP100" s="44"/>
      <c r="CQ100" s="44"/>
      <c r="CR100" s="44"/>
      <c r="CS100" s="44"/>
      <c r="CT100" s="44">
        <f>Z100*14</f>
        <v>9232.16</v>
      </c>
      <c r="CU100" s="44">
        <f>(AA100*12)+ (AD100*2)+AB100</f>
        <v>1591.4639999999999</v>
      </c>
      <c r="CV100" s="44"/>
      <c r="CW100" s="44">
        <f>(AE100+AF100)*14</f>
        <v>5323.78</v>
      </c>
      <c r="CX100" s="44">
        <f>AG100*14</f>
        <v>5192.46</v>
      </c>
      <c r="CY100" s="270">
        <f t="shared" si="79"/>
        <v>0</v>
      </c>
      <c r="CZ100" s="278">
        <f t="shared" si="80"/>
        <v>5192.46</v>
      </c>
      <c r="DA100" s="129">
        <f t="shared" si="81"/>
        <v>21339.863999999998</v>
      </c>
      <c r="DB100" s="21">
        <v>0</v>
      </c>
      <c r="DC100" s="53">
        <f t="shared" si="82"/>
        <v>21339.919999999998</v>
      </c>
      <c r="DD100" s="54" t="e">
        <f t="shared" si="83"/>
        <v>#DIV/0!</v>
      </c>
      <c r="DE100" s="44"/>
      <c r="DF100" s="44"/>
      <c r="DG100" s="44">
        <f t="shared" si="84"/>
        <v>1524.2799999999997</v>
      </c>
      <c r="DH100" s="42" t="e">
        <f>#REF!-#REF!</f>
        <v>#REF!</v>
      </c>
      <c r="DI100" s="55" t="s">
        <v>155</v>
      </c>
      <c r="DJ100" s="130">
        <v>37896</v>
      </c>
      <c r="DK100" s="284">
        <v>45658</v>
      </c>
      <c r="DL100" s="58">
        <f t="shared" si="85"/>
        <v>7</v>
      </c>
      <c r="DM100" s="58">
        <f t="shared" si="86"/>
        <v>7</v>
      </c>
      <c r="DN100" s="59">
        <f>ROUND(AF100/30,2)</f>
        <v>0</v>
      </c>
      <c r="DO100" s="60">
        <f>ROUND(AJ100/30,2)</f>
        <v>0</v>
      </c>
      <c r="DP100" s="60">
        <f>ROUND(AL100/30,2)</f>
        <v>0</v>
      </c>
      <c r="DQ100" s="60">
        <f>ROUND(AN100/30,2)</f>
        <v>0</v>
      </c>
      <c r="DR100" s="60">
        <f>ROUND(AP100/30,2)</f>
        <v>0</v>
      </c>
      <c r="DS100" s="60">
        <f>ROUND(AR100/30,2)</f>
        <v>0</v>
      </c>
      <c r="DT100" s="60">
        <f>ROUND(AT100/30,2)</f>
        <v>0</v>
      </c>
      <c r="DU100" s="60">
        <f>ROUND(AV100/30,2)</f>
        <v>0</v>
      </c>
      <c r="DV100" s="60">
        <f>ROUND(AX100/30,2)</f>
        <v>0</v>
      </c>
      <c r="DW100" s="60">
        <f>ROUND(AZ100/30,2)</f>
        <v>0</v>
      </c>
      <c r="DX100" s="60">
        <f>ROUND(BB100/30,2)</f>
        <v>0</v>
      </c>
      <c r="DY100" s="61"/>
      <c r="DZ100" s="62">
        <v>603</v>
      </c>
      <c r="EA100" s="62">
        <v>641.13</v>
      </c>
      <c r="EB100" s="63" t="e">
        <f>#REF!-DZ100</f>
        <v>#REF!</v>
      </c>
      <c r="EC100" s="64">
        <f>DG100-EA100</f>
        <v>883.14999999999975</v>
      </c>
      <c r="ED100" s="65">
        <f>ROUND(DB100/2,2)</f>
        <v>0</v>
      </c>
      <c r="EE100" s="61"/>
      <c r="EF100" s="61"/>
      <c r="EG100" s="61"/>
      <c r="EH100" s="61"/>
      <c r="EI100" s="134" t="s">
        <v>146</v>
      </c>
      <c r="EJ100" s="124">
        <v>32300</v>
      </c>
      <c r="EK100" s="67">
        <v>3</v>
      </c>
      <c r="EL100" s="67">
        <v>2</v>
      </c>
      <c r="EM100" s="68">
        <v>3</v>
      </c>
      <c r="EN100" s="68">
        <v>0</v>
      </c>
      <c r="EO100" s="135">
        <v>0</v>
      </c>
      <c r="EP100" s="61"/>
      <c r="EQ100" s="61"/>
      <c r="ER100" s="61"/>
      <c r="ES100" s="61"/>
      <c r="ET100" s="136"/>
      <c r="EU100" s="529"/>
      <c r="EV100" s="529"/>
      <c r="EW100" s="529"/>
      <c r="EX100" s="529"/>
      <c r="EY100" s="529"/>
      <c r="EZ100" s="529"/>
      <c r="FA100" s="529"/>
      <c r="FB100" s="136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1"/>
      <c r="GX100" s="61"/>
      <c r="GY100" s="61"/>
      <c r="GZ100" s="61"/>
      <c r="HA100" s="61"/>
      <c r="HB100" s="61"/>
      <c r="HC100" s="61"/>
      <c r="HD100" s="61"/>
      <c r="HE100" s="61"/>
      <c r="HF100" s="61"/>
      <c r="HG100" s="61"/>
      <c r="HH100" s="61"/>
      <c r="HI100" s="61"/>
      <c r="HJ100" s="61"/>
      <c r="HK100" s="61"/>
      <c r="HL100" s="61"/>
      <c r="HM100" s="61"/>
      <c r="HN100" s="61"/>
      <c r="HO100" s="61"/>
      <c r="HP100" s="61"/>
      <c r="HQ100" s="61"/>
      <c r="HR100" s="61"/>
      <c r="HS100" s="61"/>
      <c r="HT100" s="61"/>
      <c r="HU100" s="61"/>
      <c r="HV100" s="61"/>
      <c r="HW100" s="61"/>
      <c r="HX100" s="61"/>
      <c r="HY100" s="61"/>
      <c r="HZ100" s="61"/>
      <c r="IA100" s="61"/>
      <c r="IB100" s="61"/>
      <c r="IC100" s="61"/>
      <c r="ID100" s="61"/>
      <c r="IE100" s="61"/>
      <c r="IF100" s="61"/>
      <c r="IG100" s="61"/>
      <c r="IH100" s="61"/>
      <c r="II100" s="61"/>
      <c r="IJ100" s="61"/>
      <c r="IK100" s="61"/>
      <c r="IL100" s="61"/>
      <c r="IM100" s="61"/>
      <c r="IN100" s="61"/>
      <c r="IO100" s="61"/>
      <c r="IP100" s="61"/>
      <c r="IQ100" s="61"/>
      <c r="IR100" s="61"/>
      <c r="IS100" s="61"/>
      <c r="IT100" s="61"/>
      <c r="IU100" s="61"/>
      <c r="IV100" s="61"/>
      <c r="IW100" s="61"/>
      <c r="IX100" s="61"/>
      <c r="IY100" s="61"/>
      <c r="IZ100" s="61"/>
      <c r="JA100" s="61"/>
      <c r="JB100" s="61"/>
      <c r="JC100" s="61"/>
      <c r="JD100" s="61"/>
      <c r="JE100" s="61"/>
      <c r="JF100" s="61"/>
      <c r="JG100" s="61"/>
      <c r="JH100" s="61"/>
      <c r="JI100" s="61"/>
      <c r="JJ100" s="61"/>
      <c r="JK100" s="61"/>
      <c r="JL100" s="61"/>
      <c r="JM100" s="61"/>
      <c r="JN100" s="61"/>
      <c r="JO100" s="61"/>
      <c r="JP100" s="61"/>
      <c r="JQ100" s="61"/>
      <c r="JR100" s="61"/>
      <c r="JS100" s="61"/>
      <c r="JT100" s="61"/>
      <c r="JU100" s="61"/>
      <c r="JV100" s="61"/>
      <c r="JW100" s="61"/>
      <c r="JX100" s="61"/>
      <c r="JY100" s="61"/>
      <c r="JZ100" s="61"/>
      <c r="KA100" s="61"/>
      <c r="KB100" s="61"/>
      <c r="KC100" s="61"/>
      <c r="KD100" s="61"/>
      <c r="KE100" s="61"/>
      <c r="KF100" s="61"/>
      <c r="KG100" s="61"/>
      <c r="KH100" s="61"/>
      <c r="KI100" s="61"/>
      <c r="KJ100" s="61"/>
      <c r="KK100" s="61"/>
      <c r="KL100" s="61"/>
      <c r="KM100" s="61"/>
      <c r="KN100" s="61"/>
      <c r="KO100" s="61"/>
      <c r="KP100" s="61"/>
      <c r="KQ100" s="61"/>
      <c r="KR100" s="61"/>
      <c r="KS100" s="61"/>
      <c r="KT100" s="61"/>
      <c r="KU100" s="61"/>
      <c r="KV100" s="61"/>
      <c r="KW100" s="61"/>
      <c r="KX100" s="61"/>
      <c r="KY100" s="61"/>
      <c r="KZ100" s="61"/>
      <c r="LA100" s="61"/>
      <c r="LB100" s="61"/>
      <c r="LC100" s="61"/>
      <c r="LD100" s="61"/>
      <c r="LE100" s="61"/>
      <c r="LF100" s="61"/>
      <c r="LG100" s="61"/>
      <c r="LH100" s="61"/>
      <c r="LI100" s="61"/>
      <c r="LJ100" s="61"/>
      <c r="LK100" s="61"/>
      <c r="LL100" s="61"/>
      <c r="LM100" s="61"/>
      <c r="LN100" s="61"/>
      <c r="LO100" s="61"/>
      <c r="LP100" s="61"/>
      <c r="LQ100" s="61"/>
      <c r="LR100" s="61"/>
      <c r="LS100" s="61"/>
      <c r="LT100" s="61"/>
      <c r="LU100" s="61"/>
      <c r="LV100" s="61"/>
      <c r="LW100" s="61"/>
      <c r="LX100" s="61"/>
      <c r="LY100" s="61"/>
      <c r="LZ100" s="61"/>
      <c r="MA100" s="61"/>
      <c r="MB100" s="61"/>
      <c r="MC100" s="61"/>
      <c r="MD100" s="61"/>
      <c r="ME100" s="61"/>
      <c r="MF100" s="61"/>
      <c r="MG100" s="61"/>
      <c r="MH100" s="61"/>
      <c r="MI100" s="61"/>
      <c r="MJ100" s="61"/>
      <c r="MK100" s="61"/>
      <c r="ML100" s="61"/>
      <c r="MM100" s="61"/>
      <c r="MN100" s="61"/>
      <c r="MO100" s="61"/>
      <c r="MP100" s="61"/>
      <c r="MQ100" s="61"/>
      <c r="MR100" s="61"/>
      <c r="MS100" s="61"/>
      <c r="MT100" s="61"/>
      <c r="MU100" s="61"/>
      <c r="MV100" s="61"/>
      <c r="MW100" s="61"/>
      <c r="MX100" s="61"/>
      <c r="MY100" s="61"/>
      <c r="MZ100" s="61"/>
      <c r="NA100" s="61"/>
      <c r="NB100" s="61"/>
      <c r="NC100" s="61"/>
      <c r="ND100" s="61"/>
      <c r="NE100" s="61"/>
      <c r="NF100" s="61"/>
      <c r="NG100" s="61"/>
      <c r="NH100" s="61"/>
      <c r="NI100" s="61"/>
      <c r="NJ100" s="61"/>
      <c r="NK100" s="61"/>
      <c r="NL100" s="61"/>
      <c r="NM100" s="61"/>
      <c r="NN100" s="61"/>
      <c r="NO100" s="61"/>
      <c r="NP100" s="61"/>
      <c r="NQ100" s="61"/>
      <c r="NR100" s="61"/>
      <c r="NS100" s="61"/>
      <c r="NT100" s="61"/>
      <c r="NU100" s="61"/>
      <c r="NV100" s="61"/>
      <c r="NW100" s="61"/>
      <c r="NX100" s="61"/>
      <c r="NY100" s="61"/>
      <c r="NZ100" s="61"/>
      <c r="OA100" s="61"/>
      <c r="OB100" s="61"/>
      <c r="OC100" s="61"/>
      <c r="OD100" s="61"/>
      <c r="OE100" s="61"/>
      <c r="OF100" s="61"/>
      <c r="OG100" s="61"/>
      <c r="OH100" s="61"/>
      <c r="OI100" s="61"/>
      <c r="OJ100" s="61"/>
      <c r="OK100" s="61"/>
      <c r="OL100" s="61"/>
      <c r="OM100" s="61"/>
      <c r="ON100" s="61"/>
      <c r="OO100" s="61"/>
      <c r="OP100" s="61"/>
      <c r="OQ100" s="61"/>
      <c r="OR100" s="61"/>
      <c r="OS100" s="61"/>
      <c r="OT100" s="61"/>
      <c r="OU100" s="61"/>
      <c r="OV100" s="61"/>
      <c r="OW100" s="61"/>
      <c r="OX100" s="61"/>
      <c r="OY100" s="61"/>
      <c r="OZ100" s="61"/>
      <c r="PA100" s="61"/>
      <c r="PB100" s="61"/>
      <c r="PC100" s="61"/>
      <c r="PD100" s="61"/>
      <c r="PE100" s="61"/>
      <c r="PF100" s="61"/>
      <c r="PG100" s="61"/>
      <c r="PH100" s="61"/>
      <c r="PI100" s="61"/>
      <c r="PJ100" s="61"/>
      <c r="PK100" s="61"/>
      <c r="PL100" s="61"/>
      <c r="PM100" s="61"/>
      <c r="PN100" s="61"/>
      <c r="PO100" s="61"/>
      <c r="PP100" s="61"/>
      <c r="PQ100" s="61"/>
      <c r="PR100" s="61"/>
      <c r="PS100" s="61"/>
      <c r="PT100" s="61"/>
      <c r="PU100" s="61"/>
      <c r="PV100" s="61"/>
      <c r="PW100" s="61"/>
      <c r="PX100" s="61"/>
      <c r="PY100" s="61"/>
      <c r="PZ100" s="61"/>
      <c r="QA100" s="61"/>
      <c r="QB100" s="61"/>
      <c r="QC100" s="61"/>
      <c r="QD100" s="61"/>
      <c r="QE100" s="61"/>
      <c r="QF100" s="61"/>
      <c r="QG100" s="61"/>
      <c r="QH100" s="61"/>
      <c r="QI100" s="61"/>
      <c r="QJ100" s="61"/>
      <c r="QK100" s="61"/>
      <c r="QL100" s="61"/>
      <c r="QM100" s="61"/>
      <c r="QN100" s="61"/>
      <c r="QO100" s="61"/>
      <c r="QP100" s="61"/>
      <c r="QQ100" s="61"/>
      <c r="QR100" s="61"/>
      <c r="QS100" s="61"/>
      <c r="QT100" s="61"/>
      <c r="QU100" s="61"/>
      <c r="QV100" s="61"/>
      <c r="QW100" s="61"/>
      <c r="QX100" s="61"/>
      <c r="QY100" s="61"/>
      <c r="QZ100" s="61"/>
      <c r="RA100" s="61"/>
      <c r="RB100" s="61"/>
      <c r="RC100" s="61"/>
      <c r="RD100" s="61"/>
      <c r="RE100" s="61"/>
      <c r="RF100" s="61"/>
      <c r="RG100" s="61"/>
      <c r="RH100" s="61"/>
      <c r="RI100" s="61"/>
      <c r="RJ100" s="61"/>
      <c r="RK100" s="61"/>
      <c r="RL100" s="61"/>
      <c r="RM100" s="61"/>
      <c r="RN100" s="61"/>
      <c r="RO100" s="61"/>
      <c r="RP100" s="61"/>
      <c r="RQ100" s="61"/>
      <c r="RR100" s="61"/>
      <c r="RS100" s="61"/>
      <c r="RT100" s="61"/>
      <c r="RU100" s="61"/>
      <c r="RV100" s="61"/>
      <c r="RW100" s="61"/>
      <c r="RX100" s="61"/>
      <c r="RY100" s="61"/>
      <c r="RZ100" s="61"/>
      <c r="SA100" s="61"/>
      <c r="SB100" s="61"/>
      <c r="SC100" s="61"/>
      <c r="SD100" s="61"/>
      <c r="SE100" s="61"/>
      <c r="SF100" s="61"/>
      <c r="SG100" s="61"/>
      <c r="SH100" s="61"/>
      <c r="SI100" s="61"/>
      <c r="SJ100" s="61"/>
      <c r="SK100" s="61"/>
      <c r="SL100" s="61"/>
      <c r="SM100" s="61"/>
      <c r="SN100" s="61"/>
      <c r="SO100" s="61"/>
      <c r="SP100" s="61"/>
      <c r="SQ100" s="61"/>
      <c r="SR100" s="61"/>
      <c r="SS100" s="61"/>
      <c r="ST100" s="61"/>
      <c r="SU100" s="61"/>
      <c r="SV100" s="61"/>
      <c r="SW100" s="61"/>
      <c r="SX100" s="61"/>
      <c r="SY100" s="61"/>
      <c r="SZ100" s="61"/>
      <c r="TA100" s="61"/>
      <c r="TB100" s="61"/>
      <c r="TC100" s="61"/>
      <c r="TD100" s="61"/>
      <c r="TE100" s="61"/>
      <c r="TF100" s="61"/>
      <c r="TG100" s="61"/>
      <c r="TH100" s="61"/>
      <c r="TI100" s="61"/>
      <c r="TJ100" s="61"/>
      <c r="TK100" s="61"/>
      <c r="TL100" s="61"/>
      <c r="TM100" s="61"/>
      <c r="TN100" s="61"/>
      <c r="TO100" s="61"/>
      <c r="TP100" s="61"/>
      <c r="TQ100" s="61"/>
      <c r="TR100" s="61"/>
      <c r="TS100" s="61"/>
      <c r="TT100" s="61"/>
      <c r="TU100" s="61"/>
      <c r="TV100" s="61"/>
      <c r="TW100" s="61"/>
      <c r="TX100" s="61"/>
      <c r="TY100" s="61"/>
      <c r="TZ100" s="61"/>
      <c r="UA100" s="61"/>
      <c r="UB100" s="61"/>
      <c r="UC100" s="61"/>
      <c r="UD100" s="61"/>
      <c r="UE100" s="61"/>
      <c r="UF100" s="61"/>
      <c r="UG100" s="61"/>
      <c r="UH100" s="61"/>
      <c r="UI100" s="61"/>
      <c r="UJ100" s="61"/>
      <c r="UK100" s="61"/>
      <c r="UL100" s="61"/>
      <c r="UM100" s="61"/>
      <c r="UN100" s="61"/>
      <c r="UO100" s="61"/>
      <c r="UP100" s="61"/>
      <c r="UQ100" s="61"/>
      <c r="UR100" s="61"/>
      <c r="US100" s="61"/>
      <c r="UT100" s="61"/>
      <c r="UU100" s="61"/>
      <c r="UV100" s="61"/>
      <c r="UW100" s="61"/>
      <c r="UX100" s="61"/>
      <c r="UY100" s="61"/>
      <c r="UZ100" s="61"/>
      <c r="VA100" s="61"/>
      <c r="VB100" s="61"/>
      <c r="VC100" s="61"/>
      <c r="VD100" s="61"/>
      <c r="VE100" s="61"/>
      <c r="VF100" s="61"/>
      <c r="VG100" s="61"/>
      <c r="VH100" s="61"/>
      <c r="VI100" s="61"/>
      <c r="VJ100" s="61"/>
      <c r="VK100" s="61"/>
      <c r="VL100" s="61"/>
      <c r="VM100" s="61"/>
      <c r="VN100" s="61"/>
      <c r="VO100" s="61"/>
      <c r="VP100" s="61"/>
      <c r="VQ100" s="61"/>
      <c r="VR100" s="61"/>
      <c r="VS100" s="61"/>
      <c r="VT100" s="61"/>
      <c r="VU100" s="61"/>
      <c r="VV100" s="61"/>
      <c r="VW100" s="61"/>
      <c r="VX100" s="61"/>
      <c r="VY100" s="61"/>
      <c r="VZ100" s="61"/>
      <c r="WA100" s="61"/>
      <c r="WB100" s="61"/>
      <c r="WC100" s="61"/>
      <c r="WD100" s="61"/>
      <c r="WE100" s="61"/>
      <c r="WF100" s="61"/>
      <c r="WG100" s="61"/>
      <c r="WH100" s="61"/>
      <c r="WI100" s="61"/>
      <c r="WJ100" s="61"/>
      <c r="WK100" s="61"/>
      <c r="WL100" s="61"/>
      <c r="WM100" s="61"/>
      <c r="WN100" s="61"/>
      <c r="WO100" s="61"/>
      <c r="WP100" s="61"/>
      <c r="WQ100" s="61"/>
      <c r="WR100" s="61"/>
      <c r="WS100" s="61"/>
      <c r="WT100" s="61"/>
      <c r="WU100" s="61"/>
      <c r="WV100" s="61"/>
      <c r="WW100" s="61"/>
      <c r="WX100" s="61"/>
      <c r="WY100" s="61"/>
      <c r="WZ100" s="61"/>
      <c r="XA100" s="61"/>
      <c r="XB100" s="61"/>
      <c r="XC100" s="61"/>
      <c r="XD100" s="61"/>
      <c r="XE100" s="61"/>
      <c r="XF100" s="61"/>
      <c r="XG100" s="61"/>
      <c r="XH100" s="61"/>
      <c r="XI100" s="61"/>
      <c r="XJ100" s="61"/>
      <c r="XK100" s="61"/>
      <c r="XL100" s="61"/>
      <c r="XM100" s="61"/>
      <c r="XN100" s="61"/>
      <c r="XO100" s="61"/>
      <c r="XP100" s="61"/>
      <c r="XQ100" s="61"/>
      <c r="XR100" s="61"/>
      <c r="XS100" s="61"/>
      <c r="XT100" s="61"/>
      <c r="XU100" s="61"/>
      <c r="XV100" s="61"/>
      <c r="XW100" s="61"/>
      <c r="XX100" s="61"/>
      <c r="XY100" s="61"/>
      <c r="XZ100" s="61"/>
      <c r="YA100" s="61"/>
      <c r="YB100" s="61"/>
      <c r="YC100" s="61"/>
      <c r="YD100" s="61"/>
      <c r="YE100" s="61"/>
      <c r="YF100" s="61"/>
      <c r="YG100" s="61"/>
      <c r="YH100" s="61"/>
      <c r="YI100" s="61"/>
      <c r="YJ100" s="61"/>
      <c r="YK100" s="61"/>
      <c r="YL100" s="61"/>
      <c r="YM100" s="61"/>
      <c r="YN100" s="61"/>
      <c r="YO100" s="61"/>
      <c r="YP100" s="61"/>
      <c r="YQ100" s="61"/>
      <c r="YR100" s="61"/>
      <c r="YS100" s="61"/>
      <c r="YT100" s="61"/>
      <c r="YU100" s="61"/>
      <c r="YV100" s="61"/>
      <c r="YW100" s="61"/>
      <c r="YX100" s="61"/>
      <c r="YY100" s="61"/>
      <c r="YZ100" s="61"/>
      <c r="ZA100" s="61"/>
      <c r="ZB100" s="61"/>
      <c r="ZC100" s="61"/>
      <c r="ZD100" s="61"/>
      <c r="ZE100" s="61"/>
      <c r="ZF100" s="61"/>
      <c r="ZG100" s="61"/>
      <c r="ZH100" s="61"/>
      <c r="ZI100" s="61"/>
      <c r="ZJ100" s="61"/>
      <c r="ZK100" s="61"/>
      <c r="ZL100" s="61"/>
      <c r="ZM100" s="61"/>
      <c r="ZN100" s="61"/>
      <c r="ZO100" s="61"/>
      <c r="ZP100" s="61"/>
      <c r="ZQ100" s="61"/>
      <c r="ZR100" s="61"/>
      <c r="ZS100" s="61"/>
      <c r="ZT100" s="61"/>
      <c r="ZU100" s="61"/>
      <c r="ZV100" s="61"/>
      <c r="ZW100" s="61"/>
      <c r="ZX100" s="61"/>
      <c r="ZY100" s="61"/>
      <c r="ZZ100" s="61"/>
      <c r="AAA100" s="61"/>
      <c r="AAB100" s="61"/>
      <c r="AAC100" s="61"/>
      <c r="AAD100" s="61"/>
      <c r="AAE100" s="61"/>
      <c r="AAF100" s="61"/>
      <c r="AAG100" s="61"/>
      <c r="AAH100" s="61"/>
      <c r="AAI100" s="61"/>
      <c r="AAJ100" s="61"/>
      <c r="AAK100" s="61"/>
      <c r="AAL100" s="61"/>
      <c r="AAM100" s="61"/>
      <c r="AAN100" s="61"/>
      <c r="AAO100" s="61"/>
      <c r="AAP100" s="61"/>
      <c r="AAQ100" s="61"/>
      <c r="AAR100" s="61"/>
      <c r="AAS100" s="61"/>
      <c r="AAT100" s="61"/>
      <c r="AAU100" s="61"/>
      <c r="AAV100" s="61"/>
      <c r="AAW100" s="61"/>
      <c r="AAX100" s="61"/>
      <c r="AAY100" s="61"/>
      <c r="AAZ100" s="61"/>
      <c r="ABA100" s="61"/>
      <c r="ABB100" s="61"/>
      <c r="ABC100" s="61"/>
      <c r="ABD100" s="61"/>
      <c r="ABE100" s="61"/>
      <c r="ABF100" s="61"/>
      <c r="ABG100" s="61"/>
      <c r="ABH100" s="61"/>
      <c r="ABI100" s="61"/>
      <c r="ABJ100" s="61"/>
      <c r="ABK100" s="61"/>
      <c r="ABL100" s="61"/>
      <c r="ABM100" s="61"/>
      <c r="ABN100" s="61"/>
      <c r="ABO100" s="61"/>
      <c r="ABP100" s="61"/>
      <c r="ABQ100" s="61"/>
      <c r="ABR100" s="61"/>
      <c r="ABS100" s="61"/>
      <c r="ABT100" s="61"/>
      <c r="ABU100" s="61"/>
      <c r="ABV100" s="61"/>
      <c r="ABW100" s="61"/>
      <c r="ABX100" s="61"/>
      <c r="ABY100" s="61"/>
      <c r="ABZ100" s="61"/>
      <c r="ACA100" s="61"/>
      <c r="ACB100" s="61"/>
      <c r="ACC100" s="61"/>
      <c r="ACD100" s="61"/>
      <c r="ACE100" s="61"/>
      <c r="ACF100" s="61"/>
      <c r="ACG100" s="61"/>
      <c r="ACH100" s="61"/>
      <c r="ACI100" s="61"/>
      <c r="ACJ100" s="61"/>
      <c r="ACK100" s="61"/>
      <c r="ACL100" s="61"/>
      <c r="ACM100" s="61"/>
      <c r="ACN100" s="61"/>
      <c r="ACO100" s="61"/>
      <c r="ACP100" s="61"/>
      <c r="ACQ100" s="61"/>
      <c r="ACR100" s="61"/>
      <c r="ACS100" s="61"/>
      <c r="ACT100" s="61"/>
      <c r="ACU100" s="61"/>
      <c r="ACV100" s="61"/>
      <c r="ACW100" s="61"/>
      <c r="ACX100" s="61"/>
      <c r="ACY100" s="61"/>
      <c r="ACZ100" s="61"/>
      <c r="ADA100" s="61"/>
      <c r="ADB100" s="61"/>
      <c r="ADC100" s="61"/>
      <c r="ADD100" s="61"/>
      <c r="ADE100" s="61"/>
      <c r="ADF100" s="61"/>
      <c r="ADG100" s="61"/>
      <c r="ADH100" s="61"/>
      <c r="ADI100" s="61"/>
      <c r="ADJ100" s="61"/>
      <c r="ADK100" s="61"/>
      <c r="ADL100" s="61"/>
      <c r="ADM100" s="61"/>
      <c r="ADN100" s="61"/>
      <c r="ADO100" s="61"/>
      <c r="ADP100" s="61"/>
      <c r="ADQ100" s="61"/>
      <c r="ADR100" s="61"/>
      <c r="ADS100" s="61"/>
      <c r="ADT100" s="61"/>
      <c r="ADU100" s="61"/>
      <c r="ADV100" s="61"/>
      <c r="ADW100" s="61"/>
      <c r="ADX100" s="61"/>
      <c r="ADY100" s="61"/>
      <c r="ADZ100" s="61"/>
      <c r="AEA100" s="61"/>
      <c r="AEB100" s="61"/>
      <c r="AEC100" s="61"/>
      <c r="AED100" s="61"/>
      <c r="AEE100" s="61"/>
      <c r="AEF100" s="61"/>
      <c r="AEG100" s="61"/>
      <c r="AEH100" s="61"/>
      <c r="AEI100" s="61"/>
      <c r="AEJ100" s="61"/>
      <c r="AEK100" s="61"/>
      <c r="AEL100" s="61"/>
      <c r="AEM100" s="61"/>
      <c r="AEN100" s="61"/>
      <c r="AEO100" s="61"/>
      <c r="AEP100" s="61"/>
      <c r="AEQ100" s="61"/>
      <c r="AER100" s="61"/>
      <c r="AES100" s="61"/>
      <c r="AET100" s="61"/>
      <c r="AEU100" s="61"/>
      <c r="AEV100" s="61"/>
      <c r="AEW100" s="61"/>
      <c r="AEX100" s="61"/>
      <c r="AEY100" s="61"/>
      <c r="AEZ100" s="61"/>
      <c r="AFA100" s="61"/>
      <c r="AFB100" s="61"/>
      <c r="AFC100" s="61"/>
      <c r="AFD100" s="61"/>
      <c r="AFE100" s="61"/>
      <c r="AFF100" s="61"/>
      <c r="AFG100" s="61"/>
      <c r="AFH100" s="61"/>
      <c r="AFI100" s="61"/>
      <c r="AFJ100" s="61"/>
      <c r="AFK100" s="61"/>
      <c r="AFL100" s="61"/>
      <c r="AFM100" s="61"/>
      <c r="AFN100" s="61"/>
      <c r="AFO100" s="61"/>
      <c r="AFP100" s="61"/>
      <c r="AFQ100" s="61"/>
      <c r="AFR100" s="61"/>
      <c r="AFS100" s="61"/>
      <c r="AFT100" s="61"/>
      <c r="AFU100" s="61"/>
      <c r="AFV100" s="61"/>
      <c r="AFW100" s="61"/>
      <c r="AFX100" s="61"/>
      <c r="AFY100" s="61"/>
      <c r="AFZ100" s="61"/>
      <c r="AGA100" s="61"/>
      <c r="AGB100" s="61"/>
      <c r="AGC100" s="61"/>
      <c r="AGD100" s="61"/>
      <c r="AGE100" s="61"/>
      <c r="AGF100" s="61"/>
      <c r="AGG100" s="61"/>
      <c r="AGH100" s="61"/>
      <c r="AGI100" s="61"/>
      <c r="AGJ100" s="61"/>
      <c r="AGK100" s="61"/>
      <c r="AGL100" s="61"/>
      <c r="AGM100" s="61"/>
      <c r="AGN100" s="61"/>
      <c r="AGO100" s="61"/>
      <c r="AGP100" s="61"/>
      <c r="AGQ100" s="61"/>
      <c r="AGR100" s="61"/>
      <c r="AGS100" s="61"/>
      <c r="AGT100" s="61"/>
      <c r="AGU100" s="61"/>
      <c r="AGV100" s="61"/>
      <c r="AGW100" s="61"/>
      <c r="AGX100" s="61"/>
      <c r="AGY100" s="61"/>
      <c r="AGZ100" s="61"/>
      <c r="AHA100" s="61"/>
      <c r="AHB100" s="61"/>
      <c r="AHC100" s="61"/>
      <c r="AHD100" s="61"/>
      <c r="AHE100" s="61"/>
      <c r="AHF100" s="61"/>
      <c r="AHG100" s="61"/>
      <c r="AHH100" s="61"/>
      <c r="AHI100" s="61"/>
      <c r="AHJ100" s="61"/>
      <c r="AHK100" s="61"/>
      <c r="AHL100" s="61"/>
      <c r="AHM100" s="61"/>
      <c r="AHN100" s="61"/>
      <c r="AHO100" s="61"/>
      <c r="AHP100" s="61"/>
      <c r="AHQ100" s="61"/>
      <c r="AHR100" s="61"/>
      <c r="AHS100" s="61"/>
      <c r="AHT100" s="61"/>
      <c r="AHU100" s="61"/>
      <c r="AHV100" s="61"/>
      <c r="AHW100" s="61"/>
      <c r="AHX100" s="61"/>
      <c r="AHY100" s="61"/>
      <c r="AHZ100" s="61"/>
      <c r="AIA100" s="61"/>
      <c r="AIB100" s="61"/>
      <c r="AIC100" s="61"/>
      <c r="AID100" s="61"/>
      <c r="AIE100" s="61"/>
      <c r="AIF100" s="61"/>
      <c r="AIG100" s="61"/>
      <c r="AIH100" s="61"/>
      <c r="AII100" s="61"/>
      <c r="AIJ100" s="61"/>
      <c r="AIK100" s="61"/>
      <c r="AIL100" s="61"/>
      <c r="AIM100" s="61"/>
      <c r="AIN100" s="61"/>
      <c r="AIO100" s="61"/>
      <c r="AIP100" s="61"/>
      <c r="AIQ100" s="61"/>
      <c r="AIR100" s="61"/>
      <c r="AIS100" s="61"/>
      <c r="AIT100" s="61"/>
      <c r="AIU100" s="61"/>
      <c r="AIV100" s="61"/>
      <c r="AIW100" s="61"/>
      <c r="AIX100" s="61"/>
      <c r="AIY100" s="61"/>
      <c r="AIZ100" s="61"/>
      <c r="AJA100" s="61"/>
      <c r="AJB100" s="61"/>
      <c r="AJC100" s="61"/>
      <c r="AJD100" s="61"/>
      <c r="AJE100" s="61"/>
      <c r="AJF100" s="61"/>
      <c r="AJG100" s="61"/>
      <c r="AJH100" s="61"/>
      <c r="AJI100" s="61"/>
      <c r="AJJ100" s="61"/>
      <c r="AJK100" s="61"/>
      <c r="AJL100" s="61"/>
      <c r="AJM100" s="61"/>
      <c r="AJN100" s="61"/>
      <c r="AJO100" s="61"/>
      <c r="AJP100" s="61"/>
      <c r="AJQ100" s="61"/>
      <c r="AJR100" s="61"/>
      <c r="AJS100" s="61"/>
      <c r="AJT100" s="61"/>
      <c r="AJU100" s="61"/>
      <c r="AJV100" s="61"/>
      <c r="AJW100" s="61"/>
      <c r="AJX100" s="61"/>
      <c r="AJY100" s="61"/>
      <c r="AJZ100" s="61"/>
      <c r="AKA100" s="61"/>
      <c r="AKB100" s="61"/>
      <c r="AKC100" s="61"/>
      <c r="AKD100" s="61"/>
      <c r="AKE100" s="61"/>
      <c r="AKF100" s="61"/>
      <c r="AKG100" s="61"/>
      <c r="AKH100" s="61"/>
      <c r="AKI100" s="61"/>
      <c r="AKJ100" s="61"/>
      <c r="AKK100" s="61"/>
      <c r="AKL100" s="61"/>
      <c r="AKM100" s="61"/>
      <c r="AKN100" s="61"/>
      <c r="AKO100" s="61"/>
      <c r="AKP100" s="61"/>
      <c r="AKQ100" s="61"/>
      <c r="AKR100" s="61"/>
      <c r="AKS100" s="61"/>
      <c r="AKT100" s="61"/>
      <c r="AKU100" s="61"/>
      <c r="AKV100" s="61"/>
      <c r="AKW100" s="61"/>
      <c r="AKX100" s="61"/>
      <c r="AKY100" s="61"/>
      <c r="AKZ100" s="61"/>
      <c r="ALA100" s="61"/>
      <c r="ALB100" s="61"/>
      <c r="ALC100" s="61"/>
      <c r="ALD100" s="61"/>
      <c r="ALE100" s="61"/>
      <c r="ALF100" s="61"/>
      <c r="ALG100" s="61"/>
      <c r="ALH100" s="61"/>
      <c r="ALI100" s="61"/>
      <c r="ALJ100" s="61"/>
      <c r="ALK100" s="61"/>
      <c r="ALL100" s="61"/>
      <c r="ALM100" s="61"/>
      <c r="ALN100" s="61"/>
      <c r="ALO100" s="61"/>
      <c r="ALP100" s="61"/>
      <c r="ALQ100" s="61"/>
      <c r="ALR100" s="61"/>
      <c r="ALS100" s="61"/>
      <c r="ALT100" s="61"/>
      <c r="ALU100" s="61"/>
      <c r="ALV100" s="61"/>
      <c r="ALW100" s="61"/>
      <c r="ALX100" s="61"/>
      <c r="ALY100" s="61"/>
      <c r="ALZ100" s="61"/>
      <c r="AMA100" s="61"/>
      <c r="AMB100" s="61"/>
      <c r="AMC100" s="61"/>
      <c r="AMD100" s="61"/>
      <c r="AME100" s="61"/>
      <c r="AMF100" s="61"/>
      <c r="AMG100" s="61"/>
      <c r="AMH100" s="61"/>
      <c r="AMI100" s="61"/>
      <c r="AMJ100" s="61"/>
      <c r="AMK100" s="61"/>
      <c r="AML100" s="61"/>
      <c r="AMM100" s="61"/>
      <c r="AMN100" s="61"/>
      <c r="AMO100" s="61"/>
      <c r="AMP100" s="61"/>
      <c r="AMQ100" s="61"/>
      <c r="AMR100" s="61"/>
      <c r="AMS100" s="61"/>
      <c r="AMT100" s="61"/>
      <c r="AMU100" s="61"/>
      <c r="AMV100" s="61"/>
      <c r="AMW100" s="61"/>
      <c r="AMX100" s="61"/>
      <c r="AMY100" s="61"/>
      <c r="AMZ100" s="61"/>
      <c r="ANA100" s="61"/>
      <c r="ANB100" s="61"/>
      <c r="ANC100" s="61"/>
      <c r="AND100" s="61"/>
      <c r="ANE100" s="61"/>
      <c r="ANF100" s="61"/>
      <c r="ANG100" s="61"/>
      <c r="ANH100" s="61"/>
      <c r="ANI100" s="61"/>
    </row>
    <row r="101" spans="1:1050" s="35" customFormat="1" ht="26.1" customHeight="1" outlineLevel="2" x14ac:dyDescent="0.2">
      <c r="A101" s="386">
        <f>EJ101</f>
        <v>32300</v>
      </c>
      <c r="B101" s="387" t="s">
        <v>137</v>
      </c>
      <c r="C101" s="387" t="s">
        <v>9</v>
      </c>
      <c r="D101" s="387" t="s">
        <v>10</v>
      </c>
      <c r="E101" s="387" t="s">
        <v>138</v>
      </c>
      <c r="F101" s="387" t="s">
        <v>139</v>
      </c>
      <c r="G101" s="388" t="s">
        <v>278</v>
      </c>
      <c r="H101" s="389" t="s">
        <v>130</v>
      </c>
      <c r="I101" s="389">
        <v>18</v>
      </c>
      <c r="J101" s="391">
        <v>564.39</v>
      </c>
      <c r="K101" s="391">
        <v>84.15</v>
      </c>
      <c r="L101" s="391">
        <v>390.4</v>
      </c>
      <c r="M101" s="391">
        <v>329.47</v>
      </c>
      <c r="N101" s="391"/>
      <c r="O101" s="391"/>
      <c r="P101" s="391"/>
      <c r="Q101" s="391"/>
      <c r="R101" s="391"/>
      <c r="S101" s="391"/>
      <c r="T101" s="391">
        <f>SUM(J101:S101)</f>
        <v>1368.41</v>
      </c>
      <c r="U101" s="391">
        <f>(((J101+K101+L101+N101+P101)*14)+((M101+O101+Q101+R101+S101)*12))</f>
        <v>18498.8</v>
      </c>
      <c r="V101" s="389">
        <v>3</v>
      </c>
      <c r="W101" s="392">
        <v>16</v>
      </c>
      <c r="X101" s="393">
        <f>VLOOKUP(W101,'[1]PPTOS GENERALES 2024'!$AL$11:$AN$40,3)*Y101</f>
        <v>420.74</v>
      </c>
      <c r="Y101" s="394">
        <v>1</v>
      </c>
      <c r="Z101" s="395">
        <f>VLOOKUP(C101,'[1]PPTOS GENERALES 2024'!$AL$3:$AO$8,4)*Y101</f>
        <v>720.49</v>
      </c>
      <c r="AA101" s="395">
        <f>VLOOKUP(C101,'[1]PPTOS GENERALES 2024'!$AL$3:$AP$8,5)*DM101*Y101</f>
        <v>251.64999999999998</v>
      </c>
      <c r="AB101" s="395"/>
      <c r="AC101" s="391">
        <f>VLOOKUP(C101,'[1]PPTOS GENERALES 2024'!$AU$3:$AV$8,2)*Y101</f>
        <v>713.92274999999995</v>
      </c>
      <c r="AD101" s="391">
        <f>VLOOKUP(C101,'[1]PPTOS GENERALES 2024'!$AU$3:$AW$8,3)*DM101*Y101</f>
        <v>248.97249999999997</v>
      </c>
      <c r="AE101" s="396">
        <f>VLOOKUP(I101,'[1]PPTOS GENERALES 2024'!$AL$11:$AN$40,3)*Y101</f>
        <v>474.69</v>
      </c>
      <c r="AF101" s="391"/>
      <c r="AG101" s="391">
        <f>VLOOKUP(V101,'[1]PPTOS GENERALES 2024'!$AL$45:$AU$56,10)*Y101</f>
        <v>446.37</v>
      </c>
      <c r="AH101" s="391"/>
      <c r="AI101" s="391"/>
      <c r="AJ101" s="391"/>
      <c r="AK101" s="397"/>
      <c r="AL101" s="391">
        <f>VLOOKUP(V101,'[1]PPTOS GENERALES 2024'!$AL$45:$BB$56,12)*AK101</f>
        <v>0</v>
      </c>
      <c r="AM101" s="397"/>
      <c r="AN101" s="391">
        <f>VLOOKUP(V101,'[1]PPTOS GENERALES 2024'!$AL$45:$BB$56,14)*AM101</f>
        <v>0</v>
      </c>
      <c r="AO101" s="397"/>
      <c r="AP101" s="391">
        <f>VLOOKUP(V101,'[1]PPTOS GENERALES 2024'!$AL$45:$BB$56,15)*AO101</f>
        <v>0</v>
      </c>
      <c r="AQ101" s="397"/>
      <c r="AR101" s="391">
        <f>VLOOKUP(V101,'[1]PPTOS GENERALES 2024'!$AL$45:$BB$56,17)*AQ101</f>
        <v>0</v>
      </c>
      <c r="AS101" s="397"/>
      <c r="AT101" s="391">
        <f>VLOOKUP(V101,'[1]PPTOS GENERALES 2024'!$AL$45:$BG$56,18)*AS101</f>
        <v>0</v>
      </c>
      <c r="AU101" s="398"/>
      <c r="AV101" s="391">
        <f>VLOOKUP(V101,'[1]PPTOS GENERALES 2024'!$AL$45:$BG$56,19)*AU101</f>
        <v>0</v>
      </c>
      <c r="AW101" s="398"/>
      <c r="AX101" s="391">
        <f>VLOOKUP(V101,'[1]PPTOS GENERALES 2024'!$AL$45:$BG$56,20)*AW101</f>
        <v>0</v>
      </c>
      <c r="AY101" s="398"/>
      <c r="AZ101" s="391">
        <f>VLOOKUP(V101,'[1]PPTOS GENERALES 2024'!$AL$45:$BG$56,21)*AY101</f>
        <v>0</v>
      </c>
      <c r="BA101" s="398"/>
      <c r="BB101" s="391">
        <f>VLOOKUP(V101,'[1]PPTOS GENERALES 2024'!$AL$45:$BG$56,22)*BA101</f>
        <v>0</v>
      </c>
      <c r="BC101" s="398"/>
      <c r="BD101" s="270">
        <f>VLOOKUP(V101,'[1]PPTOS GENERALES 2024'!$AL$45:$BZ$56,23)*BC101</f>
        <v>0</v>
      </c>
      <c r="BE101" s="398"/>
      <c r="BF101" s="270">
        <f>VLOOKUP(V101,'[1]PPTOS GENERALES 2024'!$AL$45:$BZ$56,24)*BE101</f>
        <v>0</v>
      </c>
      <c r="BG101" s="398"/>
      <c r="BH101" s="270">
        <f>VLOOKUP(V101,'[1]PPTOS GENERALES 2024'!$AL$45:$BZ$56,25)*BG101</f>
        <v>0</v>
      </c>
      <c r="BI101" s="398"/>
      <c r="BJ101" s="270">
        <f>VLOOKUP(V101,'[1]PPTOS GENERALES 2024'!$AL$45:$BZ$56,26)*BI101</f>
        <v>0</v>
      </c>
      <c r="BK101" s="398"/>
      <c r="BL101" s="270">
        <f>VLOOKUP(V101,'[1]PPTOS GENERALES 2024'!$AL$45:$BZ$56,27)*BK101</f>
        <v>0</v>
      </c>
      <c r="BM101" s="270"/>
      <c r="BN101" s="270">
        <f>VLOOKUP(V101,'[1]PPTOS GENERALES 2024'!$AL$45:$BZ$56,28)*BM101</f>
        <v>0</v>
      </c>
      <c r="BO101" s="270"/>
      <c r="BP101" s="270">
        <f>VLOOKUP(V101,'[1]PPTOS GENERALES 2024'!$AL$45:$BZ$56,29)*BO101</f>
        <v>0</v>
      </c>
      <c r="BQ101" s="270"/>
      <c r="BR101" s="270">
        <f>VLOOKUP(V101,'[1]PPTOS GENERALES 2024'!$AL$45:$BZ$56,30)*BQ101</f>
        <v>0</v>
      </c>
      <c r="BS101" s="270"/>
      <c r="BT101" s="270">
        <f>VLOOKUP(V101,'[1]PPTOS GENERALES 2024'!$AL$45:$BZ$56,31)*BS101</f>
        <v>0</v>
      </c>
      <c r="BU101" s="270"/>
      <c r="BV101" s="270">
        <f>VLOOKUP(V101,'[1]PPTOS GENERALES 2024'!$AL$45:$BZ$56,32)*BU101</f>
        <v>0</v>
      </c>
      <c r="BW101" s="270"/>
      <c r="BX101" s="270">
        <f>VLOOKUP(V101,'[1]PPTOS GENERALES 2024'!$AL$45:$BZ$56,33)*BW101</f>
        <v>0</v>
      </c>
      <c r="BY101" s="270"/>
      <c r="BZ101" s="270">
        <f>VLOOKUP(V101,'[1]PPTOS GENERALES 2024'!$AL$45:$BZ$56,34)*BY101</f>
        <v>0</v>
      </c>
      <c r="CA101" s="270"/>
      <c r="CB101" s="270">
        <f>VLOOKUP(V101,'[1]PPTOS GENERALES 2024'!$AL$45:$BZ$56,35)*CA101</f>
        <v>0</v>
      </c>
      <c r="CC101" s="270">
        <v>0</v>
      </c>
      <c r="CD101" s="270">
        <f>VLOOKUP(V101,'[1]PPTOS GENERALES 2024'!$AL$45:$BZ$56,36)*CC101</f>
        <v>0</v>
      </c>
      <c r="CE101" s="270">
        <v>0</v>
      </c>
      <c r="CF101" s="270">
        <f>VLOOKUP(V101,'[1]PPTOS GENERALES 2024'!$AL$45:$BZ$56,37)*CE101</f>
        <v>0</v>
      </c>
      <c r="CG101" s="270">
        <v>0</v>
      </c>
      <c r="CH101" s="270">
        <f>VLOOKUP(V101,'[1]PPTOS GENERALES 2024'!$AL$45:$BZ$56,38)*CG101</f>
        <v>0</v>
      </c>
      <c r="CI101" s="270">
        <v>0</v>
      </c>
      <c r="CJ101" s="270">
        <f>VLOOKUP(V101,'[1]PPTOS GENERALES 2024'!$AL$45:$BZ$56,39)*CI101</f>
        <v>0</v>
      </c>
      <c r="CK101" s="270"/>
      <c r="CL101" s="270">
        <f>VLOOKUP(V101,'[1]PPTOS GENERALES 2024'!$AL$45:$BZ$56,40)*CK101</f>
        <v>0</v>
      </c>
      <c r="CM101" s="270"/>
      <c r="CN101" s="270">
        <f>VLOOKUP(V101,'[1]PPTOS GENERALES 2024'!$AL$45:$BZ$56,41)*CM101</f>
        <v>0</v>
      </c>
      <c r="CO101" s="391"/>
      <c r="CP101" s="391"/>
      <c r="CQ101" s="391"/>
      <c r="CR101" s="391"/>
      <c r="CS101" s="452">
        <f t="array" ref="CS101">ROUND((Z101*12)+(AC101*2),2)</f>
        <v>10073.73</v>
      </c>
      <c r="CT101" s="391"/>
      <c r="CU101" s="391">
        <f t="array" ref="CU101">ROUND((AA101*12)+ (AD101*2)+AB101,2)</f>
        <v>3517.75</v>
      </c>
      <c r="CV101" s="270">
        <f>SUM(CO101:CU101)</f>
        <v>13591.48</v>
      </c>
      <c r="CW101" s="391">
        <f t="array" ref="CW101">ROUND((AE101+AF101)*14,2)</f>
        <v>6645.66</v>
      </c>
      <c r="CX101" s="391">
        <f t="array" ref="CX101">ROUND(AG101*14,2)</f>
        <v>6249.18</v>
      </c>
      <c r="CY101" s="270">
        <f t="shared" si="79"/>
        <v>0</v>
      </c>
      <c r="CZ101" s="278">
        <f t="shared" si="80"/>
        <v>6249.18</v>
      </c>
      <c r="DA101" s="129">
        <f t="shared" si="81"/>
        <v>26486.32</v>
      </c>
      <c r="DB101" s="390">
        <v>0</v>
      </c>
      <c r="DC101" s="400">
        <f t="shared" si="82"/>
        <v>26504.799999999999</v>
      </c>
      <c r="DD101" s="401">
        <f t="shared" si="83"/>
        <v>0.43278482928622397</v>
      </c>
      <c r="DE101" s="391"/>
      <c r="DF101" s="391"/>
      <c r="DG101" s="391">
        <f t="shared" si="84"/>
        <v>1893.1999999999998</v>
      </c>
      <c r="DH101" s="389" t="e">
        <f>#REF!-#REF!</f>
        <v>#REF!</v>
      </c>
      <c r="DI101" s="402" t="s">
        <v>122</v>
      </c>
      <c r="DJ101" s="411">
        <v>32759</v>
      </c>
      <c r="DK101" s="284">
        <v>45658</v>
      </c>
      <c r="DL101" s="403">
        <f t="shared" si="85"/>
        <v>11.666666666666666</v>
      </c>
      <c r="DM101" s="403">
        <f t="shared" si="86"/>
        <v>11.666666666666666</v>
      </c>
      <c r="DN101" s="404">
        <f>ROUND(AF101/30,2)</f>
        <v>0</v>
      </c>
      <c r="DO101" s="405">
        <f>ROUND(AJ101/30,2)</f>
        <v>0</v>
      </c>
      <c r="DP101" s="405">
        <f>ROUND(AL101/30,2)</f>
        <v>0</v>
      </c>
      <c r="DQ101" s="405">
        <f>ROUND(AN101/30,2)</f>
        <v>0</v>
      </c>
      <c r="DR101" s="405">
        <f>ROUND(AP101/30,2)</f>
        <v>0</v>
      </c>
      <c r="DS101" s="405">
        <f>ROUND(AR101/30,2)</f>
        <v>0</v>
      </c>
      <c r="DT101" s="405">
        <f>ROUND(AT101/30,2)</f>
        <v>0</v>
      </c>
      <c r="DU101" s="405">
        <f>ROUND(AV101/30,2)</f>
        <v>0</v>
      </c>
      <c r="DV101" s="405">
        <f>ROUND(AX101/30,2)</f>
        <v>0</v>
      </c>
      <c r="DW101" s="405">
        <f>ROUND(AZ101/30,2)</f>
        <v>0</v>
      </c>
      <c r="DX101" s="405">
        <f>ROUND(BB101/30,2)</f>
        <v>0</v>
      </c>
      <c r="DY101" s="204"/>
      <c r="DZ101" s="406">
        <v>101</v>
      </c>
      <c r="EA101" s="406">
        <v>1432.45</v>
      </c>
      <c r="EB101" s="407" t="e">
        <f>#REF!-DZ101</f>
        <v>#REF!</v>
      </c>
      <c r="EC101" s="408">
        <f>DG101-EA101</f>
        <v>460.74999999999977</v>
      </c>
      <c r="ED101" s="409">
        <f>ROUND(DB101/2,2)</f>
        <v>0</v>
      </c>
      <c r="EE101" s="204"/>
      <c r="EF101" s="204"/>
      <c r="EG101" s="204"/>
      <c r="EH101" s="204"/>
      <c r="EI101" s="134" t="s">
        <v>146</v>
      </c>
      <c r="EJ101" s="124">
        <v>32300</v>
      </c>
      <c r="EK101" s="295" t="s">
        <v>147</v>
      </c>
      <c r="EL101" s="295">
        <v>2</v>
      </c>
      <c r="EM101" s="205">
        <v>3</v>
      </c>
      <c r="EN101" s="205" t="s">
        <v>132</v>
      </c>
      <c r="EO101" s="170" t="s">
        <v>132</v>
      </c>
      <c r="EP101" s="172"/>
      <c r="EQ101" s="172"/>
      <c r="ER101" s="172"/>
      <c r="ES101" s="172"/>
      <c r="ET101" s="172"/>
      <c r="EU101" s="172"/>
      <c r="EV101" s="172"/>
      <c r="EW101" s="172"/>
      <c r="EX101" s="172"/>
      <c r="EY101" s="172"/>
      <c r="EZ101" s="172"/>
      <c r="FA101" s="172"/>
      <c r="FB101" s="172"/>
      <c r="FC101" s="172"/>
      <c r="FD101" s="172"/>
      <c r="FE101" s="172"/>
      <c r="FF101" s="172"/>
      <c r="FG101" s="172"/>
      <c r="FH101" s="172"/>
      <c r="FI101" s="172"/>
      <c r="FJ101" s="172"/>
      <c r="FK101" s="172"/>
      <c r="FL101" s="172"/>
      <c r="FM101" s="172"/>
      <c r="FN101" s="172"/>
      <c r="FO101" s="172"/>
      <c r="FP101" s="172"/>
      <c r="FQ101" s="172"/>
      <c r="FR101" s="172"/>
      <c r="FS101" s="172"/>
      <c r="FT101" s="172"/>
      <c r="FU101" s="172"/>
      <c r="FV101" s="172"/>
      <c r="FW101" s="172"/>
      <c r="FX101" s="172"/>
      <c r="FY101" s="172"/>
      <c r="FZ101" s="172"/>
      <c r="GA101" s="172"/>
      <c r="GB101" s="172"/>
      <c r="GC101" s="172"/>
      <c r="GD101" s="172"/>
      <c r="GE101" s="172"/>
      <c r="GF101" s="172"/>
      <c r="GG101" s="172"/>
      <c r="GH101" s="172"/>
      <c r="GI101" s="172"/>
      <c r="GJ101" s="172"/>
      <c r="GK101" s="172"/>
      <c r="GL101" s="172"/>
      <c r="GM101" s="172"/>
      <c r="GN101" s="172"/>
      <c r="GO101" s="172"/>
      <c r="GP101" s="172"/>
      <c r="GQ101" s="172"/>
      <c r="GR101" s="172"/>
      <c r="GS101" s="172"/>
      <c r="GT101" s="172"/>
      <c r="GU101" s="172"/>
      <c r="GV101" s="172"/>
      <c r="GW101" s="172"/>
      <c r="GX101" s="172"/>
      <c r="GY101" s="172"/>
      <c r="GZ101" s="172"/>
      <c r="HA101" s="172"/>
      <c r="HB101" s="172"/>
      <c r="HC101" s="172"/>
      <c r="HD101" s="172"/>
      <c r="HE101" s="172"/>
      <c r="HF101" s="172"/>
      <c r="HG101" s="172"/>
      <c r="HH101" s="172"/>
      <c r="HI101" s="172"/>
      <c r="HJ101" s="172"/>
      <c r="HK101" s="172"/>
      <c r="HL101" s="172"/>
      <c r="HM101" s="172"/>
      <c r="HN101" s="172"/>
      <c r="HO101" s="172"/>
      <c r="HP101" s="172"/>
      <c r="HQ101" s="172"/>
      <c r="HR101" s="172"/>
      <c r="HS101" s="172"/>
      <c r="HT101" s="172"/>
      <c r="HU101" s="172"/>
      <c r="HV101" s="172"/>
      <c r="HW101" s="172"/>
      <c r="HX101" s="172"/>
      <c r="HY101" s="172"/>
      <c r="HZ101" s="172"/>
      <c r="IA101" s="172"/>
      <c r="IB101" s="172"/>
      <c r="IC101" s="172"/>
      <c r="ID101" s="172"/>
      <c r="IE101" s="172"/>
      <c r="IF101" s="172"/>
      <c r="IG101" s="172"/>
      <c r="IH101" s="172"/>
      <c r="II101" s="172"/>
      <c r="IJ101" s="172"/>
      <c r="IK101" s="172"/>
      <c r="IL101" s="172"/>
      <c r="IM101" s="172"/>
      <c r="IN101" s="172"/>
      <c r="IO101" s="172"/>
      <c r="IP101" s="172"/>
      <c r="IQ101" s="172"/>
      <c r="IR101" s="172"/>
      <c r="IS101" s="172"/>
      <c r="IT101" s="172"/>
      <c r="IU101" s="172"/>
      <c r="IV101" s="172"/>
      <c r="IW101" s="172"/>
      <c r="IX101" s="172"/>
      <c r="IY101" s="172"/>
      <c r="IZ101" s="172"/>
      <c r="JA101" s="172"/>
      <c r="JB101" s="172"/>
      <c r="JC101" s="172"/>
      <c r="JD101" s="172"/>
      <c r="JE101" s="172"/>
      <c r="JF101" s="172"/>
      <c r="JG101" s="172"/>
      <c r="JH101" s="172"/>
      <c r="JI101" s="172"/>
      <c r="JJ101" s="172"/>
      <c r="JK101" s="172"/>
      <c r="JL101" s="172"/>
      <c r="JM101" s="172"/>
      <c r="JN101" s="172"/>
      <c r="JO101" s="172"/>
      <c r="JP101" s="172"/>
      <c r="JQ101" s="172"/>
      <c r="JR101" s="172"/>
      <c r="JS101" s="172"/>
      <c r="JT101" s="172"/>
      <c r="JU101" s="172"/>
      <c r="JV101" s="172"/>
      <c r="JW101" s="172"/>
      <c r="JX101" s="172"/>
      <c r="JY101" s="172"/>
      <c r="JZ101" s="172"/>
      <c r="KA101" s="172"/>
      <c r="KB101" s="172"/>
      <c r="KC101" s="172"/>
      <c r="KD101" s="172"/>
      <c r="KE101" s="172"/>
      <c r="KF101" s="172"/>
      <c r="KG101" s="172"/>
      <c r="KH101" s="172"/>
      <c r="KI101" s="172"/>
      <c r="KJ101" s="172"/>
      <c r="KK101" s="172"/>
      <c r="KL101" s="172"/>
      <c r="KM101" s="172"/>
      <c r="KN101" s="172"/>
      <c r="KO101" s="172"/>
      <c r="KP101" s="172"/>
      <c r="KQ101" s="172"/>
      <c r="KR101" s="172"/>
      <c r="KS101" s="172"/>
      <c r="KT101" s="172"/>
      <c r="KU101" s="172"/>
      <c r="KV101" s="172"/>
      <c r="KW101" s="172"/>
      <c r="KX101" s="172"/>
      <c r="KY101" s="172"/>
      <c r="KZ101" s="172"/>
      <c r="LA101" s="172"/>
      <c r="LB101" s="172"/>
      <c r="LC101" s="172"/>
      <c r="LD101" s="172"/>
      <c r="LE101" s="172"/>
      <c r="LF101" s="172"/>
      <c r="LG101" s="172"/>
      <c r="LH101" s="172"/>
      <c r="LI101" s="172"/>
      <c r="LJ101" s="172"/>
      <c r="LK101" s="172"/>
      <c r="LL101" s="172"/>
      <c r="LM101" s="172"/>
      <c r="LN101" s="172"/>
      <c r="LO101" s="172"/>
      <c r="LP101" s="172"/>
      <c r="LQ101" s="172"/>
      <c r="LR101" s="172"/>
      <c r="LS101" s="172"/>
      <c r="LT101" s="172"/>
      <c r="LU101" s="172"/>
      <c r="LV101" s="172"/>
      <c r="LW101" s="172"/>
      <c r="LX101" s="172"/>
      <c r="LY101" s="172"/>
      <c r="LZ101" s="172"/>
      <c r="MA101" s="172"/>
      <c r="MB101" s="172"/>
      <c r="MC101" s="172"/>
      <c r="MD101" s="172"/>
      <c r="ME101" s="172"/>
      <c r="MF101" s="172"/>
      <c r="MG101" s="172"/>
      <c r="MH101" s="172"/>
      <c r="MI101" s="172"/>
      <c r="MJ101" s="172"/>
      <c r="MK101" s="172"/>
      <c r="ML101" s="172"/>
      <c r="MM101" s="172"/>
      <c r="MN101" s="172"/>
      <c r="MO101" s="172"/>
      <c r="MP101" s="172"/>
      <c r="MQ101" s="172"/>
      <c r="MR101" s="172"/>
      <c r="MS101" s="172"/>
      <c r="MT101" s="172"/>
      <c r="MU101" s="172"/>
      <c r="MV101" s="172"/>
      <c r="MW101" s="172"/>
      <c r="MX101" s="172"/>
      <c r="MY101" s="172"/>
      <c r="MZ101" s="172"/>
      <c r="NA101" s="172"/>
      <c r="NB101" s="172"/>
      <c r="NC101" s="172"/>
      <c r="ND101" s="172"/>
      <c r="NE101" s="172"/>
      <c r="NF101" s="172"/>
      <c r="NG101" s="172"/>
      <c r="NH101" s="172"/>
      <c r="NI101" s="172"/>
      <c r="NJ101" s="172"/>
      <c r="NK101" s="172"/>
      <c r="NL101" s="172"/>
      <c r="NM101" s="172"/>
      <c r="NN101" s="172"/>
      <c r="NO101" s="172"/>
      <c r="NP101" s="172"/>
      <c r="NQ101" s="172"/>
      <c r="NR101" s="172"/>
      <c r="NS101" s="172"/>
      <c r="NT101" s="172"/>
      <c r="NU101" s="172"/>
      <c r="NV101" s="172"/>
      <c r="NW101" s="172"/>
      <c r="NX101" s="172"/>
      <c r="NY101" s="172"/>
      <c r="NZ101" s="172"/>
      <c r="OA101" s="172"/>
      <c r="OB101" s="172"/>
      <c r="OC101" s="172"/>
      <c r="OD101" s="172"/>
      <c r="OE101" s="172"/>
      <c r="OF101" s="172"/>
      <c r="OG101" s="172"/>
      <c r="OH101" s="172"/>
      <c r="OI101" s="172"/>
      <c r="OJ101" s="172"/>
      <c r="OK101" s="172"/>
      <c r="OL101" s="172"/>
      <c r="OM101" s="172"/>
      <c r="ON101" s="172"/>
      <c r="OO101" s="172"/>
      <c r="OP101" s="172"/>
      <c r="OQ101" s="172"/>
      <c r="OR101" s="172"/>
      <c r="OS101" s="172"/>
      <c r="OT101" s="172"/>
      <c r="OU101" s="172"/>
      <c r="OV101" s="172"/>
      <c r="OW101" s="172"/>
      <c r="OX101" s="172"/>
      <c r="OY101" s="172"/>
      <c r="OZ101" s="172"/>
      <c r="PA101" s="172"/>
      <c r="PB101" s="172"/>
      <c r="PC101" s="172"/>
      <c r="PD101" s="172"/>
      <c r="PE101" s="172"/>
      <c r="PF101" s="172"/>
      <c r="PG101" s="172"/>
      <c r="PH101" s="172"/>
      <c r="PI101" s="172"/>
      <c r="PJ101" s="172"/>
      <c r="PK101" s="172"/>
      <c r="PL101" s="172"/>
      <c r="PM101" s="172"/>
      <c r="PN101" s="172"/>
      <c r="PO101" s="172"/>
      <c r="PP101" s="172"/>
      <c r="PQ101" s="172"/>
      <c r="PR101" s="172"/>
      <c r="PS101" s="172"/>
      <c r="PT101" s="172"/>
      <c r="PU101" s="172"/>
      <c r="PV101" s="172"/>
      <c r="PW101" s="172"/>
      <c r="PX101" s="172"/>
      <c r="PY101" s="172"/>
      <c r="PZ101" s="172"/>
      <c r="QA101" s="172"/>
      <c r="QB101" s="172"/>
      <c r="QC101" s="172"/>
      <c r="QD101" s="172"/>
      <c r="QE101" s="172"/>
      <c r="QF101" s="172"/>
      <c r="QG101" s="172"/>
      <c r="QH101" s="172"/>
      <c r="QI101" s="172"/>
      <c r="QJ101" s="172"/>
      <c r="QK101" s="172"/>
      <c r="QL101" s="172"/>
      <c r="QM101" s="172"/>
      <c r="QN101" s="172"/>
      <c r="QO101" s="172"/>
      <c r="QP101" s="172"/>
      <c r="QQ101" s="172"/>
      <c r="QR101" s="172"/>
      <c r="QS101" s="172"/>
      <c r="QT101" s="172"/>
      <c r="QU101" s="172"/>
      <c r="QV101" s="172"/>
      <c r="QW101" s="172"/>
      <c r="QX101" s="172"/>
      <c r="QY101" s="172"/>
      <c r="QZ101" s="172"/>
      <c r="RA101" s="172"/>
      <c r="RB101" s="172"/>
      <c r="RC101" s="172"/>
      <c r="RD101" s="172"/>
      <c r="RE101" s="172"/>
      <c r="RF101" s="172"/>
      <c r="RG101" s="172"/>
      <c r="RH101" s="172"/>
      <c r="RI101" s="172"/>
      <c r="RJ101" s="172"/>
      <c r="RK101" s="172"/>
      <c r="RL101" s="172"/>
      <c r="RM101" s="172"/>
      <c r="RN101" s="172"/>
      <c r="RO101" s="172"/>
      <c r="RP101" s="172"/>
      <c r="RQ101" s="172"/>
      <c r="RR101" s="172"/>
      <c r="RS101" s="172"/>
      <c r="RT101" s="172"/>
      <c r="RU101" s="172"/>
      <c r="RV101" s="172"/>
      <c r="RW101" s="172"/>
      <c r="RX101" s="172"/>
      <c r="RY101" s="172"/>
      <c r="RZ101" s="172"/>
      <c r="SA101" s="172"/>
      <c r="SB101" s="172"/>
      <c r="SC101" s="172"/>
      <c r="SD101" s="172"/>
      <c r="SE101" s="172"/>
      <c r="SF101" s="172"/>
      <c r="SG101" s="172"/>
      <c r="SH101" s="172"/>
      <c r="SI101" s="172"/>
      <c r="SJ101" s="172"/>
      <c r="SK101" s="172"/>
      <c r="SL101" s="172"/>
      <c r="SM101" s="172"/>
      <c r="SN101" s="172"/>
      <c r="SO101" s="172"/>
      <c r="SP101" s="172"/>
      <c r="SQ101" s="172"/>
      <c r="SR101" s="172"/>
      <c r="SS101" s="172"/>
      <c r="ST101" s="172"/>
      <c r="SU101" s="172"/>
      <c r="SV101" s="172"/>
      <c r="SW101" s="172"/>
      <c r="SX101" s="172"/>
      <c r="SY101" s="172"/>
      <c r="SZ101" s="172"/>
      <c r="TA101" s="172"/>
      <c r="TB101" s="172"/>
      <c r="TC101" s="172"/>
      <c r="TD101" s="172"/>
      <c r="TE101" s="172"/>
      <c r="TF101" s="172"/>
      <c r="TG101" s="172"/>
      <c r="TH101" s="172"/>
      <c r="TI101" s="172"/>
      <c r="TJ101" s="172"/>
      <c r="TK101" s="172"/>
      <c r="TL101" s="172"/>
      <c r="TM101" s="172"/>
      <c r="TN101" s="172"/>
      <c r="TO101" s="172"/>
      <c r="TP101" s="172"/>
      <c r="TQ101" s="172"/>
      <c r="TR101" s="172"/>
      <c r="TS101" s="172"/>
      <c r="TT101" s="172"/>
      <c r="TU101" s="172"/>
      <c r="TV101" s="172"/>
      <c r="TW101" s="172"/>
      <c r="TX101" s="172"/>
      <c r="TY101" s="172"/>
      <c r="TZ101" s="172"/>
      <c r="UA101" s="172"/>
      <c r="UB101" s="172"/>
      <c r="UC101" s="172"/>
      <c r="UD101" s="172"/>
      <c r="UE101" s="172"/>
      <c r="UF101" s="172"/>
      <c r="UG101" s="172"/>
      <c r="UH101" s="172"/>
      <c r="UI101" s="172"/>
      <c r="UJ101" s="172"/>
      <c r="UK101" s="172"/>
      <c r="UL101" s="172"/>
      <c r="UM101" s="172"/>
      <c r="UN101" s="172"/>
      <c r="UO101" s="172"/>
      <c r="UP101" s="172"/>
      <c r="UQ101" s="172"/>
      <c r="UR101" s="172"/>
      <c r="US101" s="172"/>
      <c r="UT101" s="172"/>
      <c r="UU101" s="172"/>
      <c r="UV101" s="172"/>
      <c r="UW101" s="172"/>
      <c r="UX101" s="172"/>
      <c r="UY101" s="172"/>
      <c r="UZ101" s="172"/>
      <c r="VA101" s="172"/>
      <c r="VB101" s="172"/>
      <c r="VC101" s="172"/>
      <c r="VD101" s="172"/>
      <c r="VE101" s="172"/>
      <c r="VF101" s="172"/>
      <c r="VG101" s="172"/>
      <c r="VH101" s="172"/>
      <c r="VI101" s="172"/>
      <c r="VJ101" s="172"/>
      <c r="VK101" s="172"/>
      <c r="VL101" s="172"/>
      <c r="VM101" s="172"/>
      <c r="VN101" s="172"/>
      <c r="VO101" s="172"/>
      <c r="VP101" s="172"/>
      <c r="VQ101" s="172"/>
      <c r="VR101" s="172"/>
      <c r="VS101" s="172"/>
      <c r="VT101" s="172"/>
      <c r="VU101" s="172"/>
      <c r="VV101" s="172"/>
      <c r="VW101" s="172"/>
      <c r="VX101" s="172"/>
      <c r="VY101" s="172"/>
      <c r="VZ101" s="172"/>
      <c r="WA101" s="172"/>
      <c r="WB101" s="172"/>
      <c r="WC101" s="172"/>
      <c r="WD101" s="172"/>
      <c r="WE101" s="172"/>
      <c r="WF101" s="172"/>
      <c r="WG101" s="172"/>
      <c r="WH101" s="172"/>
      <c r="WI101" s="172"/>
      <c r="WJ101" s="172"/>
      <c r="WK101" s="172"/>
      <c r="WL101" s="172"/>
      <c r="WM101" s="172"/>
      <c r="WN101" s="172"/>
      <c r="WO101" s="172"/>
      <c r="WP101" s="172"/>
      <c r="WQ101" s="172"/>
      <c r="WR101" s="172"/>
      <c r="WS101" s="172"/>
      <c r="WT101" s="172"/>
      <c r="WU101" s="172"/>
      <c r="WV101" s="172"/>
      <c r="WW101" s="172"/>
      <c r="WX101" s="172"/>
      <c r="WY101" s="172"/>
      <c r="WZ101" s="172"/>
      <c r="XA101" s="172"/>
      <c r="XB101" s="172"/>
      <c r="XC101" s="172"/>
      <c r="XD101" s="172"/>
      <c r="XE101" s="172"/>
      <c r="XF101" s="172"/>
      <c r="XG101" s="172"/>
      <c r="XH101" s="172"/>
      <c r="XI101" s="172"/>
      <c r="XJ101" s="172"/>
      <c r="XK101" s="172"/>
      <c r="XL101" s="172"/>
      <c r="XM101" s="172"/>
      <c r="XN101" s="172"/>
      <c r="XO101" s="172"/>
      <c r="XP101" s="172"/>
      <c r="XQ101" s="172"/>
      <c r="XR101" s="172"/>
      <c r="XS101" s="172"/>
      <c r="XT101" s="172"/>
      <c r="XU101" s="172"/>
      <c r="XV101" s="172"/>
      <c r="XW101" s="172"/>
      <c r="XX101" s="172"/>
      <c r="XY101" s="172"/>
      <c r="XZ101" s="172"/>
      <c r="YA101" s="172"/>
      <c r="YB101" s="172"/>
      <c r="YC101" s="172"/>
      <c r="YD101" s="172"/>
      <c r="YE101" s="172"/>
      <c r="YF101" s="172"/>
      <c r="YG101" s="172"/>
      <c r="YH101" s="172"/>
      <c r="YI101" s="172"/>
      <c r="YJ101" s="172"/>
      <c r="YK101" s="172"/>
      <c r="YL101" s="172"/>
      <c r="YM101" s="172"/>
      <c r="YN101" s="172"/>
      <c r="YO101" s="172"/>
      <c r="YP101" s="172"/>
      <c r="YQ101" s="172"/>
      <c r="YR101" s="172"/>
      <c r="YS101" s="172"/>
      <c r="YT101" s="172"/>
      <c r="YU101" s="172"/>
      <c r="YV101" s="172"/>
      <c r="YW101" s="172"/>
      <c r="YX101" s="172"/>
      <c r="YY101" s="172"/>
      <c r="YZ101" s="172"/>
      <c r="ZA101" s="172"/>
      <c r="ZB101" s="172"/>
      <c r="ZC101" s="172"/>
      <c r="ZD101" s="172"/>
      <c r="ZE101" s="172"/>
      <c r="ZF101" s="172"/>
      <c r="ZG101" s="172"/>
      <c r="ZH101" s="172"/>
      <c r="ZI101" s="172"/>
      <c r="ZJ101" s="172"/>
      <c r="ZK101" s="172"/>
      <c r="ZL101" s="172"/>
      <c r="ZM101" s="172"/>
      <c r="ZN101" s="172"/>
      <c r="ZO101" s="172"/>
      <c r="ZP101" s="172"/>
      <c r="ZQ101" s="172"/>
      <c r="ZR101" s="172"/>
      <c r="ZS101" s="172"/>
      <c r="ZT101" s="172"/>
      <c r="ZU101" s="172"/>
      <c r="ZV101" s="172"/>
      <c r="ZW101" s="172"/>
      <c r="ZX101" s="172"/>
      <c r="ZY101" s="172"/>
      <c r="ZZ101" s="172"/>
      <c r="AAA101" s="172"/>
      <c r="AAB101" s="172"/>
      <c r="AAC101" s="172"/>
      <c r="AAD101" s="172"/>
      <c r="AAE101" s="172"/>
      <c r="AAF101" s="172"/>
      <c r="AAG101" s="172"/>
      <c r="AAH101" s="172"/>
      <c r="AAI101" s="172"/>
      <c r="AAJ101" s="172"/>
      <c r="AAK101" s="172"/>
      <c r="AAL101" s="172"/>
      <c r="AAM101" s="172"/>
      <c r="AAN101" s="172"/>
      <c r="AAO101" s="172"/>
      <c r="AAP101" s="172"/>
      <c r="AAQ101" s="172"/>
      <c r="AAR101" s="172"/>
      <c r="AAS101" s="172"/>
      <c r="AAT101" s="172"/>
      <c r="AAU101" s="172"/>
      <c r="AAV101" s="172"/>
      <c r="AAW101" s="172"/>
      <c r="AAX101" s="172"/>
      <c r="AAY101" s="172"/>
      <c r="AAZ101" s="172"/>
      <c r="ABA101" s="172"/>
      <c r="ABB101" s="172"/>
      <c r="ABC101" s="172"/>
      <c r="ABD101" s="172"/>
      <c r="ABE101" s="172"/>
      <c r="ABF101" s="172"/>
      <c r="ABG101" s="172"/>
      <c r="ABH101" s="172"/>
      <c r="ABI101" s="172"/>
      <c r="ABJ101" s="172"/>
      <c r="ABK101" s="172"/>
      <c r="ABL101" s="172"/>
      <c r="ABM101" s="172"/>
      <c r="ABN101" s="172"/>
      <c r="ABO101" s="172"/>
      <c r="ABP101" s="172"/>
      <c r="ABQ101" s="172"/>
      <c r="ABR101" s="172"/>
      <c r="ABS101" s="172"/>
      <c r="ABT101" s="172"/>
      <c r="ABU101" s="172"/>
      <c r="ABV101" s="172"/>
      <c r="ABW101" s="172"/>
      <c r="ABX101" s="172"/>
      <c r="ABY101" s="172"/>
      <c r="ABZ101" s="172"/>
      <c r="ACA101" s="172"/>
      <c r="ACB101" s="172"/>
      <c r="ACC101" s="172"/>
      <c r="ACD101" s="172"/>
      <c r="ACE101" s="172"/>
      <c r="ACF101" s="172"/>
      <c r="ACG101" s="172"/>
      <c r="ACH101" s="172"/>
      <c r="ACI101" s="172"/>
      <c r="ACJ101" s="172"/>
      <c r="ACK101" s="172"/>
      <c r="ACL101" s="172"/>
      <c r="ACM101" s="172"/>
      <c r="ACN101" s="172"/>
      <c r="ACO101" s="172"/>
      <c r="ACP101" s="172"/>
      <c r="ACQ101" s="172"/>
      <c r="ACR101" s="172"/>
      <c r="ACS101" s="172"/>
      <c r="ACT101" s="172"/>
      <c r="ACU101" s="172"/>
      <c r="ACV101" s="172"/>
      <c r="ACW101" s="172"/>
      <c r="ACX101" s="172"/>
      <c r="ACY101" s="172"/>
      <c r="ACZ101" s="172"/>
      <c r="ADA101" s="172"/>
      <c r="ADB101" s="172"/>
      <c r="ADC101" s="172"/>
      <c r="ADD101" s="172"/>
      <c r="ADE101" s="172"/>
      <c r="ADF101" s="172"/>
      <c r="ADG101" s="172"/>
      <c r="ADH101" s="172"/>
      <c r="ADI101" s="172"/>
      <c r="ADJ101" s="172"/>
      <c r="ADK101" s="172"/>
      <c r="ADL101" s="172"/>
      <c r="ADM101" s="172"/>
      <c r="ADN101" s="172"/>
      <c r="ADO101" s="172"/>
      <c r="ADP101" s="172"/>
      <c r="ADQ101" s="172"/>
      <c r="ADR101" s="172"/>
      <c r="ADS101" s="172"/>
      <c r="ADT101" s="172"/>
      <c r="ADU101" s="172"/>
      <c r="ADV101" s="172"/>
      <c r="ADW101" s="172"/>
      <c r="ADX101" s="172"/>
      <c r="ADY101" s="172"/>
      <c r="ADZ101" s="172"/>
      <c r="AEA101" s="172"/>
      <c r="AEB101" s="172"/>
      <c r="AEC101" s="172"/>
      <c r="AED101" s="172"/>
      <c r="AEE101" s="172"/>
      <c r="AEF101" s="172"/>
      <c r="AEG101" s="172"/>
      <c r="AEH101" s="172"/>
      <c r="AEI101" s="172"/>
      <c r="AEJ101" s="172"/>
      <c r="AEK101" s="172"/>
      <c r="AEL101" s="172"/>
      <c r="AEM101" s="172"/>
      <c r="AEN101" s="172"/>
      <c r="AEO101" s="172"/>
      <c r="AEP101" s="172"/>
      <c r="AEQ101" s="172"/>
      <c r="AER101" s="172"/>
      <c r="AES101" s="172"/>
      <c r="AET101" s="172"/>
      <c r="AEU101" s="172"/>
      <c r="AEV101" s="172"/>
      <c r="AEW101" s="172"/>
      <c r="AEX101" s="172"/>
      <c r="AEY101" s="172"/>
      <c r="AEZ101" s="172"/>
      <c r="AFA101" s="172"/>
      <c r="AFB101" s="172"/>
      <c r="AFC101" s="172"/>
      <c r="AFD101" s="172"/>
      <c r="AFE101" s="172"/>
      <c r="AFF101" s="172"/>
      <c r="AFG101" s="172"/>
      <c r="AFH101" s="172"/>
      <c r="AFI101" s="172"/>
      <c r="AFJ101" s="172"/>
      <c r="AFK101" s="172"/>
      <c r="AFL101" s="172"/>
      <c r="AFM101" s="172"/>
      <c r="AFN101" s="172"/>
      <c r="AFO101" s="172"/>
      <c r="AFP101" s="172"/>
      <c r="AFQ101" s="172"/>
      <c r="AFR101" s="172"/>
      <c r="AFS101" s="172"/>
      <c r="AFT101" s="172"/>
      <c r="AFU101" s="172"/>
      <c r="AFV101" s="172"/>
      <c r="AFW101" s="172"/>
      <c r="AFX101" s="172"/>
      <c r="AFY101" s="172"/>
      <c r="AFZ101" s="172"/>
      <c r="AGA101" s="172"/>
      <c r="AGB101" s="172"/>
      <c r="AGC101" s="172"/>
      <c r="AGD101" s="172"/>
      <c r="AGE101" s="172"/>
      <c r="AGF101" s="172"/>
      <c r="AGG101" s="172"/>
      <c r="AGH101" s="172"/>
      <c r="AGI101" s="172"/>
      <c r="AGJ101" s="172"/>
      <c r="AGK101" s="172"/>
      <c r="AGL101" s="172"/>
      <c r="AGM101" s="172"/>
      <c r="AGN101" s="172"/>
      <c r="AGO101" s="172"/>
      <c r="AGP101" s="172"/>
      <c r="AGQ101" s="172"/>
      <c r="AGR101" s="172"/>
      <c r="AGS101" s="172"/>
      <c r="AGT101" s="172"/>
      <c r="AGU101" s="172"/>
      <c r="AGV101" s="172"/>
      <c r="AGW101" s="172"/>
      <c r="AGX101" s="172"/>
      <c r="AGY101" s="172"/>
      <c r="AGZ101" s="172"/>
      <c r="AHA101" s="172"/>
      <c r="AHB101" s="172"/>
      <c r="AHC101" s="172"/>
      <c r="AHD101" s="172"/>
      <c r="AHE101" s="172"/>
      <c r="AHF101" s="172"/>
      <c r="AHG101" s="172"/>
      <c r="AHH101" s="172"/>
      <c r="AHI101" s="172"/>
      <c r="AHJ101" s="172"/>
      <c r="AHK101" s="172"/>
      <c r="AHL101" s="172"/>
      <c r="AHM101" s="172"/>
      <c r="AHN101" s="172"/>
      <c r="AHO101" s="172"/>
      <c r="AHP101" s="172"/>
      <c r="AHQ101" s="172"/>
      <c r="AHR101" s="172"/>
      <c r="AHS101" s="172"/>
      <c r="AHT101" s="172"/>
      <c r="AHU101" s="172"/>
      <c r="AHV101" s="172"/>
      <c r="AHW101" s="172"/>
      <c r="AHX101" s="172"/>
      <c r="AHY101" s="172"/>
      <c r="AHZ101" s="172"/>
      <c r="AIA101" s="172"/>
      <c r="AIB101" s="172"/>
      <c r="AIC101" s="172"/>
      <c r="AID101" s="172"/>
      <c r="AIE101" s="172"/>
      <c r="AIF101" s="172"/>
      <c r="AIG101" s="172"/>
      <c r="AIH101" s="172"/>
      <c r="AII101" s="172"/>
      <c r="AIJ101" s="172"/>
      <c r="AIK101" s="172"/>
      <c r="AIL101" s="172"/>
      <c r="AIM101" s="172"/>
      <c r="AIN101" s="172"/>
      <c r="AIO101" s="172"/>
      <c r="AIP101" s="172"/>
      <c r="AIQ101" s="172"/>
      <c r="AIR101" s="172"/>
      <c r="AIS101" s="172"/>
      <c r="AIT101" s="172"/>
      <c r="AIU101" s="172"/>
      <c r="AIV101" s="172"/>
      <c r="AIW101" s="172"/>
      <c r="AIX101" s="172"/>
      <c r="AIY101" s="172"/>
      <c r="AIZ101" s="172"/>
      <c r="AJA101" s="172"/>
      <c r="AJB101" s="172"/>
      <c r="AJC101" s="172"/>
      <c r="AJD101" s="172"/>
      <c r="AJE101" s="172"/>
      <c r="AJF101" s="172"/>
      <c r="AJG101" s="172"/>
      <c r="AJH101" s="172"/>
      <c r="AJI101" s="172"/>
      <c r="AJJ101" s="172"/>
      <c r="AJK101" s="172"/>
      <c r="AJL101" s="172"/>
      <c r="AJM101" s="172"/>
      <c r="AJN101" s="172"/>
      <c r="AJO101" s="172"/>
      <c r="AJP101" s="172"/>
      <c r="AJQ101" s="172"/>
      <c r="AJR101" s="172"/>
      <c r="AJS101" s="172"/>
      <c r="AJT101" s="172"/>
      <c r="AJU101" s="172"/>
      <c r="AJV101" s="172"/>
      <c r="AJW101" s="172"/>
      <c r="AJX101" s="172"/>
      <c r="AJY101" s="172"/>
      <c r="AJZ101" s="172"/>
      <c r="AKA101" s="172"/>
      <c r="AKB101" s="172"/>
      <c r="AKC101" s="172"/>
      <c r="AKD101" s="172"/>
      <c r="AKE101" s="172"/>
      <c r="AKF101" s="172"/>
      <c r="AKG101" s="172"/>
      <c r="AKH101" s="172"/>
      <c r="AKI101" s="172"/>
      <c r="AKJ101" s="172"/>
      <c r="AKK101" s="172"/>
      <c r="AKL101" s="172"/>
      <c r="AKM101" s="172"/>
      <c r="AKN101" s="172"/>
      <c r="AKO101" s="172"/>
      <c r="AKP101" s="172"/>
      <c r="AKQ101" s="172"/>
      <c r="AKR101" s="172"/>
      <c r="AKS101" s="172"/>
      <c r="AKT101" s="172"/>
      <c r="AKU101" s="172"/>
      <c r="AKV101" s="172"/>
      <c r="AKW101" s="172"/>
      <c r="AKX101" s="172"/>
      <c r="AKY101" s="172"/>
      <c r="AKZ101" s="172"/>
      <c r="ALA101" s="172"/>
      <c r="ALB101" s="172"/>
      <c r="ALC101" s="172"/>
      <c r="ALD101" s="172"/>
      <c r="ALE101" s="172"/>
      <c r="ALF101" s="172"/>
      <c r="ALG101" s="172"/>
      <c r="ALH101" s="172"/>
      <c r="ALI101" s="172"/>
      <c r="ALJ101" s="172"/>
      <c r="ALK101" s="172"/>
      <c r="ALL101" s="172"/>
      <c r="ALM101" s="172"/>
      <c r="ALN101" s="172"/>
      <c r="ALO101" s="172"/>
      <c r="ALP101" s="172"/>
      <c r="ALQ101" s="172"/>
      <c r="ALR101" s="172"/>
      <c r="ALS101" s="172"/>
      <c r="ALT101" s="172"/>
      <c r="ALU101" s="172"/>
      <c r="ALV101" s="172"/>
      <c r="ALW101" s="172"/>
      <c r="ALX101" s="172"/>
      <c r="ALY101" s="172"/>
      <c r="ALZ101" s="172"/>
      <c r="AMA101" s="172"/>
      <c r="AMB101" s="172"/>
      <c r="AMC101" s="172"/>
      <c r="AMD101" s="172"/>
      <c r="AME101" s="172"/>
      <c r="AMF101" s="172"/>
      <c r="AMG101" s="172"/>
      <c r="AMH101" s="172"/>
      <c r="AMI101" s="172"/>
      <c r="AMJ101" s="172"/>
      <c r="AMK101" s="172"/>
      <c r="AML101" s="172"/>
      <c r="AMM101" s="172"/>
      <c r="AMN101" s="172"/>
      <c r="AMO101" s="172"/>
      <c r="AMP101" s="172"/>
      <c r="AMQ101" s="172"/>
      <c r="AMR101" s="172"/>
      <c r="AMS101" s="172"/>
      <c r="AMT101" s="172"/>
      <c r="AMU101" s="172"/>
      <c r="AMV101" s="172"/>
      <c r="AMW101" s="172"/>
      <c r="AMX101" s="172"/>
      <c r="AMY101" s="172"/>
      <c r="AMZ101" s="172"/>
      <c r="ANA101" s="172"/>
      <c r="ANB101" s="172"/>
      <c r="ANC101" s="172"/>
      <c r="AND101" s="172"/>
      <c r="ANE101" s="172"/>
      <c r="ANF101" s="172"/>
      <c r="ANG101" s="172"/>
      <c r="ANH101" s="172"/>
      <c r="ANI101" s="172"/>
      <c r="ANJ101" s="172"/>
    </row>
    <row r="102" spans="1:1050" s="412" customFormat="1" ht="26.1" customHeight="1" outlineLevel="2" x14ac:dyDescent="0.2">
      <c r="A102" s="102">
        <v>32300</v>
      </c>
      <c r="B102" s="7" t="s">
        <v>137</v>
      </c>
      <c r="C102" s="7" t="s">
        <v>113</v>
      </c>
      <c r="D102" s="7" t="s">
        <v>10</v>
      </c>
      <c r="E102" s="7" t="s">
        <v>115</v>
      </c>
      <c r="F102" s="7"/>
      <c r="G102" s="43" t="s">
        <v>261</v>
      </c>
      <c r="H102" s="42" t="s">
        <v>130</v>
      </c>
      <c r="I102" s="42">
        <v>14</v>
      </c>
      <c r="J102" s="44">
        <v>502.03</v>
      </c>
      <c r="K102" s="44"/>
      <c r="L102" s="44"/>
      <c r="M102" s="44"/>
      <c r="N102" s="44"/>
      <c r="O102" s="44"/>
      <c r="P102" s="44">
        <v>305.62</v>
      </c>
      <c r="Q102" s="44">
        <v>183.24</v>
      </c>
      <c r="R102" s="44"/>
      <c r="S102" s="44">
        <v>150.25</v>
      </c>
      <c r="T102" s="44">
        <f>SUM(J102:S102)</f>
        <v>1141.1399999999999</v>
      </c>
      <c r="U102" s="44">
        <f>(((J102+K102+L102+N102+P102)*14)+((M102+O102+Q102+R102+S102)*12))</f>
        <v>15308.98</v>
      </c>
      <c r="V102" s="42">
        <v>3</v>
      </c>
      <c r="W102" s="45">
        <v>16</v>
      </c>
      <c r="X102" s="46">
        <f>VLOOKUP(W102,'[1]PPTOS GENERALES 2024'!$AO$61:$AQ$63,3)*Y102</f>
        <v>436.27</v>
      </c>
      <c r="Y102" s="47">
        <v>1</v>
      </c>
      <c r="Z102" s="48">
        <f>VLOOKUP(C102,'[1]PPTOS GENERALES 2024'!$AL$3:$AO$8,4)*Y102</f>
        <v>659.44</v>
      </c>
      <c r="AA102" s="48">
        <f>VLOOKUP(C102,'[1]PPTOS GENERALES 2024'!$AL$3:$AP$8,5)*DM102*Y102</f>
        <v>113.67999999999999</v>
      </c>
      <c r="AB102" s="48"/>
      <c r="AC102" s="44">
        <f>VLOOKUP(C102,'[1]PPTOS GENERALES 2024'!$AU$3:$AV$8,2)*Y102</f>
        <v>659.44399999999996</v>
      </c>
      <c r="AD102" s="44">
        <f>VLOOKUP(C102,'[1]PPTOS GENERALES 2024'!$AU$3:$AW$8,3)*DM102*Y102</f>
        <v>113.65199999999999</v>
      </c>
      <c r="AE102" s="49">
        <f>VLOOKUP(I102,'[1]PPTOS GENERALES 2024'!$AO$60:$AQ$63,3)*Y102</f>
        <v>380.27</v>
      </c>
      <c r="AF102" s="44">
        <f t="shared" ref="AF102:AF109" si="87">X102-AE102</f>
        <v>56</v>
      </c>
      <c r="AG102" s="44">
        <f>VLOOKUP(V102,'[1]PPTOS GENERALES 2024'!$AL$61:$AU$63,10)*Y102</f>
        <v>465.15999999999997</v>
      </c>
      <c r="AH102" s="44"/>
      <c r="AI102" s="44"/>
      <c r="AJ102" s="44"/>
      <c r="AK102" s="50"/>
      <c r="AL102" s="44">
        <f>VLOOKUP(V102,'[1]PPTOS GENERALES 2024'!$AL$45:$BB$56,12)*AK102</f>
        <v>0</v>
      </c>
      <c r="AM102" s="50"/>
      <c r="AN102" s="44">
        <f>VLOOKUP(V102,'[1]PPTOS GENERALES 2024'!$AL$45:$BB$56,14)*AM102</f>
        <v>0</v>
      </c>
      <c r="AO102" s="50"/>
      <c r="AP102" s="44">
        <f>VLOOKUP(V102,'[1]PPTOS GENERALES 2024'!$AL$45:$BB$56,15)*AO102</f>
        <v>0</v>
      </c>
      <c r="AQ102" s="50"/>
      <c r="AR102" s="44">
        <f>VLOOKUP(V102,'[1]PPTOS GENERALES 2024'!$AL$45:$BB$56,17)*AQ102</f>
        <v>0</v>
      </c>
      <c r="AS102" s="50"/>
      <c r="AT102" s="44">
        <f>VLOOKUP(V102,'[1]PPTOS GENERALES 2024'!$AL$45:$BG$56,18)*AS102</f>
        <v>0</v>
      </c>
      <c r="AU102" s="20"/>
      <c r="AV102" s="44">
        <f>VLOOKUP(V102,'[1]PPTOS GENERALES 2024'!$AL$45:$BG$56,19)*AU102</f>
        <v>0</v>
      </c>
      <c r="AW102" s="20"/>
      <c r="AX102" s="44">
        <f>VLOOKUP(V102,'[1]PPTOS GENERALES 2024'!$AL$45:$BG$56,20)*AW102</f>
        <v>0</v>
      </c>
      <c r="AY102" s="20"/>
      <c r="AZ102" s="44">
        <f>VLOOKUP(V102,'[1]PPTOS GENERALES 2024'!$AL$45:$BG$56,21)*AY102</f>
        <v>0</v>
      </c>
      <c r="BA102" s="20">
        <v>1</v>
      </c>
      <c r="BB102" s="44">
        <f>VLOOKUP(V102,'[1]PPTOS GENERALES 2024'!$AL$45:$BG$56,22)*BA102</f>
        <v>141.22499999999999</v>
      </c>
      <c r="BC102" s="20"/>
      <c r="BD102" s="270">
        <f>VLOOKUP(V102,'[1]PPTOS GENERALES 2024'!$AL$45:$BZ$56,23)*BC102</f>
        <v>0</v>
      </c>
      <c r="BE102" s="20"/>
      <c r="BF102" s="270">
        <f>VLOOKUP(V102,'[1]PPTOS GENERALES 2024'!$AL$45:$BZ$56,24)*BE102</f>
        <v>0</v>
      </c>
      <c r="BG102" s="20"/>
      <c r="BH102" s="270">
        <f>VLOOKUP(V102,'[1]PPTOS GENERALES 2024'!$AL$45:$BZ$56,25)*BG102</f>
        <v>0</v>
      </c>
      <c r="BI102" s="20"/>
      <c r="BJ102" s="270">
        <f>VLOOKUP(V102,'[1]PPTOS GENERALES 2024'!$AL$45:$BZ$56,26)*BI102</f>
        <v>0</v>
      </c>
      <c r="BK102" s="20"/>
      <c r="BL102" s="270">
        <f>VLOOKUP(V102,'[1]PPTOS GENERALES 2024'!$AL$45:$BZ$56,27)*BK102</f>
        <v>0</v>
      </c>
      <c r="BM102" s="270"/>
      <c r="BN102" s="270">
        <f>VLOOKUP(V102,'[1]PPTOS GENERALES 2024'!$AL$45:$BZ$56,28)*BM102</f>
        <v>0</v>
      </c>
      <c r="BO102" s="270"/>
      <c r="BP102" s="270">
        <f>VLOOKUP(V102,'[1]PPTOS GENERALES 2024'!$AL$45:$BZ$56,29)*BO102</f>
        <v>0</v>
      </c>
      <c r="BQ102" s="270"/>
      <c r="BR102" s="270">
        <f>VLOOKUP(V102,'[1]PPTOS GENERALES 2024'!$AL$45:$BZ$56,30)*BQ102</f>
        <v>0</v>
      </c>
      <c r="BS102" s="270"/>
      <c r="BT102" s="270">
        <f>VLOOKUP(V102,'[1]PPTOS GENERALES 2024'!$AL$45:$BZ$56,31)*BS102</f>
        <v>0</v>
      </c>
      <c r="BU102" s="270"/>
      <c r="BV102" s="270">
        <f>VLOOKUP(V102,'[1]PPTOS GENERALES 2024'!$AL$45:$BZ$56,32)*BU102</f>
        <v>0</v>
      </c>
      <c r="BW102" s="270"/>
      <c r="BX102" s="270">
        <f>VLOOKUP(V102,'[1]PPTOS GENERALES 2024'!$AL$45:$BZ$56,33)*BW102</f>
        <v>0</v>
      </c>
      <c r="BY102" s="270"/>
      <c r="BZ102" s="270">
        <f>VLOOKUP(V102,'[1]PPTOS GENERALES 2024'!$AL$45:$BZ$56,34)*BY102</f>
        <v>0</v>
      </c>
      <c r="CA102" s="270"/>
      <c r="CB102" s="270">
        <f>VLOOKUP(V102,'[1]PPTOS GENERALES 2024'!$AL$45:$BZ$56,35)*CA102</f>
        <v>0</v>
      </c>
      <c r="CC102" s="270">
        <v>0</v>
      </c>
      <c r="CD102" s="270">
        <f>VLOOKUP(V102,'[1]PPTOS GENERALES 2024'!$AL$45:$BZ$56,36)*CC102</f>
        <v>0</v>
      </c>
      <c r="CE102" s="270">
        <v>0</v>
      </c>
      <c r="CF102" s="270">
        <f>VLOOKUP(V102,'[1]PPTOS GENERALES 2024'!$AL$45:$BZ$56,37)*CE102</f>
        <v>0</v>
      </c>
      <c r="CG102" s="270">
        <v>0</v>
      </c>
      <c r="CH102" s="270">
        <f>VLOOKUP(V102,'[1]PPTOS GENERALES 2024'!$AL$45:$BZ$56,38)*CG102</f>
        <v>0</v>
      </c>
      <c r="CI102" s="270">
        <v>0</v>
      </c>
      <c r="CJ102" s="270">
        <f>VLOOKUP(V102,'[1]PPTOS GENERALES 2024'!$AL$45:$BZ$56,39)*CI102</f>
        <v>0</v>
      </c>
      <c r="CK102" s="270"/>
      <c r="CL102" s="270">
        <f>VLOOKUP(V102,'[1]PPTOS GENERALES 2024'!$AL$45:$BZ$56,40)*CK102</f>
        <v>0</v>
      </c>
      <c r="CM102" s="270"/>
      <c r="CN102" s="270">
        <f>VLOOKUP(V102,'[1]PPTOS GENERALES 2024'!$AL$45:$BZ$56,41)*CM102</f>
        <v>0</v>
      </c>
      <c r="CO102" s="44"/>
      <c r="CP102" s="44"/>
      <c r="CQ102" s="44"/>
      <c r="CR102" s="44"/>
      <c r="CS102" s="44"/>
      <c r="CT102" s="44">
        <f>Z102*14</f>
        <v>9232.16</v>
      </c>
      <c r="CU102" s="44">
        <f>(AA102*12)+ (AD102*2)+AB102</f>
        <v>1591.4639999999999</v>
      </c>
      <c r="CV102" s="44"/>
      <c r="CW102" s="44">
        <f>(AE102+AF102)*14</f>
        <v>6107.78</v>
      </c>
      <c r="CX102" s="44">
        <f>AG102*14</f>
        <v>6512.24</v>
      </c>
      <c r="CY102" s="270">
        <f t="shared" si="79"/>
        <v>1977.15</v>
      </c>
      <c r="CZ102" s="278">
        <f t="shared" si="80"/>
        <v>8489.39</v>
      </c>
      <c r="DA102" s="129">
        <f t="shared" si="81"/>
        <v>25420.794000000002</v>
      </c>
      <c r="DB102" s="21">
        <v>0</v>
      </c>
      <c r="DC102" s="53">
        <f t="shared" si="82"/>
        <v>25138.399999999998</v>
      </c>
      <c r="DD102" s="54">
        <f t="shared" si="83"/>
        <v>0.64206890334953726</v>
      </c>
      <c r="DE102" s="44"/>
      <c r="DF102" s="44"/>
      <c r="DG102" s="44">
        <f t="shared" si="84"/>
        <v>1815.7749999999996</v>
      </c>
      <c r="DH102" s="42" t="e">
        <f>#REF!-#REF!</f>
        <v>#REF!</v>
      </c>
      <c r="DI102" s="55" t="s">
        <v>122</v>
      </c>
      <c r="DJ102" s="130">
        <v>37637</v>
      </c>
      <c r="DK102" s="284">
        <v>45658</v>
      </c>
      <c r="DL102" s="58">
        <f t="shared" si="85"/>
        <v>7</v>
      </c>
      <c r="DM102" s="58">
        <f t="shared" si="86"/>
        <v>7</v>
      </c>
      <c r="DN102" s="59">
        <f>ROUND(AF102/30,2)</f>
        <v>1.87</v>
      </c>
      <c r="DO102" s="60">
        <f>ROUND(AJ102/30,2)</f>
        <v>0</v>
      </c>
      <c r="DP102" s="60">
        <f>ROUND(AL102/30,2)</f>
        <v>0</v>
      </c>
      <c r="DQ102" s="60">
        <f>ROUND(AN102/30,2)</f>
        <v>0</v>
      </c>
      <c r="DR102" s="60">
        <f>ROUND(AP102/30,2)</f>
        <v>0</v>
      </c>
      <c r="DS102" s="60">
        <f>ROUND(AR102/30,2)</f>
        <v>0</v>
      </c>
      <c r="DT102" s="60">
        <f>ROUND(AT102/30,2)</f>
        <v>0</v>
      </c>
      <c r="DU102" s="60">
        <f>ROUND(AV102/30,2)</f>
        <v>0</v>
      </c>
      <c r="DV102" s="60">
        <f>ROUND(AX102/30,2)</f>
        <v>0</v>
      </c>
      <c r="DW102" s="60">
        <f>ROUND(AZ102/30,2)</f>
        <v>0</v>
      </c>
      <c r="DX102" s="60">
        <f>ROUND(BB102/30,2)</f>
        <v>4.71</v>
      </c>
      <c r="DY102" s="61"/>
      <c r="DZ102" s="62">
        <v>554</v>
      </c>
      <c r="EA102" s="62">
        <v>1359.83</v>
      </c>
      <c r="EB102" s="63" t="e">
        <f>#REF!-DZ102</f>
        <v>#REF!</v>
      </c>
      <c r="EC102" s="64">
        <f>DG102-EA102</f>
        <v>455.94499999999971</v>
      </c>
      <c r="ED102" s="65">
        <f>ROUND(DB102/2,2)</f>
        <v>0</v>
      </c>
      <c r="EE102" s="61"/>
      <c r="EF102" s="61"/>
      <c r="EG102" s="61"/>
      <c r="EH102" s="61"/>
      <c r="EI102" s="134" t="s">
        <v>146</v>
      </c>
      <c r="EJ102" s="124">
        <v>32300</v>
      </c>
      <c r="EK102" s="67">
        <v>3</v>
      </c>
      <c r="EL102" s="67">
        <v>2</v>
      </c>
      <c r="EM102" s="68">
        <v>3</v>
      </c>
      <c r="EN102" s="68">
        <v>0</v>
      </c>
      <c r="EO102" s="69">
        <v>0</v>
      </c>
      <c r="EP102" s="61"/>
      <c r="EQ102" s="61"/>
      <c r="ER102" s="61"/>
      <c r="ES102" s="61"/>
      <c r="ET102" s="61"/>
      <c r="EU102" s="206"/>
      <c r="EV102" s="206"/>
      <c r="EW102" s="206"/>
      <c r="EX102" s="206"/>
      <c r="EY102" s="206"/>
      <c r="EZ102" s="206"/>
      <c r="FA102" s="206"/>
      <c r="FB102" s="206"/>
      <c r="FC102" s="206"/>
      <c r="FD102" s="206"/>
      <c r="FE102" s="206"/>
      <c r="FF102" s="206"/>
      <c r="FG102" s="206"/>
      <c r="FH102" s="206"/>
      <c r="FI102" s="206"/>
      <c r="FJ102" s="206"/>
      <c r="FK102" s="206"/>
      <c r="FL102" s="206"/>
      <c r="FM102" s="206"/>
      <c r="FN102" s="206"/>
      <c r="FO102" s="206"/>
      <c r="FP102" s="206"/>
      <c r="FQ102" s="206"/>
      <c r="FR102" s="206"/>
      <c r="FS102" s="206"/>
      <c r="FT102" s="206"/>
      <c r="FU102" s="206"/>
      <c r="FV102" s="206"/>
      <c r="FW102" s="206"/>
      <c r="FX102" s="206"/>
      <c r="FY102" s="206"/>
      <c r="FZ102" s="206"/>
      <c r="GA102" s="206"/>
      <c r="GB102" s="206"/>
      <c r="GC102" s="206"/>
      <c r="GD102" s="206"/>
      <c r="GE102" s="206"/>
      <c r="GF102" s="206"/>
      <c r="GG102" s="206"/>
      <c r="GH102" s="206"/>
      <c r="GI102" s="206"/>
      <c r="GJ102" s="206"/>
      <c r="GK102" s="206"/>
      <c r="GL102" s="206"/>
      <c r="GM102" s="206"/>
      <c r="GN102" s="206"/>
      <c r="GO102" s="206"/>
      <c r="GP102" s="206"/>
      <c r="GQ102" s="206"/>
      <c r="GR102" s="206"/>
      <c r="GS102" s="206"/>
      <c r="GT102" s="206"/>
      <c r="GU102" s="206"/>
      <c r="GV102" s="206"/>
      <c r="GW102" s="206"/>
      <c r="GX102" s="206"/>
      <c r="GY102" s="206"/>
      <c r="GZ102" s="206"/>
      <c r="HA102" s="206"/>
      <c r="HB102" s="206"/>
      <c r="HC102" s="206"/>
      <c r="HD102" s="206"/>
      <c r="HE102" s="206"/>
      <c r="HF102" s="206"/>
      <c r="HG102" s="206"/>
      <c r="HH102" s="206"/>
      <c r="HI102" s="206"/>
      <c r="HJ102" s="206"/>
      <c r="HK102" s="206"/>
      <c r="HL102" s="206"/>
      <c r="HM102" s="206"/>
      <c r="HN102" s="206"/>
      <c r="HO102" s="206"/>
      <c r="HP102" s="206"/>
      <c r="HQ102" s="206"/>
      <c r="HR102" s="206"/>
      <c r="HS102" s="206"/>
      <c r="HT102" s="206"/>
      <c r="HU102" s="206"/>
      <c r="HV102" s="206"/>
      <c r="HW102" s="206"/>
      <c r="HX102" s="206"/>
      <c r="HY102" s="206"/>
      <c r="HZ102" s="206"/>
      <c r="IA102" s="206"/>
      <c r="IB102" s="206"/>
      <c r="IC102" s="206"/>
      <c r="ID102" s="206"/>
      <c r="IE102" s="206"/>
      <c r="IF102" s="206"/>
      <c r="IG102" s="206"/>
      <c r="IH102" s="206"/>
      <c r="II102" s="206"/>
      <c r="IJ102" s="206"/>
      <c r="IK102" s="206"/>
      <c r="IL102" s="206"/>
      <c r="IM102" s="206"/>
      <c r="IN102" s="206"/>
      <c r="IO102" s="206"/>
      <c r="IP102" s="206"/>
      <c r="IQ102" s="206"/>
      <c r="IR102" s="206"/>
      <c r="IS102" s="206"/>
      <c r="IT102" s="206"/>
      <c r="IU102" s="206"/>
      <c r="IV102" s="206"/>
      <c r="IW102" s="206"/>
      <c r="IX102" s="206"/>
      <c r="IY102" s="206"/>
      <c r="IZ102" s="206"/>
      <c r="JA102" s="206"/>
      <c r="JB102" s="206"/>
      <c r="JC102" s="206"/>
      <c r="JD102" s="206"/>
      <c r="JE102" s="206"/>
      <c r="JF102" s="206"/>
      <c r="JG102" s="206"/>
      <c r="JH102" s="206"/>
      <c r="JI102" s="206"/>
      <c r="JJ102" s="206"/>
      <c r="JK102" s="206"/>
      <c r="JL102" s="206"/>
      <c r="JM102" s="206"/>
      <c r="JN102" s="206"/>
      <c r="JO102" s="206"/>
      <c r="JP102" s="206"/>
      <c r="JQ102" s="206"/>
      <c r="JR102" s="206"/>
      <c r="JS102" s="206"/>
      <c r="JT102" s="206"/>
      <c r="JU102" s="206"/>
      <c r="JV102" s="206"/>
      <c r="JW102" s="206"/>
      <c r="JX102" s="206"/>
      <c r="JY102" s="206"/>
      <c r="JZ102" s="206"/>
      <c r="KA102" s="206"/>
      <c r="KB102" s="206"/>
      <c r="KC102" s="206"/>
      <c r="KD102" s="206"/>
      <c r="KE102" s="206"/>
      <c r="KF102" s="206"/>
      <c r="KG102" s="206"/>
      <c r="KH102" s="206"/>
      <c r="KI102" s="206"/>
      <c r="KJ102" s="206"/>
      <c r="KK102" s="206"/>
      <c r="KL102" s="206"/>
      <c r="KM102" s="206"/>
      <c r="KN102" s="206"/>
      <c r="KO102" s="206"/>
      <c r="KP102" s="206"/>
      <c r="KQ102" s="206"/>
      <c r="KR102" s="206"/>
      <c r="KS102" s="206"/>
      <c r="KT102" s="206"/>
      <c r="KU102" s="206"/>
      <c r="KV102" s="206"/>
      <c r="KW102" s="206"/>
      <c r="KX102" s="206"/>
      <c r="KY102" s="206"/>
      <c r="KZ102" s="206"/>
      <c r="LA102" s="206"/>
      <c r="LB102" s="206"/>
      <c r="LC102" s="206"/>
      <c r="LD102" s="206"/>
      <c r="LE102" s="206"/>
      <c r="LF102" s="206"/>
      <c r="LG102" s="206"/>
      <c r="LH102" s="206"/>
      <c r="LI102" s="206"/>
      <c r="LJ102" s="206"/>
      <c r="LK102" s="206"/>
      <c r="LL102" s="206"/>
      <c r="LM102" s="206"/>
      <c r="LN102" s="206"/>
      <c r="LO102" s="206"/>
      <c r="LP102" s="206"/>
      <c r="LQ102" s="206"/>
      <c r="LR102" s="206"/>
      <c r="LS102" s="206"/>
      <c r="LT102" s="206"/>
      <c r="LU102" s="206"/>
      <c r="LV102" s="206"/>
      <c r="LW102" s="206"/>
      <c r="LX102" s="206"/>
      <c r="LY102" s="206"/>
      <c r="LZ102" s="206"/>
      <c r="MA102" s="206"/>
      <c r="MB102" s="206"/>
      <c r="MC102" s="206"/>
      <c r="MD102" s="206"/>
      <c r="ME102" s="206"/>
      <c r="MF102" s="206"/>
      <c r="MG102" s="206"/>
      <c r="MH102" s="206"/>
      <c r="MI102" s="206"/>
      <c r="MJ102" s="206"/>
      <c r="MK102" s="206"/>
      <c r="ML102" s="206"/>
      <c r="MM102" s="206"/>
      <c r="MN102" s="206"/>
      <c r="MO102" s="206"/>
      <c r="MP102" s="206"/>
      <c r="MQ102" s="206"/>
      <c r="MR102" s="206"/>
      <c r="MS102" s="206"/>
      <c r="MT102" s="206"/>
      <c r="MU102" s="206"/>
      <c r="MV102" s="206"/>
      <c r="MW102" s="206"/>
      <c r="MX102" s="206"/>
      <c r="MY102" s="206"/>
      <c r="MZ102" s="206"/>
      <c r="NA102" s="206"/>
      <c r="NB102" s="206"/>
      <c r="NC102" s="206"/>
      <c r="ND102" s="206"/>
      <c r="NE102" s="206"/>
      <c r="NF102" s="206"/>
      <c r="NG102" s="206"/>
      <c r="NH102" s="206"/>
      <c r="NI102" s="206"/>
      <c r="NJ102" s="206"/>
      <c r="NK102" s="206"/>
      <c r="NL102" s="206"/>
      <c r="NM102" s="206"/>
      <c r="NN102" s="206"/>
      <c r="NO102" s="206"/>
      <c r="NP102" s="206"/>
      <c r="NQ102" s="206"/>
      <c r="NR102" s="206"/>
      <c r="NS102" s="206"/>
      <c r="NT102" s="206"/>
      <c r="NU102" s="206"/>
      <c r="NV102" s="206"/>
      <c r="NW102" s="206"/>
      <c r="NX102" s="206"/>
      <c r="NY102" s="206"/>
      <c r="NZ102" s="206"/>
      <c r="OA102" s="206"/>
      <c r="OB102" s="206"/>
      <c r="OC102" s="206"/>
      <c r="OD102" s="206"/>
      <c r="OE102" s="206"/>
      <c r="OF102" s="206"/>
      <c r="OG102" s="206"/>
      <c r="OH102" s="206"/>
      <c r="OI102" s="206"/>
      <c r="OJ102" s="206"/>
      <c r="OK102" s="206"/>
      <c r="OL102" s="206"/>
      <c r="OM102" s="206"/>
      <c r="ON102" s="206"/>
      <c r="OO102" s="206"/>
      <c r="OP102" s="206"/>
      <c r="OQ102" s="206"/>
      <c r="OR102" s="206"/>
      <c r="OS102" s="206"/>
      <c r="OT102" s="206"/>
      <c r="OU102" s="206"/>
      <c r="OV102" s="206"/>
      <c r="OW102" s="206"/>
      <c r="OX102" s="206"/>
      <c r="OY102" s="206"/>
      <c r="OZ102" s="206"/>
      <c r="PA102" s="206"/>
      <c r="PB102" s="206"/>
      <c r="PC102" s="206"/>
      <c r="PD102" s="206"/>
      <c r="PE102" s="206"/>
      <c r="PF102" s="206"/>
      <c r="PG102" s="206"/>
      <c r="PH102" s="206"/>
      <c r="PI102" s="206"/>
      <c r="PJ102" s="206"/>
      <c r="PK102" s="206"/>
      <c r="PL102" s="206"/>
      <c r="PM102" s="206"/>
      <c r="PN102" s="206"/>
      <c r="PO102" s="206"/>
      <c r="PP102" s="206"/>
      <c r="PQ102" s="206"/>
      <c r="PR102" s="206"/>
      <c r="PS102" s="206"/>
      <c r="PT102" s="206"/>
      <c r="PU102" s="206"/>
      <c r="PV102" s="206"/>
      <c r="PW102" s="206"/>
      <c r="PX102" s="206"/>
      <c r="PY102" s="206"/>
      <c r="PZ102" s="206"/>
      <c r="QA102" s="206"/>
      <c r="QB102" s="206"/>
      <c r="QC102" s="206"/>
      <c r="QD102" s="206"/>
      <c r="QE102" s="206"/>
      <c r="QF102" s="206"/>
      <c r="QG102" s="206"/>
      <c r="QH102" s="206"/>
      <c r="QI102" s="206"/>
      <c r="QJ102" s="206"/>
      <c r="QK102" s="206"/>
      <c r="QL102" s="206"/>
      <c r="QM102" s="206"/>
      <c r="QN102" s="206"/>
      <c r="QO102" s="206"/>
      <c r="QP102" s="206"/>
      <c r="QQ102" s="206"/>
      <c r="QR102" s="206"/>
      <c r="QS102" s="206"/>
      <c r="QT102" s="206"/>
      <c r="QU102" s="206"/>
      <c r="QV102" s="206"/>
      <c r="QW102" s="206"/>
      <c r="QX102" s="206"/>
      <c r="QY102" s="206"/>
      <c r="QZ102" s="206"/>
      <c r="RA102" s="206"/>
      <c r="RB102" s="206"/>
      <c r="RC102" s="206"/>
      <c r="RD102" s="206"/>
      <c r="RE102" s="206"/>
      <c r="RF102" s="206"/>
      <c r="RG102" s="206"/>
      <c r="RH102" s="206"/>
      <c r="RI102" s="206"/>
      <c r="RJ102" s="206"/>
      <c r="RK102" s="206"/>
      <c r="RL102" s="206"/>
      <c r="RM102" s="206"/>
      <c r="RN102" s="206"/>
      <c r="RO102" s="206"/>
      <c r="RP102" s="206"/>
      <c r="RQ102" s="206"/>
      <c r="RR102" s="206"/>
      <c r="RS102" s="206"/>
      <c r="RT102" s="206"/>
      <c r="RU102" s="206"/>
      <c r="RV102" s="206"/>
      <c r="RW102" s="206"/>
      <c r="RX102" s="206"/>
      <c r="RY102" s="206"/>
      <c r="RZ102" s="206"/>
      <c r="SA102" s="206"/>
      <c r="SB102" s="206"/>
      <c r="SC102" s="206"/>
      <c r="SD102" s="206"/>
      <c r="SE102" s="206"/>
      <c r="SF102" s="206"/>
      <c r="SG102" s="206"/>
      <c r="SH102" s="206"/>
      <c r="SI102" s="206"/>
      <c r="SJ102" s="206"/>
      <c r="SK102" s="206"/>
      <c r="SL102" s="206"/>
      <c r="SM102" s="206"/>
      <c r="SN102" s="206"/>
      <c r="SO102" s="206"/>
      <c r="SP102" s="206"/>
      <c r="SQ102" s="206"/>
      <c r="SR102" s="206"/>
      <c r="SS102" s="206"/>
      <c r="ST102" s="206"/>
      <c r="SU102" s="206"/>
      <c r="SV102" s="206"/>
      <c r="SW102" s="206"/>
      <c r="SX102" s="206"/>
      <c r="SY102" s="206"/>
      <c r="SZ102" s="206"/>
      <c r="TA102" s="206"/>
      <c r="TB102" s="206"/>
      <c r="TC102" s="206"/>
      <c r="TD102" s="206"/>
      <c r="TE102" s="206"/>
      <c r="TF102" s="206"/>
      <c r="TG102" s="206"/>
      <c r="TH102" s="206"/>
      <c r="TI102" s="206"/>
      <c r="TJ102" s="206"/>
      <c r="TK102" s="206"/>
      <c r="TL102" s="206"/>
      <c r="TM102" s="206"/>
      <c r="TN102" s="206"/>
      <c r="TO102" s="206"/>
      <c r="TP102" s="206"/>
      <c r="TQ102" s="206"/>
      <c r="TR102" s="206"/>
      <c r="TS102" s="206"/>
      <c r="TT102" s="206"/>
      <c r="TU102" s="206"/>
      <c r="TV102" s="206"/>
      <c r="TW102" s="206"/>
      <c r="TX102" s="206"/>
      <c r="TY102" s="206"/>
      <c r="TZ102" s="206"/>
      <c r="UA102" s="206"/>
      <c r="UB102" s="206"/>
      <c r="UC102" s="206"/>
      <c r="UD102" s="206"/>
      <c r="UE102" s="206"/>
      <c r="UF102" s="206"/>
      <c r="UG102" s="206"/>
      <c r="UH102" s="206"/>
      <c r="UI102" s="206"/>
      <c r="UJ102" s="206"/>
      <c r="UK102" s="206"/>
      <c r="UL102" s="206"/>
      <c r="UM102" s="206"/>
      <c r="UN102" s="206"/>
      <c r="UO102" s="206"/>
      <c r="UP102" s="206"/>
      <c r="UQ102" s="206"/>
      <c r="UR102" s="206"/>
      <c r="US102" s="206"/>
      <c r="UT102" s="206"/>
      <c r="UU102" s="206"/>
      <c r="UV102" s="206"/>
      <c r="UW102" s="206"/>
      <c r="UX102" s="206"/>
      <c r="UY102" s="206"/>
      <c r="UZ102" s="206"/>
      <c r="VA102" s="206"/>
      <c r="VB102" s="206"/>
      <c r="VC102" s="206"/>
      <c r="VD102" s="206"/>
      <c r="VE102" s="206"/>
      <c r="VF102" s="206"/>
      <c r="VG102" s="206"/>
      <c r="VH102" s="206"/>
      <c r="VI102" s="206"/>
      <c r="VJ102" s="206"/>
      <c r="VK102" s="206"/>
      <c r="VL102" s="206"/>
      <c r="VM102" s="206"/>
      <c r="VN102" s="206"/>
      <c r="VO102" s="206"/>
      <c r="VP102" s="206"/>
      <c r="VQ102" s="206"/>
      <c r="VR102" s="206"/>
      <c r="VS102" s="206"/>
      <c r="VT102" s="206"/>
      <c r="VU102" s="206"/>
      <c r="VV102" s="206"/>
      <c r="VW102" s="206"/>
      <c r="VX102" s="206"/>
      <c r="VY102" s="206"/>
      <c r="VZ102" s="206"/>
      <c r="WA102" s="206"/>
      <c r="WB102" s="206"/>
      <c r="WC102" s="206"/>
      <c r="WD102" s="206"/>
      <c r="WE102" s="206"/>
      <c r="WF102" s="206"/>
      <c r="WG102" s="206"/>
      <c r="WH102" s="206"/>
      <c r="WI102" s="206"/>
      <c r="WJ102" s="206"/>
      <c r="WK102" s="206"/>
      <c r="WL102" s="206"/>
      <c r="WM102" s="206"/>
      <c r="WN102" s="206"/>
      <c r="WO102" s="206"/>
      <c r="WP102" s="206"/>
      <c r="WQ102" s="206"/>
      <c r="WR102" s="206"/>
      <c r="WS102" s="206"/>
      <c r="WT102" s="206"/>
      <c r="WU102" s="206"/>
      <c r="WV102" s="206"/>
      <c r="WW102" s="206"/>
      <c r="WX102" s="206"/>
      <c r="WY102" s="206"/>
      <c r="WZ102" s="206"/>
      <c r="XA102" s="206"/>
      <c r="XB102" s="206"/>
      <c r="XC102" s="206"/>
      <c r="XD102" s="206"/>
      <c r="XE102" s="206"/>
      <c r="XF102" s="206"/>
      <c r="XG102" s="206"/>
      <c r="XH102" s="206"/>
      <c r="XI102" s="206"/>
      <c r="XJ102" s="206"/>
      <c r="XK102" s="206"/>
      <c r="XL102" s="206"/>
      <c r="XM102" s="206"/>
      <c r="XN102" s="206"/>
      <c r="XO102" s="206"/>
      <c r="XP102" s="206"/>
      <c r="XQ102" s="206"/>
      <c r="XR102" s="206"/>
      <c r="XS102" s="206"/>
      <c r="XT102" s="206"/>
      <c r="XU102" s="206"/>
      <c r="XV102" s="206"/>
      <c r="XW102" s="206"/>
      <c r="XX102" s="206"/>
      <c r="XY102" s="206"/>
      <c r="XZ102" s="206"/>
      <c r="YA102" s="206"/>
      <c r="YB102" s="206"/>
      <c r="YC102" s="206"/>
      <c r="YD102" s="206"/>
      <c r="YE102" s="206"/>
      <c r="YF102" s="206"/>
      <c r="YG102" s="206"/>
      <c r="YH102" s="206"/>
      <c r="YI102" s="206"/>
      <c r="YJ102" s="206"/>
      <c r="YK102" s="206"/>
      <c r="YL102" s="206"/>
      <c r="YM102" s="206"/>
      <c r="YN102" s="206"/>
      <c r="YO102" s="206"/>
      <c r="YP102" s="206"/>
      <c r="YQ102" s="206"/>
      <c r="YR102" s="206"/>
      <c r="YS102" s="206"/>
      <c r="YT102" s="206"/>
      <c r="YU102" s="206"/>
      <c r="YV102" s="206"/>
      <c r="YW102" s="206"/>
      <c r="YX102" s="206"/>
      <c r="YY102" s="206"/>
      <c r="YZ102" s="206"/>
      <c r="ZA102" s="206"/>
      <c r="ZB102" s="206"/>
      <c r="ZC102" s="206"/>
      <c r="ZD102" s="206"/>
      <c r="ZE102" s="206"/>
      <c r="ZF102" s="206"/>
      <c r="ZG102" s="206"/>
      <c r="ZH102" s="206"/>
      <c r="ZI102" s="206"/>
      <c r="ZJ102" s="206"/>
      <c r="ZK102" s="206"/>
      <c r="ZL102" s="206"/>
      <c r="ZM102" s="206"/>
      <c r="ZN102" s="206"/>
      <c r="ZO102" s="206"/>
      <c r="ZP102" s="206"/>
      <c r="ZQ102" s="206"/>
      <c r="ZR102" s="206"/>
      <c r="ZS102" s="206"/>
      <c r="ZT102" s="206"/>
      <c r="ZU102" s="206"/>
      <c r="ZV102" s="206"/>
      <c r="ZW102" s="206"/>
      <c r="ZX102" s="206"/>
      <c r="ZY102" s="206"/>
      <c r="ZZ102" s="206"/>
      <c r="AAA102" s="206"/>
      <c r="AAB102" s="206"/>
      <c r="AAC102" s="206"/>
      <c r="AAD102" s="206"/>
      <c r="AAE102" s="206"/>
      <c r="AAF102" s="206"/>
      <c r="AAG102" s="206"/>
      <c r="AAH102" s="206"/>
      <c r="AAI102" s="206"/>
      <c r="AAJ102" s="206"/>
      <c r="AAK102" s="206"/>
      <c r="AAL102" s="206"/>
      <c r="AAM102" s="206"/>
      <c r="AAN102" s="206"/>
      <c r="AAO102" s="206"/>
      <c r="AAP102" s="206"/>
      <c r="AAQ102" s="206"/>
      <c r="AAR102" s="206"/>
      <c r="AAS102" s="206"/>
      <c r="AAT102" s="206"/>
      <c r="AAU102" s="206"/>
      <c r="AAV102" s="206"/>
      <c r="AAW102" s="206"/>
      <c r="AAX102" s="206"/>
      <c r="AAY102" s="206"/>
      <c r="AAZ102" s="206"/>
      <c r="ABA102" s="206"/>
      <c r="ABB102" s="206"/>
      <c r="ABC102" s="206"/>
      <c r="ABD102" s="206"/>
      <c r="ABE102" s="206"/>
      <c r="ABF102" s="206"/>
      <c r="ABG102" s="206"/>
      <c r="ABH102" s="206"/>
      <c r="ABI102" s="206"/>
      <c r="ABJ102" s="206"/>
      <c r="ABK102" s="206"/>
      <c r="ABL102" s="206"/>
      <c r="ABM102" s="206"/>
      <c r="ABN102" s="206"/>
      <c r="ABO102" s="206"/>
      <c r="ABP102" s="206"/>
      <c r="ABQ102" s="206"/>
      <c r="ABR102" s="206"/>
      <c r="ABS102" s="206"/>
      <c r="ABT102" s="206"/>
      <c r="ABU102" s="206"/>
      <c r="ABV102" s="206"/>
      <c r="ABW102" s="206"/>
      <c r="ABX102" s="206"/>
      <c r="ABY102" s="206"/>
      <c r="ABZ102" s="206"/>
      <c r="ACA102" s="206"/>
      <c r="ACB102" s="206"/>
      <c r="ACC102" s="206"/>
      <c r="ACD102" s="206"/>
      <c r="ACE102" s="206"/>
      <c r="ACF102" s="206"/>
      <c r="ACG102" s="206"/>
      <c r="ACH102" s="206"/>
      <c r="ACI102" s="206"/>
      <c r="ACJ102" s="206"/>
      <c r="ACK102" s="206"/>
      <c r="ACL102" s="206"/>
      <c r="ACM102" s="206"/>
      <c r="ACN102" s="206"/>
      <c r="ACO102" s="206"/>
      <c r="ACP102" s="206"/>
      <c r="ACQ102" s="206"/>
      <c r="ACR102" s="206"/>
      <c r="ACS102" s="206"/>
      <c r="ACT102" s="206"/>
      <c r="ACU102" s="206"/>
      <c r="ACV102" s="206"/>
      <c r="ACW102" s="206"/>
      <c r="ACX102" s="206"/>
      <c r="ACY102" s="206"/>
      <c r="ACZ102" s="206"/>
      <c r="ADA102" s="206"/>
      <c r="ADB102" s="206"/>
      <c r="ADC102" s="206"/>
      <c r="ADD102" s="206"/>
      <c r="ADE102" s="206"/>
      <c r="ADF102" s="206"/>
      <c r="ADG102" s="206"/>
      <c r="ADH102" s="206"/>
      <c r="ADI102" s="206"/>
      <c r="ADJ102" s="206"/>
      <c r="ADK102" s="206"/>
      <c r="ADL102" s="206"/>
      <c r="ADM102" s="206"/>
      <c r="ADN102" s="206"/>
      <c r="ADO102" s="206"/>
      <c r="ADP102" s="206"/>
      <c r="ADQ102" s="206"/>
      <c r="ADR102" s="206"/>
      <c r="ADS102" s="206"/>
      <c r="ADT102" s="206"/>
      <c r="ADU102" s="206"/>
      <c r="ADV102" s="206"/>
      <c r="ADW102" s="206"/>
      <c r="ADX102" s="206"/>
      <c r="ADY102" s="206"/>
      <c r="ADZ102" s="206"/>
      <c r="AEA102" s="206"/>
      <c r="AEB102" s="206"/>
      <c r="AEC102" s="206"/>
      <c r="AED102" s="206"/>
      <c r="AEE102" s="206"/>
      <c r="AEF102" s="206"/>
      <c r="AEG102" s="206"/>
      <c r="AEH102" s="206"/>
      <c r="AEI102" s="206"/>
      <c r="AEJ102" s="206"/>
      <c r="AEK102" s="206"/>
      <c r="AEL102" s="206"/>
      <c r="AEM102" s="206"/>
      <c r="AEN102" s="206"/>
      <c r="AEO102" s="206"/>
      <c r="AEP102" s="206"/>
      <c r="AEQ102" s="206"/>
      <c r="AER102" s="206"/>
      <c r="AES102" s="206"/>
      <c r="AET102" s="206"/>
      <c r="AEU102" s="206"/>
      <c r="AEV102" s="206"/>
      <c r="AEW102" s="206"/>
      <c r="AEX102" s="206"/>
      <c r="AEY102" s="206"/>
      <c r="AEZ102" s="206"/>
      <c r="AFA102" s="206"/>
      <c r="AFB102" s="206"/>
      <c r="AFC102" s="206"/>
      <c r="AFD102" s="206"/>
      <c r="AFE102" s="206"/>
      <c r="AFF102" s="206"/>
      <c r="AFG102" s="206"/>
      <c r="AFH102" s="206"/>
      <c r="AFI102" s="206"/>
      <c r="AFJ102" s="206"/>
      <c r="AFK102" s="206"/>
      <c r="AFL102" s="206"/>
      <c r="AFM102" s="206"/>
      <c r="AFN102" s="206"/>
      <c r="AFO102" s="206"/>
      <c r="AFP102" s="206"/>
      <c r="AFQ102" s="206"/>
      <c r="AFR102" s="206"/>
      <c r="AFS102" s="206"/>
      <c r="AFT102" s="206"/>
      <c r="AFU102" s="206"/>
      <c r="AFV102" s="206"/>
      <c r="AFW102" s="206"/>
      <c r="AFX102" s="206"/>
      <c r="AFY102" s="206"/>
      <c r="AFZ102" s="206"/>
      <c r="AGA102" s="206"/>
      <c r="AGB102" s="206"/>
      <c r="AGC102" s="206"/>
      <c r="AGD102" s="206"/>
      <c r="AGE102" s="206"/>
      <c r="AGF102" s="206"/>
      <c r="AGG102" s="206"/>
      <c r="AGH102" s="206"/>
      <c r="AGI102" s="206"/>
      <c r="AGJ102" s="206"/>
      <c r="AGK102" s="206"/>
      <c r="AGL102" s="206"/>
      <c r="AGM102" s="206"/>
      <c r="AGN102" s="206"/>
      <c r="AGO102" s="206"/>
      <c r="AGP102" s="206"/>
      <c r="AGQ102" s="206"/>
      <c r="AGR102" s="206"/>
      <c r="AGS102" s="206"/>
      <c r="AGT102" s="206"/>
      <c r="AGU102" s="206"/>
      <c r="AGV102" s="206"/>
      <c r="AGW102" s="206"/>
      <c r="AGX102" s="206"/>
      <c r="AGY102" s="206"/>
      <c r="AGZ102" s="206"/>
      <c r="AHA102" s="206"/>
      <c r="AHB102" s="206"/>
      <c r="AHC102" s="206"/>
      <c r="AHD102" s="206"/>
      <c r="AHE102" s="206"/>
      <c r="AHF102" s="206"/>
      <c r="AHG102" s="206"/>
      <c r="AHH102" s="206"/>
      <c r="AHI102" s="206"/>
      <c r="AHJ102" s="206"/>
      <c r="AHK102" s="206"/>
      <c r="AHL102" s="206"/>
      <c r="AHM102" s="206"/>
      <c r="AHN102" s="206"/>
      <c r="AHO102" s="206"/>
      <c r="AHP102" s="206"/>
      <c r="AHQ102" s="206"/>
      <c r="AHR102" s="206"/>
      <c r="AHS102" s="206"/>
      <c r="AHT102" s="206"/>
      <c r="AHU102" s="206"/>
      <c r="AHV102" s="206"/>
      <c r="AHW102" s="206"/>
      <c r="AHX102" s="206"/>
      <c r="AHY102" s="206"/>
      <c r="AHZ102" s="206"/>
      <c r="AIA102" s="206"/>
      <c r="AIB102" s="206"/>
      <c r="AIC102" s="206"/>
      <c r="AID102" s="206"/>
      <c r="AIE102" s="206"/>
      <c r="AIF102" s="206"/>
      <c r="AIG102" s="206"/>
      <c r="AIH102" s="206"/>
      <c r="AII102" s="206"/>
      <c r="AIJ102" s="206"/>
      <c r="AIK102" s="206"/>
      <c r="AIL102" s="206"/>
      <c r="AIM102" s="206"/>
      <c r="AIN102" s="206"/>
      <c r="AIO102" s="206"/>
      <c r="AIP102" s="206"/>
      <c r="AIQ102" s="206"/>
      <c r="AIR102" s="206"/>
      <c r="AIS102" s="206"/>
      <c r="AIT102" s="206"/>
      <c r="AIU102" s="206"/>
      <c r="AIV102" s="206"/>
      <c r="AIW102" s="206"/>
      <c r="AIX102" s="206"/>
      <c r="AIY102" s="206"/>
      <c r="AIZ102" s="206"/>
      <c r="AJA102" s="206"/>
      <c r="AJB102" s="206"/>
      <c r="AJC102" s="206"/>
      <c r="AJD102" s="206"/>
      <c r="AJE102" s="206"/>
      <c r="AJF102" s="206"/>
      <c r="AJG102" s="206"/>
      <c r="AJH102" s="206"/>
      <c r="AJI102" s="206"/>
      <c r="AJJ102" s="206"/>
      <c r="AJK102" s="206"/>
      <c r="AJL102" s="206"/>
      <c r="AJM102" s="206"/>
      <c r="AJN102" s="206"/>
      <c r="AJO102" s="206"/>
      <c r="AJP102" s="206"/>
      <c r="AJQ102" s="206"/>
      <c r="AJR102" s="206"/>
      <c r="AJS102" s="206"/>
      <c r="AJT102" s="206"/>
      <c r="AJU102" s="206"/>
      <c r="AJV102" s="206"/>
      <c r="AJW102" s="206"/>
      <c r="AJX102" s="206"/>
      <c r="AJY102" s="206"/>
      <c r="AJZ102" s="206"/>
      <c r="AKA102" s="206"/>
      <c r="AKB102" s="206"/>
      <c r="AKC102" s="206"/>
      <c r="AKD102" s="206"/>
      <c r="AKE102" s="206"/>
      <c r="AKF102" s="206"/>
      <c r="AKG102" s="206"/>
      <c r="AKH102" s="206"/>
      <c r="AKI102" s="206"/>
      <c r="AKJ102" s="206"/>
      <c r="AKK102" s="206"/>
      <c r="AKL102" s="206"/>
      <c r="AKM102" s="206"/>
      <c r="AKN102" s="206"/>
      <c r="AKO102" s="206"/>
      <c r="AKP102" s="206"/>
      <c r="AKQ102" s="206"/>
      <c r="AKR102" s="206"/>
      <c r="AKS102" s="206"/>
      <c r="AKT102" s="206"/>
      <c r="AKU102" s="206"/>
      <c r="AKV102" s="206"/>
      <c r="AKW102" s="206"/>
      <c r="AKX102" s="206"/>
      <c r="AKY102" s="206"/>
      <c r="AKZ102" s="206"/>
      <c r="ALA102" s="206"/>
      <c r="ALB102" s="206"/>
      <c r="ALC102" s="206"/>
      <c r="ALD102" s="206"/>
      <c r="ALE102" s="206"/>
      <c r="ALF102" s="206"/>
      <c r="ALG102" s="206"/>
      <c r="ALH102" s="206"/>
      <c r="ALI102" s="206"/>
      <c r="ALJ102" s="206"/>
      <c r="ALK102" s="206"/>
      <c r="ALL102" s="206"/>
      <c r="ALM102" s="206"/>
      <c r="ALN102" s="206"/>
      <c r="ALO102" s="206"/>
      <c r="ALP102" s="206"/>
      <c r="ALQ102" s="206"/>
      <c r="ALR102" s="206"/>
      <c r="ALS102" s="206"/>
      <c r="ALT102" s="206"/>
      <c r="ALU102" s="206"/>
      <c r="ALV102" s="206"/>
      <c r="ALW102" s="206"/>
      <c r="ALX102" s="206"/>
      <c r="ALY102" s="206"/>
      <c r="ALZ102" s="206"/>
      <c r="AMA102" s="206"/>
      <c r="AMB102" s="206"/>
      <c r="AMC102" s="206"/>
      <c r="AMD102" s="206"/>
      <c r="AME102" s="206"/>
      <c r="AMF102" s="206"/>
      <c r="AMG102" s="206"/>
      <c r="AMH102" s="206"/>
      <c r="AMI102" s="206"/>
      <c r="AMJ102" s="206"/>
      <c r="AMK102" s="206"/>
      <c r="AML102" s="206"/>
      <c r="AMM102" s="206"/>
      <c r="AMN102" s="206"/>
      <c r="AMO102" s="206"/>
      <c r="AMP102" s="206"/>
      <c r="AMQ102" s="206"/>
      <c r="AMR102" s="206"/>
      <c r="AMS102" s="206"/>
      <c r="AMT102" s="206"/>
      <c r="AMU102" s="206"/>
      <c r="AMV102" s="206"/>
      <c r="AMW102" s="206"/>
      <c r="AMX102" s="206"/>
      <c r="AMY102" s="206"/>
      <c r="AMZ102" s="206"/>
      <c r="ANA102" s="206"/>
      <c r="ANB102" s="206"/>
      <c r="ANC102" s="206"/>
      <c r="AND102" s="206"/>
      <c r="ANE102" s="206"/>
      <c r="ANF102" s="206"/>
      <c r="ANG102" s="206"/>
      <c r="ANH102" s="206"/>
      <c r="ANI102" s="206"/>
      <c r="ANJ102" s="206"/>
    </row>
    <row r="103" spans="1:1050" s="35" customFormat="1" ht="26.1" customHeight="1" outlineLevel="2" x14ac:dyDescent="0.2">
      <c r="A103" s="102">
        <v>32300</v>
      </c>
      <c r="B103" s="7" t="s">
        <v>137</v>
      </c>
      <c r="C103" s="7" t="s">
        <v>113</v>
      </c>
      <c r="D103" s="7" t="s">
        <v>10</v>
      </c>
      <c r="E103" s="7" t="s">
        <v>138</v>
      </c>
      <c r="F103" s="7" t="s">
        <v>139</v>
      </c>
      <c r="G103" s="43" t="s">
        <v>140</v>
      </c>
      <c r="H103" s="42" t="s">
        <v>130</v>
      </c>
      <c r="I103" s="45">
        <v>14</v>
      </c>
      <c r="J103" s="44">
        <v>5112.6165360000005</v>
      </c>
      <c r="K103" s="131">
        <v>10945.461762000001</v>
      </c>
      <c r="L103" s="55" t="s">
        <v>244</v>
      </c>
      <c r="M103" s="55" t="s">
        <v>147</v>
      </c>
      <c r="N103" s="55" t="s">
        <v>148</v>
      </c>
      <c r="O103" s="55" t="s">
        <v>132</v>
      </c>
      <c r="P103" s="55" t="s">
        <v>132</v>
      </c>
      <c r="Q103" s="132"/>
      <c r="R103" s="132"/>
      <c r="S103" s="132"/>
      <c r="T103" s="132"/>
      <c r="U103" s="132"/>
      <c r="V103" s="42">
        <v>1</v>
      </c>
      <c r="W103" s="45">
        <v>14</v>
      </c>
      <c r="X103" s="46">
        <f>VLOOKUP(W103,'[1]PPTOS GENERALES 2024'!$AO$61:$AQ$63,3)*Y103</f>
        <v>253.52600899999996</v>
      </c>
      <c r="Y103" s="414">
        <v>0.66669999999999996</v>
      </c>
      <c r="Z103" s="48">
        <f>VLOOKUP(C103,'[1]PPTOS GENERALES 2024'!$AL$3:$AO$8,4)*Y103</f>
        <v>439.64864800000004</v>
      </c>
      <c r="AA103" s="48">
        <f>VLOOKUP(C103,'[1]PPTOS GENERALES 2024'!$AL$3:$AP$8,5)*DM103*Y103</f>
        <v>68.572317333333316</v>
      </c>
      <c r="AB103" s="48"/>
      <c r="AC103" s="44">
        <f>VLOOKUP(C103,'[1]PPTOS GENERALES 2024'!$AU$3:$AV$8,2)*Y103</f>
        <v>439.65131479999997</v>
      </c>
      <c r="AD103" s="44">
        <f>VLOOKUP(C103,'[1]PPTOS GENERALES 2024'!$AU$3:$AW$8,3)*DM103*Y103</f>
        <v>68.555427599999973</v>
      </c>
      <c r="AE103" s="49">
        <f>VLOOKUP(I103,'[1]PPTOS GENERALES 2024'!$AO$60:$AQ$63,3)*Y103</f>
        <v>253.52600899999996</v>
      </c>
      <c r="AF103" s="44">
        <f t="shared" si="87"/>
        <v>0</v>
      </c>
      <c r="AG103" s="44">
        <f>VLOOKUP(V103,'[1]PPTOS GENERALES 2024'!$AL$61:$AU$63,10)*Y103</f>
        <v>247.27236299999998</v>
      </c>
      <c r="AH103" s="44"/>
      <c r="AI103" s="44"/>
      <c r="AJ103" s="44"/>
      <c r="AK103" s="50"/>
      <c r="AL103" s="44">
        <f>VLOOKUP(V103,'[1]PPTOS GENERALES 2024'!$AL$45:$BB$56,12)*AK103</f>
        <v>0</v>
      </c>
      <c r="AM103" s="50"/>
      <c r="AN103" s="44">
        <f>VLOOKUP(V103,'[1]PPTOS GENERALES 2024'!$AL$45:$BB$56,14)*AM103</f>
        <v>0</v>
      </c>
      <c r="AO103" s="50"/>
      <c r="AP103" s="44">
        <f>VLOOKUP(V103,'[1]PPTOS GENERALES 2024'!$AL$45:$BB$56,15)*AO103</f>
        <v>0</v>
      </c>
      <c r="AQ103" s="50"/>
      <c r="AR103" s="44">
        <f>VLOOKUP(V103,'[1]PPTOS GENERALES 2024'!$AL$45:$BB$56,17)*AQ103</f>
        <v>0</v>
      </c>
      <c r="AS103" s="50"/>
      <c r="AT103" s="44">
        <f>VLOOKUP(V103,'[1]PPTOS GENERALES 2024'!$AL$45:$BG$56,18)*AS103</f>
        <v>0</v>
      </c>
      <c r="AU103" s="20"/>
      <c r="AV103" s="44">
        <f>VLOOKUP(V103,'[1]PPTOS GENERALES 2024'!$AL$45:$BG$56,19)*AU103</f>
        <v>0</v>
      </c>
      <c r="AW103" s="20"/>
      <c r="AX103" s="44">
        <f>VLOOKUP(V103,'[1]PPTOS GENERALES 2024'!$AL$45:$BG$56,20)*AW103</f>
        <v>0</v>
      </c>
      <c r="AY103" s="20"/>
      <c r="AZ103" s="44">
        <f>VLOOKUP(V103,'[1]PPTOS GENERALES 2024'!$AL$45:$BG$56,21)*AY103</f>
        <v>0</v>
      </c>
      <c r="BA103" s="20"/>
      <c r="BB103" s="44">
        <f>VLOOKUP(V103,'[1]PPTOS GENERALES 2024'!$AL$45:$BG$56,22)*BA103</f>
        <v>0</v>
      </c>
      <c r="BC103" s="20"/>
      <c r="BD103" s="270">
        <f>VLOOKUP(V103,'[1]PPTOS GENERALES 2024'!$AL$45:$BZ$56,23)*BC103</f>
        <v>0</v>
      </c>
      <c r="BE103" s="20"/>
      <c r="BF103" s="270">
        <f>VLOOKUP(V103,'[1]PPTOS GENERALES 2024'!$AL$45:$BZ$56,24)*BE103</f>
        <v>0</v>
      </c>
      <c r="BG103" s="20"/>
      <c r="BH103" s="270">
        <f>VLOOKUP(V103,'[1]PPTOS GENERALES 2024'!$AL$45:$BZ$56,25)*BG103</f>
        <v>0</v>
      </c>
      <c r="BI103" s="20"/>
      <c r="BJ103" s="270">
        <f>VLOOKUP(V103,'[1]PPTOS GENERALES 2024'!$AL$45:$BZ$56,26)*BI103</f>
        <v>0</v>
      </c>
      <c r="BK103" s="20"/>
      <c r="BL103" s="270">
        <f>VLOOKUP(V103,'[1]PPTOS GENERALES 2024'!$AL$45:$BZ$56,27)*BK103</f>
        <v>0</v>
      </c>
      <c r="BM103" s="270"/>
      <c r="BN103" s="270">
        <f>VLOOKUP(V103,'[1]PPTOS GENERALES 2024'!$AL$45:$BZ$56,28)*BM103</f>
        <v>0</v>
      </c>
      <c r="BO103" s="270"/>
      <c r="BP103" s="270">
        <f>VLOOKUP(V103,'[1]PPTOS GENERALES 2024'!$AL$45:$BZ$56,29)*BO103</f>
        <v>0</v>
      </c>
      <c r="BQ103" s="270"/>
      <c r="BR103" s="270">
        <f>VLOOKUP(V103,'[1]PPTOS GENERALES 2024'!$AL$45:$BZ$56,30)*BQ103</f>
        <v>0</v>
      </c>
      <c r="BS103" s="270"/>
      <c r="BT103" s="270">
        <f>VLOOKUP(V103,'[1]PPTOS GENERALES 2024'!$AL$45:$BZ$56,31)*BS103</f>
        <v>0</v>
      </c>
      <c r="BU103" s="270"/>
      <c r="BV103" s="270">
        <f>VLOOKUP(V103,'[1]PPTOS GENERALES 2024'!$AL$45:$BZ$56,32)*BU103</f>
        <v>0</v>
      </c>
      <c r="BW103" s="270"/>
      <c r="BX103" s="270">
        <f>VLOOKUP(V103,'[1]PPTOS GENERALES 2024'!$AL$45:$BZ$56,33)*BW103</f>
        <v>0</v>
      </c>
      <c r="BY103" s="270"/>
      <c r="BZ103" s="270">
        <f>VLOOKUP(V103,'[1]PPTOS GENERALES 2024'!$AL$45:$BZ$56,34)*BY103</f>
        <v>0</v>
      </c>
      <c r="CA103" s="270"/>
      <c r="CB103" s="270">
        <f>VLOOKUP(V103,'[1]PPTOS GENERALES 2024'!$AL$45:$BZ$56,35)*CA103</f>
        <v>0</v>
      </c>
      <c r="CC103" s="270">
        <v>0</v>
      </c>
      <c r="CD103" s="270">
        <f>VLOOKUP(V103,'[1]PPTOS GENERALES 2024'!$AL$45:$BZ$56,36)*CC103</f>
        <v>0</v>
      </c>
      <c r="CE103" s="270">
        <v>0</v>
      </c>
      <c r="CF103" s="270">
        <f>VLOOKUP(V103,'[1]PPTOS GENERALES 2024'!$AL$45:$BZ$56,37)*CE103</f>
        <v>0</v>
      </c>
      <c r="CG103" s="270">
        <v>0</v>
      </c>
      <c r="CH103" s="270">
        <f>VLOOKUP(V103,'[1]PPTOS GENERALES 2024'!$AL$45:$BZ$56,38)*CG103</f>
        <v>0</v>
      </c>
      <c r="CI103" s="270">
        <v>0</v>
      </c>
      <c r="CJ103" s="270">
        <f>VLOOKUP(V103,'[1]PPTOS GENERALES 2024'!$AL$45:$BZ$56,39)*CI103</f>
        <v>0</v>
      </c>
      <c r="CK103" s="270"/>
      <c r="CL103" s="270">
        <f>VLOOKUP(V103,'[1]PPTOS GENERALES 2024'!$AL$45:$BZ$56,40)*CK103</f>
        <v>0</v>
      </c>
      <c r="CM103" s="270"/>
      <c r="CN103" s="270">
        <f>VLOOKUP(V103,'[1]PPTOS GENERALES 2024'!$AL$45:$BZ$56,41)*CM103</f>
        <v>0</v>
      </c>
      <c r="CO103" s="44"/>
      <c r="CP103" s="44"/>
      <c r="CQ103" s="44"/>
      <c r="CR103" s="44"/>
      <c r="CS103" s="44"/>
      <c r="CT103" s="44">
        <f>Z103*14</f>
        <v>6155.0810720000009</v>
      </c>
      <c r="CU103" s="44">
        <f>(AA103*12)+ (AD103*2)+AB103</f>
        <v>959.97866319999969</v>
      </c>
      <c r="CV103" s="44"/>
      <c r="CW103" s="44">
        <f>(AE103+AF103)*14</f>
        <v>3549.3641259999995</v>
      </c>
      <c r="CX103" s="44">
        <f>AG103*14</f>
        <v>3461.8130819999997</v>
      </c>
      <c r="CY103" s="270">
        <f t="shared" si="79"/>
        <v>0</v>
      </c>
      <c r="CZ103" s="278">
        <f t="shared" si="80"/>
        <v>3461.8130819999997</v>
      </c>
      <c r="DA103" s="129">
        <f t="shared" si="81"/>
        <v>14126.236943200001</v>
      </c>
      <c r="DB103" s="21">
        <v>0</v>
      </c>
      <c r="DC103" s="53">
        <f t="shared" si="82"/>
        <v>14126.270722666668</v>
      </c>
      <c r="DD103" s="54" t="e">
        <f t="shared" si="83"/>
        <v>#DIV/0!</v>
      </c>
      <c r="DE103" s="44"/>
      <c r="DF103" s="44"/>
      <c r="DG103" s="44">
        <f t="shared" si="84"/>
        <v>1009.0193373333334</v>
      </c>
      <c r="DH103" s="42" t="e">
        <f>#REF!-#REF!</f>
        <v>#REF!</v>
      </c>
      <c r="DI103" s="55" t="s">
        <v>155</v>
      </c>
      <c r="DJ103" s="133">
        <v>38437</v>
      </c>
      <c r="DK103" s="284">
        <v>45658</v>
      </c>
      <c r="DL103" s="58">
        <f t="shared" si="85"/>
        <v>6.333333333333333</v>
      </c>
      <c r="DM103" s="58">
        <f t="shared" si="86"/>
        <v>6.333333333333333</v>
      </c>
      <c r="DN103" s="59">
        <f>ROUND(AF103/30,2)</f>
        <v>0</v>
      </c>
      <c r="DO103" s="60">
        <f>ROUND(AJ103/30,2)</f>
        <v>0</v>
      </c>
      <c r="DP103" s="60">
        <f>ROUND(AL103/30,2)</f>
        <v>0</v>
      </c>
      <c r="DQ103" s="60">
        <f>ROUND(AN103/30,2)</f>
        <v>0</v>
      </c>
      <c r="DR103" s="60">
        <f>ROUND(AP103/30,2)</f>
        <v>0</v>
      </c>
      <c r="DS103" s="60">
        <f>ROUND(AR103/30,2)</f>
        <v>0</v>
      </c>
      <c r="DT103" s="60">
        <f>ROUND(AT103/30,2)</f>
        <v>0</v>
      </c>
      <c r="DU103" s="60">
        <f>ROUND(AV103/30,2)</f>
        <v>0</v>
      </c>
      <c r="DV103" s="60">
        <f>ROUND(AX103/30,2)</f>
        <v>0</v>
      </c>
      <c r="DW103" s="60">
        <f>ROUND(AZ103/30,2)</f>
        <v>0</v>
      </c>
      <c r="DX103" s="60">
        <f>ROUND(BB103/30,2)</f>
        <v>0</v>
      </c>
      <c r="DY103" s="61"/>
      <c r="DZ103" s="62">
        <v>678</v>
      </c>
      <c r="EA103" s="62">
        <v>801.46</v>
      </c>
      <c r="EB103" s="63" t="e">
        <f>#REF!-DZ103</f>
        <v>#REF!</v>
      </c>
      <c r="EC103" s="64">
        <f>DG103-EA103</f>
        <v>207.55933733333336</v>
      </c>
      <c r="ED103" s="65">
        <f>ROUND(DB103/2,2)</f>
        <v>0</v>
      </c>
      <c r="EE103" s="61"/>
      <c r="EF103" s="61"/>
      <c r="EG103" s="61"/>
      <c r="EH103" s="61"/>
      <c r="EI103" s="134" t="s">
        <v>146</v>
      </c>
      <c r="EJ103" s="124">
        <v>32300</v>
      </c>
      <c r="EK103" s="67">
        <v>3</v>
      </c>
      <c r="EL103" s="67">
        <v>2</v>
      </c>
      <c r="EM103" s="68">
        <v>3</v>
      </c>
      <c r="EN103" s="68">
        <v>0</v>
      </c>
      <c r="EO103" s="135">
        <v>0</v>
      </c>
      <c r="EP103" s="61"/>
      <c r="EQ103" s="61"/>
      <c r="ER103" s="61"/>
      <c r="ES103" s="61"/>
      <c r="ET103" s="136"/>
      <c r="EU103" s="136"/>
      <c r="EV103" s="136"/>
      <c r="EW103" s="136"/>
      <c r="EX103" s="136"/>
      <c r="EY103" s="136"/>
      <c r="EZ103" s="136"/>
      <c r="FA103" s="136"/>
      <c r="FB103" s="136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1"/>
      <c r="GX103" s="61"/>
      <c r="GY103" s="61"/>
      <c r="GZ103" s="61"/>
      <c r="HA103" s="61"/>
      <c r="HB103" s="61"/>
      <c r="HC103" s="61"/>
      <c r="HD103" s="61"/>
      <c r="HE103" s="61"/>
      <c r="HF103" s="61"/>
      <c r="HG103" s="61"/>
      <c r="HH103" s="61"/>
      <c r="HI103" s="61"/>
      <c r="HJ103" s="61"/>
      <c r="HK103" s="61"/>
      <c r="HL103" s="61"/>
      <c r="HM103" s="61"/>
      <c r="HN103" s="61"/>
      <c r="HO103" s="61"/>
      <c r="HP103" s="61"/>
      <c r="HQ103" s="61"/>
      <c r="HR103" s="61"/>
      <c r="HS103" s="61"/>
      <c r="HT103" s="61"/>
      <c r="HU103" s="61"/>
      <c r="HV103" s="61"/>
      <c r="HW103" s="61"/>
      <c r="HX103" s="61"/>
      <c r="HY103" s="61"/>
      <c r="HZ103" s="61"/>
      <c r="IA103" s="61"/>
      <c r="IB103" s="61"/>
      <c r="IC103" s="61"/>
      <c r="ID103" s="61"/>
      <c r="IE103" s="61"/>
      <c r="IF103" s="61"/>
      <c r="IG103" s="61"/>
      <c r="IH103" s="61"/>
      <c r="II103" s="61"/>
      <c r="IJ103" s="61"/>
      <c r="IK103" s="61"/>
      <c r="IL103" s="61"/>
      <c r="IM103" s="61"/>
      <c r="IN103" s="61"/>
      <c r="IO103" s="61"/>
      <c r="IP103" s="61"/>
      <c r="IQ103" s="61"/>
      <c r="IR103" s="61"/>
      <c r="IS103" s="61"/>
      <c r="IT103" s="61"/>
      <c r="IU103" s="61"/>
      <c r="IV103" s="61"/>
      <c r="IW103" s="61"/>
      <c r="IX103" s="61"/>
      <c r="IY103" s="61"/>
      <c r="IZ103" s="61"/>
      <c r="JA103" s="61"/>
      <c r="JB103" s="61"/>
      <c r="JC103" s="61"/>
      <c r="JD103" s="61"/>
      <c r="JE103" s="61"/>
      <c r="JF103" s="61"/>
      <c r="JG103" s="61"/>
      <c r="JH103" s="61"/>
      <c r="JI103" s="61"/>
      <c r="JJ103" s="61"/>
      <c r="JK103" s="61"/>
      <c r="JL103" s="61"/>
      <c r="JM103" s="61"/>
      <c r="JN103" s="61"/>
      <c r="JO103" s="61"/>
      <c r="JP103" s="61"/>
      <c r="JQ103" s="61"/>
      <c r="JR103" s="61"/>
      <c r="JS103" s="61"/>
      <c r="JT103" s="61"/>
      <c r="JU103" s="61"/>
      <c r="JV103" s="61"/>
      <c r="JW103" s="61"/>
      <c r="JX103" s="61"/>
      <c r="JY103" s="61"/>
      <c r="JZ103" s="61"/>
      <c r="KA103" s="61"/>
      <c r="KB103" s="61"/>
      <c r="KC103" s="61"/>
      <c r="KD103" s="61"/>
      <c r="KE103" s="61"/>
      <c r="KF103" s="61"/>
      <c r="KG103" s="61"/>
      <c r="KH103" s="61"/>
      <c r="KI103" s="61"/>
      <c r="KJ103" s="61"/>
      <c r="KK103" s="61"/>
      <c r="KL103" s="61"/>
      <c r="KM103" s="61"/>
      <c r="KN103" s="61"/>
      <c r="KO103" s="61"/>
      <c r="KP103" s="61"/>
      <c r="KQ103" s="61"/>
      <c r="KR103" s="61"/>
      <c r="KS103" s="61"/>
      <c r="KT103" s="61"/>
      <c r="KU103" s="61"/>
      <c r="KV103" s="61"/>
      <c r="KW103" s="61"/>
      <c r="KX103" s="61"/>
      <c r="KY103" s="61"/>
      <c r="KZ103" s="61"/>
      <c r="LA103" s="61"/>
      <c r="LB103" s="61"/>
      <c r="LC103" s="61"/>
      <c r="LD103" s="61"/>
      <c r="LE103" s="61"/>
      <c r="LF103" s="61"/>
      <c r="LG103" s="61"/>
      <c r="LH103" s="61"/>
      <c r="LI103" s="61"/>
      <c r="LJ103" s="61"/>
      <c r="LK103" s="61"/>
      <c r="LL103" s="61"/>
      <c r="LM103" s="61"/>
      <c r="LN103" s="61"/>
      <c r="LO103" s="61"/>
      <c r="LP103" s="61"/>
      <c r="LQ103" s="61"/>
      <c r="LR103" s="61"/>
      <c r="LS103" s="61"/>
      <c r="LT103" s="61"/>
      <c r="LU103" s="61"/>
      <c r="LV103" s="61"/>
      <c r="LW103" s="61"/>
      <c r="LX103" s="61"/>
      <c r="LY103" s="61"/>
      <c r="LZ103" s="61"/>
      <c r="MA103" s="61"/>
      <c r="MB103" s="61"/>
      <c r="MC103" s="61"/>
      <c r="MD103" s="61"/>
      <c r="ME103" s="61"/>
      <c r="MF103" s="61"/>
      <c r="MG103" s="61"/>
      <c r="MH103" s="61"/>
      <c r="MI103" s="61"/>
      <c r="MJ103" s="61"/>
      <c r="MK103" s="61"/>
      <c r="ML103" s="61"/>
      <c r="MM103" s="61"/>
      <c r="MN103" s="61"/>
      <c r="MO103" s="61"/>
      <c r="MP103" s="61"/>
      <c r="MQ103" s="61"/>
      <c r="MR103" s="61"/>
      <c r="MS103" s="61"/>
      <c r="MT103" s="61"/>
      <c r="MU103" s="61"/>
      <c r="MV103" s="61"/>
      <c r="MW103" s="61"/>
      <c r="MX103" s="61"/>
      <c r="MY103" s="61"/>
      <c r="MZ103" s="61"/>
      <c r="NA103" s="61"/>
      <c r="NB103" s="61"/>
      <c r="NC103" s="61"/>
      <c r="ND103" s="61"/>
      <c r="NE103" s="61"/>
      <c r="NF103" s="61"/>
      <c r="NG103" s="61"/>
      <c r="NH103" s="61"/>
      <c r="NI103" s="61"/>
      <c r="NJ103" s="61"/>
      <c r="NK103" s="61"/>
      <c r="NL103" s="61"/>
      <c r="NM103" s="61"/>
      <c r="NN103" s="61"/>
      <c r="NO103" s="61"/>
      <c r="NP103" s="61"/>
      <c r="NQ103" s="61"/>
      <c r="NR103" s="61"/>
      <c r="NS103" s="61"/>
      <c r="NT103" s="61"/>
      <c r="NU103" s="61"/>
      <c r="NV103" s="61"/>
      <c r="NW103" s="61"/>
      <c r="NX103" s="61"/>
      <c r="NY103" s="61"/>
      <c r="NZ103" s="61"/>
      <c r="OA103" s="61"/>
      <c r="OB103" s="61"/>
      <c r="OC103" s="61"/>
      <c r="OD103" s="61"/>
      <c r="OE103" s="61"/>
      <c r="OF103" s="61"/>
      <c r="OG103" s="61"/>
      <c r="OH103" s="61"/>
      <c r="OI103" s="61"/>
      <c r="OJ103" s="61"/>
      <c r="OK103" s="61"/>
      <c r="OL103" s="61"/>
      <c r="OM103" s="61"/>
      <c r="ON103" s="61"/>
      <c r="OO103" s="61"/>
      <c r="OP103" s="61"/>
      <c r="OQ103" s="61"/>
      <c r="OR103" s="61"/>
      <c r="OS103" s="61"/>
      <c r="OT103" s="61"/>
      <c r="OU103" s="61"/>
      <c r="OV103" s="61"/>
      <c r="OW103" s="61"/>
      <c r="OX103" s="61"/>
      <c r="OY103" s="61"/>
      <c r="OZ103" s="61"/>
      <c r="PA103" s="61"/>
      <c r="PB103" s="61"/>
      <c r="PC103" s="61"/>
      <c r="PD103" s="61"/>
      <c r="PE103" s="61"/>
      <c r="PF103" s="61"/>
      <c r="PG103" s="61"/>
      <c r="PH103" s="61"/>
      <c r="PI103" s="61"/>
      <c r="PJ103" s="61"/>
      <c r="PK103" s="61"/>
      <c r="PL103" s="61"/>
      <c r="PM103" s="61"/>
      <c r="PN103" s="61"/>
      <c r="PO103" s="61"/>
      <c r="PP103" s="61"/>
      <c r="PQ103" s="61"/>
      <c r="PR103" s="61"/>
      <c r="PS103" s="61"/>
      <c r="PT103" s="61"/>
      <c r="PU103" s="61"/>
      <c r="PV103" s="61"/>
      <c r="PW103" s="61"/>
      <c r="PX103" s="61"/>
      <c r="PY103" s="61"/>
      <c r="PZ103" s="61"/>
      <c r="QA103" s="61"/>
      <c r="QB103" s="61"/>
      <c r="QC103" s="61"/>
      <c r="QD103" s="61"/>
      <c r="QE103" s="61"/>
      <c r="QF103" s="61"/>
      <c r="QG103" s="61"/>
      <c r="QH103" s="61"/>
      <c r="QI103" s="61"/>
      <c r="QJ103" s="61"/>
      <c r="QK103" s="61"/>
      <c r="QL103" s="61"/>
      <c r="QM103" s="61"/>
      <c r="QN103" s="61"/>
      <c r="QO103" s="61"/>
      <c r="QP103" s="61"/>
      <c r="QQ103" s="61"/>
      <c r="QR103" s="61"/>
      <c r="QS103" s="61"/>
      <c r="QT103" s="61"/>
      <c r="QU103" s="61"/>
      <c r="QV103" s="61"/>
      <c r="QW103" s="61"/>
      <c r="QX103" s="61"/>
      <c r="QY103" s="61"/>
      <c r="QZ103" s="61"/>
      <c r="RA103" s="61"/>
      <c r="RB103" s="61"/>
      <c r="RC103" s="61"/>
      <c r="RD103" s="61"/>
      <c r="RE103" s="61"/>
      <c r="RF103" s="61"/>
      <c r="RG103" s="61"/>
      <c r="RH103" s="61"/>
      <c r="RI103" s="61"/>
      <c r="RJ103" s="61"/>
      <c r="RK103" s="61"/>
      <c r="RL103" s="61"/>
      <c r="RM103" s="61"/>
      <c r="RN103" s="61"/>
      <c r="RO103" s="61"/>
      <c r="RP103" s="61"/>
      <c r="RQ103" s="61"/>
      <c r="RR103" s="61"/>
      <c r="RS103" s="61"/>
      <c r="RT103" s="61"/>
      <c r="RU103" s="61"/>
      <c r="RV103" s="61"/>
      <c r="RW103" s="61"/>
      <c r="RX103" s="61"/>
      <c r="RY103" s="61"/>
      <c r="RZ103" s="61"/>
      <c r="SA103" s="61"/>
      <c r="SB103" s="61"/>
      <c r="SC103" s="61"/>
      <c r="SD103" s="61"/>
      <c r="SE103" s="61"/>
      <c r="SF103" s="61"/>
      <c r="SG103" s="61"/>
      <c r="SH103" s="61"/>
      <c r="SI103" s="61"/>
      <c r="SJ103" s="61"/>
      <c r="SK103" s="61"/>
      <c r="SL103" s="61"/>
      <c r="SM103" s="61"/>
      <c r="SN103" s="61"/>
      <c r="SO103" s="61"/>
      <c r="SP103" s="61"/>
      <c r="SQ103" s="61"/>
      <c r="SR103" s="61"/>
      <c r="SS103" s="61"/>
      <c r="ST103" s="61"/>
      <c r="SU103" s="61"/>
      <c r="SV103" s="61"/>
      <c r="SW103" s="61"/>
      <c r="SX103" s="61"/>
      <c r="SY103" s="61"/>
      <c r="SZ103" s="61"/>
      <c r="TA103" s="61"/>
      <c r="TB103" s="61"/>
      <c r="TC103" s="61"/>
      <c r="TD103" s="61"/>
      <c r="TE103" s="61"/>
      <c r="TF103" s="61"/>
      <c r="TG103" s="61"/>
      <c r="TH103" s="61"/>
      <c r="TI103" s="61"/>
      <c r="TJ103" s="61"/>
      <c r="TK103" s="61"/>
      <c r="TL103" s="61"/>
      <c r="TM103" s="61"/>
      <c r="TN103" s="61"/>
      <c r="TO103" s="61"/>
      <c r="TP103" s="61"/>
      <c r="TQ103" s="61"/>
      <c r="TR103" s="61"/>
      <c r="TS103" s="61"/>
      <c r="TT103" s="61"/>
      <c r="TU103" s="61"/>
      <c r="TV103" s="61"/>
      <c r="TW103" s="61"/>
      <c r="TX103" s="61"/>
      <c r="TY103" s="61"/>
      <c r="TZ103" s="61"/>
      <c r="UA103" s="61"/>
      <c r="UB103" s="61"/>
      <c r="UC103" s="61"/>
      <c r="UD103" s="61"/>
      <c r="UE103" s="61"/>
      <c r="UF103" s="61"/>
      <c r="UG103" s="61"/>
      <c r="UH103" s="61"/>
      <c r="UI103" s="61"/>
      <c r="UJ103" s="61"/>
      <c r="UK103" s="61"/>
      <c r="UL103" s="61"/>
      <c r="UM103" s="61"/>
      <c r="UN103" s="61"/>
      <c r="UO103" s="61"/>
      <c r="UP103" s="61"/>
      <c r="UQ103" s="61"/>
      <c r="UR103" s="61"/>
      <c r="US103" s="61"/>
      <c r="UT103" s="61"/>
      <c r="UU103" s="61"/>
      <c r="UV103" s="61"/>
      <c r="UW103" s="61"/>
      <c r="UX103" s="61"/>
      <c r="UY103" s="61"/>
      <c r="UZ103" s="61"/>
      <c r="VA103" s="61"/>
      <c r="VB103" s="61"/>
      <c r="VC103" s="61"/>
      <c r="VD103" s="61"/>
      <c r="VE103" s="61"/>
      <c r="VF103" s="61"/>
      <c r="VG103" s="61"/>
      <c r="VH103" s="61"/>
      <c r="VI103" s="61"/>
      <c r="VJ103" s="61"/>
      <c r="VK103" s="61"/>
      <c r="VL103" s="61"/>
      <c r="VM103" s="61"/>
      <c r="VN103" s="61"/>
      <c r="VO103" s="61"/>
      <c r="VP103" s="61"/>
      <c r="VQ103" s="61"/>
      <c r="VR103" s="61"/>
      <c r="VS103" s="61"/>
      <c r="VT103" s="61"/>
      <c r="VU103" s="61"/>
      <c r="VV103" s="61"/>
      <c r="VW103" s="61"/>
      <c r="VX103" s="61"/>
      <c r="VY103" s="61"/>
      <c r="VZ103" s="61"/>
      <c r="WA103" s="61"/>
      <c r="WB103" s="61"/>
      <c r="WC103" s="61"/>
      <c r="WD103" s="61"/>
      <c r="WE103" s="61"/>
      <c r="WF103" s="61"/>
      <c r="WG103" s="61"/>
      <c r="WH103" s="61"/>
      <c r="WI103" s="61"/>
      <c r="WJ103" s="61"/>
      <c r="WK103" s="61"/>
      <c r="WL103" s="61"/>
      <c r="WM103" s="61"/>
      <c r="WN103" s="61"/>
      <c r="WO103" s="61"/>
      <c r="WP103" s="61"/>
      <c r="WQ103" s="61"/>
      <c r="WR103" s="61"/>
      <c r="WS103" s="61"/>
      <c r="WT103" s="61"/>
      <c r="WU103" s="61"/>
      <c r="WV103" s="61"/>
      <c r="WW103" s="61"/>
      <c r="WX103" s="61"/>
      <c r="WY103" s="61"/>
      <c r="WZ103" s="61"/>
      <c r="XA103" s="61"/>
      <c r="XB103" s="61"/>
      <c r="XC103" s="61"/>
      <c r="XD103" s="61"/>
      <c r="XE103" s="61"/>
      <c r="XF103" s="61"/>
      <c r="XG103" s="61"/>
      <c r="XH103" s="61"/>
      <c r="XI103" s="61"/>
      <c r="XJ103" s="61"/>
      <c r="XK103" s="61"/>
      <c r="XL103" s="61"/>
      <c r="XM103" s="61"/>
      <c r="XN103" s="61"/>
      <c r="XO103" s="61"/>
      <c r="XP103" s="61"/>
      <c r="XQ103" s="61"/>
      <c r="XR103" s="61"/>
      <c r="XS103" s="61"/>
      <c r="XT103" s="61"/>
      <c r="XU103" s="61"/>
      <c r="XV103" s="61"/>
      <c r="XW103" s="61"/>
      <c r="XX103" s="61"/>
      <c r="XY103" s="61"/>
      <c r="XZ103" s="61"/>
      <c r="YA103" s="61"/>
      <c r="YB103" s="61"/>
      <c r="YC103" s="61"/>
      <c r="YD103" s="61"/>
      <c r="YE103" s="61"/>
      <c r="YF103" s="61"/>
      <c r="YG103" s="61"/>
      <c r="YH103" s="61"/>
      <c r="YI103" s="61"/>
      <c r="YJ103" s="61"/>
      <c r="YK103" s="61"/>
      <c r="YL103" s="61"/>
      <c r="YM103" s="61"/>
      <c r="YN103" s="61"/>
      <c r="YO103" s="61"/>
      <c r="YP103" s="61"/>
      <c r="YQ103" s="61"/>
      <c r="YR103" s="61"/>
      <c r="YS103" s="61"/>
      <c r="YT103" s="61"/>
      <c r="YU103" s="61"/>
      <c r="YV103" s="61"/>
      <c r="YW103" s="61"/>
      <c r="YX103" s="61"/>
      <c r="YY103" s="61"/>
      <c r="YZ103" s="61"/>
      <c r="ZA103" s="61"/>
      <c r="ZB103" s="61"/>
      <c r="ZC103" s="61"/>
      <c r="ZD103" s="61"/>
      <c r="ZE103" s="61"/>
      <c r="ZF103" s="61"/>
      <c r="ZG103" s="61"/>
      <c r="ZH103" s="61"/>
      <c r="ZI103" s="61"/>
      <c r="ZJ103" s="61"/>
      <c r="ZK103" s="61"/>
      <c r="ZL103" s="61"/>
      <c r="ZM103" s="61"/>
      <c r="ZN103" s="61"/>
      <c r="ZO103" s="61"/>
      <c r="ZP103" s="61"/>
      <c r="ZQ103" s="61"/>
      <c r="ZR103" s="61"/>
      <c r="ZS103" s="61"/>
      <c r="ZT103" s="61"/>
      <c r="ZU103" s="61"/>
      <c r="ZV103" s="61"/>
      <c r="ZW103" s="61"/>
      <c r="ZX103" s="61"/>
      <c r="ZY103" s="61"/>
      <c r="ZZ103" s="61"/>
      <c r="AAA103" s="61"/>
      <c r="AAB103" s="61"/>
      <c r="AAC103" s="61"/>
      <c r="AAD103" s="61"/>
      <c r="AAE103" s="61"/>
      <c r="AAF103" s="61"/>
      <c r="AAG103" s="61"/>
      <c r="AAH103" s="61"/>
      <c r="AAI103" s="61"/>
      <c r="AAJ103" s="61"/>
      <c r="AAK103" s="61"/>
      <c r="AAL103" s="61"/>
      <c r="AAM103" s="61"/>
      <c r="AAN103" s="61"/>
      <c r="AAO103" s="61"/>
      <c r="AAP103" s="61"/>
      <c r="AAQ103" s="61"/>
      <c r="AAR103" s="61"/>
      <c r="AAS103" s="61"/>
      <c r="AAT103" s="61"/>
      <c r="AAU103" s="61"/>
      <c r="AAV103" s="61"/>
      <c r="AAW103" s="61"/>
      <c r="AAX103" s="61"/>
      <c r="AAY103" s="61"/>
      <c r="AAZ103" s="61"/>
      <c r="ABA103" s="61"/>
      <c r="ABB103" s="61"/>
      <c r="ABC103" s="61"/>
      <c r="ABD103" s="61"/>
      <c r="ABE103" s="61"/>
      <c r="ABF103" s="61"/>
      <c r="ABG103" s="61"/>
      <c r="ABH103" s="61"/>
      <c r="ABI103" s="61"/>
      <c r="ABJ103" s="61"/>
      <c r="ABK103" s="61"/>
      <c r="ABL103" s="61"/>
      <c r="ABM103" s="61"/>
      <c r="ABN103" s="61"/>
      <c r="ABO103" s="61"/>
      <c r="ABP103" s="61"/>
      <c r="ABQ103" s="61"/>
      <c r="ABR103" s="61"/>
      <c r="ABS103" s="61"/>
      <c r="ABT103" s="61"/>
      <c r="ABU103" s="61"/>
      <c r="ABV103" s="61"/>
      <c r="ABW103" s="61"/>
      <c r="ABX103" s="61"/>
      <c r="ABY103" s="61"/>
      <c r="ABZ103" s="61"/>
      <c r="ACA103" s="61"/>
      <c r="ACB103" s="61"/>
      <c r="ACC103" s="61"/>
      <c r="ACD103" s="61"/>
      <c r="ACE103" s="61"/>
      <c r="ACF103" s="61"/>
      <c r="ACG103" s="61"/>
      <c r="ACH103" s="61"/>
      <c r="ACI103" s="61"/>
      <c r="ACJ103" s="61"/>
      <c r="ACK103" s="61"/>
      <c r="ACL103" s="61"/>
      <c r="ACM103" s="61"/>
      <c r="ACN103" s="61"/>
      <c r="ACO103" s="61"/>
      <c r="ACP103" s="61"/>
      <c r="ACQ103" s="61"/>
      <c r="ACR103" s="61"/>
      <c r="ACS103" s="61"/>
      <c r="ACT103" s="61"/>
      <c r="ACU103" s="61"/>
      <c r="ACV103" s="61"/>
      <c r="ACW103" s="61"/>
      <c r="ACX103" s="61"/>
      <c r="ACY103" s="61"/>
      <c r="ACZ103" s="61"/>
      <c r="ADA103" s="61"/>
      <c r="ADB103" s="61"/>
      <c r="ADC103" s="61"/>
      <c r="ADD103" s="61"/>
      <c r="ADE103" s="61"/>
      <c r="ADF103" s="61"/>
      <c r="ADG103" s="61"/>
      <c r="ADH103" s="61"/>
      <c r="ADI103" s="61"/>
      <c r="ADJ103" s="61"/>
      <c r="ADK103" s="61"/>
      <c r="ADL103" s="61"/>
      <c r="ADM103" s="61"/>
      <c r="ADN103" s="61"/>
      <c r="ADO103" s="61"/>
      <c r="ADP103" s="61"/>
      <c r="ADQ103" s="61"/>
      <c r="ADR103" s="61"/>
      <c r="ADS103" s="61"/>
      <c r="ADT103" s="61"/>
      <c r="ADU103" s="61"/>
      <c r="ADV103" s="61"/>
      <c r="ADW103" s="61"/>
      <c r="ADX103" s="61"/>
      <c r="ADY103" s="61"/>
      <c r="ADZ103" s="61"/>
      <c r="AEA103" s="61"/>
      <c r="AEB103" s="61"/>
      <c r="AEC103" s="61"/>
      <c r="AED103" s="61"/>
      <c r="AEE103" s="61"/>
      <c r="AEF103" s="61"/>
      <c r="AEG103" s="61"/>
      <c r="AEH103" s="61"/>
      <c r="AEI103" s="61"/>
      <c r="AEJ103" s="61"/>
      <c r="AEK103" s="61"/>
      <c r="AEL103" s="61"/>
      <c r="AEM103" s="61"/>
      <c r="AEN103" s="61"/>
      <c r="AEO103" s="61"/>
      <c r="AEP103" s="61"/>
      <c r="AEQ103" s="61"/>
      <c r="AER103" s="61"/>
      <c r="AES103" s="61"/>
      <c r="AET103" s="61"/>
      <c r="AEU103" s="61"/>
      <c r="AEV103" s="61"/>
      <c r="AEW103" s="61"/>
      <c r="AEX103" s="61"/>
      <c r="AEY103" s="61"/>
      <c r="AEZ103" s="61"/>
      <c r="AFA103" s="61"/>
      <c r="AFB103" s="61"/>
      <c r="AFC103" s="61"/>
      <c r="AFD103" s="61"/>
      <c r="AFE103" s="61"/>
      <c r="AFF103" s="61"/>
      <c r="AFG103" s="61"/>
      <c r="AFH103" s="61"/>
      <c r="AFI103" s="61"/>
      <c r="AFJ103" s="61"/>
      <c r="AFK103" s="61"/>
      <c r="AFL103" s="61"/>
      <c r="AFM103" s="61"/>
      <c r="AFN103" s="61"/>
      <c r="AFO103" s="61"/>
      <c r="AFP103" s="61"/>
      <c r="AFQ103" s="61"/>
      <c r="AFR103" s="61"/>
      <c r="AFS103" s="61"/>
      <c r="AFT103" s="61"/>
      <c r="AFU103" s="61"/>
      <c r="AFV103" s="61"/>
      <c r="AFW103" s="61"/>
      <c r="AFX103" s="61"/>
      <c r="AFY103" s="61"/>
      <c r="AFZ103" s="61"/>
      <c r="AGA103" s="61"/>
      <c r="AGB103" s="61"/>
      <c r="AGC103" s="61"/>
      <c r="AGD103" s="61"/>
      <c r="AGE103" s="61"/>
      <c r="AGF103" s="61"/>
      <c r="AGG103" s="61"/>
      <c r="AGH103" s="61"/>
      <c r="AGI103" s="61"/>
      <c r="AGJ103" s="61"/>
      <c r="AGK103" s="61"/>
      <c r="AGL103" s="61"/>
      <c r="AGM103" s="61"/>
      <c r="AGN103" s="61"/>
      <c r="AGO103" s="61"/>
      <c r="AGP103" s="61"/>
      <c r="AGQ103" s="61"/>
      <c r="AGR103" s="61"/>
      <c r="AGS103" s="61"/>
      <c r="AGT103" s="61"/>
      <c r="AGU103" s="61"/>
      <c r="AGV103" s="61"/>
      <c r="AGW103" s="61"/>
      <c r="AGX103" s="61"/>
      <c r="AGY103" s="61"/>
      <c r="AGZ103" s="61"/>
      <c r="AHA103" s="61"/>
      <c r="AHB103" s="61"/>
      <c r="AHC103" s="61"/>
      <c r="AHD103" s="61"/>
      <c r="AHE103" s="61"/>
      <c r="AHF103" s="61"/>
      <c r="AHG103" s="61"/>
      <c r="AHH103" s="61"/>
      <c r="AHI103" s="61"/>
      <c r="AHJ103" s="61"/>
      <c r="AHK103" s="61"/>
      <c r="AHL103" s="61"/>
      <c r="AHM103" s="61"/>
      <c r="AHN103" s="61"/>
      <c r="AHO103" s="61"/>
      <c r="AHP103" s="61"/>
      <c r="AHQ103" s="61"/>
      <c r="AHR103" s="61"/>
      <c r="AHS103" s="61"/>
      <c r="AHT103" s="61"/>
      <c r="AHU103" s="61"/>
      <c r="AHV103" s="61"/>
      <c r="AHW103" s="61"/>
      <c r="AHX103" s="61"/>
      <c r="AHY103" s="61"/>
      <c r="AHZ103" s="61"/>
      <c r="AIA103" s="61"/>
      <c r="AIB103" s="61"/>
      <c r="AIC103" s="61"/>
      <c r="AID103" s="61"/>
      <c r="AIE103" s="61"/>
      <c r="AIF103" s="61"/>
      <c r="AIG103" s="61"/>
      <c r="AIH103" s="61"/>
      <c r="AII103" s="61"/>
      <c r="AIJ103" s="61"/>
      <c r="AIK103" s="61"/>
      <c r="AIL103" s="61"/>
      <c r="AIM103" s="61"/>
      <c r="AIN103" s="61"/>
      <c r="AIO103" s="61"/>
      <c r="AIP103" s="61"/>
      <c r="AIQ103" s="61"/>
      <c r="AIR103" s="61"/>
      <c r="AIS103" s="61"/>
      <c r="AIT103" s="61"/>
      <c r="AIU103" s="61"/>
      <c r="AIV103" s="61"/>
      <c r="AIW103" s="61"/>
      <c r="AIX103" s="61"/>
      <c r="AIY103" s="61"/>
      <c r="AIZ103" s="61"/>
      <c r="AJA103" s="61"/>
      <c r="AJB103" s="61"/>
      <c r="AJC103" s="61"/>
      <c r="AJD103" s="61"/>
      <c r="AJE103" s="61"/>
      <c r="AJF103" s="61"/>
      <c r="AJG103" s="61"/>
      <c r="AJH103" s="61"/>
      <c r="AJI103" s="61"/>
      <c r="AJJ103" s="61"/>
      <c r="AJK103" s="61"/>
      <c r="AJL103" s="61"/>
      <c r="AJM103" s="61"/>
      <c r="AJN103" s="61"/>
      <c r="AJO103" s="61"/>
      <c r="AJP103" s="61"/>
      <c r="AJQ103" s="61"/>
      <c r="AJR103" s="61"/>
      <c r="AJS103" s="61"/>
      <c r="AJT103" s="61"/>
      <c r="AJU103" s="61"/>
      <c r="AJV103" s="61"/>
      <c r="AJW103" s="61"/>
      <c r="AJX103" s="61"/>
      <c r="AJY103" s="61"/>
      <c r="AJZ103" s="61"/>
      <c r="AKA103" s="61"/>
      <c r="AKB103" s="61"/>
      <c r="AKC103" s="61"/>
      <c r="AKD103" s="61"/>
      <c r="AKE103" s="61"/>
      <c r="AKF103" s="61"/>
      <c r="AKG103" s="61"/>
      <c r="AKH103" s="61"/>
      <c r="AKI103" s="61"/>
      <c r="AKJ103" s="61"/>
      <c r="AKK103" s="61"/>
      <c r="AKL103" s="61"/>
      <c r="AKM103" s="61"/>
      <c r="AKN103" s="61"/>
      <c r="AKO103" s="61"/>
      <c r="AKP103" s="61"/>
      <c r="AKQ103" s="61"/>
      <c r="AKR103" s="61"/>
      <c r="AKS103" s="61"/>
      <c r="AKT103" s="61"/>
      <c r="AKU103" s="61"/>
      <c r="AKV103" s="61"/>
      <c r="AKW103" s="61"/>
      <c r="AKX103" s="61"/>
      <c r="AKY103" s="61"/>
      <c r="AKZ103" s="61"/>
      <c r="ALA103" s="61"/>
      <c r="ALB103" s="61"/>
      <c r="ALC103" s="61"/>
      <c r="ALD103" s="61"/>
      <c r="ALE103" s="61"/>
      <c r="ALF103" s="61"/>
      <c r="ALG103" s="61"/>
      <c r="ALH103" s="61"/>
      <c r="ALI103" s="61"/>
      <c r="ALJ103" s="61"/>
      <c r="ALK103" s="61"/>
      <c r="ALL103" s="61"/>
      <c r="ALM103" s="61"/>
      <c r="ALN103" s="61"/>
      <c r="ALO103" s="61"/>
      <c r="ALP103" s="61"/>
      <c r="ALQ103" s="61"/>
      <c r="ALR103" s="61"/>
      <c r="ALS103" s="61"/>
      <c r="ALT103" s="61"/>
      <c r="ALU103" s="61"/>
      <c r="ALV103" s="61"/>
      <c r="ALW103" s="61"/>
      <c r="ALX103" s="61"/>
      <c r="ALY103" s="61"/>
      <c r="ALZ103" s="61"/>
      <c r="AMA103" s="61"/>
      <c r="AMB103" s="61"/>
      <c r="AMC103" s="61"/>
      <c r="AMD103" s="61"/>
      <c r="AME103" s="61"/>
      <c r="AMF103" s="61"/>
      <c r="AMG103" s="61"/>
      <c r="AMH103" s="61"/>
      <c r="AMI103" s="61"/>
      <c r="AMJ103" s="61"/>
      <c r="AMK103" s="61"/>
      <c r="AML103" s="61"/>
      <c r="AMM103" s="61"/>
      <c r="AMN103" s="61"/>
      <c r="AMO103" s="61"/>
      <c r="AMP103" s="61"/>
      <c r="AMQ103" s="61"/>
      <c r="AMR103" s="61"/>
      <c r="AMS103" s="61"/>
      <c r="AMT103" s="61"/>
      <c r="AMU103" s="61"/>
      <c r="AMV103" s="61"/>
      <c r="AMW103" s="61"/>
      <c r="AMX103" s="61"/>
      <c r="AMY103" s="61"/>
      <c r="AMZ103" s="61"/>
      <c r="ANA103" s="61"/>
      <c r="ANB103" s="61"/>
      <c r="ANC103" s="61"/>
      <c r="AND103" s="61"/>
      <c r="ANE103" s="61"/>
      <c r="ANF103" s="61"/>
      <c r="ANG103" s="61"/>
      <c r="ANH103" s="61"/>
      <c r="ANI103" s="61"/>
      <c r="ANJ103" s="137"/>
    </row>
    <row r="104" spans="1:1050" s="137" customFormat="1" ht="26.1" customHeight="1" outlineLevel="2" x14ac:dyDescent="0.2">
      <c r="A104" s="386">
        <f>EJ104</f>
        <v>32300</v>
      </c>
      <c r="B104" s="387" t="s">
        <v>137</v>
      </c>
      <c r="C104" s="387" t="s">
        <v>113</v>
      </c>
      <c r="D104" s="387" t="s">
        <v>10</v>
      </c>
      <c r="E104" s="387" t="s">
        <v>115</v>
      </c>
      <c r="F104" s="387"/>
      <c r="G104" s="388" t="s">
        <v>261</v>
      </c>
      <c r="H104" s="389" t="s">
        <v>130</v>
      </c>
      <c r="I104" s="389">
        <v>14</v>
      </c>
      <c r="J104" s="391">
        <v>515.26</v>
      </c>
      <c r="K104" s="391">
        <v>37.89</v>
      </c>
      <c r="L104" s="391">
        <v>301.61</v>
      </c>
      <c r="M104" s="391">
        <v>293.54000000000002</v>
      </c>
      <c r="N104" s="391"/>
      <c r="O104" s="391"/>
      <c r="P104" s="391"/>
      <c r="Q104" s="391"/>
      <c r="R104" s="391"/>
      <c r="S104" s="391">
        <v>150.25</v>
      </c>
      <c r="T104" s="391">
        <f t="shared" ref="T104:T109" si="88">SUM(J104:S104)</f>
        <v>1298.55</v>
      </c>
      <c r="U104" s="391">
        <f t="shared" ref="U104:U109" si="89">(((J104+K104+L104+N104+P104)*14)+((M104+O104+Q104+R104+S104)*12))</f>
        <v>17292.12</v>
      </c>
      <c r="V104" s="389">
        <v>3</v>
      </c>
      <c r="W104" s="392">
        <v>16</v>
      </c>
      <c r="X104" s="393">
        <f>VLOOKUP(W104,'[1]PPTOS GENERALES 2024'!$AO$61:$AQ$63,3)*Y104</f>
        <v>436.27</v>
      </c>
      <c r="Y104" s="394">
        <v>1</v>
      </c>
      <c r="Z104" s="395">
        <f>VLOOKUP(C104,'[1]PPTOS GENERALES 2024'!$AL$3:$AO$8,4)*Y104</f>
        <v>659.44</v>
      </c>
      <c r="AA104" s="395">
        <f>VLOOKUP(C104,'[1]PPTOS GENERALES 2024'!$AL$3:$AP$8,5)*DM104*Y104</f>
        <v>167.81333333333333</v>
      </c>
      <c r="AB104" s="395"/>
      <c r="AC104" s="391">
        <f>VLOOKUP(C104,'[1]PPTOS GENERALES 2024'!$AU$3:$AV$8,2)*Y104</f>
        <v>659.44399999999996</v>
      </c>
      <c r="AD104" s="391">
        <f>VLOOKUP(C104,'[1]PPTOS GENERALES 2024'!$AU$3:$AW$8,3)*DM104*Y104</f>
        <v>167.77199999999999</v>
      </c>
      <c r="AE104" s="396">
        <f>VLOOKUP(I104,'[1]PPTOS GENERALES 2024'!$AO$60:$AQ$63,3)*Y104</f>
        <v>380.27</v>
      </c>
      <c r="AF104" s="391">
        <f t="shared" si="87"/>
        <v>56</v>
      </c>
      <c r="AG104" s="391">
        <f>VLOOKUP(V104,'[1]PPTOS GENERALES 2024'!$AL$61:$AU$63,10)*Y104</f>
        <v>465.15999999999997</v>
      </c>
      <c r="AH104" s="391"/>
      <c r="AI104" s="391"/>
      <c r="AJ104" s="391"/>
      <c r="AK104" s="397"/>
      <c r="AL104" s="391">
        <f>VLOOKUP(V104,'[1]PPTOS GENERALES 2024'!$AL$45:$BB$56,12)*AK104</f>
        <v>0</v>
      </c>
      <c r="AM104" s="397"/>
      <c r="AN104" s="391">
        <f>VLOOKUP(V104,'[1]PPTOS GENERALES 2024'!$AL$45:$BB$56,14)*AM104</f>
        <v>0</v>
      </c>
      <c r="AO104" s="397"/>
      <c r="AP104" s="391">
        <f>VLOOKUP(V104,'[1]PPTOS GENERALES 2024'!$AL$45:$BB$56,15)*AO104</f>
        <v>0</v>
      </c>
      <c r="AQ104" s="397"/>
      <c r="AR104" s="391">
        <f>VLOOKUP(V104,'[1]PPTOS GENERALES 2024'!$AL$45:$BB$56,17)*AQ104</f>
        <v>0</v>
      </c>
      <c r="AS104" s="397"/>
      <c r="AT104" s="391">
        <f>VLOOKUP(V104,'[1]PPTOS GENERALES 2024'!$AL$45:$BG$56,18)*AS104</f>
        <v>0</v>
      </c>
      <c r="AU104" s="398"/>
      <c r="AV104" s="391">
        <f>VLOOKUP(V104,'[1]PPTOS GENERALES 2024'!$AL$45:$BG$56,19)*AU104</f>
        <v>0</v>
      </c>
      <c r="AW104" s="398"/>
      <c r="AX104" s="391">
        <f>VLOOKUP(V104,'[1]PPTOS GENERALES 2024'!$AL$45:$BG$56,20)*AW104</f>
        <v>0</v>
      </c>
      <c r="AY104" s="398"/>
      <c r="AZ104" s="391">
        <f>VLOOKUP(V104,'[1]PPTOS GENERALES 2024'!$AL$45:$BG$56,21)*AY104</f>
        <v>0</v>
      </c>
      <c r="BA104" s="398">
        <v>1</v>
      </c>
      <c r="BB104" s="391">
        <f>VLOOKUP(V104,'[1]PPTOS GENERALES 2024'!$AL$45:$BG$56,22)*BA104</f>
        <v>141.22499999999999</v>
      </c>
      <c r="BC104" s="398"/>
      <c r="BD104" s="270">
        <f>VLOOKUP(V104,'[1]PPTOS GENERALES 2024'!$AL$45:$BZ$56,23)*BC104</f>
        <v>0</v>
      </c>
      <c r="BE104" s="398"/>
      <c r="BF104" s="270">
        <f>VLOOKUP(V104,'[1]PPTOS GENERALES 2024'!$AL$45:$BZ$56,24)*BE104</f>
        <v>0</v>
      </c>
      <c r="BG104" s="398"/>
      <c r="BH104" s="270">
        <f>VLOOKUP(V104,'[1]PPTOS GENERALES 2024'!$AL$45:$BZ$56,25)*BG104</f>
        <v>0</v>
      </c>
      <c r="BI104" s="398"/>
      <c r="BJ104" s="270">
        <f>VLOOKUP(V104,'[1]PPTOS GENERALES 2024'!$AL$45:$BZ$56,26)*BI104</f>
        <v>0</v>
      </c>
      <c r="BK104" s="398"/>
      <c r="BL104" s="270">
        <f>VLOOKUP(V104,'[1]PPTOS GENERALES 2024'!$AL$45:$BZ$56,27)*BK104</f>
        <v>0</v>
      </c>
      <c r="BM104" s="270"/>
      <c r="BN104" s="270">
        <f>VLOOKUP(V104,'[1]PPTOS GENERALES 2024'!$AL$45:$BZ$56,28)*BM104</f>
        <v>0</v>
      </c>
      <c r="BO104" s="270"/>
      <c r="BP104" s="270">
        <f>VLOOKUP(V104,'[1]PPTOS GENERALES 2024'!$AL$45:$BZ$56,29)*BO104</f>
        <v>0</v>
      </c>
      <c r="BQ104" s="270"/>
      <c r="BR104" s="270">
        <f>VLOOKUP(V104,'[1]PPTOS GENERALES 2024'!$AL$45:$BZ$56,30)*BQ104</f>
        <v>0</v>
      </c>
      <c r="BS104" s="270"/>
      <c r="BT104" s="270">
        <f>VLOOKUP(V104,'[1]PPTOS GENERALES 2024'!$AL$45:$BZ$56,31)*BS104</f>
        <v>0</v>
      </c>
      <c r="BU104" s="270"/>
      <c r="BV104" s="270">
        <f>VLOOKUP(V104,'[1]PPTOS GENERALES 2024'!$AL$45:$BZ$56,32)*BU104</f>
        <v>0</v>
      </c>
      <c r="BW104" s="270"/>
      <c r="BX104" s="270">
        <f>VLOOKUP(V104,'[1]PPTOS GENERALES 2024'!$AL$45:$BZ$56,33)*BW104</f>
        <v>0</v>
      </c>
      <c r="BY104" s="270"/>
      <c r="BZ104" s="270">
        <f>VLOOKUP(V104,'[1]PPTOS GENERALES 2024'!$AL$45:$BZ$56,34)*BY104</f>
        <v>0</v>
      </c>
      <c r="CA104" s="270"/>
      <c r="CB104" s="270">
        <f>VLOOKUP(V104,'[1]PPTOS GENERALES 2024'!$AL$45:$BZ$56,35)*CA104</f>
        <v>0</v>
      </c>
      <c r="CC104" s="270">
        <v>0</v>
      </c>
      <c r="CD104" s="270">
        <f>VLOOKUP(V104,'[1]PPTOS GENERALES 2024'!$AL$45:$BZ$56,36)*CC104</f>
        <v>0</v>
      </c>
      <c r="CE104" s="270">
        <v>0</v>
      </c>
      <c r="CF104" s="270">
        <f>VLOOKUP(V104,'[1]PPTOS GENERALES 2024'!$AL$45:$BZ$56,37)*CE104</f>
        <v>0</v>
      </c>
      <c r="CG104" s="270">
        <v>0</v>
      </c>
      <c r="CH104" s="270">
        <f>VLOOKUP(V104,'[1]PPTOS GENERALES 2024'!$AL$45:$BZ$56,38)*CG104</f>
        <v>0</v>
      </c>
      <c r="CI104" s="270">
        <v>0</v>
      </c>
      <c r="CJ104" s="270">
        <f>VLOOKUP(V104,'[1]PPTOS GENERALES 2024'!$AL$45:$BZ$56,39)*CI104</f>
        <v>0</v>
      </c>
      <c r="CK104" s="270"/>
      <c r="CL104" s="270">
        <f>VLOOKUP(V104,'[1]PPTOS GENERALES 2024'!$AL$45:$BZ$56,40)*CK104</f>
        <v>0</v>
      </c>
      <c r="CM104" s="270"/>
      <c r="CN104" s="270">
        <f>VLOOKUP(V104,'[1]PPTOS GENERALES 2024'!$AL$45:$BZ$56,41)*CM104</f>
        <v>0</v>
      </c>
      <c r="CO104" s="391"/>
      <c r="CP104" s="391"/>
      <c r="CQ104" s="391"/>
      <c r="CR104" s="391"/>
      <c r="CS104" s="391"/>
      <c r="CT104" s="391">
        <f t="array" ref="CT104">ROUND(Z104*14,2)</f>
        <v>9232.16</v>
      </c>
      <c r="CU104" s="391">
        <f t="array" ref="CU104">ROUND((AA104*12)+ (AD104*2)+AB104,2)</f>
        <v>2349.3000000000002</v>
      </c>
      <c r="CV104" s="270">
        <f>SUM(CO104:CU104)</f>
        <v>11581.46</v>
      </c>
      <c r="CW104" s="391">
        <f t="array" ref="CW104">ROUND((AE104+AF104)*14,2)</f>
        <v>6107.78</v>
      </c>
      <c r="CX104" s="391">
        <f t="array" ref="CX104">ROUND(AG104*14,2)</f>
        <v>6512.24</v>
      </c>
      <c r="CY104" s="270">
        <f t="shared" si="79"/>
        <v>1977.15</v>
      </c>
      <c r="CZ104" s="278">
        <f t="shared" si="80"/>
        <v>8489.39</v>
      </c>
      <c r="DA104" s="129">
        <f t="shared" si="81"/>
        <v>26178.629999999997</v>
      </c>
      <c r="DB104" s="390">
        <v>0</v>
      </c>
      <c r="DC104" s="400">
        <f t="shared" si="82"/>
        <v>25896.266666666666</v>
      </c>
      <c r="DD104" s="401">
        <f t="shared" si="83"/>
        <v>0.49757615993103599</v>
      </c>
      <c r="DE104" s="391"/>
      <c r="DF104" s="391"/>
      <c r="DG104" s="391">
        <f t="shared" si="84"/>
        <v>1869.9083333333333</v>
      </c>
      <c r="DH104" s="389" t="e">
        <f>#REF!-#REF!</f>
        <v>#REF!</v>
      </c>
      <c r="DI104" s="402" t="s">
        <v>122</v>
      </c>
      <c r="DJ104" s="411">
        <v>34331</v>
      </c>
      <c r="DK104" s="284">
        <v>45658</v>
      </c>
      <c r="DL104" s="403">
        <f t="shared" si="85"/>
        <v>10.333333333333334</v>
      </c>
      <c r="DM104" s="403">
        <f t="shared" si="86"/>
        <v>10.333333333333334</v>
      </c>
      <c r="DN104" s="404">
        <f>ROUND(AF104/30,2)</f>
        <v>1.87</v>
      </c>
      <c r="DO104" s="405">
        <f>ROUND(AJ104/30,2)</f>
        <v>0</v>
      </c>
      <c r="DP104" s="405">
        <f>ROUND(AL104/30,2)</f>
        <v>0</v>
      </c>
      <c r="DQ104" s="405">
        <f>ROUND(AN104/30,2)</f>
        <v>0</v>
      </c>
      <c r="DR104" s="405">
        <f>ROUND(AP104/30,2)</f>
        <v>0</v>
      </c>
      <c r="DS104" s="405">
        <f>ROUND(AR104/30,2)</f>
        <v>0</v>
      </c>
      <c r="DT104" s="405">
        <f>ROUND(AT104/30,2)</f>
        <v>0</v>
      </c>
      <c r="DU104" s="405">
        <f>ROUND(AV104/30,2)</f>
        <v>0</v>
      </c>
      <c r="DV104" s="405">
        <f>ROUND(AX104/30,2)</f>
        <v>0</v>
      </c>
      <c r="DW104" s="405">
        <f>ROUND(AZ104/30,2)</f>
        <v>0</v>
      </c>
      <c r="DX104" s="405">
        <f>ROUND(BB104/30,2)</f>
        <v>4.71</v>
      </c>
      <c r="DY104" s="204"/>
      <c r="DZ104" s="406">
        <v>251</v>
      </c>
      <c r="EA104" s="406">
        <v>1398.5</v>
      </c>
      <c r="EB104" s="407" t="e">
        <f>#REF!-DZ104</f>
        <v>#REF!</v>
      </c>
      <c r="EC104" s="408">
        <f>DG104-EA104</f>
        <v>471.4083333333333</v>
      </c>
      <c r="ED104" s="409">
        <f>ROUND(DB104/2,2)</f>
        <v>0</v>
      </c>
      <c r="EE104" s="204"/>
      <c r="EF104" s="204"/>
      <c r="EG104" s="204"/>
      <c r="EH104" s="204"/>
      <c r="EI104" s="134" t="s">
        <v>146</v>
      </c>
      <c r="EJ104" s="124">
        <v>32300</v>
      </c>
      <c r="EK104" s="295" t="s">
        <v>147</v>
      </c>
      <c r="EL104" s="295">
        <v>2</v>
      </c>
      <c r="EM104" s="205">
        <v>3</v>
      </c>
      <c r="EN104" s="205" t="s">
        <v>132</v>
      </c>
      <c r="EO104" s="170" t="s">
        <v>132</v>
      </c>
      <c r="EP104" s="172"/>
      <c r="EQ104" s="172"/>
      <c r="ER104" s="172"/>
      <c r="ES104" s="172"/>
      <c r="ET104" s="172"/>
      <c r="EU104" s="172"/>
      <c r="EV104" s="172"/>
      <c r="EW104" s="172"/>
      <c r="EX104" s="172"/>
      <c r="EY104" s="172"/>
      <c r="EZ104" s="172"/>
      <c r="FA104" s="172"/>
      <c r="FB104" s="172"/>
      <c r="FC104" s="172"/>
      <c r="FD104" s="172"/>
      <c r="FE104" s="172"/>
      <c r="FF104" s="172"/>
      <c r="FG104" s="172"/>
      <c r="FH104" s="172"/>
      <c r="FI104" s="172"/>
      <c r="FJ104" s="172"/>
      <c r="FK104" s="172"/>
      <c r="FL104" s="172"/>
      <c r="FM104" s="172"/>
      <c r="FN104" s="172"/>
      <c r="FO104" s="172"/>
      <c r="FP104" s="172"/>
      <c r="FQ104" s="172"/>
      <c r="FR104" s="172"/>
      <c r="FS104" s="172"/>
      <c r="FT104" s="172"/>
      <c r="FU104" s="172"/>
      <c r="FV104" s="172"/>
      <c r="FW104" s="172"/>
      <c r="FX104" s="172"/>
      <c r="FY104" s="172"/>
      <c r="FZ104" s="172"/>
      <c r="GA104" s="172"/>
      <c r="GB104" s="172"/>
      <c r="GC104" s="172"/>
      <c r="GD104" s="172"/>
      <c r="GE104" s="172"/>
      <c r="GF104" s="172"/>
      <c r="GG104" s="172"/>
      <c r="GH104" s="172"/>
      <c r="GI104" s="172"/>
      <c r="GJ104" s="172"/>
      <c r="GK104" s="172"/>
      <c r="GL104" s="172"/>
      <c r="GM104" s="172"/>
      <c r="GN104" s="172"/>
      <c r="GO104" s="172"/>
      <c r="GP104" s="172"/>
      <c r="GQ104" s="172"/>
      <c r="GR104" s="172"/>
      <c r="GS104" s="172"/>
      <c r="GT104" s="172"/>
      <c r="GU104" s="172"/>
      <c r="GV104" s="172"/>
      <c r="GW104" s="172"/>
      <c r="GX104" s="172"/>
      <c r="GY104" s="172"/>
      <c r="GZ104" s="172"/>
      <c r="HA104" s="172"/>
      <c r="HB104" s="172"/>
      <c r="HC104" s="172"/>
      <c r="HD104" s="172"/>
      <c r="HE104" s="172"/>
      <c r="HF104" s="172"/>
      <c r="HG104" s="172"/>
      <c r="HH104" s="172"/>
      <c r="HI104" s="172"/>
      <c r="HJ104" s="172"/>
      <c r="HK104" s="172"/>
      <c r="HL104" s="172"/>
      <c r="HM104" s="172"/>
      <c r="HN104" s="172"/>
      <c r="HO104" s="172"/>
      <c r="HP104" s="172"/>
      <c r="HQ104" s="172"/>
      <c r="HR104" s="172"/>
      <c r="HS104" s="172"/>
      <c r="HT104" s="172"/>
      <c r="HU104" s="172"/>
      <c r="HV104" s="172"/>
      <c r="HW104" s="172"/>
      <c r="HX104" s="172"/>
      <c r="HY104" s="172"/>
      <c r="HZ104" s="172"/>
      <c r="IA104" s="172"/>
      <c r="IB104" s="172"/>
      <c r="IC104" s="172"/>
      <c r="ID104" s="172"/>
      <c r="IE104" s="172"/>
      <c r="IF104" s="172"/>
      <c r="IG104" s="172"/>
      <c r="IH104" s="172"/>
      <c r="II104" s="172"/>
      <c r="IJ104" s="172"/>
      <c r="IK104" s="172"/>
      <c r="IL104" s="172"/>
      <c r="IM104" s="172"/>
      <c r="IN104" s="172"/>
      <c r="IO104" s="172"/>
      <c r="IP104" s="172"/>
      <c r="IQ104" s="172"/>
      <c r="IR104" s="172"/>
      <c r="IS104" s="172"/>
      <c r="IT104" s="172"/>
      <c r="IU104" s="172"/>
      <c r="IV104" s="172"/>
      <c r="IW104" s="172"/>
      <c r="IX104" s="172"/>
      <c r="IY104" s="172"/>
      <c r="IZ104" s="172"/>
      <c r="JA104" s="172"/>
      <c r="JB104" s="172"/>
      <c r="JC104" s="172"/>
      <c r="JD104" s="172"/>
      <c r="JE104" s="172"/>
      <c r="JF104" s="172"/>
      <c r="JG104" s="172"/>
      <c r="JH104" s="172"/>
      <c r="JI104" s="172"/>
      <c r="JJ104" s="172"/>
      <c r="JK104" s="172"/>
      <c r="JL104" s="172"/>
      <c r="JM104" s="172"/>
      <c r="JN104" s="172"/>
      <c r="JO104" s="172"/>
      <c r="JP104" s="172"/>
      <c r="JQ104" s="172"/>
      <c r="JR104" s="172"/>
      <c r="JS104" s="172"/>
      <c r="JT104" s="172"/>
      <c r="JU104" s="172"/>
      <c r="JV104" s="172"/>
      <c r="JW104" s="172"/>
      <c r="JX104" s="172"/>
      <c r="JY104" s="172"/>
      <c r="JZ104" s="172"/>
      <c r="KA104" s="172"/>
      <c r="KB104" s="172"/>
      <c r="KC104" s="172"/>
      <c r="KD104" s="172"/>
      <c r="KE104" s="172"/>
      <c r="KF104" s="172"/>
      <c r="KG104" s="172"/>
      <c r="KH104" s="172"/>
      <c r="KI104" s="172"/>
      <c r="KJ104" s="172"/>
      <c r="KK104" s="172"/>
      <c r="KL104" s="172"/>
      <c r="KM104" s="172"/>
      <c r="KN104" s="172"/>
      <c r="KO104" s="172"/>
      <c r="KP104" s="172"/>
      <c r="KQ104" s="172"/>
      <c r="KR104" s="172"/>
      <c r="KS104" s="172"/>
      <c r="KT104" s="172"/>
      <c r="KU104" s="172"/>
      <c r="KV104" s="172"/>
      <c r="KW104" s="172"/>
      <c r="KX104" s="172"/>
      <c r="KY104" s="172"/>
      <c r="KZ104" s="172"/>
      <c r="LA104" s="172"/>
      <c r="LB104" s="172"/>
      <c r="LC104" s="172"/>
      <c r="LD104" s="172"/>
      <c r="LE104" s="172"/>
      <c r="LF104" s="172"/>
      <c r="LG104" s="172"/>
      <c r="LH104" s="172"/>
      <c r="LI104" s="172"/>
      <c r="LJ104" s="172"/>
      <c r="LK104" s="172"/>
      <c r="LL104" s="172"/>
      <c r="LM104" s="172"/>
      <c r="LN104" s="172"/>
      <c r="LO104" s="172"/>
      <c r="LP104" s="172"/>
      <c r="LQ104" s="172"/>
      <c r="LR104" s="172"/>
      <c r="LS104" s="172"/>
      <c r="LT104" s="172"/>
      <c r="LU104" s="172"/>
      <c r="LV104" s="172"/>
      <c r="LW104" s="172"/>
      <c r="LX104" s="172"/>
      <c r="LY104" s="172"/>
      <c r="LZ104" s="172"/>
      <c r="MA104" s="172"/>
      <c r="MB104" s="172"/>
      <c r="MC104" s="172"/>
      <c r="MD104" s="172"/>
      <c r="ME104" s="172"/>
      <c r="MF104" s="172"/>
      <c r="MG104" s="172"/>
      <c r="MH104" s="172"/>
      <c r="MI104" s="172"/>
      <c r="MJ104" s="172"/>
      <c r="MK104" s="172"/>
      <c r="ML104" s="172"/>
      <c r="MM104" s="172"/>
      <c r="MN104" s="172"/>
      <c r="MO104" s="172"/>
      <c r="MP104" s="172"/>
      <c r="MQ104" s="172"/>
      <c r="MR104" s="172"/>
      <c r="MS104" s="172"/>
      <c r="MT104" s="172"/>
      <c r="MU104" s="172"/>
      <c r="MV104" s="172"/>
      <c r="MW104" s="172"/>
      <c r="MX104" s="172"/>
      <c r="MY104" s="172"/>
      <c r="MZ104" s="172"/>
      <c r="NA104" s="172"/>
      <c r="NB104" s="172"/>
      <c r="NC104" s="172"/>
      <c r="ND104" s="172"/>
      <c r="NE104" s="172"/>
      <c r="NF104" s="172"/>
      <c r="NG104" s="172"/>
      <c r="NH104" s="172"/>
      <c r="NI104" s="172"/>
      <c r="NJ104" s="172"/>
      <c r="NK104" s="172"/>
      <c r="NL104" s="172"/>
      <c r="NM104" s="172"/>
      <c r="NN104" s="172"/>
      <c r="NO104" s="172"/>
      <c r="NP104" s="172"/>
      <c r="NQ104" s="172"/>
      <c r="NR104" s="172"/>
      <c r="NS104" s="172"/>
      <c r="NT104" s="172"/>
      <c r="NU104" s="172"/>
      <c r="NV104" s="172"/>
      <c r="NW104" s="172"/>
      <c r="NX104" s="172"/>
      <c r="NY104" s="172"/>
      <c r="NZ104" s="172"/>
      <c r="OA104" s="172"/>
      <c r="OB104" s="172"/>
      <c r="OC104" s="172"/>
      <c r="OD104" s="172"/>
      <c r="OE104" s="172"/>
      <c r="OF104" s="172"/>
      <c r="OG104" s="172"/>
      <c r="OH104" s="172"/>
      <c r="OI104" s="172"/>
      <c r="OJ104" s="172"/>
      <c r="OK104" s="172"/>
      <c r="OL104" s="172"/>
      <c r="OM104" s="172"/>
      <c r="ON104" s="172"/>
      <c r="OO104" s="172"/>
      <c r="OP104" s="172"/>
      <c r="OQ104" s="172"/>
      <c r="OR104" s="172"/>
      <c r="OS104" s="172"/>
      <c r="OT104" s="172"/>
      <c r="OU104" s="172"/>
      <c r="OV104" s="172"/>
      <c r="OW104" s="172"/>
      <c r="OX104" s="172"/>
      <c r="OY104" s="172"/>
      <c r="OZ104" s="172"/>
      <c r="PA104" s="172"/>
      <c r="PB104" s="172"/>
      <c r="PC104" s="172"/>
      <c r="PD104" s="172"/>
      <c r="PE104" s="172"/>
      <c r="PF104" s="172"/>
      <c r="PG104" s="172"/>
      <c r="PH104" s="172"/>
      <c r="PI104" s="172"/>
      <c r="PJ104" s="172"/>
      <c r="PK104" s="172"/>
      <c r="PL104" s="172"/>
      <c r="PM104" s="172"/>
      <c r="PN104" s="172"/>
      <c r="PO104" s="172"/>
      <c r="PP104" s="172"/>
      <c r="PQ104" s="172"/>
      <c r="PR104" s="172"/>
      <c r="PS104" s="172"/>
      <c r="PT104" s="172"/>
      <c r="PU104" s="172"/>
      <c r="PV104" s="172"/>
      <c r="PW104" s="172"/>
      <c r="PX104" s="172"/>
      <c r="PY104" s="172"/>
      <c r="PZ104" s="172"/>
      <c r="QA104" s="172"/>
      <c r="QB104" s="172"/>
      <c r="QC104" s="172"/>
      <c r="QD104" s="172"/>
      <c r="QE104" s="172"/>
      <c r="QF104" s="172"/>
      <c r="QG104" s="172"/>
      <c r="QH104" s="172"/>
      <c r="QI104" s="172"/>
      <c r="QJ104" s="172"/>
      <c r="QK104" s="172"/>
      <c r="QL104" s="172"/>
      <c r="QM104" s="172"/>
      <c r="QN104" s="172"/>
      <c r="QO104" s="172"/>
      <c r="QP104" s="172"/>
      <c r="QQ104" s="172"/>
      <c r="QR104" s="172"/>
      <c r="QS104" s="172"/>
      <c r="QT104" s="172"/>
      <c r="QU104" s="172"/>
      <c r="QV104" s="172"/>
      <c r="QW104" s="172"/>
      <c r="QX104" s="172"/>
      <c r="QY104" s="172"/>
      <c r="QZ104" s="172"/>
      <c r="RA104" s="172"/>
      <c r="RB104" s="172"/>
      <c r="RC104" s="172"/>
      <c r="RD104" s="172"/>
      <c r="RE104" s="172"/>
      <c r="RF104" s="172"/>
      <c r="RG104" s="172"/>
      <c r="RH104" s="172"/>
      <c r="RI104" s="172"/>
      <c r="RJ104" s="172"/>
      <c r="RK104" s="172"/>
      <c r="RL104" s="172"/>
      <c r="RM104" s="172"/>
      <c r="RN104" s="172"/>
      <c r="RO104" s="172"/>
      <c r="RP104" s="172"/>
      <c r="RQ104" s="172"/>
      <c r="RR104" s="172"/>
      <c r="RS104" s="172"/>
      <c r="RT104" s="172"/>
      <c r="RU104" s="172"/>
      <c r="RV104" s="172"/>
      <c r="RW104" s="172"/>
      <c r="RX104" s="172"/>
      <c r="RY104" s="172"/>
      <c r="RZ104" s="172"/>
      <c r="SA104" s="172"/>
      <c r="SB104" s="172"/>
      <c r="SC104" s="172"/>
      <c r="SD104" s="172"/>
      <c r="SE104" s="172"/>
      <c r="SF104" s="172"/>
      <c r="SG104" s="172"/>
      <c r="SH104" s="172"/>
      <c r="SI104" s="172"/>
      <c r="SJ104" s="172"/>
      <c r="SK104" s="172"/>
      <c r="SL104" s="172"/>
      <c r="SM104" s="172"/>
      <c r="SN104" s="172"/>
      <c r="SO104" s="172"/>
      <c r="SP104" s="172"/>
      <c r="SQ104" s="172"/>
      <c r="SR104" s="172"/>
      <c r="SS104" s="172"/>
      <c r="ST104" s="172"/>
      <c r="SU104" s="172"/>
      <c r="SV104" s="172"/>
      <c r="SW104" s="172"/>
      <c r="SX104" s="172"/>
      <c r="SY104" s="172"/>
      <c r="SZ104" s="172"/>
      <c r="TA104" s="172"/>
      <c r="TB104" s="172"/>
      <c r="TC104" s="172"/>
      <c r="TD104" s="172"/>
      <c r="TE104" s="172"/>
      <c r="TF104" s="172"/>
      <c r="TG104" s="172"/>
      <c r="TH104" s="172"/>
      <c r="TI104" s="172"/>
      <c r="TJ104" s="172"/>
      <c r="TK104" s="172"/>
      <c r="TL104" s="172"/>
      <c r="TM104" s="172"/>
      <c r="TN104" s="172"/>
      <c r="TO104" s="172"/>
      <c r="TP104" s="172"/>
      <c r="TQ104" s="172"/>
      <c r="TR104" s="172"/>
      <c r="TS104" s="172"/>
      <c r="TT104" s="172"/>
      <c r="TU104" s="172"/>
      <c r="TV104" s="172"/>
      <c r="TW104" s="172"/>
      <c r="TX104" s="172"/>
      <c r="TY104" s="172"/>
      <c r="TZ104" s="172"/>
      <c r="UA104" s="172"/>
      <c r="UB104" s="172"/>
      <c r="UC104" s="172"/>
      <c r="UD104" s="172"/>
      <c r="UE104" s="172"/>
      <c r="UF104" s="172"/>
      <c r="UG104" s="172"/>
      <c r="UH104" s="172"/>
      <c r="UI104" s="172"/>
      <c r="UJ104" s="172"/>
      <c r="UK104" s="172"/>
      <c r="UL104" s="172"/>
      <c r="UM104" s="172"/>
      <c r="UN104" s="172"/>
      <c r="UO104" s="172"/>
      <c r="UP104" s="172"/>
      <c r="UQ104" s="172"/>
      <c r="UR104" s="172"/>
      <c r="US104" s="172"/>
      <c r="UT104" s="172"/>
      <c r="UU104" s="172"/>
      <c r="UV104" s="172"/>
      <c r="UW104" s="172"/>
      <c r="UX104" s="172"/>
      <c r="UY104" s="172"/>
      <c r="UZ104" s="172"/>
      <c r="VA104" s="172"/>
      <c r="VB104" s="172"/>
      <c r="VC104" s="172"/>
      <c r="VD104" s="172"/>
      <c r="VE104" s="172"/>
      <c r="VF104" s="172"/>
      <c r="VG104" s="172"/>
      <c r="VH104" s="172"/>
      <c r="VI104" s="172"/>
      <c r="VJ104" s="172"/>
      <c r="VK104" s="172"/>
      <c r="VL104" s="172"/>
      <c r="VM104" s="172"/>
      <c r="VN104" s="172"/>
      <c r="VO104" s="172"/>
      <c r="VP104" s="172"/>
      <c r="VQ104" s="172"/>
      <c r="VR104" s="172"/>
      <c r="VS104" s="172"/>
      <c r="VT104" s="172"/>
      <c r="VU104" s="172"/>
      <c r="VV104" s="172"/>
      <c r="VW104" s="172"/>
      <c r="VX104" s="172"/>
      <c r="VY104" s="172"/>
      <c r="VZ104" s="172"/>
      <c r="WA104" s="172"/>
      <c r="WB104" s="172"/>
      <c r="WC104" s="172"/>
      <c r="WD104" s="172"/>
      <c r="WE104" s="172"/>
      <c r="WF104" s="172"/>
      <c r="WG104" s="172"/>
      <c r="WH104" s="172"/>
      <c r="WI104" s="172"/>
      <c r="WJ104" s="172"/>
      <c r="WK104" s="172"/>
      <c r="WL104" s="172"/>
      <c r="WM104" s="172"/>
      <c r="WN104" s="172"/>
      <c r="WO104" s="172"/>
      <c r="WP104" s="172"/>
      <c r="WQ104" s="172"/>
      <c r="WR104" s="172"/>
      <c r="WS104" s="172"/>
      <c r="WT104" s="172"/>
      <c r="WU104" s="172"/>
      <c r="WV104" s="172"/>
      <c r="WW104" s="172"/>
      <c r="WX104" s="172"/>
      <c r="WY104" s="172"/>
      <c r="WZ104" s="172"/>
      <c r="XA104" s="172"/>
      <c r="XB104" s="172"/>
      <c r="XC104" s="172"/>
      <c r="XD104" s="172"/>
      <c r="XE104" s="172"/>
      <c r="XF104" s="172"/>
      <c r="XG104" s="172"/>
      <c r="XH104" s="172"/>
      <c r="XI104" s="172"/>
      <c r="XJ104" s="172"/>
      <c r="XK104" s="172"/>
      <c r="XL104" s="172"/>
      <c r="XM104" s="172"/>
      <c r="XN104" s="172"/>
      <c r="XO104" s="172"/>
      <c r="XP104" s="172"/>
      <c r="XQ104" s="172"/>
      <c r="XR104" s="172"/>
      <c r="XS104" s="172"/>
      <c r="XT104" s="172"/>
      <c r="XU104" s="172"/>
      <c r="XV104" s="172"/>
      <c r="XW104" s="172"/>
      <c r="XX104" s="172"/>
      <c r="XY104" s="172"/>
      <c r="XZ104" s="172"/>
      <c r="YA104" s="172"/>
      <c r="YB104" s="172"/>
      <c r="YC104" s="172"/>
      <c r="YD104" s="172"/>
      <c r="YE104" s="172"/>
      <c r="YF104" s="172"/>
      <c r="YG104" s="172"/>
      <c r="YH104" s="172"/>
      <c r="YI104" s="172"/>
      <c r="YJ104" s="172"/>
      <c r="YK104" s="172"/>
      <c r="YL104" s="172"/>
      <c r="YM104" s="172"/>
      <c r="YN104" s="172"/>
      <c r="YO104" s="172"/>
      <c r="YP104" s="172"/>
      <c r="YQ104" s="172"/>
      <c r="YR104" s="172"/>
      <c r="YS104" s="172"/>
      <c r="YT104" s="172"/>
      <c r="YU104" s="172"/>
      <c r="YV104" s="172"/>
      <c r="YW104" s="172"/>
      <c r="YX104" s="172"/>
      <c r="YY104" s="172"/>
      <c r="YZ104" s="172"/>
      <c r="ZA104" s="172"/>
      <c r="ZB104" s="172"/>
      <c r="ZC104" s="172"/>
      <c r="ZD104" s="172"/>
      <c r="ZE104" s="172"/>
      <c r="ZF104" s="172"/>
      <c r="ZG104" s="172"/>
      <c r="ZH104" s="172"/>
      <c r="ZI104" s="172"/>
      <c r="ZJ104" s="172"/>
      <c r="ZK104" s="172"/>
      <c r="ZL104" s="172"/>
      <c r="ZM104" s="172"/>
      <c r="ZN104" s="172"/>
      <c r="ZO104" s="172"/>
      <c r="ZP104" s="172"/>
      <c r="ZQ104" s="172"/>
      <c r="ZR104" s="172"/>
      <c r="ZS104" s="172"/>
      <c r="ZT104" s="172"/>
      <c r="ZU104" s="172"/>
      <c r="ZV104" s="172"/>
      <c r="ZW104" s="172"/>
      <c r="ZX104" s="172"/>
      <c r="ZY104" s="172"/>
      <c r="ZZ104" s="172"/>
      <c r="AAA104" s="172"/>
      <c r="AAB104" s="172"/>
      <c r="AAC104" s="172"/>
      <c r="AAD104" s="172"/>
      <c r="AAE104" s="172"/>
      <c r="AAF104" s="172"/>
      <c r="AAG104" s="172"/>
      <c r="AAH104" s="172"/>
      <c r="AAI104" s="172"/>
      <c r="AAJ104" s="172"/>
      <c r="AAK104" s="172"/>
      <c r="AAL104" s="172"/>
      <c r="AAM104" s="172"/>
      <c r="AAN104" s="172"/>
      <c r="AAO104" s="172"/>
      <c r="AAP104" s="172"/>
      <c r="AAQ104" s="172"/>
      <c r="AAR104" s="172"/>
      <c r="AAS104" s="172"/>
      <c r="AAT104" s="172"/>
      <c r="AAU104" s="172"/>
      <c r="AAV104" s="172"/>
      <c r="AAW104" s="172"/>
      <c r="AAX104" s="172"/>
      <c r="AAY104" s="172"/>
      <c r="AAZ104" s="172"/>
      <c r="ABA104" s="172"/>
      <c r="ABB104" s="172"/>
      <c r="ABC104" s="172"/>
      <c r="ABD104" s="172"/>
      <c r="ABE104" s="172"/>
      <c r="ABF104" s="172"/>
      <c r="ABG104" s="172"/>
      <c r="ABH104" s="172"/>
      <c r="ABI104" s="172"/>
      <c r="ABJ104" s="172"/>
      <c r="ABK104" s="172"/>
      <c r="ABL104" s="172"/>
      <c r="ABM104" s="172"/>
      <c r="ABN104" s="172"/>
      <c r="ABO104" s="172"/>
      <c r="ABP104" s="172"/>
      <c r="ABQ104" s="172"/>
      <c r="ABR104" s="172"/>
      <c r="ABS104" s="172"/>
      <c r="ABT104" s="172"/>
      <c r="ABU104" s="172"/>
      <c r="ABV104" s="172"/>
      <c r="ABW104" s="172"/>
      <c r="ABX104" s="172"/>
      <c r="ABY104" s="172"/>
      <c r="ABZ104" s="172"/>
      <c r="ACA104" s="172"/>
      <c r="ACB104" s="172"/>
      <c r="ACC104" s="172"/>
      <c r="ACD104" s="172"/>
      <c r="ACE104" s="172"/>
      <c r="ACF104" s="172"/>
      <c r="ACG104" s="172"/>
      <c r="ACH104" s="172"/>
      <c r="ACI104" s="172"/>
      <c r="ACJ104" s="172"/>
      <c r="ACK104" s="172"/>
      <c r="ACL104" s="172"/>
      <c r="ACM104" s="172"/>
      <c r="ACN104" s="172"/>
      <c r="ACO104" s="172"/>
      <c r="ACP104" s="172"/>
      <c r="ACQ104" s="172"/>
      <c r="ACR104" s="172"/>
      <c r="ACS104" s="172"/>
      <c r="ACT104" s="172"/>
      <c r="ACU104" s="172"/>
      <c r="ACV104" s="172"/>
      <c r="ACW104" s="172"/>
      <c r="ACX104" s="172"/>
      <c r="ACY104" s="172"/>
      <c r="ACZ104" s="172"/>
      <c r="ADA104" s="172"/>
      <c r="ADB104" s="172"/>
      <c r="ADC104" s="172"/>
      <c r="ADD104" s="172"/>
      <c r="ADE104" s="172"/>
      <c r="ADF104" s="172"/>
      <c r="ADG104" s="172"/>
      <c r="ADH104" s="172"/>
      <c r="ADI104" s="172"/>
      <c r="ADJ104" s="172"/>
      <c r="ADK104" s="172"/>
      <c r="ADL104" s="172"/>
      <c r="ADM104" s="172"/>
      <c r="ADN104" s="172"/>
      <c r="ADO104" s="172"/>
      <c r="ADP104" s="172"/>
      <c r="ADQ104" s="172"/>
      <c r="ADR104" s="172"/>
      <c r="ADS104" s="172"/>
      <c r="ADT104" s="172"/>
      <c r="ADU104" s="172"/>
      <c r="ADV104" s="172"/>
      <c r="ADW104" s="172"/>
      <c r="ADX104" s="172"/>
      <c r="ADY104" s="172"/>
      <c r="ADZ104" s="172"/>
      <c r="AEA104" s="172"/>
      <c r="AEB104" s="172"/>
      <c r="AEC104" s="172"/>
      <c r="AED104" s="172"/>
      <c r="AEE104" s="172"/>
      <c r="AEF104" s="172"/>
      <c r="AEG104" s="172"/>
      <c r="AEH104" s="172"/>
      <c r="AEI104" s="172"/>
      <c r="AEJ104" s="172"/>
      <c r="AEK104" s="172"/>
      <c r="AEL104" s="172"/>
      <c r="AEM104" s="172"/>
      <c r="AEN104" s="172"/>
      <c r="AEO104" s="172"/>
      <c r="AEP104" s="172"/>
      <c r="AEQ104" s="172"/>
      <c r="AER104" s="172"/>
      <c r="AES104" s="172"/>
      <c r="AET104" s="172"/>
      <c r="AEU104" s="172"/>
      <c r="AEV104" s="172"/>
      <c r="AEW104" s="172"/>
      <c r="AEX104" s="172"/>
      <c r="AEY104" s="172"/>
      <c r="AEZ104" s="172"/>
      <c r="AFA104" s="172"/>
      <c r="AFB104" s="172"/>
      <c r="AFC104" s="172"/>
      <c r="AFD104" s="172"/>
      <c r="AFE104" s="172"/>
      <c r="AFF104" s="172"/>
      <c r="AFG104" s="172"/>
      <c r="AFH104" s="172"/>
      <c r="AFI104" s="172"/>
      <c r="AFJ104" s="172"/>
      <c r="AFK104" s="172"/>
      <c r="AFL104" s="172"/>
      <c r="AFM104" s="172"/>
      <c r="AFN104" s="172"/>
      <c r="AFO104" s="172"/>
      <c r="AFP104" s="172"/>
      <c r="AFQ104" s="172"/>
      <c r="AFR104" s="172"/>
      <c r="AFS104" s="172"/>
      <c r="AFT104" s="172"/>
      <c r="AFU104" s="172"/>
      <c r="AFV104" s="172"/>
      <c r="AFW104" s="172"/>
      <c r="AFX104" s="172"/>
      <c r="AFY104" s="172"/>
      <c r="AFZ104" s="172"/>
      <c r="AGA104" s="172"/>
      <c r="AGB104" s="172"/>
      <c r="AGC104" s="172"/>
      <c r="AGD104" s="172"/>
      <c r="AGE104" s="172"/>
      <c r="AGF104" s="172"/>
      <c r="AGG104" s="172"/>
      <c r="AGH104" s="172"/>
      <c r="AGI104" s="172"/>
      <c r="AGJ104" s="172"/>
      <c r="AGK104" s="172"/>
      <c r="AGL104" s="172"/>
      <c r="AGM104" s="172"/>
      <c r="AGN104" s="172"/>
      <c r="AGO104" s="172"/>
      <c r="AGP104" s="172"/>
      <c r="AGQ104" s="172"/>
      <c r="AGR104" s="172"/>
      <c r="AGS104" s="172"/>
      <c r="AGT104" s="172"/>
      <c r="AGU104" s="172"/>
      <c r="AGV104" s="172"/>
      <c r="AGW104" s="172"/>
      <c r="AGX104" s="172"/>
      <c r="AGY104" s="172"/>
      <c r="AGZ104" s="172"/>
      <c r="AHA104" s="172"/>
      <c r="AHB104" s="172"/>
      <c r="AHC104" s="172"/>
      <c r="AHD104" s="172"/>
      <c r="AHE104" s="172"/>
      <c r="AHF104" s="172"/>
      <c r="AHG104" s="172"/>
      <c r="AHH104" s="172"/>
      <c r="AHI104" s="172"/>
      <c r="AHJ104" s="172"/>
      <c r="AHK104" s="172"/>
      <c r="AHL104" s="172"/>
      <c r="AHM104" s="172"/>
      <c r="AHN104" s="172"/>
      <c r="AHO104" s="172"/>
      <c r="AHP104" s="172"/>
      <c r="AHQ104" s="172"/>
      <c r="AHR104" s="172"/>
      <c r="AHS104" s="172"/>
      <c r="AHT104" s="172"/>
      <c r="AHU104" s="172"/>
      <c r="AHV104" s="172"/>
      <c r="AHW104" s="172"/>
      <c r="AHX104" s="172"/>
      <c r="AHY104" s="172"/>
      <c r="AHZ104" s="172"/>
      <c r="AIA104" s="172"/>
      <c r="AIB104" s="172"/>
      <c r="AIC104" s="172"/>
      <c r="AID104" s="172"/>
      <c r="AIE104" s="172"/>
      <c r="AIF104" s="172"/>
      <c r="AIG104" s="172"/>
      <c r="AIH104" s="172"/>
      <c r="AII104" s="172"/>
      <c r="AIJ104" s="172"/>
      <c r="AIK104" s="172"/>
      <c r="AIL104" s="172"/>
      <c r="AIM104" s="172"/>
      <c r="AIN104" s="172"/>
      <c r="AIO104" s="172"/>
      <c r="AIP104" s="172"/>
      <c r="AIQ104" s="172"/>
      <c r="AIR104" s="172"/>
      <c r="AIS104" s="172"/>
      <c r="AIT104" s="172"/>
      <c r="AIU104" s="172"/>
      <c r="AIV104" s="172"/>
      <c r="AIW104" s="172"/>
      <c r="AIX104" s="172"/>
      <c r="AIY104" s="172"/>
      <c r="AIZ104" s="172"/>
      <c r="AJA104" s="172"/>
      <c r="AJB104" s="172"/>
      <c r="AJC104" s="172"/>
      <c r="AJD104" s="172"/>
      <c r="AJE104" s="172"/>
      <c r="AJF104" s="172"/>
      <c r="AJG104" s="172"/>
      <c r="AJH104" s="172"/>
      <c r="AJI104" s="172"/>
      <c r="AJJ104" s="172"/>
      <c r="AJK104" s="172"/>
      <c r="AJL104" s="172"/>
      <c r="AJM104" s="172"/>
      <c r="AJN104" s="172"/>
      <c r="AJO104" s="172"/>
      <c r="AJP104" s="172"/>
      <c r="AJQ104" s="172"/>
      <c r="AJR104" s="172"/>
      <c r="AJS104" s="172"/>
      <c r="AJT104" s="172"/>
      <c r="AJU104" s="172"/>
      <c r="AJV104" s="172"/>
      <c r="AJW104" s="172"/>
      <c r="AJX104" s="172"/>
      <c r="AJY104" s="172"/>
      <c r="AJZ104" s="172"/>
      <c r="AKA104" s="172"/>
      <c r="AKB104" s="172"/>
      <c r="AKC104" s="172"/>
      <c r="AKD104" s="172"/>
      <c r="AKE104" s="172"/>
      <c r="AKF104" s="172"/>
      <c r="AKG104" s="172"/>
      <c r="AKH104" s="172"/>
      <c r="AKI104" s="172"/>
      <c r="AKJ104" s="172"/>
      <c r="AKK104" s="172"/>
      <c r="AKL104" s="172"/>
      <c r="AKM104" s="172"/>
      <c r="AKN104" s="172"/>
      <c r="AKO104" s="172"/>
      <c r="AKP104" s="172"/>
      <c r="AKQ104" s="172"/>
      <c r="AKR104" s="172"/>
      <c r="AKS104" s="172"/>
      <c r="AKT104" s="172"/>
      <c r="AKU104" s="172"/>
      <c r="AKV104" s="172"/>
      <c r="AKW104" s="172"/>
      <c r="AKX104" s="172"/>
      <c r="AKY104" s="172"/>
      <c r="AKZ104" s="172"/>
      <c r="ALA104" s="172"/>
      <c r="ALB104" s="172"/>
      <c r="ALC104" s="172"/>
      <c r="ALD104" s="172"/>
      <c r="ALE104" s="172"/>
      <c r="ALF104" s="172"/>
      <c r="ALG104" s="172"/>
      <c r="ALH104" s="172"/>
      <c r="ALI104" s="172"/>
      <c r="ALJ104" s="172"/>
      <c r="ALK104" s="172"/>
      <c r="ALL104" s="172"/>
      <c r="ALM104" s="172"/>
      <c r="ALN104" s="172"/>
      <c r="ALO104" s="172"/>
      <c r="ALP104" s="172"/>
      <c r="ALQ104" s="172"/>
      <c r="ALR104" s="172"/>
      <c r="ALS104" s="172"/>
      <c r="ALT104" s="172"/>
      <c r="ALU104" s="172"/>
      <c r="ALV104" s="172"/>
      <c r="ALW104" s="172"/>
      <c r="ALX104" s="172"/>
      <c r="ALY104" s="172"/>
      <c r="ALZ104" s="172"/>
      <c r="AMA104" s="172"/>
      <c r="AMB104" s="172"/>
      <c r="AMC104" s="172"/>
      <c r="AMD104" s="172"/>
      <c r="AME104" s="172"/>
      <c r="AMF104" s="172"/>
      <c r="AMG104" s="172"/>
      <c r="AMH104" s="172"/>
      <c r="AMI104" s="172"/>
      <c r="AMJ104" s="172"/>
      <c r="AMK104" s="172"/>
      <c r="AML104" s="172"/>
      <c r="AMM104" s="172"/>
      <c r="AMN104" s="172"/>
      <c r="AMO104" s="172"/>
      <c r="AMP104" s="172"/>
      <c r="AMQ104" s="172"/>
      <c r="AMR104" s="172"/>
      <c r="AMS104" s="172"/>
      <c r="AMT104" s="172"/>
      <c r="AMU104" s="172"/>
      <c r="AMV104" s="172"/>
      <c r="AMW104" s="172"/>
      <c r="AMX104" s="172"/>
      <c r="AMY104" s="172"/>
      <c r="AMZ104" s="172"/>
      <c r="ANA104" s="172"/>
      <c r="ANB104" s="172"/>
      <c r="ANC104" s="172"/>
      <c r="AND104" s="172"/>
      <c r="ANE104" s="172"/>
      <c r="ANF104" s="172"/>
      <c r="ANG104" s="172"/>
      <c r="ANH104" s="172"/>
      <c r="ANI104" s="172"/>
      <c r="ANJ104" s="172"/>
    </row>
    <row r="105" spans="1:1050" s="410" customFormat="1" ht="26.1" customHeight="1" outlineLevel="2" x14ac:dyDescent="0.2">
      <c r="A105" s="102">
        <v>32300</v>
      </c>
      <c r="B105" s="7" t="s">
        <v>137</v>
      </c>
      <c r="C105" s="7" t="s">
        <v>113</v>
      </c>
      <c r="D105" s="7" t="s">
        <v>10</v>
      </c>
      <c r="E105" s="7" t="s">
        <v>138</v>
      </c>
      <c r="F105" s="7" t="s">
        <v>139</v>
      </c>
      <c r="G105" s="43" t="s">
        <v>140</v>
      </c>
      <c r="H105" s="42" t="s">
        <v>135</v>
      </c>
      <c r="I105" s="42">
        <v>14</v>
      </c>
      <c r="J105" s="44">
        <v>131.32</v>
      </c>
      <c r="K105" s="44">
        <v>39.4</v>
      </c>
      <c r="L105" s="44"/>
      <c r="M105" s="44"/>
      <c r="N105" s="44"/>
      <c r="O105" s="44"/>
      <c r="P105" s="44">
        <v>63.55</v>
      </c>
      <c r="Q105" s="44"/>
      <c r="R105" s="44">
        <v>18.97</v>
      </c>
      <c r="S105" s="44"/>
      <c r="T105" s="44">
        <f t="shared" si="88"/>
        <v>253.23999999999998</v>
      </c>
      <c r="U105" s="44">
        <f t="shared" si="89"/>
        <v>3507.4199999999996</v>
      </c>
      <c r="V105" s="42">
        <v>1</v>
      </c>
      <c r="W105" s="45">
        <v>14</v>
      </c>
      <c r="X105" s="46">
        <f>VLOOKUP(W105,'[1]PPTOS GENERALES 2024'!$AO$61:$AQ$63,3)*Y105</f>
        <v>54.340582999999995</v>
      </c>
      <c r="Y105" s="414">
        <v>0.1429</v>
      </c>
      <c r="Z105" s="48">
        <f>VLOOKUP(C105,'[1]PPTOS GENERALES 2024'!$AL$3:$AO$8,4)*Y105</f>
        <v>94.233976000000013</v>
      </c>
      <c r="AA105" s="48">
        <f>VLOOKUP(C105,'[1]PPTOS GENERALES 2024'!$AL$3:$AP$8,5)*DM105*Y105</f>
        <v>19.339133333333333</v>
      </c>
      <c r="AB105" s="48">
        <f>VLOOKUP(C105,'[1]PPTOS GENERALES 2024'!$R$3:$V$8,5)*4*Y105</f>
        <v>7.51654</v>
      </c>
      <c r="AC105" s="44">
        <f>VLOOKUP(C105,'[1]PPTOS GENERALES 2024'!$AU$3:$AV$8,2)*Y105</f>
        <v>94.234547599999999</v>
      </c>
      <c r="AD105" s="44">
        <f>VLOOKUP(C105,'[1]PPTOS GENERALES 2024'!$AU$3:$AW$8,3)*DM105*Y105</f>
        <v>19.334369999999996</v>
      </c>
      <c r="AE105" s="49">
        <f>VLOOKUP(I105,'[1]PPTOS GENERALES 2024'!$AO$60:$AQ$63,3)*Y105</f>
        <v>54.340582999999995</v>
      </c>
      <c r="AF105" s="44">
        <f t="shared" si="87"/>
        <v>0</v>
      </c>
      <c r="AG105" s="44">
        <f>VLOOKUP(V105,'[1]PPTOS GENERALES 2024'!$AL$61:$AU$63,10)*Y105</f>
        <v>53.000180999999998</v>
      </c>
      <c r="AH105" s="44"/>
      <c r="AI105" s="44"/>
      <c r="AJ105" s="44"/>
      <c r="AK105" s="50"/>
      <c r="AL105" s="44">
        <f>VLOOKUP(V105,'[1]PPTOS GENERALES 2024'!$AL$45:$BB$56,12)*AK105</f>
        <v>0</v>
      </c>
      <c r="AM105" s="50"/>
      <c r="AN105" s="44">
        <f>VLOOKUP(V105,'[1]PPTOS GENERALES 2024'!$AL$45:$BB$56,14)*AM105</f>
        <v>0</v>
      </c>
      <c r="AO105" s="50"/>
      <c r="AP105" s="44">
        <f>VLOOKUP(V105,'[1]PPTOS GENERALES 2024'!$AL$45:$BB$56,15)*AO105</f>
        <v>0</v>
      </c>
      <c r="AQ105" s="50"/>
      <c r="AR105" s="44">
        <f>VLOOKUP(V105,'[1]PPTOS GENERALES 2024'!$AL$45:$BB$56,17)*AQ105</f>
        <v>0</v>
      </c>
      <c r="AS105" s="50"/>
      <c r="AT105" s="44">
        <f>VLOOKUP(V105,'[1]PPTOS GENERALES 2024'!$AL$45:$BG$56,18)*AS105</f>
        <v>0</v>
      </c>
      <c r="AU105" s="20"/>
      <c r="AV105" s="44">
        <f>VLOOKUP(V105,'[1]PPTOS GENERALES 2024'!$AL$45:$BG$56,19)*AU105</f>
        <v>0</v>
      </c>
      <c r="AW105" s="20"/>
      <c r="AX105" s="44">
        <f>VLOOKUP(V105,'[1]PPTOS GENERALES 2024'!$AL$45:$BG$56,20)*AW105</f>
        <v>0</v>
      </c>
      <c r="AY105" s="20"/>
      <c r="AZ105" s="44">
        <f>VLOOKUP(V105,'[1]PPTOS GENERALES 2024'!$AL$45:$BG$56,21)*AY105</f>
        <v>0</v>
      </c>
      <c r="BA105" s="20"/>
      <c r="BB105" s="44">
        <f>VLOOKUP(V105,'[1]PPTOS GENERALES 2024'!$AL$45:$BG$56,22)*BA105</f>
        <v>0</v>
      </c>
      <c r="BC105" s="20"/>
      <c r="BD105" s="270">
        <f>VLOOKUP(V105,'[1]PPTOS GENERALES 2024'!$AL$45:$BZ$56,23)*BC105</f>
        <v>0</v>
      </c>
      <c r="BE105" s="20"/>
      <c r="BF105" s="270">
        <f>VLOOKUP(V105,'[1]PPTOS GENERALES 2024'!$AL$45:$BZ$56,24)*BE105</f>
        <v>0</v>
      </c>
      <c r="BG105" s="20"/>
      <c r="BH105" s="270">
        <f>VLOOKUP(V105,'[1]PPTOS GENERALES 2024'!$AL$45:$BZ$56,25)*BG105</f>
        <v>0</v>
      </c>
      <c r="BI105" s="20"/>
      <c r="BJ105" s="270">
        <f>VLOOKUP(V105,'[1]PPTOS GENERALES 2024'!$AL$45:$BZ$56,26)*BI105</f>
        <v>0</v>
      </c>
      <c r="BK105" s="20"/>
      <c r="BL105" s="270">
        <f>VLOOKUP(V105,'[1]PPTOS GENERALES 2024'!$AL$45:$BZ$56,27)*BK105</f>
        <v>0</v>
      </c>
      <c r="BM105" s="270"/>
      <c r="BN105" s="270">
        <f>VLOOKUP(V105,'[1]PPTOS GENERALES 2024'!$AL$45:$BZ$56,28)*BM105</f>
        <v>0</v>
      </c>
      <c r="BO105" s="270"/>
      <c r="BP105" s="270">
        <f>VLOOKUP(V105,'[1]PPTOS GENERALES 2024'!$AL$45:$BZ$56,29)*BO105</f>
        <v>0</v>
      </c>
      <c r="BQ105" s="270"/>
      <c r="BR105" s="270">
        <f>VLOOKUP(V105,'[1]PPTOS GENERALES 2024'!$AL$45:$BZ$56,30)*BQ105</f>
        <v>0</v>
      </c>
      <c r="BS105" s="270"/>
      <c r="BT105" s="270">
        <f>VLOOKUP(V105,'[1]PPTOS GENERALES 2024'!$AL$45:$BZ$56,31)*BS105</f>
        <v>0</v>
      </c>
      <c r="BU105" s="270"/>
      <c r="BV105" s="270">
        <f>VLOOKUP(V105,'[1]PPTOS GENERALES 2024'!$AL$45:$BZ$56,32)*BU105</f>
        <v>0</v>
      </c>
      <c r="BW105" s="270"/>
      <c r="BX105" s="270">
        <f>VLOOKUP(V105,'[1]PPTOS GENERALES 2024'!$AL$45:$BZ$56,33)*BW105</f>
        <v>0</v>
      </c>
      <c r="BY105" s="270"/>
      <c r="BZ105" s="270">
        <f>VLOOKUP(V105,'[1]PPTOS GENERALES 2024'!$AL$45:$BZ$56,34)*BY105</f>
        <v>0</v>
      </c>
      <c r="CA105" s="270"/>
      <c r="CB105" s="270">
        <f>VLOOKUP(V105,'[1]PPTOS GENERALES 2024'!$AL$45:$BZ$56,35)*CA105</f>
        <v>0</v>
      </c>
      <c r="CC105" s="270">
        <v>0</v>
      </c>
      <c r="CD105" s="270">
        <f>VLOOKUP(V105,'[1]PPTOS GENERALES 2024'!$AL$45:$BZ$56,36)*CC105</f>
        <v>0</v>
      </c>
      <c r="CE105" s="270">
        <v>0</v>
      </c>
      <c r="CF105" s="270">
        <f>VLOOKUP(V105,'[1]PPTOS GENERALES 2024'!$AL$45:$BZ$56,37)*CE105</f>
        <v>0</v>
      </c>
      <c r="CG105" s="270">
        <v>0</v>
      </c>
      <c r="CH105" s="270">
        <f>VLOOKUP(V105,'[1]PPTOS GENERALES 2024'!$AL$45:$BZ$56,38)*CG105</f>
        <v>0</v>
      </c>
      <c r="CI105" s="270">
        <v>0</v>
      </c>
      <c r="CJ105" s="270">
        <f>VLOOKUP(V105,'[1]PPTOS GENERALES 2024'!$AL$45:$BZ$56,39)*CI105</f>
        <v>0</v>
      </c>
      <c r="CK105" s="270"/>
      <c r="CL105" s="270">
        <f>VLOOKUP(V105,'[1]PPTOS GENERALES 2024'!$AL$45:$BZ$56,40)*CK105</f>
        <v>0</v>
      </c>
      <c r="CM105" s="270"/>
      <c r="CN105" s="270">
        <f>VLOOKUP(V105,'[1]PPTOS GENERALES 2024'!$AL$45:$BZ$56,41)*CM105</f>
        <v>0</v>
      </c>
      <c r="CO105" s="44"/>
      <c r="CP105" s="44"/>
      <c r="CQ105" s="44"/>
      <c r="CR105" s="44"/>
      <c r="CS105" s="44"/>
      <c r="CT105" s="44">
        <f>Z105*14</f>
        <v>1319.2756640000002</v>
      </c>
      <c r="CU105" s="44">
        <f>(AA105*12)+ (AD105*2)+AB105</f>
        <v>278.25488000000001</v>
      </c>
      <c r="CV105" s="44"/>
      <c r="CW105" s="44">
        <f>(AE105+AF105)*14</f>
        <v>760.76816199999996</v>
      </c>
      <c r="CX105" s="44">
        <f>AG105*14</f>
        <v>742.00253399999997</v>
      </c>
      <c r="CY105" s="270">
        <f t="shared" si="79"/>
        <v>0</v>
      </c>
      <c r="CZ105" s="278">
        <f t="shared" si="80"/>
        <v>742.00253399999997</v>
      </c>
      <c r="DA105" s="129">
        <f t="shared" si="81"/>
        <v>3100.3012399999998</v>
      </c>
      <c r="DB105" s="21">
        <v>0</v>
      </c>
      <c r="DC105" s="53">
        <f t="shared" si="82"/>
        <v>3092.7942266666669</v>
      </c>
      <c r="DD105" s="54">
        <f t="shared" si="83"/>
        <v>-0.11821389321305487</v>
      </c>
      <c r="DE105" s="44"/>
      <c r="DF105" s="44"/>
      <c r="DG105" s="44">
        <f t="shared" si="84"/>
        <v>220.91387333333336</v>
      </c>
      <c r="DH105" s="42" t="e">
        <f>#REF!-#REF!</f>
        <v>#REF!</v>
      </c>
      <c r="DI105" s="55" t="s">
        <v>155</v>
      </c>
      <c r="DJ105" s="57">
        <v>35467</v>
      </c>
      <c r="DK105" s="57">
        <v>44927</v>
      </c>
      <c r="DL105" s="58">
        <f t="shared" si="85"/>
        <v>8.3333333333333339</v>
      </c>
      <c r="DM105" s="58">
        <f t="shared" si="86"/>
        <v>8.3333333333333339</v>
      </c>
      <c r="DN105" s="59">
        <f>ROUND(AF105/30,2)</f>
        <v>0</v>
      </c>
      <c r="DO105" s="60">
        <f>ROUND(AJ105/30,2)</f>
        <v>0</v>
      </c>
      <c r="DP105" s="60">
        <f>ROUND(AL105/30,2)</f>
        <v>0</v>
      </c>
      <c r="DQ105" s="60">
        <f>ROUND(AN105/30,2)</f>
        <v>0</v>
      </c>
      <c r="DR105" s="60">
        <f>ROUND(AP105/30,2)</f>
        <v>0</v>
      </c>
      <c r="DS105" s="60">
        <f>ROUND(AR105/30,2)</f>
        <v>0</v>
      </c>
      <c r="DT105" s="60">
        <f>ROUND(AT105/30,2)</f>
        <v>0</v>
      </c>
      <c r="DU105" s="60">
        <f>ROUND(AV105/30,2)</f>
        <v>0</v>
      </c>
      <c r="DV105" s="60">
        <f>ROUND(AX105/30,2)</f>
        <v>0</v>
      </c>
      <c r="DW105" s="60">
        <f>ROUND(AZ105/30,2)</f>
        <v>0</v>
      </c>
      <c r="DX105" s="60">
        <f>ROUND(BB105/30,2)</f>
        <v>0</v>
      </c>
      <c r="DY105" s="61"/>
      <c r="DZ105" s="62">
        <v>120</v>
      </c>
      <c r="EA105" s="62">
        <v>298.41000000000003</v>
      </c>
      <c r="EB105" s="63" t="e">
        <f>#REF!-DZ105</f>
        <v>#REF!</v>
      </c>
      <c r="EC105" s="64">
        <f>DG105-EA105</f>
        <v>-77.496126666666669</v>
      </c>
      <c r="ED105" s="65">
        <f>ROUND(DB105/2,2)</f>
        <v>0</v>
      </c>
      <c r="EE105" s="61"/>
      <c r="EF105" s="61"/>
      <c r="EG105" s="61"/>
      <c r="EH105" s="61"/>
      <c r="EI105" s="134" t="s">
        <v>146</v>
      </c>
      <c r="EJ105" s="124">
        <v>32300</v>
      </c>
      <c r="EK105" s="67">
        <v>3</v>
      </c>
      <c r="EL105" s="68">
        <v>2</v>
      </c>
      <c r="EM105" s="68">
        <v>3</v>
      </c>
      <c r="EN105" s="69">
        <v>0</v>
      </c>
      <c r="EO105" s="135">
        <v>0</v>
      </c>
      <c r="EP105" s="61"/>
      <c r="EQ105" s="61"/>
      <c r="ER105" s="61"/>
      <c r="ES105" s="61"/>
      <c r="ET105" s="61"/>
      <c r="EU105" s="206"/>
      <c r="EV105" s="206"/>
      <c r="EW105" s="206"/>
      <c r="EX105" s="206"/>
      <c r="EY105" s="206"/>
      <c r="EZ105" s="206"/>
      <c r="FA105" s="206"/>
      <c r="FB105" s="206"/>
      <c r="FC105" s="206"/>
      <c r="FD105" s="206"/>
      <c r="FE105" s="206"/>
      <c r="FF105" s="206"/>
      <c r="FG105" s="206"/>
      <c r="FH105" s="206"/>
      <c r="FI105" s="206"/>
      <c r="FJ105" s="206"/>
      <c r="FK105" s="206"/>
      <c r="FL105" s="206"/>
      <c r="FM105" s="206"/>
      <c r="FN105" s="206"/>
      <c r="FO105" s="206"/>
      <c r="FP105" s="206"/>
      <c r="FQ105" s="206"/>
      <c r="FR105" s="206"/>
      <c r="FS105" s="206"/>
      <c r="FT105" s="206"/>
      <c r="FU105" s="206"/>
      <c r="FV105" s="206"/>
      <c r="FW105" s="206"/>
      <c r="FX105" s="206"/>
      <c r="FY105" s="206"/>
      <c r="FZ105" s="206"/>
      <c r="GA105" s="206"/>
      <c r="GB105" s="206"/>
      <c r="GC105" s="206"/>
      <c r="GD105" s="206"/>
      <c r="GE105" s="206"/>
      <c r="GF105" s="206"/>
      <c r="GG105" s="206"/>
      <c r="GH105" s="206"/>
      <c r="GI105" s="206"/>
      <c r="GJ105" s="206"/>
      <c r="GK105" s="206"/>
      <c r="GL105" s="206"/>
      <c r="GM105" s="206"/>
      <c r="GN105" s="206"/>
      <c r="GO105" s="206"/>
      <c r="GP105" s="206"/>
      <c r="GQ105" s="206"/>
      <c r="GR105" s="206"/>
      <c r="GS105" s="206"/>
      <c r="GT105" s="206"/>
      <c r="GU105" s="206"/>
      <c r="GV105" s="206"/>
      <c r="GW105" s="206"/>
      <c r="GX105" s="206"/>
      <c r="GY105" s="206"/>
      <c r="GZ105" s="206"/>
      <c r="HA105" s="206"/>
      <c r="HB105" s="206"/>
      <c r="HC105" s="206"/>
      <c r="HD105" s="206"/>
      <c r="HE105" s="206"/>
      <c r="HF105" s="206"/>
      <c r="HG105" s="206"/>
      <c r="HH105" s="206"/>
      <c r="HI105" s="206"/>
      <c r="HJ105" s="206"/>
      <c r="HK105" s="206"/>
      <c r="HL105" s="206"/>
      <c r="HM105" s="206"/>
      <c r="HN105" s="206"/>
      <c r="HO105" s="206"/>
      <c r="HP105" s="206"/>
      <c r="HQ105" s="206"/>
      <c r="HR105" s="206"/>
      <c r="HS105" s="206"/>
      <c r="HT105" s="206"/>
      <c r="HU105" s="206"/>
      <c r="HV105" s="206"/>
      <c r="HW105" s="206"/>
      <c r="HX105" s="206"/>
      <c r="HY105" s="206"/>
      <c r="HZ105" s="206"/>
      <c r="IA105" s="206"/>
      <c r="IB105" s="206"/>
      <c r="IC105" s="206"/>
      <c r="ID105" s="206"/>
      <c r="IE105" s="206"/>
      <c r="IF105" s="206"/>
      <c r="IG105" s="206"/>
      <c r="IH105" s="206"/>
      <c r="II105" s="206"/>
      <c r="IJ105" s="206"/>
      <c r="IK105" s="206"/>
      <c r="IL105" s="206"/>
      <c r="IM105" s="206"/>
      <c r="IN105" s="206"/>
      <c r="IO105" s="206"/>
      <c r="IP105" s="206"/>
      <c r="IQ105" s="206"/>
      <c r="IR105" s="206"/>
      <c r="IS105" s="206"/>
      <c r="IT105" s="206"/>
      <c r="IU105" s="206"/>
      <c r="IV105" s="206"/>
      <c r="IW105" s="206"/>
      <c r="IX105" s="206"/>
      <c r="IY105" s="206"/>
      <c r="IZ105" s="206"/>
      <c r="JA105" s="206"/>
      <c r="JB105" s="206"/>
      <c r="JC105" s="206"/>
      <c r="JD105" s="206"/>
      <c r="JE105" s="206"/>
      <c r="JF105" s="206"/>
      <c r="JG105" s="206"/>
      <c r="JH105" s="206"/>
      <c r="JI105" s="206"/>
      <c r="JJ105" s="206"/>
      <c r="JK105" s="206"/>
      <c r="JL105" s="206"/>
      <c r="JM105" s="206"/>
      <c r="JN105" s="206"/>
      <c r="JO105" s="206"/>
      <c r="JP105" s="206"/>
      <c r="JQ105" s="206"/>
      <c r="JR105" s="206"/>
      <c r="JS105" s="206"/>
      <c r="JT105" s="206"/>
      <c r="JU105" s="206"/>
      <c r="JV105" s="206"/>
      <c r="JW105" s="206"/>
      <c r="JX105" s="206"/>
      <c r="JY105" s="206"/>
      <c r="JZ105" s="206"/>
      <c r="KA105" s="206"/>
      <c r="KB105" s="206"/>
      <c r="KC105" s="206"/>
      <c r="KD105" s="206"/>
      <c r="KE105" s="206"/>
      <c r="KF105" s="206"/>
      <c r="KG105" s="206"/>
      <c r="KH105" s="206"/>
      <c r="KI105" s="206"/>
      <c r="KJ105" s="206"/>
      <c r="KK105" s="206"/>
      <c r="KL105" s="206"/>
      <c r="KM105" s="206"/>
      <c r="KN105" s="206"/>
      <c r="KO105" s="206"/>
      <c r="KP105" s="206"/>
      <c r="KQ105" s="206"/>
      <c r="KR105" s="206"/>
      <c r="KS105" s="206"/>
      <c r="KT105" s="206"/>
      <c r="KU105" s="206"/>
      <c r="KV105" s="206"/>
      <c r="KW105" s="206"/>
      <c r="KX105" s="206"/>
      <c r="KY105" s="206"/>
      <c r="KZ105" s="206"/>
      <c r="LA105" s="206"/>
      <c r="LB105" s="206"/>
      <c r="LC105" s="206"/>
      <c r="LD105" s="206"/>
      <c r="LE105" s="206"/>
      <c r="LF105" s="206"/>
      <c r="LG105" s="206"/>
      <c r="LH105" s="206"/>
      <c r="LI105" s="206"/>
      <c r="LJ105" s="206"/>
      <c r="LK105" s="206"/>
      <c r="LL105" s="206"/>
      <c r="LM105" s="206"/>
      <c r="LN105" s="206"/>
      <c r="LO105" s="206"/>
      <c r="LP105" s="206"/>
      <c r="LQ105" s="206"/>
      <c r="LR105" s="206"/>
      <c r="LS105" s="206"/>
      <c r="LT105" s="206"/>
      <c r="LU105" s="206"/>
      <c r="LV105" s="206"/>
      <c r="LW105" s="206"/>
      <c r="LX105" s="206"/>
      <c r="LY105" s="206"/>
      <c r="LZ105" s="206"/>
      <c r="MA105" s="206"/>
      <c r="MB105" s="206"/>
      <c r="MC105" s="206"/>
      <c r="MD105" s="206"/>
      <c r="ME105" s="206"/>
      <c r="MF105" s="206"/>
      <c r="MG105" s="206"/>
      <c r="MH105" s="206"/>
      <c r="MI105" s="206"/>
      <c r="MJ105" s="206"/>
      <c r="MK105" s="206"/>
      <c r="ML105" s="206"/>
      <c r="MM105" s="206"/>
      <c r="MN105" s="206"/>
      <c r="MO105" s="206"/>
      <c r="MP105" s="206"/>
      <c r="MQ105" s="206"/>
      <c r="MR105" s="206"/>
      <c r="MS105" s="206"/>
      <c r="MT105" s="206"/>
      <c r="MU105" s="206"/>
      <c r="MV105" s="206"/>
      <c r="MW105" s="206"/>
      <c r="MX105" s="206"/>
      <c r="MY105" s="206"/>
      <c r="MZ105" s="206"/>
      <c r="NA105" s="206"/>
      <c r="NB105" s="206"/>
      <c r="NC105" s="206"/>
      <c r="ND105" s="206"/>
      <c r="NE105" s="206"/>
      <c r="NF105" s="206"/>
      <c r="NG105" s="206"/>
      <c r="NH105" s="206"/>
      <c r="NI105" s="206"/>
      <c r="NJ105" s="206"/>
      <c r="NK105" s="206"/>
      <c r="NL105" s="206"/>
      <c r="NM105" s="206"/>
      <c r="NN105" s="206"/>
      <c r="NO105" s="206"/>
      <c r="NP105" s="206"/>
      <c r="NQ105" s="206"/>
      <c r="NR105" s="206"/>
      <c r="NS105" s="206"/>
      <c r="NT105" s="206"/>
      <c r="NU105" s="206"/>
      <c r="NV105" s="206"/>
      <c r="NW105" s="206"/>
      <c r="NX105" s="206"/>
      <c r="NY105" s="206"/>
      <c r="NZ105" s="206"/>
      <c r="OA105" s="206"/>
      <c r="OB105" s="206"/>
      <c r="OC105" s="206"/>
      <c r="OD105" s="206"/>
      <c r="OE105" s="206"/>
      <c r="OF105" s="206"/>
      <c r="OG105" s="206"/>
      <c r="OH105" s="206"/>
      <c r="OI105" s="206"/>
      <c r="OJ105" s="206"/>
      <c r="OK105" s="206"/>
      <c r="OL105" s="206"/>
      <c r="OM105" s="206"/>
      <c r="ON105" s="206"/>
      <c r="OO105" s="206"/>
      <c r="OP105" s="206"/>
      <c r="OQ105" s="206"/>
      <c r="OR105" s="206"/>
      <c r="OS105" s="206"/>
      <c r="OT105" s="206"/>
      <c r="OU105" s="206"/>
      <c r="OV105" s="206"/>
      <c r="OW105" s="206"/>
      <c r="OX105" s="206"/>
      <c r="OY105" s="206"/>
      <c r="OZ105" s="206"/>
      <c r="PA105" s="206"/>
      <c r="PB105" s="206"/>
      <c r="PC105" s="206"/>
      <c r="PD105" s="206"/>
      <c r="PE105" s="206"/>
      <c r="PF105" s="206"/>
      <c r="PG105" s="206"/>
      <c r="PH105" s="206"/>
      <c r="PI105" s="206"/>
      <c r="PJ105" s="206"/>
      <c r="PK105" s="206"/>
      <c r="PL105" s="206"/>
      <c r="PM105" s="206"/>
      <c r="PN105" s="206"/>
      <c r="PO105" s="206"/>
      <c r="PP105" s="206"/>
      <c r="PQ105" s="206"/>
      <c r="PR105" s="206"/>
      <c r="PS105" s="206"/>
      <c r="PT105" s="206"/>
      <c r="PU105" s="206"/>
      <c r="PV105" s="206"/>
      <c r="PW105" s="206"/>
      <c r="PX105" s="206"/>
      <c r="PY105" s="206"/>
      <c r="PZ105" s="206"/>
      <c r="QA105" s="206"/>
      <c r="QB105" s="206"/>
      <c r="QC105" s="206"/>
      <c r="QD105" s="206"/>
      <c r="QE105" s="206"/>
      <c r="QF105" s="206"/>
      <c r="QG105" s="206"/>
      <c r="QH105" s="206"/>
      <c r="QI105" s="206"/>
      <c r="QJ105" s="206"/>
      <c r="QK105" s="206"/>
      <c r="QL105" s="206"/>
      <c r="QM105" s="206"/>
      <c r="QN105" s="206"/>
      <c r="QO105" s="206"/>
      <c r="QP105" s="206"/>
      <c r="QQ105" s="206"/>
      <c r="QR105" s="206"/>
      <c r="QS105" s="206"/>
      <c r="QT105" s="206"/>
      <c r="QU105" s="206"/>
      <c r="QV105" s="206"/>
      <c r="QW105" s="206"/>
      <c r="QX105" s="206"/>
      <c r="QY105" s="206"/>
      <c r="QZ105" s="206"/>
      <c r="RA105" s="206"/>
      <c r="RB105" s="206"/>
      <c r="RC105" s="206"/>
      <c r="RD105" s="206"/>
      <c r="RE105" s="206"/>
      <c r="RF105" s="206"/>
      <c r="RG105" s="206"/>
      <c r="RH105" s="206"/>
      <c r="RI105" s="206"/>
      <c r="RJ105" s="206"/>
      <c r="RK105" s="206"/>
      <c r="RL105" s="206"/>
      <c r="RM105" s="206"/>
      <c r="RN105" s="206"/>
      <c r="RO105" s="206"/>
      <c r="RP105" s="206"/>
      <c r="RQ105" s="206"/>
      <c r="RR105" s="206"/>
      <c r="RS105" s="206"/>
      <c r="RT105" s="206"/>
      <c r="RU105" s="206"/>
      <c r="RV105" s="206"/>
      <c r="RW105" s="206"/>
      <c r="RX105" s="206"/>
      <c r="RY105" s="206"/>
      <c r="RZ105" s="206"/>
      <c r="SA105" s="206"/>
      <c r="SB105" s="206"/>
      <c r="SC105" s="206"/>
      <c r="SD105" s="206"/>
      <c r="SE105" s="206"/>
      <c r="SF105" s="206"/>
      <c r="SG105" s="206"/>
      <c r="SH105" s="206"/>
      <c r="SI105" s="206"/>
      <c r="SJ105" s="206"/>
      <c r="SK105" s="206"/>
      <c r="SL105" s="206"/>
      <c r="SM105" s="206"/>
      <c r="SN105" s="206"/>
      <c r="SO105" s="206"/>
      <c r="SP105" s="206"/>
      <c r="SQ105" s="206"/>
      <c r="SR105" s="206"/>
      <c r="SS105" s="206"/>
      <c r="ST105" s="206"/>
      <c r="SU105" s="206"/>
      <c r="SV105" s="206"/>
      <c r="SW105" s="206"/>
      <c r="SX105" s="206"/>
      <c r="SY105" s="206"/>
      <c r="SZ105" s="206"/>
      <c r="TA105" s="206"/>
      <c r="TB105" s="206"/>
      <c r="TC105" s="206"/>
      <c r="TD105" s="206"/>
      <c r="TE105" s="206"/>
      <c r="TF105" s="206"/>
      <c r="TG105" s="206"/>
      <c r="TH105" s="206"/>
      <c r="TI105" s="206"/>
      <c r="TJ105" s="206"/>
      <c r="TK105" s="206"/>
      <c r="TL105" s="206"/>
      <c r="TM105" s="206"/>
      <c r="TN105" s="206"/>
      <c r="TO105" s="206"/>
      <c r="TP105" s="206"/>
      <c r="TQ105" s="206"/>
      <c r="TR105" s="206"/>
      <c r="TS105" s="206"/>
      <c r="TT105" s="206"/>
      <c r="TU105" s="206"/>
      <c r="TV105" s="206"/>
      <c r="TW105" s="206"/>
      <c r="TX105" s="206"/>
      <c r="TY105" s="206"/>
      <c r="TZ105" s="206"/>
      <c r="UA105" s="206"/>
      <c r="UB105" s="206"/>
      <c r="UC105" s="206"/>
      <c r="UD105" s="206"/>
      <c r="UE105" s="206"/>
      <c r="UF105" s="206"/>
      <c r="UG105" s="206"/>
      <c r="UH105" s="206"/>
      <c r="UI105" s="206"/>
      <c r="UJ105" s="206"/>
      <c r="UK105" s="206"/>
      <c r="UL105" s="206"/>
      <c r="UM105" s="206"/>
      <c r="UN105" s="206"/>
      <c r="UO105" s="206"/>
      <c r="UP105" s="206"/>
      <c r="UQ105" s="206"/>
      <c r="UR105" s="206"/>
      <c r="US105" s="206"/>
      <c r="UT105" s="206"/>
      <c r="UU105" s="206"/>
      <c r="UV105" s="206"/>
      <c r="UW105" s="206"/>
      <c r="UX105" s="206"/>
      <c r="UY105" s="206"/>
      <c r="UZ105" s="206"/>
      <c r="VA105" s="206"/>
      <c r="VB105" s="206"/>
      <c r="VC105" s="206"/>
      <c r="VD105" s="206"/>
      <c r="VE105" s="206"/>
      <c r="VF105" s="206"/>
      <c r="VG105" s="206"/>
      <c r="VH105" s="206"/>
      <c r="VI105" s="206"/>
      <c r="VJ105" s="206"/>
      <c r="VK105" s="206"/>
      <c r="VL105" s="206"/>
      <c r="VM105" s="206"/>
      <c r="VN105" s="206"/>
      <c r="VO105" s="206"/>
      <c r="VP105" s="206"/>
      <c r="VQ105" s="206"/>
      <c r="VR105" s="206"/>
      <c r="VS105" s="206"/>
      <c r="VT105" s="206"/>
      <c r="VU105" s="206"/>
      <c r="VV105" s="206"/>
      <c r="VW105" s="206"/>
      <c r="VX105" s="206"/>
      <c r="VY105" s="206"/>
      <c r="VZ105" s="206"/>
      <c r="WA105" s="206"/>
      <c r="WB105" s="206"/>
      <c r="WC105" s="206"/>
      <c r="WD105" s="206"/>
      <c r="WE105" s="206"/>
      <c r="WF105" s="206"/>
      <c r="WG105" s="206"/>
      <c r="WH105" s="206"/>
      <c r="WI105" s="206"/>
      <c r="WJ105" s="206"/>
      <c r="WK105" s="206"/>
      <c r="WL105" s="206"/>
      <c r="WM105" s="206"/>
      <c r="WN105" s="206"/>
      <c r="WO105" s="206"/>
      <c r="WP105" s="206"/>
      <c r="WQ105" s="206"/>
      <c r="WR105" s="206"/>
      <c r="WS105" s="206"/>
      <c r="WT105" s="206"/>
      <c r="WU105" s="206"/>
      <c r="WV105" s="206"/>
      <c r="WW105" s="206"/>
      <c r="WX105" s="206"/>
      <c r="WY105" s="206"/>
      <c r="WZ105" s="206"/>
      <c r="XA105" s="206"/>
      <c r="XB105" s="206"/>
      <c r="XC105" s="206"/>
      <c r="XD105" s="206"/>
      <c r="XE105" s="206"/>
      <c r="XF105" s="206"/>
      <c r="XG105" s="206"/>
      <c r="XH105" s="206"/>
      <c r="XI105" s="206"/>
      <c r="XJ105" s="206"/>
      <c r="XK105" s="206"/>
      <c r="XL105" s="206"/>
      <c r="XM105" s="206"/>
      <c r="XN105" s="206"/>
      <c r="XO105" s="206"/>
      <c r="XP105" s="206"/>
      <c r="XQ105" s="206"/>
      <c r="XR105" s="206"/>
      <c r="XS105" s="206"/>
      <c r="XT105" s="206"/>
      <c r="XU105" s="206"/>
      <c r="XV105" s="206"/>
      <c r="XW105" s="206"/>
      <c r="XX105" s="206"/>
      <c r="XY105" s="206"/>
      <c r="XZ105" s="206"/>
      <c r="YA105" s="206"/>
      <c r="YB105" s="206"/>
      <c r="YC105" s="206"/>
      <c r="YD105" s="206"/>
      <c r="YE105" s="206"/>
      <c r="YF105" s="206"/>
      <c r="YG105" s="206"/>
      <c r="YH105" s="206"/>
      <c r="YI105" s="206"/>
      <c r="YJ105" s="206"/>
      <c r="YK105" s="206"/>
      <c r="YL105" s="206"/>
      <c r="YM105" s="206"/>
      <c r="YN105" s="206"/>
      <c r="YO105" s="206"/>
      <c r="YP105" s="206"/>
      <c r="YQ105" s="206"/>
      <c r="YR105" s="206"/>
      <c r="YS105" s="206"/>
      <c r="YT105" s="206"/>
      <c r="YU105" s="206"/>
      <c r="YV105" s="206"/>
      <c r="YW105" s="206"/>
      <c r="YX105" s="206"/>
      <c r="YY105" s="206"/>
      <c r="YZ105" s="206"/>
      <c r="ZA105" s="206"/>
      <c r="ZB105" s="206"/>
      <c r="ZC105" s="206"/>
      <c r="ZD105" s="206"/>
      <c r="ZE105" s="206"/>
      <c r="ZF105" s="206"/>
      <c r="ZG105" s="206"/>
      <c r="ZH105" s="206"/>
      <c r="ZI105" s="206"/>
      <c r="ZJ105" s="206"/>
      <c r="ZK105" s="206"/>
      <c r="ZL105" s="206"/>
      <c r="ZM105" s="206"/>
      <c r="ZN105" s="206"/>
      <c r="ZO105" s="206"/>
      <c r="ZP105" s="206"/>
      <c r="ZQ105" s="206"/>
      <c r="ZR105" s="206"/>
      <c r="ZS105" s="206"/>
      <c r="ZT105" s="206"/>
      <c r="ZU105" s="206"/>
      <c r="ZV105" s="206"/>
      <c r="ZW105" s="206"/>
      <c r="ZX105" s="206"/>
      <c r="ZY105" s="206"/>
      <c r="ZZ105" s="206"/>
      <c r="AAA105" s="206"/>
      <c r="AAB105" s="206"/>
      <c r="AAC105" s="206"/>
      <c r="AAD105" s="206"/>
      <c r="AAE105" s="206"/>
      <c r="AAF105" s="206"/>
      <c r="AAG105" s="206"/>
      <c r="AAH105" s="206"/>
      <c r="AAI105" s="206"/>
      <c r="AAJ105" s="206"/>
      <c r="AAK105" s="206"/>
      <c r="AAL105" s="206"/>
      <c r="AAM105" s="206"/>
      <c r="AAN105" s="206"/>
      <c r="AAO105" s="206"/>
      <c r="AAP105" s="206"/>
      <c r="AAQ105" s="206"/>
      <c r="AAR105" s="206"/>
      <c r="AAS105" s="206"/>
      <c r="AAT105" s="206"/>
      <c r="AAU105" s="206"/>
      <c r="AAV105" s="206"/>
      <c r="AAW105" s="206"/>
      <c r="AAX105" s="206"/>
      <c r="AAY105" s="206"/>
      <c r="AAZ105" s="206"/>
      <c r="ABA105" s="206"/>
      <c r="ABB105" s="206"/>
      <c r="ABC105" s="206"/>
      <c r="ABD105" s="206"/>
      <c r="ABE105" s="206"/>
      <c r="ABF105" s="206"/>
      <c r="ABG105" s="206"/>
      <c r="ABH105" s="206"/>
      <c r="ABI105" s="206"/>
      <c r="ABJ105" s="206"/>
      <c r="ABK105" s="206"/>
      <c r="ABL105" s="206"/>
      <c r="ABM105" s="206"/>
      <c r="ABN105" s="206"/>
      <c r="ABO105" s="206"/>
      <c r="ABP105" s="206"/>
      <c r="ABQ105" s="206"/>
      <c r="ABR105" s="206"/>
      <c r="ABS105" s="206"/>
      <c r="ABT105" s="206"/>
      <c r="ABU105" s="206"/>
      <c r="ABV105" s="206"/>
      <c r="ABW105" s="206"/>
      <c r="ABX105" s="206"/>
      <c r="ABY105" s="206"/>
      <c r="ABZ105" s="206"/>
      <c r="ACA105" s="206"/>
      <c r="ACB105" s="206"/>
      <c r="ACC105" s="206"/>
      <c r="ACD105" s="206"/>
      <c r="ACE105" s="206"/>
      <c r="ACF105" s="206"/>
      <c r="ACG105" s="206"/>
      <c r="ACH105" s="206"/>
      <c r="ACI105" s="206"/>
      <c r="ACJ105" s="206"/>
      <c r="ACK105" s="206"/>
      <c r="ACL105" s="206"/>
      <c r="ACM105" s="206"/>
      <c r="ACN105" s="206"/>
      <c r="ACO105" s="206"/>
      <c r="ACP105" s="206"/>
      <c r="ACQ105" s="206"/>
      <c r="ACR105" s="206"/>
      <c r="ACS105" s="206"/>
      <c r="ACT105" s="206"/>
      <c r="ACU105" s="206"/>
      <c r="ACV105" s="206"/>
      <c r="ACW105" s="206"/>
      <c r="ACX105" s="206"/>
      <c r="ACY105" s="206"/>
      <c r="ACZ105" s="206"/>
      <c r="ADA105" s="206"/>
      <c r="ADB105" s="206"/>
      <c r="ADC105" s="206"/>
      <c r="ADD105" s="206"/>
      <c r="ADE105" s="206"/>
      <c r="ADF105" s="206"/>
      <c r="ADG105" s="206"/>
      <c r="ADH105" s="206"/>
      <c r="ADI105" s="206"/>
      <c r="ADJ105" s="206"/>
      <c r="ADK105" s="206"/>
      <c r="ADL105" s="206"/>
      <c r="ADM105" s="206"/>
      <c r="ADN105" s="206"/>
      <c r="ADO105" s="206"/>
      <c r="ADP105" s="206"/>
      <c r="ADQ105" s="206"/>
      <c r="ADR105" s="206"/>
      <c r="ADS105" s="206"/>
      <c r="ADT105" s="206"/>
      <c r="ADU105" s="206"/>
      <c r="ADV105" s="206"/>
      <c r="ADW105" s="206"/>
      <c r="ADX105" s="206"/>
      <c r="ADY105" s="206"/>
      <c r="ADZ105" s="206"/>
      <c r="AEA105" s="206"/>
      <c r="AEB105" s="206"/>
      <c r="AEC105" s="206"/>
      <c r="AED105" s="206"/>
      <c r="AEE105" s="206"/>
      <c r="AEF105" s="206"/>
      <c r="AEG105" s="206"/>
      <c r="AEH105" s="206"/>
      <c r="AEI105" s="206"/>
      <c r="AEJ105" s="206"/>
      <c r="AEK105" s="206"/>
      <c r="AEL105" s="206"/>
      <c r="AEM105" s="206"/>
      <c r="AEN105" s="206"/>
      <c r="AEO105" s="206"/>
      <c r="AEP105" s="206"/>
      <c r="AEQ105" s="206"/>
      <c r="AER105" s="206"/>
      <c r="AES105" s="206"/>
      <c r="AET105" s="206"/>
      <c r="AEU105" s="206"/>
      <c r="AEV105" s="206"/>
      <c r="AEW105" s="206"/>
      <c r="AEX105" s="206"/>
      <c r="AEY105" s="206"/>
      <c r="AEZ105" s="206"/>
      <c r="AFA105" s="206"/>
      <c r="AFB105" s="206"/>
      <c r="AFC105" s="206"/>
      <c r="AFD105" s="206"/>
      <c r="AFE105" s="206"/>
      <c r="AFF105" s="206"/>
      <c r="AFG105" s="206"/>
      <c r="AFH105" s="206"/>
      <c r="AFI105" s="206"/>
      <c r="AFJ105" s="206"/>
      <c r="AFK105" s="206"/>
      <c r="AFL105" s="206"/>
      <c r="AFM105" s="206"/>
      <c r="AFN105" s="206"/>
      <c r="AFO105" s="206"/>
      <c r="AFP105" s="206"/>
      <c r="AFQ105" s="206"/>
      <c r="AFR105" s="206"/>
      <c r="AFS105" s="206"/>
      <c r="AFT105" s="206"/>
      <c r="AFU105" s="206"/>
      <c r="AFV105" s="206"/>
      <c r="AFW105" s="206"/>
      <c r="AFX105" s="206"/>
      <c r="AFY105" s="206"/>
      <c r="AFZ105" s="206"/>
      <c r="AGA105" s="206"/>
      <c r="AGB105" s="206"/>
      <c r="AGC105" s="206"/>
      <c r="AGD105" s="206"/>
      <c r="AGE105" s="206"/>
      <c r="AGF105" s="206"/>
      <c r="AGG105" s="206"/>
      <c r="AGH105" s="206"/>
      <c r="AGI105" s="206"/>
      <c r="AGJ105" s="206"/>
      <c r="AGK105" s="206"/>
      <c r="AGL105" s="206"/>
      <c r="AGM105" s="206"/>
      <c r="AGN105" s="206"/>
      <c r="AGO105" s="206"/>
      <c r="AGP105" s="206"/>
      <c r="AGQ105" s="206"/>
      <c r="AGR105" s="206"/>
      <c r="AGS105" s="206"/>
      <c r="AGT105" s="206"/>
      <c r="AGU105" s="206"/>
      <c r="AGV105" s="206"/>
      <c r="AGW105" s="206"/>
      <c r="AGX105" s="206"/>
      <c r="AGY105" s="206"/>
      <c r="AGZ105" s="206"/>
      <c r="AHA105" s="206"/>
      <c r="AHB105" s="206"/>
      <c r="AHC105" s="206"/>
      <c r="AHD105" s="206"/>
      <c r="AHE105" s="206"/>
      <c r="AHF105" s="206"/>
      <c r="AHG105" s="206"/>
      <c r="AHH105" s="206"/>
      <c r="AHI105" s="206"/>
      <c r="AHJ105" s="206"/>
      <c r="AHK105" s="206"/>
      <c r="AHL105" s="206"/>
      <c r="AHM105" s="206"/>
      <c r="AHN105" s="206"/>
      <c r="AHO105" s="206"/>
      <c r="AHP105" s="206"/>
      <c r="AHQ105" s="206"/>
      <c r="AHR105" s="206"/>
      <c r="AHS105" s="206"/>
      <c r="AHT105" s="206"/>
      <c r="AHU105" s="206"/>
      <c r="AHV105" s="206"/>
      <c r="AHW105" s="206"/>
      <c r="AHX105" s="206"/>
      <c r="AHY105" s="206"/>
      <c r="AHZ105" s="206"/>
      <c r="AIA105" s="206"/>
      <c r="AIB105" s="206"/>
      <c r="AIC105" s="206"/>
      <c r="AID105" s="206"/>
      <c r="AIE105" s="206"/>
      <c r="AIF105" s="206"/>
      <c r="AIG105" s="206"/>
      <c r="AIH105" s="206"/>
      <c r="AII105" s="206"/>
      <c r="AIJ105" s="206"/>
      <c r="AIK105" s="206"/>
      <c r="AIL105" s="206"/>
      <c r="AIM105" s="206"/>
      <c r="AIN105" s="206"/>
      <c r="AIO105" s="206"/>
      <c r="AIP105" s="206"/>
      <c r="AIQ105" s="206"/>
      <c r="AIR105" s="206"/>
      <c r="AIS105" s="206"/>
      <c r="AIT105" s="206"/>
      <c r="AIU105" s="206"/>
      <c r="AIV105" s="206"/>
      <c r="AIW105" s="206"/>
      <c r="AIX105" s="206"/>
      <c r="AIY105" s="206"/>
      <c r="AIZ105" s="206"/>
      <c r="AJA105" s="206"/>
      <c r="AJB105" s="206"/>
      <c r="AJC105" s="206"/>
      <c r="AJD105" s="206"/>
      <c r="AJE105" s="206"/>
      <c r="AJF105" s="206"/>
      <c r="AJG105" s="206"/>
      <c r="AJH105" s="206"/>
      <c r="AJI105" s="206"/>
      <c r="AJJ105" s="206"/>
      <c r="AJK105" s="206"/>
      <c r="AJL105" s="206"/>
      <c r="AJM105" s="206"/>
      <c r="AJN105" s="206"/>
      <c r="AJO105" s="206"/>
      <c r="AJP105" s="206"/>
      <c r="AJQ105" s="206"/>
      <c r="AJR105" s="206"/>
      <c r="AJS105" s="206"/>
      <c r="AJT105" s="206"/>
      <c r="AJU105" s="206"/>
      <c r="AJV105" s="206"/>
      <c r="AJW105" s="206"/>
      <c r="AJX105" s="206"/>
      <c r="AJY105" s="206"/>
      <c r="AJZ105" s="206"/>
      <c r="AKA105" s="206"/>
      <c r="AKB105" s="206"/>
      <c r="AKC105" s="206"/>
      <c r="AKD105" s="206"/>
      <c r="AKE105" s="206"/>
      <c r="AKF105" s="206"/>
      <c r="AKG105" s="206"/>
      <c r="AKH105" s="206"/>
      <c r="AKI105" s="206"/>
      <c r="AKJ105" s="206"/>
      <c r="AKK105" s="206"/>
      <c r="AKL105" s="206"/>
      <c r="AKM105" s="206"/>
      <c r="AKN105" s="206"/>
      <c r="AKO105" s="206"/>
      <c r="AKP105" s="206"/>
      <c r="AKQ105" s="206"/>
      <c r="AKR105" s="206"/>
      <c r="AKS105" s="206"/>
      <c r="AKT105" s="206"/>
      <c r="AKU105" s="206"/>
      <c r="AKV105" s="206"/>
      <c r="AKW105" s="206"/>
      <c r="AKX105" s="206"/>
      <c r="AKY105" s="206"/>
      <c r="AKZ105" s="206"/>
      <c r="ALA105" s="206"/>
      <c r="ALB105" s="206"/>
      <c r="ALC105" s="206"/>
      <c r="ALD105" s="206"/>
      <c r="ALE105" s="206"/>
      <c r="ALF105" s="206"/>
      <c r="ALG105" s="206"/>
      <c r="ALH105" s="206"/>
      <c r="ALI105" s="206"/>
      <c r="ALJ105" s="206"/>
      <c r="ALK105" s="206"/>
      <c r="ALL105" s="206"/>
      <c r="ALM105" s="206"/>
      <c r="ALN105" s="206"/>
      <c r="ALO105" s="206"/>
      <c r="ALP105" s="206"/>
      <c r="ALQ105" s="206"/>
      <c r="ALR105" s="206"/>
      <c r="ALS105" s="206"/>
      <c r="ALT105" s="206"/>
      <c r="ALU105" s="206"/>
      <c r="ALV105" s="206"/>
      <c r="ALW105" s="206"/>
      <c r="ALX105" s="206"/>
      <c r="ALY105" s="206"/>
      <c r="ALZ105" s="206"/>
      <c r="AMA105" s="206"/>
      <c r="AMB105" s="206"/>
      <c r="AMC105" s="206"/>
      <c r="AMD105" s="206"/>
      <c r="AME105" s="206"/>
      <c r="AMF105" s="206"/>
      <c r="AMG105" s="206"/>
      <c r="AMH105" s="206"/>
      <c r="AMI105" s="206"/>
      <c r="AMJ105" s="206"/>
      <c r="AMK105" s="206"/>
      <c r="AML105" s="206"/>
      <c r="AMM105" s="206"/>
      <c r="AMN105" s="206"/>
      <c r="AMO105" s="206"/>
      <c r="AMP105" s="206"/>
      <c r="AMQ105" s="206"/>
      <c r="AMR105" s="206"/>
      <c r="AMS105" s="206"/>
      <c r="AMT105" s="206"/>
      <c r="AMU105" s="206"/>
      <c r="AMV105" s="206"/>
      <c r="AMW105" s="206"/>
      <c r="AMX105" s="206"/>
      <c r="AMY105" s="206"/>
      <c r="AMZ105" s="206"/>
      <c r="ANA105" s="206"/>
      <c r="ANB105" s="206"/>
      <c r="ANC105" s="206"/>
      <c r="AND105" s="206"/>
      <c r="ANE105" s="206"/>
      <c r="ANF105" s="206"/>
      <c r="ANG105" s="206"/>
      <c r="ANH105" s="206"/>
      <c r="ANI105" s="206"/>
      <c r="ANJ105" s="206"/>
    </row>
    <row r="106" spans="1:1050" ht="26.1" customHeight="1" outlineLevel="2" x14ac:dyDescent="0.2">
      <c r="A106" s="102">
        <v>32300</v>
      </c>
      <c r="B106" s="7" t="s">
        <v>137</v>
      </c>
      <c r="C106" s="7" t="s">
        <v>113</v>
      </c>
      <c r="D106" s="7" t="s">
        <v>10</v>
      </c>
      <c r="E106" s="7" t="s">
        <v>138</v>
      </c>
      <c r="F106" s="7" t="s">
        <v>139</v>
      </c>
      <c r="G106" s="43" t="s">
        <v>140</v>
      </c>
      <c r="H106" s="42" t="s">
        <v>130</v>
      </c>
      <c r="I106" s="42">
        <v>14</v>
      </c>
      <c r="J106" s="44">
        <v>291.86</v>
      </c>
      <c r="K106" s="44"/>
      <c r="L106" s="44"/>
      <c r="M106" s="44"/>
      <c r="N106" s="44"/>
      <c r="O106" s="44"/>
      <c r="P106" s="44">
        <v>141.24</v>
      </c>
      <c r="Q106" s="44"/>
      <c r="R106" s="44">
        <v>42.16</v>
      </c>
      <c r="S106" s="44"/>
      <c r="T106" s="44">
        <f t="shared" si="88"/>
        <v>475.26</v>
      </c>
      <c r="U106" s="44">
        <f t="shared" si="89"/>
        <v>6569.3200000000006</v>
      </c>
      <c r="V106" s="42">
        <v>1</v>
      </c>
      <c r="W106" s="45">
        <v>14</v>
      </c>
      <c r="X106" s="46">
        <f>VLOOKUP(W106,'[1]PPTOS GENERALES 2024'!$AO$61:$AQ$63,3)*Y106</f>
        <v>380.27</v>
      </c>
      <c r="Y106" s="414">
        <v>1</v>
      </c>
      <c r="Z106" s="48">
        <f>VLOOKUP(C106,'[1]PPTOS GENERALES 2024'!$AL$3:$AO$8,4)*Y106</f>
        <v>659.44</v>
      </c>
      <c r="AA106" s="48">
        <f>VLOOKUP(C106,'[1]PPTOS GENERALES 2024'!$AL$3:$AP$8,5)*DM106*Y106</f>
        <v>113.67999999999999</v>
      </c>
      <c r="AB106" s="48"/>
      <c r="AC106" s="44">
        <f>VLOOKUP(C106,'[1]PPTOS GENERALES 2024'!$AU$3:$AV$8,2)*Y106</f>
        <v>659.44399999999996</v>
      </c>
      <c r="AD106" s="44">
        <f>VLOOKUP(C106,'[1]PPTOS GENERALES 2024'!$AU$3:$AW$8,3)*DM106*Y106</f>
        <v>113.65199999999999</v>
      </c>
      <c r="AE106" s="49">
        <f>VLOOKUP(I106,'[1]PPTOS GENERALES 2024'!$AO$60:$AQ$63,3)*Y106</f>
        <v>380.27</v>
      </c>
      <c r="AF106" s="44">
        <f t="shared" si="87"/>
        <v>0</v>
      </c>
      <c r="AG106" s="44">
        <f>VLOOKUP(V106,'[1]PPTOS GENERALES 2024'!$AL$61:$AU$63,10)*Y106</f>
        <v>370.89</v>
      </c>
      <c r="AH106" s="44"/>
      <c r="AI106" s="44"/>
      <c r="AJ106" s="44"/>
      <c r="AK106" s="50"/>
      <c r="AL106" s="44">
        <f>VLOOKUP(V106,'[1]PPTOS GENERALES 2024'!$AL$45:$BB$56,12)*AK106</f>
        <v>0</v>
      </c>
      <c r="AM106" s="50"/>
      <c r="AN106" s="44">
        <f>VLOOKUP(V106,'[1]PPTOS GENERALES 2024'!$AL$45:$BB$56,14)*AM106</f>
        <v>0</v>
      </c>
      <c r="AO106" s="50"/>
      <c r="AP106" s="44">
        <f>VLOOKUP(V106,'[1]PPTOS GENERALES 2024'!$AL$45:$BB$56,15)*AO106</f>
        <v>0</v>
      </c>
      <c r="AQ106" s="50"/>
      <c r="AR106" s="44">
        <f>VLOOKUP(V106,'[1]PPTOS GENERALES 2024'!$AL$45:$BB$56,17)*AQ106</f>
        <v>0</v>
      </c>
      <c r="AS106" s="50"/>
      <c r="AT106" s="44">
        <f>VLOOKUP(V106,'[1]PPTOS GENERALES 2024'!$AL$45:$BG$56,18)*AS106</f>
        <v>0</v>
      </c>
      <c r="AU106" s="20"/>
      <c r="AV106" s="44">
        <f>VLOOKUP(V106,'[1]PPTOS GENERALES 2024'!$AL$45:$BG$56,19)*AU106</f>
        <v>0</v>
      </c>
      <c r="AW106" s="20"/>
      <c r="AX106" s="44">
        <f>VLOOKUP(V106,'[1]PPTOS GENERALES 2024'!$AL$45:$BG$56,20)*AW106</f>
        <v>0</v>
      </c>
      <c r="AY106" s="20"/>
      <c r="AZ106" s="44">
        <f>VLOOKUP(V106,'[1]PPTOS GENERALES 2024'!$AL$45:$BG$56,21)*AY106</f>
        <v>0</v>
      </c>
      <c r="BA106" s="20"/>
      <c r="BB106" s="44">
        <f>VLOOKUP(V106,'[1]PPTOS GENERALES 2024'!$AL$45:$BG$56,22)*BA106</f>
        <v>0</v>
      </c>
      <c r="BC106" s="20"/>
      <c r="BD106" s="270">
        <f>VLOOKUP(V106,'[1]PPTOS GENERALES 2024'!$AL$45:$BZ$56,23)*BC106</f>
        <v>0</v>
      </c>
      <c r="BE106" s="20"/>
      <c r="BF106" s="270">
        <f>VLOOKUP(V106,'[1]PPTOS GENERALES 2024'!$AL$45:$BZ$56,24)*BE106</f>
        <v>0</v>
      </c>
      <c r="BG106" s="20"/>
      <c r="BH106" s="270">
        <f>VLOOKUP(V106,'[1]PPTOS GENERALES 2024'!$AL$45:$BZ$56,25)*BG106</f>
        <v>0</v>
      </c>
      <c r="BI106" s="20"/>
      <c r="BJ106" s="270">
        <f>VLOOKUP(V106,'[1]PPTOS GENERALES 2024'!$AL$45:$BZ$56,26)*BI106</f>
        <v>0</v>
      </c>
      <c r="BK106" s="20"/>
      <c r="BL106" s="270">
        <f>VLOOKUP(V106,'[1]PPTOS GENERALES 2024'!$AL$45:$BZ$56,27)*BK106</f>
        <v>0</v>
      </c>
      <c r="BM106" s="270"/>
      <c r="BN106" s="270">
        <f>VLOOKUP(V106,'[1]PPTOS GENERALES 2024'!$AL$45:$BZ$56,28)*BM106</f>
        <v>0</v>
      </c>
      <c r="BO106" s="270"/>
      <c r="BP106" s="270">
        <f>VLOOKUP(V106,'[1]PPTOS GENERALES 2024'!$AL$45:$BZ$56,29)*BO106</f>
        <v>0</v>
      </c>
      <c r="BQ106" s="270"/>
      <c r="BR106" s="270">
        <f>VLOOKUP(V106,'[1]PPTOS GENERALES 2024'!$AL$45:$BZ$56,30)*BQ106</f>
        <v>0</v>
      </c>
      <c r="BS106" s="270"/>
      <c r="BT106" s="270">
        <f>VLOOKUP(V106,'[1]PPTOS GENERALES 2024'!$AL$45:$BZ$56,31)*BS106</f>
        <v>0</v>
      </c>
      <c r="BU106" s="270"/>
      <c r="BV106" s="270">
        <f>VLOOKUP(V106,'[1]PPTOS GENERALES 2024'!$AL$45:$BZ$56,32)*BU106</f>
        <v>0</v>
      </c>
      <c r="BW106" s="270"/>
      <c r="BX106" s="270">
        <f>VLOOKUP(V106,'[1]PPTOS GENERALES 2024'!$AL$45:$BZ$56,33)*BW106</f>
        <v>0</v>
      </c>
      <c r="BY106" s="270"/>
      <c r="BZ106" s="270">
        <f>VLOOKUP(V106,'[1]PPTOS GENERALES 2024'!$AL$45:$BZ$56,34)*BY106</f>
        <v>0</v>
      </c>
      <c r="CA106" s="270"/>
      <c r="CB106" s="270">
        <f>VLOOKUP(V106,'[1]PPTOS GENERALES 2024'!$AL$45:$BZ$56,35)*CA106</f>
        <v>0</v>
      </c>
      <c r="CC106" s="270">
        <v>0</v>
      </c>
      <c r="CD106" s="270">
        <f>VLOOKUP(V106,'[1]PPTOS GENERALES 2024'!$AL$45:$BZ$56,36)*CC106</f>
        <v>0</v>
      </c>
      <c r="CE106" s="270">
        <v>0</v>
      </c>
      <c r="CF106" s="270">
        <f>VLOOKUP(V106,'[1]PPTOS GENERALES 2024'!$AL$45:$BZ$56,37)*CE106</f>
        <v>0</v>
      </c>
      <c r="CG106" s="270">
        <v>0</v>
      </c>
      <c r="CH106" s="270">
        <f>VLOOKUP(V106,'[1]PPTOS GENERALES 2024'!$AL$45:$BZ$56,38)*CG106</f>
        <v>0</v>
      </c>
      <c r="CI106" s="270">
        <v>0</v>
      </c>
      <c r="CJ106" s="270">
        <f>VLOOKUP(V106,'[1]PPTOS GENERALES 2024'!$AL$45:$BZ$56,39)*CI106</f>
        <v>0</v>
      </c>
      <c r="CK106" s="270"/>
      <c r="CL106" s="270">
        <f>VLOOKUP(V106,'[1]PPTOS GENERALES 2024'!$AL$45:$BZ$56,40)*CK106</f>
        <v>0</v>
      </c>
      <c r="CM106" s="270"/>
      <c r="CN106" s="270">
        <f>VLOOKUP(V106,'[1]PPTOS GENERALES 2024'!$AL$45:$BZ$56,41)*CM106</f>
        <v>0</v>
      </c>
      <c r="CO106" s="44"/>
      <c r="CP106" s="44"/>
      <c r="CQ106" s="44"/>
      <c r="CR106" s="44"/>
      <c r="CS106" s="44"/>
      <c r="CT106" s="44">
        <f>Z106*14</f>
        <v>9232.16</v>
      </c>
      <c r="CU106" s="44">
        <f>(AA106*12)+ (AD106*2)+AB106</f>
        <v>1591.4639999999999</v>
      </c>
      <c r="CV106" s="44"/>
      <c r="CW106" s="44">
        <f>(AE106+AF106)*14</f>
        <v>5323.78</v>
      </c>
      <c r="CX106" s="44">
        <f>AG106*14</f>
        <v>5192.46</v>
      </c>
      <c r="CY106" s="270">
        <f t="shared" si="79"/>
        <v>0</v>
      </c>
      <c r="CZ106" s="278">
        <f t="shared" si="80"/>
        <v>5192.46</v>
      </c>
      <c r="DA106" s="129">
        <f t="shared" si="81"/>
        <v>21339.863999999998</v>
      </c>
      <c r="DB106" s="21">
        <v>0</v>
      </c>
      <c r="DC106" s="53">
        <f t="shared" si="82"/>
        <v>21339.919999999998</v>
      </c>
      <c r="DD106" s="54">
        <f t="shared" si="83"/>
        <v>2.2484214500130908</v>
      </c>
      <c r="DE106" s="44"/>
      <c r="DF106" s="44"/>
      <c r="DG106" s="44">
        <f t="shared" si="84"/>
        <v>1524.2799999999997</v>
      </c>
      <c r="DH106" s="42" t="e">
        <f>#REF!-#REF!</f>
        <v>#REF!</v>
      </c>
      <c r="DI106" s="55" t="s">
        <v>122</v>
      </c>
      <c r="DJ106" s="130">
        <v>37708</v>
      </c>
      <c r="DK106" s="284">
        <v>45658</v>
      </c>
      <c r="DL106" s="58">
        <f t="shared" si="85"/>
        <v>7</v>
      </c>
      <c r="DM106" s="58">
        <f t="shared" si="86"/>
        <v>7</v>
      </c>
      <c r="DN106" s="59">
        <f>ROUND(AF106/30,2)</f>
        <v>0</v>
      </c>
      <c r="DO106" s="60">
        <f>ROUND(AJ106/30,2)</f>
        <v>0</v>
      </c>
      <c r="DP106" s="60">
        <f>ROUND(AL106/30,2)</f>
        <v>0</v>
      </c>
      <c r="DQ106" s="60">
        <f>ROUND(AN106/30,2)</f>
        <v>0</v>
      </c>
      <c r="DR106" s="60">
        <f>ROUND(AP106/30,2)</f>
        <v>0</v>
      </c>
      <c r="DS106" s="60">
        <f>ROUND(AR106/30,2)</f>
        <v>0</v>
      </c>
      <c r="DT106" s="60">
        <f>ROUND(AT106/30,2)</f>
        <v>0</v>
      </c>
      <c r="DU106" s="60">
        <f>ROUND(AV106/30,2)</f>
        <v>0</v>
      </c>
      <c r="DV106" s="60">
        <f>ROUND(AX106/30,2)</f>
        <v>0</v>
      </c>
      <c r="DW106" s="60">
        <f>ROUND(AZ106/30,2)</f>
        <v>0</v>
      </c>
      <c r="DX106" s="60">
        <f>ROUND(BB106/30,2)</f>
        <v>0</v>
      </c>
      <c r="DY106" s="61"/>
      <c r="DZ106" s="62">
        <v>278</v>
      </c>
      <c r="EA106" s="62">
        <v>641.13</v>
      </c>
      <c r="EB106" s="63" t="e">
        <f>#REF!-DZ106</f>
        <v>#REF!</v>
      </c>
      <c r="EC106" s="64">
        <f>DG106-EA106</f>
        <v>883.14999999999975</v>
      </c>
      <c r="ED106" s="65">
        <f>ROUND(DB106/2,2)</f>
        <v>0</v>
      </c>
      <c r="EE106" s="61"/>
      <c r="EF106" s="61"/>
      <c r="EG106" s="61"/>
      <c r="EH106" s="61"/>
      <c r="EI106" s="134" t="s">
        <v>146</v>
      </c>
      <c r="EJ106" s="124">
        <v>32300</v>
      </c>
      <c r="EK106" s="67">
        <v>3</v>
      </c>
      <c r="EL106" s="68">
        <v>2</v>
      </c>
      <c r="EM106" s="68">
        <v>3</v>
      </c>
      <c r="EN106" s="69">
        <v>0</v>
      </c>
      <c r="EO106" s="135">
        <v>0</v>
      </c>
      <c r="EP106" s="61"/>
      <c r="EQ106" s="61"/>
      <c r="ER106" s="61"/>
      <c r="ES106" s="61"/>
      <c r="ET106" s="61"/>
      <c r="EU106" s="412"/>
      <c r="EV106" s="412"/>
      <c r="EW106" s="412"/>
      <c r="EX106" s="412"/>
      <c r="EY106" s="412"/>
      <c r="EZ106" s="412"/>
      <c r="FA106" s="412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1"/>
      <c r="GF106" s="61"/>
      <c r="GG106" s="61"/>
      <c r="GH106" s="61"/>
      <c r="GI106" s="61"/>
      <c r="GJ106" s="61"/>
      <c r="GK106" s="61"/>
      <c r="GL106" s="61"/>
      <c r="GM106" s="61"/>
      <c r="GN106" s="61"/>
      <c r="GO106" s="61"/>
      <c r="GP106" s="61"/>
      <c r="GQ106" s="61"/>
      <c r="GR106" s="61"/>
      <c r="GS106" s="61"/>
      <c r="GT106" s="61"/>
      <c r="GU106" s="61"/>
      <c r="GV106" s="61"/>
      <c r="GW106" s="61"/>
      <c r="GX106" s="61"/>
      <c r="GY106" s="61"/>
      <c r="GZ106" s="61"/>
      <c r="HA106" s="61"/>
      <c r="HB106" s="61"/>
      <c r="HC106" s="61"/>
      <c r="HD106" s="61"/>
      <c r="HE106" s="61"/>
      <c r="HF106" s="61"/>
      <c r="HG106" s="61"/>
      <c r="HH106" s="61"/>
      <c r="HI106" s="61"/>
      <c r="HJ106" s="61"/>
      <c r="HK106" s="61"/>
      <c r="HL106" s="61"/>
      <c r="HM106" s="61"/>
      <c r="HN106" s="61"/>
      <c r="HO106" s="61"/>
      <c r="HP106" s="61"/>
      <c r="HQ106" s="61"/>
      <c r="HR106" s="61"/>
      <c r="HS106" s="61"/>
      <c r="HT106" s="61"/>
      <c r="HU106" s="61"/>
      <c r="HV106" s="61"/>
      <c r="HW106" s="61"/>
      <c r="HX106" s="61"/>
      <c r="HY106" s="61"/>
      <c r="HZ106" s="61"/>
      <c r="IA106" s="61"/>
      <c r="IB106" s="61"/>
      <c r="IC106" s="61"/>
      <c r="ID106" s="61"/>
      <c r="IE106" s="61"/>
      <c r="IF106" s="61"/>
      <c r="IG106" s="61"/>
      <c r="IH106" s="61"/>
      <c r="II106" s="61"/>
      <c r="IJ106" s="61"/>
      <c r="IK106" s="61"/>
      <c r="IL106" s="61"/>
      <c r="IM106" s="61"/>
      <c r="IN106" s="61"/>
      <c r="IO106" s="412"/>
      <c r="IP106" s="412"/>
      <c r="IQ106" s="412"/>
      <c r="IR106" s="412"/>
      <c r="IS106" s="412"/>
      <c r="IT106" s="412"/>
      <c r="IU106" s="412"/>
      <c r="IV106" s="412"/>
      <c r="IW106" s="412"/>
      <c r="IX106" s="412"/>
      <c r="IY106" s="412"/>
      <c r="IZ106" s="412"/>
      <c r="JA106" s="412"/>
      <c r="JB106" s="412"/>
      <c r="JC106" s="412"/>
      <c r="JD106" s="412"/>
      <c r="JE106" s="412"/>
      <c r="JF106" s="412"/>
      <c r="JG106" s="412"/>
      <c r="JH106" s="412"/>
      <c r="JI106" s="412"/>
      <c r="JJ106" s="412"/>
      <c r="JK106" s="412"/>
      <c r="JL106" s="412"/>
      <c r="JM106" s="412"/>
      <c r="JN106" s="412"/>
      <c r="JO106" s="412"/>
      <c r="JP106" s="412"/>
      <c r="JQ106" s="412"/>
      <c r="JR106" s="412"/>
      <c r="JS106" s="412"/>
      <c r="JT106" s="412"/>
      <c r="JU106" s="412"/>
      <c r="JV106" s="412"/>
      <c r="JW106" s="412"/>
      <c r="JX106" s="412"/>
      <c r="JY106" s="412"/>
      <c r="JZ106" s="412"/>
      <c r="KA106" s="412"/>
      <c r="KB106" s="412"/>
      <c r="KC106" s="412"/>
      <c r="KD106" s="412"/>
      <c r="KE106" s="412"/>
      <c r="KF106" s="412"/>
      <c r="KG106" s="412"/>
      <c r="KH106" s="412"/>
      <c r="KI106" s="412"/>
      <c r="KJ106" s="412"/>
      <c r="KK106" s="412"/>
      <c r="KL106" s="412"/>
      <c r="KM106" s="412"/>
      <c r="KN106" s="412"/>
      <c r="KO106" s="412"/>
      <c r="KP106" s="412"/>
      <c r="KQ106" s="412"/>
      <c r="KR106" s="412"/>
      <c r="KS106" s="412"/>
      <c r="KT106" s="412"/>
      <c r="KU106" s="412"/>
      <c r="KV106" s="412"/>
      <c r="KW106" s="412"/>
      <c r="KX106" s="412"/>
      <c r="KY106" s="412"/>
      <c r="KZ106" s="412"/>
      <c r="LA106" s="412"/>
      <c r="LB106" s="412"/>
      <c r="LC106" s="412"/>
      <c r="LD106" s="412"/>
      <c r="LE106" s="412"/>
      <c r="LF106" s="412"/>
      <c r="LG106" s="412"/>
      <c r="LH106" s="412"/>
      <c r="LI106" s="412"/>
      <c r="LJ106" s="412"/>
      <c r="LK106" s="412"/>
      <c r="LL106" s="412"/>
      <c r="LM106" s="412"/>
      <c r="LN106" s="412"/>
      <c r="LO106" s="412"/>
      <c r="LP106" s="412"/>
      <c r="LQ106" s="412"/>
      <c r="LR106" s="412"/>
      <c r="LS106" s="412"/>
      <c r="LT106" s="412"/>
      <c r="LU106" s="412"/>
      <c r="LV106" s="412"/>
      <c r="LW106" s="412"/>
      <c r="LX106" s="412"/>
      <c r="LY106" s="412"/>
      <c r="LZ106" s="412"/>
      <c r="MA106" s="412"/>
      <c r="MB106" s="412"/>
      <c r="MC106" s="412"/>
      <c r="MD106" s="412"/>
      <c r="ME106" s="412"/>
      <c r="MF106" s="412"/>
      <c r="MG106" s="412"/>
      <c r="MH106" s="412"/>
      <c r="MI106" s="412"/>
      <c r="MJ106" s="412"/>
      <c r="MK106" s="412"/>
      <c r="ML106" s="412"/>
      <c r="MM106" s="412"/>
      <c r="MN106" s="412"/>
      <c r="MO106" s="412"/>
      <c r="MP106" s="412"/>
      <c r="MQ106" s="412"/>
      <c r="MR106" s="412"/>
      <c r="MS106" s="412"/>
      <c r="MT106" s="412"/>
      <c r="MU106" s="412"/>
      <c r="MV106" s="412"/>
      <c r="MW106" s="412"/>
      <c r="MX106" s="412"/>
      <c r="MY106" s="412"/>
      <c r="MZ106" s="412"/>
      <c r="NA106" s="412"/>
      <c r="NB106" s="412"/>
      <c r="NC106" s="412"/>
      <c r="ND106" s="412"/>
      <c r="NE106" s="412"/>
      <c r="NF106" s="412"/>
      <c r="NG106" s="412"/>
      <c r="NH106" s="412"/>
      <c r="NI106" s="412"/>
      <c r="NJ106" s="412"/>
      <c r="NK106" s="412"/>
      <c r="NL106" s="412"/>
      <c r="NM106" s="412"/>
      <c r="NN106" s="412"/>
      <c r="NO106" s="412"/>
      <c r="NP106" s="412"/>
      <c r="NQ106" s="412"/>
      <c r="NR106" s="412"/>
      <c r="NS106" s="412"/>
      <c r="NT106" s="412"/>
      <c r="NU106" s="412"/>
      <c r="NV106" s="412"/>
      <c r="NW106" s="412"/>
      <c r="NX106" s="412"/>
      <c r="NY106" s="412"/>
      <c r="NZ106" s="412"/>
      <c r="OA106" s="412"/>
      <c r="OB106" s="412"/>
      <c r="OC106" s="412"/>
      <c r="OD106" s="412"/>
      <c r="OE106" s="412"/>
      <c r="OF106" s="412"/>
      <c r="OG106" s="412"/>
      <c r="OH106" s="412"/>
      <c r="OI106" s="412"/>
      <c r="OJ106" s="412"/>
      <c r="OK106" s="412"/>
      <c r="OL106" s="412"/>
      <c r="OM106" s="412"/>
      <c r="ON106" s="412"/>
      <c r="OO106" s="412"/>
      <c r="OP106" s="412"/>
      <c r="OQ106" s="412"/>
      <c r="OR106" s="412"/>
      <c r="OS106" s="412"/>
      <c r="OT106" s="412"/>
      <c r="OU106" s="412"/>
      <c r="OV106" s="412"/>
      <c r="OW106" s="412"/>
      <c r="OX106" s="412"/>
      <c r="OY106" s="412"/>
      <c r="OZ106" s="412"/>
      <c r="PA106" s="412"/>
      <c r="PB106" s="412"/>
      <c r="PC106" s="412"/>
      <c r="PD106" s="412"/>
      <c r="PE106" s="412"/>
      <c r="PF106" s="412"/>
      <c r="PG106" s="412"/>
      <c r="PH106" s="412"/>
      <c r="PI106" s="412"/>
      <c r="PJ106" s="412"/>
      <c r="PK106" s="412"/>
      <c r="PL106" s="412"/>
      <c r="PM106" s="412"/>
      <c r="PN106" s="412"/>
      <c r="PO106" s="412"/>
      <c r="PP106" s="412"/>
      <c r="PQ106" s="412"/>
      <c r="PR106" s="412"/>
      <c r="PS106" s="412"/>
      <c r="PT106" s="412"/>
      <c r="PU106" s="412"/>
      <c r="PV106" s="412"/>
      <c r="PW106" s="412"/>
      <c r="PX106" s="412"/>
      <c r="PY106" s="412"/>
      <c r="PZ106" s="412"/>
      <c r="QA106" s="412"/>
      <c r="QB106" s="412"/>
      <c r="QC106" s="412"/>
      <c r="QD106" s="412"/>
      <c r="QE106" s="412"/>
      <c r="QF106" s="412"/>
      <c r="QG106" s="412"/>
      <c r="QH106" s="412"/>
      <c r="QI106" s="412"/>
      <c r="QJ106" s="412"/>
      <c r="QK106" s="412"/>
      <c r="QL106" s="412"/>
      <c r="QM106" s="412"/>
      <c r="QN106" s="412"/>
      <c r="QO106" s="412"/>
      <c r="QP106" s="412"/>
      <c r="QQ106" s="412"/>
      <c r="QR106" s="412"/>
      <c r="QS106" s="412"/>
      <c r="QT106" s="412"/>
      <c r="QU106" s="412"/>
      <c r="QV106" s="412"/>
      <c r="QW106" s="412"/>
      <c r="QX106" s="412"/>
      <c r="QY106" s="412"/>
      <c r="QZ106" s="412"/>
      <c r="RA106" s="412"/>
      <c r="RB106" s="412"/>
      <c r="RC106" s="412"/>
      <c r="RD106" s="412"/>
      <c r="RE106" s="412"/>
      <c r="RF106" s="412"/>
      <c r="RG106" s="412"/>
      <c r="RH106" s="412"/>
      <c r="RI106" s="412"/>
      <c r="RJ106" s="412"/>
      <c r="RK106" s="412"/>
      <c r="RL106" s="412"/>
      <c r="RM106" s="412"/>
      <c r="RN106" s="412"/>
      <c r="RO106" s="412"/>
      <c r="RP106" s="412"/>
      <c r="RQ106" s="412"/>
      <c r="RR106" s="412"/>
      <c r="RS106" s="412"/>
      <c r="RT106" s="412"/>
      <c r="RU106" s="412"/>
      <c r="RV106" s="412"/>
      <c r="RW106" s="412"/>
      <c r="RX106" s="412"/>
      <c r="RY106" s="412"/>
      <c r="RZ106" s="412"/>
      <c r="SA106" s="412"/>
      <c r="SB106" s="412"/>
      <c r="SC106" s="412"/>
      <c r="SD106" s="412"/>
      <c r="SE106" s="412"/>
      <c r="SF106" s="412"/>
      <c r="SG106" s="412"/>
      <c r="SH106" s="412"/>
      <c r="SI106" s="412"/>
      <c r="SJ106" s="412"/>
      <c r="SK106" s="412"/>
      <c r="SL106" s="412"/>
      <c r="SM106" s="412"/>
      <c r="SN106" s="412"/>
      <c r="SO106" s="412"/>
      <c r="SP106" s="412"/>
      <c r="SQ106" s="412"/>
      <c r="SR106" s="412"/>
      <c r="SS106" s="412"/>
      <c r="ST106" s="412"/>
      <c r="SU106" s="412"/>
      <c r="SV106" s="412"/>
      <c r="SW106" s="412"/>
      <c r="SX106" s="412"/>
      <c r="SY106" s="412"/>
      <c r="SZ106" s="412"/>
      <c r="TA106" s="412"/>
      <c r="TB106" s="412"/>
      <c r="TC106" s="412"/>
      <c r="TD106" s="412"/>
      <c r="TE106" s="412"/>
      <c r="TF106" s="412"/>
      <c r="TG106" s="412"/>
      <c r="TH106" s="412"/>
      <c r="TI106" s="412"/>
      <c r="TJ106" s="412"/>
      <c r="TK106" s="412"/>
      <c r="TL106" s="412"/>
      <c r="TM106" s="412"/>
      <c r="TN106" s="412"/>
      <c r="TO106" s="412"/>
      <c r="TP106" s="412"/>
      <c r="TQ106" s="412"/>
      <c r="TR106" s="412"/>
      <c r="TS106" s="412"/>
      <c r="TT106" s="412"/>
      <c r="TU106" s="412"/>
      <c r="TV106" s="412"/>
      <c r="TW106" s="412"/>
      <c r="TX106" s="412"/>
      <c r="TY106" s="412"/>
      <c r="TZ106" s="412"/>
      <c r="UA106" s="412"/>
      <c r="UB106" s="412"/>
      <c r="UC106" s="412"/>
      <c r="UD106" s="412"/>
      <c r="UE106" s="412"/>
      <c r="UF106" s="412"/>
      <c r="UG106" s="412"/>
      <c r="UH106" s="412"/>
      <c r="UI106" s="412"/>
      <c r="UJ106" s="412"/>
      <c r="UK106" s="412"/>
      <c r="UL106" s="412"/>
      <c r="UM106" s="412"/>
      <c r="UN106" s="412"/>
      <c r="UO106" s="412"/>
      <c r="UP106" s="412"/>
      <c r="UQ106" s="412"/>
      <c r="UR106" s="412"/>
      <c r="US106" s="412"/>
      <c r="UT106" s="412"/>
      <c r="UU106" s="412"/>
      <c r="UV106" s="412"/>
      <c r="UW106" s="412"/>
      <c r="UX106" s="412"/>
      <c r="UY106" s="412"/>
      <c r="UZ106" s="412"/>
      <c r="VA106" s="412"/>
      <c r="VB106" s="412"/>
      <c r="VC106" s="412"/>
      <c r="VD106" s="412"/>
      <c r="VE106" s="412"/>
      <c r="VF106" s="412"/>
      <c r="VG106" s="412"/>
      <c r="VH106" s="412"/>
      <c r="VI106" s="412"/>
      <c r="VJ106" s="412"/>
      <c r="VK106" s="412"/>
      <c r="VL106" s="412"/>
      <c r="VM106" s="412"/>
      <c r="VN106" s="412"/>
      <c r="VO106" s="412"/>
      <c r="VP106" s="412"/>
      <c r="VQ106" s="412"/>
      <c r="VR106" s="412"/>
      <c r="VS106" s="412"/>
      <c r="VT106" s="412"/>
      <c r="VU106" s="412"/>
      <c r="VV106" s="412"/>
      <c r="VW106" s="412"/>
      <c r="VX106" s="412"/>
      <c r="VY106" s="412"/>
      <c r="VZ106" s="412"/>
      <c r="WA106" s="412"/>
      <c r="WB106" s="412"/>
      <c r="WC106" s="412"/>
      <c r="WD106" s="412"/>
      <c r="WE106" s="412"/>
      <c r="WF106" s="412"/>
      <c r="WG106" s="412"/>
      <c r="WH106" s="412"/>
      <c r="WI106" s="412"/>
      <c r="WJ106" s="412"/>
      <c r="WK106" s="412"/>
      <c r="WL106" s="412"/>
      <c r="WM106" s="412"/>
      <c r="WN106" s="412"/>
      <c r="WO106" s="412"/>
      <c r="WP106" s="412"/>
      <c r="WQ106" s="412"/>
      <c r="WR106" s="412"/>
      <c r="WS106" s="412"/>
      <c r="WT106" s="412"/>
      <c r="WU106" s="412"/>
      <c r="WV106" s="412"/>
      <c r="WW106" s="412"/>
      <c r="WX106" s="412"/>
      <c r="WY106" s="412"/>
      <c r="WZ106" s="412"/>
      <c r="XA106" s="412"/>
      <c r="XB106" s="412"/>
      <c r="XC106" s="412"/>
      <c r="XD106" s="412"/>
      <c r="XE106" s="412"/>
      <c r="XF106" s="412"/>
      <c r="XG106" s="412"/>
      <c r="XH106" s="412"/>
      <c r="XI106" s="412"/>
      <c r="XJ106" s="412"/>
      <c r="XK106" s="412"/>
      <c r="XL106" s="412"/>
      <c r="XM106" s="412"/>
      <c r="XN106" s="412"/>
      <c r="XO106" s="412"/>
      <c r="XP106" s="412"/>
      <c r="XQ106" s="412"/>
      <c r="XR106" s="412"/>
      <c r="XS106" s="412"/>
      <c r="XT106" s="412"/>
      <c r="XU106" s="412"/>
      <c r="XV106" s="412"/>
      <c r="XW106" s="412"/>
      <c r="XX106" s="412"/>
      <c r="XY106" s="412"/>
      <c r="XZ106" s="412"/>
      <c r="YA106" s="412"/>
      <c r="YB106" s="412"/>
      <c r="YC106" s="412"/>
      <c r="YD106" s="412"/>
      <c r="YE106" s="412"/>
      <c r="YF106" s="412"/>
      <c r="YG106" s="412"/>
      <c r="YH106" s="412"/>
      <c r="YI106" s="412"/>
      <c r="YJ106" s="412"/>
      <c r="YK106" s="412"/>
      <c r="YL106" s="412"/>
      <c r="YM106" s="412"/>
      <c r="YN106" s="412"/>
      <c r="YO106" s="412"/>
      <c r="YP106" s="412"/>
      <c r="YQ106" s="412"/>
      <c r="YR106" s="412"/>
      <c r="YS106" s="412"/>
      <c r="YT106" s="412"/>
      <c r="YU106" s="412"/>
      <c r="YV106" s="412"/>
      <c r="YW106" s="412"/>
      <c r="YX106" s="412"/>
      <c r="YY106" s="412"/>
      <c r="YZ106" s="412"/>
      <c r="ZA106" s="412"/>
      <c r="ZB106" s="412"/>
      <c r="ZC106" s="412"/>
      <c r="ZD106" s="412"/>
      <c r="ZE106" s="412"/>
      <c r="ZF106" s="412"/>
      <c r="ZG106" s="412"/>
      <c r="ZH106" s="412"/>
      <c r="ZI106" s="412"/>
      <c r="ZJ106" s="412"/>
      <c r="ZK106" s="412"/>
      <c r="ZL106" s="412"/>
      <c r="ZM106" s="412"/>
      <c r="ZN106" s="412"/>
      <c r="ZO106" s="412"/>
      <c r="ZP106" s="412"/>
      <c r="ZQ106" s="412"/>
      <c r="ZR106" s="412"/>
      <c r="ZS106" s="412"/>
      <c r="ZT106" s="412"/>
      <c r="ZU106" s="412"/>
      <c r="ZV106" s="412"/>
      <c r="ZW106" s="412"/>
      <c r="ZX106" s="412"/>
      <c r="ZY106" s="412"/>
      <c r="ZZ106" s="412"/>
      <c r="AAA106" s="412"/>
      <c r="AAB106" s="412"/>
      <c r="AAC106" s="412"/>
      <c r="AAD106" s="412"/>
      <c r="AAE106" s="412"/>
      <c r="AAF106" s="412"/>
      <c r="AAG106" s="412"/>
      <c r="AAH106" s="412"/>
      <c r="AAI106" s="412"/>
      <c r="AAJ106" s="412"/>
      <c r="AAK106" s="412"/>
      <c r="AAL106" s="412"/>
      <c r="AAM106" s="412"/>
      <c r="AAN106" s="412"/>
      <c r="AAO106" s="412"/>
      <c r="AAP106" s="412"/>
      <c r="AAQ106" s="412"/>
      <c r="AAR106" s="412"/>
      <c r="AAS106" s="412"/>
      <c r="AAT106" s="412"/>
      <c r="AAU106" s="412"/>
      <c r="AAV106" s="412"/>
      <c r="AAW106" s="412"/>
      <c r="AAX106" s="412"/>
      <c r="AAY106" s="412"/>
      <c r="AAZ106" s="412"/>
      <c r="ABA106" s="412"/>
      <c r="ABB106" s="412"/>
      <c r="ABC106" s="412"/>
      <c r="ABD106" s="412"/>
      <c r="ABE106" s="412"/>
      <c r="ABF106" s="412"/>
      <c r="ABG106" s="412"/>
      <c r="ABH106" s="412"/>
      <c r="ABI106" s="412"/>
      <c r="ABJ106" s="412"/>
      <c r="ABK106" s="412"/>
      <c r="ABL106" s="412"/>
      <c r="ABM106" s="412"/>
      <c r="ABN106" s="412"/>
      <c r="ABO106" s="412"/>
      <c r="ABP106" s="412"/>
      <c r="ABQ106" s="412"/>
      <c r="ABR106" s="412"/>
      <c r="ABS106" s="412"/>
      <c r="ABT106" s="412"/>
      <c r="ABU106" s="412"/>
      <c r="ABV106" s="412"/>
      <c r="ABW106" s="412"/>
      <c r="ABX106" s="412"/>
      <c r="ABY106" s="412"/>
      <c r="ABZ106" s="412"/>
      <c r="ACA106" s="412"/>
      <c r="ACB106" s="412"/>
      <c r="ACC106" s="412"/>
      <c r="ACD106" s="412"/>
      <c r="ACE106" s="412"/>
      <c r="ACF106" s="412"/>
      <c r="ACG106" s="412"/>
      <c r="ACH106" s="412"/>
      <c r="ACI106" s="412"/>
      <c r="ACJ106" s="412"/>
      <c r="ACK106" s="412"/>
      <c r="ACL106" s="412"/>
      <c r="ACM106" s="412"/>
      <c r="ACN106" s="412"/>
      <c r="ACO106" s="412"/>
      <c r="ACP106" s="412"/>
      <c r="ACQ106" s="412"/>
      <c r="ACR106" s="412"/>
      <c r="ACS106" s="412"/>
      <c r="ACT106" s="412"/>
      <c r="ACU106" s="412"/>
      <c r="ACV106" s="412"/>
      <c r="ACW106" s="412"/>
      <c r="ACX106" s="412"/>
      <c r="ACY106" s="412"/>
      <c r="ACZ106" s="412"/>
      <c r="ADA106" s="412"/>
      <c r="ADB106" s="412"/>
      <c r="ADC106" s="412"/>
      <c r="ADD106" s="412"/>
      <c r="ADE106" s="412"/>
      <c r="ADF106" s="412"/>
      <c r="ADG106" s="412"/>
      <c r="ADH106" s="412"/>
      <c r="ADI106" s="412"/>
      <c r="ADJ106" s="412"/>
      <c r="ADK106" s="412"/>
      <c r="ADL106" s="412"/>
      <c r="ADM106" s="412"/>
      <c r="ADN106" s="412"/>
      <c r="ADO106" s="412"/>
      <c r="ADP106" s="412"/>
      <c r="ADQ106" s="412"/>
      <c r="ADR106" s="412"/>
      <c r="ADS106" s="412"/>
      <c r="ADT106" s="412"/>
      <c r="ADU106" s="412"/>
      <c r="ADV106" s="412"/>
      <c r="ADW106" s="412"/>
      <c r="ADX106" s="412"/>
      <c r="ADY106" s="412"/>
      <c r="ADZ106" s="412"/>
      <c r="AEA106" s="412"/>
      <c r="AEB106" s="412"/>
      <c r="AEC106" s="412"/>
      <c r="AED106" s="412"/>
      <c r="AEE106" s="412"/>
      <c r="AEF106" s="412"/>
      <c r="AEG106" s="412"/>
      <c r="AEH106" s="412"/>
      <c r="AEI106" s="412"/>
      <c r="AEJ106" s="412"/>
      <c r="AEK106" s="412"/>
      <c r="AEL106" s="412"/>
      <c r="AEM106" s="412"/>
      <c r="AEN106" s="412"/>
      <c r="AEO106" s="412"/>
      <c r="AEP106" s="412"/>
      <c r="AEQ106" s="412"/>
      <c r="AER106" s="412"/>
      <c r="AES106" s="412"/>
      <c r="AET106" s="412"/>
      <c r="AEU106" s="412"/>
      <c r="AEV106" s="412"/>
      <c r="AEW106" s="412"/>
      <c r="AEX106" s="412"/>
      <c r="AEY106" s="412"/>
      <c r="AEZ106" s="412"/>
      <c r="AFA106" s="412"/>
      <c r="AFB106" s="412"/>
      <c r="AFC106" s="412"/>
      <c r="AFD106" s="412"/>
      <c r="AFE106" s="412"/>
      <c r="AFF106" s="412"/>
      <c r="AFG106" s="412"/>
      <c r="AFH106" s="412"/>
      <c r="AFI106" s="412"/>
      <c r="AFJ106" s="412"/>
      <c r="AFK106" s="412"/>
      <c r="AFL106" s="412"/>
      <c r="AFM106" s="412"/>
      <c r="AFN106" s="412"/>
      <c r="AFO106" s="412"/>
      <c r="AFP106" s="412"/>
      <c r="AFQ106" s="412"/>
      <c r="AFR106" s="412"/>
      <c r="AFS106" s="412"/>
      <c r="AFT106" s="412"/>
      <c r="AFU106" s="412"/>
      <c r="AFV106" s="412"/>
      <c r="AFW106" s="412"/>
      <c r="AFX106" s="412"/>
      <c r="AFY106" s="412"/>
      <c r="AFZ106" s="412"/>
      <c r="AGA106" s="412"/>
      <c r="AGB106" s="412"/>
      <c r="AGC106" s="412"/>
      <c r="AGD106" s="412"/>
      <c r="AGE106" s="412"/>
      <c r="AGF106" s="412"/>
      <c r="AGG106" s="412"/>
      <c r="AGH106" s="412"/>
      <c r="AGI106" s="412"/>
      <c r="AGJ106" s="412"/>
      <c r="AGK106" s="412"/>
      <c r="AGL106" s="412"/>
      <c r="AGM106" s="412"/>
      <c r="AGN106" s="412"/>
      <c r="AGO106" s="412"/>
      <c r="AGP106" s="412"/>
      <c r="AGQ106" s="412"/>
      <c r="AGR106" s="412"/>
      <c r="AGS106" s="412"/>
      <c r="AGT106" s="412"/>
      <c r="AGU106" s="412"/>
      <c r="AGV106" s="412"/>
      <c r="AGW106" s="412"/>
      <c r="AGX106" s="412"/>
      <c r="AGY106" s="412"/>
      <c r="AGZ106" s="412"/>
      <c r="AHA106" s="412"/>
      <c r="AHB106" s="412"/>
      <c r="AHC106" s="412"/>
      <c r="AHD106" s="412"/>
      <c r="AHE106" s="412"/>
      <c r="AHF106" s="412"/>
      <c r="AHG106" s="412"/>
      <c r="AHH106" s="412"/>
      <c r="AHI106" s="412"/>
      <c r="AHJ106" s="412"/>
      <c r="AHK106" s="412"/>
      <c r="AHL106" s="412"/>
      <c r="AHM106" s="412"/>
      <c r="AHN106" s="412"/>
      <c r="AHO106" s="412"/>
      <c r="AHP106" s="412"/>
      <c r="AHQ106" s="412"/>
      <c r="AHR106" s="412"/>
      <c r="AHS106" s="412"/>
      <c r="AHT106" s="412"/>
      <c r="AHU106" s="412"/>
      <c r="AHV106" s="412"/>
      <c r="AHW106" s="412"/>
      <c r="AHX106" s="412"/>
      <c r="AHY106" s="412"/>
      <c r="AHZ106" s="412"/>
      <c r="AIA106" s="412"/>
      <c r="AIB106" s="412"/>
      <c r="AIC106" s="412"/>
      <c r="AID106" s="412"/>
      <c r="AIE106" s="412"/>
      <c r="AIF106" s="412"/>
      <c r="AIG106" s="412"/>
      <c r="AIH106" s="412"/>
      <c r="AII106" s="412"/>
      <c r="AIJ106" s="412"/>
      <c r="AIK106" s="412"/>
      <c r="AIL106" s="412"/>
      <c r="AIM106" s="412"/>
      <c r="AIN106" s="412"/>
      <c r="AIO106" s="412"/>
      <c r="AIP106" s="412"/>
      <c r="AIQ106" s="412"/>
      <c r="AIR106" s="412"/>
      <c r="AIS106" s="412"/>
      <c r="AIT106" s="412"/>
      <c r="AIU106" s="412"/>
      <c r="AIV106" s="412"/>
      <c r="AIW106" s="412"/>
      <c r="AIX106" s="412"/>
      <c r="AIY106" s="412"/>
      <c r="AIZ106" s="412"/>
      <c r="AJA106" s="412"/>
      <c r="AJB106" s="412"/>
      <c r="AJC106" s="412"/>
      <c r="AJD106" s="412"/>
      <c r="AJE106" s="412"/>
      <c r="AJF106" s="412"/>
      <c r="AJG106" s="412"/>
      <c r="AJH106" s="412"/>
      <c r="AJI106" s="412"/>
      <c r="AJJ106" s="412"/>
      <c r="AJK106" s="412"/>
      <c r="AJL106" s="412"/>
      <c r="AJM106" s="412"/>
      <c r="AJN106" s="412"/>
      <c r="AJO106" s="412"/>
      <c r="AJP106" s="412"/>
      <c r="AJQ106" s="412"/>
      <c r="AJR106" s="412"/>
      <c r="AJS106" s="412"/>
      <c r="AJT106" s="412"/>
      <c r="AJU106" s="412"/>
      <c r="AJV106" s="412"/>
      <c r="AJW106" s="412"/>
      <c r="AJX106" s="412"/>
      <c r="AJY106" s="412"/>
      <c r="AJZ106" s="412"/>
      <c r="AKA106" s="412"/>
      <c r="AKB106" s="412"/>
      <c r="AKC106" s="412"/>
      <c r="AKD106" s="412"/>
      <c r="AKE106" s="412"/>
      <c r="AKF106" s="412"/>
      <c r="AKG106" s="412"/>
      <c r="AKH106" s="412"/>
      <c r="AKI106" s="412"/>
      <c r="AKJ106" s="412"/>
      <c r="AKK106" s="412"/>
      <c r="AKL106" s="412"/>
      <c r="AKM106" s="412"/>
      <c r="AKN106" s="412"/>
      <c r="AKO106" s="412"/>
      <c r="AKP106" s="412"/>
      <c r="AKQ106" s="412"/>
      <c r="AKR106" s="412"/>
      <c r="AKS106" s="412"/>
      <c r="AKT106" s="412"/>
      <c r="AKU106" s="412"/>
      <c r="AKV106" s="412"/>
      <c r="AKW106" s="412"/>
      <c r="AKX106" s="412"/>
      <c r="AKY106" s="412"/>
      <c r="AKZ106" s="412"/>
      <c r="ALA106" s="412"/>
      <c r="ALB106" s="412"/>
      <c r="ALC106" s="412"/>
      <c r="ALD106" s="412"/>
      <c r="ALE106" s="412"/>
      <c r="ALF106" s="412"/>
      <c r="ALG106" s="412"/>
      <c r="ALH106" s="412"/>
      <c r="ALI106" s="412"/>
      <c r="ALJ106" s="412"/>
      <c r="ALK106" s="412"/>
      <c r="ALL106" s="412"/>
      <c r="ALM106" s="412"/>
      <c r="ALN106" s="412"/>
      <c r="ALO106" s="412"/>
      <c r="ALP106" s="412"/>
      <c r="ALQ106" s="412"/>
      <c r="ALR106" s="412"/>
      <c r="ALS106" s="412"/>
      <c r="ALT106" s="412"/>
      <c r="ALU106" s="412"/>
      <c r="ALV106" s="412"/>
      <c r="ALW106" s="412"/>
      <c r="ALX106" s="412"/>
      <c r="ALY106" s="412"/>
      <c r="ALZ106" s="412"/>
      <c r="AMA106" s="412"/>
      <c r="AMB106" s="412"/>
      <c r="AMC106" s="412"/>
      <c r="AMD106" s="412"/>
      <c r="AME106" s="412"/>
      <c r="AMF106" s="412"/>
      <c r="AMG106" s="412"/>
      <c r="AMH106" s="412"/>
      <c r="AMI106" s="412"/>
      <c r="AMJ106" s="412"/>
      <c r="AMK106" s="412"/>
      <c r="AML106" s="412"/>
      <c r="AMM106" s="412"/>
      <c r="AMN106" s="412"/>
      <c r="AMO106" s="412"/>
      <c r="AMP106" s="412"/>
      <c r="AMQ106" s="412"/>
      <c r="AMR106" s="412"/>
      <c r="AMS106" s="412"/>
      <c r="AMT106" s="412"/>
      <c r="AMU106" s="412"/>
      <c r="AMV106" s="412"/>
      <c r="AMW106" s="412"/>
      <c r="AMX106" s="412"/>
      <c r="AMY106" s="412"/>
      <c r="AMZ106" s="412"/>
      <c r="ANA106" s="412"/>
      <c r="ANB106" s="412"/>
      <c r="ANC106" s="412"/>
      <c r="AND106" s="412"/>
      <c r="ANE106" s="412"/>
      <c r="ANF106" s="412"/>
      <c r="ANG106" s="412"/>
      <c r="ANH106" s="412"/>
      <c r="ANI106" s="412"/>
      <c r="ANJ106" s="412"/>
    </row>
    <row r="107" spans="1:1050" ht="26.1" customHeight="1" outlineLevel="2" x14ac:dyDescent="0.2">
      <c r="A107" s="102">
        <v>32300</v>
      </c>
      <c r="B107" s="7" t="s">
        <v>137</v>
      </c>
      <c r="C107" s="7" t="s">
        <v>113</v>
      </c>
      <c r="D107" s="7" t="s">
        <v>10</v>
      </c>
      <c r="E107" s="7" t="s">
        <v>115</v>
      </c>
      <c r="F107" s="7"/>
      <c r="G107" s="43" t="s">
        <v>261</v>
      </c>
      <c r="H107" s="42" t="s">
        <v>130</v>
      </c>
      <c r="I107" s="42">
        <v>14</v>
      </c>
      <c r="J107" s="44">
        <v>502.03</v>
      </c>
      <c r="K107" s="44"/>
      <c r="L107" s="44"/>
      <c r="M107" s="44"/>
      <c r="N107" s="44"/>
      <c r="O107" s="44"/>
      <c r="P107" s="44">
        <v>305.62</v>
      </c>
      <c r="Q107" s="44">
        <v>183.24</v>
      </c>
      <c r="R107" s="44"/>
      <c r="S107" s="44"/>
      <c r="T107" s="44">
        <f t="shared" si="88"/>
        <v>990.89</v>
      </c>
      <c r="U107" s="44">
        <f t="shared" si="89"/>
        <v>13505.98</v>
      </c>
      <c r="V107" s="42">
        <v>3</v>
      </c>
      <c r="W107" s="45">
        <v>16</v>
      </c>
      <c r="X107" s="46">
        <f>VLOOKUP(W107,'[1]PPTOS GENERALES 2024'!$AO$61:$AQ$63,3)*Y107</f>
        <v>436.27</v>
      </c>
      <c r="Y107" s="47">
        <v>1</v>
      </c>
      <c r="Z107" s="48">
        <f>VLOOKUP(C107,'[1]PPTOS GENERALES 2024'!$AL$3:$AO$8,4)*Y107</f>
        <v>659.44</v>
      </c>
      <c r="AA107" s="48">
        <f>VLOOKUP(C107,'[1]PPTOS GENERALES 2024'!$AL$3:$AP$8,5)*DM107*Y107</f>
        <v>151.57333333333332</v>
      </c>
      <c r="AB107" s="48"/>
      <c r="AC107" s="44">
        <f>VLOOKUP(C107,'[1]PPTOS GENERALES 2024'!$AU$3:$AV$8,2)*Y107</f>
        <v>659.44399999999996</v>
      </c>
      <c r="AD107" s="44">
        <f>VLOOKUP(C107,'[1]PPTOS GENERALES 2024'!$AU$3:$AW$8,3)*DM107*Y107</f>
        <v>151.53599999999997</v>
      </c>
      <c r="AE107" s="49">
        <f>VLOOKUP(I107,'[1]PPTOS GENERALES 2024'!$AO$60:$AQ$63,3)*Y107</f>
        <v>380.27</v>
      </c>
      <c r="AF107" s="44">
        <f t="shared" si="87"/>
        <v>56</v>
      </c>
      <c r="AG107" s="44">
        <f>VLOOKUP(V107,'[1]PPTOS GENERALES 2024'!$AL$61:$AU$63,10)*Y107</f>
        <v>465.15999999999997</v>
      </c>
      <c r="AH107" s="44"/>
      <c r="AI107" s="44"/>
      <c r="AJ107" s="44"/>
      <c r="AK107" s="50"/>
      <c r="AL107" s="44">
        <f>VLOOKUP(V107,'[1]PPTOS GENERALES 2024'!$AL$45:$BB$56,12)*AK107</f>
        <v>0</v>
      </c>
      <c r="AM107" s="50"/>
      <c r="AN107" s="44">
        <f>VLOOKUP(V107,'[1]PPTOS GENERALES 2024'!$AL$45:$BB$56,14)*AM107</f>
        <v>0</v>
      </c>
      <c r="AO107" s="50"/>
      <c r="AP107" s="44">
        <f>VLOOKUP(V107,'[1]PPTOS GENERALES 2024'!$AL$45:$BB$56,15)*AO107</f>
        <v>0</v>
      </c>
      <c r="AQ107" s="50"/>
      <c r="AR107" s="44">
        <f>VLOOKUP(V107,'[1]PPTOS GENERALES 2024'!$AL$45:$BB$56,17)*AQ107</f>
        <v>0</v>
      </c>
      <c r="AS107" s="50"/>
      <c r="AT107" s="44">
        <f>VLOOKUP(V107,'[1]PPTOS GENERALES 2024'!$AL$45:$BG$56,18)*AS107</f>
        <v>0</v>
      </c>
      <c r="AU107" s="20"/>
      <c r="AV107" s="44">
        <f>VLOOKUP(V107,'[1]PPTOS GENERALES 2024'!$AL$45:$BG$56,19)*AU107</f>
        <v>0</v>
      </c>
      <c r="AW107" s="20"/>
      <c r="AX107" s="44">
        <f>VLOOKUP(V107,'[1]PPTOS GENERALES 2024'!$AL$45:$BG$56,20)*AW107</f>
        <v>0</v>
      </c>
      <c r="AY107" s="20"/>
      <c r="AZ107" s="44">
        <f>VLOOKUP(V107,'[1]PPTOS GENERALES 2024'!$AL$45:$BG$56,21)*AY107</f>
        <v>0</v>
      </c>
      <c r="BA107" s="20"/>
      <c r="BB107" s="44">
        <f>VLOOKUP(V107,'[1]PPTOS GENERALES 2024'!$AL$45:$BG$56,22)*BA107</f>
        <v>0</v>
      </c>
      <c r="BC107" s="20"/>
      <c r="BD107" s="270">
        <f>VLOOKUP(V107,'[1]PPTOS GENERALES 2024'!$AL$45:$BZ$56,23)*BC107</f>
        <v>0</v>
      </c>
      <c r="BE107" s="20"/>
      <c r="BF107" s="270">
        <f>VLOOKUP(V107,'[1]PPTOS GENERALES 2024'!$AL$45:$BZ$56,24)*BE107</f>
        <v>0</v>
      </c>
      <c r="BG107" s="20"/>
      <c r="BH107" s="270">
        <f>VLOOKUP(V107,'[1]PPTOS GENERALES 2024'!$AL$45:$BZ$56,25)*BG107</f>
        <v>0</v>
      </c>
      <c r="BI107" s="20"/>
      <c r="BJ107" s="270">
        <f>VLOOKUP(V107,'[1]PPTOS GENERALES 2024'!$AL$45:$BZ$56,26)*BI107</f>
        <v>0</v>
      </c>
      <c r="BK107" s="20"/>
      <c r="BL107" s="270">
        <f>VLOOKUP(V107,'[1]PPTOS GENERALES 2024'!$AL$45:$BZ$56,27)*BK107</f>
        <v>0</v>
      </c>
      <c r="BM107" s="270"/>
      <c r="BN107" s="270">
        <f>VLOOKUP(V107,'[1]PPTOS GENERALES 2024'!$AL$45:$BZ$56,28)*BM107</f>
        <v>0</v>
      </c>
      <c r="BO107" s="270"/>
      <c r="BP107" s="270">
        <f>VLOOKUP(V107,'[1]PPTOS GENERALES 2024'!$AL$45:$BZ$56,29)*BO107</f>
        <v>0</v>
      </c>
      <c r="BQ107" s="270"/>
      <c r="BR107" s="270">
        <f>VLOOKUP(V107,'[1]PPTOS GENERALES 2024'!$AL$45:$BZ$56,30)*BQ107</f>
        <v>0</v>
      </c>
      <c r="BS107" s="270"/>
      <c r="BT107" s="270">
        <f>VLOOKUP(V107,'[1]PPTOS GENERALES 2024'!$AL$45:$BZ$56,31)*BS107</f>
        <v>0</v>
      </c>
      <c r="BU107" s="270"/>
      <c r="BV107" s="270">
        <f>VLOOKUP(V107,'[1]PPTOS GENERALES 2024'!$AL$45:$BZ$56,32)*BU107</f>
        <v>0</v>
      </c>
      <c r="BW107" s="270"/>
      <c r="BX107" s="270">
        <f>VLOOKUP(V107,'[1]PPTOS GENERALES 2024'!$AL$45:$BZ$56,33)*BW107</f>
        <v>0</v>
      </c>
      <c r="BY107" s="270"/>
      <c r="BZ107" s="270">
        <f>VLOOKUP(V107,'[1]PPTOS GENERALES 2024'!$AL$45:$BZ$56,34)*BY107</f>
        <v>0</v>
      </c>
      <c r="CA107" s="270"/>
      <c r="CB107" s="270">
        <f>VLOOKUP(V107,'[1]PPTOS GENERALES 2024'!$AL$45:$BZ$56,35)*CA107</f>
        <v>0</v>
      </c>
      <c r="CC107" s="270">
        <v>0</v>
      </c>
      <c r="CD107" s="270">
        <f>VLOOKUP(V107,'[1]PPTOS GENERALES 2024'!$AL$45:$BZ$56,36)*CC107</f>
        <v>0</v>
      </c>
      <c r="CE107" s="270">
        <v>0</v>
      </c>
      <c r="CF107" s="270">
        <f>VLOOKUP(V107,'[1]PPTOS GENERALES 2024'!$AL$45:$BZ$56,37)*CE107</f>
        <v>0</v>
      </c>
      <c r="CG107" s="270">
        <v>0</v>
      </c>
      <c r="CH107" s="270">
        <f>VLOOKUP(V107,'[1]PPTOS GENERALES 2024'!$AL$45:$BZ$56,38)*CG107</f>
        <v>0</v>
      </c>
      <c r="CI107" s="270">
        <v>0</v>
      </c>
      <c r="CJ107" s="270">
        <f>VLOOKUP(V107,'[1]PPTOS GENERALES 2024'!$AL$45:$BZ$56,39)*CI107</f>
        <v>0</v>
      </c>
      <c r="CK107" s="270"/>
      <c r="CL107" s="270">
        <f>VLOOKUP(V107,'[1]PPTOS GENERALES 2024'!$AL$45:$BZ$56,40)*CK107</f>
        <v>0</v>
      </c>
      <c r="CM107" s="270"/>
      <c r="CN107" s="270">
        <f>VLOOKUP(V107,'[1]PPTOS GENERALES 2024'!$AL$45:$BZ$56,41)*CM107</f>
        <v>0</v>
      </c>
      <c r="CO107" s="44"/>
      <c r="CP107" s="44"/>
      <c r="CQ107" s="44"/>
      <c r="CR107" s="44"/>
      <c r="CS107" s="44"/>
      <c r="CT107" s="44">
        <f>Z107*14</f>
        <v>9232.16</v>
      </c>
      <c r="CU107" s="44">
        <f>(AA107*12)+ (AD107*2)+AB107</f>
        <v>2121.9519999999998</v>
      </c>
      <c r="CV107" s="44"/>
      <c r="CW107" s="44">
        <f>(AE107+AF107)*14</f>
        <v>6107.78</v>
      </c>
      <c r="CX107" s="44">
        <f>AG107*14</f>
        <v>6512.24</v>
      </c>
      <c r="CY107" s="270">
        <f t="shared" si="79"/>
        <v>0</v>
      </c>
      <c r="CZ107" s="278">
        <f t="shared" si="80"/>
        <v>6512.24</v>
      </c>
      <c r="DA107" s="129">
        <f t="shared" si="81"/>
        <v>23974.131999999998</v>
      </c>
      <c r="DB107" s="21">
        <v>0</v>
      </c>
      <c r="DC107" s="53">
        <f t="shared" si="82"/>
        <v>23974.206666666665</v>
      </c>
      <c r="DD107" s="54">
        <f t="shared" si="83"/>
        <v>0.77508086541418431</v>
      </c>
      <c r="DE107" s="44"/>
      <c r="DF107" s="44"/>
      <c r="DG107" s="44">
        <f t="shared" si="84"/>
        <v>1712.4433333333332</v>
      </c>
      <c r="DH107" s="42" t="e">
        <f>#REF!-#REF!</f>
        <v>#REF!</v>
      </c>
      <c r="DI107" s="55" t="s">
        <v>122</v>
      </c>
      <c r="DJ107" s="130">
        <v>35345</v>
      </c>
      <c r="DK107" s="284">
        <v>45658</v>
      </c>
      <c r="DL107" s="58">
        <f t="shared" si="85"/>
        <v>9.3333333333333339</v>
      </c>
      <c r="DM107" s="58">
        <f t="shared" si="86"/>
        <v>9.3333333333333339</v>
      </c>
      <c r="DN107" s="59">
        <f>ROUND(AF107/30,2)</f>
        <v>1.87</v>
      </c>
      <c r="DO107" s="60">
        <f>ROUND(AJ107/30,2)</f>
        <v>0</v>
      </c>
      <c r="DP107" s="60">
        <f>ROUND(AL107/30,2)</f>
        <v>0</v>
      </c>
      <c r="DQ107" s="60">
        <f>ROUND(AN107/30,2)</f>
        <v>0</v>
      </c>
      <c r="DR107" s="60">
        <f>ROUND(AP107/30,2)</f>
        <v>0</v>
      </c>
      <c r="DS107" s="60">
        <f>ROUND(AR107/30,2)</f>
        <v>0</v>
      </c>
      <c r="DT107" s="60">
        <f>ROUND(AT107/30,2)</f>
        <v>0</v>
      </c>
      <c r="DU107" s="60">
        <f>ROUND(AV107/30,2)</f>
        <v>0</v>
      </c>
      <c r="DV107" s="60">
        <f>ROUND(AX107/30,2)</f>
        <v>0</v>
      </c>
      <c r="DW107" s="60">
        <f>ROUND(AZ107/30,2)</f>
        <v>0</v>
      </c>
      <c r="DX107" s="60">
        <f>ROUND(BB107/30,2)</f>
        <v>0</v>
      </c>
      <c r="DY107" s="61"/>
      <c r="DZ107" s="62">
        <v>291</v>
      </c>
      <c r="EA107" s="62">
        <v>1251.23</v>
      </c>
      <c r="EB107" s="63" t="e">
        <f>#REF!-DZ107</f>
        <v>#REF!</v>
      </c>
      <c r="EC107" s="64">
        <f>DG107-EA107</f>
        <v>461.21333333333314</v>
      </c>
      <c r="ED107" s="65">
        <f>ROUND(DB107/2,2)</f>
        <v>0</v>
      </c>
      <c r="EE107" s="61"/>
      <c r="EF107" s="61"/>
      <c r="EG107" s="61"/>
      <c r="EH107" s="61"/>
      <c r="EI107" s="134" t="s">
        <v>146</v>
      </c>
      <c r="EJ107" s="124">
        <v>32300</v>
      </c>
      <c r="EK107" s="67">
        <v>3</v>
      </c>
      <c r="EL107" s="68">
        <v>2</v>
      </c>
      <c r="EM107" s="174">
        <v>3</v>
      </c>
      <c r="EN107" s="135">
        <v>0</v>
      </c>
      <c r="EO107" s="135">
        <v>0</v>
      </c>
      <c r="EP107" s="61"/>
      <c r="EQ107" s="61"/>
      <c r="ER107" s="61"/>
      <c r="ES107" s="61"/>
      <c r="ET107" s="61"/>
      <c r="EU107" s="206"/>
      <c r="EV107" s="206"/>
      <c r="EW107" s="206"/>
      <c r="EX107" s="206"/>
      <c r="EY107" s="206"/>
      <c r="EZ107" s="206"/>
      <c r="FA107" s="206"/>
      <c r="FB107" s="206"/>
      <c r="FC107" s="206"/>
      <c r="FD107" s="206"/>
      <c r="FE107" s="206"/>
      <c r="FF107" s="206"/>
      <c r="FG107" s="206"/>
      <c r="FH107" s="206"/>
      <c r="FI107" s="206"/>
      <c r="FJ107" s="206"/>
      <c r="FK107" s="206"/>
      <c r="FL107" s="206"/>
      <c r="FM107" s="206"/>
      <c r="FN107" s="206"/>
      <c r="FO107" s="206"/>
      <c r="FP107" s="206"/>
      <c r="FQ107" s="206"/>
      <c r="FR107" s="206"/>
      <c r="FS107" s="206"/>
      <c r="FT107" s="206"/>
      <c r="FU107" s="206"/>
      <c r="FV107" s="206"/>
      <c r="FW107" s="206"/>
      <c r="FX107" s="206"/>
      <c r="FY107" s="206"/>
      <c r="FZ107" s="206"/>
      <c r="GA107" s="206"/>
      <c r="GB107" s="206"/>
      <c r="GC107" s="206"/>
      <c r="GD107" s="206"/>
      <c r="GE107" s="206"/>
      <c r="GF107" s="206"/>
      <c r="GG107" s="206"/>
      <c r="GH107" s="206"/>
      <c r="GI107" s="206"/>
      <c r="GJ107" s="206"/>
      <c r="GK107" s="206"/>
      <c r="GL107" s="206"/>
      <c r="GM107" s="206"/>
      <c r="GN107" s="206"/>
      <c r="GO107" s="206"/>
      <c r="GP107" s="206"/>
      <c r="GQ107" s="206"/>
      <c r="GR107" s="206"/>
      <c r="GS107" s="206"/>
      <c r="GT107" s="206"/>
      <c r="GU107" s="206"/>
      <c r="GV107" s="206"/>
      <c r="GW107" s="206"/>
      <c r="GX107" s="206"/>
      <c r="GY107" s="206"/>
      <c r="GZ107" s="206"/>
      <c r="HA107" s="206"/>
      <c r="HB107" s="206"/>
      <c r="HC107" s="206"/>
      <c r="HD107" s="206"/>
      <c r="HE107" s="206"/>
      <c r="HF107" s="206"/>
      <c r="HG107" s="206"/>
      <c r="HH107" s="206"/>
      <c r="HI107" s="206"/>
      <c r="HJ107" s="206"/>
      <c r="HK107" s="206"/>
      <c r="HL107" s="206"/>
      <c r="HM107" s="206"/>
      <c r="HN107" s="206"/>
      <c r="HO107" s="206"/>
      <c r="HP107" s="206"/>
      <c r="HQ107" s="206"/>
      <c r="HR107" s="206"/>
      <c r="HS107" s="206"/>
      <c r="HT107" s="206"/>
      <c r="HU107" s="206"/>
      <c r="HV107" s="206"/>
      <c r="HW107" s="206"/>
      <c r="HX107" s="206"/>
      <c r="HY107" s="206"/>
      <c r="HZ107" s="206"/>
      <c r="IA107" s="206"/>
      <c r="IB107" s="206"/>
      <c r="IC107" s="206"/>
      <c r="ID107" s="206"/>
      <c r="IE107" s="206"/>
      <c r="IF107" s="206"/>
      <c r="IG107" s="206"/>
      <c r="IH107" s="206"/>
      <c r="II107" s="206"/>
      <c r="IJ107" s="206"/>
      <c r="IK107" s="206"/>
      <c r="IL107" s="206"/>
      <c r="IM107" s="206"/>
      <c r="IN107" s="206"/>
      <c r="IO107" s="206"/>
      <c r="IP107" s="206"/>
      <c r="IQ107" s="206"/>
      <c r="IR107" s="206"/>
      <c r="IS107" s="206"/>
      <c r="IT107" s="206"/>
      <c r="IU107" s="206"/>
      <c r="IV107" s="206"/>
      <c r="IW107" s="206"/>
      <c r="IX107" s="206"/>
      <c r="IY107" s="206"/>
      <c r="IZ107" s="206"/>
      <c r="JA107" s="206"/>
      <c r="JB107" s="206"/>
      <c r="JC107" s="206"/>
      <c r="JD107" s="206"/>
      <c r="JE107" s="206"/>
      <c r="JF107" s="206"/>
      <c r="JG107" s="206"/>
      <c r="JH107" s="206"/>
      <c r="JI107" s="206"/>
      <c r="JJ107" s="206"/>
      <c r="JK107" s="206"/>
      <c r="JL107" s="206"/>
      <c r="JM107" s="206"/>
      <c r="JN107" s="206"/>
      <c r="JO107" s="206"/>
      <c r="JP107" s="206"/>
      <c r="JQ107" s="206"/>
      <c r="JR107" s="206"/>
      <c r="JS107" s="206"/>
      <c r="JT107" s="206"/>
      <c r="JU107" s="206"/>
      <c r="JV107" s="206"/>
      <c r="JW107" s="206"/>
      <c r="JX107" s="206"/>
      <c r="JY107" s="206"/>
      <c r="JZ107" s="206"/>
      <c r="KA107" s="206"/>
      <c r="KB107" s="206"/>
      <c r="KC107" s="206"/>
      <c r="KD107" s="206"/>
      <c r="KE107" s="206"/>
      <c r="KF107" s="206"/>
      <c r="KG107" s="206"/>
      <c r="KH107" s="206"/>
      <c r="KI107" s="206"/>
      <c r="KJ107" s="206"/>
      <c r="KK107" s="206"/>
      <c r="KL107" s="206"/>
      <c r="KM107" s="206"/>
      <c r="KN107" s="206"/>
      <c r="KO107" s="206"/>
      <c r="KP107" s="206"/>
      <c r="KQ107" s="206"/>
      <c r="KR107" s="206"/>
      <c r="KS107" s="206"/>
      <c r="KT107" s="206"/>
      <c r="KU107" s="206"/>
      <c r="KV107" s="206"/>
      <c r="KW107" s="206"/>
      <c r="KX107" s="206"/>
      <c r="KY107" s="206"/>
      <c r="KZ107" s="206"/>
      <c r="LA107" s="206"/>
      <c r="LB107" s="206"/>
      <c r="LC107" s="206"/>
      <c r="LD107" s="206"/>
      <c r="LE107" s="206"/>
      <c r="LF107" s="206"/>
      <c r="LG107" s="206"/>
      <c r="LH107" s="206"/>
      <c r="LI107" s="206"/>
      <c r="LJ107" s="206"/>
      <c r="LK107" s="206"/>
      <c r="LL107" s="206"/>
      <c r="LM107" s="206"/>
      <c r="LN107" s="206"/>
      <c r="LO107" s="206"/>
      <c r="LP107" s="206"/>
      <c r="LQ107" s="206"/>
      <c r="LR107" s="206"/>
      <c r="LS107" s="206"/>
      <c r="LT107" s="206"/>
      <c r="LU107" s="206"/>
      <c r="LV107" s="206"/>
      <c r="LW107" s="206"/>
      <c r="LX107" s="206"/>
      <c r="LY107" s="206"/>
      <c r="LZ107" s="206"/>
      <c r="MA107" s="206"/>
      <c r="MB107" s="206"/>
      <c r="MC107" s="206"/>
      <c r="MD107" s="206"/>
      <c r="ME107" s="206"/>
      <c r="MF107" s="206"/>
      <c r="MG107" s="206"/>
      <c r="MH107" s="206"/>
      <c r="MI107" s="206"/>
      <c r="MJ107" s="206"/>
      <c r="MK107" s="206"/>
      <c r="ML107" s="206"/>
      <c r="MM107" s="206"/>
      <c r="MN107" s="206"/>
      <c r="MO107" s="206"/>
      <c r="MP107" s="206"/>
      <c r="MQ107" s="206"/>
      <c r="MR107" s="206"/>
      <c r="MS107" s="206"/>
      <c r="MT107" s="206"/>
      <c r="MU107" s="206"/>
      <c r="MV107" s="206"/>
      <c r="MW107" s="206"/>
      <c r="MX107" s="206"/>
      <c r="MY107" s="206"/>
      <c r="MZ107" s="206"/>
      <c r="NA107" s="206"/>
      <c r="NB107" s="206"/>
      <c r="NC107" s="206"/>
      <c r="ND107" s="206"/>
      <c r="NE107" s="206"/>
      <c r="NF107" s="206"/>
      <c r="NG107" s="206"/>
      <c r="NH107" s="206"/>
      <c r="NI107" s="206"/>
      <c r="NJ107" s="206"/>
      <c r="NK107" s="206"/>
      <c r="NL107" s="206"/>
      <c r="NM107" s="206"/>
      <c r="NN107" s="206"/>
      <c r="NO107" s="206"/>
      <c r="NP107" s="206"/>
      <c r="NQ107" s="206"/>
      <c r="NR107" s="206"/>
      <c r="NS107" s="206"/>
      <c r="NT107" s="206"/>
      <c r="NU107" s="206"/>
      <c r="NV107" s="206"/>
      <c r="NW107" s="206"/>
      <c r="NX107" s="206"/>
      <c r="NY107" s="206"/>
      <c r="NZ107" s="206"/>
      <c r="OA107" s="206"/>
      <c r="OB107" s="206"/>
      <c r="OC107" s="206"/>
      <c r="OD107" s="206"/>
      <c r="OE107" s="206"/>
      <c r="OF107" s="206"/>
      <c r="OG107" s="206"/>
      <c r="OH107" s="206"/>
      <c r="OI107" s="206"/>
      <c r="OJ107" s="206"/>
      <c r="OK107" s="206"/>
      <c r="OL107" s="206"/>
      <c r="OM107" s="206"/>
      <c r="ON107" s="206"/>
      <c r="OO107" s="206"/>
      <c r="OP107" s="206"/>
      <c r="OQ107" s="206"/>
      <c r="OR107" s="206"/>
      <c r="OS107" s="206"/>
      <c r="OT107" s="206"/>
      <c r="OU107" s="206"/>
      <c r="OV107" s="206"/>
      <c r="OW107" s="206"/>
      <c r="OX107" s="206"/>
      <c r="OY107" s="206"/>
      <c r="OZ107" s="206"/>
      <c r="PA107" s="206"/>
      <c r="PB107" s="206"/>
      <c r="PC107" s="206"/>
      <c r="PD107" s="206"/>
      <c r="PE107" s="206"/>
      <c r="PF107" s="206"/>
      <c r="PG107" s="206"/>
      <c r="PH107" s="206"/>
      <c r="PI107" s="206"/>
      <c r="PJ107" s="206"/>
      <c r="PK107" s="206"/>
      <c r="PL107" s="206"/>
      <c r="PM107" s="206"/>
      <c r="PN107" s="206"/>
      <c r="PO107" s="206"/>
      <c r="PP107" s="206"/>
      <c r="PQ107" s="206"/>
      <c r="PR107" s="206"/>
      <c r="PS107" s="206"/>
      <c r="PT107" s="206"/>
      <c r="PU107" s="206"/>
      <c r="PV107" s="206"/>
      <c r="PW107" s="206"/>
      <c r="PX107" s="206"/>
      <c r="PY107" s="206"/>
      <c r="PZ107" s="206"/>
      <c r="QA107" s="206"/>
      <c r="QB107" s="206"/>
      <c r="QC107" s="206"/>
      <c r="QD107" s="206"/>
      <c r="QE107" s="206"/>
      <c r="QF107" s="206"/>
      <c r="QG107" s="206"/>
      <c r="QH107" s="206"/>
      <c r="QI107" s="206"/>
      <c r="QJ107" s="206"/>
      <c r="QK107" s="206"/>
      <c r="QL107" s="206"/>
      <c r="QM107" s="206"/>
      <c r="QN107" s="206"/>
      <c r="QO107" s="206"/>
      <c r="QP107" s="206"/>
      <c r="QQ107" s="206"/>
      <c r="QR107" s="206"/>
      <c r="QS107" s="206"/>
      <c r="QT107" s="206"/>
      <c r="QU107" s="206"/>
      <c r="QV107" s="206"/>
      <c r="QW107" s="206"/>
      <c r="QX107" s="206"/>
      <c r="QY107" s="206"/>
      <c r="QZ107" s="206"/>
      <c r="RA107" s="206"/>
      <c r="RB107" s="206"/>
      <c r="RC107" s="206"/>
      <c r="RD107" s="206"/>
      <c r="RE107" s="206"/>
      <c r="RF107" s="206"/>
      <c r="RG107" s="206"/>
      <c r="RH107" s="206"/>
      <c r="RI107" s="206"/>
      <c r="RJ107" s="206"/>
      <c r="RK107" s="206"/>
      <c r="RL107" s="206"/>
      <c r="RM107" s="206"/>
      <c r="RN107" s="206"/>
      <c r="RO107" s="206"/>
      <c r="RP107" s="206"/>
      <c r="RQ107" s="206"/>
      <c r="RR107" s="206"/>
      <c r="RS107" s="206"/>
      <c r="RT107" s="206"/>
      <c r="RU107" s="206"/>
      <c r="RV107" s="206"/>
      <c r="RW107" s="206"/>
      <c r="RX107" s="206"/>
      <c r="RY107" s="206"/>
      <c r="RZ107" s="206"/>
      <c r="SA107" s="206"/>
      <c r="SB107" s="206"/>
      <c r="SC107" s="206"/>
      <c r="SD107" s="206"/>
      <c r="SE107" s="206"/>
      <c r="SF107" s="206"/>
      <c r="SG107" s="206"/>
      <c r="SH107" s="206"/>
      <c r="SI107" s="206"/>
      <c r="SJ107" s="206"/>
      <c r="SK107" s="206"/>
      <c r="SL107" s="206"/>
      <c r="SM107" s="206"/>
      <c r="SN107" s="206"/>
      <c r="SO107" s="206"/>
      <c r="SP107" s="206"/>
      <c r="SQ107" s="206"/>
      <c r="SR107" s="206"/>
      <c r="SS107" s="206"/>
      <c r="ST107" s="206"/>
      <c r="SU107" s="206"/>
      <c r="SV107" s="206"/>
      <c r="SW107" s="206"/>
      <c r="SX107" s="206"/>
      <c r="SY107" s="206"/>
      <c r="SZ107" s="206"/>
      <c r="TA107" s="206"/>
      <c r="TB107" s="206"/>
      <c r="TC107" s="206"/>
      <c r="TD107" s="206"/>
      <c r="TE107" s="206"/>
      <c r="TF107" s="206"/>
      <c r="TG107" s="206"/>
      <c r="TH107" s="206"/>
      <c r="TI107" s="206"/>
      <c r="TJ107" s="206"/>
      <c r="TK107" s="206"/>
      <c r="TL107" s="206"/>
      <c r="TM107" s="206"/>
      <c r="TN107" s="206"/>
      <c r="TO107" s="206"/>
      <c r="TP107" s="206"/>
      <c r="TQ107" s="206"/>
      <c r="TR107" s="206"/>
      <c r="TS107" s="206"/>
      <c r="TT107" s="206"/>
      <c r="TU107" s="206"/>
      <c r="TV107" s="206"/>
      <c r="TW107" s="206"/>
      <c r="TX107" s="206"/>
      <c r="TY107" s="206"/>
      <c r="TZ107" s="206"/>
      <c r="UA107" s="206"/>
      <c r="UB107" s="206"/>
      <c r="UC107" s="206"/>
      <c r="UD107" s="206"/>
      <c r="UE107" s="206"/>
      <c r="UF107" s="206"/>
      <c r="UG107" s="206"/>
      <c r="UH107" s="206"/>
      <c r="UI107" s="206"/>
      <c r="UJ107" s="206"/>
      <c r="UK107" s="206"/>
      <c r="UL107" s="206"/>
      <c r="UM107" s="206"/>
      <c r="UN107" s="206"/>
      <c r="UO107" s="206"/>
      <c r="UP107" s="206"/>
      <c r="UQ107" s="206"/>
      <c r="UR107" s="206"/>
      <c r="US107" s="206"/>
      <c r="UT107" s="206"/>
      <c r="UU107" s="206"/>
      <c r="UV107" s="206"/>
      <c r="UW107" s="206"/>
      <c r="UX107" s="206"/>
      <c r="UY107" s="206"/>
      <c r="UZ107" s="206"/>
      <c r="VA107" s="206"/>
      <c r="VB107" s="206"/>
      <c r="VC107" s="206"/>
      <c r="VD107" s="206"/>
      <c r="VE107" s="206"/>
      <c r="VF107" s="206"/>
      <c r="VG107" s="206"/>
      <c r="VH107" s="206"/>
      <c r="VI107" s="206"/>
      <c r="VJ107" s="206"/>
      <c r="VK107" s="206"/>
      <c r="VL107" s="206"/>
      <c r="VM107" s="206"/>
      <c r="VN107" s="206"/>
      <c r="VO107" s="206"/>
      <c r="VP107" s="206"/>
      <c r="VQ107" s="206"/>
      <c r="VR107" s="206"/>
      <c r="VS107" s="206"/>
      <c r="VT107" s="206"/>
      <c r="VU107" s="206"/>
      <c r="VV107" s="206"/>
      <c r="VW107" s="206"/>
      <c r="VX107" s="206"/>
      <c r="VY107" s="206"/>
      <c r="VZ107" s="206"/>
      <c r="WA107" s="206"/>
      <c r="WB107" s="206"/>
      <c r="WC107" s="206"/>
      <c r="WD107" s="206"/>
      <c r="WE107" s="206"/>
      <c r="WF107" s="206"/>
      <c r="WG107" s="206"/>
      <c r="WH107" s="206"/>
      <c r="WI107" s="206"/>
      <c r="WJ107" s="206"/>
      <c r="WK107" s="206"/>
      <c r="WL107" s="206"/>
      <c r="WM107" s="206"/>
      <c r="WN107" s="206"/>
      <c r="WO107" s="206"/>
      <c r="WP107" s="206"/>
      <c r="WQ107" s="206"/>
      <c r="WR107" s="206"/>
      <c r="WS107" s="206"/>
      <c r="WT107" s="206"/>
      <c r="WU107" s="206"/>
      <c r="WV107" s="206"/>
      <c r="WW107" s="206"/>
      <c r="WX107" s="206"/>
      <c r="WY107" s="206"/>
      <c r="WZ107" s="206"/>
      <c r="XA107" s="206"/>
      <c r="XB107" s="206"/>
      <c r="XC107" s="206"/>
      <c r="XD107" s="206"/>
      <c r="XE107" s="206"/>
      <c r="XF107" s="206"/>
      <c r="XG107" s="206"/>
      <c r="XH107" s="206"/>
      <c r="XI107" s="206"/>
      <c r="XJ107" s="206"/>
      <c r="XK107" s="206"/>
      <c r="XL107" s="206"/>
      <c r="XM107" s="206"/>
      <c r="XN107" s="206"/>
      <c r="XO107" s="206"/>
      <c r="XP107" s="206"/>
      <c r="XQ107" s="206"/>
      <c r="XR107" s="206"/>
      <c r="XS107" s="206"/>
      <c r="XT107" s="206"/>
      <c r="XU107" s="206"/>
      <c r="XV107" s="206"/>
      <c r="XW107" s="206"/>
      <c r="XX107" s="206"/>
      <c r="XY107" s="206"/>
      <c r="XZ107" s="206"/>
      <c r="YA107" s="206"/>
      <c r="YB107" s="206"/>
      <c r="YC107" s="206"/>
      <c r="YD107" s="206"/>
      <c r="YE107" s="206"/>
      <c r="YF107" s="206"/>
      <c r="YG107" s="206"/>
      <c r="YH107" s="206"/>
      <c r="YI107" s="206"/>
      <c r="YJ107" s="206"/>
      <c r="YK107" s="206"/>
      <c r="YL107" s="206"/>
      <c r="YM107" s="206"/>
      <c r="YN107" s="206"/>
      <c r="YO107" s="206"/>
      <c r="YP107" s="206"/>
      <c r="YQ107" s="206"/>
      <c r="YR107" s="206"/>
      <c r="YS107" s="206"/>
      <c r="YT107" s="206"/>
      <c r="YU107" s="206"/>
      <c r="YV107" s="206"/>
      <c r="YW107" s="206"/>
      <c r="YX107" s="206"/>
      <c r="YY107" s="206"/>
      <c r="YZ107" s="206"/>
      <c r="ZA107" s="206"/>
      <c r="ZB107" s="206"/>
      <c r="ZC107" s="206"/>
      <c r="ZD107" s="206"/>
      <c r="ZE107" s="206"/>
      <c r="ZF107" s="206"/>
      <c r="ZG107" s="206"/>
      <c r="ZH107" s="206"/>
      <c r="ZI107" s="206"/>
      <c r="ZJ107" s="206"/>
      <c r="ZK107" s="206"/>
      <c r="ZL107" s="206"/>
      <c r="ZM107" s="206"/>
      <c r="ZN107" s="206"/>
      <c r="ZO107" s="206"/>
      <c r="ZP107" s="206"/>
      <c r="ZQ107" s="206"/>
      <c r="ZR107" s="206"/>
      <c r="ZS107" s="206"/>
      <c r="ZT107" s="206"/>
      <c r="ZU107" s="206"/>
      <c r="ZV107" s="206"/>
      <c r="ZW107" s="206"/>
      <c r="ZX107" s="206"/>
      <c r="ZY107" s="206"/>
      <c r="ZZ107" s="206"/>
      <c r="AAA107" s="206"/>
      <c r="AAB107" s="206"/>
      <c r="AAC107" s="206"/>
      <c r="AAD107" s="206"/>
      <c r="AAE107" s="206"/>
      <c r="AAF107" s="206"/>
      <c r="AAG107" s="206"/>
      <c r="AAH107" s="206"/>
      <c r="AAI107" s="206"/>
      <c r="AAJ107" s="206"/>
      <c r="AAK107" s="206"/>
      <c r="AAL107" s="206"/>
      <c r="AAM107" s="206"/>
      <c r="AAN107" s="206"/>
      <c r="AAO107" s="206"/>
      <c r="AAP107" s="206"/>
      <c r="AAQ107" s="206"/>
      <c r="AAR107" s="206"/>
      <c r="AAS107" s="206"/>
      <c r="AAT107" s="206"/>
      <c r="AAU107" s="206"/>
      <c r="AAV107" s="206"/>
      <c r="AAW107" s="206"/>
      <c r="AAX107" s="206"/>
      <c r="AAY107" s="206"/>
      <c r="AAZ107" s="206"/>
      <c r="ABA107" s="206"/>
      <c r="ABB107" s="206"/>
      <c r="ABC107" s="206"/>
      <c r="ABD107" s="206"/>
      <c r="ABE107" s="206"/>
      <c r="ABF107" s="206"/>
      <c r="ABG107" s="206"/>
      <c r="ABH107" s="206"/>
      <c r="ABI107" s="206"/>
      <c r="ABJ107" s="206"/>
      <c r="ABK107" s="206"/>
      <c r="ABL107" s="206"/>
      <c r="ABM107" s="206"/>
      <c r="ABN107" s="206"/>
      <c r="ABO107" s="206"/>
      <c r="ABP107" s="206"/>
      <c r="ABQ107" s="206"/>
      <c r="ABR107" s="206"/>
      <c r="ABS107" s="206"/>
      <c r="ABT107" s="206"/>
      <c r="ABU107" s="206"/>
      <c r="ABV107" s="206"/>
      <c r="ABW107" s="206"/>
      <c r="ABX107" s="206"/>
      <c r="ABY107" s="206"/>
      <c r="ABZ107" s="206"/>
      <c r="ACA107" s="206"/>
      <c r="ACB107" s="206"/>
      <c r="ACC107" s="206"/>
      <c r="ACD107" s="206"/>
      <c r="ACE107" s="206"/>
      <c r="ACF107" s="206"/>
      <c r="ACG107" s="206"/>
      <c r="ACH107" s="206"/>
      <c r="ACI107" s="206"/>
      <c r="ACJ107" s="206"/>
      <c r="ACK107" s="206"/>
      <c r="ACL107" s="206"/>
      <c r="ACM107" s="206"/>
      <c r="ACN107" s="206"/>
      <c r="ACO107" s="206"/>
      <c r="ACP107" s="206"/>
      <c r="ACQ107" s="206"/>
      <c r="ACR107" s="206"/>
      <c r="ACS107" s="206"/>
      <c r="ACT107" s="206"/>
      <c r="ACU107" s="206"/>
      <c r="ACV107" s="206"/>
      <c r="ACW107" s="206"/>
      <c r="ACX107" s="206"/>
      <c r="ACY107" s="206"/>
      <c r="ACZ107" s="206"/>
      <c r="ADA107" s="206"/>
      <c r="ADB107" s="206"/>
      <c r="ADC107" s="206"/>
      <c r="ADD107" s="206"/>
      <c r="ADE107" s="206"/>
      <c r="ADF107" s="206"/>
      <c r="ADG107" s="206"/>
      <c r="ADH107" s="206"/>
      <c r="ADI107" s="206"/>
      <c r="ADJ107" s="206"/>
      <c r="ADK107" s="206"/>
      <c r="ADL107" s="206"/>
      <c r="ADM107" s="206"/>
      <c r="ADN107" s="206"/>
      <c r="ADO107" s="206"/>
      <c r="ADP107" s="206"/>
      <c r="ADQ107" s="206"/>
      <c r="ADR107" s="206"/>
      <c r="ADS107" s="206"/>
      <c r="ADT107" s="206"/>
      <c r="ADU107" s="206"/>
      <c r="ADV107" s="206"/>
      <c r="ADW107" s="206"/>
      <c r="ADX107" s="206"/>
      <c r="ADY107" s="206"/>
      <c r="ADZ107" s="206"/>
      <c r="AEA107" s="206"/>
      <c r="AEB107" s="206"/>
      <c r="AEC107" s="206"/>
      <c r="AED107" s="206"/>
      <c r="AEE107" s="206"/>
      <c r="AEF107" s="206"/>
      <c r="AEG107" s="206"/>
      <c r="AEH107" s="206"/>
      <c r="AEI107" s="206"/>
      <c r="AEJ107" s="206"/>
      <c r="AEK107" s="206"/>
      <c r="AEL107" s="206"/>
      <c r="AEM107" s="206"/>
      <c r="AEN107" s="206"/>
      <c r="AEO107" s="206"/>
      <c r="AEP107" s="206"/>
      <c r="AEQ107" s="206"/>
      <c r="AER107" s="206"/>
      <c r="AES107" s="206"/>
      <c r="AET107" s="206"/>
      <c r="AEU107" s="206"/>
      <c r="AEV107" s="206"/>
      <c r="AEW107" s="206"/>
      <c r="AEX107" s="206"/>
      <c r="AEY107" s="206"/>
      <c r="AEZ107" s="206"/>
      <c r="AFA107" s="206"/>
      <c r="AFB107" s="206"/>
      <c r="AFC107" s="206"/>
      <c r="AFD107" s="206"/>
      <c r="AFE107" s="206"/>
      <c r="AFF107" s="206"/>
      <c r="AFG107" s="206"/>
      <c r="AFH107" s="206"/>
      <c r="AFI107" s="206"/>
      <c r="AFJ107" s="206"/>
      <c r="AFK107" s="206"/>
      <c r="AFL107" s="206"/>
      <c r="AFM107" s="206"/>
      <c r="AFN107" s="206"/>
      <c r="AFO107" s="206"/>
      <c r="AFP107" s="206"/>
      <c r="AFQ107" s="206"/>
      <c r="AFR107" s="206"/>
      <c r="AFS107" s="206"/>
      <c r="AFT107" s="206"/>
      <c r="AFU107" s="206"/>
      <c r="AFV107" s="206"/>
      <c r="AFW107" s="206"/>
      <c r="AFX107" s="206"/>
      <c r="AFY107" s="206"/>
      <c r="AFZ107" s="206"/>
      <c r="AGA107" s="206"/>
      <c r="AGB107" s="206"/>
      <c r="AGC107" s="206"/>
      <c r="AGD107" s="206"/>
      <c r="AGE107" s="206"/>
      <c r="AGF107" s="206"/>
      <c r="AGG107" s="206"/>
      <c r="AGH107" s="206"/>
      <c r="AGI107" s="206"/>
      <c r="AGJ107" s="206"/>
      <c r="AGK107" s="206"/>
      <c r="AGL107" s="206"/>
      <c r="AGM107" s="206"/>
      <c r="AGN107" s="206"/>
      <c r="AGO107" s="206"/>
      <c r="AGP107" s="206"/>
      <c r="AGQ107" s="206"/>
      <c r="AGR107" s="206"/>
      <c r="AGS107" s="206"/>
      <c r="AGT107" s="206"/>
      <c r="AGU107" s="206"/>
      <c r="AGV107" s="206"/>
      <c r="AGW107" s="206"/>
      <c r="AGX107" s="206"/>
      <c r="AGY107" s="206"/>
      <c r="AGZ107" s="206"/>
      <c r="AHA107" s="206"/>
      <c r="AHB107" s="206"/>
      <c r="AHC107" s="206"/>
      <c r="AHD107" s="206"/>
      <c r="AHE107" s="206"/>
      <c r="AHF107" s="206"/>
      <c r="AHG107" s="206"/>
      <c r="AHH107" s="206"/>
      <c r="AHI107" s="206"/>
      <c r="AHJ107" s="206"/>
      <c r="AHK107" s="206"/>
      <c r="AHL107" s="206"/>
      <c r="AHM107" s="206"/>
      <c r="AHN107" s="206"/>
      <c r="AHO107" s="206"/>
      <c r="AHP107" s="206"/>
      <c r="AHQ107" s="206"/>
      <c r="AHR107" s="206"/>
      <c r="AHS107" s="206"/>
      <c r="AHT107" s="206"/>
      <c r="AHU107" s="206"/>
      <c r="AHV107" s="206"/>
      <c r="AHW107" s="206"/>
      <c r="AHX107" s="206"/>
      <c r="AHY107" s="206"/>
      <c r="AHZ107" s="206"/>
      <c r="AIA107" s="206"/>
      <c r="AIB107" s="206"/>
      <c r="AIC107" s="206"/>
      <c r="AID107" s="206"/>
      <c r="AIE107" s="206"/>
      <c r="AIF107" s="206"/>
      <c r="AIG107" s="206"/>
      <c r="AIH107" s="206"/>
      <c r="AII107" s="206"/>
      <c r="AIJ107" s="206"/>
      <c r="AIK107" s="206"/>
      <c r="AIL107" s="206"/>
      <c r="AIM107" s="206"/>
      <c r="AIN107" s="206"/>
      <c r="AIO107" s="206"/>
      <c r="AIP107" s="206"/>
      <c r="AIQ107" s="206"/>
      <c r="AIR107" s="206"/>
      <c r="AIS107" s="206"/>
      <c r="AIT107" s="206"/>
      <c r="AIU107" s="206"/>
      <c r="AIV107" s="206"/>
      <c r="AIW107" s="206"/>
      <c r="AIX107" s="206"/>
      <c r="AIY107" s="206"/>
      <c r="AIZ107" s="206"/>
      <c r="AJA107" s="206"/>
      <c r="AJB107" s="206"/>
      <c r="AJC107" s="206"/>
      <c r="AJD107" s="206"/>
      <c r="AJE107" s="206"/>
      <c r="AJF107" s="206"/>
      <c r="AJG107" s="206"/>
      <c r="AJH107" s="206"/>
      <c r="AJI107" s="206"/>
      <c r="AJJ107" s="206"/>
      <c r="AJK107" s="206"/>
      <c r="AJL107" s="206"/>
      <c r="AJM107" s="206"/>
      <c r="AJN107" s="206"/>
      <c r="AJO107" s="206"/>
      <c r="AJP107" s="206"/>
      <c r="AJQ107" s="206"/>
      <c r="AJR107" s="206"/>
      <c r="AJS107" s="206"/>
      <c r="AJT107" s="206"/>
      <c r="AJU107" s="206"/>
      <c r="AJV107" s="206"/>
      <c r="AJW107" s="206"/>
      <c r="AJX107" s="206"/>
      <c r="AJY107" s="206"/>
      <c r="AJZ107" s="206"/>
      <c r="AKA107" s="206"/>
      <c r="AKB107" s="206"/>
      <c r="AKC107" s="206"/>
      <c r="AKD107" s="206"/>
      <c r="AKE107" s="206"/>
      <c r="AKF107" s="206"/>
      <c r="AKG107" s="206"/>
      <c r="AKH107" s="206"/>
      <c r="AKI107" s="206"/>
      <c r="AKJ107" s="206"/>
      <c r="AKK107" s="206"/>
      <c r="AKL107" s="206"/>
      <c r="AKM107" s="206"/>
      <c r="AKN107" s="206"/>
      <c r="AKO107" s="206"/>
      <c r="AKP107" s="206"/>
      <c r="AKQ107" s="206"/>
      <c r="AKR107" s="206"/>
      <c r="AKS107" s="206"/>
      <c r="AKT107" s="206"/>
      <c r="AKU107" s="206"/>
      <c r="AKV107" s="206"/>
      <c r="AKW107" s="206"/>
      <c r="AKX107" s="206"/>
      <c r="AKY107" s="206"/>
      <c r="AKZ107" s="206"/>
      <c r="ALA107" s="206"/>
      <c r="ALB107" s="206"/>
      <c r="ALC107" s="206"/>
      <c r="ALD107" s="206"/>
      <c r="ALE107" s="206"/>
      <c r="ALF107" s="206"/>
      <c r="ALG107" s="206"/>
      <c r="ALH107" s="206"/>
      <c r="ALI107" s="206"/>
      <c r="ALJ107" s="206"/>
      <c r="ALK107" s="206"/>
      <c r="ALL107" s="206"/>
      <c r="ALM107" s="206"/>
      <c r="ALN107" s="206"/>
      <c r="ALO107" s="206"/>
      <c r="ALP107" s="206"/>
      <c r="ALQ107" s="206"/>
      <c r="ALR107" s="206"/>
      <c r="ALS107" s="206"/>
      <c r="ALT107" s="206"/>
      <c r="ALU107" s="206"/>
      <c r="ALV107" s="206"/>
      <c r="ALW107" s="206"/>
      <c r="ALX107" s="206"/>
      <c r="ALY107" s="206"/>
      <c r="ALZ107" s="206"/>
      <c r="AMA107" s="206"/>
      <c r="AMB107" s="206"/>
      <c r="AMC107" s="206"/>
      <c r="AMD107" s="206"/>
      <c r="AME107" s="206"/>
      <c r="AMF107" s="206"/>
      <c r="AMG107" s="206"/>
      <c r="AMH107" s="206"/>
      <c r="AMI107" s="206"/>
      <c r="AMJ107" s="206"/>
      <c r="AMK107" s="206"/>
      <c r="AML107" s="206"/>
      <c r="AMM107" s="206"/>
      <c r="AMN107" s="206"/>
      <c r="AMO107" s="206"/>
      <c r="AMP107" s="206"/>
      <c r="AMQ107" s="206"/>
      <c r="AMR107" s="206"/>
      <c r="AMS107" s="206"/>
      <c r="AMT107" s="206"/>
      <c r="AMU107" s="206"/>
      <c r="AMV107" s="206"/>
      <c r="AMW107" s="206"/>
      <c r="AMX107" s="206"/>
      <c r="AMY107" s="206"/>
      <c r="AMZ107" s="206"/>
      <c r="ANA107" s="206"/>
      <c r="ANB107" s="206"/>
      <c r="ANC107" s="206"/>
      <c r="AND107" s="206"/>
      <c r="ANE107" s="206"/>
      <c r="ANF107" s="206"/>
      <c r="ANG107" s="206"/>
      <c r="ANH107" s="206"/>
      <c r="ANI107" s="206"/>
      <c r="ANJ107" s="206"/>
    </row>
    <row r="108" spans="1:1050" ht="26.1" customHeight="1" outlineLevel="2" x14ac:dyDescent="0.2">
      <c r="A108" s="386">
        <f>EJ108</f>
        <v>32300</v>
      </c>
      <c r="B108" s="387" t="s">
        <v>137</v>
      </c>
      <c r="C108" s="387" t="s">
        <v>113</v>
      </c>
      <c r="D108" s="387" t="s">
        <v>10</v>
      </c>
      <c r="E108" s="387" t="s">
        <v>115</v>
      </c>
      <c r="F108" s="387"/>
      <c r="G108" s="388" t="s">
        <v>261</v>
      </c>
      <c r="H108" s="389" t="s">
        <v>135</v>
      </c>
      <c r="I108" s="389">
        <v>14</v>
      </c>
      <c r="J108" s="391">
        <v>515.26</v>
      </c>
      <c r="K108" s="391">
        <v>37.89</v>
      </c>
      <c r="L108" s="391">
        <v>301.61</v>
      </c>
      <c r="M108" s="391">
        <v>216.69</v>
      </c>
      <c r="N108" s="391"/>
      <c r="O108" s="391"/>
      <c r="P108" s="391"/>
      <c r="Q108" s="391"/>
      <c r="R108" s="391"/>
      <c r="S108" s="391"/>
      <c r="T108" s="391">
        <f t="shared" si="88"/>
        <v>1071.45</v>
      </c>
      <c r="U108" s="391">
        <f t="shared" si="89"/>
        <v>14566.919999999998</v>
      </c>
      <c r="V108" s="389">
        <v>3</v>
      </c>
      <c r="W108" s="392">
        <v>16</v>
      </c>
      <c r="X108" s="393">
        <f>VLOOKUP(W108,'[1]PPTOS GENERALES 2024'!$AO$61:$AQ$63,3)*Y108</f>
        <v>436.27</v>
      </c>
      <c r="Y108" s="394">
        <v>1</v>
      </c>
      <c r="Z108" s="395">
        <f>VLOOKUP(C108,'[1]PPTOS GENERALES 2024'!$AL$3:$AO$8,4)*Y108</f>
        <v>659.44</v>
      </c>
      <c r="AA108" s="395">
        <f>VLOOKUP(C108,'[1]PPTOS GENERALES 2024'!$AL$3:$AP$8,5)*DM108*Y108</f>
        <v>140.74666666666664</v>
      </c>
      <c r="AB108" s="395"/>
      <c r="AC108" s="391">
        <f>VLOOKUP(C108,'[1]PPTOS GENERALES 2024'!$AU$3:$AV$8,2)*Y108</f>
        <v>659.44399999999996</v>
      </c>
      <c r="AD108" s="391">
        <f>VLOOKUP(C108,'[1]PPTOS GENERALES 2024'!$AU$3:$AW$8,3)*DM108*Y108</f>
        <v>140.71199999999996</v>
      </c>
      <c r="AE108" s="396">
        <f>VLOOKUP(I108,'[1]PPTOS GENERALES 2024'!$AO$60:$AQ$63,3)*Y108</f>
        <v>380.27</v>
      </c>
      <c r="AF108" s="391">
        <f t="shared" si="87"/>
        <v>56</v>
      </c>
      <c r="AG108" s="391">
        <f>VLOOKUP(V108,'[1]PPTOS GENERALES 2024'!$AL$61:$AU$63,10)*Y108</f>
        <v>465.15999999999997</v>
      </c>
      <c r="AH108" s="391"/>
      <c r="AI108" s="391"/>
      <c r="AJ108" s="391"/>
      <c r="AK108" s="397"/>
      <c r="AL108" s="391">
        <f>VLOOKUP(V108,'[1]PPTOS GENERALES 2024'!$AL$45:$BB$56,12)*AK108</f>
        <v>0</v>
      </c>
      <c r="AM108" s="397"/>
      <c r="AN108" s="391">
        <f>VLOOKUP(V108,'[1]PPTOS GENERALES 2024'!$AL$45:$BB$56,14)*AM108</f>
        <v>0</v>
      </c>
      <c r="AO108" s="397"/>
      <c r="AP108" s="391">
        <f>VLOOKUP(V108,'[1]PPTOS GENERALES 2024'!$AL$45:$BB$56,15)*AO108</f>
        <v>0</v>
      </c>
      <c r="AQ108" s="397"/>
      <c r="AR108" s="391">
        <f>VLOOKUP(V108,'[1]PPTOS GENERALES 2024'!$AL$45:$BB$56,17)*AQ108</f>
        <v>0</v>
      </c>
      <c r="AS108" s="397"/>
      <c r="AT108" s="391">
        <f>VLOOKUP(V108,'[1]PPTOS GENERALES 2024'!$AL$45:$BG$56,18)*AS108</f>
        <v>0</v>
      </c>
      <c r="AU108" s="398"/>
      <c r="AV108" s="391">
        <f>VLOOKUP(V108,'[1]PPTOS GENERALES 2024'!$AL$45:$BG$56,19)*AU108</f>
        <v>0</v>
      </c>
      <c r="AW108" s="398"/>
      <c r="AX108" s="391">
        <f>VLOOKUP(V108,'[1]PPTOS GENERALES 2024'!$AL$45:$BG$56,20)*AW108</f>
        <v>0</v>
      </c>
      <c r="AY108" s="398"/>
      <c r="AZ108" s="391">
        <f>VLOOKUP(V108,'[1]PPTOS GENERALES 2024'!$AL$45:$BG$56,21)*AY108</f>
        <v>0</v>
      </c>
      <c r="BA108" s="398"/>
      <c r="BB108" s="391">
        <f>VLOOKUP(V108,'[1]PPTOS GENERALES 2024'!$AL$45:$BG$56,22)*BA108</f>
        <v>0</v>
      </c>
      <c r="BC108" s="398"/>
      <c r="BD108" s="270">
        <f>VLOOKUP(V108,'[1]PPTOS GENERALES 2024'!$AL$45:$BZ$56,23)*BC108</f>
        <v>0</v>
      </c>
      <c r="BE108" s="398"/>
      <c r="BF108" s="270">
        <f>VLOOKUP(V108,'[1]PPTOS GENERALES 2024'!$AL$45:$BZ$56,24)*BE108</f>
        <v>0</v>
      </c>
      <c r="BG108" s="398"/>
      <c r="BH108" s="270">
        <f>VLOOKUP(V108,'[1]PPTOS GENERALES 2024'!$AL$45:$BZ$56,25)*BG108</f>
        <v>0</v>
      </c>
      <c r="BI108" s="398"/>
      <c r="BJ108" s="270">
        <f>VLOOKUP(V108,'[1]PPTOS GENERALES 2024'!$AL$45:$BZ$56,26)*BI108</f>
        <v>0</v>
      </c>
      <c r="BK108" s="398"/>
      <c r="BL108" s="270">
        <f>VLOOKUP(V108,'[1]PPTOS GENERALES 2024'!$AL$45:$BZ$56,27)*BK108</f>
        <v>0</v>
      </c>
      <c r="BM108" s="270"/>
      <c r="BN108" s="270">
        <f>VLOOKUP(V108,'[1]PPTOS GENERALES 2024'!$AL$45:$BZ$56,28)*BM108</f>
        <v>0</v>
      </c>
      <c r="BO108" s="270"/>
      <c r="BP108" s="270">
        <f>VLOOKUP(V108,'[1]PPTOS GENERALES 2024'!$AL$45:$BZ$56,29)*BO108</f>
        <v>0</v>
      </c>
      <c r="BQ108" s="270"/>
      <c r="BR108" s="270">
        <f>VLOOKUP(V108,'[1]PPTOS GENERALES 2024'!$AL$45:$BZ$56,30)*BQ108</f>
        <v>0</v>
      </c>
      <c r="BS108" s="270"/>
      <c r="BT108" s="270">
        <f>VLOOKUP(V108,'[1]PPTOS GENERALES 2024'!$AL$45:$BZ$56,31)*BS108</f>
        <v>0</v>
      </c>
      <c r="BU108" s="270"/>
      <c r="BV108" s="270">
        <f>VLOOKUP(V108,'[1]PPTOS GENERALES 2024'!$AL$45:$BZ$56,32)*BU108</f>
        <v>0</v>
      </c>
      <c r="BW108" s="270"/>
      <c r="BX108" s="270">
        <f>VLOOKUP(V108,'[1]PPTOS GENERALES 2024'!$AL$45:$BZ$56,33)*BW108</f>
        <v>0</v>
      </c>
      <c r="BY108" s="270"/>
      <c r="BZ108" s="270">
        <f>VLOOKUP(V108,'[1]PPTOS GENERALES 2024'!$AL$45:$BZ$56,34)*BY108</f>
        <v>0</v>
      </c>
      <c r="CA108" s="270"/>
      <c r="CB108" s="270">
        <f>VLOOKUP(V108,'[1]PPTOS GENERALES 2024'!$AL$45:$BZ$56,35)*CA108</f>
        <v>0</v>
      </c>
      <c r="CC108" s="270">
        <v>0</v>
      </c>
      <c r="CD108" s="270">
        <f>VLOOKUP(V108,'[1]PPTOS GENERALES 2024'!$AL$45:$BZ$56,36)*CC108</f>
        <v>0</v>
      </c>
      <c r="CE108" s="270">
        <v>0</v>
      </c>
      <c r="CF108" s="270">
        <f>VLOOKUP(V108,'[1]PPTOS GENERALES 2024'!$AL$45:$BZ$56,37)*CE108</f>
        <v>0</v>
      </c>
      <c r="CG108" s="270">
        <v>0</v>
      </c>
      <c r="CH108" s="270">
        <f>VLOOKUP(V108,'[1]PPTOS GENERALES 2024'!$AL$45:$BZ$56,38)*CG108</f>
        <v>0</v>
      </c>
      <c r="CI108" s="270">
        <v>0</v>
      </c>
      <c r="CJ108" s="270">
        <f>VLOOKUP(V108,'[1]PPTOS GENERALES 2024'!$AL$45:$BZ$56,39)*CI108</f>
        <v>0</v>
      </c>
      <c r="CK108" s="270"/>
      <c r="CL108" s="270">
        <f>VLOOKUP(V108,'[1]PPTOS GENERALES 2024'!$AL$45:$BZ$56,40)*CK108</f>
        <v>0</v>
      </c>
      <c r="CM108" s="270"/>
      <c r="CN108" s="270">
        <f>VLOOKUP(V108,'[1]PPTOS GENERALES 2024'!$AL$45:$BZ$56,41)*CM108</f>
        <v>0</v>
      </c>
      <c r="CO108" s="391"/>
      <c r="CP108" s="391"/>
      <c r="CQ108" s="391"/>
      <c r="CR108" s="391"/>
      <c r="CS108" s="391"/>
      <c r="CT108" s="391">
        <f t="array" ref="CT108">ROUND(Z108*14,2)</f>
        <v>9232.16</v>
      </c>
      <c r="CU108" s="391">
        <f t="array" ref="CU108">ROUND((AA108*12)+ (AD108*2)+AB108,2)</f>
        <v>1970.38</v>
      </c>
      <c r="CV108" s="270">
        <f>SUM(CO108:CU108)</f>
        <v>11202.54</v>
      </c>
      <c r="CW108" s="391">
        <f t="array" ref="CW108">ROUND((AE108+AF108)*14,2)</f>
        <v>6107.78</v>
      </c>
      <c r="CX108" s="391">
        <f t="array" ref="CX108">ROUND(AG108*14,2)</f>
        <v>6512.24</v>
      </c>
      <c r="CY108" s="270">
        <f t="shared" si="79"/>
        <v>0</v>
      </c>
      <c r="CZ108" s="278">
        <f t="shared" si="80"/>
        <v>6512.24</v>
      </c>
      <c r="DA108" s="129">
        <f t="shared" si="81"/>
        <v>23822.559999999998</v>
      </c>
      <c r="DB108" s="390">
        <v>0</v>
      </c>
      <c r="DC108" s="400">
        <f t="shared" si="82"/>
        <v>23822.633333333331</v>
      </c>
      <c r="DD108" s="401">
        <f t="shared" si="83"/>
        <v>0.63539261102095246</v>
      </c>
      <c r="DE108" s="391"/>
      <c r="DF108" s="391"/>
      <c r="DG108" s="391">
        <f t="shared" si="84"/>
        <v>1701.6166666666668</v>
      </c>
      <c r="DH108" s="389" t="e">
        <f>#REF!-#REF!</f>
        <v>#REF!</v>
      </c>
      <c r="DI108" s="402" t="s">
        <v>122</v>
      </c>
      <c r="DJ108" s="411">
        <v>35071</v>
      </c>
      <c r="DK108" s="411">
        <v>44927</v>
      </c>
      <c r="DL108" s="403">
        <f t="shared" si="85"/>
        <v>8.6666666666666661</v>
      </c>
      <c r="DM108" s="403">
        <f t="shared" si="86"/>
        <v>8.6666666666666661</v>
      </c>
      <c r="DN108" s="404">
        <f>ROUND(AF108/30,2)</f>
        <v>1.87</v>
      </c>
      <c r="DO108" s="405">
        <f>ROUND(AJ108/30,2)</f>
        <v>0</v>
      </c>
      <c r="DP108" s="405">
        <f>ROUND(AL108/30,2)</f>
        <v>0</v>
      </c>
      <c r="DQ108" s="405">
        <f>ROUND(AN108/30,2)</f>
        <v>0</v>
      </c>
      <c r="DR108" s="405">
        <f>ROUND(AP108/30,2)</f>
        <v>0</v>
      </c>
      <c r="DS108" s="405">
        <f>ROUND(AR108/30,2)</f>
        <v>0</v>
      </c>
      <c r="DT108" s="405">
        <f>ROUND(AT108/30,2)</f>
        <v>0</v>
      </c>
      <c r="DU108" s="405">
        <f>ROUND(AV108/30,2)</f>
        <v>0</v>
      </c>
      <c r="DV108" s="405">
        <f>ROUND(AX108/30,2)</f>
        <v>0</v>
      </c>
      <c r="DW108" s="405">
        <f>ROUND(AZ108/30,2)</f>
        <v>0</v>
      </c>
      <c r="DX108" s="405">
        <f>ROUND(BB108/30,2)</f>
        <v>0</v>
      </c>
      <c r="DY108" s="204"/>
      <c r="DZ108" s="406">
        <v>241</v>
      </c>
      <c r="EA108" s="406">
        <v>1289.9000000000001</v>
      </c>
      <c r="EB108" s="407" t="e">
        <f>#REF!-DZ108</f>
        <v>#REF!</v>
      </c>
      <c r="EC108" s="408">
        <f>DG108-EA108</f>
        <v>411.7166666666667</v>
      </c>
      <c r="ED108" s="409">
        <f>ROUND(DB108/2,2)</f>
        <v>0</v>
      </c>
      <c r="EE108" s="204"/>
      <c r="EF108" s="204"/>
      <c r="EG108" s="204"/>
      <c r="EH108" s="204"/>
      <c r="EI108" s="134" t="s">
        <v>146</v>
      </c>
      <c r="EJ108" s="124">
        <v>32300</v>
      </c>
      <c r="EK108" s="295" t="s">
        <v>147</v>
      </c>
      <c r="EL108" s="205">
        <v>2</v>
      </c>
      <c r="EM108" s="205">
        <v>3</v>
      </c>
      <c r="EN108" s="170" t="s">
        <v>132</v>
      </c>
      <c r="EO108" s="170" t="s">
        <v>132</v>
      </c>
    </row>
    <row r="109" spans="1:1050" ht="26.1" customHeight="1" outlineLevel="2" x14ac:dyDescent="0.2">
      <c r="A109" s="102">
        <v>32300</v>
      </c>
      <c r="B109" s="7" t="s">
        <v>137</v>
      </c>
      <c r="C109" s="7" t="s">
        <v>113</v>
      </c>
      <c r="D109" s="7" t="s">
        <v>10</v>
      </c>
      <c r="E109" s="7" t="s">
        <v>138</v>
      </c>
      <c r="F109" s="7" t="s">
        <v>139</v>
      </c>
      <c r="G109" s="43" t="s">
        <v>140</v>
      </c>
      <c r="H109" s="42" t="s">
        <v>135</v>
      </c>
      <c r="I109" s="42">
        <v>14</v>
      </c>
      <c r="J109" s="44">
        <v>160.54</v>
      </c>
      <c r="K109" s="44">
        <v>33.71</v>
      </c>
      <c r="L109" s="44"/>
      <c r="M109" s="44"/>
      <c r="N109" s="44"/>
      <c r="O109" s="44"/>
      <c r="P109" s="44">
        <v>77.69</v>
      </c>
      <c r="Q109" s="44"/>
      <c r="R109" s="44">
        <v>23.19</v>
      </c>
      <c r="S109" s="44"/>
      <c r="T109" s="44">
        <f t="shared" si="88"/>
        <v>295.13</v>
      </c>
      <c r="U109" s="44">
        <f t="shared" si="89"/>
        <v>4085.44</v>
      </c>
      <c r="V109" s="42">
        <v>1</v>
      </c>
      <c r="W109" s="45">
        <v>14</v>
      </c>
      <c r="X109" s="46">
        <f>VLOOKUP(W109,'[1]PPTOS GENERALES 2024'!$AO$61:$AQ$63,3)*Y109</f>
        <v>119.518861</v>
      </c>
      <c r="Y109" s="414">
        <v>0.31430000000000002</v>
      </c>
      <c r="Z109" s="48">
        <f>VLOOKUP(C109,'[1]PPTOS GENERALES 2024'!$AL$3:$AO$8,4)*Y109</f>
        <v>207.26199200000002</v>
      </c>
      <c r="AA109" s="48">
        <f>VLOOKUP(C109,'[1]PPTOS GENERALES 2024'!$AL$3:$AP$8,5)*DM109*Y109</f>
        <v>42.535266666666672</v>
      </c>
      <c r="AB109" s="48"/>
      <c r="AC109" s="44">
        <f>VLOOKUP(C109,'[1]PPTOS GENERALES 2024'!$AU$3:$AV$8,2)*Y109</f>
        <v>207.26324919999999</v>
      </c>
      <c r="AD109" s="44">
        <f>VLOOKUP(C109,'[1]PPTOS GENERALES 2024'!$AU$3:$AW$8,3)*DM109*Y109</f>
        <v>42.524789999999996</v>
      </c>
      <c r="AE109" s="49">
        <f>VLOOKUP(I109,'[1]PPTOS GENERALES 2024'!$AO$60:$AQ$63,3)*Y109</f>
        <v>119.518861</v>
      </c>
      <c r="AF109" s="44">
        <f t="shared" si="87"/>
        <v>0</v>
      </c>
      <c r="AG109" s="44">
        <f>VLOOKUP(V109,'[1]PPTOS GENERALES 2024'!$AL$61:$AU$63,10)*Y109</f>
        <v>116.57072700000001</v>
      </c>
      <c r="AH109" s="44"/>
      <c r="AI109" s="44"/>
      <c r="AJ109" s="44"/>
      <c r="AK109" s="50"/>
      <c r="AL109" s="44">
        <f>VLOOKUP(V109,'[1]PPTOS GENERALES 2024'!$AL$45:$BB$56,12)*AK109</f>
        <v>0</v>
      </c>
      <c r="AM109" s="50"/>
      <c r="AN109" s="44">
        <f>VLOOKUP(V109,'[1]PPTOS GENERALES 2024'!$AL$45:$BB$56,14)*AM109</f>
        <v>0</v>
      </c>
      <c r="AO109" s="50"/>
      <c r="AP109" s="44">
        <f>VLOOKUP(V109,'[1]PPTOS GENERALES 2024'!$AL$45:$BB$56,15)*AO109</f>
        <v>0</v>
      </c>
      <c r="AQ109" s="50"/>
      <c r="AR109" s="44">
        <f>VLOOKUP(V109,'[1]PPTOS GENERALES 2024'!$AL$45:$BB$56,17)*AQ109</f>
        <v>0</v>
      </c>
      <c r="AS109" s="50"/>
      <c r="AT109" s="44">
        <f>VLOOKUP(V109,'[1]PPTOS GENERALES 2024'!$AL$45:$BG$56,18)*AS109</f>
        <v>0</v>
      </c>
      <c r="AU109" s="20"/>
      <c r="AV109" s="44">
        <f>VLOOKUP(V109,'[1]PPTOS GENERALES 2024'!$AL$45:$BG$56,19)*AU109</f>
        <v>0</v>
      </c>
      <c r="AW109" s="20"/>
      <c r="AX109" s="44">
        <f>VLOOKUP(V109,'[1]PPTOS GENERALES 2024'!$AL$45:$BG$56,20)*AW109</f>
        <v>0</v>
      </c>
      <c r="AY109" s="20"/>
      <c r="AZ109" s="44">
        <f>VLOOKUP(V109,'[1]PPTOS GENERALES 2024'!$AL$45:$BG$56,21)*AY109</f>
        <v>0</v>
      </c>
      <c r="BA109" s="20"/>
      <c r="BB109" s="44">
        <f>VLOOKUP(V109,'[1]PPTOS GENERALES 2024'!$AL$45:$BG$56,22)*BA109</f>
        <v>0</v>
      </c>
      <c r="BC109" s="20"/>
      <c r="BD109" s="270">
        <f>VLOOKUP(V109,'[1]PPTOS GENERALES 2024'!$AL$45:$BZ$56,23)*BC109</f>
        <v>0</v>
      </c>
      <c r="BE109" s="20"/>
      <c r="BF109" s="270">
        <f>VLOOKUP(V109,'[1]PPTOS GENERALES 2024'!$AL$45:$BZ$56,24)*BE109</f>
        <v>0</v>
      </c>
      <c r="BG109" s="20"/>
      <c r="BH109" s="270">
        <f>VLOOKUP(V109,'[1]PPTOS GENERALES 2024'!$AL$45:$BZ$56,25)*BG109</f>
        <v>0</v>
      </c>
      <c r="BI109" s="20"/>
      <c r="BJ109" s="270">
        <f>VLOOKUP(V109,'[1]PPTOS GENERALES 2024'!$AL$45:$BZ$56,26)*BI109</f>
        <v>0</v>
      </c>
      <c r="BK109" s="20"/>
      <c r="BL109" s="270">
        <f>VLOOKUP(V109,'[1]PPTOS GENERALES 2024'!$AL$45:$BZ$56,27)*BK109</f>
        <v>0</v>
      </c>
      <c r="BM109" s="270"/>
      <c r="BN109" s="270">
        <f>VLOOKUP(V109,'[1]PPTOS GENERALES 2024'!$AL$45:$BZ$56,28)*BM109</f>
        <v>0</v>
      </c>
      <c r="BO109" s="270"/>
      <c r="BP109" s="270">
        <f>VLOOKUP(V109,'[1]PPTOS GENERALES 2024'!$AL$45:$BZ$56,29)*BO109</f>
        <v>0</v>
      </c>
      <c r="BQ109" s="270"/>
      <c r="BR109" s="270">
        <f>VLOOKUP(V109,'[1]PPTOS GENERALES 2024'!$AL$45:$BZ$56,30)*BQ109</f>
        <v>0</v>
      </c>
      <c r="BS109" s="270"/>
      <c r="BT109" s="270">
        <f>VLOOKUP(V109,'[1]PPTOS GENERALES 2024'!$AL$45:$BZ$56,31)*BS109</f>
        <v>0</v>
      </c>
      <c r="BU109" s="270"/>
      <c r="BV109" s="270">
        <f>VLOOKUP(V109,'[1]PPTOS GENERALES 2024'!$AL$45:$BZ$56,32)*BU109</f>
        <v>0</v>
      </c>
      <c r="BW109" s="270"/>
      <c r="BX109" s="270">
        <f>VLOOKUP(V109,'[1]PPTOS GENERALES 2024'!$AL$45:$BZ$56,33)*BW109</f>
        <v>0</v>
      </c>
      <c r="BY109" s="270"/>
      <c r="BZ109" s="270">
        <f>VLOOKUP(V109,'[1]PPTOS GENERALES 2024'!$AL$45:$BZ$56,34)*BY109</f>
        <v>0</v>
      </c>
      <c r="CA109" s="270"/>
      <c r="CB109" s="270">
        <f>VLOOKUP(V109,'[1]PPTOS GENERALES 2024'!$AL$45:$BZ$56,35)*CA109</f>
        <v>0</v>
      </c>
      <c r="CC109" s="270">
        <v>0</v>
      </c>
      <c r="CD109" s="270">
        <f>VLOOKUP(V109,'[1]PPTOS GENERALES 2024'!$AL$45:$BZ$56,36)*CC109</f>
        <v>0</v>
      </c>
      <c r="CE109" s="270">
        <v>0</v>
      </c>
      <c r="CF109" s="270">
        <f>VLOOKUP(V109,'[1]PPTOS GENERALES 2024'!$AL$45:$BZ$56,37)*CE109</f>
        <v>0</v>
      </c>
      <c r="CG109" s="270">
        <v>0</v>
      </c>
      <c r="CH109" s="270">
        <f>VLOOKUP(V109,'[1]PPTOS GENERALES 2024'!$AL$45:$BZ$56,38)*CG109</f>
        <v>0</v>
      </c>
      <c r="CI109" s="270">
        <v>0</v>
      </c>
      <c r="CJ109" s="270">
        <f>VLOOKUP(V109,'[1]PPTOS GENERALES 2024'!$AL$45:$BZ$56,39)*CI109</f>
        <v>0</v>
      </c>
      <c r="CK109" s="270"/>
      <c r="CL109" s="270">
        <f>VLOOKUP(V109,'[1]PPTOS GENERALES 2024'!$AL$45:$BZ$56,40)*CK109</f>
        <v>0</v>
      </c>
      <c r="CM109" s="270"/>
      <c r="CN109" s="270">
        <f>VLOOKUP(V109,'[1]PPTOS GENERALES 2024'!$AL$45:$BZ$56,41)*CM109</f>
        <v>0</v>
      </c>
      <c r="CO109" s="44"/>
      <c r="CP109" s="44"/>
      <c r="CQ109" s="44"/>
      <c r="CR109" s="44"/>
      <c r="CS109" s="44"/>
      <c r="CT109" s="44">
        <f>Z109*14</f>
        <v>2901.6678880000004</v>
      </c>
      <c r="CU109" s="44">
        <f>(AA109*12)+ (AD109*2)+AB109</f>
        <v>595.47278000000006</v>
      </c>
      <c r="CV109" s="44"/>
      <c r="CW109" s="44">
        <f>(AE109+AF109)*14</f>
        <v>1673.264054</v>
      </c>
      <c r="CX109" s="44">
        <f>AG109*14</f>
        <v>1631.990178</v>
      </c>
      <c r="CY109" s="270">
        <f t="shared" si="79"/>
        <v>0</v>
      </c>
      <c r="CZ109" s="278">
        <f t="shared" si="80"/>
        <v>1631.990178</v>
      </c>
      <c r="DA109" s="129">
        <f t="shared" si="81"/>
        <v>6802.3949000000002</v>
      </c>
      <c r="DB109" s="21">
        <v>0</v>
      </c>
      <c r="DC109" s="53">
        <f t="shared" si="82"/>
        <v>6802.4158533333339</v>
      </c>
      <c r="DD109" s="54">
        <f t="shared" si="83"/>
        <v>0.66503873593378771</v>
      </c>
      <c r="DE109" s="44"/>
      <c r="DF109" s="44"/>
      <c r="DG109" s="44">
        <f t="shared" si="84"/>
        <v>485.88684666666666</v>
      </c>
      <c r="DH109" s="42" t="e">
        <f>#REF!-#REF!</f>
        <v>#REF!</v>
      </c>
      <c r="DI109" s="55" t="s">
        <v>155</v>
      </c>
      <c r="DJ109" s="55" t="s">
        <v>254</v>
      </c>
      <c r="DK109" s="57">
        <v>44927</v>
      </c>
      <c r="DL109" s="58">
        <f t="shared" si="85"/>
        <v>8.3333333333333339</v>
      </c>
      <c r="DM109" s="58">
        <f t="shared" si="86"/>
        <v>8.3333333333333339</v>
      </c>
      <c r="DN109" s="59">
        <f>ROUND(AF109/30,2)</f>
        <v>0</v>
      </c>
      <c r="DO109" s="60">
        <f>ROUND(AJ109/30,2)</f>
        <v>0</v>
      </c>
      <c r="DP109" s="60">
        <f>ROUND(AL109/30,2)</f>
        <v>0</v>
      </c>
      <c r="DQ109" s="60">
        <f>ROUND(AN109/30,2)</f>
        <v>0</v>
      </c>
      <c r="DR109" s="60">
        <f>ROUND(AP109/30,2)</f>
        <v>0</v>
      </c>
      <c r="DS109" s="60">
        <f>ROUND(AR109/30,2)</f>
        <v>0</v>
      </c>
      <c r="DT109" s="60">
        <f>ROUND(AT109/30,2)</f>
        <v>0</v>
      </c>
      <c r="DU109" s="60">
        <f>ROUND(AV109/30,2)</f>
        <v>0</v>
      </c>
      <c r="DV109" s="60">
        <f>ROUND(AX109/30,2)</f>
        <v>0</v>
      </c>
      <c r="DW109" s="60">
        <f>ROUND(AZ109/30,2)</f>
        <v>0</v>
      </c>
      <c r="DX109" s="60">
        <f>ROUND(BB109/30,2)</f>
        <v>0</v>
      </c>
      <c r="DY109" s="61"/>
      <c r="DZ109" s="62">
        <v>114</v>
      </c>
      <c r="EA109" s="62">
        <v>364.8</v>
      </c>
      <c r="EB109" s="63" t="e">
        <f>#REF!-DZ109</f>
        <v>#REF!</v>
      </c>
      <c r="EC109" s="64">
        <f>DG109-EA109</f>
        <v>121.08684666666664</v>
      </c>
      <c r="ED109" s="65">
        <f>ROUND(DB109/2,2)</f>
        <v>0</v>
      </c>
      <c r="EE109" s="61"/>
      <c r="EF109" s="61"/>
      <c r="EG109" s="61"/>
      <c r="EH109" s="61"/>
      <c r="EI109" s="134" t="s">
        <v>146</v>
      </c>
      <c r="EJ109" s="124">
        <v>32300</v>
      </c>
      <c r="EK109" s="67">
        <v>3</v>
      </c>
      <c r="EL109" s="68">
        <v>2</v>
      </c>
      <c r="EM109" s="68">
        <v>3</v>
      </c>
      <c r="EN109" s="69">
        <v>0</v>
      </c>
      <c r="EO109" s="135">
        <v>0</v>
      </c>
      <c r="EP109" s="61"/>
      <c r="EQ109" s="61"/>
      <c r="ER109" s="61"/>
      <c r="ES109" s="61"/>
      <c r="ET109" s="61"/>
      <c r="EU109" s="35"/>
      <c r="EV109" s="35"/>
      <c r="EW109" s="35"/>
      <c r="EX109" s="35"/>
      <c r="EY109" s="35"/>
      <c r="EZ109" s="35"/>
      <c r="FA109" s="35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137"/>
      <c r="IP109" s="137"/>
      <c r="IQ109" s="137"/>
      <c r="IR109" s="137"/>
      <c r="IS109" s="137"/>
      <c r="IT109" s="137"/>
      <c r="IU109" s="137"/>
      <c r="IV109" s="137"/>
      <c r="IW109" s="137"/>
      <c r="IX109" s="137"/>
      <c r="IY109" s="137"/>
      <c r="IZ109" s="137"/>
      <c r="JA109" s="137"/>
      <c r="JB109" s="137"/>
      <c r="JC109" s="137"/>
      <c r="JD109" s="137"/>
      <c r="JE109" s="137"/>
      <c r="JF109" s="137"/>
      <c r="JG109" s="137"/>
      <c r="JH109" s="137"/>
      <c r="JI109" s="137"/>
      <c r="JJ109" s="137"/>
      <c r="JK109" s="137"/>
      <c r="JL109" s="137"/>
      <c r="JM109" s="137"/>
      <c r="JN109" s="137"/>
      <c r="JO109" s="137"/>
      <c r="JP109" s="137"/>
      <c r="JQ109" s="137"/>
      <c r="JR109" s="137"/>
      <c r="JS109" s="137"/>
      <c r="JT109" s="137"/>
      <c r="JU109" s="137"/>
      <c r="JV109" s="137"/>
      <c r="JW109" s="137"/>
      <c r="JX109" s="137"/>
      <c r="JY109" s="137"/>
      <c r="JZ109" s="137"/>
      <c r="KA109" s="137"/>
      <c r="KB109" s="137"/>
      <c r="KC109" s="137"/>
      <c r="KD109" s="137"/>
      <c r="KE109" s="137"/>
      <c r="KF109" s="137"/>
      <c r="KG109" s="137"/>
      <c r="KH109" s="137"/>
      <c r="KI109" s="137"/>
      <c r="KJ109" s="137"/>
      <c r="KK109" s="137"/>
      <c r="KL109" s="137"/>
      <c r="KM109" s="137"/>
      <c r="KN109" s="137"/>
      <c r="KO109" s="137"/>
      <c r="KP109" s="137"/>
      <c r="KQ109" s="137"/>
      <c r="KR109" s="137"/>
      <c r="KS109" s="137"/>
      <c r="KT109" s="137"/>
      <c r="KU109" s="137"/>
      <c r="KV109" s="137"/>
      <c r="KW109" s="137"/>
      <c r="KX109" s="137"/>
      <c r="KY109" s="137"/>
      <c r="KZ109" s="137"/>
      <c r="LA109" s="137"/>
      <c r="LB109" s="137"/>
      <c r="LC109" s="137"/>
      <c r="LD109" s="137"/>
      <c r="LE109" s="137"/>
      <c r="LF109" s="137"/>
      <c r="LG109" s="137"/>
      <c r="LH109" s="137"/>
      <c r="LI109" s="137"/>
      <c r="LJ109" s="137"/>
      <c r="LK109" s="137"/>
      <c r="LL109" s="137"/>
      <c r="LM109" s="137"/>
      <c r="LN109" s="137"/>
      <c r="LO109" s="137"/>
      <c r="LP109" s="137"/>
      <c r="LQ109" s="137"/>
      <c r="LR109" s="137"/>
      <c r="LS109" s="137"/>
      <c r="LT109" s="137"/>
      <c r="LU109" s="137"/>
      <c r="LV109" s="137"/>
      <c r="LW109" s="137"/>
      <c r="LX109" s="137"/>
      <c r="LY109" s="137"/>
      <c r="LZ109" s="137"/>
      <c r="MA109" s="137"/>
      <c r="MB109" s="137"/>
      <c r="MC109" s="137"/>
      <c r="MD109" s="137"/>
      <c r="ME109" s="137"/>
      <c r="MF109" s="137"/>
      <c r="MG109" s="137"/>
      <c r="MH109" s="137"/>
      <c r="MI109" s="137"/>
      <c r="MJ109" s="137"/>
      <c r="MK109" s="137"/>
      <c r="ML109" s="137"/>
      <c r="MM109" s="137"/>
      <c r="MN109" s="137"/>
      <c r="MO109" s="137"/>
      <c r="MP109" s="137"/>
      <c r="MQ109" s="137"/>
      <c r="MR109" s="137"/>
      <c r="MS109" s="137"/>
      <c r="MT109" s="137"/>
      <c r="MU109" s="137"/>
      <c r="MV109" s="137"/>
      <c r="MW109" s="137"/>
      <c r="MX109" s="137"/>
      <c r="MY109" s="137"/>
      <c r="MZ109" s="137"/>
      <c r="NA109" s="137"/>
      <c r="NB109" s="137"/>
      <c r="NC109" s="137"/>
      <c r="ND109" s="137"/>
      <c r="NE109" s="137"/>
      <c r="NF109" s="137"/>
      <c r="NG109" s="137"/>
      <c r="NH109" s="137"/>
      <c r="NI109" s="137"/>
      <c r="NJ109" s="137"/>
      <c r="NK109" s="137"/>
      <c r="NL109" s="137"/>
      <c r="NM109" s="137"/>
      <c r="NN109" s="137"/>
      <c r="NO109" s="137"/>
      <c r="NP109" s="137"/>
      <c r="NQ109" s="137"/>
      <c r="NR109" s="137"/>
      <c r="NS109" s="137"/>
      <c r="NT109" s="137"/>
      <c r="NU109" s="137"/>
      <c r="NV109" s="137"/>
      <c r="NW109" s="137"/>
      <c r="NX109" s="137"/>
      <c r="NY109" s="137"/>
      <c r="NZ109" s="137"/>
      <c r="OA109" s="137"/>
      <c r="OB109" s="137"/>
      <c r="OC109" s="137"/>
      <c r="OD109" s="137"/>
      <c r="OE109" s="137"/>
      <c r="OF109" s="137"/>
      <c r="OG109" s="137"/>
      <c r="OH109" s="137"/>
      <c r="OI109" s="137"/>
      <c r="OJ109" s="137"/>
      <c r="OK109" s="137"/>
      <c r="OL109" s="137"/>
      <c r="OM109" s="137"/>
      <c r="ON109" s="137"/>
      <c r="OO109" s="137"/>
      <c r="OP109" s="137"/>
      <c r="OQ109" s="137"/>
      <c r="OR109" s="137"/>
      <c r="OS109" s="137"/>
      <c r="OT109" s="137"/>
      <c r="OU109" s="137"/>
      <c r="OV109" s="137"/>
      <c r="OW109" s="137"/>
      <c r="OX109" s="137"/>
      <c r="OY109" s="137"/>
      <c r="OZ109" s="137"/>
      <c r="PA109" s="137"/>
      <c r="PB109" s="137"/>
      <c r="PC109" s="137"/>
      <c r="PD109" s="137"/>
      <c r="PE109" s="137"/>
      <c r="PF109" s="137"/>
      <c r="PG109" s="137"/>
      <c r="PH109" s="137"/>
      <c r="PI109" s="137"/>
      <c r="PJ109" s="137"/>
      <c r="PK109" s="137"/>
      <c r="PL109" s="137"/>
      <c r="PM109" s="137"/>
      <c r="PN109" s="137"/>
      <c r="PO109" s="137"/>
      <c r="PP109" s="137"/>
      <c r="PQ109" s="137"/>
      <c r="PR109" s="137"/>
      <c r="PS109" s="137"/>
      <c r="PT109" s="137"/>
      <c r="PU109" s="137"/>
      <c r="PV109" s="137"/>
      <c r="PW109" s="137"/>
      <c r="PX109" s="137"/>
      <c r="PY109" s="137"/>
      <c r="PZ109" s="137"/>
      <c r="QA109" s="137"/>
      <c r="QB109" s="137"/>
      <c r="QC109" s="137"/>
      <c r="QD109" s="137"/>
      <c r="QE109" s="137"/>
      <c r="QF109" s="137"/>
      <c r="QG109" s="137"/>
      <c r="QH109" s="137"/>
      <c r="QI109" s="137"/>
      <c r="QJ109" s="137"/>
      <c r="QK109" s="137"/>
      <c r="QL109" s="137"/>
      <c r="QM109" s="137"/>
      <c r="QN109" s="137"/>
      <c r="QO109" s="137"/>
      <c r="QP109" s="137"/>
      <c r="QQ109" s="137"/>
      <c r="QR109" s="137"/>
      <c r="QS109" s="137"/>
      <c r="QT109" s="137"/>
      <c r="QU109" s="137"/>
      <c r="QV109" s="137"/>
      <c r="QW109" s="137"/>
      <c r="QX109" s="137"/>
      <c r="QY109" s="137"/>
      <c r="QZ109" s="137"/>
      <c r="RA109" s="137"/>
      <c r="RB109" s="137"/>
      <c r="RC109" s="137"/>
      <c r="RD109" s="137"/>
      <c r="RE109" s="137"/>
      <c r="RF109" s="137"/>
      <c r="RG109" s="137"/>
      <c r="RH109" s="137"/>
      <c r="RI109" s="137"/>
      <c r="RJ109" s="137"/>
      <c r="RK109" s="137"/>
      <c r="RL109" s="137"/>
      <c r="RM109" s="137"/>
      <c r="RN109" s="137"/>
      <c r="RO109" s="137"/>
      <c r="RP109" s="137"/>
      <c r="RQ109" s="137"/>
      <c r="RR109" s="137"/>
      <c r="RS109" s="137"/>
      <c r="RT109" s="137"/>
      <c r="RU109" s="137"/>
      <c r="RV109" s="137"/>
      <c r="RW109" s="137"/>
      <c r="RX109" s="137"/>
      <c r="RY109" s="137"/>
      <c r="RZ109" s="137"/>
      <c r="SA109" s="137"/>
      <c r="SB109" s="137"/>
      <c r="SC109" s="137"/>
      <c r="SD109" s="137"/>
      <c r="SE109" s="137"/>
      <c r="SF109" s="137"/>
      <c r="SG109" s="137"/>
      <c r="SH109" s="137"/>
      <c r="SI109" s="137"/>
      <c r="SJ109" s="137"/>
      <c r="SK109" s="137"/>
      <c r="SL109" s="137"/>
      <c r="SM109" s="137"/>
      <c r="SN109" s="137"/>
      <c r="SO109" s="137"/>
      <c r="SP109" s="137"/>
      <c r="SQ109" s="137"/>
      <c r="SR109" s="137"/>
      <c r="SS109" s="137"/>
      <c r="ST109" s="137"/>
      <c r="SU109" s="137"/>
      <c r="SV109" s="137"/>
      <c r="SW109" s="137"/>
      <c r="SX109" s="137"/>
      <c r="SY109" s="137"/>
      <c r="SZ109" s="137"/>
      <c r="TA109" s="137"/>
      <c r="TB109" s="137"/>
      <c r="TC109" s="137"/>
      <c r="TD109" s="137"/>
      <c r="TE109" s="137"/>
      <c r="TF109" s="137"/>
      <c r="TG109" s="137"/>
      <c r="TH109" s="137"/>
      <c r="TI109" s="137"/>
      <c r="TJ109" s="137"/>
      <c r="TK109" s="137"/>
      <c r="TL109" s="137"/>
      <c r="TM109" s="137"/>
      <c r="TN109" s="137"/>
      <c r="TO109" s="137"/>
      <c r="TP109" s="137"/>
      <c r="TQ109" s="137"/>
      <c r="TR109" s="137"/>
      <c r="TS109" s="137"/>
      <c r="TT109" s="137"/>
      <c r="TU109" s="137"/>
      <c r="TV109" s="137"/>
      <c r="TW109" s="137"/>
      <c r="TX109" s="137"/>
      <c r="TY109" s="137"/>
      <c r="TZ109" s="137"/>
      <c r="UA109" s="137"/>
      <c r="UB109" s="137"/>
      <c r="UC109" s="137"/>
      <c r="UD109" s="137"/>
      <c r="UE109" s="137"/>
      <c r="UF109" s="137"/>
      <c r="UG109" s="137"/>
      <c r="UH109" s="137"/>
      <c r="UI109" s="137"/>
      <c r="UJ109" s="137"/>
      <c r="UK109" s="137"/>
      <c r="UL109" s="137"/>
      <c r="UM109" s="137"/>
      <c r="UN109" s="137"/>
      <c r="UO109" s="137"/>
      <c r="UP109" s="137"/>
      <c r="UQ109" s="137"/>
      <c r="UR109" s="137"/>
      <c r="US109" s="137"/>
      <c r="UT109" s="137"/>
      <c r="UU109" s="137"/>
      <c r="UV109" s="137"/>
      <c r="UW109" s="137"/>
      <c r="UX109" s="137"/>
      <c r="UY109" s="137"/>
      <c r="UZ109" s="137"/>
      <c r="VA109" s="137"/>
      <c r="VB109" s="137"/>
      <c r="VC109" s="137"/>
      <c r="VD109" s="137"/>
      <c r="VE109" s="137"/>
      <c r="VF109" s="137"/>
      <c r="VG109" s="137"/>
      <c r="VH109" s="137"/>
      <c r="VI109" s="137"/>
      <c r="VJ109" s="137"/>
      <c r="VK109" s="137"/>
      <c r="VL109" s="137"/>
      <c r="VM109" s="137"/>
      <c r="VN109" s="137"/>
      <c r="VO109" s="137"/>
      <c r="VP109" s="137"/>
      <c r="VQ109" s="137"/>
      <c r="VR109" s="137"/>
      <c r="VS109" s="137"/>
      <c r="VT109" s="137"/>
      <c r="VU109" s="137"/>
      <c r="VV109" s="137"/>
      <c r="VW109" s="137"/>
      <c r="VX109" s="137"/>
      <c r="VY109" s="137"/>
      <c r="VZ109" s="137"/>
      <c r="WA109" s="137"/>
      <c r="WB109" s="137"/>
      <c r="WC109" s="137"/>
      <c r="WD109" s="137"/>
      <c r="WE109" s="137"/>
      <c r="WF109" s="137"/>
      <c r="WG109" s="137"/>
      <c r="WH109" s="137"/>
      <c r="WI109" s="137"/>
      <c r="WJ109" s="137"/>
      <c r="WK109" s="137"/>
      <c r="WL109" s="137"/>
      <c r="WM109" s="137"/>
      <c r="WN109" s="137"/>
      <c r="WO109" s="137"/>
      <c r="WP109" s="137"/>
      <c r="WQ109" s="137"/>
      <c r="WR109" s="137"/>
      <c r="WS109" s="137"/>
      <c r="WT109" s="137"/>
      <c r="WU109" s="137"/>
      <c r="WV109" s="137"/>
      <c r="WW109" s="137"/>
      <c r="WX109" s="137"/>
      <c r="WY109" s="137"/>
      <c r="WZ109" s="137"/>
      <c r="XA109" s="137"/>
      <c r="XB109" s="137"/>
      <c r="XC109" s="137"/>
      <c r="XD109" s="137"/>
      <c r="XE109" s="137"/>
      <c r="XF109" s="137"/>
      <c r="XG109" s="137"/>
      <c r="XH109" s="137"/>
      <c r="XI109" s="137"/>
      <c r="XJ109" s="137"/>
      <c r="XK109" s="137"/>
      <c r="XL109" s="137"/>
      <c r="XM109" s="137"/>
      <c r="XN109" s="137"/>
      <c r="XO109" s="137"/>
      <c r="XP109" s="137"/>
      <c r="XQ109" s="137"/>
      <c r="XR109" s="137"/>
      <c r="XS109" s="137"/>
      <c r="XT109" s="137"/>
      <c r="XU109" s="137"/>
      <c r="XV109" s="137"/>
      <c r="XW109" s="137"/>
      <c r="XX109" s="137"/>
      <c r="XY109" s="137"/>
      <c r="XZ109" s="137"/>
      <c r="YA109" s="137"/>
      <c r="YB109" s="137"/>
      <c r="YC109" s="137"/>
      <c r="YD109" s="137"/>
      <c r="YE109" s="137"/>
      <c r="YF109" s="137"/>
      <c r="YG109" s="137"/>
      <c r="YH109" s="137"/>
      <c r="YI109" s="137"/>
      <c r="YJ109" s="137"/>
      <c r="YK109" s="137"/>
      <c r="YL109" s="137"/>
      <c r="YM109" s="137"/>
      <c r="YN109" s="137"/>
      <c r="YO109" s="137"/>
      <c r="YP109" s="137"/>
      <c r="YQ109" s="137"/>
      <c r="YR109" s="137"/>
      <c r="YS109" s="137"/>
      <c r="YT109" s="137"/>
      <c r="YU109" s="137"/>
      <c r="YV109" s="137"/>
      <c r="YW109" s="137"/>
      <c r="YX109" s="137"/>
      <c r="YY109" s="137"/>
      <c r="YZ109" s="137"/>
      <c r="ZA109" s="137"/>
      <c r="ZB109" s="137"/>
      <c r="ZC109" s="137"/>
      <c r="ZD109" s="137"/>
      <c r="ZE109" s="137"/>
      <c r="ZF109" s="137"/>
      <c r="ZG109" s="137"/>
      <c r="ZH109" s="137"/>
      <c r="ZI109" s="137"/>
      <c r="ZJ109" s="137"/>
      <c r="ZK109" s="137"/>
      <c r="ZL109" s="137"/>
      <c r="ZM109" s="137"/>
      <c r="ZN109" s="137"/>
      <c r="ZO109" s="137"/>
      <c r="ZP109" s="137"/>
      <c r="ZQ109" s="137"/>
      <c r="ZR109" s="137"/>
      <c r="ZS109" s="137"/>
      <c r="ZT109" s="137"/>
      <c r="ZU109" s="137"/>
      <c r="ZV109" s="137"/>
      <c r="ZW109" s="137"/>
      <c r="ZX109" s="137"/>
      <c r="ZY109" s="137"/>
      <c r="ZZ109" s="137"/>
      <c r="AAA109" s="137"/>
      <c r="AAB109" s="137"/>
      <c r="AAC109" s="137"/>
      <c r="AAD109" s="137"/>
      <c r="AAE109" s="137"/>
      <c r="AAF109" s="137"/>
      <c r="AAG109" s="137"/>
      <c r="AAH109" s="137"/>
      <c r="AAI109" s="137"/>
      <c r="AAJ109" s="137"/>
      <c r="AAK109" s="137"/>
      <c r="AAL109" s="137"/>
      <c r="AAM109" s="137"/>
      <c r="AAN109" s="137"/>
      <c r="AAO109" s="137"/>
      <c r="AAP109" s="137"/>
      <c r="AAQ109" s="137"/>
      <c r="AAR109" s="137"/>
      <c r="AAS109" s="137"/>
      <c r="AAT109" s="137"/>
      <c r="AAU109" s="137"/>
      <c r="AAV109" s="137"/>
      <c r="AAW109" s="137"/>
      <c r="AAX109" s="137"/>
      <c r="AAY109" s="137"/>
      <c r="AAZ109" s="137"/>
      <c r="ABA109" s="137"/>
      <c r="ABB109" s="137"/>
      <c r="ABC109" s="137"/>
      <c r="ABD109" s="137"/>
      <c r="ABE109" s="137"/>
      <c r="ABF109" s="137"/>
      <c r="ABG109" s="137"/>
      <c r="ABH109" s="137"/>
      <c r="ABI109" s="137"/>
      <c r="ABJ109" s="137"/>
      <c r="ABK109" s="137"/>
      <c r="ABL109" s="137"/>
      <c r="ABM109" s="137"/>
      <c r="ABN109" s="137"/>
      <c r="ABO109" s="137"/>
      <c r="ABP109" s="137"/>
      <c r="ABQ109" s="137"/>
      <c r="ABR109" s="137"/>
      <c r="ABS109" s="137"/>
      <c r="ABT109" s="137"/>
      <c r="ABU109" s="137"/>
      <c r="ABV109" s="137"/>
      <c r="ABW109" s="137"/>
      <c r="ABX109" s="137"/>
      <c r="ABY109" s="137"/>
      <c r="ABZ109" s="137"/>
      <c r="ACA109" s="137"/>
      <c r="ACB109" s="137"/>
      <c r="ACC109" s="137"/>
      <c r="ACD109" s="137"/>
      <c r="ACE109" s="137"/>
      <c r="ACF109" s="137"/>
      <c r="ACG109" s="137"/>
      <c r="ACH109" s="137"/>
      <c r="ACI109" s="137"/>
      <c r="ACJ109" s="137"/>
      <c r="ACK109" s="137"/>
      <c r="ACL109" s="137"/>
      <c r="ACM109" s="137"/>
      <c r="ACN109" s="137"/>
      <c r="ACO109" s="137"/>
      <c r="ACP109" s="137"/>
      <c r="ACQ109" s="137"/>
      <c r="ACR109" s="137"/>
      <c r="ACS109" s="137"/>
      <c r="ACT109" s="137"/>
      <c r="ACU109" s="137"/>
      <c r="ACV109" s="137"/>
      <c r="ACW109" s="137"/>
      <c r="ACX109" s="137"/>
      <c r="ACY109" s="137"/>
      <c r="ACZ109" s="137"/>
      <c r="ADA109" s="137"/>
      <c r="ADB109" s="137"/>
      <c r="ADC109" s="137"/>
      <c r="ADD109" s="137"/>
      <c r="ADE109" s="137"/>
      <c r="ADF109" s="137"/>
      <c r="ADG109" s="137"/>
      <c r="ADH109" s="137"/>
      <c r="ADI109" s="137"/>
      <c r="ADJ109" s="137"/>
      <c r="ADK109" s="137"/>
      <c r="ADL109" s="137"/>
      <c r="ADM109" s="137"/>
      <c r="ADN109" s="137"/>
      <c r="ADO109" s="137"/>
      <c r="ADP109" s="137"/>
      <c r="ADQ109" s="137"/>
      <c r="ADR109" s="137"/>
      <c r="ADS109" s="137"/>
      <c r="ADT109" s="137"/>
      <c r="ADU109" s="137"/>
      <c r="ADV109" s="137"/>
      <c r="ADW109" s="137"/>
      <c r="ADX109" s="137"/>
      <c r="ADY109" s="137"/>
      <c r="ADZ109" s="137"/>
      <c r="AEA109" s="137"/>
      <c r="AEB109" s="137"/>
      <c r="AEC109" s="137"/>
      <c r="AED109" s="137"/>
      <c r="AEE109" s="137"/>
      <c r="AEF109" s="137"/>
      <c r="AEG109" s="137"/>
      <c r="AEH109" s="137"/>
      <c r="AEI109" s="137"/>
      <c r="AEJ109" s="137"/>
      <c r="AEK109" s="137"/>
      <c r="AEL109" s="137"/>
      <c r="AEM109" s="137"/>
      <c r="AEN109" s="137"/>
      <c r="AEO109" s="137"/>
      <c r="AEP109" s="137"/>
      <c r="AEQ109" s="137"/>
      <c r="AER109" s="137"/>
      <c r="AES109" s="137"/>
      <c r="AET109" s="137"/>
      <c r="AEU109" s="137"/>
      <c r="AEV109" s="137"/>
      <c r="AEW109" s="137"/>
      <c r="AEX109" s="137"/>
      <c r="AEY109" s="137"/>
      <c r="AEZ109" s="137"/>
      <c r="AFA109" s="137"/>
      <c r="AFB109" s="137"/>
      <c r="AFC109" s="137"/>
      <c r="AFD109" s="137"/>
      <c r="AFE109" s="137"/>
      <c r="AFF109" s="137"/>
      <c r="AFG109" s="137"/>
      <c r="AFH109" s="137"/>
      <c r="AFI109" s="137"/>
      <c r="AFJ109" s="137"/>
      <c r="AFK109" s="137"/>
      <c r="AFL109" s="137"/>
      <c r="AFM109" s="137"/>
      <c r="AFN109" s="137"/>
      <c r="AFO109" s="137"/>
      <c r="AFP109" s="137"/>
      <c r="AFQ109" s="137"/>
      <c r="AFR109" s="137"/>
      <c r="AFS109" s="137"/>
      <c r="AFT109" s="137"/>
      <c r="AFU109" s="137"/>
      <c r="AFV109" s="137"/>
      <c r="AFW109" s="137"/>
      <c r="AFX109" s="137"/>
      <c r="AFY109" s="137"/>
      <c r="AFZ109" s="137"/>
      <c r="AGA109" s="137"/>
      <c r="AGB109" s="137"/>
      <c r="AGC109" s="137"/>
      <c r="AGD109" s="137"/>
      <c r="AGE109" s="137"/>
      <c r="AGF109" s="137"/>
      <c r="AGG109" s="137"/>
      <c r="AGH109" s="137"/>
      <c r="AGI109" s="137"/>
      <c r="AGJ109" s="137"/>
      <c r="AGK109" s="137"/>
      <c r="AGL109" s="137"/>
      <c r="AGM109" s="137"/>
      <c r="AGN109" s="137"/>
      <c r="AGO109" s="137"/>
      <c r="AGP109" s="137"/>
      <c r="AGQ109" s="137"/>
      <c r="AGR109" s="137"/>
      <c r="AGS109" s="137"/>
      <c r="AGT109" s="137"/>
      <c r="AGU109" s="137"/>
      <c r="AGV109" s="137"/>
      <c r="AGW109" s="137"/>
      <c r="AGX109" s="137"/>
      <c r="AGY109" s="137"/>
      <c r="AGZ109" s="137"/>
      <c r="AHA109" s="137"/>
      <c r="AHB109" s="137"/>
      <c r="AHC109" s="137"/>
      <c r="AHD109" s="137"/>
      <c r="AHE109" s="137"/>
      <c r="AHF109" s="137"/>
      <c r="AHG109" s="137"/>
      <c r="AHH109" s="137"/>
      <c r="AHI109" s="137"/>
      <c r="AHJ109" s="137"/>
      <c r="AHK109" s="137"/>
      <c r="AHL109" s="137"/>
      <c r="AHM109" s="137"/>
      <c r="AHN109" s="137"/>
      <c r="AHO109" s="137"/>
      <c r="AHP109" s="137"/>
      <c r="AHQ109" s="137"/>
      <c r="AHR109" s="137"/>
      <c r="AHS109" s="137"/>
      <c r="AHT109" s="137"/>
      <c r="AHU109" s="137"/>
      <c r="AHV109" s="137"/>
      <c r="AHW109" s="137"/>
      <c r="AHX109" s="137"/>
      <c r="AHY109" s="137"/>
      <c r="AHZ109" s="137"/>
      <c r="AIA109" s="137"/>
      <c r="AIB109" s="137"/>
      <c r="AIC109" s="137"/>
      <c r="AID109" s="137"/>
      <c r="AIE109" s="137"/>
      <c r="AIF109" s="137"/>
      <c r="AIG109" s="137"/>
      <c r="AIH109" s="137"/>
      <c r="AII109" s="137"/>
      <c r="AIJ109" s="137"/>
      <c r="AIK109" s="137"/>
      <c r="AIL109" s="137"/>
      <c r="AIM109" s="137"/>
      <c r="AIN109" s="137"/>
      <c r="AIO109" s="137"/>
      <c r="AIP109" s="137"/>
      <c r="AIQ109" s="137"/>
      <c r="AIR109" s="137"/>
      <c r="AIS109" s="137"/>
      <c r="AIT109" s="137"/>
      <c r="AIU109" s="137"/>
      <c r="AIV109" s="137"/>
      <c r="AIW109" s="137"/>
      <c r="AIX109" s="137"/>
      <c r="AIY109" s="137"/>
      <c r="AIZ109" s="137"/>
      <c r="AJA109" s="137"/>
      <c r="AJB109" s="137"/>
      <c r="AJC109" s="137"/>
      <c r="AJD109" s="137"/>
      <c r="AJE109" s="137"/>
      <c r="AJF109" s="137"/>
      <c r="AJG109" s="137"/>
      <c r="AJH109" s="137"/>
      <c r="AJI109" s="137"/>
      <c r="AJJ109" s="137"/>
      <c r="AJK109" s="137"/>
      <c r="AJL109" s="137"/>
      <c r="AJM109" s="137"/>
      <c r="AJN109" s="137"/>
      <c r="AJO109" s="137"/>
      <c r="AJP109" s="137"/>
      <c r="AJQ109" s="137"/>
      <c r="AJR109" s="137"/>
      <c r="AJS109" s="137"/>
      <c r="AJT109" s="137"/>
      <c r="AJU109" s="137"/>
      <c r="AJV109" s="137"/>
      <c r="AJW109" s="137"/>
      <c r="AJX109" s="137"/>
      <c r="AJY109" s="137"/>
      <c r="AJZ109" s="137"/>
      <c r="AKA109" s="137"/>
      <c r="AKB109" s="137"/>
      <c r="AKC109" s="137"/>
      <c r="AKD109" s="137"/>
      <c r="AKE109" s="137"/>
      <c r="AKF109" s="137"/>
      <c r="AKG109" s="137"/>
      <c r="AKH109" s="137"/>
      <c r="AKI109" s="137"/>
      <c r="AKJ109" s="137"/>
      <c r="AKK109" s="137"/>
      <c r="AKL109" s="137"/>
      <c r="AKM109" s="137"/>
      <c r="AKN109" s="137"/>
      <c r="AKO109" s="137"/>
      <c r="AKP109" s="137"/>
      <c r="AKQ109" s="137"/>
      <c r="AKR109" s="137"/>
      <c r="AKS109" s="137"/>
      <c r="AKT109" s="137"/>
      <c r="AKU109" s="137"/>
      <c r="AKV109" s="137"/>
      <c r="AKW109" s="137"/>
      <c r="AKX109" s="137"/>
      <c r="AKY109" s="137"/>
      <c r="AKZ109" s="137"/>
      <c r="ALA109" s="137"/>
      <c r="ALB109" s="137"/>
      <c r="ALC109" s="137"/>
      <c r="ALD109" s="137"/>
      <c r="ALE109" s="137"/>
      <c r="ALF109" s="137"/>
      <c r="ALG109" s="137"/>
      <c r="ALH109" s="137"/>
      <c r="ALI109" s="137"/>
      <c r="ALJ109" s="137"/>
      <c r="ALK109" s="137"/>
      <c r="ALL109" s="137"/>
      <c r="ALM109" s="137"/>
      <c r="ALN109" s="137"/>
      <c r="ALO109" s="137"/>
      <c r="ALP109" s="137"/>
      <c r="ALQ109" s="137"/>
      <c r="ALR109" s="137"/>
      <c r="ALS109" s="137"/>
      <c r="ALT109" s="137"/>
      <c r="ALU109" s="137"/>
      <c r="ALV109" s="137"/>
      <c r="ALW109" s="137"/>
      <c r="ALX109" s="137"/>
      <c r="ALY109" s="137"/>
      <c r="ALZ109" s="137"/>
      <c r="AMA109" s="137"/>
      <c r="AMB109" s="137"/>
      <c r="AMC109" s="137"/>
      <c r="AMD109" s="137"/>
      <c r="AME109" s="137"/>
      <c r="AMF109" s="137"/>
      <c r="AMG109" s="137"/>
      <c r="AMH109" s="137"/>
      <c r="AMI109" s="137"/>
      <c r="AMJ109" s="137"/>
      <c r="AMK109" s="137"/>
      <c r="AML109" s="137"/>
      <c r="AMM109" s="137"/>
      <c r="AMN109" s="137"/>
      <c r="AMO109" s="137"/>
      <c r="AMP109" s="137"/>
      <c r="AMQ109" s="137"/>
      <c r="AMR109" s="137"/>
      <c r="AMS109" s="137"/>
      <c r="AMT109" s="137"/>
      <c r="AMU109" s="137"/>
      <c r="AMV109" s="137"/>
      <c r="AMW109" s="137"/>
      <c r="AMX109" s="137"/>
      <c r="AMY109" s="137"/>
      <c r="AMZ109" s="137"/>
      <c r="ANA109" s="137"/>
      <c r="ANB109" s="137"/>
      <c r="ANC109" s="137"/>
      <c r="AND109" s="137"/>
      <c r="ANE109" s="137"/>
      <c r="ANF109" s="137"/>
      <c r="ANG109" s="137"/>
      <c r="ANH109" s="137"/>
      <c r="ANI109" s="137"/>
      <c r="ANJ109" s="35"/>
    </row>
    <row r="110" spans="1:1050" s="503" customFormat="1" ht="26.1" customHeight="1" outlineLevel="1" x14ac:dyDescent="0.2">
      <c r="A110" s="505"/>
      <c r="B110" s="507"/>
      <c r="C110" s="507"/>
      <c r="D110" s="507"/>
      <c r="E110" s="507"/>
      <c r="F110" s="507"/>
      <c r="G110" s="507"/>
      <c r="H110" s="506"/>
      <c r="I110" s="506"/>
      <c r="J110" s="509"/>
      <c r="K110" s="509"/>
      <c r="L110" s="509"/>
      <c r="M110" s="509"/>
      <c r="N110" s="509"/>
      <c r="O110" s="509"/>
      <c r="P110" s="509"/>
      <c r="Q110" s="509"/>
      <c r="R110" s="509"/>
      <c r="S110" s="509"/>
      <c r="T110" s="509"/>
      <c r="U110" s="509"/>
      <c r="V110" s="506"/>
      <c r="W110" s="508"/>
      <c r="X110" s="510"/>
      <c r="Y110" s="511"/>
      <c r="Z110" s="509"/>
      <c r="AA110" s="509"/>
      <c r="AB110" s="509"/>
      <c r="AC110" s="509"/>
      <c r="AD110" s="509"/>
      <c r="AE110" s="512"/>
      <c r="AF110" s="509"/>
      <c r="AG110" s="509"/>
      <c r="AH110" s="509"/>
      <c r="AI110" s="509"/>
      <c r="AJ110" s="509"/>
      <c r="AK110" s="513"/>
      <c r="AL110" s="509"/>
      <c r="AM110" s="513"/>
      <c r="AN110" s="509"/>
      <c r="AO110" s="513"/>
      <c r="AP110" s="509"/>
      <c r="AQ110" s="513"/>
      <c r="AR110" s="509"/>
      <c r="AS110" s="513"/>
      <c r="AT110" s="509"/>
      <c r="AU110" s="514"/>
      <c r="AV110" s="509"/>
      <c r="AW110" s="514"/>
      <c r="AX110" s="509"/>
      <c r="AY110" s="514"/>
      <c r="AZ110" s="509"/>
      <c r="BA110" s="514"/>
      <c r="BB110" s="509"/>
      <c r="BC110" s="514"/>
      <c r="BD110" s="429"/>
      <c r="BE110" s="514"/>
      <c r="BF110" s="429"/>
      <c r="BG110" s="514"/>
      <c r="BH110" s="429"/>
      <c r="BI110" s="514"/>
      <c r="BJ110" s="429"/>
      <c r="BK110" s="514"/>
      <c r="BL110" s="429"/>
      <c r="BM110" s="429"/>
      <c r="BN110" s="429"/>
      <c r="BO110" s="429"/>
      <c r="BP110" s="429"/>
      <c r="BQ110" s="429"/>
      <c r="BR110" s="429"/>
      <c r="BS110" s="429"/>
      <c r="BT110" s="429"/>
      <c r="BU110" s="429"/>
      <c r="BV110" s="429"/>
      <c r="BW110" s="429"/>
      <c r="BX110" s="429"/>
      <c r="BY110" s="429"/>
      <c r="BZ110" s="429"/>
      <c r="CA110" s="429"/>
      <c r="CB110" s="429"/>
      <c r="CC110" s="429"/>
      <c r="CD110" s="429"/>
      <c r="CE110" s="429"/>
      <c r="CF110" s="429"/>
      <c r="CG110" s="429"/>
      <c r="CH110" s="429"/>
      <c r="CI110" s="429"/>
      <c r="CJ110" s="429"/>
      <c r="CK110" s="429"/>
      <c r="CL110" s="429"/>
      <c r="CM110" s="429"/>
      <c r="CN110" s="429"/>
      <c r="CO110" s="509"/>
      <c r="CP110" s="509">
        <f t="array" ref="CP110">(Z110*12)+(AC110*2)</f>
        <v>0</v>
      </c>
      <c r="CQ110" s="509"/>
      <c r="CR110" s="509"/>
      <c r="CS110" s="509">
        <f>SUM(CS95:CS109)</f>
        <v>10073.73</v>
      </c>
      <c r="CT110" s="509">
        <f>SUM(CT95:CT109)</f>
        <v>108852.70569600002</v>
      </c>
      <c r="CU110" s="509">
        <f>SUM(CU95:CU109)</f>
        <v>25964.698323200002</v>
      </c>
      <c r="CV110" s="429"/>
      <c r="CW110" s="509">
        <f>SUM(CW95:CW109)</f>
        <v>75688.220468</v>
      </c>
      <c r="CX110" s="509"/>
      <c r="CY110" s="509"/>
      <c r="CZ110" s="429">
        <f>SUM(CZ95:CZ109)</f>
        <v>90021.378876000002</v>
      </c>
      <c r="DA110" s="515">
        <f>SUM(DA95:DA109)</f>
        <v>310600.73336320004</v>
      </c>
      <c r="DB110" s="506">
        <f>SUBTOTAL(9,DB105:DB109)</f>
        <v>0</v>
      </c>
      <c r="DC110" s="516"/>
      <c r="DD110" s="517"/>
      <c r="DE110" s="509"/>
      <c r="DF110" s="509"/>
      <c r="DG110" s="509"/>
      <c r="DH110" s="506"/>
      <c r="DI110" s="518"/>
      <c r="DJ110" s="530"/>
      <c r="DK110" s="519"/>
      <c r="DL110" s="520"/>
      <c r="DM110" s="520"/>
      <c r="DN110" s="521"/>
      <c r="DO110" s="522"/>
      <c r="DP110" s="522"/>
      <c r="DQ110" s="522"/>
      <c r="DR110" s="522"/>
      <c r="DS110" s="522"/>
      <c r="DT110" s="522"/>
      <c r="DU110" s="522"/>
      <c r="DV110" s="522"/>
      <c r="DW110" s="522"/>
      <c r="DX110" s="522"/>
      <c r="DY110" s="523"/>
      <c r="DZ110" s="524"/>
      <c r="EA110" s="524"/>
      <c r="EB110" s="525"/>
      <c r="EC110" s="526"/>
      <c r="ED110" s="527"/>
      <c r="EE110" s="523"/>
      <c r="EF110" s="523"/>
      <c r="EG110" s="523"/>
      <c r="EH110" s="523"/>
      <c r="EI110" s="523"/>
      <c r="EJ110" s="528"/>
      <c r="EK110" s="500"/>
      <c r="EL110" s="501"/>
      <c r="EM110" s="501"/>
      <c r="EN110" s="502"/>
      <c r="EO110" s="502"/>
      <c r="EP110" s="494"/>
      <c r="EQ110" s="494"/>
      <c r="ER110" s="494"/>
      <c r="ES110" s="494"/>
      <c r="ET110" s="494"/>
      <c r="EU110" s="494"/>
      <c r="EV110" s="494"/>
      <c r="EW110" s="494"/>
      <c r="EX110" s="494"/>
      <c r="EY110" s="494"/>
      <c r="EZ110" s="494"/>
      <c r="FA110" s="494"/>
      <c r="FB110" s="494"/>
      <c r="FC110" s="494"/>
      <c r="FD110" s="494"/>
      <c r="FE110" s="494"/>
      <c r="FF110" s="494"/>
      <c r="FG110" s="494"/>
      <c r="FH110" s="494"/>
      <c r="FI110" s="494"/>
      <c r="FJ110" s="494"/>
      <c r="FK110" s="494"/>
      <c r="FL110" s="494"/>
      <c r="FM110" s="494"/>
      <c r="FN110" s="494"/>
      <c r="FO110" s="494"/>
      <c r="FP110" s="494"/>
      <c r="FQ110" s="494"/>
      <c r="FR110" s="494"/>
      <c r="FS110" s="494"/>
      <c r="FT110" s="494"/>
      <c r="FU110" s="494"/>
      <c r="FV110" s="494"/>
      <c r="FW110" s="494"/>
      <c r="FX110" s="494"/>
      <c r="FY110" s="494"/>
      <c r="FZ110" s="494"/>
      <c r="GA110" s="494"/>
      <c r="GB110" s="494"/>
      <c r="GC110" s="494"/>
      <c r="GD110" s="494"/>
      <c r="GE110" s="494"/>
      <c r="GF110" s="494"/>
      <c r="GG110" s="494"/>
      <c r="GH110" s="494"/>
      <c r="GI110" s="494"/>
      <c r="GJ110" s="494"/>
      <c r="GK110" s="494"/>
      <c r="GL110" s="494"/>
      <c r="GM110" s="494"/>
      <c r="GN110" s="494"/>
      <c r="GO110" s="494"/>
      <c r="GP110" s="494"/>
      <c r="GQ110" s="494"/>
      <c r="GR110" s="494"/>
      <c r="GS110" s="494"/>
      <c r="GT110" s="494"/>
      <c r="GU110" s="494"/>
      <c r="GV110" s="494"/>
      <c r="GW110" s="494"/>
      <c r="GX110" s="494"/>
      <c r="GY110" s="494"/>
      <c r="GZ110" s="494"/>
      <c r="HA110" s="494"/>
      <c r="HB110" s="494"/>
      <c r="HC110" s="494"/>
      <c r="HD110" s="494"/>
      <c r="HE110" s="494"/>
      <c r="HF110" s="494"/>
      <c r="HG110" s="494"/>
      <c r="HH110" s="494"/>
      <c r="HI110" s="494"/>
      <c r="HJ110" s="494"/>
      <c r="HK110" s="494"/>
      <c r="HL110" s="494"/>
      <c r="HM110" s="494"/>
      <c r="HN110" s="494"/>
      <c r="HO110" s="494"/>
      <c r="HP110" s="494"/>
      <c r="HQ110" s="494"/>
      <c r="HR110" s="494"/>
      <c r="HS110" s="494"/>
      <c r="HT110" s="494"/>
      <c r="HU110" s="494"/>
      <c r="HV110" s="494"/>
      <c r="HW110" s="494"/>
      <c r="HX110" s="494"/>
      <c r="HY110" s="494"/>
      <c r="HZ110" s="494"/>
      <c r="IA110" s="494"/>
      <c r="IB110" s="494"/>
      <c r="IC110" s="494"/>
      <c r="ID110" s="494"/>
      <c r="IE110" s="494"/>
      <c r="IF110" s="494"/>
      <c r="IG110" s="494"/>
      <c r="IH110" s="494"/>
      <c r="II110" s="494"/>
      <c r="IJ110" s="494"/>
      <c r="IK110" s="494"/>
      <c r="IL110" s="494"/>
      <c r="IM110" s="494"/>
      <c r="IN110" s="494"/>
      <c r="IO110" s="494"/>
      <c r="IP110" s="494"/>
      <c r="IQ110" s="494"/>
      <c r="IR110" s="494"/>
      <c r="IS110" s="494"/>
      <c r="IT110" s="494"/>
      <c r="IU110" s="494"/>
      <c r="IV110" s="494"/>
      <c r="IW110" s="494"/>
      <c r="IX110" s="494"/>
      <c r="IY110" s="494"/>
      <c r="IZ110" s="494"/>
      <c r="JA110" s="494"/>
      <c r="JB110" s="494"/>
      <c r="JC110" s="494"/>
      <c r="JD110" s="494"/>
      <c r="JE110" s="494"/>
      <c r="JF110" s="494"/>
      <c r="JG110" s="494"/>
      <c r="JH110" s="494"/>
      <c r="JI110" s="494"/>
      <c r="JJ110" s="494"/>
      <c r="JK110" s="494"/>
      <c r="JL110" s="494"/>
      <c r="JM110" s="494"/>
      <c r="JN110" s="494"/>
      <c r="JO110" s="494"/>
      <c r="JP110" s="494"/>
      <c r="JQ110" s="494"/>
      <c r="JR110" s="494"/>
      <c r="JS110" s="494"/>
      <c r="JT110" s="494"/>
      <c r="JU110" s="494"/>
      <c r="JV110" s="494"/>
      <c r="JW110" s="494"/>
      <c r="JX110" s="494"/>
      <c r="JY110" s="494"/>
      <c r="JZ110" s="494"/>
      <c r="KA110" s="494"/>
      <c r="KB110" s="494"/>
      <c r="KC110" s="494"/>
      <c r="KD110" s="494"/>
      <c r="KE110" s="494"/>
      <c r="KF110" s="494"/>
      <c r="KG110" s="494"/>
      <c r="KH110" s="494"/>
      <c r="KI110" s="494"/>
      <c r="KJ110" s="494"/>
      <c r="KK110" s="494"/>
      <c r="KL110" s="494"/>
      <c r="KM110" s="494"/>
      <c r="KN110" s="494"/>
      <c r="KO110" s="494"/>
      <c r="KP110" s="494"/>
      <c r="KQ110" s="494"/>
      <c r="KR110" s="494"/>
      <c r="KS110" s="494"/>
      <c r="KT110" s="494"/>
      <c r="KU110" s="494"/>
      <c r="KV110" s="494"/>
      <c r="KW110" s="494"/>
      <c r="KX110" s="494"/>
      <c r="KY110" s="494"/>
      <c r="KZ110" s="494"/>
      <c r="LA110" s="494"/>
      <c r="LB110" s="494"/>
      <c r="LC110" s="494"/>
      <c r="LD110" s="494"/>
      <c r="LE110" s="494"/>
      <c r="LF110" s="494"/>
      <c r="LG110" s="494"/>
      <c r="LH110" s="494"/>
      <c r="LI110" s="494"/>
      <c r="LJ110" s="494"/>
      <c r="LK110" s="494"/>
      <c r="LL110" s="494"/>
      <c r="LM110" s="494"/>
      <c r="LN110" s="494"/>
      <c r="LO110" s="494"/>
      <c r="LP110" s="494"/>
      <c r="LQ110" s="494"/>
      <c r="LR110" s="494"/>
      <c r="LS110" s="494"/>
      <c r="LT110" s="494"/>
      <c r="LU110" s="494"/>
      <c r="LV110" s="494"/>
      <c r="LW110" s="494"/>
      <c r="LX110" s="494"/>
      <c r="LY110" s="494"/>
      <c r="LZ110" s="494"/>
      <c r="MA110" s="494"/>
      <c r="MB110" s="494"/>
      <c r="MC110" s="494"/>
      <c r="MD110" s="494"/>
      <c r="ME110" s="494"/>
      <c r="MF110" s="494"/>
      <c r="MG110" s="494"/>
      <c r="MH110" s="494"/>
      <c r="MI110" s="494"/>
      <c r="MJ110" s="494"/>
      <c r="MK110" s="494"/>
      <c r="ML110" s="494"/>
      <c r="MM110" s="494"/>
      <c r="MN110" s="494"/>
      <c r="MO110" s="494"/>
      <c r="MP110" s="494"/>
      <c r="MQ110" s="494"/>
      <c r="MR110" s="494"/>
      <c r="MS110" s="494"/>
      <c r="MT110" s="494"/>
      <c r="MU110" s="494"/>
      <c r="MV110" s="494"/>
      <c r="MW110" s="494"/>
      <c r="MX110" s="494"/>
      <c r="MY110" s="494"/>
      <c r="MZ110" s="494"/>
      <c r="NA110" s="494"/>
      <c r="NB110" s="494"/>
      <c r="NC110" s="494"/>
      <c r="ND110" s="494"/>
      <c r="NE110" s="494"/>
      <c r="NF110" s="494"/>
      <c r="NG110" s="494"/>
      <c r="NH110" s="494"/>
      <c r="NI110" s="494"/>
      <c r="NJ110" s="494"/>
      <c r="NK110" s="494"/>
      <c r="NL110" s="494"/>
      <c r="NM110" s="494"/>
      <c r="NN110" s="494"/>
      <c r="NO110" s="494"/>
      <c r="NP110" s="494"/>
      <c r="NQ110" s="494"/>
      <c r="NR110" s="494"/>
      <c r="NS110" s="494"/>
      <c r="NT110" s="494"/>
      <c r="NU110" s="494"/>
      <c r="NV110" s="494"/>
      <c r="NW110" s="494"/>
      <c r="NX110" s="494"/>
      <c r="NY110" s="494"/>
      <c r="NZ110" s="494"/>
      <c r="OA110" s="494"/>
      <c r="OB110" s="494"/>
      <c r="OC110" s="494"/>
      <c r="OD110" s="494"/>
      <c r="OE110" s="494"/>
      <c r="OF110" s="494"/>
      <c r="OG110" s="494"/>
      <c r="OH110" s="494"/>
      <c r="OI110" s="494"/>
      <c r="OJ110" s="494"/>
      <c r="OK110" s="494"/>
      <c r="OL110" s="494"/>
      <c r="OM110" s="494"/>
      <c r="ON110" s="494"/>
      <c r="OO110" s="494"/>
      <c r="OP110" s="494"/>
      <c r="OQ110" s="494"/>
      <c r="OR110" s="494"/>
      <c r="OS110" s="494"/>
      <c r="OT110" s="494"/>
      <c r="OU110" s="494"/>
      <c r="OV110" s="494"/>
      <c r="OW110" s="494"/>
      <c r="OX110" s="494"/>
      <c r="OY110" s="494"/>
      <c r="OZ110" s="494"/>
      <c r="PA110" s="494"/>
      <c r="PB110" s="494"/>
      <c r="PC110" s="494"/>
      <c r="PD110" s="494"/>
      <c r="PE110" s="494"/>
      <c r="PF110" s="494"/>
      <c r="PG110" s="494"/>
      <c r="PH110" s="494"/>
      <c r="PI110" s="494"/>
      <c r="PJ110" s="494"/>
      <c r="PK110" s="494"/>
      <c r="PL110" s="494"/>
      <c r="PM110" s="494"/>
      <c r="PN110" s="494"/>
      <c r="PO110" s="494"/>
      <c r="PP110" s="494"/>
      <c r="PQ110" s="494"/>
      <c r="PR110" s="494"/>
      <c r="PS110" s="494"/>
      <c r="PT110" s="494"/>
      <c r="PU110" s="494"/>
      <c r="PV110" s="494"/>
      <c r="PW110" s="494"/>
      <c r="PX110" s="494"/>
      <c r="PY110" s="494"/>
      <c r="PZ110" s="494"/>
      <c r="QA110" s="494"/>
      <c r="QB110" s="494"/>
      <c r="QC110" s="494"/>
      <c r="QD110" s="494"/>
      <c r="QE110" s="494"/>
      <c r="QF110" s="494"/>
      <c r="QG110" s="494"/>
      <c r="QH110" s="494"/>
      <c r="QI110" s="494"/>
      <c r="QJ110" s="494"/>
      <c r="QK110" s="494"/>
      <c r="QL110" s="494"/>
      <c r="QM110" s="494"/>
      <c r="QN110" s="494"/>
      <c r="QO110" s="494"/>
      <c r="QP110" s="494"/>
      <c r="QQ110" s="494"/>
      <c r="QR110" s="494"/>
      <c r="QS110" s="494"/>
      <c r="QT110" s="494"/>
      <c r="QU110" s="494"/>
      <c r="QV110" s="494"/>
      <c r="QW110" s="494"/>
      <c r="QX110" s="494"/>
      <c r="QY110" s="494"/>
      <c r="QZ110" s="494"/>
      <c r="RA110" s="494"/>
      <c r="RB110" s="494"/>
      <c r="RC110" s="494"/>
      <c r="RD110" s="494"/>
      <c r="RE110" s="494"/>
      <c r="RF110" s="494"/>
      <c r="RG110" s="494"/>
      <c r="RH110" s="494"/>
      <c r="RI110" s="494"/>
      <c r="RJ110" s="494"/>
      <c r="RK110" s="494"/>
      <c r="RL110" s="494"/>
      <c r="RM110" s="494"/>
      <c r="RN110" s="494"/>
      <c r="RO110" s="494"/>
      <c r="RP110" s="494"/>
      <c r="RQ110" s="494"/>
      <c r="RR110" s="494"/>
      <c r="RS110" s="494"/>
      <c r="RT110" s="494"/>
      <c r="RU110" s="494"/>
      <c r="RV110" s="494"/>
      <c r="RW110" s="494"/>
      <c r="RX110" s="494"/>
      <c r="RY110" s="494"/>
      <c r="RZ110" s="494"/>
      <c r="SA110" s="494"/>
      <c r="SB110" s="494"/>
      <c r="SC110" s="494"/>
      <c r="SD110" s="494"/>
      <c r="SE110" s="494"/>
      <c r="SF110" s="494"/>
      <c r="SG110" s="494"/>
      <c r="SH110" s="494"/>
      <c r="SI110" s="494"/>
      <c r="SJ110" s="494"/>
      <c r="SK110" s="494"/>
      <c r="SL110" s="494"/>
      <c r="SM110" s="494"/>
      <c r="SN110" s="494"/>
      <c r="SO110" s="494"/>
      <c r="SP110" s="494"/>
      <c r="SQ110" s="494"/>
      <c r="SR110" s="494"/>
      <c r="SS110" s="494"/>
      <c r="ST110" s="494"/>
      <c r="SU110" s="494"/>
      <c r="SV110" s="494"/>
      <c r="SW110" s="494"/>
      <c r="SX110" s="494"/>
      <c r="SY110" s="494"/>
      <c r="SZ110" s="494"/>
      <c r="TA110" s="494"/>
      <c r="TB110" s="494"/>
      <c r="TC110" s="494"/>
      <c r="TD110" s="494"/>
      <c r="TE110" s="494"/>
      <c r="TF110" s="494"/>
      <c r="TG110" s="494"/>
      <c r="TH110" s="494"/>
      <c r="TI110" s="494"/>
      <c r="TJ110" s="494"/>
      <c r="TK110" s="494"/>
      <c r="TL110" s="494"/>
      <c r="TM110" s="494"/>
      <c r="TN110" s="494"/>
      <c r="TO110" s="494"/>
      <c r="TP110" s="494"/>
      <c r="TQ110" s="494"/>
      <c r="TR110" s="494"/>
      <c r="TS110" s="494"/>
      <c r="TT110" s="494"/>
      <c r="TU110" s="494"/>
      <c r="TV110" s="494"/>
      <c r="TW110" s="494"/>
      <c r="TX110" s="494"/>
      <c r="TY110" s="494"/>
      <c r="TZ110" s="494"/>
      <c r="UA110" s="494"/>
      <c r="UB110" s="494"/>
      <c r="UC110" s="494"/>
      <c r="UD110" s="494"/>
      <c r="UE110" s="494"/>
      <c r="UF110" s="494"/>
      <c r="UG110" s="494"/>
      <c r="UH110" s="494"/>
      <c r="UI110" s="494"/>
      <c r="UJ110" s="494"/>
      <c r="UK110" s="494"/>
      <c r="UL110" s="494"/>
      <c r="UM110" s="494"/>
      <c r="UN110" s="494"/>
      <c r="UO110" s="494"/>
      <c r="UP110" s="494"/>
      <c r="UQ110" s="494"/>
      <c r="UR110" s="494"/>
      <c r="US110" s="494"/>
      <c r="UT110" s="494"/>
      <c r="UU110" s="494"/>
      <c r="UV110" s="494"/>
      <c r="UW110" s="494"/>
      <c r="UX110" s="494"/>
      <c r="UY110" s="494"/>
      <c r="UZ110" s="494"/>
      <c r="VA110" s="494"/>
      <c r="VB110" s="494"/>
      <c r="VC110" s="494"/>
      <c r="VD110" s="494"/>
      <c r="VE110" s="494"/>
      <c r="VF110" s="494"/>
      <c r="VG110" s="494"/>
      <c r="VH110" s="494"/>
      <c r="VI110" s="494"/>
      <c r="VJ110" s="494"/>
      <c r="VK110" s="494"/>
      <c r="VL110" s="494"/>
      <c r="VM110" s="494"/>
      <c r="VN110" s="494"/>
      <c r="VO110" s="494"/>
      <c r="VP110" s="494"/>
      <c r="VQ110" s="494"/>
      <c r="VR110" s="494"/>
      <c r="VS110" s="494"/>
      <c r="VT110" s="494"/>
      <c r="VU110" s="494"/>
      <c r="VV110" s="494"/>
      <c r="VW110" s="494"/>
      <c r="VX110" s="494"/>
      <c r="VY110" s="494"/>
      <c r="VZ110" s="494"/>
      <c r="WA110" s="494"/>
      <c r="WB110" s="494"/>
      <c r="WC110" s="494"/>
      <c r="WD110" s="494"/>
      <c r="WE110" s="494"/>
      <c r="WF110" s="494"/>
      <c r="WG110" s="494"/>
      <c r="WH110" s="494"/>
      <c r="WI110" s="494"/>
      <c r="WJ110" s="494"/>
      <c r="WK110" s="494"/>
      <c r="WL110" s="494"/>
      <c r="WM110" s="494"/>
      <c r="WN110" s="494"/>
      <c r="WO110" s="494"/>
      <c r="WP110" s="494"/>
      <c r="WQ110" s="494"/>
      <c r="WR110" s="494"/>
      <c r="WS110" s="494"/>
      <c r="WT110" s="494"/>
      <c r="WU110" s="494"/>
      <c r="WV110" s="494"/>
      <c r="WW110" s="494"/>
      <c r="WX110" s="494"/>
      <c r="WY110" s="494"/>
      <c r="WZ110" s="494"/>
      <c r="XA110" s="494"/>
      <c r="XB110" s="494"/>
      <c r="XC110" s="494"/>
      <c r="XD110" s="494"/>
      <c r="XE110" s="494"/>
      <c r="XF110" s="494"/>
      <c r="XG110" s="494"/>
      <c r="XH110" s="494"/>
      <c r="XI110" s="494"/>
      <c r="XJ110" s="494"/>
      <c r="XK110" s="494"/>
      <c r="XL110" s="494"/>
      <c r="XM110" s="494"/>
      <c r="XN110" s="494"/>
      <c r="XO110" s="494"/>
      <c r="XP110" s="494"/>
      <c r="XQ110" s="494"/>
      <c r="XR110" s="494"/>
      <c r="XS110" s="494"/>
      <c r="XT110" s="494"/>
      <c r="XU110" s="494"/>
      <c r="XV110" s="494"/>
      <c r="XW110" s="494"/>
      <c r="XX110" s="494"/>
      <c r="XY110" s="494"/>
      <c r="XZ110" s="494"/>
      <c r="YA110" s="494"/>
      <c r="YB110" s="494"/>
      <c r="YC110" s="494"/>
      <c r="YD110" s="494"/>
      <c r="YE110" s="494"/>
      <c r="YF110" s="494"/>
      <c r="YG110" s="494"/>
      <c r="YH110" s="494"/>
      <c r="YI110" s="494"/>
      <c r="YJ110" s="494"/>
      <c r="YK110" s="494"/>
      <c r="YL110" s="494"/>
      <c r="YM110" s="494"/>
      <c r="YN110" s="494"/>
      <c r="YO110" s="494"/>
      <c r="YP110" s="494"/>
      <c r="YQ110" s="494"/>
      <c r="YR110" s="494"/>
      <c r="YS110" s="494"/>
      <c r="YT110" s="494"/>
      <c r="YU110" s="494"/>
      <c r="YV110" s="494"/>
      <c r="YW110" s="494"/>
      <c r="YX110" s="494"/>
      <c r="YY110" s="494"/>
      <c r="YZ110" s="494"/>
      <c r="ZA110" s="494"/>
      <c r="ZB110" s="494"/>
      <c r="ZC110" s="494"/>
      <c r="ZD110" s="494"/>
      <c r="ZE110" s="494"/>
      <c r="ZF110" s="494"/>
      <c r="ZG110" s="494"/>
      <c r="ZH110" s="494"/>
      <c r="ZI110" s="494"/>
      <c r="ZJ110" s="494"/>
      <c r="ZK110" s="494"/>
      <c r="ZL110" s="494"/>
      <c r="ZM110" s="494"/>
      <c r="ZN110" s="494"/>
      <c r="ZO110" s="494"/>
      <c r="ZP110" s="494"/>
      <c r="ZQ110" s="494"/>
      <c r="ZR110" s="494"/>
      <c r="ZS110" s="494"/>
      <c r="ZT110" s="494"/>
      <c r="ZU110" s="494"/>
      <c r="ZV110" s="494"/>
      <c r="ZW110" s="494"/>
      <c r="ZX110" s="494"/>
      <c r="ZY110" s="494"/>
      <c r="ZZ110" s="494"/>
      <c r="AAA110" s="494"/>
      <c r="AAB110" s="494"/>
      <c r="AAC110" s="494"/>
      <c r="AAD110" s="494"/>
      <c r="AAE110" s="494"/>
      <c r="AAF110" s="494"/>
      <c r="AAG110" s="494"/>
      <c r="AAH110" s="494"/>
      <c r="AAI110" s="494"/>
      <c r="AAJ110" s="494"/>
      <c r="AAK110" s="494"/>
      <c r="AAL110" s="494"/>
      <c r="AAM110" s="494"/>
      <c r="AAN110" s="494"/>
      <c r="AAO110" s="494"/>
      <c r="AAP110" s="494"/>
      <c r="AAQ110" s="494"/>
      <c r="AAR110" s="494"/>
      <c r="AAS110" s="494"/>
      <c r="AAT110" s="494"/>
      <c r="AAU110" s="494"/>
      <c r="AAV110" s="494"/>
      <c r="AAW110" s="494"/>
      <c r="AAX110" s="494"/>
      <c r="AAY110" s="494"/>
      <c r="AAZ110" s="494"/>
      <c r="ABA110" s="494"/>
      <c r="ABB110" s="494"/>
      <c r="ABC110" s="494"/>
      <c r="ABD110" s="494"/>
      <c r="ABE110" s="494"/>
      <c r="ABF110" s="494"/>
      <c r="ABG110" s="494"/>
      <c r="ABH110" s="494"/>
      <c r="ABI110" s="494"/>
      <c r="ABJ110" s="494"/>
      <c r="ABK110" s="494"/>
      <c r="ABL110" s="494"/>
      <c r="ABM110" s="494"/>
      <c r="ABN110" s="494"/>
      <c r="ABO110" s="494"/>
      <c r="ABP110" s="494"/>
      <c r="ABQ110" s="494"/>
      <c r="ABR110" s="494"/>
      <c r="ABS110" s="494"/>
      <c r="ABT110" s="494"/>
      <c r="ABU110" s="494"/>
      <c r="ABV110" s="494"/>
      <c r="ABW110" s="494"/>
      <c r="ABX110" s="494"/>
      <c r="ABY110" s="494"/>
      <c r="ABZ110" s="494"/>
      <c r="ACA110" s="494"/>
      <c r="ACB110" s="494"/>
      <c r="ACC110" s="494"/>
      <c r="ACD110" s="494"/>
      <c r="ACE110" s="494"/>
      <c r="ACF110" s="494"/>
      <c r="ACG110" s="494"/>
      <c r="ACH110" s="494"/>
      <c r="ACI110" s="494"/>
      <c r="ACJ110" s="494"/>
      <c r="ACK110" s="494"/>
      <c r="ACL110" s="494"/>
      <c r="ACM110" s="494"/>
      <c r="ACN110" s="494"/>
      <c r="ACO110" s="494"/>
      <c r="ACP110" s="494"/>
      <c r="ACQ110" s="494"/>
      <c r="ACR110" s="494"/>
      <c r="ACS110" s="494"/>
      <c r="ACT110" s="494"/>
      <c r="ACU110" s="494"/>
      <c r="ACV110" s="494"/>
      <c r="ACW110" s="494"/>
      <c r="ACX110" s="494"/>
      <c r="ACY110" s="494"/>
      <c r="ACZ110" s="494"/>
      <c r="ADA110" s="494"/>
      <c r="ADB110" s="494"/>
      <c r="ADC110" s="494"/>
      <c r="ADD110" s="494"/>
      <c r="ADE110" s="494"/>
      <c r="ADF110" s="494"/>
      <c r="ADG110" s="494"/>
      <c r="ADH110" s="494"/>
      <c r="ADI110" s="494"/>
      <c r="ADJ110" s="494"/>
      <c r="ADK110" s="494"/>
      <c r="ADL110" s="494"/>
      <c r="ADM110" s="494"/>
      <c r="ADN110" s="494"/>
      <c r="ADO110" s="494"/>
      <c r="ADP110" s="494"/>
      <c r="ADQ110" s="494"/>
      <c r="ADR110" s="494"/>
      <c r="ADS110" s="494"/>
      <c r="ADT110" s="494"/>
      <c r="ADU110" s="494"/>
      <c r="ADV110" s="494"/>
      <c r="ADW110" s="494"/>
      <c r="ADX110" s="494"/>
      <c r="ADY110" s="494"/>
      <c r="ADZ110" s="494"/>
      <c r="AEA110" s="494"/>
      <c r="AEB110" s="494"/>
      <c r="AEC110" s="494"/>
      <c r="AED110" s="494"/>
      <c r="AEE110" s="494"/>
      <c r="AEF110" s="494"/>
      <c r="AEG110" s="494"/>
      <c r="AEH110" s="494"/>
      <c r="AEI110" s="494"/>
      <c r="AEJ110" s="494"/>
      <c r="AEK110" s="494"/>
      <c r="AEL110" s="494"/>
      <c r="AEM110" s="494"/>
      <c r="AEN110" s="494"/>
      <c r="AEO110" s="494"/>
      <c r="AEP110" s="494"/>
      <c r="AEQ110" s="494"/>
      <c r="AER110" s="494"/>
      <c r="AES110" s="494"/>
      <c r="AET110" s="494"/>
      <c r="AEU110" s="494"/>
      <c r="AEV110" s="494"/>
      <c r="AEW110" s="494"/>
      <c r="AEX110" s="494"/>
      <c r="AEY110" s="494"/>
      <c r="AEZ110" s="494"/>
      <c r="AFA110" s="494"/>
      <c r="AFB110" s="494"/>
      <c r="AFC110" s="494"/>
      <c r="AFD110" s="494"/>
      <c r="AFE110" s="494"/>
      <c r="AFF110" s="494"/>
      <c r="AFG110" s="494"/>
      <c r="AFH110" s="494"/>
      <c r="AFI110" s="494"/>
      <c r="AFJ110" s="494"/>
      <c r="AFK110" s="494"/>
      <c r="AFL110" s="494"/>
      <c r="AFM110" s="494"/>
      <c r="AFN110" s="494"/>
      <c r="AFO110" s="494"/>
      <c r="AFP110" s="494"/>
      <c r="AFQ110" s="494"/>
      <c r="AFR110" s="494"/>
      <c r="AFS110" s="494"/>
      <c r="AFT110" s="494"/>
      <c r="AFU110" s="494"/>
      <c r="AFV110" s="494"/>
      <c r="AFW110" s="494"/>
      <c r="AFX110" s="494"/>
      <c r="AFY110" s="494"/>
      <c r="AFZ110" s="494"/>
      <c r="AGA110" s="494"/>
      <c r="AGB110" s="494"/>
      <c r="AGC110" s="494"/>
      <c r="AGD110" s="494"/>
      <c r="AGE110" s="494"/>
      <c r="AGF110" s="494"/>
      <c r="AGG110" s="494"/>
      <c r="AGH110" s="494"/>
      <c r="AGI110" s="494"/>
      <c r="AGJ110" s="494"/>
      <c r="AGK110" s="494"/>
      <c r="AGL110" s="494"/>
      <c r="AGM110" s="494"/>
      <c r="AGN110" s="494"/>
      <c r="AGO110" s="494"/>
      <c r="AGP110" s="494"/>
      <c r="AGQ110" s="494"/>
      <c r="AGR110" s="494"/>
      <c r="AGS110" s="494"/>
      <c r="AGT110" s="494"/>
      <c r="AGU110" s="494"/>
      <c r="AGV110" s="494"/>
      <c r="AGW110" s="494"/>
      <c r="AGX110" s="494"/>
      <c r="AGY110" s="494"/>
      <c r="AGZ110" s="494"/>
      <c r="AHA110" s="494"/>
      <c r="AHB110" s="494"/>
      <c r="AHC110" s="494"/>
      <c r="AHD110" s="494"/>
      <c r="AHE110" s="494"/>
      <c r="AHF110" s="494"/>
      <c r="AHG110" s="494"/>
      <c r="AHH110" s="494"/>
      <c r="AHI110" s="494"/>
      <c r="AHJ110" s="494"/>
      <c r="AHK110" s="494"/>
      <c r="AHL110" s="494"/>
      <c r="AHM110" s="494"/>
      <c r="AHN110" s="494"/>
      <c r="AHO110" s="494"/>
      <c r="AHP110" s="494"/>
      <c r="AHQ110" s="494"/>
      <c r="AHR110" s="494"/>
      <c r="AHS110" s="494"/>
      <c r="AHT110" s="494"/>
      <c r="AHU110" s="494"/>
      <c r="AHV110" s="494"/>
      <c r="AHW110" s="494"/>
      <c r="AHX110" s="494"/>
      <c r="AHY110" s="494"/>
      <c r="AHZ110" s="494"/>
      <c r="AIA110" s="494"/>
      <c r="AIB110" s="494"/>
      <c r="AIC110" s="494"/>
      <c r="AID110" s="494"/>
      <c r="AIE110" s="494"/>
      <c r="AIF110" s="494"/>
      <c r="AIG110" s="494"/>
      <c r="AIH110" s="494"/>
      <c r="AII110" s="494"/>
      <c r="AIJ110" s="494"/>
      <c r="AIK110" s="494"/>
      <c r="AIL110" s="494"/>
      <c r="AIM110" s="494"/>
      <c r="AIN110" s="494"/>
      <c r="AIO110" s="494"/>
      <c r="AIP110" s="494"/>
      <c r="AIQ110" s="494"/>
      <c r="AIR110" s="494"/>
      <c r="AIS110" s="494"/>
      <c r="AIT110" s="494"/>
      <c r="AIU110" s="494"/>
      <c r="AIV110" s="494"/>
      <c r="AIW110" s="494"/>
      <c r="AIX110" s="494"/>
      <c r="AIY110" s="494"/>
      <c r="AIZ110" s="494"/>
      <c r="AJA110" s="494"/>
      <c r="AJB110" s="494"/>
      <c r="AJC110" s="494"/>
      <c r="AJD110" s="494"/>
      <c r="AJE110" s="494"/>
      <c r="AJF110" s="494"/>
      <c r="AJG110" s="494"/>
      <c r="AJH110" s="494"/>
      <c r="AJI110" s="494"/>
      <c r="AJJ110" s="494"/>
      <c r="AJK110" s="494"/>
      <c r="AJL110" s="494"/>
      <c r="AJM110" s="494"/>
      <c r="AJN110" s="494"/>
      <c r="AJO110" s="494"/>
      <c r="AJP110" s="494"/>
      <c r="AJQ110" s="494"/>
      <c r="AJR110" s="494"/>
      <c r="AJS110" s="494"/>
      <c r="AJT110" s="494"/>
      <c r="AJU110" s="494"/>
      <c r="AJV110" s="494"/>
      <c r="AJW110" s="494"/>
      <c r="AJX110" s="494"/>
      <c r="AJY110" s="494"/>
      <c r="AJZ110" s="494"/>
      <c r="AKA110" s="494"/>
      <c r="AKB110" s="494"/>
      <c r="AKC110" s="494"/>
      <c r="AKD110" s="494"/>
      <c r="AKE110" s="494"/>
      <c r="AKF110" s="494"/>
      <c r="AKG110" s="494"/>
      <c r="AKH110" s="494"/>
      <c r="AKI110" s="494"/>
      <c r="AKJ110" s="494"/>
      <c r="AKK110" s="494"/>
      <c r="AKL110" s="494"/>
      <c r="AKM110" s="494"/>
      <c r="AKN110" s="494"/>
      <c r="AKO110" s="494"/>
      <c r="AKP110" s="494"/>
      <c r="AKQ110" s="494"/>
      <c r="AKR110" s="494"/>
      <c r="AKS110" s="494"/>
      <c r="AKT110" s="494"/>
      <c r="AKU110" s="494"/>
      <c r="AKV110" s="494"/>
      <c r="AKW110" s="494"/>
      <c r="AKX110" s="494"/>
      <c r="AKY110" s="494"/>
      <c r="AKZ110" s="494"/>
      <c r="ALA110" s="494"/>
      <c r="ALB110" s="494"/>
      <c r="ALC110" s="494"/>
      <c r="ALD110" s="494"/>
      <c r="ALE110" s="494"/>
      <c r="ALF110" s="494"/>
      <c r="ALG110" s="494"/>
      <c r="ALH110" s="494"/>
      <c r="ALI110" s="494"/>
      <c r="ALJ110" s="494"/>
      <c r="ALK110" s="494"/>
      <c r="ALL110" s="494"/>
      <c r="ALM110" s="494"/>
      <c r="ALN110" s="494"/>
      <c r="ALO110" s="494"/>
      <c r="ALP110" s="494"/>
      <c r="ALQ110" s="494"/>
      <c r="ALR110" s="494"/>
      <c r="ALS110" s="494"/>
      <c r="ALT110" s="494"/>
      <c r="ALU110" s="494"/>
      <c r="ALV110" s="494"/>
      <c r="ALW110" s="494"/>
      <c r="ALX110" s="494"/>
      <c r="ALY110" s="494"/>
      <c r="ALZ110" s="494"/>
      <c r="AMA110" s="494"/>
      <c r="AMB110" s="494"/>
      <c r="AMC110" s="494"/>
      <c r="AMD110" s="494"/>
      <c r="AME110" s="494"/>
      <c r="AMF110" s="494"/>
      <c r="AMG110" s="494"/>
      <c r="AMH110" s="494"/>
      <c r="AMI110" s="494"/>
      <c r="AMJ110" s="494"/>
      <c r="AMK110" s="494"/>
      <c r="AML110" s="494"/>
      <c r="AMM110" s="494"/>
      <c r="AMN110" s="494"/>
      <c r="AMO110" s="494"/>
      <c r="AMP110" s="494"/>
      <c r="AMQ110" s="494"/>
      <c r="AMR110" s="494"/>
      <c r="AMS110" s="494"/>
      <c r="AMT110" s="494"/>
      <c r="AMU110" s="494"/>
      <c r="AMV110" s="494"/>
      <c r="AMW110" s="494"/>
      <c r="AMX110" s="494"/>
      <c r="AMY110" s="494"/>
      <c r="AMZ110" s="494"/>
      <c r="ANA110" s="494"/>
      <c r="ANB110" s="494"/>
      <c r="ANC110" s="494"/>
      <c r="AND110" s="494"/>
      <c r="ANE110" s="494"/>
      <c r="ANF110" s="494"/>
      <c r="ANG110" s="494"/>
      <c r="ANH110" s="494"/>
      <c r="ANI110" s="494"/>
      <c r="ANJ110" s="494"/>
    </row>
    <row r="111" spans="1:1050" s="410" customFormat="1" ht="26.1" customHeight="1" outlineLevel="2" x14ac:dyDescent="0.2">
      <c r="A111" s="386">
        <f>EJ111</f>
        <v>32301</v>
      </c>
      <c r="B111" s="387" t="s">
        <v>137</v>
      </c>
      <c r="C111" s="387" t="s">
        <v>126</v>
      </c>
      <c r="D111" s="387" t="s">
        <v>10</v>
      </c>
      <c r="E111" s="387" t="s">
        <v>127</v>
      </c>
      <c r="F111" s="387" t="s">
        <v>128</v>
      </c>
      <c r="G111" s="388" t="s">
        <v>279</v>
      </c>
      <c r="H111" s="389" t="s">
        <v>130</v>
      </c>
      <c r="I111" s="389">
        <v>26</v>
      </c>
      <c r="J111" s="391">
        <v>925.96</v>
      </c>
      <c r="K111" s="391">
        <v>167.75</v>
      </c>
      <c r="L111" s="391">
        <v>279.39</v>
      </c>
      <c r="M111" s="391">
        <v>11.07</v>
      </c>
      <c r="N111" s="391"/>
      <c r="O111" s="391"/>
      <c r="P111" s="391"/>
      <c r="Q111" s="391"/>
      <c r="R111" s="391"/>
      <c r="S111" s="391"/>
      <c r="T111" s="391">
        <f>SUM(J111:S111)</f>
        <v>1384.1699999999998</v>
      </c>
      <c r="U111" s="391">
        <f>(((J111+K111+L111+N111+P111)*14)+((M111+O111+Q111+R111+S111)*12))</f>
        <v>19356.239999999998</v>
      </c>
      <c r="V111" s="389">
        <v>7</v>
      </c>
      <c r="W111" s="392">
        <v>26</v>
      </c>
      <c r="X111" s="393">
        <f>VLOOKUP(W111,'[1]PPTOS GENERALES 2024'!$AL$11:$AN$40,3)*Y111</f>
        <v>839.48</v>
      </c>
      <c r="Y111" s="394">
        <v>1</v>
      </c>
      <c r="Z111" s="395">
        <f>VLOOKUP(C111,'[1]PPTOS GENERALES 2024'!$AL$3:$AO$8,4)*Y111</f>
        <v>1152.97</v>
      </c>
      <c r="AA111" s="395">
        <f>VLOOKUP(C111,'[1]PPTOS GENERALES 2024'!$AL$3:$AP$8,5)*DM111*Y111</f>
        <v>460.35</v>
      </c>
      <c r="AB111" s="395"/>
      <c r="AC111" s="391">
        <f>VLOOKUP(C111,'[1]PPTOS GENERALES 2024'!$AU$3:$AV$8,2)*Y111</f>
        <v>840.87924999999996</v>
      </c>
      <c r="AD111" s="391">
        <f>VLOOKUP(C111,'[1]PPTOS GENERALES 2024'!$AU$3:$AW$8,3)*DM111*Y111</f>
        <v>335.65674999999999</v>
      </c>
      <c r="AE111" s="396">
        <f>VLOOKUP(I111,'[1]PPTOS GENERALES 2024'!$AL$11:$AN$40,3)*Y111</f>
        <v>839.48</v>
      </c>
      <c r="AF111" s="391">
        <f>X111-AE111</f>
        <v>0</v>
      </c>
      <c r="AG111" s="391">
        <f>VLOOKUP(V111,'[1]PPTOS GENERALES 2024'!$AL$45:$AU$56,10)*Y111</f>
        <v>707.5</v>
      </c>
      <c r="AH111" s="391"/>
      <c r="AI111" s="391"/>
      <c r="AJ111" s="391"/>
      <c r="AK111" s="397"/>
      <c r="AL111" s="391">
        <f>VLOOKUP(V111,'[1]PPTOS GENERALES 2024'!$AL$45:$BB$56,12)*AK111</f>
        <v>0</v>
      </c>
      <c r="AM111" s="397">
        <v>1</v>
      </c>
      <c r="AN111" s="391">
        <f>VLOOKUP(V111,'[1]PPTOS GENERALES 2024'!$AL$45:$BB$56,14)*AM111</f>
        <v>575.36</v>
      </c>
      <c r="AO111" s="397">
        <v>0</v>
      </c>
      <c r="AP111" s="391">
        <f>VLOOKUP(V111,'[1]PPTOS GENERALES 2024'!$AL$45:$BB$56,15)*AO111</f>
        <v>0</v>
      </c>
      <c r="AQ111" s="397"/>
      <c r="AR111" s="391">
        <f>VLOOKUP(V111,'[1]PPTOS GENERALES 2024'!$AL$45:$BB$56,17)*AQ111</f>
        <v>0</v>
      </c>
      <c r="AS111" s="397"/>
      <c r="AT111" s="391">
        <f>VLOOKUP(V111,'[1]PPTOS GENERALES 2024'!$AL$45:$BG$56,18)*AS111</f>
        <v>0</v>
      </c>
      <c r="AU111" s="398"/>
      <c r="AV111" s="391">
        <f>VLOOKUP(V111,'[1]PPTOS GENERALES 2024'!$AL$45:$BG$56,19)*AU111</f>
        <v>0</v>
      </c>
      <c r="AW111" s="398"/>
      <c r="AX111" s="391">
        <f>VLOOKUP(V111,'[1]PPTOS GENERALES 2024'!$AL$45:$BG$56,20)*AW111</f>
        <v>0</v>
      </c>
      <c r="AY111" s="398"/>
      <c r="AZ111" s="391">
        <f>VLOOKUP(V111,'[1]PPTOS GENERALES 2024'!$AL$45:$BG$56,21)*AY111</f>
        <v>0</v>
      </c>
      <c r="BA111" s="398"/>
      <c r="BB111" s="391">
        <f>VLOOKUP(V111,'[1]PPTOS GENERALES 2024'!$AL$45:$BG$56,22)*BA111</f>
        <v>0</v>
      </c>
      <c r="BC111" s="398"/>
      <c r="BD111" s="270">
        <f>VLOOKUP(V111,'[1]PPTOS GENERALES 2024'!$AL$45:$BZ$56,23)*BC111</f>
        <v>0</v>
      </c>
      <c r="BE111" s="398"/>
      <c r="BF111" s="270">
        <f>VLOOKUP(V111,'[1]PPTOS GENERALES 2024'!$AL$45:$BZ$56,24)*BE111</f>
        <v>0</v>
      </c>
      <c r="BG111" s="398"/>
      <c r="BH111" s="270">
        <f>VLOOKUP(V111,'[1]PPTOS GENERALES 2024'!$AL$45:$BZ$56,25)*BG111</f>
        <v>0</v>
      </c>
      <c r="BI111" s="398"/>
      <c r="BJ111" s="270">
        <f>VLOOKUP(V111,'[1]PPTOS GENERALES 2024'!$AL$45:$BZ$56,26)*BI111</f>
        <v>0</v>
      </c>
      <c r="BK111" s="398"/>
      <c r="BL111" s="270">
        <f>VLOOKUP(V111,'[1]PPTOS GENERALES 2024'!$AL$45:$BZ$56,27)*BK111</f>
        <v>0</v>
      </c>
      <c r="BM111" s="270"/>
      <c r="BN111" s="270">
        <f>VLOOKUP(V111,'[1]PPTOS GENERALES 2024'!$AL$45:$BZ$56,28)*BM111</f>
        <v>0</v>
      </c>
      <c r="BO111" s="270"/>
      <c r="BP111" s="270">
        <f>VLOOKUP(V111,'[1]PPTOS GENERALES 2024'!$AL$45:$BZ$56,29)*BO111</f>
        <v>0</v>
      </c>
      <c r="BQ111" s="270"/>
      <c r="BR111" s="270">
        <f>VLOOKUP(V111,'[1]PPTOS GENERALES 2024'!$AL$45:$BZ$56,30)*BQ111</f>
        <v>0</v>
      </c>
      <c r="BS111" s="270"/>
      <c r="BT111" s="270">
        <f>VLOOKUP(V111,'[1]PPTOS GENERALES 2024'!$AL$45:$BZ$56,31)*BS111</f>
        <v>0</v>
      </c>
      <c r="BU111" s="270"/>
      <c r="BV111" s="270">
        <f>VLOOKUP(V111,'[1]PPTOS GENERALES 2024'!$AL$45:$BZ$56,32)*BU111</f>
        <v>0</v>
      </c>
      <c r="BW111" s="270"/>
      <c r="BX111" s="270">
        <f>VLOOKUP(V111,'[1]PPTOS GENERALES 2024'!$AL$45:$BZ$56,33)*BW111</f>
        <v>0</v>
      </c>
      <c r="BY111" s="270"/>
      <c r="BZ111" s="270">
        <f>VLOOKUP(V111,'[1]PPTOS GENERALES 2024'!$AL$45:$BZ$56,34)*BY111</f>
        <v>0</v>
      </c>
      <c r="CA111" s="270"/>
      <c r="CB111" s="270">
        <f>VLOOKUP(V111,'[1]PPTOS GENERALES 2024'!$AL$45:$BZ$56,35)*CA111</f>
        <v>0</v>
      </c>
      <c r="CC111" s="270">
        <v>0</v>
      </c>
      <c r="CD111" s="270">
        <f>VLOOKUP(V111,'[1]PPTOS GENERALES 2024'!$AL$45:$BZ$56,36)*CC111</f>
        <v>0</v>
      </c>
      <c r="CE111" s="270">
        <v>0</v>
      </c>
      <c r="CF111" s="270">
        <f>VLOOKUP(V111,'[1]PPTOS GENERALES 2024'!$AL$45:$BZ$56,37)*CE111</f>
        <v>0</v>
      </c>
      <c r="CG111" s="270">
        <v>0</v>
      </c>
      <c r="CH111" s="270">
        <f>VLOOKUP(V111,'[1]PPTOS GENERALES 2024'!$AL$45:$BZ$56,38)*CG111</f>
        <v>0</v>
      </c>
      <c r="CI111" s="270">
        <v>0</v>
      </c>
      <c r="CJ111" s="270">
        <f>VLOOKUP(V111,'[1]PPTOS GENERALES 2024'!$AL$45:$BZ$56,39)*CI111</f>
        <v>0</v>
      </c>
      <c r="CK111" s="270"/>
      <c r="CL111" s="270">
        <f>VLOOKUP(V111,'[1]PPTOS GENERALES 2024'!$AL$45:$BZ$56,40)*CK111</f>
        <v>0</v>
      </c>
      <c r="CM111" s="270"/>
      <c r="CN111" s="270">
        <f>VLOOKUP(V111,'[1]PPTOS GENERALES 2024'!$AL$45:$BZ$56,41)*CM111</f>
        <v>0</v>
      </c>
      <c r="CO111" s="391"/>
      <c r="CP111" s="391">
        <f t="array" ref="CP111">(Z111*12)+(AC111*2)</f>
        <v>15517.398499999999</v>
      </c>
      <c r="CQ111" s="391"/>
      <c r="CR111" s="391"/>
      <c r="CS111" s="391"/>
      <c r="CT111" s="391"/>
      <c r="CU111" s="391">
        <f t="array" ref="CU111">ROUND((AA111*12)+ (AD111*2)+AB111,2)</f>
        <v>6195.51</v>
      </c>
      <c r="CV111" s="270">
        <f>SUM(CO111:CU111)</f>
        <v>21712.908499999998</v>
      </c>
      <c r="CW111" s="391">
        <f t="array" ref="CW111">ROUND((AE111+AF111)*14,2)</f>
        <v>11752.72</v>
      </c>
      <c r="CX111" s="391">
        <f t="array" ref="CX111">ROUND(AG111*14,2)</f>
        <v>9905</v>
      </c>
      <c r="CY111" s="270">
        <f t="shared" ref="CY111:CY115" si="90">ROUND((AH111+AJ111+AL111+AN111+AP111+AR111+AT111+AV111+AX111+AZ111+BB111+BD111+BF111+BH111+BJ111+BL111+BN111+BP111+BR111+BT111+BV111+BX111+BZ111+CB111+CD111+CF111+CH111+CJ111+CL111+CN111)*14+(AI111)*14,2)</f>
        <v>8055.04</v>
      </c>
      <c r="CZ111" s="278">
        <f>SUM(CX111:CY111)</f>
        <v>17960.04</v>
      </c>
      <c r="DA111" s="129">
        <f>CO111+CP111+CR111+CS111+CT111+CU111+CW111+CX111+CY111</f>
        <v>51425.6685</v>
      </c>
      <c r="DB111" s="390">
        <v>0</v>
      </c>
      <c r="DC111" s="400">
        <f>((Z111*14)+(AA111*14)+(AE111*14)+(AF111*14)+(AG111*14)+(AJ111*12)+(AR111*12)+(AT111*12)+(AV111*12)+(AX111*12)+(BB111*12)+DB111)</f>
        <v>44244.2</v>
      </c>
      <c r="DD111" s="401">
        <f>((DC111/U111)-1)</f>
        <v>1.2857848425107354</v>
      </c>
      <c r="DE111" s="391"/>
      <c r="DF111" s="391"/>
      <c r="DG111" s="391">
        <f>Z111+AA111+AE111+AF111+AG111+AH111+AI111+AJ111+AL111+AN111+AP111+AR111+AT111+AV111+AX111+AZ111+BB111</f>
        <v>3735.6600000000003</v>
      </c>
      <c r="DH111" s="389" t="e">
        <f>#REF!-#REF!</f>
        <v>#REF!</v>
      </c>
      <c r="DI111" s="402" t="s">
        <v>122</v>
      </c>
      <c r="DJ111" s="402" t="s">
        <v>280</v>
      </c>
      <c r="DK111" s="284">
        <v>45658</v>
      </c>
      <c r="DL111" s="403">
        <f>DATEDIF(DJ111,DK111,"y")/3</f>
        <v>11</v>
      </c>
      <c r="DM111" s="403">
        <f>DATEDIF(DJ111,DK111,"y")/3</f>
        <v>11</v>
      </c>
      <c r="DN111" s="404">
        <f>ROUND(AF111/30,2)</f>
        <v>0</v>
      </c>
      <c r="DO111" s="405">
        <f>ROUND(AJ111/30,2)</f>
        <v>0</v>
      </c>
      <c r="DP111" s="405">
        <f>ROUND(AL111/30,2)</f>
        <v>0</v>
      </c>
      <c r="DQ111" s="405">
        <f>ROUND(AN111/30,2)</f>
        <v>19.18</v>
      </c>
      <c r="DR111" s="405">
        <f>ROUND(AP111/30,2)</f>
        <v>0</v>
      </c>
      <c r="DS111" s="405">
        <f>ROUND(AR111/30,2)</f>
        <v>0</v>
      </c>
      <c r="DT111" s="405">
        <f>ROUND(AT111/30,2)</f>
        <v>0</v>
      </c>
      <c r="DU111" s="405">
        <f>ROUND(AV111/30,2)</f>
        <v>0</v>
      </c>
      <c r="DV111" s="405">
        <f>ROUND(AX111/30,2)</f>
        <v>0</v>
      </c>
      <c r="DW111" s="405">
        <f>ROUND(AZ111/30,2)</f>
        <v>0</v>
      </c>
      <c r="DX111" s="405">
        <f>ROUND(BB111/30,2)</f>
        <v>0</v>
      </c>
      <c r="DY111" s="204"/>
      <c r="DZ111" s="406">
        <v>134</v>
      </c>
      <c r="EA111" s="406">
        <v>2235.11</v>
      </c>
      <c r="EB111" s="407" t="e">
        <f>#REF!-DZ111</f>
        <v>#REF!</v>
      </c>
      <c r="EC111" s="408">
        <f>DG111-EA111</f>
        <v>1500.5500000000002</v>
      </c>
      <c r="ED111" s="409">
        <f>ROUND(DB111/2,2)</f>
        <v>0</v>
      </c>
      <c r="EE111" s="204"/>
      <c r="EF111" s="204"/>
      <c r="EG111" s="204"/>
      <c r="EH111" s="204"/>
      <c r="EI111" s="134" t="s">
        <v>157</v>
      </c>
      <c r="EJ111" s="124">
        <v>32301</v>
      </c>
      <c r="EK111" s="295" t="s">
        <v>147</v>
      </c>
      <c r="EL111" s="205">
        <v>2</v>
      </c>
      <c r="EM111" s="205">
        <v>3</v>
      </c>
      <c r="EN111" s="170" t="s">
        <v>132</v>
      </c>
      <c r="EO111" s="170" t="s">
        <v>213</v>
      </c>
      <c r="EP111" s="172"/>
      <c r="EQ111" s="172"/>
      <c r="ER111" s="172"/>
      <c r="ES111" s="172"/>
      <c r="ET111" s="172"/>
      <c r="EU111" s="172"/>
      <c r="EV111" s="172"/>
      <c r="EW111" s="172"/>
      <c r="EX111" s="172"/>
      <c r="EY111" s="172"/>
      <c r="EZ111" s="172"/>
      <c r="FA111" s="172"/>
      <c r="FB111" s="172"/>
      <c r="FC111" s="172"/>
      <c r="FD111" s="172"/>
      <c r="FE111" s="172"/>
      <c r="FF111" s="172"/>
      <c r="FG111" s="172"/>
      <c r="FH111" s="172"/>
      <c r="FI111" s="172"/>
      <c r="FJ111" s="172"/>
      <c r="FK111" s="172"/>
      <c r="FL111" s="172"/>
      <c r="FM111" s="172"/>
      <c r="FN111" s="172"/>
      <c r="FO111" s="172"/>
      <c r="FP111" s="172"/>
      <c r="FQ111" s="172"/>
      <c r="FR111" s="172"/>
      <c r="FS111" s="172"/>
      <c r="FT111" s="172"/>
      <c r="FU111" s="172"/>
      <c r="FV111" s="172"/>
      <c r="FW111" s="172"/>
      <c r="FX111" s="172"/>
      <c r="FY111" s="172"/>
      <c r="FZ111" s="172"/>
      <c r="GA111" s="172"/>
      <c r="GB111" s="172"/>
      <c r="GC111" s="172"/>
      <c r="GD111" s="172"/>
      <c r="GE111" s="172"/>
      <c r="GF111" s="172"/>
      <c r="GG111" s="172"/>
      <c r="GH111" s="172"/>
      <c r="GI111" s="172"/>
      <c r="GJ111" s="172"/>
      <c r="GK111" s="172"/>
      <c r="GL111" s="172"/>
      <c r="GM111" s="172"/>
      <c r="GN111" s="172"/>
      <c r="GO111" s="172"/>
      <c r="GP111" s="172"/>
      <c r="GQ111" s="172"/>
      <c r="GR111" s="172"/>
      <c r="GS111" s="172"/>
      <c r="GT111" s="172"/>
      <c r="GU111" s="172"/>
      <c r="GV111" s="172"/>
      <c r="GW111" s="172"/>
      <c r="GX111" s="172"/>
      <c r="GY111" s="172"/>
      <c r="GZ111" s="172"/>
      <c r="HA111" s="172"/>
      <c r="HB111" s="172"/>
      <c r="HC111" s="172"/>
      <c r="HD111" s="172"/>
      <c r="HE111" s="172"/>
      <c r="HF111" s="172"/>
      <c r="HG111" s="172"/>
      <c r="HH111" s="172"/>
      <c r="HI111" s="172"/>
      <c r="HJ111" s="172"/>
      <c r="HK111" s="172"/>
      <c r="HL111" s="172"/>
      <c r="HM111" s="172"/>
      <c r="HN111" s="172"/>
      <c r="HO111" s="172"/>
      <c r="HP111" s="172"/>
      <c r="HQ111" s="172"/>
      <c r="HR111" s="172"/>
      <c r="HS111" s="172"/>
      <c r="HT111" s="172"/>
      <c r="HU111" s="172"/>
      <c r="HV111" s="172"/>
      <c r="HW111" s="172"/>
      <c r="HX111" s="172"/>
      <c r="HY111" s="172"/>
      <c r="HZ111" s="172"/>
      <c r="IA111" s="172"/>
      <c r="IB111" s="172"/>
      <c r="IC111" s="172"/>
      <c r="ID111" s="172"/>
      <c r="IE111" s="171"/>
      <c r="IF111" s="171"/>
      <c r="IG111" s="171"/>
      <c r="IH111" s="171"/>
      <c r="II111" s="171"/>
      <c r="IJ111" s="171"/>
      <c r="IK111" s="171"/>
      <c r="IL111" s="171"/>
      <c r="IM111" s="171"/>
      <c r="IN111" s="171"/>
      <c r="IO111" s="171"/>
      <c r="IP111" s="172"/>
      <c r="IQ111" s="172"/>
      <c r="IR111" s="172"/>
      <c r="IS111" s="172"/>
      <c r="IT111" s="172"/>
      <c r="IU111" s="172"/>
      <c r="IV111" s="172"/>
      <c r="IW111" s="172"/>
      <c r="IX111" s="172"/>
      <c r="IY111" s="172"/>
      <c r="IZ111" s="172"/>
      <c r="JA111" s="172"/>
      <c r="JB111" s="172"/>
      <c r="JC111" s="172"/>
      <c r="JD111" s="172"/>
      <c r="JE111" s="172"/>
      <c r="JF111" s="172"/>
      <c r="JG111" s="172"/>
      <c r="JH111" s="172"/>
      <c r="JI111" s="172"/>
      <c r="JJ111" s="172"/>
      <c r="JK111" s="172"/>
      <c r="JL111" s="172"/>
      <c r="JM111" s="172"/>
      <c r="JN111" s="172"/>
      <c r="JO111" s="172"/>
      <c r="JP111" s="172"/>
      <c r="JQ111" s="172"/>
      <c r="JR111" s="172"/>
      <c r="JS111" s="172"/>
      <c r="JT111" s="172"/>
      <c r="JU111" s="172"/>
      <c r="JV111" s="172"/>
      <c r="JW111" s="172"/>
      <c r="JX111" s="172"/>
      <c r="JY111" s="172"/>
      <c r="JZ111" s="172"/>
      <c r="KA111" s="172"/>
      <c r="KB111" s="172"/>
      <c r="KC111" s="172"/>
      <c r="KD111" s="172"/>
      <c r="KE111" s="172"/>
      <c r="KF111" s="172"/>
      <c r="KG111" s="172"/>
      <c r="KH111" s="172"/>
      <c r="KI111" s="172"/>
      <c r="KJ111" s="172"/>
      <c r="KK111" s="172"/>
      <c r="KL111" s="172"/>
      <c r="KM111" s="172"/>
      <c r="KN111" s="172"/>
      <c r="KO111" s="172"/>
      <c r="KP111" s="172"/>
      <c r="KQ111" s="172"/>
      <c r="KR111" s="172"/>
      <c r="KS111" s="172"/>
      <c r="KT111" s="172"/>
      <c r="KU111" s="172"/>
      <c r="KV111" s="172"/>
      <c r="KW111" s="172"/>
      <c r="KX111" s="172"/>
      <c r="KY111" s="172"/>
      <c r="KZ111" s="172"/>
      <c r="LA111" s="172"/>
      <c r="LB111" s="172"/>
      <c r="LC111" s="172"/>
      <c r="LD111" s="172"/>
      <c r="LE111" s="172"/>
      <c r="LF111" s="172"/>
      <c r="LG111" s="172"/>
      <c r="LH111" s="172"/>
      <c r="LI111" s="172"/>
      <c r="LJ111" s="172"/>
      <c r="LK111" s="172"/>
      <c r="LL111" s="172"/>
      <c r="LM111" s="172"/>
      <c r="LN111" s="172"/>
      <c r="LO111" s="172"/>
      <c r="LP111" s="172"/>
      <c r="LQ111" s="172"/>
      <c r="LR111" s="172"/>
      <c r="LS111" s="172"/>
      <c r="LT111" s="172"/>
      <c r="LU111" s="172"/>
      <c r="LV111" s="172"/>
      <c r="LW111" s="172"/>
      <c r="LX111" s="172"/>
      <c r="LY111" s="172"/>
      <c r="LZ111" s="172"/>
      <c r="MA111" s="172"/>
      <c r="MB111" s="172"/>
      <c r="MC111" s="172"/>
      <c r="MD111" s="172"/>
      <c r="ME111" s="172"/>
      <c r="MF111" s="172"/>
      <c r="MG111" s="172"/>
      <c r="MH111" s="172"/>
      <c r="MI111" s="172"/>
      <c r="MJ111" s="172"/>
      <c r="MK111" s="172"/>
      <c r="ML111" s="172"/>
      <c r="MM111" s="172"/>
      <c r="MN111" s="172"/>
      <c r="MO111" s="172"/>
      <c r="MP111" s="172"/>
      <c r="MQ111" s="172"/>
      <c r="MR111" s="172"/>
      <c r="MS111" s="172"/>
      <c r="MT111" s="172"/>
      <c r="MU111" s="172"/>
      <c r="MV111" s="172"/>
      <c r="MW111" s="172"/>
      <c r="MX111" s="172"/>
      <c r="MY111" s="172"/>
      <c r="MZ111" s="172"/>
      <c r="NA111" s="172"/>
      <c r="NB111" s="172"/>
      <c r="NC111" s="172"/>
      <c r="ND111" s="172"/>
      <c r="NE111" s="172"/>
      <c r="NF111" s="172"/>
      <c r="NG111" s="172"/>
      <c r="NH111" s="172"/>
      <c r="NI111" s="172"/>
      <c r="NJ111" s="172"/>
      <c r="NK111" s="172"/>
      <c r="NL111" s="172"/>
      <c r="NM111" s="172"/>
      <c r="NN111" s="172"/>
      <c r="NO111" s="172"/>
      <c r="NP111" s="172"/>
      <c r="NQ111" s="172"/>
      <c r="NR111" s="172"/>
      <c r="NS111" s="172"/>
      <c r="NT111" s="172"/>
      <c r="NU111" s="172"/>
      <c r="NV111" s="172"/>
      <c r="NW111" s="172"/>
      <c r="NX111" s="172"/>
      <c r="NY111" s="172"/>
      <c r="NZ111" s="172"/>
      <c r="OA111" s="172"/>
      <c r="OB111" s="172"/>
      <c r="OC111" s="172"/>
      <c r="OD111" s="172"/>
      <c r="OE111" s="172"/>
      <c r="OF111" s="172"/>
      <c r="OG111" s="172"/>
      <c r="OH111" s="172"/>
      <c r="OI111" s="172"/>
      <c r="OJ111" s="172"/>
      <c r="OK111" s="172"/>
      <c r="OL111" s="172"/>
      <c r="OM111" s="172"/>
      <c r="ON111" s="172"/>
      <c r="OO111" s="172"/>
      <c r="OP111" s="172"/>
      <c r="OQ111" s="172"/>
      <c r="OR111" s="172"/>
      <c r="OS111" s="172"/>
      <c r="OT111" s="172"/>
      <c r="OU111" s="172"/>
      <c r="OV111" s="172"/>
      <c r="OW111" s="172"/>
      <c r="OX111" s="172"/>
      <c r="OY111" s="172"/>
      <c r="OZ111" s="172"/>
      <c r="PA111" s="172"/>
      <c r="PB111" s="172"/>
      <c r="PC111" s="172"/>
      <c r="PD111" s="172"/>
      <c r="PE111" s="172"/>
      <c r="PF111" s="172"/>
      <c r="PG111" s="172"/>
      <c r="PH111" s="172"/>
      <c r="PI111" s="172"/>
      <c r="PJ111" s="172"/>
      <c r="PK111" s="172"/>
      <c r="PL111" s="172"/>
      <c r="PM111" s="172"/>
      <c r="PN111" s="172"/>
      <c r="PO111" s="172"/>
      <c r="PP111" s="172"/>
      <c r="PQ111" s="172"/>
      <c r="PR111" s="172"/>
      <c r="PS111" s="172"/>
      <c r="PT111" s="172"/>
      <c r="PU111" s="172"/>
      <c r="PV111" s="172"/>
      <c r="PW111" s="172"/>
      <c r="PX111" s="172"/>
      <c r="PY111" s="172"/>
      <c r="PZ111" s="172"/>
      <c r="QA111" s="172"/>
      <c r="QB111" s="172"/>
      <c r="QC111" s="172"/>
      <c r="QD111" s="172"/>
      <c r="QE111" s="172"/>
      <c r="QF111" s="172"/>
      <c r="QG111" s="172"/>
      <c r="QH111" s="172"/>
      <c r="QI111" s="172"/>
      <c r="QJ111" s="172"/>
      <c r="QK111" s="172"/>
      <c r="QL111" s="172"/>
      <c r="QM111" s="172"/>
      <c r="QN111" s="172"/>
      <c r="QO111" s="172"/>
      <c r="QP111" s="172"/>
      <c r="QQ111" s="172"/>
      <c r="QR111" s="172"/>
      <c r="QS111" s="172"/>
      <c r="QT111" s="172"/>
      <c r="QU111" s="172"/>
      <c r="QV111" s="172"/>
      <c r="QW111" s="172"/>
      <c r="QX111" s="172"/>
      <c r="QY111" s="172"/>
      <c r="QZ111" s="172"/>
      <c r="RA111" s="172"/>
      <c r="RB111" s="172"/>
      <c r="RC111" s="172"/>
      <c r="RD111" s="172"/>
      <c r="RE111" s="172"/>
      <c r="RF111" s="172"/>
      <c r="RG111" s="172"/>
      <c r="RH111" s="172"/>
      <c r="RI111" s="172"/>
      <c r="RJ111" s="172"/>
      <c r="RK111" s="172"/>
      <c r="RL111" s="172"/>
      <c r="RM111" s="172"/>
      <c r="RN111" s="172"/>
      <c r="RO111" s="172"/>
      <c r="RP111" s="172"/>
      <c r="RQ111" s="172"/>
      <c r="RR111" s="172"/>
      <c r="RS111" s="172"/>
      <c r="RT111" s="172"/>
      <c r="RU111" s="172"/>
      <c r="RV111" s="172"/>
      <c r="RW111" s="172"/>
      <c r="RX111" s="172"/>
      <c r="RY111" s="172"/>
      <c r="RZ111" s="172"/>
      <c r="SA111" s="172"/>
      <c r="SB111" s="172"/>
      <c r="SC111" s="172"/>
      <c r="SD111" s="172"/>
      <c r="SE111" s="172"/>
      <c r="SF111" s="172"/>
      <c r="SG111" s="172"/>
      <c r="SH111" s="172"/>
      <c r="SI111" s="172"/>
      <c r="SJ111" s="172"/>
      <c r="SK111" s="172"/>
      <c r="SL111" s="172"/>
      <c r="SM111" s="172"/>
      <c r="SN111" s="172"/>
      <c r="SO111" s="172"/>
      <c r="SP111" s="172"/>
      <c r="SQ111" s="172"/>
      <c r="SR111" s="172"/>
      <c r="SS111" s="172"/>
      <c r="ST111" s="172"/>
      <c r="SU111" s="172"/>
      <c r="SV111" s="172"/>
      <c r="SW111" s="172"/>
      <c r="SX111" s="172"/>
      <c r="SY111" s="172"/>
      <c r="SZ111" s="172"/>
      <c r="TA111" s="172"/>
      <c r="TB111" s="172"/>
      <c r="TC111" s="172"/>
      <c r="TD111" s="172"/>
      <c r="TE111" s="172"/>
      <c r="TF111" s="172"/>
      <c r="TG111" s="172"/>
      <c r="TH111" s="172"/>
      <c r="TI111" s="172"/>
      <c r="TJ111" s="172"/>
      <c r="TK111" s="172"/>
      <c r="TL111" s="172"/>
      <c r="TM111" s="172"/>
      <c r="TN111" s="172"/>
      <c r="TO111" s="172"/>
      <c r="TP111" s="172"/>
      <c r="TQ111" s="172"/>
      <c r="TR111" s="172"/>
      <c r="TS111" s="172"/>
      <c r="TT111" s="172"/>
      <c r="TU111" s="172"/>
      <c r="TV111" s="172"/>
      <c r="TW111" s="172"/>
      <c r="TX111" s="172"/>
      <c r="TY111" s="172"/>
      <c r="TZ111" s="172"/>
      <c r="UA111" s="172"/>
      <c r="UB111" s="172"/>
      <c r="UC111" s="172"/>
      <c r="UD111" s="172"/>
      <c r="UE111" s="172"/>
      <c r="UF111" s="172"/>
      <c r="UG111" s="172"/>
      <c r="UH111" s="172"/>
      <c r="UI111" s="172"/>
      <c r="UJ111" s="172"/>
      <c r="UK111" s="172"/>
      <c r="UL111" s="172"/>
      <c r="UM111" s="172"/>
      <c r="UN111" s="172"/>
      <c r="UO111" s="172"/>
      <c r="UP111" s="172"/>
      <c r="UQ111" s="172"/>
      <c r="UR111" s="172"/>
      <c r="US111" s="172"/>
      <c r="UT111" s="172"/>
      <c r="UU111" s="172"/>
      <c r="UV111" s="172"/>
      <c r="UW111" s="172"/>
      <c r="UX111" s="172"/>
      <c r="UY111" s="172"/>
      <c r="UZ111" s="172"/>
      <c r="VA111" s="172"/>
      <c r="VB111" s="172"/>
      <c r="VC111" s="172"/>
      <c r="VD111" s="172"/>
      <c r="VE111" s="172"/>
      <c r="VF111" s="172"/>
      <c r="VG111" s="172"/>
      <c r="VH111" s="172"/>
      <c r="VI111" s="172"/>
      <c r="VJ111" s="172"/>
      <c r="VK111" s="172"/>
      <c r="VL111" s="172"/>
      <c r="VM111" s="172"/>
      <c r="VN111" s="172"/>
      <c r="VO111" s="172"/>
      <c r="VP111" s="172"/>
      <c r="VQ111" s="172"/>
      <c r="VR111" s="172"/>
      <c r="VS111" s="172"/>
      <c r="VT111" s="172"/>
      <c r="VU111" s="172"/>
      <c r="VV111" s="172"/>
      <c r="VW111" s="172"/>
      <c r="VX111" s="172"/>
      <c r="VY111" s="172"/>
      <c r="VZ111" s="172"/>
      <c r="WA111" s="172"/>
      <c r="WB111" s="172"/>
      <c r="WC111" s="172"/>
      <c r="WD111" s="172"/>
      <c r="WE111" s="172"/>
      <c r="WF111" s="172"/>
      <c r="WG111" s="172"/>
      <c r="WH111" s="172"/>
      <c r="WI111" s="172"/>
      <c r="WJ111" s="172"/>
      <c r="WK111" s="172"/>
      <c r="WL111" s="172"/>
      <c r="WM111" s="172"/>
      <c r="WN111" s="172"/>
      <c r="WO111" s="172"/>
      <c r="WP111" s="172"/>
      <c r="WQ111" s="172"/>
      <c r="WR111" s="172"/>
      <c r="WS111" s="172"/>
      <c r="WT111" s="172"/>
      <c r="WU111" s="172"/>
      <c r="WV111" s="172"/>
      <c r="WW111" s="172"/>
      <c r="WX111" s="172"/>
      <c r="WY111" s="172"/>
      <c r="WZ111" s="172"/>
      <c r="XA111" s="172"/>
      <c r="XB111" s="172"/>
      <c r="XC111" s="172"/>
      <c r="XD111" s="172"/>
      <c r="XE111" s="172"/>
      <c r="XF111" s="172"/>
      <c r="XG111" s="172"/>
      <c r="XH111" s="172"/>
      <c r="XI111" s="172"/>
      <c r="XJ111" s="172"/>
      <c r="XK111" s="172"/>
      <c r="XL111" s="172"/>
      <c r="XM111" s="172"/>
      <c r="XN111" s="172"/>
      <c r="XO111" s="172"/>
      <c r="XP111" s="172"/>
      <c r="XQ111" s="172"/>
      <c r="XR111" s="172"/>
      <c r="XS111" s="172"/>
      <c r="XT111" s="172"/>
      <c r="XU111" s="172"/>
      <c r="XV111" s="172"/>
      <c r="XW111" s="172"/>
      <c r="XX111" s="172"/>
      <c r="XY111" s="172"/>
      <c r="XZ111" s="172"/>
      <c r="YA111" s="172"/>
      <c r="YB111" s="172"/>
      <c r="YC111" s="172"/>
      <c r="YD111" s="172"/>
      <c r="YE111" s="172"/>
      <c r="YF111" s="172"/>
      <c r="YG111" s="172"/>
      <c r="YH111" s="172"/>
      <c r="YI111" s="172"/>
      <c r="YJ111" s="172"/>
      <c r="YK111" s="172"/>
      <c r="YL111" s="172"/>
      <c r="YM111" s="172"/>
      <c r="YN111" s="172"/>
      <c r="YO111" s="172"/>
      <c r="YP111" s="172"/>
      <c r="YQ111" s="172"/>
      <c r="YR111" s="172"/>
      <c r="YS111" s="172"/>
      <c r="YT111" s="172"/>
      <c r="YU111" s="172"/>
      <c r="YV111" s="172"/>
      <c r="YW111" s="172"/>
      <c r="YX111" s="172"/>
      <c r="YY111" s="172"/>
      <c r="YZ111" s="172"/>
      <c r="ZA111" s="172"/>
      <c r="ZB111" s="172"/>
      <c r="ZC111" s="172"/>
      <c r="ZD111" s="172"/>
      <c r="ZE111" s="172"/>
      <c r="ZF111" s="172"/>
      <c r="ZG111" s="172"/>
      <c r="ZH111" s="172"/>
      <c r="ZI111" s="172"/>
      <c r="ZJ111" s="172"/>
      <c r="ZK111" s="172"/>
      <c r="ZL111" s="172"/>
      <c r="ZM111" s="172"/>
      <c r="ZN111" s="172"/>
      <c r="ZO111" s="172"/>
      <c r="ZP111" s="172"/>
      <c r="ZQ111" s="172"/>
      <c r="ZR111" s="172"/>
      <c r="ZS111" s="172"/>
      <c r="ZT111" s="172"/>
      <c r="ZU111" s="172"/>
      <c r="ZV111" s="172"/>
      <c r="ZW111" s="172"/>
      <c r="ZX111" s="172"/>
      <c r="ZY111" s="172"/>
      <c r="ZZ111" s="172"/>
      <c r="AAA111" s="172"/>
      <c r="AAB111" s="172"/>
      <c r="AAC111" s="172"/>
      <c r="AAD111" s="172"/>
      <c r="AAE111" s="172"/>
      <c r="AAF111" s="172"/>
      <c r="AAG111" s="172"/>
      <c r="AAH111" s="172"/>
      <c r="AAI111" s="172"/>
      <c r="AAJ111" s="172"/>
      <c r="AAK111" s="172"/>
      <c r="AAL111" s="172"/>
      <c r="AAM111" s="172"/>
      <c r="AAN111" s="172"/>
      <c r="AAO111" s="172"/>
      <c r="AAP111" s="172"/>
      <c r="AAQ111" s="172"/>
      <c r="AAR111" s="172"/>
      <c r="AAS111" s="172"/>
      <c r="AAT111" s="172"/>
      <c r="AAU111" s="172"/>
      <c r="AAV111" s="172"/>
      <c r="AAW111" s="172"/>
      <c r="AAX111" s="172"/>
      <c r="AAY111" s="172"/>
      <c r="AAZ111" s="172"/>
      <c r="ABA111" s="172"/>
      <c r="ABB111" s="172"/>
      <c r="ABC111" s="172"/>
      <c r="ABD111" s="172"/>
      <c r="ABE111" s="172"/>
      <c r="ABF111" s="172"/>
      <c r="ABG111" s="172"/>
      <c r="ABH111" s="172"/>
      <c r="ABI111" s="172"/>
      <c r="ABJ111" s="172"/>
      <c r="ABK111" s="172"/>
      <c r="ABL111" s="172"/>
      <c r="ABM111" s="172"/>
      <c r="ABN111" s="172"/>
      <c r="ABO111" s="172"/>
      <c r="ABP111" s="172"/>
      <c r="ABQ111" s="172"/>
      <c r="ABR111" s="172"/>
      <c r="ABS111" s="172"/>
      <c r="ABT111" s="172"/>
      <c r="ABU111" s="172"/>
      <c r="ABV111" s="172"/>
      <c r="ABW111" s="172"/>
      <c r="ABX111" s="172"/>
      <c r="ABY111" s="172"/>
      <c r="ABZ111" s="172"/>
      <c r="ACA111" s="172"/>
      <c r="ACB111" s="172"/>
      <c r="ACC111" s="172"/>
      <c r="ACD111" s="172"/>
      <c r="ACE111" s="172"/>
      <c r="ACF111" s="172"/>
      <c r="ACG111" s="172"/>
      <c r="ACH111" s="172"/>
      <c r="ACI111" s="172"/>
      <c r="ACJ111" s="172"/>
      <c r="ACK111" s="172"/>
      <c r="ACL111" s="172"/>
      <c r="ACM111" s="172"/>
      <c r="ACN111" s="172"/>
      <c r="ACO111" s="172"/>
      <c r="ACP111" s="172"/>
      <c r="ACQ111" s="172"/>
      <c r="ACR111" s="172"/>
      <c r="ACS111" s="172"/>
      <c r="ACT111" s="172"/>
      <c r="ACU111" s="172"/>
      <c r="ACV111" s="172"/>
      <c r="ACW111" s="172"/>
      <c r="ACX111" s="172"/>
      <c r="ACY111" s="172"/>
      <c r="ACZ111" s="172"/>
      <c r="ADA111" s="172"/>
      <c r="ADB111" s="172"/>
      <c r="ADC111" s="172"/>
      <c r="ADD111" s="172"/>
      <c r="ADE111" s="172"/>
      <c r="ADF111" s="172"/>
      <c r="ADG111" s="172"/>
      <c r="ADH111" s="172"/>
      <c r="ADI111" s="172"/>
      <c r="ADJ111" s="172"/>
      <c r="ADK111" s="172"/>
      <c r="ADL111" s="172"/>
      <c r="ADM111" s="172"/>
      <c r="ADN111" s="172"/>
      <c r="ADO111" s="172"/>
      <c r="ADP111" s="172"/>
      <c r="ADQ111" s="172"/>
      <c r="ADR111" s="172"/>
      <c r="ADS111" s="172"/>
      <c r="ADT111" s="172"/>
      <c r="ADU111" s="172"/>
      <c r="ADV111" s="172"/>
      <c r="ADW111" s="172"/>
      <c r="ADX111" s="172"/>
      <c r="ADY111" s="172"/>
      <c r="ADZ111" s="172"/>
      <c r="AEA111" s="172"/>
      <c r="AEB111" s="172"/>
      <c r="AEC111" s="172"/>
      <c r="AED111" s="172"/>
      <c r="AEE111" s="172"/>
      <c r="AEF111" s="172"/>
      <c r="AEG111" s="172"/>
      <c r="AEH111" s="172"/>
      <c r="AEI111" s="172"/>
      <c r="AEJ111" s="172"/>
      <c r="AEK111" s="172"/>
      <c r="AEL111" s="172"/>
      <c r="AEM111" s="172"/>
      <c r="AEN111" s="172"/>
      <c r="AEO111" s="172"/>
      <c r="AEP111" s="172"/>
      <c r="AEQ111" s="172"/>
      <c r="AER111" s="172"/>
      <c r="AES111" s="172"/>
      <c r="AET111" s="172"/>
      <c r="AEU111" s="172"/>
      <c r="AEV111" s="172"/>
      <c r="AEW111" s="172"/>
      <c r="AEX111" s="172"/>
      <c r="AEY111" s="172"/>
      <c r="AEZ111" s="172"/>
      <c r="AFA111" s="172"/>
      <c r="AFB111" s="172"/>
      <c r="AFC111" s="172"/>
      <c r="AFD111" s="172"/>
      <c r="AFE111" s="172"/>
      <c r="AFF111" s="172"/>
      <c r="AFG111" s="172"/>
      <c r="AFH111" s="172"/>
      <c r="AFI111" s="172"/>
      <c r="AFJ111" s="172"/>
      <c r="AFK111" s="172"/>
      <c r="AFL111" s="172"/>
      <c r="AFM111" s="172"/>
      <c r="AFN111" s="172"/>
      <c r="AFO111" s="172"/>
      <c r="AFP111" s="172"/>
      <c r="AFQ111" s="172"/>
      <c r="AFR111" s="172"/>
      <c r="AFS111" s="172"/>
      <c r="AFT111" s="172"/>
      <c r="AFU111" s="172"/>
      <c r="AFV111" s="172"/>
      <c r="AFW111" s="172"/>
      <c r="AFX111" s="172"/>
      <c r="AFY111" s="172"/>
      <c r="AFZ111" s="172"/>
      <c r="AGA111" s="172"/>
      <c r="AGB111" s="172"/>
      <c r="AGC111" s="172"/>
      <c r="AGD111" s="172"/>
      <c r="AGE111" s="172"/>
      <c r="AGF111" s="172"/>
      <c r="AGG111" s="172"/>
      <c r="AGH111" s="172"/>
      <c r="AGI111" s="172"/>
      <c r="AGJ111" s="172"/>
      <c r="AGK111" s="172"/>
      <c r="AGL111" s="172"/>
      <c r="AGM111" s="172"/>
      <c r="AGN111" s="172"/>
      <c r="AGO111" s="172"/>
      <c r="AGP111" s="172"/>
      <c r="AGQ111" s="172"/>
      <c r="AGR111" s="172"/>
      <c r="AGS111" s="172"/>
      <c r="AGT111" s="172"/>
      <c r="AGU111" s="172"/>
      <c r="AGV111" s="172"/>
      <c r="AGW111" s="172"/>
      <c r="AGX111" s="172"/>
      <c r="AGY111" s="172"/>
      <c r="AGZ111" s="172"/>
      <c r="AHA111" s="172"/>
      <c r="AHB111" s="172"/>
      <c r="AHC111" s="172"/>
      <c r="AHD111" s="172"/>
      <c r="AHE111" s="172"/>
      <c r="AHF111" s="172"/>
      <c r="AHG111" s="172"/>
      <c r="AHH111" s="172"/>
      <c r="AHI111" s="172"/>
      <c r="AHJ111" s="172"/>
      <c r="AHK111" s="172"/>
      <c r="AHL111" s="172"/>
      <c r="AHM111" s="172"/>
      <c r="AHN111" s="172"/>
      <c r="AHO111" s="172"/>
      <c r="AHP111" s="172"/>
      <c r="AHQ111" s="172"/>
      <c r="AHR111" s="172"/>
      <c r="AHS111" s="172"/>
      <c r="AHT111" s="172"/>
      <c r="AHU111" s="172"/>
      <c r="AHV111" s="172"/>
      <c r="AHW111" s="172"/>
      <c r="AHX111" s="172"/>
      <c r="AHY111" s="172"/>
      <c r="AHZ111" s="172"/>
      <c r="AIA111" s="172"/>
      <c r="AIB111" s="172"/>
      <c r="AIC111" s="172"/>
      <c r="AID111" s="172"/>
      <c r="AIE111" s="172"/>
      <c r="AIF111" s="172"/>
      <c r="AIG111" s="172"/>
      <c r="AIH111" s="172"/>
      <c r="AII111" s="172"/>
      <c r="AIJ111" s="172"/>
      <c r="AIK111" s="172"/>
      <c r="AIL111" s="172"/>
      <c r="AIM111" s="172"/>
      <c r="AIN111" s="172"/>
      <c r="AIO111" s="172"/>
      <c r="AIP111" s="172"/>
      <c r="AIQ111" s="172"/>
      <c r="AIR111" s="172"/>
      <c r="AIS111" s="172"/>
      <c r="AIT111" s="172"/>
      <c r="AIU111" s="172"/>
      <c r="AIV111" s="172"/>
      <c r="AIW111" s="172"/>
      <c r="AIX111" s="172"/>
      <c r="AIY111" s="172"/>
      <c r="AIZ111" s="172"/>
      <c r="AJA111" s="172"/>
      <c r="AJB111" s="172"/>
      <c r="AJC111" s="172"/>
      <c r="AJD111" s="172"/>
      <c r="AJE111" s="172"/>
      <c r="AJF111" s="172"/>
      <c r="AJG111" s="172"/>
      <c r="AJH111" s="172"/>
      <c r="AJI111" s="172"/>
      <c r="AJJ111" s="172"/>
      <c r="AJK111" s="172"/>
      <c r="AJL111" s="172"/>
      <c r="AJM111" s="172"/>
      <c r="AJN111" s="172"/>
      <c r="AJO111" s="172"/>
      <c r="AJP111" s="172"/>
      <c r="AJQ111" s="172"/>
      <c r="AJR111" s="172"/>
      <c r="AJS111" s="172"/>
      <c r="AJT111" s="172"/>
      <c r="AJU111" s="172"/>
      <c r="AJV111" s="172"/>
      <c r="AJW111" s="172"/>
      <c r="AJX111" s="172"/>
      <c r="AJY111" s="172"/>
      <c r="AJZ111" s="172"/>
      <c r="AKA111" s="172"/>
      <c r="AKB111" s="172"/>
      <c r="AKC111" s="172"/>
      <c r="AKD111" s="172"/>
      <c r="AKE111" s="172"/>
      <c r="AKF111" s="172"/>
      <c r="AKG111" s="172"/>
      <c r="AKH111" s="172"/>
      <c r="AKI111" s="172"/>
      <c r="AKJ111" s="172"/>
      <c r="AKK111" s="172"/>
      <c r="AKL111" s="172"/>
      <c r="AKM111" s="172"/>
      <c r="AKN111" s="172"/>
      <c r="AKO111" s="172"/>
      <c r="AKP111" s="172"/>
      <c r="AKQ111" s="172"/>
      <c r="AKR111" s="172"/>
      <c r="AKS111" s="172"/>
      <c r="AKT111" s="172"/>
      <c r="AKU111" s="172"/>
      <c r="AKV111" s="172"/>
      <c r="AKW111" s="172"/>
      <c r="AKX111" s="172"/>
      <c r="AKY111" s="172"/>
      <c r="AKZ111" s="172"/>
      <c r="ALA111" s="172"/>
      <c r="ALB111" s="172"/>
      <c r="ALC111" s="172"/>
      <c r="ALD111" s="172"/>
      <c r="ALE111" s="172"/>
      <c r="ALF111" s="172"/>
      <c r="ALG111" s="172"/>
      <c r="ALH111" s="172"/>
      <c r="ALI111" s="172"/>
      <c r="ALJ111" s="172"/>
      <c r="ALK111" s="172"/>
      <c r="ALL111" s="172"/>
      <c r="ALM111" s="172"/>
      <c r="ALN111" s="172"/>
      <c r="ALO111" s="172"/>
      <c r="ALP111" s="172"/>
      <c r="ALQ111" s="172"/>
      <c r="ALR111" s="172"/>
      <c r="ALS111" s="172"/>
      <c r="ALT111" s="172"/>
      <c r="ALU111" s="172"/>
      <c r="ALV111" s="172"/>
      <c r="ALW111" s="172"/>
      <c r="ALX111" s="172"/>
      <c r="ALY111" s="172"/>
      <c r="ALZ111" s="172"/>
      <c r="AMA111" s="172"/>
      <c r="AMB111" s="172"/>
      <c r="AMC111" s="172"/>
      <c r="AMD111" s="172"/>
      <c r="AME111" s="172"/>
      <c r="AMF111" s="172"/>
      <c r="AMG111" s="172"/>
      <c r="AMH111" s="172"/>
      <c r="AMI111" s="172"/>
      <c r="AMJ111" s="172"/>
      <c r="AMK111" s="172"/>
      <c r="AML111" s="172"/>
      <c r="AMM111" s="172"/>
      <c r="AMN111" s="172"/>
      <c r="AMO111" s="172"/>
      <c r="AMP111" s="172"/>
      <c r="AMQ111" s="172"/>
      <c r="AMR111" s="172"/>
      <c r="AMS111" s="172"/>
      <c r="AMT111" s="172"/>
      <c r="AMU111" s="172"/>
      <c r="AMV111" s="172"/>
      <c r="AMW111" s="172"/>
      <c r="AMX111" s="172"/>
      <c r="AMY111" s="172"/>
      <c r="AMZ111" s="172"/>
      <c r="ANA111" s="172"/>
      <c r="ANB111" s="172"/>
      <c r="ANC111" s="172"/>
      <c r="AND111" s="172"/>
      <c r="ANE111" s="172"/>
      <c r="ANF111" s="172"/>
      <c r="ANG111" s="172"/>
      <c r="ANH111" s="172"/>
      <c r="ANI111" s="172"/>
      <c r="ANJ111" s="172"/>
    </row>
    <row r="112" spans="1:1050" ht="26.1" customHeight="1" outlineLevel="2" x14ac:dyDescent="0.2">
      <c r="A112" s="386">
        <f>EJ112</f>
        <v>32301</v>
      </c>
      <c r="B112" s="387" t="s">
        <v>137</v>
      </c>
      <c r="C112" s="387" t="s">
        <v>9</v>
      </c>
      <c r="D112" s="387" t="s">
        <v>10</v>
      </c>
      <c r="E112" s="387" t="s">
        <v>138</v>
      </c>
      <c r="F112" s="387" t="s">
        <v>150</v>
      </c>
      <c r="G112" s="388" t="s">
        <v>151</v>
      </c>
      <c r="H112" s="389" t="s">
        <v>130</v>
      </c>
      <c r="I112" s="389">
        <v>18</v>
      </c>
      <c r="J112" s="391">
        <v>564.39</v>
      </c>
      <c r="K112" s="391">
        <v>151.47</v>
      </c>
      <c r="L112" s="391">
        <v>390.4</v>
      </c>
      <c r="M112" s="391">
        <v>380.95</v>
      </c>
      <c r="N112" s="391"/>
      <c r="O112" s="391"/>
      <c r="P112" s="391"/>
      <c r="Q112" s="391"/>
      <c r="R112" s="391"/>
      <c r="S112" s="391"/>
      <c r="T112" s="391">
        <f>SUM(J112:S112)</f>
        <v>1487.21</v>
      </c>
      <c r="U112" s="391">
        <f>(((J112+K112+L112+N112+P112)*14)+((M112+O112+Q112+R112+S112)*12))</f>
        <v>20059.04</v>
      </c>
      <c r="V112" s="389">
        <v>4</v>
      </c>
      <c r="W112" s="392">
        <v>18</v>
      </c>
      <c r="X112" s="393">
        <f>VLOOKUP(W112,'[1]PPTOS GENERALES 2024'!$AL$11:$AN$40,3)*Y112</f>
        <v>474.69</v>
      </c>
      <c r="Y112" s="394">
        <v>1</v>
      </c>
      <c r="Z112" s="395">
        <f>VLOOKUP(C112,'[1]PPTOS GENERALES 2024'!$AL$3:$AO$8,4)*Y112</f>
        <v>720.49</v>
      </c>
      <c r="AA112" s="395">
        <f>VLOOKUP(C112,'[1]PPTOS GENERALES 2024'!$AL$3:$AP$8,5)*DM112*Y112</f>
        <v>337.93</v>
      </c>
      <c r="AB112" s="395">
        <f>VLOOKUP(C112,'[1]PPTOS GENERALES 2024'!$R$3:$V$8,5)*9</f>
        <v>157.68</v>
      </c>
      <c r="AC112" s="391">
        <f>VLOOKUP(C112,'[1]PPTOS GENERALES 2024'!$AU$3:$AV$8,2)*Y112</f>
        <v>713.92274999999995</v>
      </c>
      <c r="AD112" s="391">
        <f>VLOOKUP(C112,'[1]PPTOS GENERALES 2024'!$AU$3:$AW$8,3)*DM112*Y112</f>
        <v>334.33449999999999</v>
      </c>
      <c r="AE112" s="396">
        <f>VLOOKUP(I112,'[1]PPTOS GENERALES 2024'!$AL$11:$AN$40,3)*Y112</f>
        <v>474.69</v>
      </c>
      <c r="AF112" s="391">
        <f>X112-AE112</f>
        <v>0</v>
      </c>
      <c r="AG112" s="391">
        <f>VLOOKUP(V112,'[1]PPTOS GENERALES 2024'!$AL$45:$AU$56,10)*Y112</f>
        <v>498.73</v>
      </c>
      <c r="AH112" s="391"/>
      <c r="AI112" s="391"/>
      <c r="AJ112" s="391"/>
      <c r="AK112" s="397"/>
      <c r="AL112" s="391">
        <f>VLOOKUP(V112,'[1]PPTOS GENERALES 2024'!$AL$45:$BB$56,12)*AK112</f>
        <v>0</v>
      </c>
      <c r="AM112" s="397"/>
      <c r="AN112" s="391">
        <f>VLOOKUP(V112,'[1]PPTOS GENERALES 2024'!$AL$45:$BB$56,14)*AM112</f>
        <v>0</v>
      </c>
      <c r="AO112" s="397"/>
      <c r="AP112" s="391">
        <f>VLOOKUP(V112,'[1]PPTOS GENERALES 2024'!$AL$45:$BB$56,15)*AO112</f>
        <v>0</v>
      </c>
      <c r="AQ112" s="397"/>
      <c r="AR112" s="391">
        <f>VLOOKUP(V112,'[1]PPTOS GENERALES 2024'!$AL$45:$BB$56,17)*AQ112</f>
        <v>0</v>
      </c>
      <c r="AS112" s="397"/>
      <c r="AT112" s="391">
        <f>VLOOKUP(V112,'[1]PPTOS GENERALES 2024'!$AL$45:$BG$56,18)*AS112</f>
        <v>0</v>
      </c>
      <c r="AU112" s="398"/>
      <c r="AV112" s="391">
        <f>VLOOKUP(V112,'[1]PPTOS GENERALES 2024'!$AL$45:$BG$56,19)*AU112</f>
        <v>0</v>
      </c>
      <c r="AW112" s="398"/>
      <c r="AX112" s="391">
        <f>VLOOKUP(V112,'[1]PPTOS GENERALES 2024'!$AL$45:$BG$56,20)*AW112</f>
        <v>0</v>
      </c>
      <c r="AY112" s="398"/>
      <c r="AZ112" s="391">
        <f>VLOOKUP(V112,'[1]PPTOS GENERALES 2024'!$AL$45:$BG$56,21)*AY112</f>
        <v>0</v>
      </c>
      <c r="BA112" s="398"/>
      <c r="BB112" s="391">
        <f>VLOOKUP(V112,'[1]PPTOS GENERALES 2024'!$AL$45:$BG$56,22)*BA112</f>
        <v>0</v>
      </c>
      <c r="BC112" s="398"/>
      <c r="BD112" s="270">
        <f>VLOOKUP(V112,'[1]PPTOS GENERALES 2024'!$AL$45:$BZ$56,23)*BC112</f>
        <v>0</v>
      </c>
      <c r="BE112" s="398"/>
      <c r="BF112" s="270">
        <f>VLOOKUP(V112,'[1]PPTOS GENERALES 2024'!$AL$45:$BZ$56,24)*BE112</f>
        <v>0</v>
      </c>
      <c r="BG112" s="398"/>
      <c r="BH112" s="270">
        <f>VLOOKUP(V112,'[1]PPTOS GENERALES 2024'!$AL$45:$BZ$56,25)*BG112</f>
        <v>0</v>
      </c>
      <c r="BI112" s="398"/>
      <c r="BJ112" s="270">
        <f>VLOOKUP(V112,'[1]PPTOS GENERALES 2024'!$AL$45:$BZ$56,26)*BI112</f>
        <v>0</v>
      </c>
      <c r="BK112" s="398"/>
      <c r="BL112" s="270">
        <f>VLOOKUP(V112,'[1]PPTOS GENERALES 2024'!$AL$45:$BZ$56,27)*BK112</f>
        <v>0</v>
      </c>
      <c r="BM112" s="270"/>
      <c r="BN112" s="270">
        <f>VLOOKUP(V112,'[1]PPTOS GENERALES 2024'!$AL$45:$BZ$56,28)*BM112</f>
        <v>0</v>
      </c>
      <c r="BO112" s="270"/>
      <c r="BP112" s="270">
        <f>VLOOKUP(V112,'[1]PPTOS GENERALES 2024'!$AL$45:$BZ$56,29)*BO112</f>
        <v>0</v>
      </c>
      <c r="BQ112" s="270"/>
      <c r="BR112" s="270">
        <f>VLOOKUP(V112,'[1]PPTOS GENERALES 2024'!$AL$45:$BZ$56,30)*BQ112</f>
        <v>0</v>
      </c>
      <c r="BS112" s="270"/>
      <c r="BT112" s="270">
        <f>VLOOKUP(V112,'[1]PPTOS GENERALES 2024'!$AL$45:$BZ$56,31)*BS112</f>
        <v>0</v>
      </c>
      <c r="BU112" s="270"/>
      <c r="BV112" s="270">
        <f>VLOOKUP(V112,'[1]PPTOS GENERALES 2024'!$AL$45:$BZ$56,32)*BU112</f>
        <v>0</v>
      </c>
      <c r="BW112" s="270"/>
      <c r="BX112" s="270">
        <f>VLOOKUP(V112,'[1]PPTOS GENERALES 2024'!$AL$45:$BZ$56,33)*BW112</f>
        <v>0</v>
      </c>
      <c r="BY112" s="270"/>
      <c r="BZ112" s="270">
        <f>VLOOKUP(V112,'[1]PPTOS GENERALES 2024'!$AL$45:$BZ$56,34)*BY112</f>
        <v>0</v>
      </c>
      <c r="CA112" s="270"/>
      <c r="CB112" s="270">
        <f>VLOOKUP(V112,'[1]PPTOS GENERALES 2024'!$AL$45:$BZ$56,35)*CA112</f>
        <v>0</v>
      </c>
      <c r="CC112" s="270">
        <v>0</v>
      </c>
      <c r="CD112" s="270">
        <f>VLOOKUP(V112,'[1]PPTOS GENERALES 2024'!$AL$45:$BZ$56,36)*CC112</f>
        <v>0</v>
      </c>
      <c r="CE112" s="270">
        <v>0</v>
      </c>
      <c r="CF112" s="270">
        <f>VLOOKUP(V112,'[1]PPTOS GENERALES 2024'!$AL$45:$BZ$56,37)*CE112</f>
        <v>0</v>
      </c>
      <c r="CG112" s="270">
        <v>0</v>
      </c>
      <c r="CH112" s="270">
        <f>VLOOKUP(V112,'[1]PPTOS GENERALES 2024'!$AL$45:$BZ$56,38)*CG112</f>
        <v>0</v>
      </c>
      <c r="CI112" s="270">
        <v>0</v>
      </c>
      <c r="CJ112" s="270">
        <f>VLOOKUP(V112,'[1]PPTOS GENERALES 2024'!$AL$45:$BZ$56,39)*CI112</f>
        <v>0</v>
      </c>
      <c r="CK112" s="270"/>
      <c r="CL112" s="270">
        <f>VLOOKUP(V112,'[1]PPTOS GENERALES 2024'!$AL$45:$BZ$56,40)*CK112</f>
        <v>0</v>
      </c>
      <c r="CM112" s="270"/>
      <c r="CN112" s="270">
        <f>VLOOKUP(V112,'[1]PPTOS GENERALES 2024'!$AL$45:$BZ$56,41)*CM112</f>
        <v>0</v>
      </c>
      <c r="CO112" s="391"/>
      <c r="CP112" s="391"/>
      <c r="CQ112" s="391"/>
      <c r="CR112" s="391"/>
      <c r="CS112" s="452">
        <f t="array" ref="CS112">ROUND((Z112*12)+(AC112*2),2)</f>
        <v>10073.73</v>
      </c>
      <c r="CT112" s="391"/>
      <c r="CU112" s="391">
        <f t="array" ref="CU112">ROUND((AA112*12)+ (AD112*2)+AB112,2)</f>
        <v>4881.51</v>
      </c>
      <c r="CV112" s="270">
        <f>SUM(CO112:CU112)</f>
        <v>14955.24</v>
      </c>
      <c r="CW112" s="391">
        <f t="array" ref="CW112">ROUND((AE112+AF112)*14,2)</f>
        <v>6645.66</v>
      </c>
      <c r="CX112" s="391">
        <f t="array" ref="CX112">ROUND(AG112*14,2)</f>
        <v>6982.22</v>
      </c>
      <c r="CY112" s="270">
        <f t="shared" si="90"/>
        <v>0</v>
      </c>
      <c r="CZ112" s="278">
        <f>SUM(CX112:CY112)</f>
        <v>6982.22</v>
      </c>
      <c r="DA112" s="129">
        <f>CO112+CP112+CR112+CS112+CT112+CU112+CW112+CX112+CY112</f>
        <v>28583.120000000003</v>
      </c>
      <c r="DB112" s="390">
        <v>0</v>
      </c>
      <c r="DC112" s="400">
        <f>((Z112*14)+(AA112*14)+(AE112*14)+(AF112*14)+(AG112*14)+(AJ112*12)+(AR112*12)+(AT112*12)+(AV112*12)+(AX112*12)+(BB112*12)+DB112)</f>
        <v>28445.760000000002</v>
      </c>
      <c r="DD112" s="401">
        <f>((DC112/U112)-1)</f>
        <v>0.41810176359387086</v>
      </c>
      <c r="DE112" s="391"/>
      <c r="DF112" s="391"/>
      <c r="DG112" s="391">
        <f>Z112+AA112+AE112+AF112+AG112+AH112+AI112+AJ112+AL112+AN112+AP112+AR112+AT112+AV112+AX112+AZ112+BB112</f>
        <v>2031.8400000000001</v>
      </c>
      <c r="DH112" s="389" t="e">
        <f>#REF!-#REF!</f>
        <v>#REF!</v>
      </c>
      <c r="DI112" s="402" t="s">
        <v>122</v>
      </c>
      <c r="DJ112" s="402" t="s">
        <v>281</v>
      </c>
      <c r="DK112" s="284">
        <v>45658</v>
      </c>
      <c r="DL112" s="397">
        <f>DATEDIF(DJ112,DK112,"y")/3</f>
        <v>15.666666666666666</v>
      </c>
      <c r="DM112" s="403">
        <f>DATEDIF(DJ112,DK112,"y")/3</f>
        <v>15.666666666666666</v>
      </c>
      <c r="DN112" s="404">
        <f>ROUND(AF112/30,2)</f>
        <v>0</v>
      </c>
      <c r="DO112" s="405">
        <f>ROUND(AJ112/30,2)</f>
        <v>0</v>
      </c>
      <c r="DP112" s="405">
        <f>ROUND(AL112/30,2)</f>
        <v>0</v>
      </c>
      <c r="DQ112" s="405">
        <f>ROUND(AN112/30,2)</f>
        <v>0</v>
      </c>
      <c r="DR112" s="405">
        <f>ROUND(AP112/30,2)</f>
        <v>0</v>
      </c>
      <c r="DS112" s="405">
        <f>ROUND(AR112/30,2)</f>
        <v>0</v>
      </c>
      <c r="DT112" s="405">
        <f>ROUND(AT112/30,2)</f>
        <v>0</v>
      </c>
      <c r="DU112" s="405">
        <f>ROUND(AV112/30,2)</f>
        <v>0</v>
      </c>
      <c r="DV112" s="405">
        <f>ROUND(AX112/30,2)</f>
        <v>0</v>
      </c>
      <c r="DW112" s="405">
        <f>ROUND(AZ112/30,2)</f>
        <v>0</v>
      </c>
      <c r="DX112" s="405">
        <f>ROUND(BB112/30,2)</f>
        <v>0</v>
      </c>
      <c r="DY112" s="204"/>
      <c r="DZ112" s="406">
        <v>141</v>
      </c>
      <c r="EA112" s="406">
        <v>1545.1</v>
      </c>
      <c r="EB112" s="407" t="e">
        <f>#REF!-DZ112</f>
        <v>#REF!</v>
      </c>
      <c r="EC112" s="408">
        <f>DG112-EA112</f>
        <v>486.74000000000024</v>
      </c>
      <c r="ED112" s="409">
        <f>ROUND(DB112/2,2)</f>
        <v>0</v>
      </c>
      <c r="EE112" s="204"/>
      <c r="EF112" s="204"/>
      <c r="EG112" s="204"/>
      <c r="EH112" s="204"/>
      <c r="EI112" s="134" t="s">
        <v>157</v>
      </c>
      <c r="EJ112" s="124">
        <v>32301</v>
      </c>
      <c r="EK112" s="295" t="s">
        <v>147</v>
      </c>
      <c r="EL112" s="205">
        <v>2</v>
      </c>
      <c r="EM112" s="205">
        <v>3</v>
      </c>
      <c r="EN112" s="170" t="s">
        <v>132</v>
      </c>
      <c r="EO112" s="170" t="s">
        <v>213</v>
      </c>
      <c r="EP112" s="410"/>
      <c r="EQ112" s="410"/>
      <c r="ER112" s="410"/>
      <c r="ES112" s="410"/>
      <c r="ET112" s="410"/>
      <c r="EU112" s="410"/>
      <c r="EV112" s="410"/>
      <c r="EW112" s="410"/>
      <c r="EX112" s="410"/>
      <c r="EY112" s="410"/>
      <c r="EZ112" s="410"/>
      <c r="FA112" s="410"/>
      <c r="FB112" s="410"/>
      <c r="FC112" s="410"/>
      <c r="FD112" s="410"/>
      <c r="FE112" s="410"/>
      <c r="FF112" s="410"/>
      <c r="FG112" s="410"/>
      <c r="FH112" s="410"/>
      <c r="FI112" s="410"/>
      <c r="FJ112" s="410"/>
      <c r="FK112" s="410"/>
      <c r="FL112" s="410"/>
      <c r="FM112" s="410"/>
      <c r="FN112" s="410"/>
      <c r="FO112" s="410"/>
      <c r="FP112" s="410"/>
      <c r="FQ112" s="410"/>
      <c r="FR112" s="410"/>
      <c r="FS112" s="410"/>
      <c r="FT112" s="410"/>
      <c r="FU112" s="410"/>
      <c r="FV112" s="410"/>
      <c r="FW112" s="410"/>
      <c r="FX112" s="410"/>
      <c r="FY112" s="410"/>
      <c r="FZ112" s="410"/>
      <c r="GA112" s="410"/>
      <c r="GB112" s="410"/>
      <c r="GC112" s="410"/>
      <c r="GD112" s="410"/>
      <c r="GE112" s="410"/>
      <c r="GF112" s="410"/>
      <c r="GG112" s="410"/>
      <c r="GH112" s="410"/>
      <c r="GI112" s="410"/>
      <c r="GJ112" s="410"/>
      <c r="GK112" s="410"/>
      <c r="GL112" s="410"/>
      <c r="GM112" s="410"/>
      <c r="GN112" s="410"/>
      <c r="GO112" s="410"/>
      <c r="GP112" s="410"/>
      <c r="GQ112" s="410"/>
      <c r="GR112" s="410"/>
      <c r="GS112" s="410"/>
      <c r="GT112" s="410"/>
      <c r="GU112" s="410"/>
      <c r="GV112" s="410"/>
      <c r="GW112" s="410"/>
      <c r="GX112" s="410"/>
      <c r="GY112" s="410"/>
      <c r="GZ112" s="410"/>
      <c r="HA112" s="410"/>
      <c r="HB112" s="410"/>
      <c r="HC112" s="410"/>
      <c r="HD112" s="410"/>
      <c r="HE112" s="410"/>
      <c r="HF112" s="410"/>
      <c r="HG112" s="410"/>
      <c r="HH112" s="410"/>
      <c r="HI112" s="410"/>
      <c r="HJ112" s="410"/>
      <c r="HK112" s="410"/>
      <c r="HL112" s="410"/>
      <c r="HM112" s="410"/>
      <c r="HN112" s="410"/>
      <c r="HO112" s="410"/>
      <c r="HP112" s="410"/>
      <c r="HQ112" s="410"/>
      <c r="HR112" s="410"/>
      <c r="HS112" s="410"/>
      <c r="HT112" s="410"/>
      <c r="HU112" s="410"/>
      <c r="HV112" s="410"/>
      <c r="HW112" s="410"/>
      <c r="HX112" s="410"/>
      <c r="HY112" s="410"/>
      <c r="HZ112" s="410"/>
      <c r="IA112" s="410"/>
      <c r="IB112" s="410"/>
      <c r="IC112" s="410"/>
      <c r="ID112" s="410"/>
      <c r="IE112" s="410"/>
      <c r="IF112" s="410"/>
      <c r="IG112" s="410"/>
      <c r="IH112" s="410"/>
      <c r="II112" s="410"/>
      <c r="IJ112" s="410"/>
      <c r="IK112" s="410"/>
      <c r="IL112" s="410"/>
      <c r="IM112" s="410"/>
      <c r="IN112" s="410"/>
      <c r="IO112" s="410"/>
      <c r="IP112" s="410"/>
      <c r="IQ112" s="410"/>
      <c r="IR112" s="410"/>
      <c r="IS112" s="410"/>
      <c r="IT112" s="410"/>
      <c r="IU112" s="410"/>
      <c r="IV112" s="410"/>
      <c r="IW112" s="410"/>
      <c r="IX112" s="410"/>
      <c r="IY112" s="410"/>
      <c r="IZ112" s="410"/>
      <c r="JA112" s="410"/>
      <c r="JB112" s="410"/>
      <c r="JC112" s="410"/>
      <c r="JD112" s="410"/>
      <c r="JE112" s="410"/>
      <c r="JF112" s="410"/>
      <c r="JG112" s="410"/>
      <c r="JH112" s="410"/>
      <c r="JI112" s="410"/>
      <c r="JJ112" s="410"/>
      <c r="JK112" s="410"/>
      <c r="JL112" s="410"/>
      <c r="JM112" s="410"/>
      <c r="JN112" s="410"/>
      <c r="JO112" s="410"/>
      <c r="JP112" s="410"/>
      <c r="JQ112" s="410"/>
      <c r="JR112" s="410"/>
      <c r="JS112" s="410"/>
      <c r="JT112" s="410"/>
      <c r="JU112" s="410"/>
      <c r="JV112" s="410"/>
      <c r="JW112" s="410"/>
      <c r="JX112" s="410"/>
      <c r="JY112" s="410"/>
      <c r="JZ112" s="410"/>
      <c r="KA112" s="410"/>
      <c r="KB112" s="410"/>
      <c r="KC112" s="410"/>
      <c r="KD112" s="410"/>
      <c r="KE112" s="410"/>
      <c r="KF112" s="410"/>
      <c r="KG112" s="410"/>
      <c r="KH112" s="410"/>
      <c r="KI112" s="410"/>
      <c r="KJ112" s="410"/>
      <c r="KK112" s="410"/>
      <c r="KL112" s="410"/>
      <c r="KM112" s="410"/>
      <c r="KN112" s="410"/>
      <c r="KO112" s="410"/>
      <c r="KP112" s="410"/>
      <c r="KQ112" s="410"/>
      <c r="KR112" s="410"/>
      <c r="KS112" s="410"/>
      <c r="KT112" s="410"/>
      <c r="KU112" s="410"/>
      <c r="KV112" s="410"/>
      <c r="KW112" s="410"/>
      <c r="KX112" s="410"/>
      <c r="KY112" s="410"/>
      <c r="KZ112" s="410"/>
      <c r="LA112" s="410"/>
      <c r="LB112" s="410"/>
      <c r="LC112" s="410"/>
      <c r="LD112" s="410"/>
      <c r="LE112" s="410"/>
      <c r="LF112" s="410"/>
      <c r="LG112" s="410"/>
      <c r="LH112" s="410"/>
      <c r="LI112" s="410"/>
      <c r="LJ112" s="410"/>
      <c r="LK112" s="410"/>
      <c r="LL112" s="410"/>
      <c r="LM112" s="410"/>
      <c r="LN112" s="410"/>
      <c r="LO112" s="410"/>
      <c r="LP112" s="410"/>
      <c r="LQ112" s="410"/>
      <c r="LR112" s="410"/>
      <c r="LS112" s="410"/>
      <c r="LT112" s="410"/>
      <c r="LU112" s="410"/>
      <c r="LV112" s="410"/>
      <c r="LW112" s="410"/>
      <c r="LX112" s="410"/>
      <c r="LY112" s="410"/>
      <c r="LZ112" s="410"/>
      <c r="MA112" s="410"/>
      <c r="MB112" s="410"/>
      <c r="MC112" s="410"/>
      <c r="MD112" s="410"/>
      <c r="ME112" s="410"/>
      <c r="MF112" s="410"/>
      <c r="MG112" s="410"/>
      <c r="MH112" s="410"/>
      <c r="MI112" s="410"/>
      <c r="MJ112" s="410"/>
      <c r="MK112" s="410"/>
      <c r="ML112" s="410"/>
      <c r="MM112" s="410"/>
      <c r="MN112" s="410"/>
      <c r="MO112" s="410"/>
      <c r="MP112" s="410"/>
      <c r="MQ112" s="410"/>
      <c r="MR112" s="410"/>
      <c r="MS112" s="410"/>
      <c r="MT112" s="410"/>
      <c r="MU112" s="410"/>
      <c r="MV112" s="410"/>
      <c r="MW112" s="410"/>
      <c r="MX112" s="410"/>
      <c r="MY112" s="410"/>
      <c r="MZ112" s="410"/>
      <c r="NA112" s="410"/>
      <c r="NB112" s="410"/>
      <c r="NC112" s="410"/>
      <c r="ND112" s="410"/>
      <c r="NE112" s="410"/>
      <c r="NF112" s="410"/>
      <c r="NG112" s="410"/>
      <c r="NH112" s="410"/>
      <c r="NI112" s="410"/>
      <c r="NJ112" s="410"/>
      <c r="NK112" s="410"/>
      <c r="NL112" s="410"/>
      <c r="NM112" s="410"/>
      <c r="NN112" s="410"/>
      <c r="NO112" s="410"/>
      <c r="NP112" s="410"/>
      <c r="NQ112" s="410"/>
      <c r="NR112" s="410"/>
      <c r="NS112" s="410"/>
      <c r="NT112" s="410"/>
      <c r="NU112" s="410"/>
      <c r="NV112" s="410"/>
      <c r="NW112" s="410"/>
      <c r="NX112" s="410"/>
      <c r="NY112" s="410"/>
      <c r="NZ112" s="410"/>
      <c r="OA112" s="410"/>
      <c r="OB112" s="410"/>
      <c r="OC112" s="410"/>
      <c r="OD112" s="410"/>
      <c r="OE112" s="410"/>
      <c r="OF112" s="410"/>
      <c r="OG112" s="410"/>
      <c r="OH112" s="410"/>
      <c r="OI112" s="410"/>
      <c r="OJ112" s="410"/>
      <c r="OK112" s="410"/>
      <c r="OL112" s="410"/>
      <c r="OM112" s="410"/>
      <c r="ON112" s="410"/>
      <c r="OO112" s="410"/>
      <c r="OP112" s="410"/>
      <c r="OQ112" s="410"/>
      <c r="OR112" s="410"/>
      <c r="OS112" s="410"/>
      <c r="OT112" s="410"/>
      <c r="OU112" s="410"/>
      <c r="OV112" s="410"/>
      <c r="OW112" s="410"/>
      <c r="OX112" s="410"/>
      <c r="OY112" s="410"/>
      <c r="OZ112" s="410"/>
      <c r="PA112" s="410"/>
      <c r="PB112" s="410"/>
      <c r="PC112" s="410"/>
      <c r="PD112" s="410"/>
      <c r="PE112" s="410"/>
      <c r="PF112" s="410"/>
      <c r="PG112" s="410"/>
      <c r="PH112" s="410"/>
      <c r="PI112" s="410"/>
      <c r="PJ112" s="410"/>
      <c r="PK112" s="410"/>
      <c r="PL112" s="410"/>
      <c r="PM112" s="410"/>
      <c r="PN112" s="410"/>
      <c r="PO112" s="410"/>
      <c r="PP112" s="410"/>
      <c r="PQ112" s="410"/>
      <c r="PR112" s="410"/>
      <c r="PS112" s="410"/>
      <c r="PT112" s="410"/>
      <c r="PU112" s="410"/>
      <c r="PV112" s="410"/>
      <c r="PW112" s="410"/>
      <c r="PX112" s="410"/>
      <c r="PY112" s="410"/>
      <c r="PZ112" s="410"/>
      <c r="QA112" s="410"/>
      <c r="QB112" s="410"/>
      <c r="QC112" s="410"/>
      <c r="QD112" s="410"/>
      <c r="QE112" s="410"/>
      <c r="QF112" s="410"/>
      <c r="QG112" s="410"/>
      <c r="QH112" s="410"/>
      <c r="QI112" s="410"/>
      <c r="QJ112" s="410"/>
      <c r="QK112" s="410"/>
      <c r="QL112" s="410"/>
      <c r="QM112" s="410"/>
      <c r="QN112" s="410"/>
      <c r="QO112" s="410"/>
      <c r="QP112" s="410"/>
      <c r="QQ112" s="410"/>
      <c r="QR112" s="410"/>
      <c r="QS112" s="410"/>
      <c r="QT112" s="410"/>
      <c r="QU112" s="410"/>
      <c r="QV112" s="410"/>
      <c r="QW112" s="410"/>
      <c r="QX112" s="410"/>
      <c r="QY112" s="410"/>
      <c r="QZ112" s="410"/>
      <c r="RA112" s="410"/>
      <c r="RB112" s="410"/>
      <c r="RC112" s="410"/>
      <c r="RD112" s="410"/>
      <c r="RE112" s="410"/>
      <c r="RF112" s="410"/>
      <c r="RG112" s="410"/>
      <c r="RH112" s="410"/>
      <c r="RI112" s="410"/>
      <c r="RJ112" s="410"/>
      <c r="RK112" s="410"/>
      <c r="RL112" s="410"/>
      <c r="RM112" s="410"/>
      <c r="RN112" s="410"/>
      <c r="RO112" s="410"/>
      <c r="RP112" s="410"/>
      <c r="RQ112" s="410"/>
      <c r="RR112" s="410"/>
      <c r="RS112" s="410"/>
      <c r="RT112" s="410"/>
      <c r="RU112" s="410"/>
      <c r="RV112" s="410"/>
      <c r="RW112" s="410"/>
      <c r="RX112" s="410"/>
      <c r="RY112" s="410"/>
      <c r="RZ112" s="410"/>
      <c r="SA112" s="410"/>
      <c r="SB112" s="410"/>
      <c r="SC112" s="410"/>
      <c r="SD112" s="410"/>
      <c r="SE112" s="410"/>
      <c r="SF112" s="410"/>
      <c r="SG112" s="410"/>
      <c r="SH112" s="410"/>
      <c r="SI112" s="410"/>
      <c r="SJ112" s="410"/>
      <c r="SK112" s="410"/>
      <c r="SL112" s="410"/>
      <c r="SM112" s="410"/>
      <c r="SN112" s="410"/>
      <c r="SO112" s="410"/>
      <c r="SP112" s="410"/>
      <c r="SQ112" s="410"/>
      <c r="SR112" s="410"/>
      <c r="SS112" s="410"/>
      <c r="ST112" s="410"/>
      <c r="SU112" s="410"/>
      <c r="SV112" s="410"/>
      <c r="SW112" s="410"/>
      <c r="SX112" s="410"/>
      <c r="SY112" s="410"/>
      <c r="SZ112" s="410"/>
      <c r="TA112" s="410"/>
      <c r="TB112" s="410"/>
      <c r="TC112" s="410"/>
      <c r="TD112" s="410"/>
      <c r="TE112" s="410"/>
      <c r="TF112" s="410"/>
      <c r="TG112" s="410"/>
      <c r="TH112" s="410"/>
      <c r="TI112" s="410"/>
      <c r="TJ112" s="410"/>
      <c r="TK112" s="410"/>
      <c r="TL112" s="410"/>
      <c r="TM112" s="410"/>
      <c r="TN112" s="410"/>
      <c r="TO112" s="410"/>
      <c r="TP112" s="410"/>
      <c r="TQ112" s="410"/>
      <c r="TR112" s="410"/>
      <c r="TS112" s="410"/>
      <c r="TT112" s="410"/>
      <c r="TU112" s="410"/>
      <c r="TV112" s="410"/>
      <c r="TW112" s="410"/>
      <c r="TX112" s="410"/>
      <c r="TY112" s="410"/>
      <c r="TZ112" s="410"/>
      <c r="UA112" s="410"/>
      <c r="UB112" s="410"/>
      <c r="UC112" s="410"/>
      <c r="UD112" s="410"/>
      <c r="UE112" s="410"/>
      <c r="UF112" s="410"/>
      <c r="UG112" s="410"/>
      <c r="UH112" s="410"/>
      <c r="UI112" s="410"/>
      <c r="UJ112" s="410"/>
      <c r="UK112" s="410"/>
      <c r="UL112" s="410"/>
      <c r="UM112" s="410"/>
      <c r="UN112" s="410"/>
      <c r="UO112" s="410"/>
      <c r="UP112" s="410"/>
      <c r="UQ112" s="410"/>
      <c r="UR112" s="410"/>
      <c r="US112" s="410"/>
      <c r="UT112" s="410"/>
      <c r="UU112" s="410"/>
      <c r="UV112" s="410"/>
      <c r="UW112" s="410"/>
      <c r="UX112" s="410"/>
      <c r="UY112" s="410"/>
      <c r="UZ112" s="410"/>
      <c r="VA112" s="410"/>
      <c r="VB112" s="410"/>
      <c r="VC112" s="410"/>
      <c r="VD112" s="410"/>
      <c r="VE112" s="410"/>
      <c r="VF112" s="410"/>
      <c r="VG112" s="410"/>
      <c r="VH112" s="410"/>
      <c r="VI112" s="410"/>
      <c r="VJ112" s="410"/>
      <c r="VK112" s="410"/>
      <c r="VL112" s="410"/>
      <c r="VM112" s="410"/>
      <c r="VN112" s="410"/>
      <c r="VO112" s="410"/>
      <c r="VP112" s="410"/>
      <c r="VQ112" s="410"/>
      <c r="VR112" s="410"/>
      <c r="VS112" s="410"/>
      <c r="VT112" s="410"/>
      <c r="VU112" s="410"/>
      <c r="VV112" s="410"/>
      <c r="VW112" s="410"/>
      <c r="VX112" s="410"/>
      <c r="VY112" s="410"/>
      <c r="VZ112" s="410"/>
      <c r="WA112" s="410"/>
      <c r="WB112" s="410"/>
      <c r="WC112" s="410"/>
      <c r="WD112" s="410"/>
      <c r="WE112" s="410"/>
      <c r="WF112" s="410"/>
      <c r="WG112" s="410"/>
      <c r="WH112" s="410"/>
      <c r="WI112" s="410"/>
      <c r="WJ112" s="410"/>
      <c r="WK112" s="410"/>
      <c r="WL112" s="410"/>
      <c r="WM112" s="410"/>
      <c r="WN112" s="410"/>
      <c r="WO112" s="410"/>
      <c r="WP112" s="410"/>
      <c r="WQ112" s="410"/>
      <c r="WR112" s="410"/>
      <c r="WS112" s="410"/>
      <c r="WT112" s="410"/>
      <c r="WU112" s="410"/>
      <c r="WV112" s="410"/>
      <c r="WW112" s="410"/>
      <c r="WX112" s="410"/>
      <c r="WY112" s="410"/>
      <c r="WZ112" s="410"/>
      <c r="XA112" s="410"/>
      <c r="XB112" s="410"/>
      <c r="XC112" s="410"/>
      <c r="XD112" s="410"/>
      <c r="XE112" s="410"/>
      <c r="XF112" s="410"/>
      <c r="XG112" s="410"/>
      <c r="XH112" s="410"/>
      <c r="XI112" s="410"/>
      <c r="XJ112" s="410"/>
      <c r="XK112" s="410"/>
      <c r="XL112" s="410"/>
      <c r="XM112" s="410"/>
      <c r="XN112" s="410"/>
      <c r="XO112" s="410"/>
      <c r="XP112" s="410"/>
      <c r="XQ112" s="410"/>
      <c r="XR112" s="410"/>
      <c r="XS112" s="410"/>
      <c r="XT112" s="410"/>
      <c r="XU112" s="410"/>
      <c r="XV112" s="410"/>
      <c r="XW112" s="410"/>
      <c r="XX112" s="410"/>
      <c r="XY112" s="410"/>
      <c r="XZ112" s="410"/>
      <c r="YA112" s="410"/>
      <c r="YB112" s="410"/>
      <c r="YC112" s="410"/>
      <c r="YD112" s="410"/>
      <c r="YE112" s="410"/>
      <c r="YF112" s="410"/>
      <c r="YG112" s="410"/>
      <c r="YH112" s="410"/>
      <c r="YI112" s="410"/>
      <c r="YJ112" s="410"/>
      <c r="YK112" s="410"/>
      <c r="YL112" s="410"/>
      <c r="YM112" s="410"/>
      <c r="YN112" s="410"/>
      <c r="YO112" s="410"/>
      <c r="YP112" s="410"/>
      <c r="YQ112" s="410"/>
      <c r="YR112" s="410"/>
      <c r="YS112" s="410"/>
      <c r="YT112" s="410"/>
      <c r="YU112" s="410"/>
      <c r="YV112" s="410"/>
      <c r="YW112" s="410"/>
      <c r="YX112" s="410"/>
      <c r="YY112" s="410"/>
      <c r="YZ112" s="410"/>
      <c r="ZA112" s="410"/>
      <c r="ZB112" s="410"/>
      <c r="ZC112" s="410"/>
      <c r="ZD112" s="410"/>
      <c r="ZE112" s="410"/>
      <c r="ZF112" s="410"/>
      <c r="ZG112" s="410"/>
      <c r="ZH112" s="410"/>
      <c r="ZI112" s="410"/>
      <c r="ZJ112" s="410"/>
      <c r="ZK112" s="410"/>
      <c r="ZL112" s="410"/>
      <c r="ZM112" s="410"/>
      <c r="ZN112" s="410"/>
      <c r="ZO112" s="410"/>
      <c r="ZP112" s="410"/>
      <c r="ZQ112" s="410"/>
      <c r="ZR112" s="410"/>
      <c r="ZS112" s="410"/>
      <c r="ZT112" s="410"/>
      <c r="ZU112" s="410"/>
      <c r="ZV112" s="410"/>
      <c r="ZW112" s="410"/>
      <c r="ZX112" s="410"/>
      <c r="ZY112" s="410"/>
      <c r="ZZ112" s="410"/>
      <c r="AAA112" s="410"/>
      <c r="AAB112" s="410"/>
      <c r="AAC112" s="410"/>
      <c r="AAD112" s="410"/>
      <c r="AAE112" s="410"/>
      <c r="AAF112" s="410"/>
      <c r="AAG112" s="410"/>
      <c r="AAH112" s="410"/>
      <c r="AAI112" s="410"/>
      <c r="AAJ112" s="410"/>
      <c r="AAK112" s="410"/>
      <c r="AAL112" s="410"/>
      <c r="AAM112" s="410"/>
      <c r="AAN112" s="410"/>
      <c r="AAO112" s="410"/>
      <c r="AAP112" s="410"/>
      <c r="AAQ112" s="410"/>
      <c r="AAR112" s="410"/>
      <c r="AAS112" s="410"/>
      <c r="AAT112" s="410"/>
      <c r="AAU112" s="410"/>
      <c r="AAV112" s="410"/>
      <c r="AAW112" s="410"/>
      <c r="AAX112" s="410"/>
      <c r="AAY112" s="410"/>
      <c r="AAZ112" s="410"/>
      <c r="ABA112" s="410"/>
      <c r="ABB112" s="410"/>
      <c r="ABC112" s="410"/>
      <c r="ABD112" s="410"/>
      <c r="ABE112" s="410"/>
      <c r="ABF112" s="410"/>
      <c r="ABG112" s="410"/>
      <c r="ABH112" s="410"/>
      <c r="ABI112" s="410"/>
      <c r="ABJ112" s="410"/>
      <c r="ABK112" s="410"/>
      <c r="ABL112" s="410"/>
      <c r="ABM112" s="410"/>
      <c r="ABN112" s="410"/>
      <c r="ABO112" s="410"/>
      <c r="ABP112" s="410"/>
      <c r="ABQ112" s="410"/>
      <c r="ABR112" s="410"/>
      <c r="ABS112" s="410"/>
      <c r="ABT112" s="410"/>
      <c r="ABU112" s="410"/>
      <c r="ABV112" s="410"/>
      <c r="ABW112" s="410"/>
      <c r="ABX112" s="410"/>
      <c r="ABY112" s="410"/>
      <c r="ABZ112" s="410"/>
      <c r="ACA112" s="410"/>
      <c r="ACB112" s="410"/>
      <c r="ACC112" s="410"/>
      <c r="ACD112" s="410"/>
      <c r="ACE112" s="410"/>
      <c r="ACF112" s="410"/>
      <c r="ACG112" s="410"/>
      <c r="ACH112" s="410"/>
      <c r="ACI112" s="410"/>
      <c r="ACJ112" s="410"/>
      <c r="ACK112" s="410"/>
      <c r="ACL112" s="410"/>
      <c r="ACM112" s="410"/>
      <c r="ACN112" s="410"/>
      <c r="ACO112" s="410"/>
      <c r="ACP112" s="410"/>
      <c r="ACQ112" s="410"/>
      <c r="ACR112" s="410"/>
      <c r="ACS112" s="410"/>
      <c r="ACT112" s="410"/>
      <c r="ACU112" s="410"/>
      <c r="ACV112" s="410"/>
      <c r="ACW112" s="410"/>
      <c r="ACX112" s="410"/>
      <c r="ACY112" s="410"/>
      <c r="ACZ112" s="410"/>
      <c r="ADA112" s="410"/>
      <c r="ADB112" s="410"/>
      <c r="ADC112" s="410"/>
      <c r="ADD112" s="410"/>
      <c r="ADE112" s="410"/>
      <c r="ADF112" s="410"/>
      <c r="ADG112" s="410"/>
      <c r="ADH112" s="410"/>
      <c r="ADI112" s="410"/>
      <c r="ADJ112" s="410"/>
      <c r="ADK112" s="410"/>
      <c r="ADL112" s="410"/>
      <c r="ADM112" s="410"/>
      <c r="ADN112" s="410"/>
      <c r="ADO112" s="410"/>
      <c r="ADP112" s="410"/>
      <c r="ADQ112" s="410"/>
      <c r="ADR112" s="410"/>
      <c r="ADS112" s="410"/>
      <c r="ADT112" s="410"/>
      <c r="ADU112" s="410"/>
      <c r="ADV112" s="410"/>
      <c r="ADW112" s="410"/>
      <c r="ADX112" s="410"/>
      <c r="ADY112" s="410"/>
      <c r="ADZ112" s="410"/>
      <c r="AEA112" s="410"/>
      <c r="AEB112" s="410"/>
      <c r="AEC112" s="410"/>
      <c r="AED112" s="410"/>
      <c r="AEE112" s="410"/>
      <c r="AEF112" s="410"/>
      <c r="AEG112" s="410"/>
      <c r="AEH112" s="410"/>
      <c r="AEI112" s="410"/>
      <c r="AEJ112" s="410"/>
      <c r="AEK112" s="410"/>
      <c r="AEL112" s="410"/>
      <c r="AEM112" s="410"/>
      <c r="AEN112" s="410"/>
      <c r="AEO112" s="410"/>
      <c r="AEP112" s="410"/>
      <c r="AEQ112" s="410"/>
      <c r="AER112" s="410"/>
      <c r="AES112" s="410"/>
      <c r="AET112" s="410"/>
      <c r="AEU112" s="410"/>
      <c r="AEV112" s="410"/>
      <c r="AEW112" s="410"/>
      <c r="AEX112" s="410"/>
      <c r="AEY112" s="410"/>
      <c r="AEZ112" s="410"/>
      <c r="AFA112" s="410"/>
      <c r="AFB112" s="410"/>
      <c r="AFC112" s="410"/>
      <c r="AFD112" s="410"/>
      <c r="AFE112" s="410"/>
      <c r="AFF112" s="410"/>
      <c r="AFG112" s="410"/>
      <c r="AFH112" s="410"/>
      <c r="AFI112" s="410"/>
      <c r="AFJ112" s="410"/>
      <c r="AFK112" s="410"/>
      <c r="AFL112" s="410"/>
      <c r="AFM112" s="410"/>
      <c r="AFN112" s="410"/>
      <c r="AFO112" s="410"/>
      <c r="AFP112" s="410"/>
      <c r="AFQ112" s="410"/>
      <c r="AFR112" s="410"/>
      <c r="AFS112" s="410"/>
      <c r="AFT112" s="410"/>
      <c r="AFU112" s="410"/>
      <c r="AFV112" s="410"/>
      <c r="AFW112" s="410"/>
      <c r="AFX112" s="410"/>
      <c r="AFY112" s="410"/>
      <c r="AFZ112" s="410"/>
      <c r="AGA112" s="410"/>
      <c r="AGB112" s="410"/>
      <c r="AGC112" s="410"/>
      <c r="AGD112" s="410"/>
      <c r="AGE112" s="410"/>
      <c r="AGF112" s="410"/>
      <c r="AGG112" s="410"/>
      <c r="AGH112" s="410"/>
      <c r="AGI112" s="410"/>
      <c r="AGJ112" s="410"/>
      <c r="AGK112" s="410"/>
      <c r="AGL112" s="410"/>
      <c r="AGM112" s="410"/>
      <c r="AGN112" s="410"/>
      <c r="AGO112" s="410"/>
      <c r="AGP112" s="410"/>
      <c r="AGQ112" s="410"/>
      <c r="AGR112" s="410"/>
      <c r="AGS112" s="410"/>
      <c r="AGT112" s="410"/>
      <c r="AGU112" s="410"/>
      <c r="AGV112" s="410"/>
      <c r="AGW112" s="410"/>
      <c r="AGX112" s="410"/>
      <c r="AGY112" s="410"/>
      <c r="AGZ112" s="410"/>
      <c r="AHA112" s="410"/>
      <c r="AHB112" s="410"/>
      <c r="AHC112" s="410"/>
      <c r="AHD112" s="410"/>
      <c r="AHE112" s="410"/>
      <c r="AHF112" s="410"/>
      <c r="AHG112" s="410"/>
      <c r="AHH112" s="410"/>
      <c r="AHI112" s="410"/>
      <c r="AHJ112" s="410"/>
      <c r="AHK112" s="410"/>
      <c r="AHL112" s="410"/>
      <c r="AHM112" s="410"/>
      <c r="AHN112" s="410"/>
      <c r="AHO112" s="410"/>
      <c r="AHP112" s="410"/>
      <c r="AHQ112" s="410"/>
      <c r="AHR112" s="410"/>
      <c r="AHS112" s="410"/>
      <c r="AHT112" s="410"/>
      <c r="AHU112" s="410"/>
      <c r="AHV112" s="410"/>
      <c r="AHW112" s="410"/>
      <c r="AHX112" s="410"/>
      <c r="AHY112" s="410"/>
      <c r="AHZ112" s="410"/>
      <c r="AIA112" s="410"/>
      <c r="AIB112" s="410"/>
      <c r="AIC112" s="410"/>
      <c r="AID112" s="410"/>
      <c r="AIE112" s="410"/>
      <c r="AIF112" s="410"/>
      <c r="AIG112" s="410"/>
      <c r="AIH112" s="410"/>
      <c r="AII112" s="410"/>
      <c r="AIJ112" s="410"/>
      <c r="AIK112" s="410"/>
      <c r="AIL112" s="410"/>
      <c r="AIM112" s="410"/>
      <c r="AIN112" s="410"/>
      <c r="AIO112" s="410"/>
      <c r="AIP112" s="410"/>
      <c r="AIQ112" s="410"/>
      <c r="AIR112" s="410"/>
      <c r="AIS112" s="410"/>
      <c r="AIT112" s="410"/>
      <c r="AIU112" s="410"/>
      <c r="AIV112" s="410"/>
      <c r="AIW112" s="410"/>
      <c r="AIX112" s="410"/>
      <c r="AIY112" s="410"/>
      <c r="AIZ112" s="410"/>
      <c r="AJA112" s="410"/>
      <c r="AJB112" s="410"/>
      <c r="AJC112" s="410"/>
      <c r="AJD112" s="410"/>
      <c r="AJE112" s="410"/>
      <c r="AJF112" s="410"/>
      <c r="AJG112" s="410"/>
      <c r="AJH112" s="410"/>
      <c r="AJI112" s="410"/>
      <c r="AJJ112" s="410"/>
      <c r="AJK112" s="410"/>
      <c r="AJL112" s="410"/>
      <c r="AJM112" s="410"/>
      <c r="AJN112" s="410"/>
      <c r="AJO112" s="410"/>
      <c r="AJP112" s="410"/>
      <c r="AJQ112" s="410"/>
      <c r="AJR112" s="410"/>
      <c r="AJS112" s="410"/>
      <c r="AJT112" s="410"/>
      <c r="AJU112" s="410"/>
      <c r="AJV112" s="410"/>
      <c r="AJW112" s="410"/>
      <c r="AJX112" s="410"/>
      <c r="AJY112" s="410"/>
      <c r="AJZ112" s="410"/>
      <c r="AKA112" s="410"/>
      <c r="AKB112" s="410"/>
      <c r="AKC112" s="410"/>
      <c r="AKD112" s="410"/>
      <c r="AKE112" s="410"/>
      <c r="AKF112" s="410"/>
      <c r="AKG112" s="410"/>
      <c r="AKH112" s="410"/>
      <c r="AKI112" s="410"/>
      <c r="AKJ112" s="410"/>
      <c r="AKK112" s="410"/>
      <c r="AKL112" s="410"/>
      <c r="AKM112" s="410"/>
      <c r="AKN112" s="410"/>
      <c r="AKO112" s="410"/>
      <c r="AKP112" s="410"/>
      <c r="AKQ112" s="410"/>
      <c r="AKR112" s="410"/>
      <c r="AKS112" s="410"/>
      <c r="AKT112" s="410"/>
      <c r="AKU112" s="410"/>
      <c r="AKV112" s="410"/>
      <c r="AKW112" s="410"/>
      <c r="AKX112" s="410"/>
      <c r="AKY112" s="410"/>
      <c r="AKZ112" s="410"/>
      <c r="ALA112" s="410"/>
      <c r="ALB112" s="410"/>
      <c r="ALC112" s="410"/>
      <c r="ALD112" s="410"/>
      <c r="ALE112" s="410"/>
      <c r="ALF112" s="410"/>
      <c r="ALG112" s="410"/>
      <c r="ALH112" s="410"/>
      <c r="ALI112" s="410"/>
      <c r="ALJ112" s="410"/>
      <c r="ALK112" s="410"/>
      <c r="ALL112" s="410"/>
      <c r="ALM112" s="410"/>
      <c r="ALN112" s="410"/>
      <c r="ALO112" s="410"/>
      <c r="ALP112" s="410"/>
      <c r="ALQ112" s="410"/>
      <c r="ALR112" s="410"/>
      <c r="ALS112" s="410"/>
      <c r="ALT112" s="410"/>
      <c r="ALU112" s="410"/>
      <c r="ALV112" s="410"/>
      <c r="ALW112" s="410"/>
      <c r="ALX112" s="410"/>
      <c r="ALY112" s="410"/>
      <c r="ALZ112" s="410"/>
      <c r="AMA112" s="410"/>
      <c r="AMB112" s="410"/>
      <c r="AMC112" s="410"/>
      <c r="AMD112" s="410"/>
      <c r="AME112" s="410"/>
      <c r="AMF112" s="410"/>
      <c r="AMG112" s="410"/>
      <c r="AMH112" s="410"/>
      <c r="AMI112" s="410"/>
      <c r="AMJ112" s="410"/>
      <c r="AMK112" s="410"/>
      <c r="AML112" s="410"/>
      <c r="AMM112" s="410"/>
      <c r="AMN112" s="410"/>
      <c r="AMO112" s="410"/>
      <c r="AMP112" s="410"/>
      <c r="AMQ112" s="410"/>
      <c r="AMR112" s="410"/>
      <c r="AMS112" s="410"/>
      <c r="AMT112" s="410"/>
      <c r="AMU112" s="410"/>
      <c r="AMV112" s="410"/>
      <c r="AMW112" s="410"/>
      <c r="AMX112" s="410"/>
      <c r="AMY112" s="410"/>
      <c r="AMZ112" s="410"/>
      <c r="ANA112" s="410"/>
      <c r="ANB112" s="410"/>
      <c r="ANC112" s="410"/>
      <c r="AND112" s="410"/>
      <c r="ANE112" s="410"/>
      <c r="ANF112" s="410"/>
      <c r="ANG112" s="410"/>
      <c r="ANH112" s="410"/>
      <c r="ANI112" s="410"/>
      <c r="ANJ112" s="410"/>
    </row>
    <row r="113" spans="1:1050" s="35" customFormat="1" ht="26.1" customHeight="1" outlineLevel="2" x14ac:dyDescent="0.2">
      <c r="A113" s="386">
        <f>EJ113</f>
        <v>32301</v>
      </c>
      <c r="B113" s="387" t="s">
        <v>137</v>
      </c>
      <c r="C113" s="387" t="s">
        <v>9</v>
      </c>
      <c r="D113" s="387" t="s">
        <v>10</v>
      </c>
      <c r="E113" s="387" t="s">
        <v>138</v>
      </c>
      <c r="F113" s="387" t="s">
        <v>150</v>
      </c>
      <c r="G113" s="388" t="s">
        <v>151</v>
      </c>
      <c r="H113" s="389" t="s">
        <v>135</v>
      </c>
      <c r="I113" s="389">
        <v>18</v>
      </c>
      <c r="J113" s="391">
        <v>564.39</v>
      </c>
      <c r="K113" s="391">
        <v>151.47</v>
      </c>
      <c r="L113" s="391">
        <v>390.4</v>
      </c>
      <c r="M113" s="391">
        <v>380.95</v>
      </c>
      <c r="N113" s="391"/>
      <c r="O113" s="391"/>
      <c r="P113" s="391"/>
      <c r="Q113" s="391"/>
      <c r="R113" s="391"/>
      <c r="S113" s="391"/>
      <c r="T113" s="391">
        <f>SUM(J113:S113)</f>
        <v>1487.21</v>
      </c>
      <c r="U113" s="391">
        <f>(((J113+K113+L113+N113+P113)*14)+((M113+O113+Q113+R113+S113)*12))</f>
        <v>20059.04</v>
      </c>
      <c r="V113" s="389">
        <v>4</v>
      </c>
      <c r="W113" s="392">
        <v>18</v>
      </c>
      <c r="X113" s="393">
        <f>VLOOKUP(W113,'[1]PPTOS GENERALES 2024'!$AL$11:$AN$40,3)*Y113</f>
        <v>474.69</v>
      </c>
      <c r="Y113" s="394">
        <v>1</v>
      </c>
      <c r="Z113" s="395">
        <f>VLOOKUP(C113,'[1]PPTOS GENERALES 2024'!$AL$3:$AO$8,4)*Y113</f>
        <v>720.49</v>
      </c>
      <c r="AA113" s="395">
        <f>VLOOKUP(C113,'[1]PPTOS GENERALES 2024'!$AL$3:$AP$8,5)*DM113*Y113</f>
        <v>316.36</v>
      </c>
      <c r="AB113" s="395"/>
      <c r="AC113" s="391">
        <f>VLOOKUP(C113,'[1]PPTOS GENERALES 2024'!$AU$3:$AV$8,2)*Y113</f>
        <v>713.92274999999995</v>
      </c>
      <c r="AD113" s="391">
        <f>VLOOKUP(C113,'[1]PPTOS GENERALES 2024'!$AU$3:$AW$8,3)*DM113*Y113</f>
        <v>312.99399999999997</v>
      </c>
      <c r="AE113" s="396">
        <f>VLOOKUP(I113,'[1]PPTOS GENERALES 2024'!$AL$11:$AN$40,3)*Y113</f>
        <v>474.69</v>
      </c>
      <c r="AF113" s="391">
        <f>X113-AE113</f>
        <v>0</v>
      </c>
      <c r="AG113" s="391">
        <f>VLOOKUP(V113,'[1]PPTOS GENERALES 2024'!$AL$45:$AU$56,10)*Y113</f>
        <v>498.73</v>
      </c>
      <c r="AH113" s="391"/>
      <c r="AI113" s="391"/>
      <c r="AJ113" s="391"/>
      <c r="AK113" s="397"/>
      <c r="AL113" s="391">
        <f>VLOOKUP(V113,'[1]PPTOS GENERALES 2024'!$AL$45:$BB$56,12)*AK113</f>
        <v>0</v>
      </c>
      <c r="AM113" s="397"/>
      <c r="AN113" s="391">
        <f>VLOOKUP(V113,'[1]PPTOS GENERALES 2024'!$AL$45:$BB$56,14)*AM113</f>
        <v>0</v>
      </c>
      <c r="AO113" s="397"/>
      <c r="AP113" s="391">
        <f>VLOOKUP(V113,'[1]PPTOS GENERALES 2024'!$AL$45:$BB$56,15)*AO113</f>
        <v>0</v>
      </c>
      <c r="AQ113" s="397"/>
      <c r="AR113" s="391">
        <f>VLOOKUP(V113,'[1]PPTOS GENERALES 2024'!$AL$45:$BB$56,17)*AQ113</f>
        <v>0</v>
      </c>
      <c r="AS113" s="397"/>
      <c r="AT113" s="391">
        <f>VLOOKUP(V113,'[1]PPTOS GENERALES 2024'!$AL$45:$BG$56,18)*AS113</f>
        <v>0</v>
      </c>
      <c r="AU113" s="398"/>
      <c r="AV113" s="391">
        <f>VLOOKUP(V113,'[1]PPTOS GENERALES 2024'!$AL$45:$BG$56,19)*AU113</f>
        <v>0</v>
      </c>
      <c r="AW113" s="398"/>
      <c r="AX113" s="391">
        <f>VLOOKUP(V113,'[1]PPTOS GENERALES 2024'!$AL$45:$BG$56,20)*AW113</f>
        <v>0</v>
      </c>
      <c r="AY113" s="398"/>
      <c r="AZ113" s="391">
        <f>VLOOKUP(V113,'[1]PPTOS GENERALES 2024'!$AL$45:$BG$56,21)*AY113</f>
        <v>0</v>
      </c>
      <c r="BA113" s="398"/>
      <c r="BB113" s="391">
        <f>VLOOKUP(V113,'[1]PPTOS GENERALES 2024'!$AL$45:$BG$56,22)*BA113</f>
        <v>0</v>
      </c>
      <c r="BC113" s="398"/>
      <c r="BD113" s="270">
        <f>VLOOKUP(V113,'[1]PPTOS GENERALES 2024'!$AL$45:$BZ$56,23)*BC113</f>
        <v>0</v>
      </c>
      <c r="BE113" s="398"/>
      <c r="BF113" s="270">
        <f>VLOOKUP(V113,'[1]PPTOS GENERALES 2024'!$AL$45:$BZ$56,24)*BE113</f>
        <v>0</v>
      </c>
      <c r="BG113" s="398"/>
      <c r="BH113" s="270">
        <f>VLOOKUP(V113,'[1]PPTOS GENERALES 2024'!$AL$45:$BZ$56,25)*BG113</f>
        <v>0</v>
      </c>
      <c r="BI113" s="398"/>
      <c r="BJ113" s="270">
        <f>VLOOKUP(V113,'[1]PPTOS GENERALES 2024'!$AL$45:$BZ$56,26)*BI113</f>
        <v>0</v>
      </c>
      <c r="BK113" s="398"/>
      <c r="BL113" s="270">
        <f>VLOOKUP(V113,'[1]PPTOS GENERALES 2024'!$AL$45:$BZ$56,27)*BK113</f>
        <v>0</v>
      </c>
      <c r="BM113" s="270"/>
      <c r="BN113" s="270">
        <f>VLOOKUP(V113,'[1]PPTOS GENERALES 2024'!$AL$45:$BZ$56,28)*BM113</f>
        <v>0</v>
      </c>
      <c r="BO113" s="270"/>
      <c r="BP113" s="270">
        <f>VLOOKUP(V113,'[1]PPTOS GENERALES 2024'!$AL$45:$BZ$56,29)*BO113</f>
        <v>0</v>
      </c>
      <c r="BQ113" s="270"/>
      <c r="BR113" s="270">
        <f>VLOOKUP(V113,'[1]PPTOS GENERALES 2024'!$AL$45:$BZ$56,30)*BQ113</f>
        <v>0</v>
      </c>
      <c r="BS113" s="270"/>
      <c r="BT113" s="270">
        <f>VLOOKUP(V113,'[1]PPTOS GENERALES 2024'!$AL$45:$BZ$56,31)*BS113</f>
        <v>0</v>
      </c>
      <c r="BU113" s="270"/>
      <c r="BV113" s="270">
        <f>VLOOKUP(V113,'[1]PPTOS GENERALES 2024'!$AL$45:$BZ$56,32)*BU113</f>
        <v>0</v>
      </c>
      <c r="BW113" s="270"/>
      <c r="BX113" s="270">
        <f>VLOOKUP(V113,'[1]PPTOS GENERALES 2024'!$AL$45:$BZ$56,33)*BW113</f>
        <v>0</v>
      </c>
      <c r="BY113" s="270"/>
      <c r="BZ113" s="270">
        <f>VLOOKUP(V113,'[1]PPTOS GENERALES 2024'!$AL$45:$BZ$56,34)*BY113</f>
        <v>0</v>
      </c>
      <c r="CA113" s="270"/>
      <c r="CB113" s="270">
        <f>VLOOKUP(V113,'[1]PPTOS GENERALES 2024'!$AL$45:$BZ$56,35)*CA113</f>
        <v>0</v>
      </c>
      <c r="CC113" s="270">
        <v>0</v>
      </c>
      <c r="CD113" s="270">
        <f>VLOOKUP(V113,'[1]PPTOS GENERALES 2024'!$AL$45:$BZ$56,36)*CC113</f>
        <v>0</v>
      </c>
      <c r="CE113" s="270">
        <v>0</v>
      </c>
      <c r="CF113" s="270">
        <f>VLOOKUP(V113,'[1]PPTOS GENERALES 2024'!$AL$45:$BZ$56,37)*CE113</f>
        <v>0</v>
      </c>
      <c r="CG113" s="270">
        <v>0</v>
      </c>
      <c r="CH113" s="270">
        <f>VLOOKUP(V113,'[1]PPTOS GENERALES 2024'!$AL$45:$BZ$56,38)*CG113</f>
        <v>0</v>
      </c>
      <c r="CI113" s="270">
        <v>0</v>
      </c>
      <c r="CJ113" s="270">
        <f>VLOOKUP(V113,'[1]PPTOS GENERALES 2024'!$AL$45:$BZ$56,39)*CI113</f>
        <v>0</v>
      </c>
      <c r="CK113" s="270"/>
      <c r="CL113" s="270">
        <f>VLOOKUP(V113,'[1]PPTOS GENERALES 2024'!$AL$45:$BZ$56,40)*CK113</f>
        <v>0</v>
      </c>
      <c r="CM113" s="270"/>
      <c r="CN113" s="270">
        <f>VLOOKUP(V113,'[1]PPTOS GENERALES 2024'!$AL$45:$BZ$56,41)*CM113</f>
        <v>0</v>
      </c>
      <c r="CO113" s="391"/>
      <c r="CP113" s="391"/>
      <c r="CQ113" s="391"/>
      <c r="CR113" s="391"/>
      <c r="CS113" s="452">
        <f t="array" ref="CS113">ROUND((Z113*12)+(AC113*2),2)</f>
        <v>10073.73</v>
      </c>
      <c r="CT113" s="391"/>
      <c r="CU113" s="391">
        <f t="array" ref="CU113">ROUND((AA113*12)+ (AD113*2)+AB113,2)</f>
        <v>4422.3100000000004</v>
      </c>
      <c r="CV113" s="270">
        <f>SUM(CO113:CU113)</f>
        <v>14496.04</v>
      </c>
      <c r="CW113" s="391">
        <f t="array" ref="CW113">ROUND((AE113+AF113)*14,2)</f>
        <v>6645.66</v>
      </c>
      <c r="CX113" s="391">
        <f t="array" ref="CX113">ROUND(AG113*14,2)</f>
        <v>6982.22</v>
      </c>
      <c r="CY113" s="270">
        <f t="shared" si="90"/>
        <v>0</v>
      </c>
      <c r="CZ113" s="278">
        <f>SUM(CX113:CY113)</f>
        <v>6982.22</v>
      </c>
      <c r="DA113" s="129">
        <f>CO113+CP113+CR113+CS113+CT113+CU113+CW113+CX113+CY113</f>
        <v>28123.920000000002</v>
      </c>
      <c r="DB113" s="390">
        <v>0</v>
      </c>
      <c r="DC113" s="400">
        <f>((Z113*14)+(AA113*14)+(AE113*14)+(AF113*14)+(AG113*14)+(AJ113*12)+(AR113*12)+(AT113*12)+(AV113*12)+(AX113*12)+(BB113*12)+DB113)</f>
        <v>28143.780000000002</v>
      </c>
      <c r="DD113" s="401">
        <f>((DC113/U113)-1)</f>
        <v>0.40304720465186783</v>
      </c>
      <c r="DE113" s="391"/>
      <c r="DF113" s="391"/>
      <c r="DG113" s="391">
        <f>Z113+AA113+AE113+AF113+AG113+AH113+AI113+AJ113+AL113+AN113+AP113+AR113+AT113+AV113+AX113+AZ113+BB113</f>
        <v>2010.27</v>
      </c>
      <c r="DH113" s="389" t="e">
        <f>#REF!-#REF!</f>
        <v>#REF!</v>
      </c>
      <c r="DI113" s="402" t="s">
        <v>122</v>
      </c>
      <c r="DJ113" s="402" t="s">
        <v>282</v>
      </c>
      <c r="DK113" s="411">
        <v>44927</v>
      </c>
      <c r="DL113" s="403">
        <f>DATEDIF(DJ113,DK113,"y")/3</f>
        <v>14.666666666666666</v>
      </c>
      <c r="DM113" s="403">
        <f>DATEDIF(DJ113,DK113,"y")/3</f>
        <v>14.666666666666666</v>
      </c>
      <c r="DN113" s="404">
        <f>ROUND(AF113/30,2)</f>
        <v>0</v>
      </c>
      <c r="DO113" s="405">
        <f>ROUND(AJ113/30,2)</f>
        <v>0</v>
      </c>
      <c r="DP113" s="405">
        <f>ROUND(AL113/30,2)</f>
        <v>0</v>
      </c>
      <c r="DQ113" s="405">
        <f>ROUND(AN113/30,2)</f>
        <v>0</v>
      </c>
      <c r="DR113" s="405">
        <f>ROUND(AP113/30,2)</f>
        <v>0</v>
      </c>
      <c r="DS113" s="405">
        <f>ROUND(AR113/30,2)</f>
        <v>0</v>
      </c>
      <c r="DT113" s="405">
        <f>ROUND(AT113/30,2)</f>
        <v>0</v>
      </c>
      <c r="DU113" s="405">
        <f>ROUND(AV113/30,2)</f>
        <v>0</v>
      </c>
      <c r="DV113" s="405">
        <f>ROUND(AX113/30,2)</f>
        <v>0</v>
      </c>
      <c r="DW113" s="405">
        <f>ROUND(AZ113/30,2)</f>
        <v>0</v>
      </c>
      <c r="DX113" s="405">
        <f>ROUND(BB113/30,2)</f>
        <v>0</v>
      </c>
      <c r="DY113" s="204"/>
      <c r="DZ113" s="406">
        <v>137</v>
      </c>
      <c r="EA113" s="406">
        <v>1545.1</v>
      </c>
      <c r="EB113" s="407" t="e">
        <f>#REF!-DZ113</f>
        <v>#REF!</v>
      </c>
      <c r="EC113" s="408">
        <f>DG113-EA113</f>
        <v>465.17000000000007</v>
      </c>
      <c r="ED113" s="409">
        <f>ROUND(DB113/2,2)</f>
        <v>0</v>
      </c>
      <c r="EE113" s="204"/>
      <c r="EF113" s="204"/>
      <c r="EG113" s="204"/>
      <c r="EH113" s="204"/>
      <c r="EI113" s="134" t="s">
        <v>157</v>
      </c>
      <c r="EJ113" s="124">
        <v>32301</v>
      </c>
      <c r="EK113" s="295" t="s">
        <v>147</v>
      </c>
      <c r="EL113" s="295">
        <v>2</v>
      </c>
      <c r="EM113" s="205">
        <v>3</v>
      </c>
      <c r="EN113" s="205" t="s">
        <v>132</v>
      </c>
      <c r="EO113" s="170" t="s">
        <v>213</v>
      </c>
      <c r="EP113" s="410"/>
      <c r="EQ113" s="410"/>
      <c r="ER113" s="410"/>
      <c r="ES113" s="410"/>
      <c r="ET113" s="410"/>
      <c r="EU113" s="410"/>
      <c r="EV113" s="410"/>
      <c r="EW113" s="410"/>
      <c r="EX113" s="410"/>
      <c r="EY113" s="410"/>
      <c r="EZ113" s="410"/>
      <c r="FA113" s="410"/>
      <c r="FB113" s="410"/>
      <c r="FC113" s="410"/>
      <c r="FD113" s="410"/>
      <c r="FE113" s="410"/>
      <c r="FF113" s="410"/>
      <c r="FG113" s="410"/>
      <c r="FH113" s="410"/>
      <c r="FI113" s="410"/>
      <c r="FJ113" s="410"/>
      <c r="FK113" s="410"/>
      <c r="FL113" s="410"/>
      <c r="FM113" s="410"/>
      <c r="FN113" s="410"/>
      <c r="FO113" s="410"/>
      <c r="FP113" s="410"/>
      <c r="FQ113" s="410"/>
      <c r="FR113" s="410"/>
      <c r="FS113" s="410"/>
      <c r="FT113" s="410"/>
      <c r="FU113" s="410"/>
      <c r="FV113" s="410"/>
      <c r="FW113" s="410"/>
      <c r="FX113" s="410"/>
      <c r="FY113" s="410"/>
      <c r="FZ113" s="410"/>
      <c r="GA113" s="410"/>
      <c r="GB113" s="410"/>
      <c r="GC113" s="410"/>
      <c r="GD113" s="410"/>
      <c r="GE113" s="410"/>
      <c r="GF113" s="410"/>
      <c r="GG113" s="410"/>
      <c r="GH113" s="410"/>
      <c r="GI113" s="410"/>
      <c r="GJ113" s="410"/>
      <c r="GK113" s="410"/>
      <c r="GL113" s="410"/>
      <c r="GM113" s="410"/>
      <c r="GN113" s="410"/>
      <c r="GO113" s="410"/>
      <c r="GP113" s="410"/>
      <c r="GQ113" s="410"/>
      <c r="GR113" s="410"/>
      <c r="GS113" s="410"/>
      <c r="GT113" s="410"/>
      <c r="GU113" s="410"/>
      <c r="GV113" s="410"/>
      <c r="GW113" s="410"/>
      <c r="GX113" s="410"/>
      <c r="GY113" s="410"/>
      <c r="GZ113" s="410"/>
      <c r="HA113" s="410"/>
      <c r="HB113" s="410"/>
      <c r="HC113" s="410"/>
      <c r="HD113" s="410"/>
      <c r="HE113" s="410"/>
      <c r="HF113" s="410"/>
      <c r="HG113" s="410"/>
      <c r="HH113" s="410"/>
      <c r="HI113" s="410"/>
      <c r="HJ113" s="410"/>
      <c r="HK113" s="410"/>
      <c r="HL113" s="410"/>
      <c r="HM113" s="410"/>
      <c r="HN113" s="410"/>
      <c r="HO113" s="410"/>
      <c r="HP113" s="410"/>
      <c r="HQ113" s="410"/>
      <c r="HR113" s="410"/>
      <c r="HS113" s="410"/>
      <c r="HT113" s="410"/>
      <c r="HU113" s="410"/>
      <c r="HV113" s="410"/>
      <c r="HW113" s="410"/>
      <c r="HX113" s="410"/>
      <c r="HY113" s="410"/>
      <c r="HZ113" s="410"/>
      <c r="IA113" s="410"/>
      <c r="IB113" s="410"/>
      <c r="IC113" s="410"/>
      <c r="ID113" s="410"/>
      <c r="IE113" s="410"/>
      <c r="IF113" s="410"/>
      <c r="IG113" s="410"/>
      <c r="IH113" s="410"/>
      <c r="II113" s="410"/>
      <c r="IJ113" s="410"/>
      <c r="IK113" s="410"/>
      <c r="IL113" s="410"/>
      <c r="IM113" s="410"/>
      <c r="IN113" s="410"/>
      <c r="IO113" s="410"/>
      <c r="IP113" s="410"/>
      <c r="IQ113" s="410"/>
      <c r="IR113" s="410"/>
      <c r="IS113" s="410"/>
      <c r="IT113" s="410"/>
      <c r="IU113" s="410"/>
      <c r="IV113" s="410"/>
      <c r="IW113" s="410"/>
      <c r="IX113" s="410"/>
      <c r="IY113" s="410"/>
      <c r="IZ113" s="410"/>
      <c r="JA113" s="410"/>
      <c r="JB113" s="410"/>
      <c r="JC113" s="410"/>
      <c r="JD113" s="410"/>
      <c r="JE113" s="410"/>
      <c r="JF113" s="410"/>
      <c r="JG113" s="410"/>
      <c r="JH113" s="410"/>
      <c r="JI113" s="410"/>
      <c r="JJ113" s="410"/>
      <c r="JK113" s="410"/>
      <c r="JL113" s="410"/>
      <c r="JM113" s="410"/>
      <c r="JN113" s="410"/>
      <c r="JO113" s="410"/>
      <c r="JP113" s="410"/>
      <c r="JQ113" s="410"/>
      <c r="JR113" s="410"/>
      <c r="JS113" s="410"/>
      <c r="JT113" s="410"/>
      <c r="JU113" s="410"/>
      <c r="JV113" s="410"/>
      <c r="JW113" s="410"/>
      <c r="JX113" s="410"/>
      <c r="JY113" s="410"/>
      <c r="JZ113" s="410"/>
      <c r="KA113" s="410"/>
      <c r="KB113" s="410"/>
      <c r="KC113" s="410"/>
      <c r="KD113" s="410"/>
      <c r="KE113" s="410"/>
      <c r="KF113" s="410"/>
      <c r="KG113" s="410"/>
      <c r="KH113" s="410"/>
      <c r="KI113" s="410"/>
      <c r="KJ113" s="410"/>
      <c r="KK113" s="410"/>
      <c r="KL113" s="410"/>
      <c r="KM113" s="410"/>
      <c r="KN113" s="410"/>
      <c r="KO113" s="410"/>
      <c r="KP113" s="410"/>
      <c r="KQ113" s="410"/>
      <c r="KR113" s="410"/>
      <c r="KS113" s="410"/>
      <c r="KT113" s="410"/>
      <c r="KU113" s="410"/>
      <c r="KV113" s="410"/>
      <c r="KW113" s="410"/>
      <c r="KX113" s="410"/>
      <c r="KY113" s="410"/>
      <c r="KZ113" s="410"/>
      <c r="LA113" s="410"/>
      <c r="LB113" s="410"/>
      <c r="LC113" s="410"/>
      <c r="LD113" s="410"/>
      <c r="LE113" s="410"/>
      <c r="LF113" s="410"/>
      <c r="LG113" s="410"/>
      <c r="LH113" s="410"/>
      <c r="LI113" s="410"/>
      <c r="LJ113" s="410"/>
      <c r="LK113" s="410"/>
      <c r="LL113" s="410"/>
      <c r="LM113" s="410"/>
      <c r="LN113" s="410"/>
      <c r="LO113" s="410"/>
      <c r="LP113" s="410"/>
      <c r="LQ113" s="410"/>
      <c r="LR113" s="410"/>
      <c r="LS113" s="410"/>
      <c r="LT113" s="410"/>
      <c r="LU113" s="410"/>
      <c r="LV113" s="410"/>
      <c r="LW113" s="410"/>
      <c r="LX113" s="410"/>
      <c r="LY113" s="410"/>
      <c r="LZ113" s="410"/>
      <c r="MA113" s="410"/>
      <c r="MB113" s="410"/>
      <c r="MC113" s="410"/>
      <c r="MD113" s="410"/>
      <c r="ME113" s="410"/>
      <c r="MF113" s="410"/>
      <c r="MG113" s="410"/>
      <c r="MH113" s="410"/>
      <c r="MI113" s="410"/>
      <c r="MJ113" s="410"/>
      <c r="MK113" s="410"/>
      <c r="ML113" s="410"/>
      <c r="MM113" s="410"/>
      <c r="MN113" s="410"/>
      <c r="MO113" s="410"/>
      <c r="MP113" s="410"/>
      <c r="MQ113" s="410"/>
      <c r="MR113" s="410"/>
      <c r="MS113" s="410"/>
      <c r="MT113" s="410"/>
      <c r="MU113" s="410"/>
      <c r="MV113" s="410"/>
      <c r="MW113" s="410"/>
      <c r="MX113" s="410"/>
      <c r="MY113" s="410"/>
      <c r="MZ113" s="410"/>
      <c r="NA113" s="410"/>
      <c r="NB113" s="410"/>
      <c r="NC113" s="410"/>
      <c r="ND113" s="410"/>
      <c r="NE113" s="410"/>
      <c r="NF113" s="410"/>
      <c r="NG113" s="410"/>
      <c r="NH113" s="410"/>
      <c r="NI113" s="410"/>
      <c r="NJ113" s="410"/>
      <c r="NK113" s="410"/>
      <c r="NL113" s="410"/>
      <c r="NM113" s="410"/>
      <c r="NN113" s="410"/>
      <c r="NO113" s="410"/>
      <c r="NP113" s="410"/>
      <c r="NQ113" s="410"/>
      <c r="NR113" s="410"/>
      <c r="NS113" s="410"/>
      <c r="NT113" s="410"/>
      <c r="NU113" s="410"/>
      <c r="NV113" s="410"/>
      <c r="NW113" s="410"/>
      <c r="NX113" s="410"/>
      <c r="NY113" s="410"/>
      <c r="NZ113" s="410"/>
      <c r="OA113" s="410"/>
      <c r="OB113" s="410"/>
      <c r="OC113" s="410"/>
      <c r="OD113" s="410"/>
      <c r="OE113" s="410"/>
      <c r="OF113" s="410"/>
      <c r="OG113" s="410"/>
      <c r="OH113" s="410"/>
      <c r="OI113" s="410"/>
      <c r="OJ113" s="410"/>
      <c r="OK113" s="410"/>
      <c r="OL113" s="410"/>
      <c r="OM113" s="410"/>
      <c r="ON113" s="410"/>
      <c r="OO113" s="410"/>
      <c r="OP113" s="410"/>
      <c r="OQ113" s="410"/>
      <c r="OR113" s="410"/>
      <c r="OS113" s="410"/>
      <c r="OT113" s="410"/>
      <c r="OU113" s="410"/>
      <c r="OV113" s="410"/>
      <c r="OW113" s="410"/>
      <c r="OX113" s="410"/>
      <c r="OY113" s="410"/>
      <c r="OZ113" s="410"/>
      <c r="PA113" s="410"/>
      <c r="PB113" s="410"/>
      <c r="PC113" s="410"/>
      <c r="PD113" s="410"/>
      <c r="PE113" s="410"/>
      <c r="PF113" s="410"/>
      <c r="PG113" s="410"/>
      <c r="PH113" s="410"/>
      <c r="PI113" s="410"/>
      <c r="PJ113" s="410"/>
      <c r="PK113" s="410"/>
      <c r="PL113" s="410"/>
      <c r="PM113" s="410"/>
      <c r="PN113" s="410"/>
      <c r="PO113" s="410"/>
      <c r="PP113" s="410"/>
      <c r="PQ113" s="410"/>
      <c r="PR113" s="410"/>
      <c r="PS113" s="410"/>
      <c r="PT113" s="410"/>
      <c r="PU113" s="410"/>
      <c r="PV113" s="410"/>
      <c r="PW113" s="410"/>
      <c r="PX113" s="410"/>
      <c r="PY113" s="410"/>
      <c r="PZ113" s="410"/>
      <c r="QA113" s="410"/>
      <c r="QB113" s="410"/>
      <c r="QC113" s="410"/>
      <c r="QD113" s="410"/>
      <c r="QE113" s="410"/>
      <c r="QF113" s="410"/>
      <c r="QG113" s="410"/>
      <c r="QH113" s="410"/>
      <c r="QI113" s="410"/>
      <c r="QJ113" s="410"/>
      <c r="QK113" s="410"/>
      <c r="QL113" s="410"/>
      <c r="QM113" s="410"/>
      <c r="QN113" s="410"/>
      <c r="QO113" s="410"/>
      <c r="QP113" s="410"/>
      <c r="QQ113" s="410"/>
      <c r="QR113" s="410"/>
      <c r="QS113" s="410"/>
      <c r="QT113" s="410"/>
      <c r="QU113" s="410"/>
      <c r="QV113" s="410"/>
      <c r="QW113" s="410"/>
      <c r="QX113" s="410"/>
      <c r="QY113" s="410"/>
      <c r="QZ113" s="410"/>
      <c r="RA113" s="410"/>
      <c r="RB113" s="410"/>
      <c r="RC113" s="410"/>
      <c r="RD113" s="410"/>
      <c r="RE113" s="410"/>
      <c r="RF113" s="410"/>
      <c r="RG113" s="410"/>
      <c r="RH113" s="410"/>
      <c r="RI113" s="410"/>
      <c r="RJ113" s="410"/>
      <c r="RK113" s="410"/>
      <c r="RL113" s="410"/>
      <c r="RM113" s="410"/>
      <c r="RN113" s="410"/>
      <c r="RO113" s="410"/>
      <c r="RP113" s="410"/>
      <c r="RQ113" s="410"/>
      <c r="RR113" s="410"/>
      <c r="RS113" s="410"/>
      <c r="RT113" s="410"/>
      <c r="RU113" s="410"/>
      <c r="RV113" s="410"/>
      <c r="RW113" s="410"/>
      <c r="RX113" s="410"/>
      <c r="RY113" s="410"/>
      <c r="RZ113" s="410"/>
      <c r="SA113" s="410"/>
      <c r="SB113" s="410"/>
      <c r="SC113" s="410"/>
      <c r="SD113" s="410"/>
      <c r="SE113" s="410"/>
      <c r="SF113" s="410"/>
      <c r="SG113" s="410"/>
      <c r="SH113" s="410"/>
      <c r="SI113" s="410"/>
      <c r="SJ113" s="410"/>
      <c r="SK113" s="410"/>
      <c r="SL113" s="410"/>
      <c r="SM113" s="410"/>
      <c r="SN113" s="410"/>
      <c r="SO113" s="410"/>
      <c r="SP113" s="410"/>
      <c r="SQ113" s="410"/>
      <c r="SR113" s="410"/>
      <c r="SS113" s="410"/>
      <c r="ST113" s="410"/>
      <c r="SU113" s="410"/>
      <c r="SV113" s="410"/>
      <c r="SW113" s="410"/>
      <c r="SX113" s="410"/>
      <c r="SY113" s="410"/>
      <c r="SZ113" s="410"/>
      <c r="TA113" s="410"/>
      <c r="TB113" s="410"/>
      <c r="TC113" s="410"/>
      <c r="TD113" s="410"/>
      <c r="TE113" s="410"/>
      <c r="TF113" s="410"/>
      <c r="TG113" s="410"/>
      <c r="TH113" s="410"/>
      <c r="TI113" s="410"/>
      <c r="TJ113" s="410"/>
      <c r="TK113" s="410"/>
      <c r="TL113" s="410"/>
      <c r="TM113" s="410"/>
      <c r="TN113" s="410"/>
      <c r="TO113" s="410"/>
      <c r="TP113" s="410"/>
      <c r="TQ113" s="410"/>
      <c r="TR113" s="410"/>
      <c r="TS113" s="410"/>
      <c r="TT113" s="410"/>
      <c r="TU113" s="410"/>
      <c r="TV113" s="410"/>
      <c r="TW113" s="410"/>
      <c r="TX113" s="410"/>
      <c r="TY113" s="410"/>
      <c r="TZ113" s="410"/>
      <c r="UA113" s="410"/>
      <c r="UB113" s="410"/>
      <c r="UC113" s="410"/>
      <c r="UD113" s="410"/>
      <c r="UE113" s="410"/>
      <c r="UF113" s="410"/>
      <c r="UG113" s="410"/>
      <c r="UH113" s="410"/>
      <c r="UI113" s="410"/>
      <c r="UJ113" s="410"/>
      <c r="UK113" s="410"/>
      <c r="UL113" s="410"/>
      <c r="UM113" s="410"/>
      <c r="UN113" s="410"/>
      <c r="UO113" s="410"/>
      <c r="UP113" s="410"/>
      <c r="UQ113" s="410"/>
      <c r="UR113" s="410"/>
      <c r="US113" s="410"/>
      <c r="UT113" s="410"/>
      <c r="UU113" s="410"/>
      <c r="UV113" s="410"/>
      <c r="UW113" s="410"/>
      <c r="UX113" s="410"/>
      <c r="UY113" s="410"/>
      <c r="UZ113" s="410"/>
      <c r="VA113" s="410"/>
      <c r="VB113" s="410"/>
      <c r="VC113" s="410"/>
      <c r="VD113" s="410"/>
      <c r="VE113" s="410"/>
      <c r="VF113" s="410"/>
      <c r="VG113" s="410"/>
      <c r="VH113" s="410"/>
      <c r="VI113" s="410"/>
      <c r="VJ113" s="410"/>
      <c r="VK113" s="410"/>
      <c r="VL113" s="410"/>
      <c r="VM113" s="410"/>
      <c r="VN113" s="410"/>
      <c r="VO113" s="410"/>
      <c r="VP113" s="410"/>
      <c r="VQ113" s="410"/>
      <c r="VR113" s="410"/>
      <c r="VS113" s="410"/>
      <c r="VT113" s="410"/>
      <c r="VU113" s="410"/>
      <c r="VV113" s="410"/>
      <c r="VW113" s="410"/>
      <c r="VX113" s="410"/>
      <c r="VY113" s="410"/>
      <c r="VZ113" s="410"/>
      <c r="WA113" s="410"/>
      <c r="WB113" s="410"/>
      <c r="WC113" s="410"/>
      <c r="WD113" s="410"/>
      <c r="WE113" s="410"/>
      <c r="WF113" s="410"/>
      <c r="WG113" s="410"/>
      <c r="WH113" s="410"/>
      <c r="WI113" s="410"/>
      <c r="WJ113" s="410"/>
      <c r="WK113" s="410"/>
      <c r="WL113" s="410"/>
      <c r="WM113" s="410"/>
      <c r="WN113" s="410"/>
      <c r="WO113" s="410"/>
      <c r="WP113" s="410"/>
      <c r="WQ113" s="410"/>
      <c r="WR113" s="410"/>
      <c r="WS113" s="410"/>
      <c r="WT113" s="410"/>
      <c r="WU113" s="410"/>
      <c r="WV113" s="410"/>
      <c r="WW113" s="410"/>
      <c r="WX113" s="410"/>
      <c r="WY113" s="410"/>
      <c r="WZ113" s="410"/>
      <c r="XA113" s="410"/>
      <c r="XB113" s="410"/>
      <c r="XC113" s="410"/>
      <c r="XD113" s="410"/>
      <c r="XE113" s="410"/>
      <c r="XF113" s="410"/>
      <c r="XG113" s="410"/>
      <c r="XH113" s="410"/>
      <c r="XI113" s="410"/>
      <c r="XJ113" s="410"/>
      <c r="XK113" s="410"/>
      <c r="XL113" s="410"/>
      <c r="XM113" s="410"/>
      <c r="XN113" s="410"/>
      <c r="XO113" s="410"/>
      <c r="XP113" s="410"/>
      <c r="XQ113" s="410"/>
      <c r="XR113" s="410"/>
      <c r="XS113" s="410"/>
      <c r="XT113" s="410"/>
      <c r="XU113" s="410"/>
      <c r="XV113" s="410"/>
      <c r="XW113" s="410"/>
      <c r="XX113" s="410"/>
      <c r="XY113" s="410"/>
      <c r="XZ113" s="410"/>
      <c r="YA113" s="410"/>
      <c r="YB113" s="410"/>
      <c r="YC113" s="410"/>
      <c r="YD113" s="410"/>
      <c r="YE113" s="410"/>
      <c r="YF113" s="410"/>
      <c r="YG113" s="410"/>
      <c r="YH113" s="410"/>
      <c r="YI113" s="410"/>
      <c r="YJ113" s="410"/>
      <c r="YK113" s="410"/>
      <c r="YL113" s="410"/>
      <c r="YM113" s="410"/>
      <c r="YN113" s="410"/>
      <c r="YO113" s="410"/>
      <c r="YP113" s="410"/>
      <c r="YQ113" s="410"/>
      <c r="YR113" s="410"/>
      <c r="YS113" s="410"/>
      <c r="YT113" s="410"/>
      <c r="YU113" s="410"/>
      <c r="YV113" s="410"/>
      <c r="YW113" s="410"/>
      <c r="YX113" s="410"/>
      <c r="YY113" s="410"/>
      <c r="YZ113" s="410"/>
      <c r="ZA113" s="410"/>
      <c r="ZB113" s="410"/>
      <c r="ZC113" s="410"/>
      <c r="ZD113" s="410"/>
      <c r="ZE113" s="410"/>
      <c r="ZF113" s="410"/>
      <c r="ZG113" s="410"/>
      <c r="ZH113" s="410"/>
      <c r="ZI113" s="410"/>
      <c r="ZJ113" s="410"/>
      <c r="ZK113" s="410"/>
      <c r="ZL113" s="410"/>
      <c r="ZM113" s="410"/>
      <c r="ZN113" s="410"/>
      <c r="ZO113" s="410"/>
      <c r="ZP113" s="410"/>
      <c r="ZQ113" s="410"/>
      <c r="ZR113" s="410"/>
      <c r="ZS113" s="410"/>
      <c r="ZT113" s="410"/>
      <c r="ZU113" s="410"/>
      <c r="ZV113" s="410"/>
      <c r="ZW113" s="410"/>
      <c r="ZX113" s="410"/>
      <c r="ZY113" s="410"/>
      <c r="ZZ113" s="410"/>
      <c r="AAA113" s="410"/>
      <c r="AAB113" s="410"/>
      <c r="AAC113" s="410"/>
      <c r="AAD113" s="410"/>
      <c r="AAE113" s="410"/>
      <c r="AAF113" s="410"/>
      <c r="AAG113" s="410"/>
      <c r="AAH113" s="410"/>
      <c r="AAI113" s="410"/>
      <c r="AAJ113" s="410"/>
      <c r="AAK113" s="410"/>
      <c r="AAL113" s="410"/>
      <c r="AAM113" s="410"/>
      <c r="AAN113" s="410"/>
      <c r="AAO113" s="410"/>
      <c r="AAP113" s="410"/>
      <c r="AAQ113" s="410"/>
      <c r="AAR113" s="410"/>
      <c r="AAS113" s="410"/>
      <c r="AAT113" s="410"/>
      <c r="AAU113" s="410"/>
      <c r="AAV113" s="410"/>
      <c r="AAW113" s="410"/>
      <c r="AAX113" s="410"/>
      <c r="AAY113" s="410"/>
      <c r="AAZ113" s="410"/>
      <c r="ABA113" s="410"/>
      <c r="ABB113" s="410"/>
      <c r="ABC113" s="410"/>
      <c r="ABD113" s="410"/>
      <c r="ABE113" s="410"/>
      <c r="ABF113" s="410"/>
      <c r="ABG113" s="410"/>
      <c r="ABH113" s="410"/>
      <c r="ABI113" s="410"/>
      <c r="ABJ113" s="410"/>
      <c r="ABK113" s="410"/>
      <c r="ABL113" s="410"/>
      <c r="ABM113" s="410"/>
      <c r="ABN113" s="410"/>
      <c r="ABO113" s="410"/>
      <c r="ABP113" s="410"/>
      <c r="ABQ113" s="410"/>
      <c r="ABR113" s="410"/>
      <c r="ABS113" s="410"/>
      <c r="ABT113" s="410"/>
      <c r="ABU113" s="410"/>
      <c r="ABV113" s="410"/>
      <c r="ABW113" s="410"/>
      <c r="ABX113" s="410"/>
      <c r="ABY113" s="410"/>
      <c r="ABZ113" s="410"/>
      <c r="ACA113" s="410"/>
      <c r="ACB113" s="410"/>
      <c r="ACC113" s="410"/>
      <c r="ACD113" s="410"/>
      <c r="ACE113" s="410"/>
      <c r="ACF113" s="410"/>
      <c r="ACG113" s="410"/>
      <c r="ACH113" s="410"/>
      <c r="ACI113" s="410"/>
      <c r="ACJ113" s="410"/>
      <c r="ACK113" s="410"/>
      <c r="ACL113" s="410"/>
      <c r="ACM113" s="410"/>
      <c r="ACN113" s="410"/>
      <c r="ACO113" s="410"/>
      <c r="ACP113" s="410"/>
      <c r="ACQ113" s="410"/>
      <c r="ACR113" s="410"/>
      <c r="ACS113" s="410"/>
      <c r="ACT113" s="410"/>
      <c r="ACU113" s="410"/>
      <c r="ACV113" s="410"/>
      <c r="ACW113" s="410"/>
      <c r="ACX113" s="410"/>
      <c r="ACY113" s="410"/>
      <c r="ACZ113" s="410"/>
      <c r="ADA113" s="410"/>
      <c r="ADB113" s="410"/>
      <c r="ADC113" s="410"/>
      <c r="ADD113" s="410"/>
      <c r="ADE113" s="410"/>
      <c r="ADF113" s="410"/>
      <c r="ADG113" s="410"/>
      <c r="ADH113" s="410"/>
      <c r="ADI113" s="410"/>
      <c r="ADJ113" s="410"/>
      <c r="ADK113" s="410"/>
      <c r="ADL113" s="410"/>
      <c r="ADM113" s="410"/>
      <c r="ADN113" s="410"/>
      <c r="ADO113" s="410"/>
      <c r="ADP113" s="410"/>
      <c r="ADQ113" s="410"/>
      <c r="ADR113" s="410"/>
      <c r="ADS113" s="410"/>
      <c r="ADT113" s="410"/>
      <c r="ADU113" s="410"/>
      <c r="ADV113" s="410"/>
      <c r="ADW113" s="410"/>
      <c r="ADX113" s="410"/>
      <c r="ADY113" s="410"/>
      <c r="ADZ113" s="410"/>
      <c r="AEA113" s="410"/>
      <c r="AEB113" s="410"/>
      <c r="AEC113" s="410"/>
      <c r="AED113" s="410"/>
      <c r="AEE113" s="410"/>
      <c r="AEF113" s="410"/>
      <c r="AEG113" s="410"/>
      <c r="AEH113" s="410"/>
      <c r="AEI113" s="410"/>
      <c r="AEJ113" s="410"/>
      <c r="AEK113" s="410"/>
      <c r="AEL113" s="410"/>
      <c r="AEM113" s="410"/>
      <c r="AEN113" s="410"/>
      <c r="AEO113" s="410"/>
      <c r="AEP113" s="410"/>
      <c r="AEQ113" s="410"/>
      <c r="AER113" s="410"/>
      <c r="AES113" s="410"/>
      <c r="AET113" s="410"/>
      <c r="AEU113" s="410"/>
      <c r="AEV113" s="410"/>
      <c r="AEW113" s="410"/>
      <c r="AEX113" s="410"/>
      <c r="AEY113" s="410"/>
      <c r="AEZ113" s="410"/>
      <c r="AFA113" s="410"/>
      <c r="AFB113" s="410"/>
      <c r="AFC113" s="410"/>
      <c r="AFD113" s="410"/>
      <c r="AFE113" s="410"/>
      <c r="AFF113" s="410"/>
      <c r="AFG113" s="410"/>
      <c r="AFH113" s="410"/>
      <c r="AFI113" s="410"/>
      <c r="AFJ113" s="410"/>
      <c r="AFK113" s="410"/>
      <c r="AFL113" s="410"/>
      <c r="AFM113" s="410"/>
      <c r="AFN113" s="410"/>
      <c r="AFO113" s="410"/>
      <c r="AFP113" s="410"/>
      <c r="AFQ113" s="410"/>
      <c r="AFR113" s="410"/>
      <c r="AFS113" s="410"/>
      <c r="AFT113" s="410"/>
      <c r="AFU113" s="410"/>
      <c r="AFV113" s="410"/>
      <c r="AFW113" s="410"/>
      <c r="AFX113" s="410"/>
      <c r="AFY113" s="410"/>
      <c r="AFZ113" s="410"/>
      <c r="AGA113" s="410"/>
      <c r="AGB113" s="410"/>
      <c r="AGC113" s="410"/>
      <c r="AGD113" s="410"/>
      <c r="AGE113" s="410"/>
      <c r="AGF113" s="410"/>
      <c r="AGG113" s="410"/>
      <c r="AGH113" s="410"/>
      <c r="AGI113" s="410"/>
      <c r="AGJ113" s="410"/>
      <c r="AGK113" s="410"/>
      <c r="AGL113" s="410"/>
      <c r="AGM113" s="410"/>
      <c r="AGN113" s="410"/>
      <c r="AGO113" s="410"/>
      <c r="AGP113" s="410"/>
      <c r="AGQ113" s="410"/>
      <c r="AGR113" s="410"/>
      <c r="AGS113" s="410"/>
      <c r="AGT113" s="410"/>
      <c r="AGU113" s="410"/>
      <c r="AGV113" s="410"/>
      <c r="AGW113" s="410"/>
      <c r="AGX113" s="410"/>
      <c r="AGY113" s="410"/>
      <c r="AGZ113" s="410"/>
      <c r="AHA113" s="410"/>
      <c r="AHB113" s="410"/>
      <c r="AHC113" s="410"/>
      <c r="AHD113" s="410"/>
      <c r="AHE113" s="410"/>
      <c r="AHF113" s="410"/>
      <c r="AHG113" s="410"/>
      <c r="AHH113" s="410"/>
      <c r="AHI113" s="410"/>
      <c r="AHJ113" s="410"/>
      <c r="AHK113" s="410"/>
      <c r="AHL113" s="410"/>
      <c r="AHM113" s="410"/>
      <c r="AHN113" s="410"/>
      <c r="AHO113" s="410"/>
      <c r="AHP113" s="410"/>
      <c r="AHQ113" s="410"/>
      <c r="AHR113" s="410"/>
      <c r="AHS113" s="410"/>
      <c r="AHT113" s="410"/>
      <c r="AHU113" s="410"/>
      <c r="AHV113" s="410"/>
      <c r="AHW113" s="410"/>
      <c r="AHX113" s="410"/>
      <c r="AHY113" s="410"/>
      <c r="AHZ113" s="410"/>
      <c r="AIA113" s="410"/>
      <c r="AIB113" s="410"/>
      <c r="AIC113" s="410"/>
      <c r="AID113" s="410"/>
      <c r="AIE113" s="410"/>
      <c r="AIF113" s="410"/>
      <c r="AIG113" s="410"/>
      <c r="AIH113" s="410"/>
      <c r="AII113" s="410"/>
      <c r="AIJ113" s="410"/>
      <c r="AIK113" s="410"/>
      <c r="AIL113" s="410"/>
      <c r="AIM113" s="410"/>
      <c r="AIN113" s="410"/>
      <c r="AIO113" s="410"/>
      <c r="AIP113" s="410"/>
      <c r="AIQ113" s="410"/>
      <c r="AIR113" s="410"/>
      <c r="AIS113" s="410"/>
      <c r="AIT113" s="410"/>
      <c r="AIU113" s="410"/>
      <c r="AIV113" s="410"/>
      <c r="AIW113" s="410"/>
      <c r="AIX113" s="410"/>
      <c r="AIY113" s="410"/>
      <c r="AIZ113" s="410"/>
      <c r="AJA113" s="410"/>
      <c r="AJB113" s="410"/>
      <c r="AJC113" s="410"/>
      <c r="AJD113" s="410"/>
      <c r="AJE113" s="410"/>
      <c r="AJF113" s="410"/>
      <c r="AJG113" s="410"/>
      <c r="AJH113" s="410"/>
      <c r="AJI113" s="410"/>
      <c r="AJJ113" s="410"/>
      <c r="AJK113" s="410"/>
      <c r="AJL113" s="410"/>
      <c r="AJM113" s="410"/>
      <c r="AJN113" s="410"/>
      <c r="AJO113" s="410"/>
      <c r="AJP113" s="410"/>
      <c r="AJQ113" s="410"/>
      <c r="AJR113" s="410"/>
      <c r="AJS113" s="410"/>
      <c r="AJT113" s="410"/>
      <c r="AJU113" s="410"/>
      <c r="AJV113" s="410"/>
      <c r="AJW113" s="410"/>
      <c r="AJX113" s="410"/>
      <c r="AJY113" s="410"/>
      <c r="AJZ113" s="410"/>
      <c r="AKA113" s="410"/>
      <c r="AKB113" s="410"/>
      <c r="AKC113" s="410"/>
      <c r="AKD113" s="410"/>
      <c r="AKE113" s="410"/>
      <c r="AKF113" s="410"/>
      <c r="AKG113" s="410"/>
      <c r="AKH113" s="410"/>
      <c r="AKI113" s="410"/>
      <c r="AKJ113" s="410"/>
      <c r="AKK113" s="410"/>
      <c r="AKL113" s="410"/>
      <c r="AKM113" s="410"/>
      <c r="AKN113" s="410"/>
      <c r="AKO113" s="410"/>
      <c r="AKP113" s="410"/>
      <c r="AKQ113" s="410"/>
      <c r="AKR113" s="410"/>
      <c r="AKS113" s="410"/>
      <c r="AKT113" s="410"/>
      <c r="AKU113" s="410"/>
      <c r="AKV113" s="410"/>
      <c r="AKW113" s="410"/>
      <c r="AKX113" s="410"/>
      <c r="AKY113" s="410"/>
      <c r="AKZ113" s="410"/>
      <c r="ALA113" s="410"/>
      <c r="ALB113" s="410"/>
      <c r="ALC113" s="410"/>
      <c r="ALD113" s="410"/>
      <c r="ALE113" s="410"/>
      <c r="ALF113" s="410"/>
      <c r="ALG113" s="410"/>
      <c r="ALH113" s="410"/>
      <c r="ALI113" s="410"/>
      <c r="ALJ113" s="410"/>
      <c r="ALK113" s="410"/>
      <c r="ALL113" s="410"/>
      <c r="ALM113" s="410"/>
      <c r="ALN113" s="410"/>
      <c r="ALO113" s="410"/>
      <c r="ALP113" s="410"/>
      <c r="ALQ113" s="410"/>
      <c r="ALR113" s="410"/>
      <c r="ALS113" s="410"/>
      <c r="ALT113" s="410"/>
      <c r="ALU113" s="410"/>
      <c r="ALV113" s="410"/>
      <c r="ALW113" s="410"/>
      <c r="ALX113" s="410"/>
      <c r="ALY113" s="410"/>
      <c r="ALZ113" s="410"/>
      <c r="AMA113" s="410"/>
      <c r="AMB113" s="410"/>
      <c r="AMC113" s="410"/>
      <c r="AMD113" s="410"/>
      <c r="AME113" s="410"/>
      <c r="AMF113" s="410"/>
      <c r="AMG113" s="410"/>
      <c r="AMH113" s="410"/>
      <c r="AMI113" s="410"/>
      <c r="AMJ113" s="410"/>
      <c r="AMK113" s="410"/>
      <c r="AML113" s="410"/>
      <c r="AMM113" s="410"/>
      <c r="AMN113" s="410"/>
      <c r="AMO113" s="410"/>
      <c r="AMP113" s="410"/>
      <c r="AMQ113" s="410"/>
      <c r="AMR113" s="410"/>
      <c r="AMS113" s="410"/>
      <c r="AMT113" s="410"/>
      <c r="AMU113" s="410"/>
      <c r="AMV113" s="410"/>
      <c r="AMW113" s="410"/>
      <c r="AMX113" s="410"/>
      <c r="AMY113" s="410"/>
      <c r="AMZ113" s="410"/>
      <c r="ANA113" s="410"/>
      <c r="ANB113" s="410"/>
      <c r="ANC113" s="410"/>
      <c r="AND113" s="410"/>
      <c r="ANE113" s="410"/>
      <c r="ANF113" s="410"/>
      <c r="ANG113" s="410"/>
      <c r="ANH113" s="410"/>
      <c r="ANI113" s="410"/>
      <c r="ANJ113" s="410"/>
    </row>
    <row r="114" spans="1:1050" ht="26.1" customHeight="1" outlineLevel="2" x14ac:dyDescent="0.2">
      <c r="A114" s="386">
        <f>EJ114</f>
        <v>32301</v>
      </c>
      <c r="B114" s="387" t="s">
        <v>137</v>
      </c>
      <c r="C114" s="387" t="s">
        <v>9</v>
      </c>
      <c r="D114" s="387" t="s">
        <v>10</v>
      </c>
      <c r="E114" s="387" t="s">
        <v>138</v>
      </c>
      <c r="F114" s="387" t="s">
        <v>150</v>
      </c>
      <c r="G114" s="388" t="s">
        <v>151</v>
      </c>
      <c r="H114" s="389" t="s">
        <v>135</v>
      </c>
      <c r="I114" s="389">
        <v>18</v>
      </c>
      <c r="J114" s="391">
        <v>564.39</v>
      </c>
      <c r="K114" s="391">
        <v>151.47</v>
      </c>
      <c r="L114" s="391">
        <v>390.4</v>
      </c>
      <c r="M114" s="391">
        <v>380.95</v>
      </c>
      <c r="N114" s="391"/>
      <c r="O114" s="391"/>
      <c r="P114" s="391"/>
      <c r="Q114" s="391"/>
      <c r="R114" s="391"/>
      <c r="S114" s="391"/>
      <c r="T114" s="391">
        <f>SUM(J114:S114)</f>
        <v>1487.21</v>
      </c>
      <c r="U114" s="391">
        <f>(((J114+K114+L114+N114+P114)*14)+((M114+O114+Q114+R114+S114)*12))</f>
        <v>20059.04</v>
      </c>
      <c r="V114" s="389">
        <v>4</v>
      </c>
      <c r="W114" s="392">
        <v>18</v>
      </c>
      <c r="X114" s="393">
        <f>VLOOKUP(W114,'[1]PPTOS GENERALES 2024'!$AL$11:$AN$40,3)*Y114</f>
        <v>474.69</v>
      </c>
      <c r="Y114" s="394">
        <v>1</v>
      </c>
      <c r="Z114" s="395">
        <f>VLOOKUP(C114,'[1]PPTOS GENERALES 2024'!$AL$3:$AO$8,4)*Y114</f>
        <v>720.49</v>
      </c>
      <c r="AA114" s="395">
        <f>VLOOKUP(C114,'[1]PPTOS GENERALES 2024'!$AL$3:$AP$8,5)*DM114*Y114</f>
        <v>316.36</v>
      </c>
      <c r="AB114" s="395"/>
      <c r="AC114" s="391">
        <f>VLOOKUP(C114,'[1]PPTOS GENERALES 2024'!$AU$3:$AV$8,2)*Y114</f>
        <v>713.92274999999995</v>
      </c>
      <c r="AD114" s="391">
        <f>VLOOKUP(C114,'[1]PPTOS GENERALES 2024'!$AU$3:$AW$8,3)*DM114*Y114</f>
        <v>312.99399999999997</v>
      </c>
      <c r="AE114" s="396">
        <f>VLOOKUP(I114,'[1]PPTOS GENERALES 2024'!$AL$11:$AN$40,3)*Y114</f>
        <v>474.69</v>
      </c>
      <c r="AF114" s="391">
        <f>X114-AE114</f>
        <v>0</v>
      </c>
      <c r="AG114" s="391">
        <f>VLOOKUP(V114,'[1]PPTOS GENERALES 2024'!$AL$45:$AU$56,10)*Y114</f>
        <v>498.73</v>
      </c>
      <c r="AH114" s="391"/>
      <c r="AI114" s="391"/>
      <c r="AJ114" s="391"/>
      <c r="AK114" s="397"/>
      <c r="AL114" s="391">
        <f>VLOOKUP(V114,'[1]PPTOS GENERALES 2024'!$AL$45:$BB$56,12)*AK114</f>
        <v>0</v>
      </c>
      <c r="AM114" s="397"/>
      <c r="AN114" s="391">
        <f>VLOOKUP(V114,'[1]PPTOS GENERALES 2024'!$AL$45:$BB$56,14)*AM114</f>
        <v>0</v>
      </c>
      <c r="AO114" s="397"/>
      <c r="AP114" s="391">
        <f>VLOOKUP(V114,'[1]PPTOS GENERALES 2024'!$AL$45:$BB$56,15)*AO114</f>
        <v>0</v>
      </c>
      <c r="AQ114" s="397"/>
      <c r="AR114" s="391">
        <f>VLOOKUP(V114,'[1]PPTOS GENERALES 2024'!$AL$45:$BB$56,17)*AQ114</f>
        <v>0</v>
      </c>
      <c r="AS114" s="397"/>
      <c r="AT114" s="391">
        <f>VLOOKUP(V114,'[1]PPTOS GENERALES 2024'!$AL$45:$BG$56,18)*AS114</f>
        <v>0</v>
      </c>
      <c r="AU114" s="398"/>
      <c r="AV114" s="391">
        <f>VLOOKUP(V114,'[1]PPTOS GENERALES 2024'!$AL$45:$BG$56,19)*AU114</f>
        <v>0</v>
      </c>
      <c r="AW114" s="398"/>
      <c r="AX114" s="391">
        <f>VLOOKUP(V114,'[1]PPTOS GENERALES 2024'!$AL$45:$BG$56,20)*AW114</f>
        <v>0</v>
      </c>
      <c r="AY114" s="398"/>
      <c r="AZ114" s="391">
        <f>VLOOKUP(V114,'[1]PPTOS GENERALES 2024'!$AL$45:$BG$56,21)*AY114</f>
        <v>0</v>
      </c>
      <c r="BA114" s="398"/>
      <c r="BB114" s="391">
        <f>VLOOKUP(V114,'[1]PPTOS GENERALES 2024'!$AL$45:$BG$56,22)*BA114</f>
        <v>0</v>
      </c>
      <c r="BC114" s="398"/>
      <c r="BD114" s="270">
        <f>VLOOKUP(V114,'[1]PPTOS GENERALES 2024'!$AL$45:$BZ$56,23)*BC114</f>
        <v>0</v>
      </c>
      <c r="BE114" s="398"/>
      <c r="BF114" s="270">
        <f>VLOOKUP(V114,'[1]PPTOS GENERALES 2024'!$AL$45:$BZ$56,24)*BE114</f>
        <v>0</v>
      </c>
      <c r="BG114" s="398"/>
      <c r="BH114" s="270">
        <f>VLOOKUP(V114,'[1]PPTOS GENERALES 2024'!$AL$45:$BZ$56,25)*BG114</f>
        <v>0</v>
      </c>
      <c r="BI114" s="398"/>
      <c r="BJ114" s="270">
        <f>VLOOKUP(V114,'[1]PPTOS GENERALES 2024'!$AL$45:$BZ$56,26)*BI114</f>
        <v>0</v>
      </c>
      <c r="BK114" s="398"/>
      <c r="BL114" s="270">
        <f>VLOOKUP(V114,'[1]PPTOS GENERALES 2024'!$AL$45:$BZ$56,27)*BK114</f>
        <v>0</v>
      </c>
      <c r="BM114" s="270"/>
      <c r="BN114" s="270">
        <f>VLOOKUP(V114,'[1]PPTOS GENERALES 2024'!$AL$45:$BZ$56,28)*BM114</f>
        <v>0</v>
      </c>
      <c r="BO114" s="270"/>
      <c r="BP114" s="270">
        <f>VLOOKUP(V114,'[1]PPTOS GENERALES 2024'!$AL$45:$BZ$56,29)*BO114</f>
        <v>0</v>
      </c>
      <c r="BQ114" s="270"/>
      <c r="BR114" s="270">
        <f>VLOOKUP(V114,'[1]PPTOS GENERALES 2024'!$AL$45:$BZ$56,30)*BQ114</f>
        <v>0</v>
      </c>
      <c r="BS114" s="270"/>
      <c r="BT114" s="270">
        <f>VLOOKUP(V114,'[1]PPTOS GENERALES 2024'!$AL$45:$BZ$56,31)*BS114</f>
        <v>0</v>
      </c>
      <c r="BU114" s="270"/>
      <c r="BV114" s="270">
        <f>VLOOKUP(V114,'[1]PPTOS GENERALES 2024'!$AL$45:$BZ$56,32)*BU114</f>
        <v>0</v>
      </c>
      <c r="BW114" s="270"/>
      <c r="BX114" s="270">
        <f>VLOOKUP(V114,'[1]PPTOS GENERALES 2024'!$AL$45:$BZ$56,33)*BW114</f>
        <v>0</v>
      </c>
      <c r="BY114" s="270"/>
      <c r="BZ114" s="270">
        <f>VLOOKUP(V114,'[1]PPTOS GENERALES 2024'!$AL$45:$BZ$56,34)*BY114</f>
        <v>0</v>
      </c>
      <c r="CA114" s="270"/>
      <c r="CB114" s="270">
        <f>VLOOKUP(V114,'[1]PPTOS GENERALES 2024'!$AL$45:$BZ$56,35)*CA114</f>
        <v>0</v>
      </c>
      <c r="CC114" s="270">
        <v>0</v>
      </c>
      <c r="CD114" s="270">
        <f>VLOOKUP(V114,'[1]PPTOS GENERALES 2024'!$AL$45:$BZ$56,36)*CC114</f>
        <v>0</v>
      </c>
      <c r="CE114" s="270">
        <v>0</v>
      </c>
      <c r="CF114" s="270">
        <f>VLOOKUP(V114,'[1]PPTOS GENERALES 2024'!$AL$45:$BZ$56,37)*CE114</f>
        <v>0</v>
      </c>
      <c r="CG114" s="270">
        <v>0</v>
      </c>
      <c r="CH114" s="270">
        <f>VLOOKUP(V114,'[1]PPTOS GENERALES 2024'!$AL$45:$BZ$56,38)*CG114</f>
        <v>0</v>
      </c>
      <c r="CI114" s="270">
        <v>0</v>
      </c>
      <c r="CJ114" s="270">
        <f>VLOOKUP(V114,'[1]PPTOS GENERALES 2024'!$AL$45:$BZ$56,39)*CI114</f>
        <v>0</v>
      </c>
      <c r="CK114" s="270"/>
      <c r="CL114" s="270">
        <f>VLOOKUP(V114,'[1]PPTOS GENERALES 2024'!$AL$45:$BZ$56,40)*CK114</f>
        <v>0</v>
      </c>
      <c r="CM114" s="270"/>
      <c r="CN114" s="270">
        <f>VLOOKUP(V114,'[1]PPTOS GENERALES 2024'!$AL$45:$BZ$56,41)*CM114</f>
        <v>0</v>
      </c>
      <c r="CO114" s="391"/>
      <c r="CP114" s="391"/>
      <c r="CQ114" s="391"/>
      <c r="CR114" s="391"/>
      <c r="CS114" s="452">
        <f t="array" ref="CS114">ROUND((Z114*12)+(AC114*2),2)</f>
        <v>10073.73</v>
      </c>
      <c r="CT114" s="391"/>
      <c r="CU114" s="391">
        <f t="array" ref="CU114">ROUND((AA114*12)+ (AD114*2)+AB114,2)</f>
        <v>4422.3100000000004</v>
      </c>
      <c r="CV114" s="270">
        <f>SUM(CO114:CU114)</f>
        <v>14496.04</v>
      </c>
      <c r="CW114" s="391">
        <f t="array" ref="CW114">ROUND((AE114+AF114)*14,2)</f>
        <v>6645.66</v>
      </c>
      <c r="CX114" s="391">
        <f t="array" ref="CX114">ROUND(AG114*14,2)</f>
        <v>6982.22</v>
      </c>
      <c r="CY114" s="270">
        <f t="shared" si="90"/>
        <v>0</v>
      </c>
      <c r="CZ114" s="278">
        <f>SUM(CX114:CY114)</f>
        <v>6982.22</v>
      </c>
      <c r="DA114" s="129">
        <f>CO114+CP114+CR114+CS114+CT114+CU114+CW114+CX114+CY114</f>
        <v>28123.920000000002</v>
      </c>
      <c r="DB114" s="390">
        <v>0</v>
      </c>
      <c r="DC114" s="400">
        <f>((Z114*14)+(AA114*14)+(AE114*14)+(AF114*14)+(AG114*14)+(AJ114*12)+(AR114*12)+(AT114*12)+(AV114*12)+(AX114*12)+(BB114*12)+DB114)</f>
        <v>28143.780000000002</v>
      </c>
      <c r="DD114" s="401">
        <f>((DC114/U114)-1)</f>
        <v>0.40304720465186783</v>
      </c>
      <c r="DE114" s="391"/>
      <c r="DF114" s="391"/>
      <c r="DG114" s="391">
        <f>Z114+AA114+AE114+AF114+AG114+AH114+AI114+AJ114+AL114+AN114+AP114+AR114+AT114+AV114+AX114+AZ114+BB114</f>
        <v>2010.27</v>
      </c>
      <c r="DH114" s="389" t="e">
        <f>#REF!-#REF!</f>
        <v>#REF!</v>
      </c>
      <c r="DI114" s="402" t="s">
        <v>122</v>
      </c>
      <c r="DJ114" s="402" t="s">
        <v>282</v>
      </c>
      <c r="DK114" s="411">
        <v>44927</v>
      </c>
      <c r="DL114" s="403">
        <f>DATEDIF(DJ114,DK114,"y")/3</f>
        <v>14.666666666666666</v>
      </c>
      <c r="DM114" s="403">
        <f>DATEDIF(DJ114,DK114,"y")/3</f>
        <v>14.666666666666666</v>
      </c>
      <c r="DN114" s="404">
        <f>ROUND(AF114/30,2)</f>
        <v>0</v>
      </c>
      <c r="DO114" s="405">
        <f>ROUND(AJ114/30,2)</f>
        <v>0</v>
      </c>
      <c r="DP114" s="405">
        <f>ROUND(AL114/30,2)</f>
        <v>0</v>
      </c>
      <c r="DQ114" s="405">
        <f>ROUND(AN114/30,2)</f>
        <v>0</v>
      </c>
      <c r="DR114" s="405">
        <f>ROUND(AP114/30,2)</f>
        <v>0</v>
      </c>
      <c r="DS114" s="405">
        <f>ROUND(AR114/30,2)</f>
        <v>0</v>
      </c>
      <c r="DT114" s="405">
        <f>ROUND(AT114/30,2)</f>
        <v>0</v>
      </c>
      <c r="DU114" s="405">
        <f>ROUND(AV114/30,2)</f>
        <v>0</v>
      </c>
      <c r="DV114" s="405">
        <f>ROUND(AX114/30,2)</f>
        <v>0</v>
      </c>
      <c r="DW114" s="405">
        <f>ROUND(AZ114/30,2)</f>
        <v>0</v>
      </c>
      <c r="DX114" s="405">
        <f>ROUND(BB114/30,2)</f>
        <v>0</v>
      </c>
      <c r="DY114" s="204"/>
      <c r="DZ114" s="406">
        <v>139</v>
      </c>
      <c r="EA114" s="406">
        <v>1545.1</v>
      </c>
      <c r="EB114" s="407" t="e">
        <f>#REF!-DZ114</f>
        <v>#REF!</v>
      </c>
      <c r="EC114" s="408">
        <f>DG114-EA114</f>
        <v>465.17000000000007</v>
      </c>
      <c r="ED114" s="409">
        <f>ROUND(DB114/2,2)</f>
        <v>0</v>
      </c>
      <c r="EE114" s="204"/>
      <c r="EF114" s="204"/>
      <c r="EG114" s="204"/>
      <c r="EH114" s="204"/>
      <c r="EI114" s="134" t="s">
        <v>157</v>
      </c>
      <c r="EJ114" s="124">
        <v>32301</v>
      </c>
      <c r="EK114" s="295" t="s">
        <v>147</v>
      </c>
      <c r="EL114" s="205">
        <v>2</v>
      </c>
      <c r="EM114" s="205">
        <v>3</v>
      </c>
      <c r="EN114" s="170" t="s">
        <v>132</v>
      </c>
      <c r="EO114" s="170" t="s">
        <v>213</v>
      </c>
      <c r="ET114" s="531"/>
      <c r="EU114" s="531"/>
      <c r="EV114" s="531"/>
      <c r="EW114" s="531"/>
      <c r="EX114" s="531"/>
      <c r="EY114" s="531"/>
      <c r="EZ114" s="531"/>
      <c r="FA114" s="531"/>
      <c r="FB114" s="531"/>
      <c r="FC114" s="531"/>
      <c r="FD114" s="531"/>
      <c r="FE114" s="531"/>
      <c r="FF114" s="531"/>
      <c r="FG114" s="531"/>
    </row>
    <row r="115" spans="1:1050" s="410" customFormat="1" ht="26.1" customHeight="1" outlineLevel="2" x14ac:dyDescent="0.2">
      <c r="A115" s="102">
        <v>32301</v>
      </c>
      <c r="B115" s="7" t="s">
        <v>137</v>
      </c>
      <c r="C115" s="7" t="s">
        <v>113</v>
      </c>
      <c r="D115" s="7" t="s">
        <v>10</v>
      </c>
      <c r="E115" s="7" t="s">
        <v>138</v>
      </c>
      <c r="F115" s="7" t="s">
        <v>139</v>
      </c>
      <c r="G115" s="43" t="s">
        <v>140</v>
      </c>
      <c r="H115" s="42" t="s">
        <v>135</v>
      </c>
      <c r="I115" s="42">
        <v>14</v>
      </c>
      <c r="J115" s="44">
        <v>608.41</v>
      </c>
      <c r="K115" s="44"/>
      <c r="L115" s="44"/>
      <c r="M115" s="44"/>
      <c r="N115" s="44"/>
      <c r="O115" s="44"/>
      <c r="P115" s="44"/>
      <c r="Q115" s="44">
        <v>123.2</v>
      </c>
      <c r="R115" s="44">
        <v>100.88</v>
      </c>
      <c r="S115" s="44"/>
      <c r="T115" s="44">
        <f>SUM(J115:S115)</f>
        <v>832.49</v>
      </c>
      <c r="U115" s="44">
        <f>(((J115+K115+L115+N115+P115)*14)+((M115+O115+Q115+R115+S115)*12))</f>
        <v>11206.7</v>
      </c>
      <c r="V115" s="42">
        <v>1</v>
      </c>
      <c r="W115" s="45">
        <v>14</v>
      </c>
      <c r="X115" s="46">
        <f>VLOOKUP(W115,'[1]PPTOS GENERALES 2024'!$AO$61:$AQ$63,3)*Y115</f>
        <v>380.27</v>
      </c>
      <c r="Y115" s="414">
        <v>1</v>
      </c>
      <c r="Z115" s="48">
        <f>VLOOKUP(C115,'[1]PPTOS GENERALES 2024'!$AL$3:$AO$8,4)*Y115</f>
        <v>659.44</v>
      </c>
      <c r="AA115" s="48">
        <f>VLOOKUP(C115,'[1]PPTOS GENERALES 2024'!$AL$3:$AP$8,5)*DM115*Y115</f>
        <v>113.67999999999999</v>
      </c>
      <c r="AB115" s="48"/>
      <c r="AC115" s="44">
        <f>VLOOKUP(C115,'[1]PPTOS GENERALES 2024'!$AU$3:$AV$8,2)*Y115</f>
        <v>659.44399999999996</v>
      </c>
      <c r="AD115" s="44">
        <f>VLOOKUP(C115,'[1]PPTOS GENERALES 2024'!$AU$3:$AW$8,3)*DM115*Y115</f>
        <v>113.65199999999999</v>
      </c>
      <c r="AE115" s="49">
        <f>VLOOKUP(I115,'[1]PPTOS GENERALES 2024'!$AO$60:$AQ$63,3)*Y115</f>
        <v>380.27</v>
      </c>
      <c r="AF115" s="44">
        <f>X115-AE115</f>
        <v>0</v>
      </c>
      <c r="AG115" s="44">
        <f>VLOOKUP(V115,'[1]PPTOS GENERALES 2024'!$AL$61:$AU$63,10)*Y115</f>
        <v>370.89</v>
      </c>
      <c r="AH115" s="44"/>
      <c r="AI115" s="44"/>
      <c r="AJ115" s="44"/>
      <c r="AK115" s="50"/>
      <c r="AL115" s="44">
        <f>VLOOKUP(V115,'[1]PPTOS GENERALES 2024'!$AL$45:$BB$56,12)*AK115</f>
        <v>0</v>
      </c>
      <c r="AM115" s="50"/>
      <c r="AN115" s="44">
        <f>VLOOKUP(V115,'[1]PPTOS GENERALES 2024'!$AL$45:$BB$56,14)*AM115</f>
        <v>0</v>
      </c>
      <c r="AO115" s="50"/>
      <c r="AP115" s="44">
        <f>VLOOKUP(V115,'[1]PPTOS GENERALES 2024'!$AL$45:$BB$56,15)*AO115</f>
        <v>0</v>
      </c>
      <c r="AQ115" s="50"/>
      <c r="AR115" s="44">
        <f>VLOOKUP(V115,'[1]PPTOS GENERALES 2024'!$AL$45:$BB$56,17)*AQ115</f>
        <v>0</v>
      </c>
      <c r="AS115" s="50"/>
      <c r="AT115" s="44">
        <f>VLOOKUP(V115,'[1]PPTOS GENERALES 2024'!$AL$45:$BG$56,18)*AS115</f>
        <v>0</v>
      </c>
      <c r="AU115" s="20"/>
      <c r="AV115" s="44">
        <f>VLOOKUP(V115,'[1]PPTOS GENERALES 2024'!$AL$45:$BG$56,19)*AU115</f>
        <v>0</v>
      </c>
      <c r="AW115" s="20"/>
      <c r="AX115" s="44">
        <f>VLOOKUP(V115,'[1]PPTOS GENERALES 2024'!$AL$45:$BG$56,20)*AW115</f>
        <v>0</v>
      </c>
      <c r="AY115" s="20"/>
      <c r="AZ115" s="44">
        <f>VLOOKUP(V115,'[1]PPTOS GENERALES 2024'!$AL$45:$BG$56,21)*AY115</f>
        <v>0</v>
      </c>
      <c r="BA115" s="20"/>
      <c r="BB115" s="44">
        <f>VLOOKUP(V115,'[1]PPTOS GENERALES 2024'!$AL$45:$BG$56,22)*BA115</f>
        <v>0</v>
      </c>
      <c r="BC115" s="20"/>
      <c r="BD115" s="270">
        <f>VLOOKUP(V115,'[1]PPTOS GENERALES 2024'!$AL$45:$BZ$56,23)*BC115</f>
        <v>0</v>
      </c>
      <c r="BE115" s="20"/>
      <c r="BF115" s="270">
        <f>VLOOKUP(V115,'[1]PPTOS GENERALES 2024'!$AL$45:$BZ$56,24)*BE115</f>
        <v>0</v>
      </c>
      <c r="BG115" s="20"/>
      <c r="BH115" s="270">
        <f>VLOOKUP(V115,'[1]PPTOS GENERALES 2024'!$AL$45:$BZ$56,25)*BG115</f>
        <v>0</v>
      </c>
      <c r="BI115" s="20"/>
      <c r="BJ115" s="270">
        <f>VLOOKUP(V115,'[1]PPTOS GENERALES 2024'!$AL$45:$BZ$56,26)*BI115</f>
        <v>0</v>
      </c>
      <c r="BK115" s="20"/>
      <c r="BL115" s="270">
        <f>VLOOKUP(V115,'[1]PPTOS GENERALES 2024'!$AL$45:$BZ$56,27)*BK115</f>
        <v>0</v>
      </c>
      <c r="BM115" s="270"/>
      <c r="BN115" s="270">
        <f>VLOOKUP(V115,'[1]PPTOS GENERALES 2024'!$AL$45:$BZ$56,28)*BM115</f>
        <v>0</v>
      </c>
      <c r="BO115" s="270"/>
      <c r="BP115" s="270">
        <f>VLOOKUP(V115,'[1]PPTOS GENERALES 2024'!$AL$45:$BZ$56,29)*BO115</f>
        <v>0</v>
      </c>
      <c r="BQ115" s="270"/>
      <c r="BR115" s="270">
        <f>VLOOKUP(V115,'[1]PPTOS GENERALES 2024'!$AL$45:$BZ$56,30)*BQ115</f>
        <v>0</v>
      </c>
      <c r="BS115" s="270"/>
      <c r="BT115" s="270">
        <f>VLOOKUP(V115,'[1]PPTOS GENERALES 2024'!$AL$45:$BZ$56,31)*BS115</f>
        <v>0</v>
      </c>
      <c r="BU115" s="270"/>
      <c r="BV115" s="270">
        <f>VLOOKUP(V115,'[1]PPTOS GENERALES 2024'!$AL$45:$BZ$56,32)*BU115</f>
        <v>0</v>
      </c>
      <c r="BW115" s="270"/>
      <c r="BX115" s="270">
        <f>VLOOKUP(V115,'[1]PPTOS GENERALES 2024'!$AL$45:$BZ$56,33)*BW115</f>
        <v>0</v>
      </c>
      <c r="BY115" s="270"/>
      <c r="BZ115" s="270">
        <f>VLOOKUP(V115,'[1]PPTOS GENERALES 2024'!$AL$45:$BZ$56,34)*BY115</f>
        <v>0</v>
      </c>
      <c r="CA115" s="270"/>
      <c r="CB115" s="270">
        <f>VLOOKUP(V115,'[1]PPTOS GENERALES 2024'!$AL$45:$BZ$56,35)*CA115</f>
        <v>0</v>
      </c>
      <c r="CC115" s="270">
        <v>0</v>
      </c>
      <c r="CD115" s="270">
        <f>VLOOKUP(V115,'[1]PPTOS GENERALES 2024'!$AL$45:$BZ$56,36)*CC115</f>
        <v>0</v>
      </c>
      <c r="CE115" s="270">
        <v>0</v>
      </c>
      <c r="CF115" s="270">
        <f>VLOOKUP(V115,'[1]PPTOS GENERALES 2024'!$AL$45:$BZ$56,37)*CE115</f>
        <v>0</v>
      </c>
      <c r="CG115" s="270">
        <v>0</v>
      </c>
      <c r="CH115" s="270">
        <f>VLOOKUP(V115,'[1]PPTOS GENERALES 2024'!$AL$45:$BZ$56,38)*CG115</f>
        <v>0</v>
      </c>
      <c r="CI115" s="270">
        <v>0</v>
      </c>
      <c r="CJ115" s="270">
        <f>VLOOKUP(V115,'[1]PPTOS GENERALES 2024'!$AL$45:$BZ$56,39)*CI115</f>
        <v>0</v>
      </c>
      <c r="CK115" s="270"/>
      <c r="CL115" s="270">
        <f>VLOOKUP(V115,'[1]PPTOS GENERALES 2024'!$AL$45:$BZ$56,40)*CK115</f>
        <v>0</v>
      </c>
      <c r="CM115" s="270"/>
      <c r="CN115" s="270">
        <f>VLOOKUP(V115,'[1]PPTOS GENERALES 2024'!$AL$45:$BZ$56,41)*CM115</f>
        <v>0</v>
      </c>
      <c r="CO115" s="44"/>
      <c r="CP115" s="44"/>
      <c r="CQ115" s="44"/>
      <c r="CR115" s="44"/>
      <c r="CS115" s="44"/>
      <c r="CT115" s="44">
        <f>Z115*14</f>
        <v>9232.16</v>
      </c>
      <c r="CU115" s="44">
        <f>(AA115*12)+ (AD115*2)+AB115</f>
        <v>1591.4639999999999</v>
      </c>
      <c r="CV115" s="44"/>
      <c r="CW115" s="44">
        <f>(AE115+AF115)*14</f>
        <v>5323.78</v>
      </c>
      <c r="CX115" s="44">
        <f>AG115*14</f>
        <v>5192.46</v>
      </c>
      <c r="CY115" s="270">
        <f t="shared" si="90"/>
        <v>0</v>
      </c>
      <c r="CZ115" s="278">
        <f>SUM(CX115:CY115)</f>
        <v>5192.46</v>
      </c>
      <c r="DA115" s="129">
        <f>CO115+CP115+CR115+CS115+CT115+CU115+CW115+CX115+CY115</f>
        <v>21339.863999999998</v>
      </c>
      <c r="DB115" s="21">
        <v>0</v>
      </c>
      <c r="DC115" s="53">
        <f>((Z115*14)+(AA115*14)+(AE115*14)+(AF115*14)+(AG115*14)+(AJ115*12)+(AR115*12)+(AT115*12)+(AV115*12)+(AX115*12)+(BB115*12)+DB115)</f>
        <v>21339.919999999998</v>
      </c>
      <c r="DD115" s="54">
        <f>((DC115/U115)-1)</f>
        <v>0.90421087385224874</v>
      </c>
      <c r="DE115" s="44"/>
      <c r="DF115" s="44"/>
      <c r="DG115" s="44">
        <f>Z115+AA115+AE115+AF115+AG115+AH115+AI115+AJ115+AL115+AN115+AP115+AR115+AT115+AV115+AX115+AZ115+BB115</f>
        <v>1524.2799999999997</v>
      </c>
      <c r="DH115" s="42" t="e">
        <f>#REF!-#REF!</f>
        <v>#REF!</v>
      </c>
      <c r="DI115" s="55" t="s">
        <v>122</v>
      </c>
      <c r="DJ115" s="130">
        <v>36917</v>
      </c>
      <c r="DK115" s="57">
        <v>44927</v>
      </c>
      <c r="DL115" s="58">
        <f>DATEDIF(DJ115,DK115,"y")/3</f>
        <v>7</v>
      </c>
      <c r="DM115" s="58">
        <f>DATEDIF(DJ115,DK115,"y")/3</f>
        <v>7</v>
      </c>
      <c r="DN115" s="59">
        <f>ROUND(AF115/30,2)</f>
        <v>0</v>
      </c>
      <c r="DO115" s="60">
        <f>ROUND(AJ115/30,2)</f>
        <v>0</v>
      </c>
      <c r="DP115" s="60">
        <f>ROUND(AL115/30,2)</f>
        <v>0</v>
      </c>
      <c r="DQ115" s="60">
        <f>ROUND(AN115/30,2)</f>
        <v>0</v>
      </c>
      <c r="DR115" s="60">
        <f>ROUND(AP115/30,2)</f>
        <v>0</v>
      </c>
      <c r="DS115" s="60">
        <f>ROUND(AR115/30,2)</f>
        <v>0</v>
      </c>
      <c r="DT115" s="60">
        <f>ROUND(AT115/30,2)</f>
        <v>0</v>
      </c>
      <c r="DU115" s="60">
        <f>ROUND(AV115/30,2)</f>
        <v>0</v>
      </c>
      <c r="DV115" s="60">
        <f>ROUND(AX115/30,2)</f>
        <v>0</v>
      </c>
      <c r="DW115" s="60">
        <f>ROUND(AZ115/30,2)</f>
        <v>0</v>
      </c>
      <c r="DX115" s="60">
        <f>ROUND(BB115/30,2)</f>
        <v>0</v>
      </c>
      <c r="DY115" s="61"/>
      <c r="DZ115" s="62">
        <v>411</v>
      </c>
      <c r="EA115" s="62">
        <v>1122.03</v>
      </c>
      <c r="EB115" s="63" t="e">
        <f>#REF!-DZ115</f>
        <v>#REF!</v>
      </c>
      <c r="EC115" s="64">
        <f>DG115-EA115</f>
        <v>402.24999999999977</v>
      </c>
      <c r="ED115" s="65">
        <f>ROUND(DB115/2,2)</f>
        <v>0</v>
      </c>
      <c r="EE115" s="61"/>
      <c r="EF115" s="61"/>
      <c r="EG115" s="61"/>
      <c r="EH115" s="61"/>
      <c r="EI115" s="134" t="s">
        <v>157</v>
      </c>
      <c r="EJ115" s="124">
        <v>32301</v>
      </c>
      <c r="EK115" s="67">
        <v>3</v>
      </c>
      <c r="EL115" s="68">
        <v>2</v>
      </c>
      <c r="EM115" s="68">
        <v>3</v>
      </c>
      <c r="EN115" s="69">
        <v>0</v>
      </c>
      <c r="EO115" s="135">
        <v>1</v>
      </c>
      <c r="EP115" s="61"/>
      <c r="EQ115" s="61"/>
      <c r="ER115" s="61"/>
      <c r="ES115" s="61"/>
      <c r="ET115" s="61"/>
      <c r="EU115" s="35"/>
      <c r="EV115" s="35"/>
      <c r="EW115" s="35"/>
      <c r="EX115" s="35"/>
      <c r="EY115" s="35"/>
      <c r="EZ115" s="35"/>
      <c r="FA115" s="35"/>
      <c r="FB115" s="61"/>
      <c r="FC115" s="61"/>
      <c r="FD115" s="61"/>
      <c r="FE115" s="61"/>
      <c r="FF115" s="61"/>
      <c r="FG115" s="61"/>
      <c r="FH115" s="61"/>
      <c r="FI115" s="61"/>
      <c r="FJ115" s="61"/>
      <c r="FK115" s="61"/>
      <c r="FL115" s="61"/>
      <c r="FM115" s="61"/>
      <c r="FN115" s="61"/>
      <c r="FO115" s="61"/>
      <c r="FP115" s="61"/>
      <c r="FQ115" s="61"/>
      <c r="FR115" s="61"/>
      <c r="FS115" s="61"/>
      <c r="FT115" s="61"/>
      <c r="FU115" s="61"/>
      <c r="FV115" s="61"/>
      <c r="FW115" s="61"/>
      <c r="FX115" s="61"/>
      <c r="FY115" s="61"/>
      <c r="FZ115" s="61"/>
      <c r="GA115" s="61"/>
      <c r="GB115" s="61"/>
      <c r="GC115" s="61"/>
      <c r="GD115" s="61"/>
      <c r="GE115" s="61"/>
      <c r="GF115" s="61"/>
      <c r="GG115" s="61"/>
      <c r="GH115" s="61"/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/>
      <c r="GT115" s="61"/>
      <c r="GU115" s="61"/>
      <c r="GV115" s="61"/>
      <c r="GW115" s="61"/>
      <c r="GX115" s="61"/>
      <c r="GY115" s="61"/>
      <c r="GZ115" s="61"/>
      <c r="HA115" s="61"/>
      <c r="HB115" s="61"/>
      <c r="HC115" s="61"/>
      <c r="HD115" s="61"/>
      <c r="HE115" s="61"/>
      <c r="HF115" s="61"/>
      <c r="HG115" s="61"/>
      <c r="HH115" s="61"/>
      <c r="HI115" s="61"/>
      <c r="HJ115" s="61"/>
      <c r="HK115" s="61"/>
      <c r="HL115" s="61"/>
      <c r="HM115" s="61"/>
      <c r="HN115" s="61"/>
      <c r="HO115" s="61"/>
      <c r="HP115" s="61"/>
      <c r="HQ115" s="61"/>
      <c r="HR115" s="61"/>
      <c r="HS115" s="61"/>
      <c r="HT115" s="61"/>
      <c r="HU115" s="61"/>
      <c r="HV115" s="61"/>
      <c r="HW115" s="61"/>
      <c r="HX115" s="61"/>
      <c r="HY115" s="61"/>
      <c r="HZ115" s="61"/>
      <c r="IA115" s="61"/>
      <c r="IB115" s="61"/>
      <c r="IC115" s="61"/>
      <c r="ID115" s="61"/>
      <c r="IE115" s="61"/>
      <c r="IF115" s="61"/>
      <c r="IG115" s="61"/>
      <c r="IH115" s="61"/>
      <c r="II115" s="61"/>
      <c r="IJ115" s="61"/>
      <c r="IK115" s="61"/>
      <c r="IL115" s="61"/>
      <c r="IM115" s="61"/>
      <c r="IN115" s="61"/>
      <c r="IO115" s="61"/>
      <c r="IP115" s="61"/>
      <c r="IQ115" s="61"/>
      <c r="IR115" s="61"/>
      <c r="IS115" s="61"/>
      <c r="IT115" s="61"/>
      <c r="IU115" s="61"/>
      <c r="IV115" s="61"/>
      <c r="IW115" s="61"/>
      <c r="IX115" s="61"/>
      <c r="IY115" s="61"/>
      <c r="IZ115" s="61"/>
      <c r="JA115" s="61"/>
      <c r="JB115" s="61"/>
      <c r="JC115" s="61"/>
      <c r="JD115" s="61"/>
      <c r="JE115" s="61"/>
      <c r="JF115" s="61"/>
      <c r="JG115" s="61"/>
      <c r="JH115" s="61"/>
      <c r="JI115" s="61"/>
      <c r="JJ115" s="61"/>
      <c r="JK115" s="61"/>
      <c r="JL115" s="61"/>
      <c r="JM115" s="61"/>
      <c r="JN115" s="61"/>
      <c r="JO115" s="61"/>
      <c r="JP115" s="61"/>
      <c r="JQ115" s="61"/>
      <c r="JR115" s="61"/>
      <c r="JS115" s="61"/>
      <c r="JT115" s="61"/>
      <c r="JU115" s="61"/>
      <c r="JV115" s="61"/>
      <c r="JW115" s="61"/>
      <c r="JX115" s="61"/>
      <c r="JY115" s="61"/>
      <c r="JZ115" s="61"/>
      <c r="KA115" s="61"/>
      <c r="KB115" s="61"/>
      <c r="KC115" s="61"/>
      <c r="KD115" s="61"/>
      <c r="KE115" s="61"/>
      <c r="KF115" s="61"/>
      <c r="KG115" s="61"/>
      <c r="KH115" s="61"/>
      <c r="KI115" s="61"/>
      <c r="KJ115" s="61"/>
      <c r="KK115" s="61"/>
      <c r="KL115" s="61"/>
      <c r="KM115" s="61"/>
      <c r="KN115" s="61"/>
      <c r="KO115" s="61"/>
      <c r="KP115" s="61"/>
      <c r="KQ115" s="61"/>
      <c r="KR115" s="61"/>
      <c r="KS115" s="61"/>
      <c r="KT115" s="61"/>
      <c r="KU115" s="61"/>
      <c r="KV115" s="61"/>
      <c r="KW115" s="61"/>
      <c r="KX115" s="61"/>
      <c r="KY115" s="61"/>
      <c r="KZ115" s="61"/>
      <c r="LA115" s="61"/>
      <c r="LB115" s="61"/>
      <c r="LC115" s="61"/>
      <c r="LD115" s="61"/>
      <c r="LE115" s="61"/>
      <c r="LF115" s="61"/>
      <c r="LG115" s="61"/>
      <c r="LH115" s="61"/>
      <c r="LI115" s="61"/>
      <c r="LJ115" s="61"/>
      <c r="LK115" s="61"/>
      <c r="LL115" s="61"/>
      <c r="LM115" s="61"/>
      <c r="LN115" s="61"/>
      <c r="LO115" s="61"/>
      <c r="LP115" s="61"/>
      <c r="LQ115" s="61"/>
      <c r="LR115" s="61"/>
      <c r="LS115" s="61"/>
      <c r="LT115" s="61"/>
      <c r="LU115" s="61"/>
      <c r="LV115" s="61"/>
      <c r="LW115" s="61"/>
      <c r="LX115" s="61"/>
      <c r="LY115" s="61"/>
      <c r="LZ115" s="61"/>
      <c r="MA115" s="61"/>
      <c r="MB115" s="61"/>
      <c r="MC115" s="61"/>
      <c r="MD115" s="61"/>
      <c r="ME115" s="61"/>
      <c r="MF115" s="61"/>
      <c r="MG115" s="61"/>
      <c r="MH115" s="61"/>
      <c r="MI115" s="61"/>
      <c r="MJ115" s="61"/>
      <c r="MK115" s="61"/>
      <c r="ML115" s="61"/>
      <c r="MM115" s="61"/>
      <c r="MN115" s="61"/>
      <c r="MO115" s="61"/>
      <c r="MP115" s="61"/>
      <c r="MQ115" s="61"/>
      <c r="MR115" s="61"/>
      <c r="MS115" s="61"/>
      <c r="MT115" s="61"/>
      <c r="MU115" s="61"/>
      <c r="MV115" s="61"/>
      <c r="MW115" s="61"/>
      <c r="MX115" s="61"/>
      <c r="MY115" s="61"/>
      <c r="MZ115" s="61"/>
      <c r="NA115" s="61"/>
      <c r="NB115" s="61"/>
      <c r="NC115" s="61"/>
      <c r="ND115" s="61"/>
      <c r="NE115" s="61"/>
      <c r="NF115" s="61"/>
      <c r="NG115" s="61"/>
      <c r="NH115" s="61"/>
      <c r="NI115" s="61"/>
      <c r="NJ115" s="61"/>
      <c r="NK115" s="61"/>
      <c r="NL115" s="61"/>
      <c r="NM115" s="61"/>
      <c r="NN115" s="61"/>
      <c r="NO115" s="61"/>
      <c r="NP115" s="61"/>
      <c r="NQ115" s="61"/>
      <c r="NR115" s="61"/>
      <c r="NS115" s="61"/>
      <c r="NT115" s="61"/>
      <c r="NU115" s="61"/>
      <c r="NV115" s="61"/>
      <c r="NW115" s="61"/>
      <c r="NX115" s="61"/>
      <c r="NY115" s="61"/>
      <c r="NZ115" s="61"/>
      <c r="OA115" s="61"/>
      <c r="OB115" s="61"/>
      <c r="OC115" s="61"/>
      <c r="OD115" s="61"/>
      <c r="OE115" s="61"/>
      <c r="OF115" s="61"/>
      <c r="OG115" s="61"/>
      <c r="OH115" s="61"/>
      <c r="OI115" s="61"/>
      <c r="OJ115" s="61"/>
      <c r="OK115" s="61"/>
      <c r="OL115" s="61"/>
      <c r="OM115" s="61"/>
      <c r="ON115" s="61"/>
      <c r="OO115" s="61"/>
      <c r="OP115" s="61"/>
      <c r="OQ115" s="61"/>
      <c r="OR115" s="61"/>
      <c r="OS115" s="61"/>
      <c r="OT115" s="61"/>
      <c r="OU115" s="61"/>
      <c r="OV115" s="61"/>
      <c r="OW115" s="61"/>
      <c r="OX115" s="61"/>
      <c r="OY115" s="61"/>
      <c r="OZ115" s="61"/>
      <c r="PA115" s="61"/>
      <c r="PB115" s="61"/>
      <c r="PC115" s="61"/>
      <c r="PD115" s="61"/>
      <c r="PE115" s="61"/>
      <c r="PF115" s="61"/>
      <c r="PG115" s="61"/>
      <c r="PH115" s="61"/>
      <c r="PI115" s="61"/>
      <c r="PJ115" s="61"/>
      <c r="PK115" s="61"/>
      <c r="PL115" s="61"/>
      <c r="PM115" s="61"/>
      <c r="PN115" s="61"/>
      <c r="PO115" s="61"/>
      <c r="PP115" s="61"/>
      <c r="PQ115" s="61"/>
      <c r="PR115" s="61"/>
      <c r="PS115" s="61"/>
      <c r="PT115" s="61"/>
      <c r="PU115" s="61"/>
      <c r="PV115" s="61"/>
      <c r="PW115" s="61"/>
      <c r="PX115" s="61"/>
      <c r="PY115" s="61"/>
      <c r="PZ115" s="61"/>
      <c r="QA115" s="61"/>
      <c r="QB115" s="61"/>
      <c r="QC115" s="61"/>
      <c r="QD115" s="61"/>
      <c r="QE115" s="61"/>
      <c r="QF115" s="61"/>
      <c r="QG115" s="61"/>
      <c r="QH115" s="61"/>
      <c r="QI115" s="61"/>
      <c r="QJ115" s="61"/>
      <c r="QK115" s="61"/>
      <c r="QL115" s="61"/>
      <c r="QM115" s="61"/>
      <c r="QN115" s="61"/>
      <c r="QO115" s="61"/>
      <c r="QP115" s="61"/>
      <c r="QQ115" s="61"/>
      <c r="QR115" s="61"/>
      <c r="QS115" s="61"/>
      <c r="QT115" s="61"/>
      <c r="QU115" s="61"/>
      <c r="QV115" s="61"/>
      <c r="QW115" s="61"/>
      <c r="QX115" s="61"/>
      <c r="QY115" s="61"/>
      <c r="QZ115" s="61"/>
      <c r="RA115" s="61"/>
      <c r="RB115" s="61"/>
      <c r="RC115" s="61"/>
      <c r="RD115" s="61"/>
      <c r="RE115" s="61"/>
      <c r="RF115" s="61"/>
      <c r="RG115" s="61"/>
      <c r="RH115" s="61"/>
      <c r="RI115" s="61"/>
      <c r="RJ115" s="61"/>
      <c r="RK115" s="61"/>
      <c r="RL115" s="61"/>
      <c r="RM115" s="61"/>
      <c r="RN115" s="61"/>
      <c r="RO115" s="61"/>
      <c r="RP115" s="61"/>
      <c r="RQ115" s="61"/>
      <c r="RR115" s="61"/>
      <c r="RS115" s="61"/>
      <c r="RT115" s="61"/>
      <c r="RU115" s="61"/>
      <c r="RV115" s="61"/>
      <c r="RW115" s="61"/>
      <c r="RX115" s="61"/>
      <c r="RY115" s="61"/>
      <c r="RZ115" s="61"/>
      <c r="SA115" s="61"/>
      <c r="SB115" s="61"/>
      <c r="SC115" s="61"/>
      <c r="SD115" s="61"/>
      <c r="SE115" s="61"/>
      <c r="SF115" s="61"/>
      <c r="SG115" s="61"/>
      <c r="SH115" s="61"/>
      <c r="SI115" s="61"/>
      <c r="SJ115" s="61"/>
      <c r="SK115" s="61"/>
      <c r="SL115" s="61"/>
      <c r="SM115" s="61"/>
      <c r="SN115" s="61"/>
      <c r="SO115" s="61"/>
      <c r="SP115" s="61"/>
      <c r="SQ115" s="61"/>
      <c r="SR115" s="61"/>
      <c r="SS115" s="61"/>
      <c r="ST115" s="61"/>
      <c r="SU115" s="61"/>
      <c r="SV115" s="61"/>
      <c r="SW115" s="61"/>
      <c r="SX115" s="61"/>
      <c r="SY115" s="61"/>
      <c r="SZ115" s="61"/>
      <c r="TA115" s="61"/>
      <c r="TB115" s="61"/>
      <c r="TC115" s="61"/>
      <c r="TD115" s="61"/>
      <c r="TE115" s="61"/>
      <c r="TF115" s="61"/>
      <c r="TG115" s="61"/>
      <c r="TH115" s="61"/>
      <c r="TI115" s="61"/>
      <c r="TJ115" s="61"/>
      <c r="TK115" s="61"/>
      <c r="TL115" s="61"/>
      <c r="TM115" s="61"/>
      <c r="TN115" s="61"/>
      <c r="TO115" s="61"/>
      <c r="TP115" s="61"/>
      <c r="TQ115" s="61"/>
      <c r="TR115" s="61"/>
      <c r="TS115" s="61"/>
      <c r="TT115" s="61"/>
      <c r="TU115" s="61"/>
      <c r="TV115" s="61"/>
      <c r="TW115" s="61"/>
      <c r="TX115" s="61"/>
      <c r="TY115" s="61"/>
      <c r="TZ115" s="61"/>
      <c r="UA115" s="61"/>
      <c r="UB115" s="61"/>
      <c r="UC115" s="61"/>
      <c r="UD115" s="61"/>
      <c r="UE115" s="61"/>
      <c r="UF115" s="61"/>
      <c r="UG115" s="61"/>
      <c r="UH115" s="61"/>
      <c r="UI115" s="61"/>
      <c r="UJ115" s="61"/>
      <c r="UK115" s="61"/>
      <c r="UL115" s="61"/>
      <c r="UM115" s="61"/>
      <c r="UN115" s="61"/>
      <c r="UO115" s="61"/>
      <c r="UP115" s="61"/>
      <c r="UQ115" s="61"/>
      <c r="UR115" s="61"/>
      <c r="US115" s="61"/>
      <c r="UT115" s="61"/>
      <c r="UU115" s="61"/>
      <c r="UV115" s="61"/>
      <c r="UW115" s="61"/>
      <c r="UX115" s="61"/>
      <c r="UY115" s="61"/>
      <c r="UZ115" s="61"/>
      <c r="VA115" s="61"/>
      <c r="VB115" s="61"/>
      <c r="VC115" s="61"/>
      <c r="VD115" s="61"/>
      <c r="VE115" s="61"/>
      <c r="VF115" s="61"/>
      <c r="VG115" s="61"/>
      <c r="VH115" s="61"/>
      <c r="VI115" s="61"/>
      <c r="VJ115" s="61"/>
      <c r="VK115" s="61"/>
      <c r="VL115" s="61"/>
      <c r="VM115" s="61"/>
      <c r="VN115" s="61"/>
      <c r="VO115" s="61"/>
      <c r="VP115" s="61"/>
      <c r="VQ115" s="61"/>
      <c r="VR115" s="61"/>
      <c r="VS115" s="61"/>
      <c r="VT115" s="61"/>
      <c r="VU115" s="61"/>
      <c r="VV115" s="61"/>
      <c r="VW115" s="61"/>
      <c r="VX115" s="61"/>
      <c r="VY115" s="61"/>
      <c r="VZ115" s="61"/>
      <c r="WA115" s="61"/>
      <c r="WB115" s="61"/>
      <c r="WC115" s="61"/>
      <c r="WD115" s="61"/>
      <c r="WE115" s="61"/>
      <c r="WF115" s="61"/>
      <c r="WG115" s="61"/>
      <c r="WH115" s="61"/>
      <c r="WI115" s="61"/>
      <c r="WJ115" s="61"/>
      <c r="WK115" s="61"/>
      <c r="WL115" s="61"/>
      <c r="WM115" s="61"/>
      <c r="WN115" s="61"/>
      <c r="WO115" s="61"/>
      <c r="WP115" s="61"/>
      <c r="WQ115" s="61"/>
      <c r="WR115" s="61"/>
      <c r="WS115" s="61"/>
      <c r="WT115" s="61"/>
      <c r="WU115" s="61"/>
      <c r="WV115" s="61"/>
      <c r="WW115" s="61"/>
      <c r="WX115" s="61"/>
      <c r="WY115" s="61"/>
      <c r="WZ115" s="61"/>
      <c r="XA115" s="61"/>
      <c r="XB115" s="61"/>
      <c r="XC115" s="61"/>
      <c r="XD115" s="61"/>
      <c r="XE115" s="61"/>
      <c r="XF115" s="61"/>
      <c r="XG115" s="61"/>
      <c r="XH115" s="61"/>
      <c r="XI115" s="61"/>
      <c r="XJ115" s="61"/>
      <c r="XK115" s="61"/>
      <c r="XL115" s="61"/>
      <c r="XM115" s="61"/>
      <c r="XN115" s="61"/>
      <c r="XO115" s="61"/>
      <c r="XP115" s="61"/>
      <c r="XQ115" s="61"/>
      <c r="XR115" s="61"/>
      <c r="XS115" s="61"/>
      <c r="XT115" s="61"/>
      <c r="XU115" s="61"/>
      <c r="XV115" s="61"/>
      <c r="XW115" s="61"/>
      <c r="XX115" s="61"/>
      <c r="XY115" s="61"/>
      <c r="XZ115" s="61"/>
      <c r="YA115" s="61"/>
      <c r="YB115" s="61"/>
      <c r="YC115" s="61"/>
      <c r="YD115" s="61"/>
      <c r="YE115" s="61"/>
      <c r="YF115" s="61"/>
      <c r="YG115" s="61"/>
      <c r="YH115" s="61"/>
      <c r="YI115" s="61"/>
      <c r="YJ115" s="61"/>
      <c r="YK115" s="61"/>
      <c r="YL115" s="61"/>
      <c r="YM115" s="61"/>
      <c r="YN115" s="61"/>
      <c r="YO115" s="61"/>
      <c r="YP115" s="61"/>
      <c r="YQ115" s="61"/>
      <c r="YR115" s="61"/>
      <c r="YS115" s="61"/>
      <c r="YT115" s="61"/>
      <c r="YU115" s="61"/>
      <c r="YV115" s="61"/>
      <c r="YW115" s="61"/>
      <c r="YX115" s="61"/>
      <c r="YY115" s="61"/>
      <c r="YZ115" s="61"/>
      <c r="ZA115" s="61"/>
      <c r="ZB115" s="61"/>
      <c r="ZC115" s="61"/>
      <c r="ZD115" s="61"/>
      <c r="ZE115" s="61"/>
      <c r="ZF115" s="61"/>
      <c r="ZG115" s="61"/>
      <c r="ZH115" s="61"/>
      <c r="ZI115" s="61"/>
      <c r="ZJ115" s="61"/>
      <c r="ZK115" s="61"/>
      <c r="ZL115" s="61"/>
      <c r="ZM115" s="61"/>
      <c r="ZN115" s="61"/>
      <c r="ZO115" s="61"/>
      <c r="ZP115" s="61"/>
      <c r="ZQ115" s="61"/>
      <c r="ZR115" s="61"/>
      <c r="ZS115" s="61"/>
      <c r="ZT115" s="61"/>
      <c r="ZU115" s="61"/>
      <c r="ZV115" s="61"/>
      <c r="ZW115" s="61"/>
      <c r="ZX115" s="61"/>
      <c r="ZY115" s="61"/>
      <c r="ZZ115" s="61"/>
      <c r="AAA115" s="61"/>
      <c r="AAB115" s="61"/>
      <c r="AAC115" s="61"/>
      <c r="AAD115" s="61"/>
      <c r="AAE115" s="61"/>
      <c r="AAF115" s="61"/>
      <c r="AAG115" s="61"/>
      <c r="AAH115" s="61"/>
      <c r="AAI115" s="61"/>
      <c r="AAJ115" s="61"/>
      <c r="AAK115" s="61"/>
      <c r="AAL115" s="61"/>
      <c r="AAM115" s="61"/>
      <c r="AAN115" s="61"/>
      <c r="AAO115" s="61"/>
      <c r="AAP115" s="61"/>
      <c r="AAQ115" s="61"/>
      <c r="AAR115" s="61"/>
      <c r="AAS115" s="61"/>
      <c r="AAT115" s="61"/>
      <c r="AAU115" s="61"/>
      <c r="AAV115" s="61"/>
      <c r="AAW115" s="61"/>
      <c r="AAX115" s="61"/>
      <c r="AAY115" s="61"/>
      <c r="AAZ115" s="61"/>
      <c r="ABA115" s="61"/>
      <c r="ABB115" s="61"/>
      <c r="ABC115" s="61"/>
      <c r="ABD115" s="61"/>
      <c r="ABE115" s="61"/>
      <c r="ABF115" s="61"/>
      <c r="ABG115" s="61"/>
      <c r="ABH115" s="61"/>
      <c r="ABI115" s="61"/>
      <c r="ABJ115" s="61"/>
      <c r="ABK115" s="61"/>
      <c r="ABL115" s="61"/>
      <c r="ABM115" s="61"/>
      <c r="ABN115" s="61"/>
      <c r="ABO115" s="61"/>
      <c r="ABP115" s="61"/>
      <c r="ABQ115" s="61"/>
      <c r="ABR115" s="61"/>
      <c r="ABS115" s="61"/>
      <c r="ABT115" s="61"/>
      <c r="ABU115" s="61"/>
      <c r="ABV115" s="61"/>
      <c r="ABW115" s="61"/>
      <c r="ABX115" s="61"/>
      <c r="ABY115" s="61"/>
      <c r="ABZ115" s="61"/>
      <c r="ACA115" s="61"/>
      <c r="ACB115" s="61"/>
      <c r="ACC115" s="61"/>
      <c r="ACD115" s="61"/>
      <c r="ACE115" s="61"/>
      <c r="ACF115" s="61"/>
      <c r="ACG115" s="61"/>
      <c r="ACH115" s="61"/>
      <c r="ACI115" s="61"/>
      <c r="ACJ115" s="61"/>
      <c r="ACK115" s="61"/>
      <c r="ACL115" s="61"/>
      <c r="ACM115" s="61"/>
      <c r="ACN115" s="61"/>
      <c r="ACO115" s="61"/>
      <c r="ACP115" s="61"/>
      <c r="ACQ115" s="61"/>
      <c r="ACR115" s="61"/>
      <c r="ACS115" s="61"/>
      <c r="ACT115" s="61"/>
      <c r="ACU115" s="61"/>
      <c r="ACV115" s="61"/>
      <c r="ACW115" s="61"/>
      <c r="ACX115" s="61"/>
      <c r="ACY115" s="61"/>
      <c r="ACZ115" s="61"/>
      <c r="ADA115" s="61"/>
      <c r="ADB115" s="61"/>
      <c r="ADC115" s="61"/>
      <c r="ADD115" s="61"/>
      <c r="ADE115" s="61"/>
      <c r="ADF115" s="61"/>
      <c r="ADG115" s="61"/>
      <c r="ADH115" s="61"/>
      <c r="ADI115" s="61"/>
      <c r="ADJ115" s="61"/>
      <c r="ADK115" s="61"/>
      <c r="ADL115" s="61"/>
      <c r="ADM115" s="61"/>
      <c r="ADN115" s="61"/>
      <c r="ADO115" s="61"/>
      <c r="ADP115" s="61"/>
      <c r="ADQ115" s="61"/>
      <c r="ADR115" s="61"/>
      <c r="ADS115" s="61"/>
      <c r="ADT115" s="61"/>
      <c r="ADU115" s="61"/>
      <c r="ADV115" s="61"/>
      <c r="ADW115" s="61"/>
      <c r="ADX115" s="61"/>
      <c r="ADY115" s="61"/>
      <c r="ADZ115" s="61"/>
      <c r="AEA115" s="61"/>
      <c r="AEB115" s="61"/>
      <c r="AEC115" s="61"/>
      <c r="AED115" s="61"/>
      <c r="AEE115" s="61"/>
      <c r="AEF115" s="61"/>
      <c r="AEG115" s="61"/>
      <c r="AEH115" s="61"/>
      <c r="AEI115" s="61"/>
      <c r="AEJ115" s="61"/>
      <c r="AEK115" s="61"/>
      <c r="AEL115" s="61"/>
      <c r="AEM115" s="61"/>
      <c r="AEN115" s="61"/>
      <c r="AEO115" s="61"/>
      <c r="AEP115" s="61"/>
      <c r="AEQ115" s="61"/>
      <c r="AER115" s="61"/>
      <c r="AES115" s="61"/>
      <c r="AET115" s="61"/>
      <c r="AEU115" s="61"/>
      <c r="AEV115" s="61"/>
      <c r="AEW115" s="61"/>
      <c r="AEX115" s="61"/>
      <c r="AEY115" s="61"/>
      <c r="AEZ115" s="61"/>
      <c r="AFA115" s="61"/>
      <c r="AFB115" s="61"/>
      <c r="AFC115" s="61"/>
      <c r="AFD115" s="61"/>
      <c r="AFE115" s="61"/>
      <c r="AFF115" s="61"/>
      <c r="AFG115" s="61"/>
      <c r="AFH115" s="61"/>
      <c r="AFI115" s="61"/>
      <c r="AFJ115" s="61"/>
      <c r="AFK115" s="61"/>
      <c r="AFL115" s="61"/>
      <c r="AFM115" s="61"/>
      <c r="AFN115" s="61"/>
      <c r="AFO115" s="61"/>
      <c r="AFP115" s="61"/>
      <c r="AFQ115" s="61"/>
      <c r="AFR115" s="61"/>
      <c r="AFS115" s="61"/>
      <c r="AFT115" s="61"/>
      <c r="AFU115" s="61"/>
      <c r="AFV115" s="61"/>
      <c r="AFW115" s="61"/>
      <c r="AFX115" s="61"/>
      <c r="AFY115" s="61"/>
      <c r="AFZ115" s="61"/>
      <c r="AGA115" s="61"/>
      <c r="AGB115" s="61"/>
      <c r="AGC115" s="61"/>
      <c r="AGD115" s="61"/>
      <c r="AGE115" s="61"/>
      <c r="AGF115" s="61"/>
      <c r="AGG115" s="61"/>
      <c r="AGH115" s="61"/>
      <c r="AGI115" s="61"/>
      <c r="AGJ115" s="61"/>
      <c r="AGK115" s="61"/>
      <c r="AGL115" s="61"/>
      <c r="AGM115" s="61"/>
      <c r="AGN115" s="61"/>
      <c r="AGO115" s="61"/>
      <c r="AGP115" s="61"/>
      <c r="AGQ115" s="61"/>
      <c r="AGR115" s="61"/>
      <c r="AGS115" s="61"/>
      <c r="AGT115" s="61"/>
      <c r="AGU115" s="61"/>
      <c r="AGV115" s="61"/>
      <c r="AGW115" s="61"/>
      <c r="AGX115" s="61"/>
      <c r="AGY115" s="61"/>
      <c r="AGZ115" s="61"/>
      <c r="AHA115" s="61"/>
      <c r="AHB115" s="61"/>
      <c r="AHC115" s="61"/>
      <c r="AHD115" s="61"/>
      <c r="AHE115" s="61"/>
      <c r="AHF115" s="61"/>
      <c r="AHG115" s="61"/>
      <c r="AHH115" s="61"/>
      <c r="AHI115" s="61"/>
      <c r="AHJ115" s="61"/>
      <c r="AHK115" s="61"/>
      <c r="AHL115" s="61"/>
      <c r="AHM115" s="61"/>
      <c r="AHN115" s="61"/>
      <c r="AHO115" s="61"/>
      <c r="AHP115" s="61"/>
      <c r="AHQ115" s="61"/>
      <c r="AHR115" s="61"/>
      <c r="AHS115" s="61"/>
      <c r="AHT115" s="61"/>
      <c r="AHU115" s="61"/>
      <c r="AHV115" s="61"/>
      <c r="AHW115" s="61"/>
      <c r="AHX115" s="61"/>
      <c r="AHY115" s="61"/>
      <c r="AHZ115" s="61"/>
      <c r="AIA115" s="61"/>
      <c r="AIB115" s="61"/>
      <c r="AIC115" s="61"/>
      <c r="AID115" s="61"/>
      <c r="AIE115" s="61"/>
      <c r="AIF115" s="61"/>
      <c r="AIG115" s="61"/>
      <c r="AIH115" s="61"/>
      <c r="AII115" s="61"/>
      <c r="AIJ115" s="61"/>
      <c r="AIK115" s="61"/>
      <c r="AIL115" s="61"/>
      <c r="AIM115" s="61"/>
      <c r="AIN115" s="61"/>
      <c r="AIO115" s="61"/>
      <c r="AIP115" s="61"/>
      <c r="AIQ115" s="61"/>
      <c r="AIR115" s="61"/>
      <c r="AIS115" s="61"/>
      <c r="AIT115" s="61"/>
      <c r="AIU115" s="61"/>
      <c r="AIV115" s="61"/>
      <c r="AIW115" s="61"/>
      <c r="AIX115" s="61"/>
      <c r="AIY115" s="61"/>
      <c r="AIZ115" s="61"/>
      <c r="AJA115" s="61"/>
      <c r="AJB115" s="61"/>
      <c r="AJC115" s="61"/>
      <c r="AJD115" s="61"/>
      <c r="AJE115" s="61"/>
      <c r="AJF115" s="61"/>
      <c r="AJG115" s="61"/>
      <c r="AJH115" s="61"/>
      <c r="AJI115" s="61"/>
      <c r="AJJ115" s="61"/>
      <c r="AJK115" s="61"/>
      <c r="AJL115" s="61"/>
      <c r="AJM115" s="61"/>
      <c r="AJN115" s="61"/>
      <c r="AJO115" s="61"/>
      <c r="AJP115" s="61"/>
      <c r="AJQ115" s="61"/>
      <c r="AJR115" s="61"/>
      <c r="AJS115" s="61"/>
      <c r="AJT115" s="61"/>
      <c r="AJU115" s="61"/>
      <c r="AJV115" s="61"/>
      <c r="AJW115" s="61"/>
      <c r="AJX115" s="61"/>
      <c r="AJY115" s="61"/>
      <c r="AJZ115" s="61"/>
      <c r="AKA115" s="61"/>
      <c r="AKB115" s="61"/>
      <c r="AKC115" s="61"/>
      <c r="AKD115" s="61"/>
      <c r="AKE115" s="61"/>
      <c r="AKF115" s="61"/>
      <c r="AKG115" s="61"/>
      <c r="AKH115" s="61"/>
      <c r="AKI115" s="61"/>
      <c r="AKJ115" s="61"/>
      <c r="AKK115" s="61"/>
      <c r="AKL115" s="61"/>
      <c r="AKM115" s="61"/>
      <c r="AKN115" s="61"/>
      <c r="AKO115" s="61"/>
      <c r="AKP115" s="61"/>
      <c r="AKQ115" s="61"/>
      <c r="AKR115" s="61"/>
      <c r="AKS115" s="61"/>
      <c r="AKT115" s="61"/>
      <c r="AKU115" s="61"/>
      <c r="AKV115" s="61"/>
      <c r="AKW115" s="61"/>
      <c r="AKX115" s="61"/>
      <c r="AKY115" s="61"/>
      <c r="AKZ115" s="61"/>
      <c r="ALA115" s="61"/>
      <c r="ALB115" s="61"/>
      <c r="ALC115" s="61"/>
      <c r="ALD115" s="61"/>
      <c r="ALE115" s="61"/>
      <c r="ALF115" s="61"/>
      <c r="ALG115" s="61"/>
      <c r="ALH115" s="61"/>
      <c r="ALI115" s="61"/>
      <c r="ALJ115" s="61"/>
      <c r="ALK115" s="61"/>
      <c r="ALL115" s="61"/>
      <c r="ALM115" s="61"/>
      <c r="ALN115" s="61"/>
      <c r="ALO115" s="61"/>
      <c r="ALP115" s="61"/>
      <c r="ALQ115" s="61"/>
      <c r="ALR115" s="61"/>
      <c r="ALS115" s="61"/>
      <c r="ALT115" s="61"/>
      <c r="ALU115" s="61"/>
      <c r="ALV115" s="61"/>
      <c r="ALW115" s="61"/>
      <c r="ALX115" s="61"/>
      <c r="ALY115" s="61"/>
      <c r="ALZ115" s="61"/>
      <c r="AMA115" s="61"/>
      <c r="AMB115" s="61"/>
      <c r="AMC115" s="61"/>
      <c r="AMD115" s="61"/>
      <c r="AME115" s="61"/>
      <c r="AMF115" s="61"/>
      <c r="AMG115" s="61"/>
      <c r="AMH115" s="61"/>
      <c r="AMI115" s="61"/>
      <c r="AMJ115" s="61"/>
      <c r="AMK115" s="61"/>
      <c r="AML115" s="61"/>
      <c r="AMM115" s="61"/>
      <c r="AMN115" s="61"/>
      <c r="AMO115" s="61"/>
      <c r="AMP115" s="61"/>
      <c r="AMQ115" s="61"/>
      <c r="AMR115" s="61"/>
      <c r="AMS115" s="61"/>
      <c r="AMT115" s="61"/>
      <c r="AMU115" s="61"/>
      <c r="AMV115" s="61"/>
      <c r="AMW115" s="61"/>
      <c r="AMX115" s="61"/>
      <c r="AMY115" s="61"/>
      <c r="AMZ115" s="61"/>
      <c r="ANA115" s="61"/>
      <c r="ANB115" s="61"/>
      <c r="ANC115" s="61"/>
      <c r="AND115" s="61"/>
      <c r="ANE115" s="61"/>
      <c r="ANF115" s="61"/>
      <c r="ANG115" s="61"/>
      <c r="ANH115" s="61"/>
      <c r="ANI115" s="61"/>
      <c r="ANJ115" s="35"/>
    </row>
    <row r="116" spans="1:1050" s="503" customFormat="1" ht="26.1" customHeight="1" outlineLevel="1" x14ac:dyDescent="0.2">
      <c r="A116" s="505"/>
      <c r="B116" s="507"/>
      <c r="C116" s="507"/>
      <c r="D116" s="507"/>
      <c r="E116" s="507"/>
      <c r="F116" s="507"/>
      <c r="G116" s="507"/>
      <c r="H116" s="506"/>
      <c r="I116" s="506"/>
      <c r="J116" s="509"/>
      <c r="K116" s="509"/>
      <c r="L116" s="509"/>
      <c r="M116" s="509"/>
      <c r="N116" s="509"/>
      <c r="O116" s="509"/>
      <c r="P116" s="509"/>
      <c r="Q116" s="509"/>
      <c r="R116" s="509"/>
      <c r="S116" s="509"/>
      <c r="T116" s="509"/>
      <c r="U116" s="509"/>
      <c r="V116" s="506"/>
      <c r="W116" s="508"/>
      <c r="X116" s="510"/>
      <c r="Y116" s="511"/>
      <c r="Z116" s="509"/>
      <c r="AA116" s="509"/>
      <c r="AB116" s="509"/>
      <c r="AC116" s="509"/>
      <c r="AD116" s="509"/>
      <c r="AE116" s="512"/>
      <c r="AF116" s="509"/>
      <c r="AG116" s="509"/>
      <c r="AH116" s="509"/>
      <c r="AI116" s="509"/>
      <c r="AJ116" s="509"/>
      <c r="AK116" s="513"/>
      <c r="AL116" s="509"/>
      <c r="AM116" s="513"/>
      <c r="AN116" s="509"/>
      <c r="AO116" s="513"/>
      <c r="AP116" s="509"/>
      <c r="AQ116" s="513"/>
      <c r="AR116" s="509"/>
      <c r="AS116" s="513"/>
      <c r="AT116" s="509"/>
      <c r="AU116" s="514"/>
      <c r="AV116" s="509"/>
      <c r="AW116" s="514"/>
      <c r="AX116" s="509"/>
      <c r="AY116" s="514"/>
      <c r="AZ116" s="509"/>
      <c r="BA116" s="514"/>
      <c r="BB116" s="509"/>
      <c r="BC116" s="514"/>
      <c r="BD116" s="429"/>
      <c r="BE116" s="514"/>
      <c r="BF116" s="429"/>
      <c r="BG116" s="514"/>
      <c r="BH116" s="429"/>
      <c r="BI116" s="514"/>
      <c r="BJ116" s="429"/>
      <c r="BK116" s="514"/>
      <c r="BL116" s="429"/>
      <c r="BM116" s="429"/>
      <c r="BN116" s="429"/>
      <c r="BO116" s="429"/>
      <c r="BP116" s="429"/>
      <c r="BQ116" s="429"/>
      <c r="BR116" s="429"/>
      <c r="BS116" s="429"/>
      <c r="BT116" s="429"/>
      <c r="BU116" s="429"/>
      <c r="BV116" s="429"/>
      <c r="BW116" s="429"/>
      <c r="BX116" s="429"/>
      <c r="BY116" s="429"/>
      <c r="BZ116" s="429"/>
      <c r="CA116" s="429"/>
      <c r="CB116" s="429"/>
      <c r="CC116" s="429"/>
      <c r="CD116" s="429"/>
      <c r="CE116" s="429"/>
      <c r="CF116" s="429"/>
      <c r="CG116" s="429"/>
      <c r="CH116" s="429"/>
      <c r="CI116" s="429"/>
      <c r="CJ116" s="429"/>
      <c r="CK116" s="429"/>
      <c r="CL116" s="429"/>
      <c r="CM116" s="429"/>
      <c r="CN116" s="429"/>
      <c r="CO116" s="509"/>
      <c r="CP116" s="509">
        <f>SUM(CP111:CP115)</f>
        <v>15517.398499999999</v>
      </c>
      <c r="CQ116" s="509"/>
      <c r="CR116" s="509"/>
      <c r="CS116" s="509">
        <f>SUM(CS111:CS115)</f>
        <v>30221.19</v>
      </c>
      <c r="CT116" s="509">
        <f>SUM(CT111:CT115)</f>
        <v>9232.16</v>
      </c>
      <c r="CU116" s="509">
        <f>SUM(CU111:CU115)</f>
        <v>21513.104000000003</v>
      </c>
      <c r="CV116" s="429"/>
      <c r="CW116" s="509">
        <f>SUM(CW111:CW115)</f>
        <v>37013.479999999996</v>
      </c>
      <c r="CX116" s="509"/>
      <c r="CY116" s="509"/>
      <c r="CZ116" s="429">
        <f>SUM(CZ111:CZ115)</f>
        <v>44099.16</v>
      </c>
      <c r="DA116" s="515">
        <f>SUM(DA111:DA115)</f>
        <v>157596.49249999999</v>
      </c>
      <c r="DB116" s="506">
        <f>SUBTOTAL(9,DB111:DB112)</f>
        <v>0</v>
      </c>
      <c r="DC116" s="516"/>
      <c r="DD116" s="517"/>
      <c r="DE116" s="509"/>
      <c r="DF116" s="509"/>
      <c r="DG116" s="509"/>
      <c r="DH116" s="506"/>
      <c r="DI116" s="518"/>
      <c r="DJ116" s="518"/>
      <c r="DK116" s="519"/>
      <c r="DL116" s="520"/>
      <c r="DM116" s="520"/>
      <c r="DN116" s="521"/>
      <c r="DO116" s="522"/>
      <c r="DP116" s="522"/>
      <c r="DQ116" s="522"/>
      <c r="DR116" s="522"/>
      <c r="DS116" s="522"/>
      <c r="DT116" s="522"/>
      <c r="DU116" s="522"/>
      <c r="DV116" s="522"/>
      <c r="DW116" s="522"/>
      <c r="DX116" s="522"/>
      <c r="DY116" s="523"/>
      <c r="DZ116" s="524"/>
      <c r="EA116" s="524"/>
      <c r="EB116" s="525"/>
      <c r="EC116" s="526"/>
      <c r="ED116" s="527"/>
      <c r="EE116" s="523"/>
      <c r="EF116" s="523"/>
      <c r="EG116" s="523"/>
      <c r="EH116" s="523"/>
      <c r="EI116" s="523"/>
      <c r="EJ116" s="528"/>
      <c r="EK116" s="500"/>
      <c r="EL116" s="501"/>
      <c r="EM116" s="501"/>
      <c r="EN116" s="502"/>
      <c r="EO116" s="502"/>
      <c r="EP116" s="494"/>
      <c r="EQ116" s="494"/>
      <c r="ER116" s="494"/>
      <c r="ES116" s="494"/>
      <c r="ET116" s="494"/>
      <c r="EU116" s="494"/>
      <c r="EV116" s="494"/>
      <c r="EW116" s="494"/>
      <c r="EX116" s="494"/>
      <c r="EY116" s="494"/>
      <c r="EZ116" s="494"/>
      <c r="FA116" s="494"/>
      <c r="FB116" s="494"/>
      <c r="FC116" s="494"/>
      <c r="FD116" s="494"/>
      <c r="FE116" s="494"/>
      <c r="FF116" s="494"/>
      <c r="FG116" s="494"/>
      <c r="FH116" s="494"/>
      <c r="FI116" s="494"/>
      <c r="FJ116" s="494"/>
      <c r="FK116" s="494"/>
      <c r="FL116" s="494"/>
      <c r="FM116" s="494"/>
      <c r="FN116" s="494"/>
      <c r="FO116" s="494"/>
      <c r="FP116" s="494"/>
      <c r="FQ116" s="494"/>
      <c r="FR116" s="494"/>
      <c r="FS116" s="494"/>
      <c r="FT116" s="494"/>
      <c r="FU116" s="494"/>
      <c r="FV116" s="494"/>
      <c r="FW116" s="494"/>
      <c r="FX116" s="494"/>
      <c r="FY116" s="494"/>
      <c r="FZ116" s="494"/>
      <c r="GA116" s="494"/>
      <c r="GB116" s="494"/>
      <c r="GC116" s="494"/>
      <c r="GD116" s="494"/>
      <c r="GE116" s="494"/>
      <c r="GF116" s="494"/>
      <c r="GG116" s="494"/>
      <c r="GH116" s="494"/>
      <c r="GI116" s="494"/>
      <c r="GJ116" s="494"/>
      <c r="GK116" s="494"/>
      <c r="GL116" s="494"/>
      <c r="GM116" s="494"/>
      <c r="GN116" s="494"/>
      <c r="GO116" s="494"/>
      <c r="GP116" s="494"/>
      <c r="GQ116" s="494"/>
      <c r="GR116" s="494"/>
      <c r="GS116" s="494"/>
      <c r="GT116" s="494"/>
      <c r="GU116" s="494"/>
      <c r="GV116" s="494"/>
      <c r="GW116" s="494"/>
      <c r="GX116" s="494"/>
      <c r="GY116" s="494"/>
      <c r="GZ116" s="494"/>
      <c r="HA116" s="494"/>
      <c r="HB116" s="494"/>
      <c r="HC116" s="494"/>
      <c r="HD116" s="494"/>
      <c r="HE116" s="494"/>
      <c r="HF116" s="494"/>
      <c r="HG116" s="494"/>
      <c r="HH116" s="494"/>
      <c r="HI116" s="494"/>
      <c r="HJ116" s="494"/>
      <c r="HK116" s="494"/>
      <c r="HL116" s="494"/>
      <c r="HM116" s="494"/>
      <c r="HN116" s="494"/>
      <c r="HO116" s="494"/>
      <c r="HP116" s="494"/>
      <c r="HQ116" s="494"/>
      <c r="HR116" s="494"/>
      <c r="HS116" s="494"/>
      <c r="HT116" s="494"/>
      <c r="HU116" s="494"/>
      <c r="HV116" s="494"/>
      <c r="HW116" s="494"/>
      <c r="HX116" s="494"/>
      <c r="HY116" s="494"/>
      <c r="HZ116" s="494"/>
      <c r="IA116" s="494"/>
      <c r="IB116" s="494"/>
      <c r="IC116" s="494"/>
      <c r="ID116" s="494"/>
      <c r="IE116" s="494"/>
      <c r="IF116" s="494"/>
      <c r="IG116" s="494"/>
      <c r="IH116" s="494"/>
      <c r="II116" s="494"/>
      <c r="IJ116" s="494"/>
      <c r="IK116" s="494"/>
      <c r="IL116" s="494"/>
      <c r="IM116" s="494"/>
      <c r="IN116" s="494"/>
      <c r="IO116" s="494"/>
      <c r="IP116" s="494"/>
      <c r="IQ116" s="494"/>
      <c r="IR116" s="494"/>
      <c r="IS116" s="494"/>
      <c r="IT116" s="494"/>
      <c r="IU116" s="494"/>
      <c r="IV116" s="494"/>
      <c r="IW116" s="494"/>
      <c r="IX116" s="494"/>
      <c r="IY116" s="494"/>
      <c r="IZ116" s="494"/>
      <c r="JA116" s="494"/>
      <c r="JB116" s="494"/>
      <c r="JC116" s="494"/>
      <c r="JD116" s="494"/>
      <c r="JE116" s="494"/>
      <c r="JF116" s="494"/>
      <c r="JG116" s="494"/>
      <c r="JH116" s="494"/>
      <c r="JI116" s="494"/>
      <c r="JJ116" s="494"/>
      <c r="JK116" s="494"/>
      <c r="JL116" s="494"/>
      <c r="JM116" s="494"/>
      <c r="JN116" s="494"/>
      <c r="JO116" s="494"/>
      <c r="JP116" s="494"/>
      <c r="JQ116" s="494"/>
      <c r="JR116" s="494"/>
      <c r="JS116" s="494"/>
      <c r="JT116" s="494"/>
      <c r="JU116" s="494"/>
      <c r="JV116" s="494"/>
      <c r="JW116" s="494"/>
      <c r="JX116" s="494"/>
      <c r="JY116" s="494"/>
      <c r="JZ116" s="494"/>
      <c r="KA116" s="494"/>
      <c r="KB116" s="494"/>
      <c r="KC116" s="494"/>
      <c r="KD116" s="494"/>
      <c r="KE116" s="494"/>
      <c r="KF116" s="494"/>
      <c r="KG116" s="494"/>
      <c r="KH116" s="494"/>
      <c r="KI116" s="494"/>
      <c r="KJ116" s="494"/>
      <c r="KK116" s="494"/>
      <c r="KL116" s="494"/>
      <c r="KM116" s="494"/>
      <c r="KN116" s="494"/>
      <c r="KO116" s="494"/>
      <c r="KP116" s="494"/>
      <c r="KQ116" s="494"/>
      <c r="KR116" s="494"/>
      <c r="KS116" s="494"/>
      <c r="KT116" s="494"/>
      <c r="KU116" s="494"/>
      <c r="KV116" s="494"/>
      <c r="KW116" s="494"/>
      <c r="KX116" s="494"/>
      <c r="KY116" s="494"/>
      <c r="KZ116" s="494"/>
      <c r="LA116" s="494"/>
      <c r="LB116" s="494"/>
      <c r="LC116" s="494"/>
      <c r="LD116" s="494"/>
      <c r="LE116" s="494"/>
      <c r="LF116" s="494"/>
      <c r="LG116" s="494"/>
      <c r="LH116" s="494"/>
      <c r="LI116" s="494"/>
      <c r="LJ116" s="494"/>
      <c r="LK116" s="494"/>
      <c r="LL116" s="494"/>
      <c r="LM116" s="494"/>
      <c r="LN116" s="494"/>
      <c r="LO116" s="494"/>
      <c r="LP116" s="494"/>
      <c r="LQ116" s="494"/>
      <c r="LR116" s="494"/>
      <c r="LS116" s="494"/>
      <c r="LT116" s="494"/>
      <c r="LU116" s="494"/>
      <c r="LV116" s="494"/>
      <c r="LW116" s="494"/>
      <c r="LX116" s="494"/>
      <c r="LY116" s="494"/>
      <c r="LZ116" s="494"/>
      <c r="MA116" s="494"/>
      <c r="MB116" s="494"/>
      <c r="MC116" s="494"/>
      <c r="MD116" s="494"/>
      <c r="ME116" s="494"/>
      <c r="MF116" s="494"/>
      <c r="MG116" s="494"/>
      <c r="MH116" s="494"/>
      <c r="MI116" s="494"/>
      <c r="MJ116" s="494"/>
      <c r="MK116" s="494"/>
      <c r="ML116" s="494"/>
      <c r="MM116" s="494"/>
      <c r="MN116" s="494"/>
      <c r="MO116" s="494"/>
      <c r="MP116" s="494"/>
      <c r="MQ116" s="494"/>
      <c r="MR116" s="494"/>
      <c r="MS116" s="494"/>
      <c r="MT116" s="494"/>
      <c r="MU116" s="494"/>
      <c r="MV116" s="494"/>
      <c r="MW116" s="494"/>
      <c r="MX116" s="494"/>
      <c r="MY116" s="494"/>
      <c r="MZ116" s="494"/>
      <c r="NA116" s="494"/>
      <c r="NB116" s="494"/>
      <c r="NC116" s="494"/>
      <c r="ND116" s="494"/>
      <c r="NE116" s="494"/>
      <c r="NF116" s="494"/>
      <c r="NG116" s="494"/>
      <c r="NH116" s="494"/>
      <c r="NI116" s="494"/>
      <c r="NJ116" s="494"/>
      <c r="NK116" s="494"/>
      <c r="NL116" s="494"/>
      <c r="NM116" s="494"/>
      <c r="NN116" s="494"/>
      <c r="NO116" s="494"/>
      <c r="NP116" s="494"/>
      <c r="NQ116" s="494"/>
      <c r="NR116" s="494"/>
      <c r="NS116" s="494"/>
      <c r="NT116" s="494"/>
      <c r="NU116" s="494"/>
      <c r="NV116" s="494"/>
      <c r="NW116" s="494"/>
      <c r="NX116" s="494"/>
      <c r="NY116" s="494"/>
      <c r="NZ116" s="494"/>
      <c r="OA116" s="494"/>
      <c r="OB116" s="494"/>
      <c r="OC116" s="494"/>
      <c r="OD116" s="494"/>
      <c r="OE116" s="494"/>
      <c r="OF116" s="494"/>
      <c r="OG116" s="494"/>
      <c r="OH116" s="494"/>
      <c r="OI116" s="494"/>
      <c r="OJ116" s="494"/>
      <c r="OK116" s="494"/>
      <c r="OL116" s="494"/>
      <c r="OM116" s="494"/>
      <c r="ON116" s="494"/>
      <c r="OO116" s="494"/>
      <c r="OP116" s="494"/>
      <c r="OQ116" s="494"/>
      <c r="OR116" s="494"/>
      <c r="OS116" s="494"/>
      <c r="OT116" s="494"/>
      <c r="OU116" s="494"/>
      <c r="OV116" s="494"/>
      <c r="OW116" s="494"/>
      <c r="OX116" s="494"/>
      <c r="OY116" s="494"/>
      <c r="OZ116" s="494"/>
      <c r="PA116" s="494"/>
      <c r="PB116" s="494"/>
      <c r="PC116" s="494"/>
      <c r="PD116" s="494"/>
      <c r="PE116" s="494"/>
      <c r="PF116" s="494"/>
      <c r="PG116" s="494"/>
      <c r="PH116" s="494"/>
      <c r="PI116" s="494"/>
      <c r="PJ116" s="494"/>
      <c r="PK116" s="494"/>
      <c r="PL116" s="494"/>
      <c r="PM116" s="494"/>
      <c r="PN116" s="494"/>
      <c r="PO116" s="494"/>
      <c r="PP116" s="494"/>
      <c r="PQ116" s="494"/>
      <c r="PR116" s="494"/>
      <c r="PS116" s="494"/>
      <c r="PT116" s="494"/>
      <c r="PU116" s="494"/>
      <c r="PV116" s="494"/>
      <c r="PW116" s="494"/>
      <c r="PX116" s="494"/>
      <c r="PY116" s="494"/>
      <c r="PZ116" s="494"/>
      <c r="QA116" s="494"/>
      <c r="QB116" s="494"/>
      <c r="QC116" s="494"/>
      <c r="QD116" s="494"/>
      <c r="QE116" s="494"/>
      <c r="QF116" s="494"/>
      <c r="QG116" s="494"/>
      <c r="QH116" s="494"/>
      <c r="QI116" s="494"/>
      <c r="QJ116" s="494"/>
      <c r="QK116" s="494"/>
      <c r="QL116" s="494"/>
      <c r="QM116" s="494"/>
      <c r="QN116" s="494"/>
      <c r="QO116" s="494"/>
      <c r="QP116" s="494"/>
      <c r="QQ116" s="494"/>
      <c r="QR116" s="494"/>
      <c r="QS116" s="494"/>
      <c r="QT116" s="494"/>
      <c r="QU116" s="494"/>
      <c r="QV116" s="494"/>
      <c r="QW116" s="494"/>
      <c r="QX116" s="494"/>
      <c r="QY116" s="494"/>
      <c r="QZ116" s="494"/>
      <c r="RA116" s="494"/>
      <c r="RB116" s="494"/>
      <c r="RC116" s="494"/>
      <c r="RD116" s="494"/>
      <c r="RE116" s="494"/>
      <c r="RF116" s="494"/>
      <c r="RG116" s="494"/>
      <c r="RH116" s="494"/>
      <c r="RI116" s="494"/>
      <c r="RJ116" s="494"/>
      <c r="RK116" s="494"/>
      <c r="RL116" s="494"/>
      <c r="RM116" s="494"/>
      <c r="RN116" s="494"/>
      <c r="RO116" s="494"/>
      <c r="RP116" s="494"/>
      <c r="RQ116" s="494"/>
      <c r="RR116" s="494"/>
      <c r="RS116" s="494"/>
      <c r="RT116" s="494"/>
      <c r="RU116" s="494"/>
      <c r="RV116" s="494"/>
      <c r="RW116" s="494"/>
      <c r="RX116" s="494"/>
      <c r="RY116" s="494"/>
      <c r="RZ116" s="494"/>
      <c r="SA116" s="494"/>
      <c r="SB116" s="494"/>
      <c r="SC116" s="494"/>
      <c r="SD116" s="494"/>
      <c r="SE116" s="494"/>
      <c r="SF116" s="494"/>
      <c r="SG116" s="494"/>
      <c r="SH116" s="494"/>
      <c r="SI116" s="494"/>
      <c r="SJ116" s="494"/>
      <c r="SK116" s="494"/>
      <c r="SL116" s="494"/>
      <c r="SM116" s="494"/>
      <c r="SN116" s="494"/>
      <c r="SO116" s="494"/>
      <c r="SP116" s="494"/>
      <c r="SQ116" s="494"/>
      <c r="SR116" s="494"/>
      <c r="SS116" s="494"/>
      <c r="ST116" s="494"/>
      <c r="SU116" s="494"/>
      <c r="SV116" s="494"/>
      <c r="SW116" s="494"/>
      <c r="SX116" s="494"/>
      <c r="SY116" s="494"/>
      <c r="SZ116" s="494"/>
      <c r="TA116" s="494"/>
      <c r="TB116" s="494"/>
      <c r="TC116" s="494"/>
      <c r="TD116" s="494"/>
      <c r="TE116" s="494"/>
      <c r="TF116" s="494"/>
      <c r="TG116" s="494"/>
      <c r="TH116" s="494"/>
      <c r="TI116" s="494"/>
      <c r="TJ116" s="494"/>
      <c r="TK116" s="494"/>
      <c r="TL116" s="494"/>
      <c r="TM116" s="494"/>
      <c r="TN116" s="494"/>
      <c r="TO116" s="494"/>
      <c r="TP116" s="494"/>
      <c r="TQ116" s="494"/>
      <c r="TR116" s="494"/>
      <c r="TS116" s="494"/>
      <c r="TT116" s="494"/>
      <c r="TU116" s="494"/>
      <c r="TV116" s="494"/>
      <c r="TW116" s="494"/>
      <c r="TX116" s="494"/>
      <c r="TY116" s="494"/>
      <c r="TZ116" s="494"/>
      <c r="UA116" s="494"/>
      <c r="UB116" s="494"/>
      <c r="UC116" s="494"/>
      <c r="UD116" s="494"/>
      <c r="UE116" s="494"/>
      <c r="UF116" s="494"/>
      <c r="UG116" s="494"/>
      <c r="UH116" s="494"/>
      <c r="UI116" s="494"/>
      <c r="UJ116" s="494"/>
      <c r="UK116" s="494"/>
      <c r="UL116" s="494"/>
      <c r="UM116" s="494"/>
      <c r="UN116" s="494"/>
      <c r="UO116" s="494"/>
      <c r="UP116" s="494"/>
      <c r="UQ116" s="494"/>
      <c r="UR116" s="494"/>
      <c r="US116" s="494"/>
      <c r="UT116" s="494"/>
      <c r="UU116" s="494"/>
      <c r="UV116" s="494"/>
      <c r="UW116" s="494"/>
      <c r="UX116" s="494"/>
      <c r="UY116" s="494"/>
      <c r="UZ116" s="494"/>
      <c r="VA116" s="494"/>
      <c r="VB116" s="494"/>
      <c r="VC116" s="494"/>
      <c r="VD116" s="494"/>
      <c r="VE116" s="494"/>
      <c r="VF116" s="494"/>
      <c r="VG116" s="494"/>
      <c r="VH116" s="494"/>
      <c r="VI116" s="494"/>
      <c r="VJ116" s="494"/>
      <c r="VK116" s="494"/>
      <c r="VL116" s="494"/>
      <c r="VM116" s="494"/>
      <c r="VN116" s="494"/>
      <c r="VO116" s="494"/>
      <c r="VP116" s="494"/>
      <c r="VQ116" s="494"/>
      <c r="VR116" s="494"/>
      <c r="VS116" s="494"/>
      <c r="VT116" s="494"/>
      <c r="VU116" s="494"/>
      <c r="VV116" s="494"/>
      <c r="VW116" s="494"/>
      <c r="VX116" s="494"/>
      <c r="VY116" s="494"/>
      <c r="VZ116" s="494"/>
      <c r="WA116" s="494"/>
      <c r="WB116" s="494"/>
      <c r="WC116" s="494"/>
      <c r="WD116" s="494"/>
      <c r="WE116" s="494"/>
      <c r="WF116" s="494"/>
      <c r="WG116" s="494"/>
      <c r="WH116" s="494"/>
      <c r="WI116" s="494"/>
      <c r="WJ116" s="494"/>
      <c r="WK116" s="494"/>
      <c r="WL116" s="494"/>
      <c r="WM116" s="494"/>
      <c r="WN116" s="494"/>
      <c r="WO116" s="494"/>
      <c r="WP116" s="494"/>
      <c r="WQ116" s="494"/>
      <c r="WR116" s="494"/>
      <c r="WS116" s="494"/>
      <c r="WT116" s="494"/>
      <c r="WU116" s="494"/>
      <c r="WV116" s="494"/>
      <c r="WW116" s="494"/>
      <c r="WX116" s="494"/>
      <c r="WY116" s="494"/>
      <c r="WZ116" s="494"/>
      <c r="XA116" s="494"/>
      <c r="XB116" s="494"/>
      <c r="XC116" s="494"/>
      <c r="XD116" s="494"/>
      <c r="XE116" s="494"/>
      <c r="XF116" s="494"/>
      <c r="XG116" s="494"/>
      <c r="XH116" s="494"/>
      <c r="XI116" s="494"/>
      <c r="XJ116" s="494"/>
      <c r="XK116" s="494"/>
      <c r="XL116" s="494"/>
      <c r="XM116" s="494"/>
      <c r="XN116" s="494"/>
      <c r="XO116" s="494"/>
      <c r="XP116" s="494"/>
      <c r="XQ116" s="494"/>
      <c r="XR116" s="494"/>
      <c r="XS116" s="494"/>
      <c r="XT116" s="494"/>
      <c r="XU116" s="494"/>
      <c r="XV116" s="494"/>
      <c r="XW116" s="494"/>
      <c r="XX116" s="494"/>
      <c r="XY116" s="494"/>
      <c r="XZ116" s="494"/>
      <c r="YA116" s="494"/>
      <c r="YB116" s="494"/>
      <c r="YC116" s="494"/>
      <c r="YD116" s="494"/>
      <c r="YE116" s="494"/>
      <c r="YF116" s="494"/>
      <c r="YG116" s="494"/>
      <c r="YH116" s="494"/>
      <c r="YI116" s="494"/>
      <c r="YJ116" s="494"/>
      <c r="YK116" s="494"/>
      <c r="YL116" s="494"/>
      <c r="YM116" s="494"/>
      <c r="YN116" s="494"/>
      <c r="YO116" s="494"/>
      <c r="YP116" s="494"/>
      <c r="YQ116" s="494"/>
      <c r="YR116" s="494"/>
      <c r="YS116" s="494"/>
      <c r="YT116" s="494"/>
      <c r="YU116" s="494"/>
      <c r="YV116" s="494"/>
      <c r="YW116" s="494"/>
      <c r="YX116" s="494"/>
      <c r="YY116" s="494"/>
      <c r="YZ116" s="494"/>
      <c r="ZA116" s="494"/>
      <c r="ZB116" s="494"/>
      <c r="ZC116" s="494"/>
      <c r="ZD116" s="494"/>
      <c r="ZE116" s="494"/>
      <c r="ZF116" s="494"/>
      <c r="ZG116" s="494"/>
      <c r="ZH116" s="494"/>
      <c r="ZI116" s="494"/>
      <c r="ZJ116" s="494"/>
      <c r="ZK116" s="494"/>
      <c r="ZL116" s="494"/>
      <c r="ZM116" s="494"/>
      <c r="ZN116" s="494"/>
      <c r="ZO116" s="494"/>
      <c r="ZP116" s="494"/>
      <c r="ZQ116" s="494"/>
      <c r="ZR116" s="494"/>
      <c r="ZS116" s="494"/>
      <c r="ZT116" s="494"/>
      <c r="ZU116" s="494"/>
      <c r="ZV116" s="494"/>
      <c r="ZW116" s="494"/>
      <c r="ZX116" s="494"/>
      <c r="ZY116" s="494"/>
      <c r="ZZ116" s="494"/>
      <c r="AAA116" s="494"/>
      <c r="AAB116" s="494"/>
      <c r="AAC116" s="494"/>
      <c r="AAD116" s="494"/>
      <c r="AAE116" s="494"/>
      <c r="AAF116" s="494"/>
      <c r="AAG116" s="494"/>
      <c r="AAH116" s="494"/>
      <c r="AAI116" s="494"/>
      <c r="AAJ116" s="494"/>
      <c r="AAK116" s="494"/>
      <c r="AAL116" s="494"/>
      <c r="AAM116" s="494"/>
      <c r="AAN116" s="494"/>
      <c r="AAO116" s="494"/>
      <c r="AAP116" s="494"/>
      <c r="AAQ116" s="494"/>
      <c r="AAR116" s="494"/>
      <c r="AAS116" s="494"/>
      <c r="AAT116" s="494"/>
      <c r="AAU116" s="494"/>
      <c r="AAV116" s="494"/>
      <c r="AAW116" s="494"/>
      <c r="AAX116" s="494"/>
      <c r="AAY116" s="494"/>
      <c r="AAZ116" s="494"/>
      <c r="ABA116" s="494"/>
      <c r="ABB116" s="494"/>
      <c r="ABC116" s="494"/>
      <c r="ABD116" s="494"/>
      <c r="ABE116" s="494"/>
      <c r="ABF116" s="494"/>
      <c r="ABG116" s="494"/>
      <c r="ABH116" s="494"/>
      <c r="ABI116" s="494"/>
      <c r="ABJ116" s="494"/>
      <c r="ABK116" s="494"/>
      <c r="ABL116" s="494"/>
      <c r="ABM116" s="494"/>
      <c r="ABN116" s="494"/>
      <c r="ABO116" s="494"/>
      <c r="ABP116" s="494"/>
      <c r="ABQ116" s="494"/>
      <c r="ABR116" s="494"/>
      <c r="ABS116" s="494"/>
      <c r="ABT116" s="494"/>
      <c r="ABU116" s="494"/>
      <c r="ABV116" s="494"/>
      <c r="ABW116" s="494"/>
      <c r="ABX116" s="494"/>
      <c r="ABY116" s="494"/>
      <c r="ABZ116" s="494"/>
      <c r="ACA116" s="494"/>
      <c r="ACB116" s="494"/>
      <c r="ACC116" s="494"/>
      <c r="ACD116" s="494"/>
      <c r="ACE116" s="494"/>
      <c r="ACF116" s="494"/>
      <c r="ACG116" s="494"/>
      <c r="ACH116" s="494"/>
      <c r="ACI116" s="494"/>
      <c r="ACJ116" s="494"/>
      <c r="ACK116" s="494"/>
      <c r="ACL116" s="494"/>
      <c r="ACM116" s="494"/>
      <c r="ACN116" s="494"/>
      <c r="ACO116" s="494"/>
      <c r="ACP116" s="494"/>
      <c r="ACQ116" s="494"/>
      <c r="ACR116" s="494"/>
      <c r="ACS116" s="494"/>
      <c r="ACT116" s="494"/>
      <c r="ACU116" s="494"/>
      <c r="ACV116" s="494"/>
      <c r="ACW116" s="494"/>
      <c r="ACX116" s="494"/>
      <c r="ACY116" s="494"/>
      <c r="ACZ116" s="494"/>
      <c r="ADA116" s="494"/>
      <c r="ADB116" s="494"/>
      <c r="ADC116" s="494"/>
      <c r="ADD116" s="494"/>
      <c r="ADE116" s="494"/>
      <c r="ADF116" s="494"/>
      <c r="ADG116" s="494"/>
      <c r="ADH116" s="494"/>
      <c r="ADI116" s="494"/>
      <c r="ADJ116" s="494"/>
      <c r="ADK116" s="494"/>
      <c r="ADL116" s="494"/>
      <c r="ADM116" s="494"/>
      <c r="ADN116" s="494"/>
      <c r="ADO116" s="494"/>
      <c r="ADP116" s="494"/>
      <c r="ADQ116" s="494"/>
      <c r="ADR116" s="494"/>
      <c r="ADS116" s="494"/>
      <c r="ADT116" s="494"/>
      <c r="ADU116" s="494"/>
      <c r="ADV116" s="494"/>
      <c r="ADW116" s="494"/>
      <c r="ADX116" s="494"/>
      <c r="ADY116" s="494"/>
      <c r="ADZ116" s="494"/>
      <c r="AEA116" s="494"/>
      <c r="AEB116" s="494"/>
      <c r="AEC116" s="494"/>
      <c r="AED116" s="494"/>
      <c r="AEE116" s="494"/>
      <c r="AEF116" s="494"/>
      <c r="AEG116" s="494"/>
      <c r="AEH116" s="494"/>
      <c r="AEI116" s="494"/>
      <c r="AEJ116" s="494"/>
      <c r="AEK116" s="494"/>
      <c r="AEL116" s="494"/>
      <c r="AEM116" s="494"/>
      <c r="AEN116" s="494"/>
      <c r="AEO116" s="494"/>
      <c r="AEP116" s="494"/>
      <c r="AEQ116" s="494"/>
      <c r="AER116" s="494"/>
      <c r="AES116" s="494"/>
      <c r="AET116" s="494"/>
      <c r="AEU116" s="494"/>
      <c r="AEV116" s="494"/>
      <c r="AEW116" s="494"/>
      <c r="AEX116" s="494"/>
      <c r="AEY116" s="494"/>
      <c r="AEZ116" s="494"/>
      <c r="AFA116" s="494"/>
      <c r="AFB116" s="494"/>
      <c r="AFC116" s="494"/>
      <c r="AFD116" s="494"/>
      <c r="AFE116" s="494"/>
      <c r="AFF116" s="494"/>
      <c r="AFG116" s="494"/>
      <c r="AFH116" s="494"/>
      <c r="AFI116" s="494"/>
      <c r="AFJ116" s="494"/>
      <c r="AFK116" s="494"/>
      <c r="AFL116" s="494"/>
      <c r="AFM116" s="494"/>
      <c r="AFN116" s="494"/>
      <c r="AFO116" s="494"/>
      <c r="AFP116" s="494"/>
      <c r="AFQ116" s="494"/>
      <c r="AFR116" s="494"/>
      <c r="AFS116" s="494"/>
      <c r="AFT116" s="494"/>
      <c r="AFU116" s="494"/>
      <c r="AFV116" s="494"/>
      <c r="AFW116" s="494"/>
      <c r="AFX116" s="494"/>
      <c r="AFY116" s="494"/>
      <c r="AFZ116" s="494"/>
      <c r="AGA116" s="494"/>
      <c r="AGB116" s="494"/>
      <c r="AGC116" s="494"/>
      <c r="AGD116" s="494"/>
      <c r="AGE116" s="494"/>
      <c r="AGF116" s="494"/>
      <c r="AGG116" s="494"/>
      <c r="AGH116" s="494"/>
      <c r="AGI116" s="494"/>
      <c r="AGJ116" s="494"/>
      <c r="AGK116" s="494"/>
      <c r="AGL116" s="494"/>
      <c r="AGM116" s="494"/>
      <c r="AGN116" s="494"/>
      <c r="AGO116" s="494"/>
      <c r="AGP116" s="494"/>
      <c r="AGQ116" s="494"/>
      <c r="AGR116" s="494"/>
      <c r="AGS116" s="494"/>
      <c r="AGT116" s="494"/>
      <c r="AGU116" s="494"/>
      <c r="AGV116" s="494"/>
      <c r="AGW116" s="494"/>
      <c r="AGX116" s="494"/>
      <c r="AGY116" s="494"/>
      <c r="AGZ116" s="494"/>
      <c r="AHA116" s="494"/>
      <c r="AHB116" s="494"/>
      <c r="AHC116" s="494"/>
      <c r="AHD116" s="494"/>
      <c r="AHE116" s="494"/>
      <c r="AHF116" s="494"/>
      <c r="AHG116" s="494"/>
      <c r="AHH116" s="494"/>
      <c r="AHI116" s="494"/>
      <c r="AHJ116" s="494"/>
      <c r="AHK116" s="494"/>
      <c r="AHL116" s="494"/>
      <c r="AHM116" s="494"/>
      <c r="AHN116" s="494"/>
      <c r="AHO116" s="494"/>
      <c r="AHP116" s="494"/>
      <c r="AHQ116" s="494"/>
      <c r="AHR116" s="494"/>
      <c r="AHS116" s="494"/>
      <c r="AHT116" s="494"/>
      <c r="AHU116" s="494"/>
      <c r="AHV116" s="494"/>
      <c r="AHW116" s="494"/>
      <c r="AHX116" s="494"/>
      <c r="AHY116" s="494"/>
      <c r="AHZ116" s="494"/>
      <c r="AIA116" s="494"/>
      <c r="AIB116" s="494"/>
      <c r="AIC116" s="494"/>
      <c r="AID116" s="494"/>
      <c r="AIE116" s="494"/>
      <c r="AIF116" s="494"/>
      <c r="AIG116" s="494"/>
      <c r="AIH116" s="494"/>
      <c r="AII116" s="494"/>
      <c r="AIJ116" s="494"/>
      <c r="AIK116" s="494"/>
      <c r="AIL116" s="494"/>
      <c r="AIM116" s="494"/>
      <c r="AIN116" s="494"/>
      <c r="AIO116" s="494"/>
      <c r="AIP116" s="494"/>
      <c r="AIQ116" s="494"/>
      <c r="AIR116" s="494"/>
      <c r="AIS116" s="494"/>
      <c r="AIT116" s="494"/>
      <c r="AIU116" s="494"/>
      <c r="AIV116" s="494"/>
      <c r="AIW116" s="494"/>
      <c r="AIX116" s="494"/>
      <c r="AIY116" s="494"/>
      <c r="AIZ116" s="494"/>
      <c r="AJA116" s="494"/>
      <c r="AJB116" s="494"/>
      <c r="AJC116" s="494"/>
      <c r="AJD116" s="494"/>
      <c r="AJE116" s="494"/>
      <c r="AJF116" s="494"/>
      <c r="AJG116" s="494"/>
      <c r="AJH116" s="494"/>
      <c r="AJI116" s="494"/>
      <c r="AJJ116" s="494"/>
      <c r="AJK116" s="494"/>
      <c r="AJL116" s="494"/>
      <c r="AJM116" s="494"/>
      <c r="AJN116" s="494"/>
      <c r="AJO116" s="494"/>
      <c r="AJP116" s="494"/>
      <c r="AJQ116" s="494"/>
      <c r="AJR116" s="494"/>
      <c r="AJS116" s="494"/>
      <c r="AJT116" s="494"/>
      <c r="AJU116" s="494"/>
      <c r="AJV116" s="494"/>
      <c r="AJW116" s="494"/>
      <c r="AJX116" s="494"/>
      <c r="AJY116" s="494"/>
      <c r="AJZ116" s="494"/>
      <c r="AKA116" s="494"/>
      <c r="AKB116" s="494"/>
      <c r="AKC116" s="494"/>
      <c r="AKD116" s="494"/>
      <c r="AKE116" s="494"/>
      <c r="AKF116" s="494"/>
      <c r="AKG116" s="494"/>
      <c r="AKH116" s="494"/>
      <c r="AKI116" s="494"/>
      <c r="AKJ116" s="494"/>
      <c r="AKK116" s="494"/>
      <c r="AKL116" s="494"/>
      <c r="AKM116" s="494"/>
      <c r="AKN116" s="494"/>
      <c r="AKO116" s="494"/>
      <c r="AKP116" s="494"/>
      <c r="AKQ116" s="494"/>
      <c r="AKR116" s="494"/>
      <c r="AKS116" s="494"/>
      <c r="AKT116" s="494"/>
      <c r="AKU116" s="494"/>
      <c r="AKV116" s="494"/>
      <c r="AKW116" s="494"/>
      <c r="AKX116" s="494"/>
      <c r="AKY116" s="494"/>
      <c r="AKZ116" s="494"/>
      <c r="ALA116" s="494"/>
      <c r="ALB116" s="494"/>
      <c r="ALC116" s="494"/>
      <c r="ALD116" s="494"/>
      <c r="ALE116" s="494"/>
      <c r="ALF116" s="494"/>
      <c r="ALG116" s="494"/>
      <c r="ALH116" s="494"/>
      <c r="ALI116" s="494"/>
      <c r="ALJ116" s="494"/>
      <c r="ALK116" s="494"/>
      <c r="ALL116" s="494"/>
      <c r="ALM116" s="494"/>
      <c r="ALN116" s="494"/>
      <c r="ALO116" s="494"/>
      <c r="ALP116" s="494"/>
      <c r="ALQ116" s="494"/>
      <c r="ALR116" s="494"/>
      <c r="ALS116" s="494"/>
      <c r="ALT116" s="494"/>
      <c r="ALU116" s="494"/>
      <c r="ALV116" s="494"/>
      <c r="ALW116" s="494"/>
      <c r="ALX116" s="494"/>
      <c r="ALY116" s="494"/>
      <c r="ALZ116" s="494"/>
      <c r="AMA116" s="494"/>
      <c r="AMB116" s="494"/>
      <c r="AMC116" s="494"/>
      <c r="AMD116" s="494"/>
      <c r="AME116" s="494"/>
      <c r="AMF116" s="494"/>
      <c r="AMG116" s="494"/>
      <c r="AMH116" s="494"/>
      <c r="AMI116" s="494"/>
      <c r="AMJ116" s="494"/>
      <c r="AMK116" s="494"/>
      <c r="AML116" s="494"/>
      <c r="AMM116" s="494"/>
      <c r="AMN116" s="494"/>
      <c r="AMO116" s="494"/>
      <c r="AMP116" s="494"/>
      <c r="AMQ116" s="494"/>
      <c r="AMR116" s="494"/>
      <c r="AMS116" s="494"/>
      <c r="AMT116" s="494"/>
      <c r="AMU116" s="494"/>
      <c r="AMV116" s="494"/>
      <c r="AMW116" s="494"/>
      <c r="AMX116" s="494"/>
      <c r="AMY116" s="494"/>
      <c r="AMZ116" s="494"/>
      <c r="ANA116" s="494"/>
      <c r="ANB116" s="494"/>
      <c r="ANC116" s="494"/>
      <c r="AND116" s="494"/>
      <c r="ANE116" s="494"/>
      <c r="ANF116" s="494"/>
      <c r="ANG116" s="494"/>
      <c r="ANH116" s="494"/>
      <c r="ANI116" s="494"/>
      <c r="ANJ116" s="494"/>
    </row>
    <row r="117" spans="1:1050" ht="26.1" customHeight="1" outlineLevel="2" x14ac:dyDescent="0.2">
      <c r="A117" s="386">
        <f>EJ117</f>
        <v>326</v>
      </c>
      <c r="B117" s="387" t="s">
        <v>137</v>
      </c>
      <c r="C117" s="387" t="s">
        <v>126</v>
      </c>
      <c r="D117" s="387" t="s">
        <v>10</v>
      </c>
      <c r="E117" s="387" t="s">
        <v>138</v>
      </c>
      <c r="F117" s="387" t="s">
        <v>150</v>
      </c>
      <c r="G117" s="388" t="s">
        <v>163</v>
      </c>
      <c r="H117" s="389" t="s">
        <v>130</v>
      </c>
      <c r="I117" s="389">
        <v>26</v>
      </c>
      <c r="J117" s="391">
        <v>925.96</v>
      </c>
      <c r="K117" s="391">
        <v>234.85</v>
      </c>
      <c r="L117" s="391">
        <v>576.47</v>
      </c>
      <c r="M117" s="391">
        <v>421.05</v>
      </c>
      <c r="N117" s="391">
        <v>353.1</v>
      </c>
      <c r="O117" s="391"/>
      <c r="P117" s="391"/>
      <c r="Q117" s="391"/>
      <c r="R117" s="391"/>
      <c r="S117" s="391"/>
      <c r="T117" s="391">
        <f>SUM(J117:S117)</f>
        <v>2511.4299999999998</v>
      </c>
      <c r="U117" s="391">
        <f>(((J117+K117+L117+N117+P117)*14)+((M117+O117+Q117+R117+S117)*12))</f>
        <v>34317.919999999998</v>
      </c>
      <c r="V117" s="389">
        <v>7</v>
      </c>
      <c r="W117" s="392">
        <v>22</v>
      </c>
      <c r="X117" s="393">
        <f>VLOOKUP(W117,'[1]PPTOS GENERALES 2024'!$AL$11:$AN$40,3)*Y117</f>
        <v>612.99</v>
      </c>
      <c r="Y117" s="394">
        <v>1</v>
      </c>
      <c r="Z117" s="395">
        <f>VLOOKUP(C117,'[1]PPTOS GENERALES 2024'!$AL$3:$AO$8,4)*Y117</f>
        <v>1152.97</v>
      </c>
      <c r="AA117" s="395">
        <f>VLOOKUP(C117,'[1]PPTOS GENERALES 2024'!$AL$3:$AP$8,5)*DM117*Y117</f>
        <v>544.05000000000007</v>
      </c>
      <c r="AB117" s="395"/>
      <c r="AC117" s="391">
        <f>VLOOKUP(C117,'[1]PPTOS GENERALES 2024'!$AU$3:$AV$8,2)*Y117</f>
        <v>840.87924999999996</v>
      </c>
      <c r="AD117" s="391">
        <f>VLOOKUP(C117,'[1]PPTOS GENERALES 2024'!$AU$3:$AW$8,3)*DM117*Y117</f>
        <v>396.68524999999994</v>
      </c>
      <c r="AE117" s="396">
        <f>VLOOKUP(I117,'[1]PPTOS GENERALES 2024'!$AL$11:$AN$40,3)*Y117</f>
        <v>839.48</v>
      </c>
      <c r="AF117" s="391">
        <v>0</v>
      </c>
      <c r="AG117" s="391">
        <f>VLOOKUP(V117,'[1]PPTOS GENERALES 2024'!$AL$45:$AU$56,10)*Y117</f>
        <v>707.5</v>
      </c>
      <c r="AH117" s="391"/>
      <c r="AI117" s="391">
        <v>0</v>
      </c>
      <c r="AJ117" s="391"/>
      <c r="AK117" s="397"/>
      <c r="AL117" s="391">
        <f>VLOOKUP(V117,'[1]PPTOS GENERALES 2024'!$AL$45:$BB$56,12)*AK117</f>
        <v>0</v>
      </c>
      <c r="AM117" s="397">
        <v>0</v>
      </c>
      <c r="AN117" s="391">
        <f>VLOOKUP(V117,'[1]PPTOS GENERALES 2024'!$AL$45:$BB$56,14)*AM117</f>
        <v>0</v>
      </c>
      <c r="AO117" s="397"/>
      <c r="AP117" s="391">
        <f>VLOOKUP(V117,'[1]PPTOS GENERALES 2024'!$AL$45:$BB$56,15)*AO117</f>
        <v>0</v>
      </c>
      <c r="AQ117" s="397"/>
      <c r="AR117" s="391">
        <f>VLOOKUP(V117,'[1]PPTOS GENERALES 2024'!$AL$45:$BB$56,17)*AQ117</f>
        <v>0</v>
      </c>
      <c r="AS117" s="397"/>
      <c r="AT117" s="391">
        <f>VLOOKUP(V117,'[1]PPTOS GENERALES 2024'!$AL$45:$BG$56,18)*AS117</f>
        <v>0</v>
      </c>
      <c r="AU117" s="398">
        <v>0</v>
      </c>
      <c r="AV117" s="391">
        <f>VLOOKUP(V117,'[1]PPTOS GENERALES 2024'!$AL$45:$BG$56,19)*AU117</f>
        <v>0</v>
      </c>
      <c r="AW117" s="398"/>
      <c r="AX117" s="391">
        <f>VLOOKUP(V117,'[1]PPTOS GENERALES 2024'!$AL$45:$BG$56,20)*AW117</f>
        <v>0</v>
      </c>
      <c r="AY117" s="398"/>
      <c r="AZ117" s="391">
        <f>VLOOKUP(V117,'[1]PPTOS GENERALES 2024'!$AL$45:$BG$56,21)*AY117</f>
        <v>0</v>
      </c>
      <c r="BA117" s="398"/>
      <c r="BB117" s="391">
        <f>VLOOKUP(V117,'[1]PPTOS GENERALES 2024'!$AL$45:$BG$56,22)*BA117</f>
        <v>0</v>
      </c>
      <c r="BC117" s="398"/>
      <c r="BD117" s="270">
        <f>VLOOKUP(V117,'[1]PPTOS GENERALES 2024'!$AL$45:$BZ$56,23)*BC117</f>
        <v>0</v>
      </c>
      <c r="BE117" s="398"/>
      <c r="BF117" s="270">
        <f>VLOOKUP(V117,'[1]PPTOS GENERALES 2024'!$AL$45:$BZ$56,24)*BE117</f>
        <v>0</v>
      </c>
      <c r="BG117" s="398"/>
      <c r="BH117" s="270">
        <f>VLOOKUP(V117,'[1]PPTOS GENERALES 2024'!$AL$45:$BZ$56,25)*BG117</f>
        <v>0</v>
      </c>
      <c r="BI117" s="398"/>
      <c r="BJ117" s="270">
        <f>VLOOKUP(V117,'[1]PPTOS GENERALES 2024'!$AL$45:$BZ$56,26)*BI117</f>
        <v>0</v>
      </c>
      <c r="BK117" s="398"/>
      <c r="BL117" s="270">
        <f>VLOOKUP(V117,'[1]PPTOS GENERALES 2024'!$AL$45:$BZ$56,27)*BK117</f>
        <v>0</v>
      </c>
      <c r="BM117" s="270"/>
      <c r="BN117" s="270">
        <f>VLOOKUP(V117,'[1]PPTOS GENERALES 2024'!$AL$45:$BZ$56,28)*BM117</f>
        <v>0</v>
      </c>
      <c r="BO117" s="270"/>
      <c r="BP117" s="270">
        <f>VLOOKUP(V117,'[1]PPTOS GENERALES 2024'!$AL$45:$BZ$56,29)*BO117</f>
        <v>0</v>
      </c>
      <c r="BQ117" s="270"/>
      <c r="BR117" s="270">
        <f>VLOOKUP(V117,'[1]PPTOS GENERALES 2024'!$AL$45:$BZ$56,30)*BQ117</f>
        <v>0</v>
      </c>
      <c r="BS117" s="270"/>
      <c r="BT117" s="270">
        <f>VLOOKUP(V117,'[1]PPTOS GENERALES 2024'!$AL$45:$BZ$56,31)*BS117</f>
        <v>0</v>
      </c>
      <c r="BU117" s="270"/>
      <c r="BV117" s="270">
        <f>VLOOKUP(V117,'[1]PPTOS GENERALES 2024'!$AL$45:$BZ$56,32)*BU117</f>
        <v>0</v>
      </c>
      <c r="BW117" s="270"/>
      <c r="BX117" s="270">
        <f>VLOOKUP(V117,'[1]PPTOS GENERALES 2024'!$AL$45:$BZ$56,33)*BW117</f>
        <v>0</v>
      </c>
      <c r="BY117" s="270"/>
      <c r="BZ117" s="270">
        <f>VLOOKUP(V117,'[1]PPTOS GENERALES 2024'!$AL$45:$BZ$56,34)*BY117</f>
        <v>0</v>
      </c>
      <c r="CA117" s="270"/>
      <c r="CB117" s="270">
        <f>VLOOKUP(V117,'[1]PPTOS GENERALES 2024'!$AL$45:$BZ$56,35)*CA117</f>
        <v>0</v>
      </c>
      <c r="CC117" s="270">
        <v>0</v>
      </c>
      <c r="CD117" s="270">
        <f>VLOOKUP(V117,'[1]PPTOS GENERALES 2024'!$AL$45:$BZ$56,36)*CC117</f>
        <v>0</v>
      </c>
      <c r="CE117" s="270">
        <v>0</v>
      </c>
      <c r="CF117" s="270">
        <f>VLOOKUP(V117,'[1]PPTOS GENERALES 2024'!$AL$45:$BZ$56,37)*CE117</f>
        <v>0</v>
      </c>
      <c r="CG117" s="270">
        <v>0</v>
      </c>
      <c r="CH117" s="270">
        <f>VLOOKUP(V117,'[1]PPTOS GENERALES 2024'!$AL$45:$BZ$56,38)*CG117</f>
        <v>0</v>
      </c>
      <c r="CI117" s="270">
        <v>1</v>
      </c>
      <c r="CJ117" s="270">
        <f>VLOOKUP(V117,'[1]PPTOS GENERALES 2024'!$AL$45:$BZ$56,39)*CI117</f>
        <v>110.75680000000003</v>
      </c>
      <c r="CK117" s="270"/>
      <c r="CL117" s="270">
        <f>VLOOKUP(V117,'[1]PPTOS GENERALES 2024'!$AL$45:$BZ$56,40)*CK117</f>
        <v>0</v>
      </c>
      <c r="CM117" s="270"/>
      <c r="CN117" s="270">
        <f>VLOOKUP(V117,'[1]PPTOS GENERALES 2024'!$AL$45:$BZ$56,41)*CM117</f>
        <v>0</v>
      </c>
      <c r="CO117" s="391"/>
      <c r="CP117" s="391">
        <f t="array" ref="CP117">(Z117*12)+(AC117*2)</f>
        <v>15517.398499999999</v>
      </c>
      <c r="CQ117" s="391"/>
      <c r="CR117" s="391"/>
      <c r="CS117" s="391"/>
      <c r="CT117" s="391"/>
      <c r="CU117" s="391">
        <f t="array" ref="CU117">ROUND((AA117*12)+ (AD117*2)+AB117,2)</f>
        <v>7321.97</v>
      </c>
      <c r="CV117" s="270">
        <f>SUM(CO117:CU117)</f>
        <v>22839.3685</v>
      </c>
      <c r="CW117" s="391">
        <f t="array" ref="CW117">ROUND((AE117+AF117)*14,2)</f>
        <v>11752.72</v>
      </c>
      <c r="CX117" s="391">
        <f t="array" ref="CX117">ROUND(AG117*14,2)</f>
        <v>9905</v>
      </c>
      <c r="CY117" s="270">
        <f t="shared" ref="CY117:CY120" si="91">ROUND((AH117+AJ117+AL117+AN117+AP117+AR117+AT117+AV117+AX117+AZ117+BB117+BD117+BF117+BH117+BJ117+BL117+BN117+BP117+BR117+BT117+BV117+BX117+BZ117+CB117+CD117+CF117+CH117+CJ117+CL117+CN117)*14+(AI117)*14,2)</f>
        <v>1550.6</v>
      </c>
      <c r="CZ117" s="278">
        <f t="shared" ref="CZ117:CZ120" si="92">SUM(CX117:CY117)</f>
        <v>11455.6</v>
      </c>
      <c r="DA117" s="129">
        <f>CO117+CP117+CR117+CS117+CT117+CU117+CW117+CX117+CY117</f>
        <v>46047.688499999997</v>
      </c>
      <c r="DB117" s="390">
        <v>0</v>
      </c>
      <c r="DC117" s="400">
        <f>((Z117*14)+(AA117*14)+(AE117*14)+(AF117*14)+(AG117*14)+(AJ117*12)+(AR117*12)+(AT117*12)+(AV117*12)+(AX117*12)+(BB117*12)+DB117)</f>
        <v>45416</v>
      </c>
      <c r="DD117" s="401">
        <f>((DC117/U117)-1)</f>
        <v>0.32339022877843426</v>
      </c>
      <c r="DE117" s="391"/>
      <c r="DF117" s="391"/>
      <c r="DG117" s="391">
        <f>Z117+AA117+AE117+AF117+AG117+AH117+AI117+AJ117+AL117+AN117+AP117+AR117+AT117+AV117+AX117+AZ117+BB117</f>
        <v>3244</v>
      </c>
      <c r="DH117" s="389" t="e">
        <f>#REF!-#REF!</f>
        <v>#REF!</v>
      </c>
      <c r="DI117" s="402" t="s">
        <v>122</v>
      </c>
      <c r="DJ117" s="402" t="s">
        <v>283</v>
      </c>
      <c r="DK117" s="284">
        <v>45658</v>
      </c>
      <c r="DL117" s="403">
        <f>DATEDIF(DJ117,DK117,"y")/3</f>
        <v>13</v>
      </c>
      <c r="DM117" s="403">
        <f>DATEDIF(DJ117,DK117,"y")/3</f>
        <v>13</v>
      </c>
      <c r="DN117" s="404">
        <f>ROUND(AF117/30,2)</f>
        <v>0</v>
      </c>
      <c r="DO117" s="405">
        <f>ROUND(AJ117/30,2)</f>
        <v>0</v>
      </c>
      <c r="DP117" s="405">
        <f>ROUND(AL117/30,2)</f>
        <v>0</v>
      </c>
      <c r="DQ117" s="405">
        <f>ROUND(AN117/30,2)</f>
        <v>0</v>
      </c>
      <c r="DR117" s="405">
        <f>ROUND(AP117/30,2)</f>
        <v>0</v>
      </c>
      <c r="DS117" s="405">
        <f>ROUND(AR117/30,2)</f>
        <v>0</v>
      </c>
      <c r="DT117" s="405">
        <f>ROUND(AT117/30,2)</f>
        <v>0</v>
      </c>
      <c r="DU117" s="405">
        <f>ROUND(AV117/30,2)</f>
        <v>0</v>
      </c>
      <c r="DV117" s="405">
        <f>ROUND(AX117/30,2)</f>
        <v>0</v>
      </c>
      <c r="DW117" s="405">
        <f>ROUND(AZ117/30,2)</f>
        <v>0</v>
      </c>
      <c r="DX117" s="405">
        <f>ROUND(BB117/30,2)</f>
        <v>0</v>
      </c>
      <c r="DY117" s="204"/>
      <c r="DZ117" s="406">
        <v>316</v>
      </c>
      <c r="EA117" s="406">
        <v>3935.45</v>
      </c>
      <c r="EB117" s="407" t="e">
        <f>#REF!-DZ117</f>
        <v>#REF!</v>
      </c>
      <c r="EC117" s="408">
        <f>DG117-EA117</f>
        <v>-691.44999999999982</v>
      </c>
      <c r="ED117" s="409">
        <f>ROUND(DB117/2,2)</f>
        <v>0</v>
      </c>
      <c r="EE117" s="204"/>
      <c r="EF117" s="204"/>
      <c r="EG117" s="204"/>
      <c r="EH117" s="204"/>
      <c r="EI117" s="134" t="s">
        <v>164</v>
      </c>
      <c r="EJ117" s="124">
        <v>326</v>
      </c>
      <c r="EK117" s="295" t="s">
        <v>147</v>
      </c>
      <c r="EL117" s="205">
        <v>2</v>
      </c>
      <c r="EM117" s="205">
        <v>6</v>
      </c>
      <c r="EN117" s="170" t="s">
        <v>132</v>
      </c>
      <c r="EO117" s="170" t="s">
        <v>132</v>
      </c>
      <c r="EP117" s="171"/>
      <c r="EQ117" s="171"/>
      <c r="ER117" s="171"/>
      <c r="ES117" s="171"/>
      <c r="ET117" s="171"/>
      <c r="EU117" s="171"/>
      <c r="EV117" s="171"/>
      <c r="EW117" s="171"/>
      <c r="EX117" s="171"/>
      <c r="EY117" s="171"/>
      <c r="EZ117" s="171"/>
      <c r="FA117" s="171"/>
      <c r="FB117" s="171"/>
      <c r="FC117" s="171"/>
      <c r="FD117" s="171"/>
      <c r="FE117" s="171"/>
      <c r="FF117" s="171"/>
      <c r="FG117" s="171"/>
      <c r="FH117" s="171"/>
      <c r="FI117" s="171"/>
      <c r="FJ117" s="171"/>
      <c r="FK117" s="171"/>
      <c r="FL117" s="171"/>
      <c r="FM117" s="171"/>
      <c r="FN117" s="171"/>
      <c r="FO117" s="171"/>
      <c r="FP117" s="171"/>
      <c r="FQ117" s="171"/>
      <c r="FR117" s="171"/>
      <c r="FS117" s="171"/>
      <c r="FT117" s="171"/>
      <c r="FU117" s="171"/>
      <c r="FV117" s="171"/>
      <c r="FW117" s="171"/>
      <c r="FX117" s="171"/>
      <c r="FY117" s="171"/>
      <c r="FZ117" s="171"/>
      <c r="GA117" s="171"/>
      <c r="GB117" s="171"/>
      <c r="GC117" s="171"/>
      <c r="GD117" s="171"/>
      <c r="GE117" s="171"/>
      <c r="GF117" s="171"/>
      <c r="GG117" s="171"/>
      <c r="GH117" s="171"/>
      <c r="GI117" s="171"/>
      <c r="GJ117" s="171"/>
      <c r="GK117" s="171"/>
      <c r="GL117" s="171"/>
      <c r="GM117" s="171"/>
      <c r="GN117" s="171"/>
      <c r="GO117" s="171"/>
      <c r="GP117" s="171"/>
      <c r="GQ117" s="171"/>
      <c r="GR117" s="171"/>
      <c r="GS117" s="171"/>
      <c r="GT117" s="171"/>
      <c r="GU117" s="171"/>
      <c r="GV117" s="171"/>
      <c r="GW117" s="171"/>
      <c r="GX117" s="171"/>
      <c r="GY117" s="171"/>
      <c r="GZ117" s="171"/>
      <c r="HA117" s="171"/>
      <c r="HB117" s="171"/>
      <c r="HC117" s="171"/>
      <c r="HD117" s="171"/>
      <c r="HE117" s="171"/>
      <c r="HF117" s="171"/>
      <c r="HG117" s="171"/>
      <c r="HH117" s="171"/>
      <c r="HI117" s="171"/>
      <c r="HJ117" s="171"/>
      <c r="HK117" s="171"/>
      <c r="HL117" s="171"/>
      <c r="HM117" s="171"/>
      <c r="HN117" s="171"/>
      <c r="HO117" s="171"/>
      <c r="HP117" s="171"/>
      <c r="HQ117" s="171"/>
      <c r="HR117" s="171"/>
      <c r="HS117" s="171"/>
      <c r="HT117" s="171"/>
      <c r="HU117" s="171"/>
      <c r="HV117" s="171"/>
      <c r="HW117" s="171"/>
      <c r="HX117" s="171"/>
      <c r="HY117" s="171"/>
      <c r="HZ117" s="171"/>
      <c r="IA117" s="171"/>
      <c r="IB117" s="171"/>
      <c r="IC117" s="171"/>
      <c r="ID117" s="171"/>
    </row>
    <row r="118" spans="1:1050" s="171" customFormat="1" ht="26.1" customHeight="1" outlineLevel="2" x14ac:dyDescent="0.2">
      <c r="A118" s="386">
        <f>EJ118</f>
        <v>326</v>
      </c>
      <c r="B118" s="387" t="s">
        <v>137</v>
      </c>
      <c r="C118" s="387" t="s">
        <v>9</v>
      </c>
      <c r="D118" s="387" t="s">
        <v>10</v>
      </c>
      <c r="E118" s="387" t="s">
        <v>138</v>
      </c>
      <c r="F118" s="387" t="s">
        <v>150</v>
      </c>
      <c r="G118" s="388" t="s">
        <v>284</v>
      </c>
      <c r="H118" s="389" t="s">
        <v>130</v>
      </c>
      <c r="I118" s="389">
        <v>18</v>
      </c>
      <c r="J118" s="391">
        <v>564.39</v>
      </c>
      <c r="K118" s="391">
        <v>84.15</v>
      </c>
      <c r="L118" s="391">
        <v>390.4</v>
      </c>
      <c r="M118" s="391">
        <v>229.54</v>
      </c>
      <c r="N118" s="391"/>
      <c r="O118" s="391"/>
      <c r="P118" s="391"/>
      <c r="Q118" s="391"/>
      <c r="R118" s="391"/>
      <c r="S118" s="391"/>
      <c r="T118" s="391">
        <f>SUM(J118:S118)</f>
        <v>1268.48</v>
      </c>
      <c r="U118" s="391">
        <f>(((J118+K118+L118+N118+P118)*14)+((M118+O118+Q118+R118+S118)*12))</f>
        <v>17299.64</v>
      </c>
      <c r="V118" s="389">
        <v>4</v>
      </c>
      <c r="W118" s="392">
        <v>18</v>
      </c>
      <c r="X118" s="393">
        <f>VLOOKUP(W118,'[1]PPTOS GENERALES 2024'!$AL$11:$AN$40,3)*Y118</f>
        <v>474.69</v>
      </c>
      <c r="Y118" s="394">
        <v>1</v>
      </c>
      <c r="Z118" s="395">
        <f>VLOOKUP(C118,'[1]PPTOS GENERALES 2024'!$AL$3:$AO$8,4)*Y118</f>
        <v>720.49</v>
      </c>
      <c r="AA118" s="395">
        <f>VLOOKUP(C118,'[1]PPTOS GENERALES 2024'!$AL$3:$AP$8,5)*DM118*Y118</f>
        <v>244.46</v>
      </c>
      <c r="AB118" s="395"/>
      <c r="AC118" s="391">
        <f>VLOOKUP(C118,'[1]PPTOS GENERALES 2024'!$AU$3:$AV$8,2)*Y118</f>
        <v>713.92274999999995</v>
      </c>
      <c r="AD118" s="391">
        <f>VLOOKUP(C118,'[1]PPTOS GENERALES 2024'!$AU$3:$AW$8,3)*DM118*Y118</f>
        <v>241.85900000000001</v>
      </c>
      <c r="AE118" s="396">
        <f>VLOOKUP(I118,'[1]PPTOS GENERALES 2024'!$AL$11:$AN$40,3)*Y118</f>
        <v>474.69</v>
      </c>
      <c r="AF118" s="391">
        <f>X118-AE118</f>
        <v>0</v>
      </c>
      <c r="AG118" s="391">
        <f>VLOOKUP(V118,'[1]PPTOS GENERALES 2024'!$AL$45:$AU$56,10)*Y118</f>
        <v>498.73</v>
      </c>
      <c r="AH118" s="391"/>
      <c r="AI118" s="391"/>
      <c r="AJ118" s="391"/>
      <c r="AK118" s="397"/>
      <c r="AL118" s="391">
        <f>VLOOKUP(V118,'[1]PPTOS GENERALES 2024'!$AL$45:$BB$56,12)*AK118</f>
        <v>0</v>
      </c>
      <c r="AM118" s="397"/>
      <c r="AN118" s="391">
        <f>VLOOKUP(V118,'[1]PPTOS GENERALES 2024'!$AL$45:$BB$56,14)*AM118</f>
        <v>0</v>
      </c>
      <c r="AO118" s="397"/>
      <c r="AP118" s="391">
        <f>VLOOKUP(V118,'[1]PPTOS GENERALES 2024'!$AL$45:$BB$56,15)*AO118</f>
        <v>0</v>
      </c>
      <c r="AQ118" s="397"/>
      <c r="AR118" s="391">
        <f>VLOOKUP(V118,'[1]PPTOS GENERALES 2024'!$AL$45:$BB$56,17)*AQ118</f>
        <v>0</v>
      </c>
      <c r="AS118" s="397">
        <v>1</v>
      </c>
      <c r="AT118" s="391">
        <f>VLOOKUP(V118,'[1]PPTOS GENERALES 2024'!$AL$45:$BG$56,18)*AS118</f>
        <v>26.413250000000001</v>
      </c>
      <c r="AU118" s="398">
        <v>1</v>
      </c>
      <c r="AV118" s="391">
        <f>VLOOKUP(V118,'[1]PPTOS GENERALES 2024'!$AL$45:$BG$56,19)*AU118</f>
        <v>52.826500000000003</v>
      </c>
      <c r="AW118" s="398"/>
      <c r="AX118" s="391">
        <f>VLOOKUP(V118,'[1]PPTOS GENERALES 2024'!$AL$45:$BG$56,20)*AW118</f>
        <v>0</v>
      </c>
      <c r="AY118" s="398"/>
      <c r="AZ118" s="391">
        <f>VLOOKUP(V118,'[1]PPTOS GENERALES 2024'!$AL$45:$BG$56,21)*AY118</f>
        <v>0</v>
      </c>
      <c r="BA118" s="398"/>
      <c r="BB118" s="391">
        <f>VLOOKUP(V118,'[1]PPTOS GENERALES 2024'!$AL$45:$BG$56,22)*BA118</f>
        <v>0</v>
      </c>
      <c r="BC118" s="398"/>
      <c r="BD118" s="270">
        <f>VLOOKUP(V118,'[1]PPTOS GENERALES 2024'!$AL$45:$BZ$56,23)*BC118</f>
        <v>0</v>
      </c>
      <c r="BE118" s="398"/>
      <c r="BF118" s="270">
        <f>VLOOKUP(V118,'[1]PPTOS GENERALES 2024'!$AL$45:$BZ$56,24)*BE118</f>
        <v>0</v>
      </c>
      <c r="BG118" s="398"/>
      <c r="BH118" s="270">
        <f>VLOOKUP(V118,'[1]PPTOS GENERALES 2024'!$AL$45:$BZ$56,25)*BG118</f>
        <v>0</v>
      </c>
      <c r="BI118" s="398"/>
      <c r="BJ118" s="270">
        <f>VLOOKUP(V118,'[1]PPTOS GENERALES 2024'!$AL$45:$BZ$56,26)*BI118</f>
        <v>0</v>
      </c>
      <c r="BK118" s="398"/>
      <c r="BL118" s="270">
        <f>VLOOKUP(V118,'[1]PPTOS GENERALES 2024'!$AL$45:$BZ$56,27)*BK118</f>
        <v>0</v>
      </c>
      <c r="BM118" s="270"/>
      <c r="BN118" s="270">
        <f>VLOOKUP(V118,'[1]PPTOS GENERALES 2024'!$AL$45:$BZ$56,28)*BM118</f>
        <v>0</v>
      </c>
      <c r="BO118" s="270"/>
      <c r="BP118" s="270">
        <f>VLOOKUP(V118,'[1]PPTOS GENERALES 2024'!$AL$45:$BZ$56,29)*BO118</f>
        <v>0</v>
      </c>
      <c r="BQ118" s="270"/>
      <c r="BR118" s="270">
        <f>VLOOKUP(V118,'[1]PPTOS GENERALES 2024'!$AL$45:$BZ$56,30)*BQ118</f>
        <v>0</v>
      </c>
      <c r="BS118" s="270"/>
      <c r="BT118" s="270">
        <f>VLOOKUP(V118,'[1]PPTOS GENERALES 2024'!$AL$45:$BZ$56,31)*BS118</f>
        <v>0</v>
      </c>
      <c r="BU118" s="270"/>
      <c r="BV118" s="270">
        <f>VLOOKUP(V118,'[1]PPTOS GENERALES 2024'!$AL$45:$BZ$56,32)*BU118</f>
        <v>0</v>
      </c>
      <c r="BW118" s="270"/>
      <c r="BX118" s="270">
        <f>VLOOKUP(V118,'[1]PPTOS GENERALES 2024'!$AL$45:$BZ$56,33)*BW118</f>
        <v>0</v>
      </c>
      <c r="BY118" s="270"/>
      <c r="BZ118" s="270">
        <f>VLOOKUP(V118,'[1]PPTOS GENERALES 2024'!$AL$45:$BZ$56,34)*BY118</f>
        <v>0</v>
      </c>
      <c r="CA118" s="270"/>
      <c r="CB118" s="270">
        <f>VLOOKUP(V118,'[1]PPTOS GENERALES 2024'!$AL$45:$BZ$56,35)*CA118</f>
        <v>0</v>
      </c>
      <c r="CC118" s="270">
        <v>0</v>
      </c>
      <c r="CD118" s="270">
        <f>VLOOKUP(V118,'[1]PPTOS GENERALES 2024'!$AL$45:$BZ$56,36)*CC118</f>
        <v>0</v>
      </c>
      <c r="CE118" s="270">
        <v>0</v>
      </c>
      <c r="CF118" s="270">
        <f>VLOOKUP(V118,'[1]PPTOS GENERALES 2024'!$AL$45:$BZ$56,37)*CE118</f>
        <v>0</v>
      </c>
      <c r="CG118" s="270">
        <v>1</v>
      </c>
      <c r="CH118" s="270">
        <f>VLOOKUP(V118,'[1]PPTOS GENERALES 2024'!$AL$45:$BZ$56,38)*CG118</f>
        <v>127.84013</v>
      </c>
      <c r="CI118" s="270">
        <v>0</v>
      </c>
      <c r="CJ118" s="270">
        <f>VLOOKUP(V118,'[1]PPTOS GENERALES 2024'!$AL$45:$BZ$56,39)*CI118</f>
        <v>0</v>
      </c>
      <c r="CK118" s="270"/>
      <c r="CL118" s="270">
        <f>VLOOKUP(V118,'[1]PPTOS GENERALES 2024'!$AL$45:$BZ$56,40)*CK118</f>
        <v>0</v>
      </c>
      <c r="CM118" s="270"/>
      <c r="CN118" s="270">
        <f>VLOOKUP(V118,'[1]PPTOS GENERALES 2024'!$AL$45:$BZ$56,41)*CM118</f>
        <v>0</v>
      </c>
      <c r="CO118" s="391"/>
      <c r="CP118" s="391"/>
      <c r="CQ118" s="391"/>
      <c r="CR118" s="391"/>
      <c r="CS118" s="452">
        <f t="array" ref="CS118">ROUND((Z118*12)+(AC118*2),2)</f>
        <v>10073.73</v>
      </c>
      <c r="CT118" s="391"/>
      <c r="CU118" s="391">
        <f t="array" ref="CU118">ROUND((AA118*12)+ (AD118*2)+AB118,2)</f>
        <v>3417.24</v>
      </c>
      <c r="CV118" s="270">
        <f>SUM(CO118:CU118)</f>
        <v>13490.97</v>
      </c>
      <c r="CW118" s="391">
        <f t="array" ref="CW118">ROUND((AE118+AF118)*14,2)</f>
        <v>6645.66</v>
      </c>
      <c r="CX118" s="391">
        <f t="array" ref="CX118">ROUND(AG118*14,2)</f>
        <v>6982.22</v>
      </c>
      <c r="CY118" s="270">
        <f t="shared" si="91"/>
        <v>2899.12</v>
      </c>
      <c r="CZ118" s="278">
        <f t="shared" si="92"/>
        <v>9881.34</v>
      </c>
      <c r="DA118" s="129">
        <f>CO118+CP118+CR118+CS118+CT118+CU118+CW118+CX118+CY118</f>
        <v>30017.969999999998</v>
      </c>
      <c r="DB118" s="390">
        <v>0</v>
      </c>
      <c r="DC118" s="400">
        <f>((Z118*14)+(AA118*14)+(AE118*14)+(AF118*14)+(AG118*14)+(AJ118*12)+(AR118*12)+(AT118*12)+(AV118*12)+(AX118*12)+(BB118*12)+DB118)</f>
        <v>28088.057000000001</v>
      </c>
      <c r="DD118" s="401">
        <f>((DC118/U118)-1)</f>
        <v>0.62362089615737681</v>
      </c>
      <c r="DE118" s="391"/>
      <c r="DF118" s="391"/>
      <c r="DG118" s="391">
        <f>Z118+AA118+AE118+AF118+AG118+AH118+AI118+AJ118+AL118+AN118+AP118+AR118+AT118+AV118+AX118+AZ118+BB118</f>
        <v>2017.6097500000001</v>
      </c>
      <c r="DH118" s="389" t="e">
        <f>#REF!-#REF!</f>
        <v>#REF!</v>
      </c>
      <c r="DI118" s="402" t="s">
        <v>122</v>
      </c>
      <c r="DJ118" s="402" t="s">
        <v>285</v>
      </c>
      <c r="DK118" s="284">
        <v>45658</v>
      </c>
      <c r="DL118" s="403">
        <f>DATEDIF(DJ118,DK118,"y")/3</f>
        <v>11.333333333333334</v>
      </c>
      <c r="DM118" s="403">
        <f>DATEDIF(DJ118,DK118,"y")/3</f>
        <v>11.333333333333334</v>
      </c>
      <c r="DN118" s="404">
        <f>ROUND(AF118/30,2)</f>
        <v>0</v>
      </c>
      <c r="DO118" s="405">
        <f>ROUND(AJ118/30,2)</f>
        <v>0</v>
      </c>
      <c r="DP118" s="405">
        <f>ROUND(AL118/30,2)</f>
        <v>0</v>
      </c>
      <c r="DQ118" s="405">
        <f>ROUND(AN118/30,2)</f>
        <v>0</v>
      </c>
      <c r="DR118" s="405">
        <f>ROUND(AP118/30,2)</f>
        <v>0</v>
      </c>
      <c r="DS118" s="405">
        <f>ROUND(AR118/30,2)</f>
        <v>0</v>
      </c>
      <c r="DT118" s="405">
        <f>ROUND(AT118/30,2)</f>
        <v>0.88</v>
      </c>
      <c r="DU118" s="405">
        <f>ROUND(AV118/30,2)</f>
        <v>1.76</v>
      </c>
      <c r="DV118" s="405">
        <f>ROUND(AX118/30,2)</f>
        <v>0</v>
      </c>
      <c r="DW118" s="405">
        <f>ROUND(AZ118/30,2)</f>
        <v>0</v>
      </c>
      <c r="DX118" s="405">
        <f>ROUND(BB118/30,2)</f>
        <v>0</v>
      </c>
      <c r="DY118" s="204"/>
      <c r="DZ118" s="406">
        <v>103</v>
      </c>
      <c r="EA118" s="406">
        <v>1537.62</v>
      </c>
      <c r="EB118" s="407" t="e">
        <f>#REF!-DZ118</f>
        <v>#REF!</v>
      </c>
      <c r="EC118" s="408">
        <f>DG118-EA118</f>
        <v>479.98975000000019</v>
      </c>
      <c r="ED118" s="409">
        <f>ROUND(DB118/2,2)</f>
        <v>0</v>
      </c>
      <c r="EE118" s="204"/>
      <c r="EF118" s="204"/>
      <c r="EG118" s="204"/>
      <c r="EH118" s="204"/>
      <c r="EI118" s="134" t="s">
        <v>164</v>
      </c>
      <c r="EJ118" s="124">
        <v>326</v>
      </c>
      <c r="EK118" s="295" t="s">
        <v>147</v>
      </c>
      <c r="EL118" s="205">
        <v>2</v>
      </c>
      <c r="EM118" s="205">
        <v>6</v>
      </c>
      <c r="EN118" s="170" t="s">
        <v>132</v>
      </c>
      <c r="EO118" s="170" t="s">
        <v>132</v>
      </c>
      <c r="EP118" s="172"/>
      <c r="EQ118" s="172"/>
      <c r="ER118" s="172"/>
      <c r="ES118" s="172"/>
      <c r="ET118" s="172"/>
      <c r="EU118" s="172"/>
      <c r="EV118" s="172"/>
      <c r="EW118" s="172"/>
      <c r="EX118" s="172"/>
      <c r="EY118" s="172"/>
      <c r="EZ118" s="172"/>
      <c r="FA118" s="172"/>
      <c r="FB118" s="172"/>
      <c r="FC118" s="172"/>
      <c r="FD118" s="172"/>
      <c r="FE118" s="172"/>
      <c r="FF118" s="172"/>
      <c r="FG118" s="172"/>
      <c r="FH118" s="172"/>
      <c r="FI118" s="172"/>
      <c r="FJ118" s="172"/>
      <c r="FK118" s="172"/>
      <c r="FL118" s="172"/>
      <c r="FM118" s="172"/>
      <c r="FN118" s="172"/>
      <c r="FO118" s="172"/>
      <c r="FP118" s="172"/>
      <c r="FQ118" s="172"/>
      <c r="FR118" s="172"/>
      <c r="FS118" s="172"/>
      <c r="FT118" s="172"/>
      <c r="FU118" s="172"/>
      <c r="FV118" s="172"/>
      <c r="FW118" s="172"/>
      <c r="FX118" s="172"/>
      <c r="FY118" s="172"/>
      <c r="FZ118" s="172"/>
      <c r="GA118" s="172"/>
      <c r="GB118" s="172"/>
      <c r="GC118" s="172"/>
      <c r="GD118" s="172"/>
      <c r="GE118" s="172"/>
      <c r="GF118" s="172"/>
      <c r="GG118" s="172"/>
      <c r="GH118" s="172"/>
      <c r="GI118" s="172"/>
      <c r="GJ118" s="172"/>
      <c r="GK118" s="172"/>
      <c r="GL118" s="172"/>
      <c r="GM118" s="172"/>
      <c r="GN118" s="172"/>
      <c r="GO118" s="172"/>
      <c r="GP118" s="172"/>
      <c r="GQ118" s="172"/>
      <c r="GR118" s="172"/>
      <c r="GS118" s="172"/>
      <c r="GT118" s="172"/>
      <c r="GU118" s="172"/>
      <c r="GV118" s="172"/>
      <c r="GW118" s="172"/>
      <c r="GX118" s="172"/>
      <c r="GY118" s="172"/>
      <c r="GZ118" s="172"/>
      <c r="HA118" s="172"/>
      <c r="HB118" s="172"/>
      <c r="HC118" s="172"/>
      <c r="HD118" s="172"/>
      <c r="HE118" s="172"/>
      <c r="HF118" s="172"/>
      <c r="HG118" s="172"/>
      <c r="HH118" s="172"/>
      <c r="HI118" s="172"/>
      <c r="HJ118" s="172"/>
      <c r="HK118" s="172"/>
      <c r="HL118" s="172"/>
      <c r="HM118" s="172"/>
      <c r="HN118" s="172"/>
      <c r="HO118" s="172"/>
      <c r="HP118" s="172"/>
      <c r="HQ118" s="172"/>
      <c r="HR118" s="172"/>
      <c r="HS118" s="172"/>
      <c r="HT118" s="172"/>
      <c r="HU118" s="172"/>
      <c r="HV118" s="172"/>
      <c r="HW118" s="172"/>
      <c r="HX118" s="172"/>
      <c r="HY118" s="172"/>
      <c r="HZ118" s="172"/>
      <c r="IA118" s="172"/>
      <c r="IB118" s="172"/>
      <c r="IC118" s="172"/>
      <c r="ID118" s="172"/>
      <c r="IE118" s="172"/>
      <c r="IF118" s="172"/>
      <c r="IG118" s="172"/>
      <c r="IH118" s="172"/>
      <c r="II118" s="172"/>
      <c r="IJ118" s="172"/>
      <c r="IK118" s="172"/>
      <c r="IL118" s="172"/>
      <c r="IM118" s="172"/>
      <c r="IN118" s="172"/>
      <c r="IO118" s="172"/>
    </row>
    <row r="119" spans="1:1050" s="35" customFormat="1" ht="26.1" customHeight="1" outlineLevel="2" x14ac:dyDescent="0.2">
      <c r="A119" s="102">
        <v>326</v>
      </c>
      <c r="B119" s="7" t="s">
        <v>137</v>
      </c>
      <c r="C119" s="7" t="s">
        <v>113</v>
      </c>
      <c r="D119" s="7" t="s">
        <v>10</v>
      </c>
      <c r="E119" s="7" t="s">
        <v>115</v>
      </c>
      <c r="F119" s="7"/>
      <c r="G119" s="43" t="s">
        <v>261</v>
      </c>
      <c r="H119" s="42" t="s">
        <v>130</v>
      </c>
      <c r="I119" s="42">
        <v>14</v>
      </c>
      <c r="J119" s="44">
        <v>502.03</v>
      </c>
      <c r="K119" s="44"/>
      <c r="L119" s="44"/>
      <c r="M119" s="44"/>
      <c r="N119" s="44"/>
      <c r="O119" s="44"/>
      <c r="P119" s="44">
        <v>305.62</v>
      </c>
      <c r="Q119" s="44">
        <v>183.24</v>
      </c>
      <c r="R119" s="44"/>
      <c r="S119" s="44"/>
      <c r="T119" s="44">
        <f>SUM(J119:S119)</f>
        <v>990.89</v>
      </c>
      <c r="U119" s="44">
        <f>(((J119+K119+L119+N119+P119)*14)+((M119+O119+Q119+R119+S119)*12))</f>
        <v>13505.98</v>
      </c>
      <c r="V119" s="42">
        <v>2</v>
      </c>
      <c r="W119" s="45">
        <v>14</v>
      </c>
      <c r="X119" s="46">
        <f>VLOOKUP(W119,'[1]PPTOS GENERALES 2024'!$AO$61:$AQ$63,3)*Y119</f>
        <v>380.27</v>
      </c>
      <c r="Y119" s="47">
        <v>1</v>
      </c>
      <c r="Z119" s="48">
        <f>VLOOKUP(C119,'[1]PPTOS GENERALES 2024'!$AL$3:$AO$8,4)*Y119</f>
        <v>659.44</v>
      </c>
      <c r="AA119" s="48">
        <f>VLOOKUP(C119,'[1]PPTOS GENERALES 2024'!$AL$3:$AP$8,5)*DM119*Y119</f>
        <v>102.85333333333332</v>
      </c>
      <c r="AB119" s="48"/>
      <c r="AC119" s="44">
        <f>VLOOKUP(C119,'[1]PPTOS GENERALES 2024'!$AU$3:$AV$8,2)*Y119</f>
        <v>659.44399999999996</v>
      </c>
      <c r="AD119" s="44">
        <f>VLOOKUP(C119,'[1]PPTOS GENERALES 2024'!$AU$3:$AW$8,3)*DM119*Y119</f>
        <v>102.82799999999997</v>
      </c>
      <c r="AE119" s="49">
        <f>VLOOKUP(I119,'[1]PPTOS GENERALES 2024'!$AO$60:$AQ$63,3)*Y119</f>
        <v>380.27</v>
      </c>
      <c r="AF119" s="44">
        <f>X119-AE119</f>
        <v>0</v>
      </c>
      <c r="AG119" s="44">
        <f>VLOOKUP(V119,'[1]PPTOS GENERALES 2024'!$AL$61:$AU$63,10)*Y119</f>
        <v>418.38</v>
      </c>
      <c r="AH119" s="44"/>
      <c r="AI119" s="44"/>
      <c r="AJ119" s="44"/>
      <c r="AK119" s="50"/>
      <c r="AL119" s="44">
        <f>VLOOKUP(V119,'[1]PPTOS GENERALES 2024'!$AL$45:$BB$56,12)*AK119</f>
        <v>0</v>
      </c>
      <c r="AM119" s="50"/>
      <c r="AN119" s="44">
        <f>VLOOKUP(V119,'[1]PPTOS GENERALES 2024'!$AL$45:$BB$56,14)*AM119</f>
        <v>0</v>
      </c>
      <c r="AO119" s="50"/>
      <c r="AP119" s="44">
        <f>VLOOKUP(V119,'[1]PPTOS GENERALES 2024'!$AL$45:$BB$56,15)*AO119</f>
        <v>0</v>
      </c>
      <c r="AQ119" s="50"/>
      <c r="AR119" s="44">
        <f>VLOOKUP(V119,'[1]PPTOS GENERALES 2024'!$AL$45:$BB$56,17)*AQ119</f>
        <v>0</v>
      </c>
      <c r="AS119" s="50"/>
      <c r="AT119" s="44">
        <f>VLOOKUP(V119,'[1]PPTOS GENERALES 2024'!$AL$45:$BG$56,18)*AS119</f>
        <v>0</v>
      </c>
      <c r="AU119" s="20">
        <v>1</v>
      </c>
      <c r="AV119" s="44">
        <f>VLOOKUP(V119,'[1]PPTOS GENERALES 2024'!$AL$45:$BG$56,19)*AU119</f>
        <v>41.756500000000003</v>
      </c>
      <c r="AW119" s="20"/>
      <c r="AX119" s="44">
        <f>VLOOKUP(V119,'[1]PPTOS GENERALES 2024'!$AL$45:$BG$56,20)*AW119</f>
        <v>0</v>
      </c>
      <c r="AY119" s="20"/>
      <c r="AZ119" s="44">
        <f>VLOOKUP(V119,'[1]PPTOS GENERALES 2024'!$AL$45:$BG$56,21)*AY119</f>
        <v>0</v>
      </c>
      <c r="BA119" s="20"/>
      <c r="BB119" s="44">
        <f>VLOOKUP(V119,'[1]PPTOS GENERALES 2024'!$AL$45:$BG$56,22)*BA119</f>
        <v>0</v>
      </c>
      <c r="BC119" s="20"/>
      <c r="BD119" s="270">
        <f>VLOOKUP(V119,'[1]PPTOS GENERALES 2024'!$AL$45:$BZ$56,23)*BC119</f>
        <v>0</v>
      </c>
      <c r="BE119" s="20"/>
      <c r="BF119" s="270">
        <f>VLOOKUP(V119,'[1]PPTOS GENERALES 2024'!$AL$45:$BZ$56,24)*BE119</f>
        <v>0</v>
      </c>
      <c r="BG119" s="20"/>
      <c r="BH119" s="270">
        <f>VLOOKUP(V119,'[1]PPTOS GENERALES 2024'!$AL$45:$BZ$56,25)*BG119</f>
        <v>0</v>
      </c>
      <c r="BI119" s="20"/>
      <c r="BJ119" s="270">
        <f>VLOOKUP(V119,'[1]PPTOS GENERALES 2024'!$AL$45:$BZ$56,26)*BI119</f>
        <v>0</v>
      </c>
      <c r="BK119" s="20"/>
      <c r="BL119" s="270">
        <f>VLOOKUP(V119,'[1]PPTOS GENERALES 2024'!$AL$45:$BZ$56,27)*BK119</f>
        <v>0</v>
      </c>
      <c r="BM119" s="270"/>
      <c r="BN119" s="270">
        <f>VLOOKUP(V119,'[1]PPTOS GENERALES 2024'!$AL$45:$BZ$56,28)*BM119</f>
        <v>0</v>
      </c>
      <c r="BO119" s="270"/>
      <c r="BP119" s="270">
        <f>VLOOKUP(V119,'[1]PPTOS GENERALES 2024'!$AL$45:$BZ$56,29)*BO119</f>
        <v>0</v>
      </c>
      <c r="BQ119" s="270"/>
      <c r="BR119" s="270">
        <f>VLOOKUP(V119,'[1]PPTOS GENERALES 2024'!$AL$45:$BZ$56,30)*BQ119</f>
        <v>0</v>
      </c>
      <c r="BS119" s="270"/>
      <c r="BT119" s="270">
        <f>VLOOKUP(V119,'[1]PPTOS GENERALES 2024'!$AL$45:$BZ$56,31)*BS119</f>
        <v>0</v>
      </c>
      <c r="BU119" s="270"/>
      <c r="BV119" s="270">
        <f>VLOOKUP(V119,'[1]PPTOS GENERALES 2024'!$AL$45:$BZ$56,32)*BU119</f>
        <v>0</v>
      </c>
      <c r="BW119" s="270"/>
      <c r="BX119" s="270">
        <f>VLOOKUP(V119,'[1]PPTOS GENERALES 2024'!$AL$45:$BZ$56,33)*BW119</f>
        <v>0</v>
      </c>
      <c r="BY119" s="270"/>
      <c r="BZ119" s="270">
        <f>VLOOKUP(V119,'[1]PPTOS GENERALES 2024'!$AL$45:$BZ$56,34)*BY119</f>
        <v>0</v>
      </c>
      <c r="CA119" s="270"/>
      <c r="CB119" s="270">
        <f>VLOOKUP(V119,'[1]PPTOS GENERALES 2024'!$AL$45:$BZ$56,35)*CA119</f>
        <v>0</v>
      </c>
      <c r="CC119" s="270">
        <v>0</v>
      </c>
      <c r="CD119" s="270">
        <f>VLOOKUP(V119,'[1]PPTOS GENERALES 2024'!$AL$45:$BZ$56,36)*CC119</f>
        <v>0</v>
      </c>
      <c r="CE119" s="270">
        <v>0</v>
      </c>
      <c r="CF119" s="270">
        <f>VLOOKUP(V119,'[1]PPTOS GENERALES 2024'!$AL$45:$BZ$56,37)*CE119</f>
        <v>0</v>
      </c>
      <c r="CG119" s="270">
        <v>0</v>
      </c>
      <c r="CH119" s="270">
        <f>VLOOKUP(V119,'[1]PPTOS GENERALES 2024'!$AL$45:$BZ$56,38)*CG119</f>
        <v>0</v>
      </c>
      <c r="CI119" s="270">
        <v>0</v>
      </c>
      <c r="CJ119" s="270">
        <f>VLOOKUP(V119,'[1]PPTOS GENERALES 2024'!$AL$45:$BZ$56,39)*CI119</f>
        <v>0</v>
      </c>
      <c r="CK119" s="270"/>
      <c r="CL119" s="270">
        <f>VLOOKUP(V119,'[1]PPTOS GENERALES 2024'!$AL$45:$BZ$56,40)*CK119</f>
        <v>0</v>
      </c>
      <c r="CM119" s="270"/>
      <c r="CN119" s="270">
        <f>VLOOKUP(V119,'[1]PPTOS GENERALES 2024'!$AL$45:$BZ$56,41)*CM119</f>
        <v>0</v>
      </c>
      <c r="CO119" s="44"/>
      <c r="CP119" s="44"/>
      <c r="CQ119" s="44"/>
      <c r="CR119" s="44"/>
      <c r="CS119" s="44"/>
      <c r="CT119" s="44">
        <f>Z119*14</f>
        <v>9232.16</v>
      </c>
      <c r="CU119" s="44">
        <f>(AA119*12)+ (AD119*2)+AB119</f>
        <v>1439.8959999999997</v>
      </c>
      <c r="CV119" s="44"/>
      <c r="CW119" s="44">
        <f>(AE119+AF119)*14</f>
        <v>5323.78</v>
      </c>
      <c r="CX119" s="44">
        <f>AG119*14</f>
        <v>5857.32</v>
      </c>
      <c r="CY119" s="270">
        <f t="shared" si="91"/>
        <v>584.59</v>
      </c>
      <c r="CZ119" s="278">
        <f t="shared" si="92"/>
        <v>6441.91</v>
      </c>
      <c r="DA119" s="129">
        <f>CO119+CP119+CR119+CS119+CT119+CU119+CW119+CX119+CY119</f>
        <v>22437.745999999999</v>
      </c>
      <c r="DB119" s="21">
        <v>0</v>
      </c>
      <c r="DC119" s="53">
        <f>((Z119*14)+(AA119*14)+(AE119*14)+(AF119*14)+(AG119*14)+(AJ119*12)+(AR119*12)+(AT119*12)+(AV119*12)+(AX119*12)+(BB119*12)+DB119)</f>
        <v>22354.284666666666</v>
      </c>
      <c r="DD119" s="54">
        <f>((DC119/U119)-1)</f>
        <v>0.65513977265379242</v>
      </c>
      <c r="DE119" s="44"/>
      <c r="DF119" s="44"/>
      <c r="DG119" s="44">
        <f>Z119+AA119+AE119+AF119+AG119+AH119+AI119+AJ119+AL119+AN119+AP119+AR119+AT119+AV119+AX119+AZ119+BB119</f>
        <v>1602.6998333333336</v>
      </c>
      <c r="DH119" s="42" t="e">
        <f>#REF!-#REF!</f>
        <v>#REF!</v>
      </c>
      <c r="DI119" s="55" t="s">
        <v>122</v>
      </c>
      <c r="DJ119" s="130">
        <v>38596</v>
      </c>
      <c r="DK119" s="284">
        <v>45658</v>
      </c>
      <c r="DL119" s="58">
        <f>DATEDIF(DJ119,DK119,"y")/3</f>
        <v>6.333333333333333</v>
      </c>
      <c r="DM119" s="58">
        <f>DATEDIF(DJ119,DK119,"y")/3</f>
        <v>6.333333333333333</v>
      </c>
      <c r="DN119" s="175">
        <f>ROUND(AF119/30,2)</f>
        <v>0</v>
      </c>
      <c r="DO119" s="175">
        <f>ROUND(AJ119/30,2)</f>
        <v>0</v>
      </c>
      <c r="DP119" s="175">
        <f>ROUND(AL119/30,2)</f>
        <v>0</v>
      </c>
      <c r="DQ119" s="175">
        <f>ROUND(AN119/30,2)</f>
        <v>0</v>
      </c>
      <c r="DR119" s="175">
        <f>ROUND(AP119/30,2)</f>
        <v>0</v>
      </c>
      <c r="DS119" s="175">
        <f>ROUND(AR119/30,2)</f>
        <v>0</v>
      </c>
      <c r="DT119" s="175">
        <f>ROUND(AT119/30,2)</f>
        <v>0</v>
      </c>
      <c r="DU119" s="175">
        <f>ROUND(AV119/30,2)</f>
        <v>1.39</v>
      </c>
      <c r="DV119" s="175">
        <f>ROUND(AX119/30,2)</f>
        <v>0</v>
      </c>
      <c r="DW119" s="175">
        <f>ROUND(AZ119/30,2)</f>
        <v>0</v>
      </c>
      <c r="DX119" s="175">
        <f>ROUND(BB119/30,2)</f>
        <v>0</v>
      </c>
      <c r="DY119" s="61"/>
      <c r="DZ119" s="62">
        <v>747</v>
      </c>
      <c r="EA119" s="62">
        <v>1196.0999999999999</v>
      </c>
      <c r="EB119" s="63" t="e">
        <f>#REF!-DZ119</f>
        <v>#REF!</v>
      </c>
      <c r="EC119" s="64">
        <f>DG119-EA119</f>
        <v>406.59983333333366</v>
      </c>
      <c r="ED119" s="64">
        <f>ROUND(DB119/2,2)</f>
        <v>0</v>
      </c>
      <c r="EE119" s="61"/>
      <c r="EF119" s="61"/>
      <c r="EG119" s="61"/>
      <c r="EH119" s="61"/>
      <c r="EI119" s="134" t="s">
        <v>164</v>
      </c>
      <c r="EJ119" s="124">
        <v>326</v>
      </c>
      <c r="EK119" s="67">
        <v>3</v>
      </c>
      <c r="EL119" s="67">
        <v>2</v>
      </c>
      <c r="EM119" s="68">
        <v>6</v>
      </c>
      <c r="EN119" s="170" t="s">
        <v>132</v>
      </c>
      <c r="EO119" s="170" t="s">
        <v>132</v>
      </c>
      <c r="ET119" s="61"/>
      <c r="FB119" s="61"/>
      <c r="FC119" s="61"/>
      <c r="FD119" s="61"/>
      <c r="FE119" s="61"/>
      <c r="FF119" s="61"/>
      <c r="FG119" s="61"/>
      <c r="FH119" s="61"/>
      <c r="FI119" s="61"/>
      <c r="FJ119" s="61"/>
      <c r="FK119" s="61"/>
      <c r="FL119" s="61"/>
      <c r="FM119" s="61"/>
      <c r="FN119" s="61"/>
      <c r="FO119" s="61"/>
      <c r="FP119" s="61"/>
      <c r="FQ119" s="61"/>
      <c r="FR119" s="61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F119" s="61"/>
      <c r="GG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GU119" s="61"/>
      <c r="GV119" s="61"/>
      <c r="GW119" s="61"/>
      <c r="GX119" s="61"/>
      <c r="GY119" s="61"/>
      <c r="GZ119" s="61"/>
      <c r="HA119" s="61"/>
      <c r="HB119" s="61"/>
      <c r="HC119" s="61"/>
      <c r="HD119" s="61"/>
      <c r="HE119" s="61"/>
      <c r="HF119" s="61"/>
      <c r="HG119" s="61"/>
      <c r="HH119" s="61"/>
      <c r="HI119" s="61"/>
      <c r="HJ119" s="61"/>
      <c r="HK119" s="61"/>
      <c r="HL119" s="61"/>
      <c r="HM119" s="61"/>
      <c r="HN119" s="61"/>
      <c r="HO119" s="61"/>
      <c r="HP119" s="61"/>
      <c r="HQ119" s="61"/>
      <c r="HR119" s="61"/>
      <c r="HS119" s="61"/>
      <c r="HT119" s="61"/>
      <c r="HU119" s="61"/>
      <c r="HV119" s="61"/>
      <c r="HW119" s="61"/>
      <c r="HX119" s="61"/>
      <c r="HY119" s="61"/>
      <c r="HZ119" s="61"/>
      <c r="IA119" s="61"/>
      <c r="IB119" s="61"/>
      <c r="IC119" s="61"/>
      <c r="ID119" s="61"/>
      <c r="IE119" s="61"/>
      <c r="IF119" s="61"/>
      <c r="IG119" s="61"/>
      <c r="IH119" s="61"/>
      <c r="II119" s="61"/>
      <c r="IJ119" s="61"/>
      <c r="IK119" s="61"/>
      <c r="IL119" s="61"/>
      <c r="IM119" s="61"/>
      <c r="IN119" s="61"/>
      <c r="IO119" s="61"/>
      <c r="IP119" s="61"/>
      <c r="IQ119" s="61"/>
      <c r="IR119" s="61"/>
      <c r="IS119" s="61"/>
      <c r="IT119" s="61"/>
      <c r="IU119" s="61"/>
      <c r="IV119" s="61"/>
      <c r="IW119" s="61"/>
      <c r="IX119" s="61"/>
      <c r="IY119" s="61"/>
      <c r="IZ119" s="61"/>
      <c r="JA119" s="61"/>
      <c r="JB119" s="61"/>
      <c r="JC119" s="61"/>
      <c r="JD119" s="61"/>
      <c r="JE119" s="61"/>
      <c r="JF119" s="61"/>
      <c r="JG119" s="61"/>
      <c r="JH119" s="61"/>
      <c r="JI119" s="61"/>
      <c r="JJ119" s="61"/>
      <c r="JK119" s="61"/>
      <c r="JL119" s="61"/>
      <c r="JM119" s="61"/>
      <c r="JN119" s="61"/>
      <c r="JO119" s="61"/>
      <c r="JP119" s="61"/>
      <c r="JQ119" s="61"/>
      <c r="JR119" s="61"/>
      <c r="JS119" s="61"/>
      <c r="JT119" s="61"/>
      <c r="JU119" s="61"/>
      <c r="JV119" s="61"/>
      <c r="JW119" s="61"/>
      <c r="JX119" s="61"/>
      <c r="JY119" s="61"/>
      <c r="JZ119" s="61"/>
      <c r="KA119" s="61"/>
      <c r="KB119" s="61"/>
      <c r="KC119" s="61"/>
      <c r="KD119" s="61"/>
      <c r="KE119" s="61"/>
      <c r="KF119" s="61"/>
      <c r="KG119" s="61"/>
      <c r="KH119" s="61"/>
      <c r="KI119" s="61"/>
      <c r="KJ119" s="61"/>
      <c r="KK119" s="61"/>
      <c r="KL119" s="61"/>
      <c r="KM119" s="61"/>
      <c r="KN119" s="61"/>
      <c r="KO119" s="61"/>
      <c r="KP119" s="61"/>
      <c r="KQ119" s="61"/>
      <c r="KR119" s="61"/>
      <c r="KS119" s="61"/>
      <c r="KT119" s="61"/>
      <c r="KU119" s="61"/>
      <c r="KV119" s="61"/>
      <c r="KW119" s="61"/>
      <c r="KX119" s="61"/>
      <c r="KY119" s="61"/>
      <c r="KZ119" s="61"/>
      <c r="LA119" s="61"/>
      <c r="LB119" s="61"/>
      <c r="LC119" s="61"/>
      <c r="LD119" s="61"/>
      <c r="LE119" s="61"/>
      <c r="LF119" s="61"/>
      <c r="LG119" s="61"/>
      <c r="LH119" s="61"/>
      <c r="LI119" s="61"/>
      <c r="LJ119" s="61"/>
      <c r="LK119" s="61"/>
      <c r="LL119" s="61"/>
      <c r="LM119" s="61"/>
      <c r="LN119" s="61"/>
      <c r="LO119" s="61"/>
      <c r="LP119" s="61"/>
      <c r="LQ119" s="61"/>
      <c r="LR119" s="61"/>
      <c r="LS119" s="61"/>
      <c r="LT119" s="61"/>
      <c r="LU119" s="61"/>
      <c r="LV119" s="61"/>
      <c r="LW119" s="61"/>
      <c r="LX119" s="61"/>
      <c r="LY119" s="61"/>
      <c r="LZ119" s="61"/>
      <c r="MA119" s="61"/>
      <c r="MB119" s="61"/>
      <c r="MC119" s="61"/>
      <c r="MD119" s="61"/>
      <c r="ME119" s="61"/>
      <c r="MF119" s="61"/>
      <c r="MG119" s="61"/>
      <c r="MH119" s="61"/>
      <c r="MI119" s="61"/>
      <c r="MJ119" s="61"/>
      <c r="MK119" s="61"/>
      <c r="ML119" s="61"/>
      <c r="MM119" s="61"/>
      <c r="MN119" s="61"/>
      <c r="MO119" s="61"/>
      <c r="MP119" s="61"/>
      <c r="MQ119" s="61"/>
      <c r="MR119" s="61"/>
      <c r="MS119" s="61"/>
      <c r="MT119" s="61"/>
      <c r="MU119" s="61"/>
      <c r="MV119" s="61"/>
      <c r="MW119" s="61"/>
      <c r="MX119" s="61"/>
      <c r="MY119" s="61"/>
      <c r="MZ119" s="61"/>
      <c r="NA119" s="61"/>
      <c r="NB119" s="61"/>
      <c r="NC119" s="61"/>
      <c r="ND119" s="61"/>
      <c r="NE119" s="61"/>
      <c r="NF119" s="61"/>
      <c r="NG119" s="61"/>
      <c r="NH119" s="61"/>
      <c r="NI119" s="61"/>
      <c r="NJ119" s="61"/>
      <c r="NK119" s="61"/>
      <c r="NL119" s="61"/>
      <c r="NM119" s="61"/>
      <c r="NN119" s="61"/>
      <c r="NO119" s="61"/>
      <c r="NP119" s="61"/>
      <c r="NQ119" s="61"/>
      <c r="NR119" s="61"/>
      <c r="NS119" s="61"/>
      <c r="NT119" s="61"/>
      <c r="NU119" s="61"/>
      <c r="NV119" s="61"/>
      <c r="NW119" s="61"/>
      <c r="NX119" s="61"/>
      <c r="NY119" s="61"/>
      <c r="NZ119" s="61"/>
      <c r="OA119" s="61"/>
      <c r="OB119" s="61"/>
      <c r="OC119" s="61"/>
      <c r="OD119" s="61"/>
      <c r="OE119" s="61"/>
      <c r="OF119" s="61"/>
      <c r="OG119" s="61"/>
      <c r="OH119" s="61"/>
      <c r="OI119" s="61"/>
      <c r="OJ119" s="61"/>
      <c r="OK119" s="61"/>
      <c r="OL119" s="61"/>
      <c r="OM119" s="61"/>
      <c r="ON119" s="61"/>
      <c r="OO119" s="61"/>
      <c r="OP119" s="61"/>
      <c r="OQ119" s="61"/>
      <c r="OR119" s="61"/>
      <c r="OS119" s="61"/>
      <c r="OT119" s="61"/>
      <c r="OU119" s="61"/>
      <c r="OV119" s="61"/>
      <c r="OW119" s="61"/>
      <c r="OX119" s="61"/>
      <c r="OY119" s="61"/>
      <c r="OZ119" s="61"/>
      <c r="PA119" s="61"/>
      <c r="PB119" s="61"/>
      <c r="PC119" s="61"/>
      <c r="PD119" s="61"/>
      <c r="PE119" s="61"/>
      <c r="PF119" s="61"/>
      <c r="PG119" s="61"/>
      <c r="PH119" s="61"/>
      <c r="PI119" s="61"/>
      <c r="PJ119" s="61"/>
      <c r="PK119" s="61"/>
      <c r="PL119" s="61"/>
      <c r="PM119" s="61"/>
      <c r="PN119" s="61"/>
      <c r="PO119" s="61"/>
      <c r="PP119" s="61"/>
      <c r="PQ119" s="61"/>
      <c r="PR119" s="61"/>
      <c r="PS119" s="61"/>
      <c r="PT119" s="61"/>
      <c r="PU119" s="61"/>
      <c r="PV119" s="61"/>
      <c r="PW119" s="61"/>
      <c r="PX119" s="61"/>
      <c r="PY119" s="61"/>
      <c r="PZ119" s="61"/>
      <c r="QA119" s="61"/>
      <c r="QB119" s="61"/>
      <c r="QC119" s="61"/>
      <c r="QD119" s="61"/>
      <c r="QE119" s="61"/>
      <c r="QF119" s="61"/>
      <c r="QG119" s="61"/>
      <c r="QH119" s="61"/>
      <c r="QI119" s="61"/>
      <c r="QJ119" s="61"/>
      <c r="QK119" s="61"/>
      <c r="QL119" s="61"/>
      <c r="QM119" s="61"/>
      <c r="QN119" s="61"/>
      <c r="QO119" s="61"/>
      <c r="QP119" s="61"/>
      <c r="QQ119" s="61"/>
      <c r="QR119" s="61"/>
      <c r="QS119" s="61"/>
      <c r="QT119" s="61"/>
      <c r="QU119" s="61"/>
      <c r="QV119" s="61"/>
      <c r="QW119" s="61"/>
      <c r="QX119" s="61"/>
      <c r="QY119" s="61"/>
      <c r="QZ119" s="61"/>
      <c r="RA119" s="61"/>
      <c r="RB119" s="61"/>
      <c r="RC119" s="61"/>
      <c r="RD119" s="61"/>
      <c r="RE119" s="61"/>
      <c r="RF119" s="61"/>
      <c r="RG119" s="61"/>
      <c r="RH119" s="61"/>
      <c r="RI119" s="61"/>
      <c r="RJ119" s="61"/>
      <c r="RK119" s="61"/>
      <c r="RL119" s="61"/>
      <c r="RM119" s="61"/>
      <c r="RN119" s="61"/>
      <c r="RO119" s="61"/>
      <c r="RP119" s="61"/>
      <c r="RQ119" s="61"/>
      <c r="RR119" s="61"/>
      <c r="RS119" s="61"/>
      <c r="RT119" s="61"/>
      <c r="RU119" s="61"/>
      <c r="RV119" s="61"/>
      <c r="RW119" s="61"/>
      <c r="RX119" s="61"/>
      <c r="RY119" s="61"/>
      <c r="RZ119" s="61"/>
      <c r="SA119" s="61"/>
      <c r="SB119" s="61"/>
      <c r="SC119" s="61"/>
      <c r="SD119" s="61"/>
      <c r="SE119" s="61"/>
      <c r="SF119" s="61"/>
      <c r="SG119" s="61"/>
      <c r="SH119" s="61"/>
      <c r="SI119" s="61"/>
      <c r="SJ119" s="61"/>
      <c r="SK119" s="61"/>
      <c r="SL119" s="61"/>
      <c r="SM119" s="61"/>
      <c r="SN119" s="61"/>
      <c r="SO119" s="61"/>
      <c r="SP119" s="61"/>
      <c r="SQ119" s="61"/>
      <c r="SR119" s="61"/>
      <c r="SS119" s="61"/>
      <c r="ST119" s="61"/>
      <c r="SU119" s="61"/>
      <c r="SV119" s="61"/>
      <c r="SW119" s="61"/>
      <c r="SX119" s="61"/>
      <c r="SY119" s="61"/>
      <c r="SZ119" s="61"/>
      <c r="TA119" s="61"/>
      <c r="TB119" s="61"/>
      <c r="TC119" s="61"/>
      <c r="TD119" s="61"/>
      <c r="TE119" s="61"/>
      <c r="TF119" s="61"/>
      <c r="TG119" s="61"/>
      <c r="TH119" s="61"/>
      <c r="TI119" s="61"/>
      <c r="TJ119" s="61"/>
      <c r="TK119" s="61"/>
      <c r="TL119" s="61"/>
      <c r="TM119" s="61"/>
      <c r="TN119" s="61"/>
      <c r="TO119" s="61"/>
      <c r="TP119" s="61"/>
      <c r="TQ119" s="61"/>
      <c r="TR119" s="61"/>
      <c r="TS119" s="61"/>
      <c r="TT119" s="61"/>
      <c r="TU119" s="61"/>
      <c r="TV119" s="61"/>
      <c r="TW119" s="61"/>
      <c r="TX119" s="61"/>
      <c r="TY119" s="61"/>
      <c r="TZ119" s="61"/>
      <c r="UA119" s="61"/>
      <c r="UB119" s="61"/>
      <c r="UC119" s="61"/>
      <c r="UD119" s="61"/>
      <c r="UE119" s="61"/>
      <c r="UF119" s="61"/>
      <c r="UG119" s="61"/>
      <c r="UH119" s="61"/>
      <c r="UI119" s="61"/>
      <c r="UJ119" s="61"/>
      <c r="UK119" s="61"/>
      <c r="UL119" s="61"/>
      <c r="UM119" s="61"/>
      <c r="UN119" s="61"/>
      <c r="UO119" s="61"/>
      <c r="UP119" s="61"/>
      <c r="UQ119" s="61"/>
      <c r="UR119" s="61"/>
      <c r="US119" s="61"/>
      <c r="UT119" s="61"/>
      <c r="UU119" s="61"/>
      <c r="UV119" s="61"/>
      <c r="UW119" s="61"/>
      <c r="UX119" s="61"/>
      <c r="UY119" s="61"/>
      <c r="UZ119" s="61"/>
      <c r="VA119" s="61"/>
      <c r="VB119" s="61"/>
      <c r="VC119" s="61"/>
      <c r="VD119" s="61"/>
      <c r="VE119" s="61"/>
      <c r="VF119" s="61"/>
      <c r="VG119" s="61"/>
      <c r="VH119" s="61"/>
      <c r="VI119" s="61"/>
      <c r="VJ119" s="61"/>
      <c r="VK119" s="61"/>
      <c r="VL119" s="61"/>
      <c r="VM119" s="61"/>
      <c r="VN119" s="61"/>
      <c r="VO119" s="61"/>
      <c r="VP119" s="61"/>
      <c r="VQ119" s="61"/>
      <c r="VR119" s="61"/>
      <c r="VS119" s="61"/>
      <c r="VT119" s="61"/>
      <c r="VU119" s="61"/>
      <c r="VV119" s="61"/>
      <c r="VW119" s="61"/>
      <c r="VX119" s="61"/>
      <c r="VY119" s="61"/>
      <c r="VZ119" s="61"/>
      <c r="WA119" s="61"/>
      <c r="WB119" s="61"/>
      <c r="WC119" s="61"/>
      <c r="WD119" s="61"/>
      <c r="WE119" s="61"/>
      <c r="WF119" s="61"/>
      <c r="WG119" s="61"/>
      <c r="WH119" s="61"/>
      <c r="WI119" s="61"/>
      <c r="WJ119" s="61"/>
      <c r="WK119" s="61"/>
      <c r="WL119" s="61"/>
      <c r="WM119" s="61"/>
      <c r="WN119" s="61"/>
      <c r="WO119" s="61"/>
      <c r="WP119" s="61"/>
      <c r="WQ119" s="61"/>
      <c r="WR119" s="61"/>
      <c r="WS119" s="61"/>
      <c r="WT119" s="61"/>
      <c r="WU119" s="61"/>
      <c r="WV119" s="61"/>
      <c r="WW119" s="61"/>
      <c r="WX119" s="61"/>
      <c r="WY119" s="61"/>
      <c r="WZ119" s="61"/>
      <c r="XA119" s="61"/>
      <c r="XB119" s="61"/>
      <c r="XC119" s="61"/>
      <c r="XD119" s="61"/>
      <c r="XE119" s="61"/>
      <c r="XF119" s="61"/>
      <c r="XG119" s="61"/>
      <c r="XH119" s="61"/>
      <c r="XI119" s="61"/>
      <c r="XJ119" s="61"/>
      <c r="XK119" s="61"/>
      <c r="XL119" s="61"/>
      <c r="XM119" s="61"/>
      <c r="XN119" s="61"/>
      <c r="XO119" s="61"/>
      <c r="XP119" s="61"/>
      <c r="XQ119" s="61"/>
      <c r="XR119" s="61"/>
      <c r="XS119" s="61"/>
      <c r="XT119" s="61"/>
      <c r="XU119" s="61"/>
      <c r="XV119" s="61"/>
      <c r="XW119" s="61"/>
      <c r="XX119" s="61"/>
      <c r="XY119" s="61"/>
      <c r="XZ119" s="61"/>
      <c r="YA119" s="61"/>
      <c r="YB119" s="61"/>
      <c r="YC119" s="61"/>
      <c r="YD119" s="61"/>
      <c r="YE119" s="61"/>
      <c r="YF119" s="61"/>
      <c r="YG119" s="61"/>
      <c r="YH119" s="61"/>
      <c r="YI119" s="61"/>
      <c r="YJ119" s="61"/>
      <c r="YK119" s="61"/>
      <c r="YL119" s="61"/>
      <c r="YM119" s="61"/>
      <c r="YN119" s="61"/>
      <c r="YO119" s="61"/>
      <c r="YP119" s="61"/>
      <c r="YQ119" s="61"/>
      <c r="YR119" s="61"/>
      <c r="YS119" s="61"/>
      <c r="YT119" s="61"/>
      <c r="YU119" s="61"/>
      <c r="YV119" s="61"/>
      <c r="YW119" s="61"/>
      <c r="YX119" s="61"/>
      <c r="YY119" s="61"/>
      <c r="YZ119" s="61"/>
      <c r="ZA119" s="61"/>
      <c r="ZB119" s="61"/>
      <c r="ZC119" s="61"/>
      <c r="ZD119" s="61"/>
      <c r="ZE119" s="61"/>
      <c r="ZF119" s="61"/>
      <c r="ZG119" s="61"/>
      <c r="ZH119" s="61"/>
      <c r="ZI119" s="61"/>
      <c r="ZJ119" s="61"/>
      <c r="ZK119" s="61"/>
      <c r="ZL119" s="61"/>
      <c r="ZM119" s="61"/>
      <c r="ZN119" s="61"/>
      <c r="ZO119" s="61"/>
      <c r="ZP119" s="61"/>
      <c r="ZQ119" s="61"/>
      <c r="ZR119" s="61"/>
      <c r="ZS119" s="61"/>
      <c r="ZT119" s="61"/>
      <c r="ZU119" s="61"/>
      <c r="ZV119" s="61"/>
      <c r="ZW119" s="61"/>
      <c r="ZX119" s="61"/>
      <c r="ZY119" s="61"/>
      <c r="ZZ119" s="61"/>
      <c r="AAA119" s="61"/>
      <c r="AAB119" s="61"/>
      <c r="AAC119" s="61"/>
      <c r="AAD119" s="61"/>
      <c r="AAE119" s="61"/>
      <c r="AAF119" s="61"/>
      <c r="AAG119" s="61"/>
      <c r="AAH119" s="61"/>
      <c r="AAI119" s="61"/>
      <c r="AAJ119" s="61"/>
      <c r="AAK119" s="61"/>
      <c r="AAL119" s="61"/>
      <c r="AAM119" s="61"/>
      <c r="AAN119" s="61"/>
      <c r="AAO119" s="61"/>
      <c r="AAP119" s="61"/>
      <c r="AAQ119" s="61"/>
      <c r="AAR119" s="61"/>
      <c r="AAS119" s="61"/>
      <c r="AAT119" s="61"/>
      <c r="AAU119" s="61"/>
      <c r="AAV119" s="61"/>
      <c r="AAW119" s="61"/>
      <c r="AAX119" s="61"/>
      <c r="AAY119" s="61"/>
      <c r="AAZ119" s="61"/>
      <c r="ABA119" s="61"/>
      <c r="ABB119" s="61"/>
      <c r="ABC119" s="61"/>
      <c r="ABD119" s="61"/>
      <c r="ABE119" s="61"/>
      <c r="ABF119" s="61"/>
      <c r="ABG119" s="61"/>
      <c r="ABH119" s="61"/>
      <c r="ABI119" s="61"/>
      <c r="ABJ119" s="61"/>
      <c r="ABK119" s="61"/>
      <c r="ABL119" s="61"/>
      <c r="ABM119" s="61"/>
      <c r="ABN119" s="61"/>
      <c r="ABO119" s="61"/>
      <c r="ABP119" s="61"/>
      <c r="ABQ119" s="61"/>
      <c r="ABR119" s="61"/>
      <c r="ABS119" s="61"/>
      <c r="ABT119" s="61"/>
      <c r="ABU119" s="61"/>
      <c r="ABV119" s="61"/>
      <c r="ABW119" s="61"/>
      <c r="ABX119" s="61"/>
      <c r="ABY119" s="61"/>
      <c r="ABZ119" s="61"/>
      <c r="ACA119" s="61"/>
      <c r="ACB119" s="61"/>
      <c r="ACC119" s="61"/>
      <c r="ACD119" s="61"/>
      <c r="ACE119" s="61"/>
      <c r="ACF119" s="61"/>
      <c r="ACG119" s="61"/>
      <c r="ACH119" s="61"/>
      <c r="ACI119" s="61"/>
      <c r="ACJ119" s="61"/>
      <c r="ACK119" s="61"/>
      <c r="ACL119" s="61"/>
      <c r="ACM119" s="61"/>
      <c r="ACN119" s="61"/>
      <c r="ACO119" s="61"/>
      <c r="ACP119" s="61"/>
      <c r="ACQ119" s="61"/>
      <c r="ACR119" s="61"/>
      <c r="ACS119" s="61"/>
      <c r="ACT119" s="61"/>
      <c r="ACU119" s="61"/>
      <c r="ACV119" s="61"/>
      <c r="ACW119" s="61"/>
      <c r="ACX119" s="61"/>
      <c r="ACY119" s="61"/>
      <c r="ACZ119" s="61"/>
      <c r="ADA119" s="61"/>
      <c r="ADB119" s="61"/>
      <c r="ADC119" s="61"/>
      <c r="ADD119" s="61"/>
      <c r="ADE119" s="61"/>
      <c r="ADF119" s="61"/>
      <c r="ADG119" s="61"/>
      <c r="ADH119" s="61"/>
      <c r="ADI119" s="61"/>
      <c r="ADJ119" s="61"/>
      <c r="ADK119" s="61"/>
      <c r="ADL119" s="61"/>
      <c r="ADM119" s="61"/>
      <c r="ADN119" s="61"/>
      <c r="ADO119" s="61"/>
      <c r="ADP119" s="61"/>
      <c r="ADQ119" s="61"/>
      <c r="ADR119" s="61"/>
      <c r="ADS119" s="61"/>
      <c r="ADT119" s="61"/>
      <c r="ADU119" s="61"/>
      <c r="ADV119" s="61"/>
      <c r="ADW119" s="61"/>
      <c r="ADX119" s="61"/>
      <c r="ADY119" s="61"/>
      <c r="ADZ119" s="61"/>
      <c r="AEA119" s="61"/>
      <c r="AEB119" s="61"/>
      <c r="AEC119" s="61"/>
      <c r="AED119" s="61"/>
      <c r="AEE119" s="61"/>
      <c r="AEF119" s="61"/>
      <c r="AEG119" s="61"/>
      <c r="AEH119" s="61"/>
      <c r="AEI119" s="61"/>
      <c r="AEJ119" s="61"/>
      <c r="AEK119" s="61"/>
      <c r="AEL119" s="61"/>
      <c r="AEM119" s="61"/>
      <c r="AEN119" s="61"/>
      <c r="AEO119" s="61"/>
      <c r="AEP119" s="61"/>
      <c r="AEQ119" s="61"/>
      <c r="AER119" s="61"/>
      <c r="AES119" s="61"/>
      <c r="AET119" s="61"/>
      <c r="AEU119" s="61"/>
      <c r="AEV119" s="61"/>
      <c r="AEW119" s="61"/>
      <c r="AEX119" s="61"/>
      <c r="AEY119" s="61"/>
      <c r="AEZ119" s="61"/>
      <c r="AFA119" s="61"/>
      <c r="AFB119" s="61"/>
      <c r="AFC119" s="61"/>
      <c r="AFD119" s="61"/>
      <c r="AFE119" s="61"/>
      <c r="AFF119" s="61"/>
      <c r="AFG119" s="61"/>
      <c r="AFH119" s="61"/>
      <c r="AFI119" s="61"/>
      <c r="AFJ119" s="61"/>
      <c r="AFK119" s="61"/>
      <c r="AFL119" s="61"/>
      <c r="AFM119" s="61"/>
      <c r="AFN119" s="61"/>
      <c r="AFO119" s="61"/>
      <c r="AFP119" s="61"/>
      <c r="AFQ119" s="61"/>
      <c r="AFR119" s="61"/>
      <c r="AFS119" s="61"/>
      <c r="AFT119" s="61"/>
      <c r="AFU119" s="61"/>
      <c r="AFV119" s="61"/>
      <c r="AFW119" s="61"/>
      <c r="AFX119" s="61"/>
      <c r="AFY119" s="61"/>
      <c r="AFZ119" s="61"/>
      <c r="AGA119" s="61"/>
      <c r="AGB119" s="61"/>
      <c r="AGC119" s="61"/>
      <c r="AGD119" s="61"/>
      <c r="AGE119" s="61"/>
      <c r="AGF119" s="61"/>
      <c r="AGG119" s="61"/>
      <c r="AGH119" s="61"/>
      <c r="AGI119" s="61"/>
      <c r="AGJ119" s="61"/>
      <c r="AGK119" s="61"/>
      <c r="AGL119" s="61"/>
      <c r="AGM119" s="61"/>
      <c r="AGN119" s="61"/>
      <c r="AGO119" s="61"/>
      <c r="AGP119" s="61"/>
      <c r="AGQ119" s="61"/>
      <c r="AGR119" s="61"/>
      <c r="AGS119" s="61"/>
      <c r="AGT119" s="61"/>
      <c r="AGU119" s="61"/>
      <c r="AGV119" s="61"/>
      <c r="AGW119" s="61"/>
      <c r="AGX119" s="61"/>
      <c r="AGY119" s="61"/>
      <c r="AGZ119" s="61"/>
      <c r="AHA119" s="61"/>
      <c r="AHB119" s="61"/>
      <c r="AHC119" s="61"/>
      <c r="AHD119" s="61"/>
      <c r="AHE119" s="61"/>
      <c r="AHF119" s="61"/>
      <c r="AHG119" s="61"/>
      <c r="AHH119" s="61"/>
      <c r="AHI119" s="61"/>
      <c r="AHJ119" s="61"/>
      <c r="AHK119" s="61"/>
      <c r="AHL119" s="61"/>
      <c r="AHM119" s="61"/>
      <c r="AHN119" s="61"/>
      <c r="AHO119" s="61"/>
      <c r="AHP119" s="61"/>
      <c r="AHQ119" s="61"/>
      <c r="AHR119" s="61"/>
      <c r="AHS119" s="61"/>
      <c r="AHT119" s="61"/>
      <c r="AHU119" s="61"/>
      <c r="AHV119" s="61"/>
      <c r="AHW119" s="61"/>
      <c r="AHX119" s="61"/>
      <c r="AHY119" s="61"/>
      <c r="AHZ119" s="61"/>
      <c r="AIA119" s="61"/>
      <c r="AIB119" s="61"/>
      <c r="AIC119" s="61"/>
      <c r="AID119" s="61"/>
      <c r="AIE119" s="61"/>
      <c r="AIF119" s="61"/>
      <c r="AIG119" s="61"/>
      <c r="AIH119" s="61"/>
      <c r="AII119" s="61"/>
      <c r="AIJ119" s="61"/>
      <c r="AIK119" s="61"/>
      <c r="AIL119" s="61"/>
      <c r="AIM119" s="61"/>
      <c r="AIN119" s="61"/>
      <c r="AIO119" s="61"/>
      <c r="AIP119" s="61"/>
      <c r="AIQ119" s="61"/>
      <c r="AIR119" s="61"/>
      <c r="AIS119" s="61"/>
      <c r="AIT119" s="61"/>
      <c r="AIU119" s="61"/>
      <c r="AIV119" s="61"/>
      <c r="AIW119" s="61"/>
      <c r="AIX119" s="61"/>
      <c r="AIY119" s="61"/>
      <c r="AIZ119" s="61"/>
      <c r="AJA119" s="61"/>
      <c r="AJB119" s="61"/>
      <c r="AJC119" s="61"/>
      <c r="AJD119" s="61"/>
      <c r="AJE119" s="61"/>
      <c r="AJF119" s="61"/>
      <c r="AJG119" s="61"/>
      <c r="AJH119" s="61"/>
      <c r="AJI119" s="61"/>
      <c r="AJJ119" s="61"/>
      <c r="AJK119" s="61"/>
      <c r="AJL119" s="61"/>
      <c r="AJM119" s="61"/>
      <c r="AJN119" s="61"/>
      <c r="AJO119" s="61"/>
      <c r="AJP119" s="61"/>
      <c r="AJQ119" s="61"/>
      <c r="AJR119" s="61"/>
      <c r="AJS119" s="61"/>
      <c r="AJT119" s="61"/>
      <c r="AJU119" s="61"/>
      <c r="AJV119" s="61"/>
      <c r="AJW119" s="61"/>
      <c r="AJX119" s="61"/>
      <c r="AJY119" s="61"/>
      <c r="AJZ119" s="61"/>
      <c r="AKA119" s="61"/>
      <c r="AKB119" s="61"/>
      <c r="AKC119" s="61"/>
      <c r="AKD119" s="61"/>
      <c r="AKE119" s="61"/>
      <c r="AKF119" s="61"/>
      <c r="AKG119" s="61"/>
      <c r="AKH119" s="61"/>
      <c r="AKI119" s="61"/>
      <c r="AKJ119" s="61"/>
      <c r="AKK119" s="61"/>
      <c r="AKL119" s="61"/>
      <c r="AKM119" s="61"/>
      <c r="AKN119" s="61"/>
      <c r="AKO119" s="61"/>
      <c r="AKP119" s="61"/>
      <c r="AKQ119" s="61"/>
      <c r="AKR119" s="61"/>
      <c r="AKS119" s="61"/>
      <c r="AKT119" s="61"/>
      <c r="AKU119" s="61"/>
      <c r="AKV119" s="61"/>
      <c r="AKW119" s="61"/>
      <c r="AKX119" s="61"/>
      <c r="AKY119" s="61"/>
      <c r="AKZ119" s="61"/>
      <c r="ALA119" s="61"/>
      <c r="ALB119" s="61"/>
      <c r="ALC119" s="61"/>
      <c r="ALD119" s="61"/>
      <c r="ALE119" s="61"/>
      <c r="ALF119" s="61"/>
      <c r="ALG119" s="61"/>
      <c r="ALH119" s="61"/>
      <c r="ALI119" s="61"/>
      <c r="ALJ119" s="61"/>
      <c r="ALK119" s="61"/>
      <c r="ALL119" s="61"/>
      <c r="ALM119" s="61"/>
      <c r="ALN119" s="61"/>
      <c r="ALO119" s="61"/>
      <c r="ALP119" s="61"/>
      <c r="ALQ119" s="61"/>
      <c r="ALR119" s="61"/>
      <c r="ALS119" s="61"/>
      <c r="ALT119" s="61"/>
      <c r="ALU119" s="61"/>
      <c r="ALV119" s="61"/>
      <c r="ALW119" s="61"/>
      <c r="ALX119" s="61"/>
      <c r="ALY119" s="61"/>
      <c r="ALZ119" s="61"/>
      <c r="AMA119" s="61"/>
      <c r="AMB119" s="61"/>
      <c r="AMC119" s="61"/>
      <c r="AMD119" s="61"/>
      <c r="AME119" s="61"/>
      <c r="AMF119" s="61"/>
      <c r="AMG119" s="61"/>
      <c r="AMH119" s="61"/>
      <c r="AMI119" s="61"/>
      <c r="AMJ119" s="61"/>
      <c r="AMK119" s="61"/>
      <c r="AML119" s="61"/>
      <c r="AMM119" s="61"/>
      <c r="AMN119" s="61"/>
      <c r="AMO119" s="61"/>
      <c r="AMP119" s="61"/>
      <c r="AMQ119" s="61"/>
      <c r="AMR119" s="61"/>
      <c r="AMS119" s="61"/>
      <c r="AMT119" s="61"/>
      <c r="AMU119" s="61"/>
      <c r="AMV119" s="61"/>
      <c r="AMW119" s="61"/>
      <c r="AMX119" s="61"/>
      <c r="AMY119" s="61"/>
      <c r="AMZ119" s="61"/>
      <c r="ANA119" s="61"/>
      <c r="ANB119" s="61"/>
      <c r="ANC119" s="61"/>
      <c r="AND119" s="61"/>
      <c r="ANE119" s="61"/>
      <c r="ANF119" s="61"/>
      <c r="ANG119" s="61"/>
      <c r="ANH119" s="61"/>
      <c r="ANI119" s="61"/>
    </row>
    <row r="120" spans="1:1050" s="35" customFormat="1" ht="26.1" customHeight="1" outlineLevel="2" x14ac:dyDescent="0.2">
      <c r="A120" s="102">
        <v>326</v>
      </c>
      <c r="B120" s="7" t="s">
        <v>137</v>
      </c>
      <c r="C120" s="7" t="s">
        <v>113</v>
      </c>
      <c r="D120" s="7" t="s">
        <v>10</v>
      </c>
      <c r="E120" s="7" t="s">
        <v>115</v>
      </c>
      <c r="F120" s="7"/>
      <c r="G120" s="43" t="s">
        <v>261</v>
      </c>
      <c r="H120" s="42" t="s">
        <v>130</v>
      </c>
      <c r="I120" s="42">
        <v>14</v>
      </c>
      <c r="J120" s="44">
        <v>502.03</v>
      </c>
      <c r="K120" s="44"/>
      <c r="L120" s="44"/>
      <c r="M120" s="44"/>
      <c r="N120" s="44"/>
      <c r="O120" s="44"/>
      <c r="P120" s="44">
        <v>305.62</v>
      </c>
      <c r="Q120" s="44">
        <v>183.24</v>
      </c>
      <c r="R120" s="44"/>
      <c r="S120" s="44"/>
      <c r="T120" s="44">
        <f>SUM(J120:S120)</f>
        <v>990.89</v>
      </c>
      <c r="U120" s="44">
        <f>(((J120+K120+L120+N120+P120)*14)+((M120+O120+Q120+R120+S120)*12))</f>
        <v>13505.98</v>
      </c>
      <c r="V120" s="42">
        <v>3</v>
      </c>
      <c r="W120" s="45">
        <v>16</v>
      </c>
      <c r="X120" s="46">
        <f>VLOOKUP(W120,'[1]PPTOS GENERALES 2024'!$AO$61:$AQ$63,3)*Y120</f>
        <v>436.27</v>
      </c>
      <c r="Y120" s="47">
        <v>1</v>
      </c>
      <c r="Z120" s="48">
        <f>VLOOKUP(C120,'[1]PPTOS GENERALES 2024'!$AL$3:$AO$8,4)*Y120</f>
        <v>659.44</v>
      </c>
      <c r="AA120" s="48">
        <f>VLOOKUP(C120,'[1]PPTOS GENERALES 2024'!$AL$3:$AP$8,5)*DM120*Y120</f>
        <v>140.74666666666664</v>
      </c>
      <c r="AB120" s="48"/>
      <c r="AC120" s="44">
        <f>VLOOKUP(C120,'[1]PPTOS GENERALES 2024'!$AU$3:$AV$8,2)*Y120</f>
        <v>659.44399999999996</v>
      </c>
      <c r="AD120" s="44">
        <f>VLOOKUP(C120,'[1]PPTOS GENERALES 2024'!$AU$3:$AW$8,3)*DM120*Y120</f>
        <v>140.71199999999996</v>
      </c>
      <c r="AE120" s="49">
        <f>VLOOKUP(I120,'[1]PPTOS GENERALES 2024'!$AO$60:$AQ$63,3)*Y120</f>
        <v>380.27</v>
      </c>
      <c r="AF120" s="44">
        <f>X120-AE120</f>
        <v>56</v>
      </c>
      <c r="AG120" s="44">
        <f>VLOOKUP(V120,'[1]PPTOS GENERALES 2024'!$AL$61:$AU$63,10)*Y120</f>
        <v>465.15999999999997</v>
      </c>
      <c r="AH120" s="44"/>
      <c r="AI120" s="44"/>
      <c r="AJ120" s="44"/>
      <c r="AK120" s="50"/>
      <c r="AL120" s="44">
        <f>VLOOKUP(V120,'[1]PPTOS GENERALES 2024'!$AL$45:$BB$56,12)*AK120</f>
        <v>0</v>
      </c>
      <c r="AM120" s="50"/>
      <c r="AN120" s="44">
        <f>VLOOKUP(V120,'[1]PPTOS GENERALES 2024'!$AL$45:$BB$56,14)*AM120</f>
        <v>0</v>
      </c>
      <c r="AO120" s="50"/>
      <c r="AP120" s="44">
        <f>VLOOKUP(V120,'[1]PPTOS GENERALES 2024'!$AL$45:$BB$56,15)*AO120</f>
        <v>0</v>
      </c>
      <c r="AQ120" s="50"/>
      <c r="AR120" s="44">
        <f>VLOOKUP(V120,'[1]PPTOS GENERALES 2024'!$AL$45:$BB$56,17)*AQ120</f>
        <v>0</v>
      </c>
      <c r="AS120" s="50"/>
      <c r="AT120" s="44">
        <f>VLOOKUP(V120,'[1]PPTOS GENERALES 2024'!$AL$45:$BG$56,18)*AS120</f>
        <v>0</v>
      </c>
      <c r="AU120" s="20">
        <v>1</v>
      </c>
      <c r="AV120" s="44">
        <f>VLOOKUP(V120,'[1]PPTOS GENERALES 2024'!$AL$45:$BG$56,19)*AU120</f>
        <v>47.075000000000003</v>
      </c>
      <c r="AW120" s="20"/>
      <c r="AX120" s="44">
        <f>VLOOKUP(V120,'[1]PPTOS GENERALES 2024'!$AL$45:$BG$56,20)*AW120</f>
        <v>0</v>
      </c>
      <c r="AY120" s="20"/>
      <c r="AZ120" s="44">
        <f>VLOOKUP(V120,'[1]PPTOS GENERALES 2024'!$AL$45:$BG$56,21)*AY120</f>
        <v>0</v>
      </c>
      <c r="BA120" s="20">
        <v>1</v>
      </c>
      <c r="BB120" s="44">
        <f>VLOOKUP(V120,'[1]PPTOS GENERALES 2024'!$AL$45:$BG$56,22)*BA120</f>
        <v>141.22499999999999</v>
      </c>
      <c r="BC120" s="20"/>
      <c r="BD120" s="270">
        <f>VLOOKUP(V120,'[1]PPTOS GENERALES 2024'!$AL$45:$BZ$56,23)*BC120</f>
        <v>0</v>
      </c>
      <c r="BE120" s="20"/>
      <c r="BF120" s="270">
        <f>VLOOKUP(V120,'[1]PPTOS GENERALES 2024'!$AL$45:$BZ$56,24)*BE120</f>
        <v>0</v>
      </c>
      <c r="BG120" s="20"/>
      <c r="BH120" s="270">
        <f>VLOOKUP(V120,'[1]PPTOS GENERALES 2024'!$AL$45:$BZ$56,25)*BG120</f>
        <v>0</v>
      </c>
      <c r="BI120" s="20"/>
      <c r="BJ120" s="270">
        <f>VLOOKUP(V120,'[1]PPTOS GENERALES 2024'!$AL$45:$BZ$56,26)*BI120</f>
        <v>0</v>
      </c>
      <c r="BK120" s="20"/>
      <c r="BL120" s="270">
        <f>VLOOKUP(V120,'[1]PPTOS GENERALES 2024'!$AL$45:$BZ$56,27)*BK120</f>
        <v>0</v>
      </c>
      <c r="BM120" s="270"/>
      <c r="BN120" s="270">
        <f>VLOOKUP(V120,'[1]PPTOS GENERALES 2024'!$AL$45:$BZ$56,28)*BM120</f>
        <v>0</v>
      </c>
      <c r="BO120" s="270"/>
      <c r="BP120" s="270">
        <f>VLOOKUP(V120,'[1]PPTOS GENERALES 2024'!$AL$45:$BZ$56,29)*BO120</f>
        <v>0</v>
      </c>
      <c r="BQ120" s="270"/>
      <c r="BR120" s="270">
        <f>VLOOKUP(V120,'[1]PPTOS GENERALES 2024'!$AL$45:$BZ$56,30)*BQ120</f>
        <v>0</v>
      </c>
      <c r="BS120" s="270"/>
      <c r="BT120" s="270">
        <f>VLOOKUP(V120,'[1]PPTOS GENERALES 2024'!$AL$45:$BZ$56,31)*BS120</f>
        <v>0</v>
      </c>
      <c r="BU120" s="270"/>
      <c r="BV120" s="270">
        <f>VLOOKUP(V120,'[1]PPTOS GENERALES 2024'!$AL$45:$BZ$56,32)*BU120</f>
        <v>0</v>
      </c>
      <c r="BW120" s="270"/>
      <c r="BX120" s="270">
        <f>VLOOKUP(V120,'[1]PPTOS GENERALES 2024'!$AL$45:$BZ$56,33)*BW120</f>
        <v>0</v>
      </c>
      <c r="BY120" s="270"/>
      <c r="BZ120" s="270">
        <f>VLOOKUP(V120,'[1]PPTOS GENERALES 2024'!$AL$45:$BZ$56,34)*BY120</f>
        <v>0</v>
      </c>
      <c r="CA120" s="270"/>
      <c r="CB120" s="270">
        <f>VLOOKUP(V120,'[1]PPTOS GENERALES 2024'!$AL$45:$BZ$56,35)*CA120</f>
        <v>0</v>
      </c>
      <c r="CC120" s="270">
        <v>0</v>
      </c>
      <c r="CD120" s="270">
        <f>VLOOKUP(V120,'[1]PPTOS GENERALES 2024'!$AL$45:$BZ$56,36)*CC120</f>
        <v>0</v>
      </c>
      <c r="CE120" s="270">
        <v>0</v>
      </c>
      <c r="CF120" s="270">
        <f>VLOOKUP(V120,'[1]PPTOS GENERALES 2024'!$AL$45:$BZ$56,37)*CE120</f>
        <v>0</v>
      </c>
      <c r="CG120" s="270">
        <v>0</v>
      </c>
      <c r="CH120" s="270">
        <f>VLOOKUP(V120,'[1]PPTOS GENERALES 2024'!$AL$45:$BZ$56,38)*CG120</f>
        <v>0</v>
      </c>
      <c r="CI120" s="270">
        <v>0</v>
      </c>
      <c r="CJ120" s="270">
        <f>VLOOKUP(V120,'[1]PPTOS GENERALES 2024'!$AL$45:$BZ$56,39)*CI120</f>
        <v>0</v>
      </c>
      <c r="CK120" s="270"/>
      <c r="CL120" s="270">
        <f>VLOOKUP(V120,'[1]PPTOS GENERALES 2024'!$AL$45:$BZ$56,40)*CK120</f>
        <v>0</v>
      </c>
      <c r="CM120" s="270">
        <v>1</v>
      </c>
      <c r="CN120" s="270">
        <f>VLOOKUP(V120,'[1]PPTOS GENERALES 2024'!$AL$45:$BZ$56,41)*CM120</f>
        <v>27.068124999999998</v>
      </c>
      <c r="CO120" s="44"/>
      <c r="CP120" s="44"/>
      <c r="CQ120" s="44"/>
      <c r="CR120" s="44"/>
      <c r="CS120" s="44"/>
      <c r="CT120" s="44">
        <f>Z120*14</f>
        <v>9232.16</v>
      </c>
      <c r="CU120" s="44">
        <f>(AA120*12)+ (AD120*2)+AB120</f>
        <v>1970.3839999999996</v>
      </c>
      <c r="CV120" s="44"/>
      <c r="CW120" s="44">
        <f>(AE120+AF120)*14</f>
        <v>6107.78</v>
      </c>
      <c r="CX120" s="44">
        <f>AG120*14</f>
        <v>6512.24</v>
      </c>
      <c r="CY120" s="270">
        <f t="shared" si="91"/>
        <v>3015.15</v>
      </c>
      <c r="CZ120" s="278">
        <f t="shared" si="92"/>
        <v>9527.39</v>
      </c>
      <c r="DA120" s="129">
        <f>CO120+CP120+CR120+CS120+CT120+CU120+CW120+CX120+CY120</f>
        <v>26837.714</v>
      </c>
      <c r="DB120" s="21">
        <v>0</v>
      </c>
      <c r="DC120" s="53">
        <f>((Z120*14)+(AA120*14)+(AE120*14)+(AF120*14)+(AG120*14)+(AJ120*12)+(AR120*12)+(AT120*12)+(AV120*12)+(AX120*12)+(BB120*12)+DB120)</f>
        <v>26082.233333333334</v>
      </c>
      <c r="DD120" s="54">
        <f>((DC120/U120)-1)</f>
        <v>0.93116185077523683</v>
      </c>
      <c r="DE120" s="44"/>
      <c r="DF120" s="44"/>
      <c r="DG120" s="44">
        <f>Z120+AA120+AE120+AF120+AG120+AH120+AI120+AJ120+AL120+AN120+AP120+AR120+AT120+AV120+AX120+AZ120+BB120</f>
        <v>1889.9166666666667</v>
      </c>
      <c r="DH120" s="42" t="e">
        <f>#REF!-#REF!</f>
        <v>#REF!</v>
      </c>
      <c r="DI120" s="55" t="s">
        <v>122</v>
      </c>
      <c r="DJ120" s="130">
        <v>36053</v>
      </c>
      <c r="DK120" s="284">
        <v>45658</v>
      </c>
      <c r="DL120" s="58">
        <f>DATEDIF(DJ120,DK120,"y")/3</f>
        <v>8.6666666666666661</v>
      </c>
      <c r="DM120" s="58">
        <f>DATEDIF(DJ120,DK120,"y")/3</f>
        <v>8.6666666666666661</v>
      </c>
      <c r="DN120" s="175">
        <f>ROUND(AF120/30,2)</f>
        <v>1.87</v>
      </c>
      <c r="DO120" s="175">
        <f>ROUND(AJ120/30,2)</f>
        <v>0</v>
      </c>
      <c r="DP120" s="175">
        <f>ROUND(AL120/30,2)</f>
        <v>0</v>
      </c>
      <c r="DQ120" s="175">
        <f>ROUND(AN120/30,2)</f>
        <v>0</v>
      </c>
      <c r="DR120" s="175">
        <f>ROUND(AP120/30,2)</f>
        <v>0</v>
      </c>
      <c r="DS120" s="175">
        <f>ROUND(AR120/30,2)</f>
        <v>0</v>
      </c>
      <c r="DT120" s="175">
        <f>ROUND(AT120/30,2)</f>
        <v>0</v>
      </c>
      <c r="DU120" s="175">
        <f>ROUND(AV120/30,2)</f>
        <v>1.57</v>
      </c>
      <c r="DV120" s="175">
        <f>ROUND(AX120/30,2)</f>
        <v>0</v>
      </c>
      <c r="DW120" s="175">
        <f>ROUND(AZ120/30,2)</f>
        <v>0</v>
      </c>
      <c r="DX120" s="175">
        <f>ROUND(BB120/30,2)</f>
        <v>4.71</v>
      </c>
      <c r="DY120" s="61"/>
      <c r="DZ120" s="62">
        <v>281</v>
      </c>
      <c r="EA120" s="62">
        <v>1396.13</v>
      </c>
      <c r="EB120" s="63" t="e">
        <f>#REF!-DZ120</f>
        <v>#REF!</v>
      </c>
      <c r="EC120" s="64">
        <f>DG120-EA120</f>
        <v>493.78666666666663</v>
      </c>
      <c r="ED120" s="64">
        <f>ROUND(DB120/2,2)</f>
        <v>0</v>
      </c>
      <c r="EE120" s="61"/>
      <c r="EF120" s="61"/>
      <c r="EG120" s="61"/>
      <c r="EH120" s="61"/>
      <c r="EI120" s="134" t="s">
        <v>164</v>
      </c>
      <c r="EJ120" s="124">
        <v>326</v>
      </c>
      <c r="EK120" s="67">
        <v>3</v>
      </c>
      <c r="EL120" s="67">
        <v>2</v>
      </c>
      <c r="EM120" s="68">
        <v>6</v>
      </c>
      <c r="EN120" s="170" t="s">
        <v>132</v>
      </c>
      <c r="EO120" s="170" t="s">
        <v>132</v>
      </c>
      <c r="ET120" s="61"/>
      <c r="FB120" s="61"/>
      <c r="FC120" s="61"/>
      <c r="FD120" s="61"/>
      <c r="FE120" s="61"/>
      <c r="FF120" s="61"/>
      <c r="FG120" s="61"/>
      <c r="FH120" s="61"/>
      <c r="FI120" s="61"/>
      <c r="FJ120" s="61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/>
      <c r="GT120" s="61"/>
      <c r="GU120" s="61"/>
      <c r="GV120" s="61"/>
      <c r="GW120" s="61"/>
      <c r="GX120" s="61"/>
      <c r="GY120" s="61"/>
      <c r="GZ120" s="61"/>
      <c r="HA120" s="61"/>
      <c r="HB120" s="61"/>
      <c r="HC120" s="61"/>
      <c r="HD120" s="61"/>
      <c r="HE120" s="61"/>
      <c r="HF120" s="61"/>
      <c r="HG120" s="61"/>
      <c r="HH120" s="61"/>
      <c r="HI120" s="61"/>
      <c r="HJ120" s="61"/>
      <c r="HK120" s="61"/>
      <c r="HL120" s="61"/>
      <c r="HM120" s="61"/>
      <c r="HN120" s="61"/>
      <c r="HO120" s="61"/>
      <c r="HP120" s="61"/>
      <c r="HQ120" s="61"/>
      <c r="HR120" s="61"/>
      <c r="HS120" s="61"/>
      <c r="HT120" s="61"/>
      <c r="HU120" s="61"/>
      <c r="HV120" s="61"/>
      <c r="HW120" s="61"/>
      <c r="HX120" s="61"/>
      <c r="HY120" s="61"/>
      <c r="HZ120" s="61"/>
      <c r="IA120" s="61"/>
      <c r="IB120" s="61"/>
      <c r="IC120" s="61"/>
      <c r="ID120" s="61"/>
      <c r="IE120" s="61"/>
      <c r="IF120" s="61"/>
      <c r="IG120" s="61"/>
      <c r="IH120" s="61"/>
      <c r="II120" s="61"/>
      <c r="IJ120" s="61"/>
      <c r="IK120" s="61"/>
      <c r="IL120" s="61"/>
      <c r="IM120" s="61"/>
      <c r="IN120" s="61"/>
      <c r="IO120" s="61"/>
      <c r="IP120" s="61"/>
      <c r="IQ120" s="61"/>
      <c r="IR120" s="61"/>
      <c r="IS120" s="61"/>
      <c r="IT120" s="61"/>
      <c r="IU120" s="61"/>
      <c r="IV120" s="61"/>
      <c r="IW120" s="61"/>
      <c r="IX120" s="61"/>
      <c r="IY120" s="61"/>
      <c r="IZ120" s="61"/>
      <c r="JA120" s="61"/>
      <c r="JB120" s="61"/>
      <c r="JC120" s="61"/>
      <c r="JD120" s="61"/>
      <c r="JE120" s="61"/>
      <c r="JF120" s="61"/>
      <c r="JG120" s="61"/>
      <c r="JH120" s="61"/>
      <c r="JI120" s="61"/>
      <c r="JJ120" s="61"/>
      <c r="JK120" s="61"/>
      <c r="JL120" s="61"/>
      <c r="JM120" s="61"/>
      <c r="JN120" s="61"/>
      <c r="JO120" s="61"/>
      <c r="JP120" s="61"/>
      <c r="JQ120" s="61"/>
      <c r="JR120" s="61"/>
      <c r="JS120" s="61"/>
      <c r="JT120" s="61"/>
      <c r="JU120" s="61"/>
      <c r="JV120" s="61"/>
      <c r="JW120" s="61"/>
      <c r="JX120" s="61"/>
      <c r="JY120" s="61"/>
      <c r="JZ120" s="61"/>
      <c r="KA120" s="61"/>
      <c r="KB120" s="61"/>
      <c r="KC120" s="61"/>
      <c r="KD120" s="61"/>
      <c r="KE120" s="61"/>
      <c r="KF120" s="61"/>
      <c r="KG120" s="61"/>
      <c r="KH120" s="61"/>
      <c r="KI120" s="61"/>
      <c r="KJ120" s="61"/>
      <c r="KK120" s="61"/>
      <c r="KL120" s="61"/>
      <c r="KM120" s="61"/>
      <c r="KN120" s="61"/>
      <c r="KO120" s="61"/>
      <c r="KP120" s="61"/>
      <c r="KQ120" s="61"/>
      <c r="KR120" s="61"/>
      <c r="KS120" s="61"/>
      <c r="KT120" s="61"/>
      <c r="KU120" s="61"/>
      <c r="KV120" s="61"/>
      <c r="KW120" s="61"/>
      <c r="KX120" s="61"/>
      <c r="KY120" s="61"/>
      <c r="KZ120" s="61"/>
      <c r="LA120" s="61"/>
      <c r="LB120" s="61"/>
      <c r="LC120" s="61"/>
      <c r="LD120" s="61"/>
      <c r="LE120" s="61"/>
      <c r="LF120" s="61"/>
      <c r="LG120" s="61"/>
      <c r="LH120" s="61"/>
      <c r="LI120" s="61"/>
      <c r="LJ120" s="61"/>
      <c r="LK120" s="61"/>
      <c r="LL120" s="61"/>
      <c r="LM120" s="61"/>
      <c r="LN120" s="61"/>
      <c r="LO120" s="61"/>
      <c r="LP120" s="61"/>
      <c r="LQ120" s="61"/>
      <c r="LR120" s="61"/>
      <c r="LS120" s="61"/>
      <c r="LT120" s="61"/>
      <c r="LU120" s="61"/>
      <c r="LV120" s="61"/>
      <c r="LW120" s="61"/>
      <c r="LX120" s="61"/>
      <c r="LY120" s="61"/>
      <c r="LZ120" s="61"/>
      <c r="MA120" s="61"/>
      <c r="MB120" s="61"/>
      <c r="MC120" s="61"/>
      <c r="MD120" s="61"/>
      <c r="ME120" s="61"/>
      <c r="MF120" s="61"/>
      <c r="MG120" s="61"/>
      <c r="MH120" s="61"/>
      <c r="MI120" s="61"/>
      <c r="MJ120" s="61"/>
      <c r="MK120" s="61"/>
      <c r="ML120" s="61"/>
      <c r="MM120" s="61"/>
      <c r="MN120" s="61"/>
      <c r="MO120" s="61"/>
      <c r="MP120" s="61"/>
      <c r="MQ120" s="61"/>
      <c r="MR120" s="61"/>
      <c r="MS120" s="61"/>
      <c r="MT120" s="61"/>
      <c r="MU120" s="61"/>
      <c r="MV120" s="61"/>
      <c r="MW120" s="61"/>
      <c r="MX120" s="61"/>
      <c r="MY120" s="61"/>
      <c r="MZ120" s="61"/>
      <c r="NA120" s="61"/>
      <c r="NB120" s="61"/>
      <c r="NC120" s="61"/>
      <c r="ND120" s="61"/>
      <c r="NE120" s="61"/>
      <c r="NF120" s="61"/>
      <c r="NG120" s="61"/>
      <c r="NH120" s="61"/>
      <c r="NI120" s="61"/>
      <c r="NJ120" s="61"/>
      <c r="NK120" s="61"/>
      <c r="NL120" s="61"/>
      <c r="NM120" s="61"/>
      <c r="NN120" s="61"/>
      <c r="NO120" s="61"/>
      <c r="NP120" s="61"/>
      <c r="NQ120" s="61"/>
      <c r="NR120" s="61"/>
      <c r="NS120" s="61"/>
      <c r="NT120" s="61"/>
      <c r="NU120" s="61"/>
      <c r="NV120" s="61"/>
      <c r="NW120" s="61"/>
      <c r="NX120" s="61"/>
      <c r="NY120" s="61"/>
      <c r="NZ120" s="61"/>
      <c r="OA120" s="61"/>
      <c r="OB120" s="61"/>
      <c r="OC120" s="61"/>
      <c r="OD120" s="61"/>
      <c r="OE120" s="61"/>
      <c r="OF120" s="61"/>
      <c r="OG120" s="61"/>
      <c r="OH120" s="61"/>
      <c r="OI120" s="61"/>
      <c r="OJ120" s="61"/>
      <c r="OK120" s="61"/>
      <c r="OL120" s="61"/>
      <c r="OM120" s="61"/>
      <c r="ON120" s="61"/>
      <c r="OO120" s="61"/>
      <c r="OP120" s="61"/>
      <c r="OQ120" s="61"/>
      <c r="OR120" s="61"/>
      <c r="OS120" s="61"/>
      <c r="OT120" s="61"/>
      <c r="OU120" s="61"/>
      <c r="OV120" s="61"/>
      <c r="OW120" s="61"/>
      <c r="OX120" s="61"/>
      <c r="OY120" s="61"/>
      <c r="OZ120" s="61"/>
      <c r="PA120" s="61"/>
      <c r="PB120" s="61"/>
      <c r="PC120" s="61"/>
      <c r="PD120" s="61"/>
      <c r="PE120" s="61"/>
      <c r="PF120" s="61"/>
      <c r="PG120" s="61"/>
      <c r="PH120" s="61"/>
      <c r="PI120" s="61"/>
      <c r="PJ120" s="61"/>
      <c r="PK120" s="61"/>
      <c r="PL120" s="61"/>
      <c r="PM120" s="61"/>
      <c r="PN120" s="61"/>
      <c r="PO120" s="61"/>
      <c r="PP120" s="61"/>
      <c r="PQ120" s="61"/>
      <c r="PR120" s="61"/>
      <c r="PS120" s="61"/>
      <c r="PT120" s="61"/>
      <c r="PU120" s="61"/>
      <c r="PV120" s="61"/>
      <c r="PW120" s="61"/>
      <c r="PX120" s="61"/>
      <c r="PY120" s="61"/>
      <c r="PZ120" s="61"/>
      <c r="QA120" s="61"/>
      <c r="QB120" s="61"/>
      <c r="QC120" s="61"/>
      <c r="QD120" s="61"/>
      <c r="QE120" s="61"/>
      <c r="QF120" s="61"/>
      <c r="QG120" s="61"/>
      <c r="QH120" s="61"/>
      <c r="QI120" s="61"/>
      <c r="QJ120" s="61"/>
      <c r="QK120" s="61"/>
      <c r="QL120" s="61"/>
      <c r="QM120" s="61"/>
      <c r="QN120" s="61"/>
      <c r="QO120" s="61"/>
      <c r="QP120" s="61"/>
      <c r="QQ120" s="61"/>
      <c r="QR120" s="61"/>
      <c r="QS120" s="61"/>
      <c r="QT120" s="61"/>
      <c r="QU120" s="61"/>
      <c r="QV120" s="61"/>
      <c r="QW120" s="61"/>
      <c r="QX120" s="61"/>
      <c r="QY120" s="61"/>
      <c r="QZ120" s="61"/>
      <c r="RA120" s="61"/>
      <c r="RB120" s="61"/>
      <c r="RC120" s="61"/>
      <c r="RD120" s="61"/>
      <c r="RE120" s="61"/>
      <c r="RF120" s="61"/>
      <c r="RG120" s="61"/>
      <c r="RH120" s="61"/>
      <c r="RI120" s="61"/>
      <c r="RJ120" s="61"/>
      <c r="RK120" s="61"/>
      <c r="RL120" s="61"/>
      <c r="RM120" s="61"/>
      <c r="RN120" s="61"/>
      <c r="RO120" s="61"/>
      <c r="RP120" s="61"/>
      <c r="RQ120" s="61"/>
      <c r="RR120" s="61"/>
      <c r="RS120" s="61"/>
      <c r="RT120" s="61"/>
      <c r="RU120" s="61"/>
      <c r="RV120" s="61"/>
      <c r="RW120" s="61"/>
      <c r="RX120" s="61"/>
      <c r="RY120" s="61"/>
      <c r="RZ120" s="61"/>
      <c r="SA120" s="61"/>
      <c r="SB120" s="61"/>
      <c r="SC120" s="61"/>
      <c r="SD120" s="61"/>
      <c r="SE120" s="61"/>
      <c r="SF120" s="61"/>
      <c r="SG120" s="61"/>
      <c r="SH120" s="61"/>
      <c r="SI120" s="61"/>
      <c r="SJ120" s="61"/>
      <c r="SK120" s="61"/>
      <c r="SL120" s="61"/>
      <c r="SM120" s="61"/>
      <c r="SN120" s="61"/>
      <c r="SO120" s="61"/>
      <c r="SP120" s="61"/>
      <c r="SQ120" s="61"/>
      <c r="SR120" s="61"/>
      <c r="SS120" s="61"/>
      <c r="ST120" s="61"/>
      <c r="SU120" s="61"/>
      <c r="SV120" s="61"/>
      <c r="SW120" s="61"/>
      <c r="SX120" s="61"/>
      <c r="SY120" s="61"/>
      <c r="SZ120" s="61"/>
      <c r="TA120" s="61"/>
      <c r="TB120" s="61"/>
      <c r="TC120" s="61"/>
      <c r="TD120" s="61"/>
      <c r="TE120" s="61"/>
      <c r="TF120" s="61"/>
      <c r="TG120" s="61"/>
      <c r="TH120" s="61"/>
      <c r="TI120" s="61"/>
      <c r="TJ120" s="61"/>
      <c r="TK120" s="61"/>
      <c r="TL120" s="61"/>
      <c r="TM120" s="61"/>
      <c r="TN120" s="61"/>
      <c r="TO120" s="61"/>
      <c r="TP120" s="61"/>
      <c r="TQ120" s="61"/>
      <c r="TR120" s="61"/>
      <c r="TS120" s="61"/>
      <c r="TT120" s="61"/>
      <c r="TU120" s="61"/>
      <c r="TV120" s="61"/>
      <c r="TW120" s="61"/>
      <c r="TX120" s="61"/>
      <c r="TY120" s="61"/>
      <c r="TZ120" s="61"/>
      <c r="UA120" s="61"/>
      <c r="UB120" s="61"/>
      <c r="UC120" s="61"/>
      <c r="UD120" s="61"/>
      <c r="UE120" s="61"/>
      <c r="UF120" s="61"/>
      <c r="UG120" s="61"/>
      <c r="UH120" s="61"/>
      <c r="UI120" s="61"/>
      <c r="UJ120" s="61"/>
      <c r="UK120" s="61"/>
      <c r="UL120" s="61"/>
      <c r="UM120" s="61"/>
      <c r="UN120" s="61"/>
      <c r="UO120" s="61"/>
      <c r="UP120" s="61"/>
      <c r="UQ120" s="61"/>
      <c r="UR120" s="61"/>
      <c r="US120" s="61"/>
      <c r="UT120" s="61"/>
      <c r="UU120" s="61"/>
      <c r="UV120" s="61"/>
      <c r="UW120" s="61"/>
      <c r="UX120" s="61"/>
      <c r="UY120" s="61"/>
      <c r="UZ120" s="61"/>
      <c r="VA120" s="61"/>
      <c r="VB120" s="61"/>
      <c r="VC120" s="61"/>
      <c r="VD120" s="61"/>
      <c r="VE120" s="61"/>
      <c r="VF120" s="61"/>
      <c r="VG120" s="61"/>
      <c r="VH120" s="61"/>
      <c r="VI120" s="61"/>
      <c r="VJ120" s="61"/>
      <c r="VK120" s="61"/>
      <c r="VL120" s="61"/>
      <c r="VM120" s="61"/>
      <c r="VN120" s="61"/>
      <c r="VO120" s="61"/>
      <c r="VP120" s="61"/>
      <c r="VQ120" s="61"/>
      <c r="VR120" s="61"/>
      <c r="VS120" s="61"/>
      <c r="VT120" s="61"/>
      <c r="VU120" s="61"/>
      <c r="VV120" s="61"/>
      <c r="VW120" s="61"/>
      <c r="VX120" s="61"/>
      <c r="VY120" s="61"/>
      <c r="VZ120" s="61"/>
      <c r="WA120" s="61"/>
      <c r="WB120" s="61"/>
      <c r="WC120" s="61"/>
      <c r="WD120" s="61"/>
      <c r="WE120" s="61"/>
      <c r="WF120" s="61"/>
      <c r="WG120" s="61"/>
      <c r="WH120" s="61"/>
      <c r="WI120" s="61"/>
      <c r="WJ120" s="61"/>
      <c r="WK120" s="61"/>
      <c r="WL120" s="61"/>
      <c r="WM120" s="61"/>
      <c r="WN120" s="61"/>
      <c r="WO120" s="61"/>
      <c r="WP120" s="61"/>
      <c r="WQ120" s="61"/>
      <c r="WR120" s="61"/>
      <c r="WS120" s="61"/>
      <c r="WT120" s="61"/>
      <c r="WU120" s="61"/>
      <c r="WV120" s="61"/>
      <c r="WW120" s="61"/>
      <c r="WX120" s="61"/>
      <c r="WY120" s="61"/>
      <c r="WZ120" s="61"/>
      <c r="XA120" s="61"/>
      <c r="XB120" s="61"/>
      <c r="XC120" s="61"/>
      <c r="XD120" s="61"/>
      <c r="XE120" s="61"/>
      <c r="XF120" s="61"/>
      <c r="XG120" s="61"/>
      <c r="XH120" s="61"/>
      <c r="XI120" s="61"/>
      <c r="XJ120" s="61"/>
      <c r="XK120" s="61"/>
      <c r="XL120" s="61"/>
      <c r="XM120" s="61"/>
      <c r="XN120" s="61"/>
      <c r="XO120" s="61"/>
      <c r="XP120" s="61"/>
      <c r="XQ120" s="61"/>
      <c r="XR120" s="61"/>
      <c r="XS120" s="61"/>
      <c r="XT120" s="61"/>
      <c r="XU120" s="61"/>
      <c r="XV120" s="61"/>
      <c r="XW120" s="61"/>
      <c r="XX120" s="61"/>
      <c r="XY120" s="61"/>
      <c r="XZ120" s="61"/>
      <c r="YA120" s="61"/>
      <c r="YB120" s="61"/>
      <c r="YC120" s="61"/>
      <c r="YD120" s="61"/>
      <c r="YE120" s="61"/>
      <c r="YF120" s="61"/>
      <c r="YG120" s="61"/>
      <c r="YH120" s="61"/>
      <c r="YI120" s="61"/>
      <c r="YJ120" s="61"/>
      <c r="YK120" s="61"/>
      <c r="YL120" s="61"/>
      <c r="YM120" s="61"/>
      <c r="YN120" s="61"/>
      <c r="YO120" s="61"/>
      <c r="YP120" s="61"/>
      <c r="YQ120" s="61"/>
      <c r="YR120" s="61"/>
      <c r="YS120" s="61"/>
      <c r="YT120" s="61"/>
      <c r="YU120" s="61"/>
      <c r="YV120" s="61"/>
      <c r="YW120" s="61"/>
      <c r="YX120" s="61"/>
      <c r="YY120" s="61"/>
      <c r="YZ120" s="61"/>
      <c r="ZA120" s="61"/>
      <c r="ZB120" s="61"/>
      <c r="ZC120" s="61"/>
      <c r="ZD120" s="61"/>
      <c r="ZE120" s="61"/>
      <c r="ZF120" s="61"/>
      <c r="ZG120" s="61"/>
      <c r="ZH120" s="61"/>
      <c r="ZI120" s="61"/>
      <c r="ZJ120" s="61"/>
      <c r="ZK120" s="61"/>
      <c r="ZL120" s="61"/>
      <c r="ZM120" s="61"/>
      <c r="ZN120" s="61"/>
      <c r="ZO120" s="61"/>
      <c r="ZP120" s="61"/>
      <c r="ZQ120" s="61"/>
      <c r="ZR120" s="61"/>
      <c r="ZS120" s="61"/>
      <c r="ZT120" s="61"/>
      <c r="ZU120" s="61"/>
      <c r="ZV120" s="61"/>
      <c r="ZW120" s="61"/>
      <c r="ZX120" s="61"/>
      <c r="ZY120" s="61"/>
      <c r="ZZ120" s="61"/>
      <c r="AAA120" s="61"/>
      <c r="AAB120" s="61"/>
      <c r="AAC120" s="61"/>
      <c r="AAD120" s="61"/>
      <c r="AAE120" s="61"/>
      <c r="AAF120" s="61"/>
      <c r="AAG120" s="61"/>
      <c r="AAH120" s="61"/>
      <c r="AAI120" s="61"/>
      <c r="AAJ120" s="61"/>
      <c r="AAK120" s="61"/>
      <c r="AAL120" s="61"/>
      <c r="AAM120" s="61"/>
      <c r="AAN120" s="61"/>
      <c r="AAO120" s="61"/>
      <c r="AAP120" s="61"/>
      <c r="AAQ120" s="61"/>
      <c r="AAR120" s="61"/>
      <c r="AAS120" s="61"/>
      <c r="AAT120" s="61"/>
      <c r="AAU120" s="61"/>
      <c r="AAV120" s="61"/>
      <c r="AAW120" s="61"/>
      <c r="AAX120" s="61"/>
      <c r="AAY120" s="61"/>
      <c r="AAZ120" s="61"/>
      <c r="ABA120" s="61"/>
      <c r="ABB120" s="61"/>
      <c r="ABC120" s="61"/>
      <c r="ABD120" s="61"/>
      <c r="ABE120" s="61"/>
      <c r="ABF120" s="61"/>
      <c r="ABG120" s="61"/>
      <c r="ABH120" s="61"/>
      <c r="ABI120" s="61"/>
      <c r="ABJ120" s="61"/>
      <c r="ABK120" s="61"/>
      <c r="ABL120" s="61"/>
      <c r="ABM120" s="61"/>
      <c r="ABN120" s="61"/>
      <c r="ABO120" s="61"/>
      <c r="ABP120" s="61"/>
      <c r="ABQ120" s="61"/>
      <c r="ABR120" s="61"/>
      <c r="ABS120" s="61"/>
      <c r="ABT120" s="61"/>
      <c r="ABU120" s="61"/>
      <c r="ABV120" s="61"/>
      <c r="ABW120" s="61"/>
      <c r="ABX120" s="61"/>
      <c r="ABY120" s="61"/>
      <c r="ABZ120" s="61"/>
      <c r="ACA120" s="61"/>
      <c r="ACB120" s="61"/>
      <c r="ACC120" s="61"/>
      <c r="ACD120" s="61"/>
      <c r="ACE120" s="61"/>
      <c r="ACF120" s="61"/>
      <c r="ACG120" s="61"/>
      <c r="ACH120" s="61"/>
      <c r="ACI120" s="61"/>
      <c r="ACJ120" s="61"/>
      <c r="ACK120" s="61"/>
      <c r="ACL120" s="61"/>
      <c r="ACM120" s="61"/>
      <c r="ACN120" s="61"/>
      <c r="ACO120" s="61"/>
      <c r="ACP120" s="61"/>
      <c r="ACQ120" s="61"/>
      <c r="ACR120" s="61"/>
      <c r="ACS120" s="61"/>
      <c r="ACT120" s="61"/>
      <c r="ACU120" s="61"/>
      <c r="ACV120" s="61"/>
      <c r="ACW120" s="61"/>
      <c r="ACX120" s="61"/>
      <c r="ACY120" s="61"/>
      <c r="ACZ120" s="61"/>
      <c r="ADA120" s="61"/>
      <c r="ADB120" s="61"/>
      <c r="ADC120" s="61"/>
      <c r="ADD120" s="61"/>
      <c r="ADE120" s="61"/>
      <c r="ADF120" s="61"/>
      <c r="ADG120" s="61"/>
      <c r="ADH120" s="61"/>
      <c r="ADI120" s="61"/>
      <c r="ADJ120" s="61"/>
      <c r="ADK120" s="61"/>
      <c r="ADL120" s="61"/>
      <c r="ADM120" s="61"/>
      <c r="ADN120" s="61"/>
      <c r="ADO120" s="61"/>
      <c r="ADP120" s="61"/>
      <c r="ADQ120" s="61"/>
      <c r="ADR120" s="61"/>
      <c r="ADS120" s="61"/>
      <c r="ADT120" s="61"/>
      <c r="ADU120" s="61"/>
      <c r="ADV120" s="61"/>
      <c r="ADW120" s="61"/>
      <c r="ADX120" s="61"/>
      <c r="ADY120" s="61"/>
      <c r="ADZ120" s="61"/>
      <c r="AEA120" s="61"/>
      <c r="AEB120" s="61"/>
      <c r="AEC120" s="61"/>
      <c r="AED120" s="61"/>
      <c r="AEE120" s="61"/>
      <c r="AEF120" s="61"/>
      <c r="AEG120" s="61"/>
      <c r="AEH120" s="61"/>
      <c r="AEI120" s="61"/>
      <c r="AEJ120" s="61"/>
      <c r="AEK120" s="61"/>
      <c r="AEL120" s="61"/>
      <c r="AEM120" s="61"/>
      <c r="AEN120" s="61"/>
      <c r="AEO120" s="61"/>
      <c r="AEP120" s="61"/>
      <c r="AEQ120" s="61"/>
      <c r="AER120" s="61"/>
      <c r="AES120" s="61"/>
      <c r="AET120" s="61"/>
      <c r="AEU120" s="61"/>
      <c r="AEV120" s="61"/>
      <c r="AEW120" s="61"/>
      <c r="AEX120" s="61"/>
      <c r="AEY120" s="61"/>
      <c r="AEZ120" s="61"/>
      <c r="AFA120" s="61"/>
      <c r="AFB120" s="61"/>
      <c r="AFC120" s="61"/>
      <c r="AFD120" s="61"/>
      <c r="AFE120" s="61"/>
      <c r="AFF120" s="61"/>
      <c r="AFG120" s="61"/>
      <c r="AFH120" s="61"/>
      <c r="AFI120" s="61"/>
      <c r="AFJ120" s="61"/>
      <c r="AFK120" s="61"/>
      <c r="AFL120" s="61"/>
      <c r="AFM120" s="61"/>
      <c r="AFN120" s="61"/>
      <c r="AFO120" s="61"/>
      <c r="AFP120" s="61"/>
      <c r="AFQ120" s="61"/>
      <c r="AFR120" s="61"/>
      <c r="AFS120" s="61"/>
      <c r="AFT120" s="61"/>
      <c r="AFU120" s="61"/>
      <c r="AFV120" s="61"/>
      <c r="AFW120" s="61"/>
      <c r="AFX120" s="61"/>
      <c r="AFY120" s="61"/>
      <c r="AFZ120" s="61"/>
      <c r="AGA120" s="61"/>
      <c r="AGB120" s="61"/>
      <c r="AGC120" s="61"/>
      <c r="AGD120" s="61"/>
      <c r="AGE120" s="61"/>
      <c r="AGF120" s="61"/>
      <c r="AGG120" s="61"/>
      <c r="AGH120" s="61"/>
      <c r="AGI120" s="61"/>
      <c r="AGJ120" s="61"/>
      <c r="AGK120" s="61"/>
      <c r="AGL120" s="61"/>
      <c r="AGM120" s="61"/>
      <c r="AGN120" s="61"/>
      <c r="AGO120" s="61"/>
      <c r="AGP120" s="61"/>
      <c r="AGQ120" s="61"/>
      <c r="AGR120" s="61"/>
      <c r="AGS120" s="61"/>
      <c r="AGT120" s="61"/>
      <c r="AGU120" s="61"/>
      <c r="AGV120" s="61"/>
      <c r="AGW120" s="61"/>
      <c r="AGX120" s="61"/>
      <c r="AGY120" s="61"/>
      <c r="AGZ120" s="61"/>
      <c r="AHA120" s="61"/>
      <c r="AHB120" s="61"/>
      <c r="AHC120" s="61"/>
      <c r="AHD120" s="61"/>
      <c r="AHE120" s="61"/>
      <c r="AHF120" s="61"/>
      <c r="AHG120" s="61"/>
      <c r="AHH120" s="61"/>
      <c r="AHI120" s="61"/>
      <c r="AHJ120" s="61"/>
      <c r="AHK120" s="61"/>
      <c r="AHL120" s="61"/>
      <c r="AHM120" s="61"/>
      <c r="AHN120" s="61"/>
      <c r="AHO120" s="61"/>
      <c r="AHP120" s="61"/>
      <c r="AHQ120" s="61"/>
      <c r="AHR120" s="61"/>
      <c r="AHS120" s="61"/>
      <c r="AHT120" s="61"/>
      <c r="AHU120" s="61"/>
      <c r="AHV120" s="61"/>
      <c r="AHW120" s="61"/>
      <c r="AHX120" s="61"/>
      <c r="AHY120" s="61"/>
      <c r="AHZ120" s="61"/>
      <c r="AIA120" s="61"/>
      <c r="AIB120" s="61"/>
      <c r="AIC120" s="61"/>
      <c r="AID120" s="61"/>
      <c r="AIE120" s="61"/>
      <c r="AIF120" s="61"/>
      <c r="AIG120" s="61"/>
      <c r="AIH120" s="61"/>
      <c r="AII120" s="61"/>
      <c r="AIJ120" s="61"/>
      <c r="AIK120" s="61"/>
      <c r="AIL120" s="61"/>
      <c r="AIM120" s="61"/>
      <c r="AIN120" s="61"/>
      <c r="AIO120" s="61"/>
      <c r="AIP120" s="61"/>
      <c r="AIQ120" s="61"/>
      <c r="AIR120" s="61"/>
      <c r="AIS120" s="61"/>
      <c r="AIT120" s="61"/>
      <c r="AIU120" s="61"/>
      <c r="AIV120" s="61"/>
      <c r="AIW120" s="61"/>
      <c r="AIX120" s="61"/>
      <c r="AIY120" s="61"/>
      <c r="AIZ120" s="61"/>
      <c r="AJA120" s="61"/>
      <c r="AJB120" s="61"/>
      <c r="AJC120" s="61"/>
      <c r="AJD120" s="61"/>
      <c r="AJE120" s="61"/>
      <c r="AJF120" s="61"/>
      <c r="AJG120" s="61"/>
      <c r="AJH120" s="61"/>
      <c r="AJI120" s="61"/>
      <c r="AJJ120" s="61"/>
      <c r="AJK120" s="61"/>
      <c r="AJL120" s="61"/>
      <c r="AJM120" s="61"/>
      <c r="AJN120" s="61"/>
      <c r="AJO120" s="61"/>
      <c r="AJP120" s="61"/>
      <c r="AJQ120" s="61"/>
      <c r="AJR120" s="61"/>
      <c r="AJS120" s="61"/>
      <c r="AJT120" s="61"/>
      <c r="AJU120" s="61"/>
      <c r="AJV120" s="61"/>
      <c r="AJW120" s="61"/>
      <c r="AJX120" s="61"/>
      <c r="AJY120" s="61"/>
      <c r="AJZ120" s="61"/>
      <c r="AKA120" s="61"/>
      <c r="AKB120" s="61"/>
      <c r="AKC120" s="61"/>
      <c r="AKD120" s="61"/>
      <c r="AKE120" s="61"/>
      <c r="AKF120" s="61"/>
      <c r="AKG120" s="61"/>
      <c r="AKH120" s="61"/>
      <c r="AKI120" s="61"/>
      <c r="AKJ120" s="61"/>
      <c r="AKK120" s="61"/>
      <c r="AKL120" s="61"/>
      <c r="AKM120" s="61"/>
      <c r="AKN120" s="61"/>
      <c r="AKO120" s="61"/>
      <c r="AKP120" s="61"/>
      <c r="AKQ120" s="61"/>
      <c r="AKR120" s="61"/>
      <c r="AKS120" s="61"/>
      <c r="AKT120" s="61"/>
      <c r="AKU120" s="61"/>
      <c r="AKV120" s="61"/>
      <c r="AKW120" s="61"/>
      <c r="AKX120" s="61"/>
      <c r="AKY120" s="61"/>
      <c r="AKZ120" s="61"/>
      <c r="ALA120" s="61"/>
      <c r="ALB120" s="61"/>
      <c r="ALC120" s="61"/>
      <c r="ALD120" s="61"/>
      <c r="ALE120" s="61"/>
      <c r="ALF120" s="61"/>
      <c r="ALG120" s="61"/>
      <c r="ALH120" s="61"/>
      <c r="ALI120" s="61"/>
      <c r="ALJ120" s="61"/>
      <c r="ALK120" s="61"/>
      <c r="ALL120" s="61"/>
      <c r="ALM120" s="61"/>
      <c r="ALN120" s="61"/>
      <c r="ALO120" s="61"/>
      <c r="ALP120" s="61"/>
      <c r="ALQ120" s="61"/>
      <c r="ALR120" s="61"/>
      <c r="ALS120" s="61"/>
      <c r="ALT120" s="61"/>
      <c r="ALU120" s="61"/>
      <c r="ALV120" s="61"/>
      <c r="ALW120" s="61"/>
      <c r="ALX120" s="61"/>
      <c r="ALY120" s="61"/>
      <c r="ALZ120" s="61"/>
      <c r="AMA120" s="61"/>
      <c r="AMB120" s="61"/>
      <c r="AMC120" s="61"/>
      <c r="AMD120" s="61"/>
      <c r="AME120" s="61"/>
      <c r="AMF120" s="61"/>
      <c r="AMG120" s="61"/>
      <c r="AMH120" s="61"/>
      <c r="AMI120" s="61"/>
      <c r="AMJ120" s="61"/>
      <c r="AMK120" s="61"/>
      <c r="AML120" s="61"/>
      <c r="AMM120" s="61"/>
      <c r="AMN120" s="61"/>
      <c r="AMO120" s="61"/>
      <c r="AMP120" s="61"/>
      <c r="AMQ120" s="61"/>
      <c r="AMR120" s="61"/>
      <c r="AMS120" s="61"/>
      <c r="AMT120" s="61"/>
      <c r="AMU120" s="61"/>
      <c r="AMV120" s="61"/>
      <c r="AMW120" s="61"/>
      <c r="AMX120" s="61"/>
      <c r="AMY120" s="61"/>
      <c r="AMZ120" s="61"/>
      <c r="ANA120" s="61"/>
      <c r="ANB120" s="61"/>
      <c r="ANC120" s="61"/>
      <c r="AND120" s="61"/>
      <c r="ANE120" s="61"/>
      <c r="ANF120" s="61"/>
      <c r="ANG120" s="61"/>
      <c r="ANH120" s="61"/>
      <c r="ANI120" s="61"/>
    </row>
    <row r="121" spans="1:1050" s="533" customFormat="1" ht="26.1" customHeight="1" outlineLevel="1" x14ac:dyDescent="0.2">
      <c r="A121" s="139"/>
      <c r="B121" s="141"/>
      <c r="C121" s="141"/>
      <c r="D121" s="141"/>
      <c r="E121" s="141"/>
      <c r="F121" s="141"/>
      <c r="G121" s="142"/>
      <c r="H121" s="140"/>
      <c r="I121" s="140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0"/>
      <c r="W121" s="145"/>
      <c r="X121" s="146"/>
      <c r="Y121" s="147"/>
      <c r="Z121" s="148"/>
      <c r="AA121" s="148"/>
      <c r="AB121" s="148"/>
      <c r="AC121" s="144"/>
      <c r="AD121" s="144"/>
      <c r="AE121" s="149"/>
      <c r="AF121" s="144"/>
      <c r="AG121" s="144"/>
      <c r="AH121" s="144"/>
      <c r="AI121" s="144"/>
      <c r="AJ121" s="144"/>
      <c r="AK121" s="150"/>
      <c r="AL121" s="144"/>
      <c r="AM121" s="150"/>
      <c r="AN121" s="144"/>
      <c r="AO121" s="150"/>
      <c r="AP121" s="144"/>
      <c r="AQ121" s="150"/>
      <c r="AR121" s="144"/>
      <c r="AS121" s="150"/>
      <c r="AT121" s="144"/>
      <c r="AU121" s="151"/>
      <c r="AV121" s="144"/>
      <c r="AW121" s="151"/>
      <c r="AX121" s="144"/>
      <c r="AY121" s="151"/>
      <c r="AZ121" s="144"/>
      <c r="BA121" s="151"/>
      <c r="BB121" s="144"/>
      <c r="BC121" s="151"/>
      <c r="BD121" s="152"/>
      <c r="BE121" s="151"/>
      <c r="BF121" s="152"/>
      <c r="BG121" s="151"/>
      <c r="BH121" s="152"/>
      <c r="BI121" s="151"/>
      <c r="BJ121" s="152"/>
      <c r="BK121" s="151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44"/>
      <c r="CP121" s="509">
        <f>SUM(CP117:CP120)</f>
        <v>15517.398499999999</v>
      </c>
      <c r="CQ121" s="509"/>
      <c r="CR121" s="509"/>
      <c r="CS121" s="509">
        <f>SUM(CS117:CS120)</f>
        <v>10073.73</v>
      </c>
      <c r="CT121" s="509">
        <f>SUM(CT117:CT120)</f>
        <v>18464.32</v>
      </c>
      <c r="CU121" s="509">
        <f>SUM(CU117:CU120)</f>
        <v>14149.49</v>
      </c>
      <c r="CV121" s="429"/>
      <c r="CW121" s="509">
        <f>SUM(CW117:CW120)</f>
        <v>29829.939999999995</v>
      </c>
      <c r="CX121" s="509"/>
      <c r="CY121" s="509"/>
      <c r="CZ121" s="429">
        <f>SUM(CZ117:CZ120)</f>
        <v>37306.240000000005</v>
      </c>
      <c r="DA121" s="515">
        <f>SUM(DA117:DA120)</f>
        <v>125341.11849999998</v>
      </c>
      <c r="DB121" s="143">
        <f>SUBTOTAL(9,DB117:DB118)</f>
        <v>0</v>
      </c>
      <c r="DC121" s="153"/>
      <c r="DD121" s="154"/>
      <c r="DE121" s="144"/>
      <c r="DF121" s="144"/>
      <c r="DG121" s="144"/>
      <c r="DH121" s="140"/>
      <c r="DI121" s="155"/>
      <c r="DJ121" s="155"/>
      <c r="DK121" s="156"/>
      <c r="DL121" s="157"/>
      <c r="DM121" s="157"/>
      <c r="DN121" s="158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60"/>
      <c r="DZ121" s="161"/>
      <c r="EA121" s="161"/>
      <c r="EB121" s="162"/>
      <c r="EC121" s="163"/>
      <c r="ED121" s="164"/>
      <c r="EE121" s="160"/>
      <c r="EF121" s="160"/>
      <c r="EG121" s="160"/>
      <c r="EH121" s="160"/>
      <c r="EI121" s="160"/>
      <c r="EJ121" s="165"/>
      <c r="EK121" s="166"/>
      <c r="EL121" s="383"/>
      <c r="EM121" s="383"/>
      <c r="EN121" s="169"/>
      <c r="EO121" s="169"/>
      <c r="EP121" s="384"/>
      <c r="EQ121" s="384"/>
      <c r="ER121" s="384"/>
      <c r="ES121" s="384"/>
      <c r="ET121" s="384"/>
      <c r="EU121" s="384"/>
      <c r="EV121" s="384"/>
      <c r="EW121" s="384"/>
      <c r="EX121" s="384"/>
      <c r="EY121" s="384"/>
      <c r="EZ121" s="384"/>
      <c r="FA121" s="384"/>
      <c r="FB121" s="384"/>
      <c r="FC121" s="384"/>
      <c r="FD121" s="384"/>
      <c r="FE121" s="384"/>
      <c r="FF121" s="384"/>
      <c r="FG121" s="384"/>
      <c r="FH121" s="384"/>
      <c r="FI121" s="384"/>
      <c r="FJ121" s="384"/>
      <c r="FK121" s="384"/>
      <c r="FL121" s="384"/>
      <c r="FM121" s="384"/>
      <c r="FN121" s="384"/>
      <c r="FO121" s="384"/>
      <c r="FP121" s="384"/>
      <c r="FQ121" s="384"/>
      <c r="FR121" s="384"/>
      <c r="FS121" s="384"/>
      <c r="FT121" s="384"/>
      <c r="FU121" s="384"/>
      <c r="FV121" s="384"/>
      <c r="FW121" s="384"/>
      <c r="FX121" s="384"/>
      <c r="FY121" s="384"/>
      <c r="FZ121" s="384"/>
      <c r="GA121" s="384"/>
      <c r="GB121" s="384"/>
      <c r="GC121" s="384"/>
      <c r="GD121" s="384"/>
      <c r="GE121" s="384"/>
      <c r="GF121" s="384"/>
      <c r="GG121" s="384"/>
      <c r="GH121" s="384"/>
      <c r="GI121" s="384"/>
      <c r="GJ121" s="384"/>
      <c r="GK121" s="384"/>
      <c r="GL121" s="384"/>
      <c r="GM121" s="384"/>
      <c r="GN121" s="384"/>
      <c r="GO121" s="384"/>
      <c r="GP121" s="384"/>
      <c r="GQ121" s="384"/>
      <c r="GR121" s="384"/>
      <c r="GS121" s="384"/>
      <c r="GT121" s="384"/>
      <c r="GU121" s="384"/>
      <c r="GV121" s="384"/>
      <c r="GW121" s="384"/>
      <c r="GX121" s="384"/>
      <c r="GY121" s="384"/>
      <c r="GZ121" s="384"/>
      <c r="HA121" s="384"/>
      <c r="HB121" s="384"/>
      <c r="HC121" s="384"/>
      <c r="HD121" s="384"/>
      <c r="HE121" s="384"/>
      <c r="HF121" s="384"/>
      <c r="HG121" s="384"/>
      <c r="HH121" s="384"/>
      <c r="HI121" s="384"/>
      <c r="HJ121" s="384"/>
      <c r="HK121" s="384"/>
      <c r="HL121" s="384"/>
      <c r="HM121" s="384"/>
      <c r="HN121" s="384"/>
      <c r="HO121" s="384"/>
      <c r="HP121" s="384"/>
      <c r="HQ121" s="384"/>
      <c r="HR121" s="384"/>
      <c r="HS121" s="384"/>
      <c r="HT121" s="384"/>
      <c r="HU121" s="384"/>
      <c r="HV121" s="384"/>
      <c r="HW121" s="384"/>
      <c r="HX121" s="384"/>
      <c r="HY121" s="384"/>
      <c r="HZ121" s="384"/>
      <c r="IA121" s="384"/>
      <c r="IB121" s="384"/>
      <c r="IC121" s="384"/>
      <c r="ID121" s="384"/>
      <c r="IE121" s="384"/>
      <c r="IF121" s="384"/>
      <c r="IG121" s="384"/>
      <c r="IH121" s="384"/>
      <c r="II121" s="384"/>
      <c r="IJ121" s="384"/>
      <c r="IK121" s="384"/>
      <c r="IL121" s="384"/>
      <c r="IM121" s="384"/>
      <c r="IN121" s="384"/>
      <c r="IO121" s="384"/>
    </row>
    <row r="122" spans="1:1050" s="410" customFormat="1" ht="26.1" customHeight="1" outlineLevel="2" x14ac:dyDescent="0.2">
      <c r="A122" s="102">
        <v>330</v>
      </c>
      <c r="B122" s="387" t="s">
        <v>137</v>
      </c>
      <c r="C122" s="387" t="s">
        <v>9</v>
      </c>
      <c r="D122" s="387" t="s">
        <v>114</v>
      </c>
      <c r="E122" s="387" t="s">
        <v>286</v>
      </c>
      <c r="F122" s="387"/>
      <c r="G122" s="388" t="s">
        <v>287</v>
      </c>
      <c r="H122" s="389" t="s">
        <v>130</v>
      </c>
      <c r="I122" s="389">
        <v>16</v>
      </c>
      <c r="J122" s="391">
        <v>591.52</v>
      </c>
      <c r="K122" s="391"/>
      <c r="L122" s="391"/>
      <c r="M122" s="391"/>
      <c r="N122" s="391"/>
      <c r="O122" s="391"/>
      <c r="P122" s="391"/>
      <c r="Q122" s="391">
        <v>190.01</v>
      </c>
      <c r="R122" s="391">
        <v>348.02</v>
      </c>
      <c r="S122" s="391"/>
      <c r="T122" s="391">
        <f t="shared" ref="T122:T145" si="93">SUM(J122:S122)</f>
        <v>1129.55</v>
      </c>
      <c r="U122" s="391">
        <f t="shared" ref="U122:U145" si="94">(((J122+K122+L122+N122+P122)*14)+((M122+O122+Q122+R122+S122)*12))</f>
        <v>14737.64</v>
      </c>
      <c r="V122" s="389">
        <v>3</v>
      </c>
      <c r="W122" s="392">
        <v>16</v>
      </c>
      <c r="X122" s="393">
        <f>VLOOKUP(W122,'[1]PPTOS GENERALES 2024'!$AL$11:$AN$40,3)*Y122</f>
        <v>420.74</v>
      </c>
      <c r="Y122" s="394">
        <v>1</v>
      </c>
      <c r="Z122" s="395">
        <f>VLOOKUP(C122,'[1]PPTOS GENERALES 2024'!$AL$3:$AO$8,4)*Y122</f>
        <v>720.49</v>
      </c>
      <c r="AA122" s="395">
        <f>VLOOKUP(C122,'[1]PPTOS GENERALES 2024'!$AL$3:$AP$8,5)*DM122*Y122</f>
        <v>21.57</v>
      </c>
      <c r="AB122" s="395"/>
      <c r="AC122" s="391">
        <f>VLOOKUP(C122,'[1]PPTOS GENERALES 2024'!$AU$3:$AV$8,2)*Y122</f>
        <v>713.92274999999995</v>
      </c>
      <c r="AD122" s="391">
        <f>VLOOKUP(C122,'[1]PPTOS GENERALES 2024'!$AU$3:$AW$8,3)*DM122*Y122</f>
        <v>21.340499999999999</v>
      </c>
      <c r="AE122" s="396">
        <f>VLOOKUP(I122,'[1]PPTOS GENERALES 2024'!$AL$11:$AN$40,3)*Y122</f>
        <v>420.74</v>
      </c>
      <c r="AF122" s="391">
        <f t="shared" ref="AF122:AF129" si="95">X122-AE122</f>
        <v>0</v>
      </c>
      <c r="AG122" s="391">
        <f>VLOOKUP(V122,'[1]PPTOS GENERALES 2024'!$AL$45:$AU$56,10)*Y122</f>
        <v>446.37</v>
      </c>
      <c r="AH122" s="391"/>
      <c r="AI122" s="391"/>
      <c r="AJ122" s="391"/>
      <c r="AK122" s="397"/>
      <c r="AL122" s="391">
        <f>VLOOKUP(V122,'[1]PPTOS GENERALES 2024'!$AL$45:$BB$56,12)*AK122</f>
        <v>0</v>
      </c>
      <c r="AM122" s="397"/>
      <c r="AN122" s="391">
        <f>VLOOKUP(V122,'[1]PPTOS GENERALES 2024'!$AL$45:$BB$56,14)*AM122</f>
        <v>0</v>
      </c>
      <c r="AO122" s="397"/>
      <c r="AP122" s="391">
        <f>VLOOKUP(V122,'[1]PPTOS GENERALES 2024'!$AL$45:$BB$56,15)*AO122</f>
        <v>0</v>
      </c>
      <c r="AQ122" s="397"/>
      <c r="AR122" s="391">
        <f>VLOOKUP(V122,'[1]PPTOS GENERALES 2024'!$AL$45:$BB$56,17)*AQ122</f>
        <v>0</v>
      </c>
      <c r="AS122" s="397"/>
      <c r="AT122" s="391">
        <f>VLOOKUP(V122,'[1]PPTOS GENERALES 2024'!$AL$45:$BG$56,18)*AS122</f>
        <v>0</v>
      </c>
      <c r="AU122" s="398"/>
      <c r="AV122" s="391">
        <f>VLOOKUP(V122,'[1]PPTOS GENERALES 2024'!$AL$45:$BG$56,19)*AU122</f>
        <v>0</v>
      </c>
      <c r="AW122" s="398"/>
      <c r="AX122" s="391">
        <f>VLOOKUP(V122,'[1]PPTOS GENERALES 2024'!$AL$45:$BG$56,20)*AW122</f>
        <v>0</v>
      </c>
      <c r="AY122" s="398"/>
      <c r="AZ122" s="391">
        <f>VLOOKUP(V122,'[1]PPTOS GENERALES 2024'!$AL$45:$BG$56,21)*AY122</f>
        <v>0</v>
      </c>
      <c r="BA122" s="398"/>
      <c r="BB122" s="391">
        <f>VLOOKUP(V122,'[1]PPTOS GENERALES 2024'!$AL$45:$BG$56,22)*BA122</f>
        <v>0</v>
      </c>
      <c r="BC122" s="398"/>
      <c r="BD122" s="270">
        <f>VLOOKUP(V122,'[1]PPTOS GENERALES 2024'!$AL$45:$BZ$56,23)*BC122</f>
        <v>0</v>
      </c>
      <c r="BE122" s="398"/>
      <c r="BF122" s="270">
        <f>VLOOKUP(V122,'[1]PPTOS GENERALES 2024'!$AL$45:$BZ$56,24)*BE122</f>
        <v>0</v>
      </c>
      <c r="BG122" s="398"/>
      <c r="BH122" s="270">
        <f>VLOOKUP(V122,'[1]PPTOS GENERALES 2024'!$AL$45:$BZ$56,25)*BG122</f>
        <v>0</v>
      </c>
      <c r="BI122" s="398">
        <v>1</v>
      </c>
      <c r="BJ122" s="270">
        <f>VLOOKUP(V122,'[1]PPTOS GENERALES 2024'!$AL$45:$BZ$56,26)*BI122</f>
        <v>100.03437500000001</v>
      </c>
      <c r="BK122" s="398"/>
      <c r="BL122" s="270">
        <f>VLOOKUP(V122,'[1]PPTOS GENERALES 2024'!$AL$45:$BZ$56,27)*BK122</f>
        <v>0</v>
      </c>
      <c r="BM122" s="270"/>
      <c r="BN122" s="270">
        <f>VLOOKUP(V122,'[1]PPTOS GENERALES 2024'!$AL$45:$BZ$56,28)*BM122</f>
        <v>0</v>
      </c>
      <c r="BO122" s="270"/>
      <c r="BP122" s="270">
        <f>VLOOKUP(V122,'[1]PPTOS GENERALES 2024'!$AL$45:$BZ$56,29)*BO122</f>
        <v>0</v>
      </c>
      <c r="BQ122" s="270"/>
      <c r="BR122" s="270">
        <f>VLOOKUP(V122,'[1]PPTOS GENERALES 2024'!$AL$45:$BZ$56,30)*BQ122</f>
        <v>0</v>
      </c>
      <c r="BS122" s="270"/>
      <c r="BT122" s="270">
        <f>VLOOKUP(V122,'[1]PPTOS GENERALES 2024'!$AL$45:$BZ$56,31)*BS122</f>
        <v>0</v>
      </c>
      <c r="BU122" s="270"/>
      <c r="BV122" s="270">
        <f>VLOOKUP(V122,'[1]PPTOS GENERALES 2024'!$AL$45:$BZ$56,32)*BU122</f>
        <v>0</v>
      </c>
      <c r="BW122" s="270"/>
      <c r="BX122" s="270">
        <f>VLOOKUP(V122,'[1]PPTOS GENERALES 2024'!$AL$45:$BZ$56,33)*BW122</f>
        <v>0</v>
      </c>
      <c r="BY122" s="270"/>
      <c r="BZ122" s="270">
        <f>VLOOKUP(V122,'[1]PPTOS GENERALES 2024'!$AL$45:$BZ$56,34)*BY122</f>
        <v>0</v>
      </c>
      <c r="CA122" s="270"/>
      <c r="CB122" s="270">
        <f>VLOOKUP(V122,'[1]PPTOS GENERALES 2024'!$AL$45:$BZ$56,35)*CA122</f>
        <v>0</v>
      </c>
      <c r="CC122" s="270">
        <v>0</v>
      </c>
      <c r="CD122" s="270">
        <f>VLOOKUP(V122,'[1]PPTOS GENERALES 2024'!$AL$45:$BZ$56,36)*CC122</f>
        <v>0</v>
      </c>
      <c r="CE122" s="270">
        <v>0</v>
      </c>
      <c r="CF122" s="270">
        <f>VLOOKUP(V122,'[1]PPTOS GENERALES 2024'!$AL$45:$BZ$56,37)*CE122</f>
        <v>0</v>
      </c>
      <c r="CG122" s="270">
        <v>1</v>
      </c>
      <c r="CH122" s="270">
        <f>VLOOKUP(V122,'[1]PPTOS GENERALES 2024'!$AL$45:$BZ$56,38)*CG122</f>
        <v>113.92150000000001</v>
      </c>
      <c r="CI122" s="270">
        <v>0</v>
      </c>
      <c r="CJ122" s="270">
        <f>VLOOKUP(V122,'[1]PPTOS GENERALES 2024'!$AL$45:$BZ$56,39)*CI122</f>
        <v>0</v>
      </c>
      <c r="CK122" s="270"/>
      <c r="CL122" s="270">
        <f>VLOOKUP(V122,'[1]PPTOS GENERALES 2024'!$AL$45:$BZ$56,40)*CK122</f>
        <v>0</v>
      </c>
      <c r="CM122" s="270"/>
      <c r="CN122" s="270">
        <f>VLOOKUP(V122,'[1]PPTOS GENERALES 2024'!$AL$45:$BZ$56,41)*CM122</f>
        <v>0</v>
      </c>
      <c r="CO122" s="391"/>
      <c r="CP122" s="391"/>
      <c r="CQ122" s="391">
        <f t="shared" ref="CQ122:CQ134" si="96">SUM(CQ64:CQ121)</f>
        <v>0</v>
      </c>
      <c r="CR122" s="391"/>
      <c r="CS122" s="452">
        <f t="array" ref="CS122">ROUND((Z122*12)+(AC122*2),2)</f>
        <v>10073.73</v>
      </c>
      <c r="CT122" s="391"/>
      <c r="CU122" s="391">
        <f>(AA122*12)+ (AD122*2)+AB122</f>
        <v>301.52100000000002</v>
      </c>
      <c r="CV122" s="391"/>
      <c r="CW122" s="391">
        <f>(AE122+AF122)*14</f>
        <v>5890.3600000000006</v>
      </c>
      <c r="CX122" s="391">
        <f>AG122*14</f>
        <v>6249.18</v>
      </c>
      <c r="CY122" s="270">
        <f t="shared" ref="CY122:CY145" si="97">ROUND((AH122+AJ122+AL122+AN122+AP122+AR122+AT122+AV122+AX122+AZ122+BB122+BD122+BF122+BH122+BJ122+BL122+BN122+BP122+BR122+BT122+BV122+BX122+BZ122+CB122+CD122+CF122+CH122+CJ122+CL122+CN122)*14+(AI122)*14,2)</f>
        <v>2995.38</v>
      </c>
      <c r="CZ122" s="278">
        <f t="shared" ref="CZ122:CZ144" si="98">SUM(CX122:CY122)</f>
        <v>9244.5600000000013</v>
      </c>
      <c r="DA122" s="129">
        <f>CO122+CP122+CR122+CS122+CT122+CU122+CW122+CX122+CY122</f>
        <v>25510.171000000002</v>
      </c>
      <c r="DB122" s="390">
        <v>0</v>
      </c>
      <c r="DC122" s="400">
        <f t="shared" ref="DC122:DC145" si="99">((Z122*14)+(AA122*14)+(AE122*14)+(AF122*14)+(AG122*14)+(AJ122*12)+(AR122*12)+(AT122*12)+(AV122*12)+(AX122*12)+(BB122*12)+DB122)</f>
        <v>22528.38</v>
      </c>
      <c r="DD122" s="401">
        <f t="shared" ref="DD122:DD145" si="100">((DC122/U122)-1)</f>
        <v>0.52862873567274016</v>
      </c>
      <c r="DE122" s="391"/>
      <c r="DF122" s="391"/>
      <c r="DG122" s="391">
        <f t="shared" ref="DG122:DG145" si="101">Z122+AA122+AE122+AF122+AG122+AH122+AI122+AJ122+AL122+AN122+AP122+AR122+AT122+AV122+AX122+AZ122+BB122</f>
        <v>1609.17</v>
      </c>
      <c r="DH122" s="389" t="e">
        <f>#REF!-#REF!</f>
        <v>#REF!</v>
      </c>
      <c r="DI122" s="402" t="s">
        <v>122</v>
      </c>
      <c r="DJ122" s="411">
        <v>44562</v>
      </c>
      <c r="DK122" s="284">
        <v>45658</v>
      </c>
      <c r="DL122" s="389">
        <f t="shared" ref="DL122:DL145" si="102">DATEDIF(DJ122,DK122,"y")/3</f>
        <v>1</v>
      </c>
      <c r="DM122" s="389">
        <f t="shared" ref="DM122:DM145" si="103">DATEDIF(DJ122,DK122,"y")/3</f>
        <v>1</v>
      </c>
      <c r="DN122" s="404">
        <f>ROUND(AF122/30,2)</f>
        <v>0</v>
      </c>
      <c r="DO122" s="405">
        <f>ROUND(AJ122/30,2)</f>
        <v>0</v>
      </c>
      <c r="DP122" s="405">
        <f>ROUND(AL122/30,2)</f>
        <v>0</v>
      </c>
      <c r="DQ122" s="405">
        <f>ROUND(AN122/30,2)</f>
        <v>0</v>
      </c>
      <c r="DR122" s="405">
        <f>ROUND(AP122/30,2)</f>
        <v>0</v>
      </c>
      <c r="DS122" s="405">
        <f>ROUND(AR122/30,2)</f>
        <v>0</v>
      </c>
      <c r="DT122" s="405">
        <f>ROUND(AT122/30,2)</f>
        <v>0</v>
      </c>
      <c r="DU122" s="405">
        <f>ROUND(AV122/30,2)</f>
        <v>0</v>
      </c>
      <c r="DV122" s="405">
        <f>ROUND(AX122/30,2)</f>
        <v>0</v>
      </c>
      <c r="DW122" s="405">
        <f>ROUND(AZ122/30,2)</f>
        <v>0</v>
      </c>
      <c r="DX122" s="405">
        <f>ROUND(BB122/30,2)</f>
        <v>0</v>
      </c>
      <c r="DY122" s="204"/>
      <c r="DZ122" s="406" t="s">
        <v>134</v>
      </c>
      <c r="EA122" s="406">
        <v>1390.57</v>
      </c>
      <c r="EB122" s="407" t="e">
        <f>#REF!-DZ122</f>
        <v>#REF!</v>
      </c>
      <c r="EC122" s="408">
        <f>DG122-EA122</f>
        <v>218.60000000000014</v>
      </c>
      <c r="ED122" s="409">
        <f>ROUND(DB122/2,2)</f>
        <v>0</v>
      </c>
      <c r="EE122" s="204"/>
      <c r="EF122" s="204"/>
      <c r="EG122" s="204"/>
      <c r="EH122" s="204"/>
      <c r="EI122" s="134" t="s">
        <v>288</v>
      </c>
      <c r="EJ122" s="124">
        <v>330</v>
      </c>
      <c r="EK122" s="67">
        <v>3</v>
      </c>
      <c r="EL122" s="68">
        <v>3</v>
      </c>
      <c r="EM122" s="68">
        <v>0</v>
      </c>
      <c r="EN122" s="170" t="s">
        <v>132</v>
      </c>
      <c r="EO122" s="170" t="s">
        <v>132</v>
      </c>
      <c r="EP122" s="204"/>
      <c r="EQ122" s="204"/>
      <c r="ER122" s="204"/>
      <c r="ES122" s="204"/>
      <c r="ET122" s="204"/>
      <c r="EU122" s="204"/>
      <c r="EV122" s="204"/>
      <c r="EW122" s="204"/>
      <c r="EX122" s="204"/>
      <c r="EY122" s="204"/>
      <c r="EZ122" s="204"/>
      <c r="FA122" s="204"/>
      <c r="FB122" s="204"/>
      <c r="FC122" s="204"/>
      <c r="FD122" s="204"/>
      <c r="FE122" s="204"/>
      <c r="FF122" s="204"/>
      <c r="FG122" s="204"/>
      <c r="FH122" s="204"/>
      <c r="FI122" s="204"/>
      <c r="FJ122" s="204"/>
      <c r="FK122" s="204"/>
      <c r="FL122" s="204"/>
      <c r="FM122" s="204"/>
      <c r="FN122" s="204"/>
      <c r="FO122" s="204"/>
      <c r="FP122" s="204"/>
      <c r="FQ122" s="204"/>
      <c r="FR122" s="204"/>
      <c r="FS122" s="204"/>
      <c r="FT122" s="204"/>
      <c r="FU122" s="204"/>
      <c r="FV122" s="204"/>
      <c r="FW122" s="204"/>
      <c r="FX122" s="204"/>
      <c r="FY122" s="204"/>
      <c r="FZ122" s="204"/>
      <c r="GA122" s="204"/>
      <c r="GB122" s="204"/>
      <c r="GC122" s="204"/>
      <c r="GD122" s="204"/>
      <c r="GE122" s="204"/>
      <c r="GF122" s="204"/>
      <c r="GG122" s="204"/>
      <c r="GH122" s="204"/>
      <c r="GI122" s="204"/>
      <c r="GJ122" s="204"/>
      <c r="GK122" s="204"/>
      <c r="GL122" s="204"/>
      <c r="GM122" s="204"/>
      <c r="GN122" s="204"/>
      <c r="GO122" s="204"/>
      <c r="GP122" s="204"/>
      <c r="GQ122" s="204"/>
      <c r="GR122" s="204"/>
      <c r="GS122" s="204"/>
      <c r="GT122" s="204"/>
      <c r="GU122" s="204"/>
      <c r="GV122" s="204"/>
      <c r="GW122" s="204"/>
      <c r="GX122" s="204"/>
      <c r="GY122" s="204"/>
      <c r="GZ122" s="204"/>
      <c r="HA122" s="204"/>
      <c r="HB122" s="204"/>
      <c r="HC122" s="204"/>
      <c r="HD122" s="204"/>
      <c r="HE122" s="204"/>
      <c r="HF122" s="204"/>
      <c r="HG122" s="204"/>
      <c r="HH122" s="204"/>
      <c r="HI122" s="204"/>
      <c r="HJ122" s="204"/>
      <c r="HK122" s="204"/>
      <c r="HL122" s="204"/>
      <c r="HM122" s="204"/>
      <c r="HN122" s="204"/>
      <c r="HO122" s="204"/>
      <c r="HP122" s="204"/>
      <c r="HQ122" s="204"/>
      <c r="HR122" s="204"/>
      <c r="HS122" s="204"/>
      <c r="HT122" s="204"/>
      <c r="HU122" s="204"/>
      <c r="HV122" s="204"/>
      <c r="HW122" s="204"/>
      <c r="HX122" s="204"/>
      <c r="HY122" s="204"/>
      <c r="HZ122" s="204"/>
      <c r="IA122" s="204"/>
      <c r="IB122" s="204"/>
      <c r="IC122" s="204"/>
      <c r="ID122" s="204"/>
      <c r="IE122" s="204"/>
      <c r="IF122" s="204"/>
      <c r="IG122" s="204"/>
      <c r="IH122" s="204"/>
      <c r="II122" s="204"/>
      <c r="IJ122" s="204"/>
      <c r="IK122" s="204"/>
      <c r="IL122" s="204"/>
      <c r="IM122" s="204"/>
      <c r="IN122" s="204"/>
      <c r="IO122" s="204"/>
      <c r="IP122" s="204"/>
      <c r="IQ122" s="204"/>
      <c r="IR122" s="204"/>
      <c r="IS122" s="204"/>
      <c r="IT122" s="204"/>
      <c r="IU122" s="204"/>
      <c r="IV122" s="204"/>
      <c r="IW122" s="204"/>
      <c r="IX122" s="204"/>
      <c r="IY122" s="204"/>
      <c r="IZ122" s="204"/>
      <c r="JA122" s="204"/>
      <c r="JB122" s="204"/>
      <c r="JC122" s="204"/>
      <c r="JD122" s="204"/>
      <c r="JE122" s="204"/>
      <c r="JF122" s="204"/>
      <c r="JG122" s="204"/>
      <c r="JH122" s="204"/>
      <c r="JI122" s="204"/>
      <c r="JJ122" s="204"/>
      <c r="JK122" s="204"/>
      <c r="JL122" s="204"/>
      <c r="JM122" s="204"/>
      <c r="JN122" s="204"/>
      <c r="JO122" s="204"/>
      <c r="JP122" s="204"/>
      <c r="JQ122" s="204"/>
      <c r="JR122" s="204"/>
      <c r="JS122" s="204"/>
      <c r="JT122" s="204"/>
      <c r="JU122" s="204"/>
      <c r="JV122" s="204"/>
      <c r="JW122" s="204"/>
      <c r="JX122" s="204"/>
      <c r="JY122" s="204"/>
      <c r="JZ122" s="204"/>
      <c r="KA122" s="204"/>
      <c r="KB122" s="204"/>
      <c r="KC122" s="204"/>
      <c r="KD122" s="204"/>
      <c r="KE122" s="204"/>
      <c r="KF122" s="204"/>
      <c r="KG122" s="204"/>
      <c r="KH122" s="204"/>
      <c r="KI122" s="204"/>
      <c r="KJ122" s="204"/>
      <c r="KK122" s="204"/>
      <c r="KL122" s="204"/>
      <c r="KM122" s="204"/>
      <c r="KN122" s="204"/>
      <c r="KO122" s="204"/>
      <c r="KP122" s="204"/>
      <c r="KQ122" s="204"/>
      <c r="KR122" s="204"/>
      <c r="KS122" s="204"/>
      <c r="KT122" s="204"/>
      <c r="KU122" s="204"/>
      <c r="KV122" s="204"/>
      <c r="KW122" s="204"/>
      <c r="KX122" s="204"/>
      <c r="KY122" s="204"/>
      <c r="KZ122" s="204"/>
      <c r="LA122" s="204"/>
      <c r="LB122" s="204"/>
      <c r="LC122" s="204"/>
      <c r="LD122" s="204"/>
      <c r="LE122" s="204"/>
      <c r="LF122" s="204"/>
      <c r="LG122" s="204"/>
      <c r="LH122" s="204"/>
      <c r="LI122" s="204"/>
      <c r="LJ122" s="204"/>
      <c r="LK122" s="204"/>
      <c r="LL122" s="204"/>
      <c r="LM122" s="204"/>
      <c r="LN122" s="204"/>
      <c r="LO122" s="204"/>
      <c r="LP122" s="204"/>
      <c r="LQ122" s="204"/>
      <c r="LR122" s="204"/>
      <c r="LS122" s="204"/>
      <c r="LT122" s="204"/>
      <c r="LU122" s="204"/>
      <c r="LV122" s="204"/>
      <c r="LW122" s="204"/>
      <c r="LX122" s="204"/>
      <c r="LY122" s="204"/>
      <c r="LZ122" s="204"/>
      <c r="MA122" s="204"/>
      <c r="MB122" s="204"/>
      <c r="MC122" s="204"/>
      <c r="MD122" s="204"/>
      <c r="ME122" s="204"/>
      <c r="MF122" s="204"/>
      <c r="MG122" s="204"/>
      <c r="MH122" s="204"/>
      <c r="MI122" s="204"/>
      <c r="MJ122" s="204"/>
      <c r="MK122" s="204"/>
      <c r="ML122" s="204"/>
      <c r="MM122" s="204"/>
      <c r="MN122" s="204"/>
      <c r="MO122" s="204"/>
      <c r="MP122" s="204"/>
      <c r="MQ122" s="204"/>
      <c r="MR122" s="204"/>
      <c r="MS122" s="204"/>
      <c r="MT122" s="204"/>
      <c r="MU122" s="204"/>
      <c r="MV122" s="204"/>
      <c r="MW122" s="204"/>
      <c r="MX122" s="204"/>
      <c r="MY122" s="204"/>
      <c r="MZ122" s="204"/>
      <c r="NA122" s="204"/>
      <c r="NB122" s="204"/>
      <c r="NC122" s="204"/>
      <c r="ND122" s="204"/>
      <c r="NE122" s="204"/>
      <c r="NF122" s="204"/>
      <c r="NG122" s="204"/>
      <c r="NH122" s="204"/>
      <c r="NI122" s="204"/>
      <c r="NJ122" s="204"/>
      <c r="NK122" s="204"/>
      <c r="NL122" s="204"/>
      <c r="NM122" s="204"/>
      <c r="NN122" s="204"/>
      <c r="NO122" s="204"/>
      <c r="NP122" s="204"/>
      <c r="NQ122" s="204"/>
      <c r="NR122" s="204"/>
      <c r="NS122" s="204"/>
      <c r="NT122" s="204"/>
      <c r="NU122" s="204"/>
      <c r="NV122" s="204"/>
      <c r="NW122" s="204"/>
      <c r="NX122" s="204"/>
      <c r="NY122" s="204"/>
      <c r="NZ122" s="204"/>
      <c r="OA122" s="204"/>
      <c r="OB122" s="204"/>
      <c r="OC122" s="204"/>
      <c r="OD122" s="204"/>
      <c r="OE122" s="204"/>
      <c r="OF122" s="204"/>
      <c r="OG122" s="204"/>
      <c r="OH122" s="204"/>
      <c r="OI122" s="204"/>
      <c r="OJ122" s="204"/>
      <c r="OK122" s="204"/>
      <c r="OL122" s="204"/>
      <c r="OM122" s="204"/>
      <c r="ON122" s="204"/>
      <c r="OO122" s="204"/>
      <c r="OP122" s="204"/>
      <c r="OQ122" s="204"/>
      <c r="OR122" s="204"/>
      <c r="OS122" s="204"/>
      <c r="OT122" s="204"/>
      <c r="OU122" s="204"/>
      <c r="OV122" s="204"/>
      <c r="OW122" s="204"/>
      <c r="OX122" s="204"/>
      <c r="OY122" s="204"/>
      <c r="OZ122" s="204"/>
      <c r="PA122" s="204"/>
      <c r="PB122" s="204"/>
      <c r="PC122" s="204"/>
      <c r="PD122" s="204"/>
      <c r="PE122" s="204"/>
      <c r="PF122" s="204"/>
      <c r="PG122" s="204"/>
      <c r="PH122" s="204"/>
      <c r="PI122" s="204"/>
      <c r="PJ122" s="204"/>
      <c r="PK122" s="204"/>
      <c r="PL122" s="204"/>
      <c r="PM122" s="204"/>
      <c r="PN122" s="204"/>
      <c r="PO122" s="204"/>
      <c r="PP122" s="204"/>
      <c r="PQ122" s="204"/>
      <c r="PR122" s="204"/>
      <c r="PS122" s="204"/>
      <c r="PT122" s="204"/>
      <c r="PU122" s="204"/>
      <c r="PV122" s="204"/>
      <c r="PW122" s="204"/>
      <c r="PX122" s="204"/>
      <c r="PY122" s="204"/>
      <c r="PZ122" s="204"/>
      <c r="QA122" s="204"/>
      <c r="QB122" s="204"/>
      <c r="QC122" s="204"/>
      <c r="QD122" s="204"/>
      <c r="QE122" s="204"/>
      <c r="QF122" s="204"/>
      <c r="QG122" s="204"/>
      <c r="QH122" s="204"/>
      <c r="QI122" s="204"/>
      <c r="QJ122" s="204"/>
      <c r="QK122" s="204"/>
      <c r="QL122" s="204"/>
      <c r="QM122" s="204"/>
      <c r="QN122" s="204"/>
      <c r="QO122" s="204"/>
      <c r="QP122" s="204"/>
      <c r="QQ122" s="204"/>
      <c r="QR122" s="204"/>
      <c r="QS122" s="204"/>
      <c r="QT122" s="204"/>
      <c r="QU122" s="204"/>
      <c r="QV122" s="204"/>
      <c r="QW122" s="204"/>
      <c r="QX122" s="204"/>
      <c r="QY122" s="204"/>
      <c r="QZ122" s="204"/>
      <c r="RA122" s="204"/>
      <c r="RB122" s="204"/>
      <c r="RC122" s="204"/>
      <c r="RD122" s="204"/>
      <c r="RE122" s="204"/>
      <c r="RF122" s="204"/>
      <c r="RG122" s="204"/>
      <c r="RH122" s="204"/>
      <c r="RI122" s="204"/>
      <c r="RJ122" s="204"/>
      <c r="RK122" s="204"/>
      <c r="RL122" s="204"/>
      <c r="RM122" s="204"/>
      <c r="RN122" s="204"/>
      <c r="RO122" s="204"/>
      <c r="RP122" s="204"/>
      <c r="RQ122" s="204"/>
      <c r="RR122" s="204"/>
      <c r="RS122" s="204"/>
      <c r="RT122" s="204"/>
      <c r="RU122" s="204"/>
      <c r="RV122" s="204"/>
      <c r="RW122" s="204"/>
      <c r="RX122" s="204"/>
      <c r="RY122" s="204"/>
      <c r="RZ122" s="204"/>
      <c r="SA122" s="204"/>
      <c r="SB122" s="204"/>
      <c r="SC122" s="204"/>
      <c r="SD122" s="204"/>
      <c r="SE122" s="204"/>
      <c r="SF122" s="204"/>
      <c r="SG122" s="204"/>
      <c r="SH122" s="204"/>
      <c r="SI122" s="204"/>
      <c r="SJ122" s="204"/>
      <c r="SK122" s="204"/>
      <c r="SL122" s="204"/>
      <c r="SM122" s="204"/>
      <c r="SN122" s="204"/>
      <c r="SO122" s="204"/>
      <c r="SP122" s="204"/>
      <c r="SQ122" s="204"/>
      <c r="SR122" s="204"/>
      <c r="SS122" s="204"/>
      <c r="ST122" s="204"/>
      <c r="SU122" s="204"/>
      <c r="SV122" s="204"/>
      <c r="SW122" s="204"/>
      <c r="SX122" s="204"/>
      <c r="SY122" s="204"/>
      <c r="SZ122" s="204"/>
      <c r="TA122" s="204"/>
      <c r="TB122" s="204"/>
      <c r="TC122" s="204"/>
      <c r="TD122" s="204"/>
      <c r="TE122" s="204"/>
      <c r="TF122" s="204"/>
      <c r="TG122" s="204"/>
      <c r="TH122" s="204"/>
      <c r="TI122" s="204"/>
      <c r="TJ122" s="204"/>
      <c r="TK122" s="204"/>
      <c r="TL122" s="204"/>
      <c r="TM122" s="204"/>
      <c r="TN122" s="204"/>
      <c r="TO122" s="204"/>
      <c r="TP122" s="204"/>
      <c r="TQ122" s="204"/>
      <c r="TR122" s="204"/>
      <c r="TS122" s="204"/>
      <c r="TT122" s="204"/>
      <c r="TU122" s="204"/>
      <c r="TV122" s="204"/>
      <c r="TW122" s="204"/>
      <c r="TX122" s="204"/>
      <c r="TY122" s="204"/>
      <c r="TZ122" s="204"/>
      <c r="UA122" s="204"/>
      <c r="UB122" s="204"/>
      <c r="UC122" s="204"/>
      <c r="UD122" s="204"/>
      <c r="UE122" s="204"/>
      <c r="UF122" s="204"/>
      <c r="UG122" s="204"/>
      <c r="UH122" s="204"/>
      <c r="UI122" s="204"/>
      <c r="UJ122" s="204"/>
      <c r="UK122" s="204"/>
      <c r="UL122" s="204"/>
      <c r="UM122" s="204"/>
      <c r="UN122" s="204"/>
      <c r="UO122" s="204"/>
      <c r="UP122" s="204"/>
      <c r="UQ122" s="204"/>
      <c r="UR122" s="204"/>
      <c r="US122" s="204"/>
      <c r="UT122" s="204"/>
      <c r="UU122" s="204"/>
      <c r="UV122" s="204"/>
      <c r="UW122" s="204"/>
      <c r="UX122" s="204"/>
      <c r="UY122" s="204"/>
      <c r="UZ122" s="204"/>
      <c r="VA122" s="204"/>
      <c r="VB122" s="204"/>
      <c r="VC122" s="204"/>
      <c r="VD122" s="204"/>
      <c r="VE122" s="204"/>
      <c r="VF122" s="204"/>
      <c r="VG122" s="204"/>
      <c r="VH122" s="204"/>
      <c r="VI122" s="204"/>
      <c r="VJ122" s="204"/>
      <c r="VK122" s="204"/>
      <c r="VL122" s="204"/>
      <c r="VM122" s="204"/>
      <c r="VN122" s="204"/>
      <c r="VO122" s="204"/>
      <c r="VP122" s="204"/>
      <c r="VQ122" s="204"/>
      <c r="VR122" s="204"/>
      <c r="VS122" s="204"/>
      <c r="VT122" s="204"/>
      <c r="VU122" s="204"/>
      <c r="VV122" s="204"/>
      <c r="VW122" s="204"/>
      <c r="VX122" s="204"/>
      <c r="VY122" s="204"/>
      <c r="VZ122" s="204"/>
      <c r="WA122" s="204"/>
      <c r="WB122" s="204"/>
      <c r="WC122" s="204"/>
      <c r="WD122" s="204"/>
      <c r="WE122" s="204"/>
      <c r="WF122" s="204"/>
      <c r="WG122" s="204"/>
      <c r="WH122" s="204"/>
      <c r="WI122" s="204"/>
      <c r="WJ122" s="204"/>
      <c r="WK122" s="204"/>
      <c r="WL122" s="204"/>
      <c r="WM122" s="204"/>
      <c r="WN122" s="204"/>
      <c r="WO122" s="204"/>
      <c r="WP122" s="204"/>
      <c r="WQ122" s="204"/>
      <c r="WR122" s="204"/>
      <c r="WS122" s="204"/>
      <c r="WT122" s="204"/>
      <c r="WU122" s="204"/>
      <c r="WV122" s="204"/>
      <c r="WW122" s="204"/>
      <c r="WX122" s="204"/>
      <c r="WY122" s="204"/>
      <c r="WZ122" s="204"/>
      <c r="XA122" s="204"/>
      <c r="XB122" s="204"/>
      <c r="XC122" s="204"/>
      <c r="XD122" s="204"/>
      <c r="XE122" s="204"/>
      <c r="XF122" s="204"/>
      <c r="XG122" s="204"/>
      <c r="XH122" s="204"/>
      <c r="XI122" s="204"/>
      <c r="XJ122" s="204"/>
      <c r="XK122" s="204"/>
      <c r="XL122" s="204"/>
      <c r="XM122" s="204"/>
      <c r="XN122" s="204"/>
      <c r="XO122" s="204"/>
      <c r="XP122" s="204"/>
      <c r="XQ122" s="204"/>
      <c r="XR122" s="204"/>
      <c r="XS122" s="204"/>
      <c r="XT122" s="204"/>
      <c r="XU122" s="204"/>
      <c r="XV122" s="204"/>
      <c r="XW122" s="204"/>
      <c r="XX122" s="204"/>
      <c r="XY122" s="204"/>
      <c r="XZ122" s="204"/>
      <c r="YA122" s="204"/>
      <c r="YB122" s="204"/>
      <c r="YC122" s="204"/>
      <c r="YD122" s="204"/>
      <c r="YE122" s="204"/>
      <c r="YF122" s="204"/>
      <c r="YG122" s="204"/>
      <c r="YH122" s="204"/>
      <c r="YI122" s="204"/>
      <c r="YJ122" s="204"/>
      <c r="YK122" s="204"/>
      <c r="YL122" s="204"/>
      <c r="YM122" s="204"/>
      <c r="YN122" s="204"/>
      <c r="YO122" s="204"/>
      <c r="YP122" s="204"/>
      <c r="YQ122" s="204"/>
      <c r="YR122" s="204"/>
      <c r="YS122" s="204"/>
      <c r="YT122" s="204"/>
      <c r="YU122" s="204"/>
      <c r="YV122" s="204"/>
      <c r="YW122" s="204"/>
      <c r="YX122" s="204"/>
      <c r="YY122" s="204"/>
      <c r="YZ122" s="204"/>
      <c r="ZA122" s="204"/>
      <c r="ZB122" s="204"/>
      <c r="ZC122" s="204"/>
      <c r="ZD122" s="204"/>
      <c r="ZE122" s="204"/>
      <c r="ZF122" s="204"/>
      <c r="ZG122" s="204"/>
      <c r="ZH122" s="204"/>
      <c r="ZI122" s="204"/>
      <c r="ZJ122" s="204"/>
      <c r="ZK122" s="204"/>
      <c r="ZL122" s="204"/>
      <c r="ZM122" s="204"/>
      <c r="ZN122" s="204"/>
      <c r="ZO122" s="204"/>
      <c r="ZP122" s="204"/>
      <c r="ZQ122" s="204"/>
      <c r="ZR122" s="204"/>
      <c r="ZS122" s="204"/>
      <c r="ZT122" s="204"/>
      <c r="ZU122" s="204"/>
      <c r="ZV122" s="204"/>
      <c r="ZW122" s="204"/>
      <c r="ZX122" s="204"/>
      <c r="ZY122" s="204"/>
      <c r="ZZ122" s="204"/>
      <c r="AAA122" s="204"/>
      <c r="AAB122" s="204"/>
      <c r="AAC122" s="204"/>
      <c r="AAD122" s="204"/>
      <c r="AAE122" s="204"/>
      <c r="AAF122" s="204"/>
      <c r="AAG122" s="204"/>
      <c r="AAH122" s="204"/>
      <c r="AAI122" s="204"/>
      <c r="AAJ122" s="204"/>
      <c r="AAK122" s="204"/>
      <c r="AAL122" s="204"/>
      <c r="AAM122" s="204"/>
      <c r="AAN122" s="204"/>
      <c r="AAO122" s="204"/>
      <c r="AAP122" s="204"/>
      <c r="AAQ122" s="204"/>
      <c r="AAR122" s="204"/>
      <c r="AAS122" s="204"/>
      <c r="AAT122" s="204"/>
      <c r="AAU122" s="204"/>
      <c r="AAV122" s="204"/>
      <c r="AAW122" s="204"/>
      <c r="AAX122" s="204"/>
      <c r="AAY122" s="204"/>
      <c r="AAZ122" s="204"/>
      <c r="ABA122" s="204"/>
      <c r="ABB122" s="204"/>
      <c r="ABC122" s="204"/>
      <c r="ABD122" s="204"/>
      <c r="ABE122" s="204"/>
      <c r="ABF122" s="204"/>
      <c r="ABG122" s="204"/>
      <c r="ABH122" s="204"/>
      <c r="ABI122" s="204"/>
      <c r="ABJ122" s="204"/>
      <c r="ABK122" s="204"/>
      <c r="ABL122" s="204"/>
      <c r="ABM122" s="204"/>
      <c r="ABN122" s="204"/>
      <c r="ABO122" s="204"/>
      <c r="ABP122" s="204"/>
      <c r="ABQ122" s="204"/>
      <c r="ABR122" s="204"/>
      <c r="ABS122" s="204"/>
      <c r="ABT122" s="204"/>
      <c r="ABU122" s="204"/>
      <c r="ABV122" s="204"/>
      <c r="ABW122" s="204"/>
      <c r="ABX122" s="204"/>
      <c r="ABY122" s="204"/>
      <c r="ABZ122" s="204"/>
      <c r="ACA122" s="204"/>
      <c r="ACB122" s="204"/>
      <c r="ACC122" s="204"/>
      <c r="ACD122" s="204"/>
      <c r="ACE122" s="204"/>
      <c r="ACF122" s="204"/>
      <c r="ACG122" s="204"/>
      <c r="ACH122" s="204"/>
      <c r="ACI122" s="204"/>
      <c r="ACJ122" s="204"/>
      <c r="ACK122" s="204"/>
      <c r="ACL122" s="204"/>
      <c r="ACM122" s="204"/>
      <c r="ACN122" s="204"/>
      <c r="ACO122" s="204"/>
      <c r="ACP122" s="204"/>
      <c r="ACQ122" s="204"/>
      <c r="ACR122" s="204"/>
      <c r="ACS122" s="204"/>
      <c r="ACT122" s="204"/>
      <c r="ACU122" s="204"/>
      <c r="ACV122" s="204"/>
      <c r="ACW122" s="204"/>
      <c r="ACX122" s="204"/>
      <c r="ACY122" s="204"/>
      <c r="ACZ122" s="204"/>
      <c r="ADA122" s="204"/>
      <c r="ADB122" s="204"/>
      <c r="ADC122" s="204"/>
      <c r="ADD122" s="204"/>
      <c r="ADE122" s="204"/>
      <c r="ADF122" s="204"/>
      <c r="ADG122" s="204"/>
      <c r="ADH122" s="204"/>
      <c r="ADI122" s="204"/>
      <c r="ADJ122" s="204"/>
      <c r="ADK122" s="204"/>
      <c r="ADL122" s="204"/>
      <c r="ADM122" s="204"/>
      <c r="ADN122" s="204"/>
      <c r="ADO122" s="204"/>
      <c r="ADP122" s="204"/>
      <c r="ADQ122" s="204"/>
      <c r="ADR122" s="204"/>
      <c r="ADS122" s="204"/>
      <c r="ADT122" s="204"/>
      <c r="ADU122" s="204"/>
      <c r="ADV122" s="204"/>
      <c r="ADW122" s="204"/>
      <c r="ADX122" s="204"/>
      <c r="ADY122" s="204"/>
      <c r="ADZ122" s="204"/>
      <c r="AEA122" s="204"/>
      <c r="AEB122" s="204"/>
      <c r="AEC122" s="204"/>
      <c r="AED122" s="204"/>
      <c r="AEE122" s="204"/>
      <c r="AEF122" s="204"/>
      <c r="AEG122" s="204"/>
      <c r="AEH122" s="204"/>
      <c r="AEI122" s="204"/>
      <c r="AEJ122" s="204"/>
      <c r="AEK122" s="204"/>
      <c r="AEL122" s="204"/>
      <c r="AEM122" s="204"/>
      <c r="AEN122" s="204"/>
      <c r="AEO122" s="204"/>
      <c r="AEP122" s="204"/>
      <c r="AEQ122" s="204"/>
      <c r="AER122" s="204"/>
      <c r="AES122" s="204"/>
      <c r="AET122" s="204"/>
      <c r="AEU122" s="204"/>
      <c r="AEV122" s="204"/>
      <c r="AEW122" s="204"/>
      <c r="AEX122" s="204"/>
      <c r="AEY122" s="204"/>
      <c r="AEZ122" s="204"/>
      <c r="AFA122" s="204"/>
      <c r="AFB122" s="204"/>
      <c r="AFC122" s="204"/>
      <c r="AFD122" s="204"/>
      <c r="AFE122" s="204"/>
      <c r="AFF122" s="204"/>
      <c r="AFG122" s="204"/>
      <c r="AFH122" s="204"/>
      <c r="AFI122" s="204"/>
      <c r="AFJ122" s="204"/>
      <c r="AFK122" s="204"/>
      <c r="AFL122" s="204"/>
      <c r="AFM122" s="204"/>
      <c r="AFN122" s="204"/>
      <c r="AFO122" s="204"/>
      <c r="AFP122" s="204"/>
      <c r="AFQ122" s="204"/>
      <c r="AFR122" s="204"/>
      <c r="AFS122" s="204"/>
      <c r="AFT122" s="204"/>
      <c r="AFU122" s="204"/>
      <c r="AFV122" s="204"/>
      <c r="AFW122" s="204"/>
      <c r="AFX122" s="204"/>
      <c r="AFY122" s="204"/>
      <c r="AFZ122" s="204"/>
      <c r="AGA122" s="204"/>
      <c r="AGB122" s="204"/>
      <c r="AGC122" s="204"/>
      <c r="AGD122" s="204"/>
      <c r="AGE122" s="204"/>
      <c r="AGF122" s="204"/>
      <c r="AGG122" s="204"/>
      <c r="AGH122" s="204"/>
      <c r="AGI122" s="204"/>
      <c r="AGJ122" s="204"/>
      <c r="AGK122" s="204"/>
      <c r="AGL122" s="204"/>
      <c r="AGM122" s="204"/>
      <c r="AGN122" s="204"/>
      <c r="AGO122" s="204"/>
      <c r="AGP122" s="204"/>
      <c r="AGQ122" s="204"/>
      <c r="AGR122" s="204"/>
      <c r="AGS122" s="204"/>
      <c r="AGT122" s="204"/>
      <c r="AGU122" s="204"/>
      <c r="AGV122" s="204"/>
      <c r="AGW122" s="204"/>
      <c r="AGX122" s="204"/>
      <c r="AGY122" s="204"/>
      <c r="AGZ122" s="204"/>
      <c r="AHA122" s="204"/>
      <c r="AHB122" s="204"/>
      <c r="AHC122" s="204"/>
      <c r="AHD122" s="204"/>
      <c r="AHE122" s="204"/>
      <c r="AHF122" s="204"/>
      <c r="AHG122" s="204"/>
      <c r="AHH122" s="204"/>
      <c r="AHI122" s="204"/>
      <c r="AHJ122" s="204"/>
      <c r="AHK122" s="204"/>
      <c r="AHL122" s="204"/>
      <c r="AHM122" s="204"/>
      <c r="AHN122" s="204"/>
      <c r="AHO122" s="204"/>
      <c r="AHP122" s="204"/>
      <c r="AHQ122" s="204"/>
      <c r="AHR122" s="204"/>
      <c r="AHS122" s="204"/>
      <c r="AHT122" s="204"/>
      <c r="AHU122" s="204"/>
      <c r="AHV122" s="204"/>
      <c r="AHW122" s="204"/>
      <c r="AHX122" s="204"/>
      <c r="AHY122" s="204"/>
      <c r="AHZ122" s="204"/>
      <c r="AIA122" s="204"/>
      <c r="AIB122" s="204"/>
      <c r="AIC122" s="204"/>
      <c r="AID122" s="204"/>
      <c r="AIE122" s="204"/>
      <c r="AIF122" s="204"/>
      <c r="AIG122" s="204"/>
      <c r="AIH122" s="204"/>
      <c r="AII122" s="204"/>
      <c r="AIJ122" s="204"/>
      <c r="AIK122" s="204"/>
      <c r="AIL122" s="204"/>
      <c r="AIM122" s="204"/>
      <c r="AIN122" s="204"/>
      <c r="AIO122" s="204"/>
      <c r="AIP122" s="204"/>
      <c r="AIQ122" s="204"/>
      <c r="AIR122" s="204"/>
      <c r="AIS122" s="204"/>
      <c r="AIT122" s="204"/>
      <c r="AIU122" s="204"/>
      <c r="AIV122" s="204"/>
      <c r="AIW122" s="204"/>
      <c r="AIX122" s="204"/>
      <c r="AIY122" s="204"/>
      <c r="AIZ122" s="204"/>
      <c r="AJA122" s="204"/>
      <c r="AJB122" s="204"/>
      <c r="AJC122" s="204"/>
      <c r="AJD122" s="204"/>
      <c r="AJE122" s="204"/>
      <c r="AJF122" s="204"/>
      <c r="AJG122" s="204"/>
      <c r="AJH122" s="204"/>
      <c r="AJI122" s="204"/>
      <c r="AJJ122" s="204"/>
      <c r="AJK122" s="204"/>
      <c r="AJL122" s="204"/>
      <c r="AJM122" s="204"/>
      <c r="AJN122" s="204"/>
      <c r="AJO122" s="204"/>
      <c r="AJP122" s="204"/>
      <c r="AJQ122" s="204"/>
      <c r="AJR122" s="204"/>
      <c r="AJS122" s="204"/>
      <c r="AJT122" s="204"/>
      <c r="AJU122" s="204"/>
      <c r="AJV122" s="204"/>
      <c r="AJW122" s="204"/>
      <c r="AJX122" s="204"/>
      <c r="AJY122" s="204"/>
      <c r="AJZ122" s="204"/>
      <c r="AKA122" s="204"/>
      <c r="AKB122" s="204"/>
      <c r="AKC122" s="204"/>
      <c r="AKD122" s="204"/>
      <c r="AKE122" s="204"/>
      <c r="AKF122" s="204"/>
      <c r="AKG122" s="204"/>
      <c r="AKH122" s="204"/>
      <c r="AKI122" s="204"/>
      <c r="AKJ122" s="204"/>
      <c r="AKK122" s="204"/>
      <c r="AKL122" s="204"/>
      <c r="AKM122" s="204"/>
      <c r="AKN122" s="204"/>
      <c r="AKO122" s="204"/>
      <c r="AKP122" s="204"/>
      <c r="AKQ122" s="204"/>
      <c r="AKR122" s="204"/>
      <c r="AKS122" s="204"/>
      <c r="AKT122" s="204"/>
      <c r="AKU122" s="204"/>
      <c r="AKV122" s="204"/>
      <c r="AKW122" s="204"/>
      <c r="AKX122" s="204"/>
      <c r="AKY122" s="204"/>
      <c r="AKZ122" s="204"/>
      <c r="ALA122" s="204"/>
      <c r="ALB122" s="204"/>
      <c r="ALC122" s="204"/>
      <c r="ALD122" s="204"/>
      <c r="ALE122" s="204"/>
      <c r="ALF122" s="204"/>
      <c r="ALG122" s="204"/>
      <c r="ALH122" s="204"/>
      <c r="ALI122" s="204"/>
      <c r="ALJ122" s="204"/>
      <c r="ALK122" s="204"/>
      <c r="ALL122" s="204"/>
      <c r="ALM122" s="204"/>
      <c r="ALN122" s="204"/>
      <c r="ALO122" s="204"/>
      <c r="ALP122" s="204"/>
      <c r="ALQ122" s="204"/>
      <c r="ALR122" s="204"/>
      <c r="ALS122" s="204"/>
      <c r="ALT122" s="204"/>
      <c r="ALU122" s="204"/>
      <c r="ALV122" s="204"/>
      <c r="ALW122" s="204"/>
      <c r="ALX122" s="204"/>
      <c r="ALY122" s="204"/>
      <c r="ALZ122" s="204"/>
      <c r="AMA122" s="204"/>
      <c r="AMB122" s="204"/>
      <c r="AMC122" s="204"/>
      <c r="AMD122" s="204"/>
      <c r="AME122" s="204"/>
      <c r="AMF122" s="204"/>
      <c r="AMG122" s="204"/>
      <c r="AMH122" s="204"/>
      <c r="AMI122" s="204"/>
      <c r="AMJ122" s="204"/>
      <c r="AMK122" s="204"/>
      <c r="AML122" s="204"/>
      <c r="AMM122" s="204"/>
      <c r="AMN122" s="204"/>
      <c r="AMO122" s="204"/>
      <c r="AMP122" s="204"/>
      <c r="AMQ122" s="204"/>
      <c r="AMR122" s="204"/>
      <c r="AMS122" s="204"/>
      <c r="AMT122" s="204"/>
      <c r="AMU122" s="204"/>
      <c r="AMV122" s="204"/>
      <c r="AMW122" s="204"/>
      <c r="AMX122" s="204"/>
      <c r="AMY122" s="204"/>
      <c r="AMZ122" s="204"/>
      <c r="ANA122" s="204"/>
      <c r="ANB122" s="204"/>
      <c r="ANC122" s="204"/>
      <c r="AND122" s="204"/>
      <c r="ANE122" s="204"/>
      <c r="ANF122" s="204"/>
      <c r="ANG122" s="204"/>
      <c r="ANH122" s="204"/>
      <c r="ANI122" s="204"/>
      <c r="ANJ122" s="204"/>
    </row>
    <row r="123" spans="1:1050" ht="26.1" customHeight="1" outlineLevel="2" x14ac:dyDescent="0.2">
      <c r="A123" s="102">
        <v>330</v>
      </c>
      <c r="B123" s="387" t="s">
        <v>137</v>
      </c>
      <c r="C123" s="387" t="s">
        <v>9</v>
      </c>
      <c r="D123" s="387" t="s">
        <v>10</v>
      </c>
      <c r="E123" s="387" t="s">
        <v>286</v>
      </c>
      <c r="F123" s="387"/>
      <c r="G123" s="388" t="s">
        <v>287</v>
      </c>
      <c r="H123" s="389" t="s">
        <v>130</v>
      </c>
      <c r="I123" s="389">
        <v>16</v>
      </c>
      <c r="J123" s="391">
        <v>591.52</v>
      </c>
      <c r="K123" s="391"/>
      <c r="L123" s="391"/>
      <c r="M123" s="391"/>
      <c r="N123" s="391"/>
      <c r="O123" s="391"/>
      <c r="P123" s="391"/>
      <c r="Q123" s="391">
        <v>190.01</v>
      </c>
      <c r="R123" s="391">
        <v>348.02</v>
      </c>
      <c r="S123" s="391"/>
      <c r="T123" s="391">
        <f t="shared" si="93"/>
        <v>1129.55</v>
      </c>
      <c r="U123" s="391">
        <f t="shared" si="94"/>
        <v>14737.64</v>
      </c>
      <c r="V123" s="389">
        <v>3</v>
      </c>
      <c r="W123" s="392">
        <v>16</v>
      </c>
      <c r="X123" s="393">
        <f>VLOOKUP(W123,'[1]PPTOS GENERALES 2024'!$AL$11:$AN$40,3)*Y123</f>
        <v>420.74</v>
      </c>
      <c r="Y123" s="394">
        <v>1</v>
      </c>
      <c r="Z123" s="395">
        <f>VLOOKUP(C123,'[1]PPTOS GENERALES 2024'!$AL$3:$AO$8,4)*Y123</f>
        <v>720.49</v>
      </c>
      <c r="AA123" s="395">
        <f>VLOOKUP(C123,'[1]PPTOS GENERALES 2024'!$AL$3:$AP$8,5)*DM123*Y123</f>
        <v>21.57</v>
      </c>
      <c r="AB123" s="395"/>
      <c r="AC123" s="391">
        <f>VLOOKUP(C123,'[1]PPTOS GENERALES 2024'!$AU$3:$AV$8,2)*Y123</f>
        <v>713.92274999999995</v>
      </c>
      <c r="AD123" s="391">
        <f>VLOOKUP(C123,'[1]PPTOS GENERALES 2024'!$AU$3:$AW$8,3)*DM123*Y123</f>
        <v>21.340499999999999</v>
      </c>
      <c r="AE123" s="396">
        <f>VLOOKUP(I123,'[1]PPTOS GENERALES 2024'!$AL$11:$AN$40,3)*Y123</f>
        <v>420.74</v>
      </c>
      <c r="AF123" s="391">
        <f t="shared" si="95"/>
        <v>0</v>
      </c>
      <c r="AG123" s="391">
        <f>VLOOKUP(V123,'[1]PPTOS GENERALES 2024'!$AL$45:$AU$56,10)*Y123</f>
        <v>446.37</v>
      </c>
      <c r="AH123" s="391"/>
      <c r="AI123" s="391"/>
      <c r="AJ123" s="391"/>
      <c r="AK123" s="397"/>
      <c r="AL123" s="391">
        <f>VLOOKUP(V123,'[1]PPTOS GENERALES 2024'!$AL$45:$BB$56,12)*AK123</f>
        <v>0</v>
      </c>
      <c r="AM123" s="397"/>
      <c r="AN123" s="391">
        <f>VLOOKUP(V123,'[1]PPTOS GENERALES 2024'!$AL$45:$BB$56,14)*AM123</f>
        <v>0</v>
      </c>
      <c r="AO123" s="397"/>
      <c r="AP123" s="391">
        <f>VLOOKUP(V123,'[1]PPTOS GENERALES 2024'!$AL$45:$BB$56,15)*AO123</f>
        <v>0</v>
      </c>
      <c r="AQ123" s="397"/>
      <c r="AR123" s="391">
        <f>VLOOKUP(V123,'[1]PPTOS GENERALES 2024'!$AL$45:$BB$56,17)*AQ123</f>
        <v>0</v>
      </c>
      <c r="AS123" s="397"/>
      <c r="AT123" s="391">
        <f>VLOOKUP(V123,'[1]PPTOS GENERALES 2024'!$AL$45:$BG$56,18)*AS123</f>
        <v>0</v>
      </c>
      <c r="AU123" s="398"/>
      <c r="AV123" s="391">
        <f>VLOOKUP(V123,'[1]PPTOS GENERALES 2024'!$AL$45:$BG$56,19)*AU123</f>
        <v>0</v>
      </c>
      <c r="AW123" s="398"/>
      <c r="AX123" s="391">
        <f>VLOOKUP(V123,'[1]PPTOS GENERALES 2024'!$AL$45:$BG$56,20)*AW123</f>
        <v>0</v>
      </c>
      <c r="AY123" s="398"/>
      <c r="AZ123" s="391">
        <f>VLOOKUP(V123,'[1]PPTOS GENERALES 2024'!$AL$45:$BG$56,21)*AY123</f>
        <v>0</v>
      </c>
      <c r="BA123" s="398"/>
      <c r="BB123" s="391">
        <f>VLOOKUP(V123,'[1]PPTOS GENERALES 2024'!$AL$45:$BG$56,22)*BA123</f>
        <v>0</v>
      </c>
      <c r="BC123" s="398"/>
      <c r="BD123" s="270">
        <f>VLOOKUP(V123,'[1]PPTOS GENERALES 2024'!$AL$45:$BZ$56,23)*BC123</f>
        <v>0</v>
      </c>
      <c r="BE123" s="398"/>
      <c r="BF123" s="270">
        <f>VLOOKUP(V123,'[1]PPTOS GENERALES 2024'!$AL$45:$BZ$56,24)*BE123</f>
        <v>0</v>
      </c>
      <c r="BG123" s="398"/>
      <c r="BH123" s="270">
        <f>VLOOKUP(V123,'[1]PPTOS GENERALES 2024'!$AL$45:$BZ$56,25)*BG123</f>
        <v>0</v>
      </c>
      <c r="BI123" s="398">
        <v>1</v>
      </c>
      <c r="BJ123" s="270">
        <f>VLOOKUP(V123,'[1]PPTOS GENERALES 2024'!$AL$45:$BZ$56,26)*BI123</f>
        <v>100.03437500000001</v>
      </c>
      <c r="BK123" s="398"/>
      <c r="BL123" s="270">
        <f>VLOOKUP(V123,'[1]PPTOS GENERALES 2024'!$AL$45:$BZ$56,27)*BK123</f>
        <v>0</v>
      </c>
      <c r="BM123" s="270"/>
      <c r="BN123" s="270">
        <f>VLOOKUP(V123,'[1]PPTOS GENERALES 2024'!$AL$45:$BZ$56,28)*BM123</f>
        <v>0</v>
      </c>
      <c r="BO123" s="270"/>
      <c r="BP123" s="270">
        <f>VLOOKUP(V123,'[1]PPTOS GENERALES 2024'!$AL$45:$BZ$56,29)*BO123</f>
        <v>0</v>
      </c>
      <c r="BQ123" s="270"/>
      <c r="BR123" s="270">
        <f>VLOOKUP(V123,'[1]PPTOS GENERALES 2024'!$AL$45:$BZ$56,30)*BQ123</f>
        <v>0</v>
      </c>
      <c r="BS123" s="270"/>
      <c r="BT123" s="270">
        <f>VLOOKUP(V123,'[1]PPTOS GENERALES 2024'!$AL$45:$BZ$56,31)*BS123</f>
        <v>0</v>
      </c>
      <c r="BU123" s="270"/>
      <c r="BV123" s="270">
        <f>VLOOKUP(V123,'[1]PPTOS GENERALES 2024'!$AL$45:$BZ$56,32)*BU123</f>
        <v>0</v>
      </c>
      <c r="BW123" s="270"/>
      <c r="BX123" s="270">
        <f>VLOOKUP(V123,'[1]PPTOS GENERALES 2024'!$AL$45:$BZ$56,33)*BW123</f>
        <v>0</v>
      </c>
      <c r="BY123" s="270"/>
      <c r="BZ123" s="270">
        <f>VLOOKUP(V123,'[1]PPTOS GENERALES 2024'!$AL$45:$BZ$56,34)*BY123</f>
        <v>0</v>
      </c>
      <c r="CA123" s="270"/>
      <c r="CB123" s="270">
        <f>VLOOKUP(V123,'[1]PPTOS GENERALES 2024'!$AL$45:$BZ$56,35)*CA123</f>
        <v>0</v>
      </c>
      <c r="CC123" s="270">
        <v>0</v>
      </c>
      <c r="CD123" s="270">
        <f>VLOOKUP(V123,'[1]PPTOS GENERALES 2024'!$AL$45:$BZ$56,36)*CC123</f>
        <v>0</v>
      </c>
      <c r="CE123" s="270">
        <v>0</v>
      </c>
      <c r="CF123" s="270">
        <f>VLOOKUP(V123,'[1]PPTOS GENERALES 2024'!$AL$45:$BZ$56,37)*CE123</f>
        <v>0</v>
      </c>
      <c r="CG123" s="270">
        <v>1</v>
      </c>
      <c r="CH123" s="270">
        <f>VLOOKUP(V123,'[1]PPTOS GENERALES 2024'!$AL$45:$BZ$56,38)*CG123</f>
        <v>113.92150000000001</v>
      </c>
      <c r="CI123" s="270">
        <v>0</v>
      </c>
      <c r="CJ123" s="270">
        <f>VLOOKUP(V123,'[1]PPTOS GENERALES 2024'!$AL$45:$BZ$56,39)*CI123</f>
        <v>0</v>
      </c>
      <c r="CK123" s="270"/>
      <c r="CL123" s="270">
        <f>VLOOKUP(V123,'[1]PPTOS GENERALES 2024'!$AL$45:$BZ$56,40)*CK123</f>
        <v>0</v>
      </c>
      <c r="CM123" s="270"/>
      <c r="CN123" s="270">
        <f>VLOOKUP(V123,'[1]PPTOS GENERALES 2024'!$AL$45:$BZ$56,41)*CM123</f>
        <v>0</v>
      </c>
      <c r="CO123" s="391"/>
      <c r="CP123" s="391"/>
      <c r="CQ123" s="391">
        <f t="shared" si="96"/>
        <v>0</v>
      </c>
      <c r="CR123" s="391"/>
      <c r="CS123" s="452">
        <f t="array" ref="CS123">ROUND((Z123*12)+(AC123*2),2)</f>
        <v>10073.73</v>
      </c>
      <c r="CT123" s="391"/>
      <c r="CU123" s="391">
        <f>(AA123*12)+ (AD123*2)+AB123</f>
        <v>301.52100000000002</v>
      </c>
      <c r="CV123" s="391"/>
      <c r="CW123" s="391">
        <f>(AE123+AF123)*14</f>
        <v>5890.3600000000006</v>
      </c>
      <c r="CX123" s="391">
        <f>AG123*14</f>
        <v>6249.18</v>
      </c>
      <c r="CY123" s="270">
        <f t="shared" si="97"/>
        <v>2995.38</v>
      </c>
      <c r="CZ123" s="278">
        <f t="shared" si="98"/>
        <v>9244.5600000000013</v>
      </c>
      <c r="DA123" s="129">
        <f>CO123+CP123+CR123+CS123+CT123+CU123+CW123+CX123+CY123</f>
        <v>25510.171000000002</v>
      </c>
      <c r="DB123" s="390">
        <v>0</v>
      </c>
      <c r="DC123" s="400">
        <f t="shared" si="99"/>
        <v>22528.38</v>
      </c>
      <c r="DD123" s="401">
        <f t="shared" si="100"/>
        <v>0.52862873567274016</v>
      </c>
      <c r="DE123" s="391"/>
      <c r="DF123" s="391"/>
      <c r="DG123" s="391">
        <f t="shared" si="101"/>
        <v>1609.17</v>
      </c>
      <c r="DH123" s="389" t="e">
        <f>#REF!-#REF!</f>
        <v>#REF!</v>
      </c>
      <c r="DI123" s="402" t="s">
        <v>122</v>
      </c>
      <c r="DJ123" s="411">
        <v>44562</v>
      </c>
      <c r="DK123" s="284">
        <v>45658</v>
      </c>
      <c r="DL123" s="389">
        <f t="shared" si="102"/>
        <v>1</v>
      </c>
      <c r="DM123" s="389">
        <f t="shared" si="103"/>
        <v>1</v>
      </c>
      <c r="DN123" s="404">
        <f>ROUND(AF123/30,2)</f>
        <v>0</v>
      </c>
      <c r="DO123" s="405">
        <f>ROUND(AJ123/30,2)</f>
        <v>0</v>
      </c>
      <c r="DP123" s="405">
        <f>ROUND(AL123/30,2)</f>
        <v>0</v>
      </c>
      <c r="DQ123" s="405">
        <f>ROUND(AN123/30,2)</f>
        <v>0</v>
      </c>
      <c r="DR123" s="405">
        <f>ROUND(AP123/30,2)</f>
        <v>0</v>
      </c>
      <c r="DS123" s="405">
        <f>ROUND(AR123/30,2)</f>
        <v>0</v>
      </c>
      <c r="DT123" s="405">
        <f>ROUND(AT123/30,2)</f>
        <v>0</v>
      </c>
      <c r="DU123" s="405">
        <f>ROUND(AV123/30,2)</f>
        <v>0</v>
      </c>
      <c r="DV123" s="405">
        <f>ROUND(AX123/30,2)</f>
        <v>0</v>
      </c>
      <c r="DW123" s="405">
        <f>ROUND(AZ123/30,2)</f>
        <v>0</v>
      </c>
      <c r="DX123" s="405">
        <f>ROUND(BB123/30,2)</f>
        <v>0</v>
      </c>
      <c r="DY123" s="204"/>
      <c r="DZ123" s="406" t="s">
        <v>134</v>
      </c>
      <c r="EA123" s="406">
        <v>1390.57</v>
      </c>
      <c r="EB123" s="407" t="e">
        <f>#REF!-DZ123</f>
        <v>#REF!</v>
      </c>
      <c r="EC123" s="408">
        <f>DG123-EA123</f>
        <v>218.60000000000014</v>
      </c>
      <c r="ED123" s="409">
        <f>ROUND(DB123/2,2)</f>
        <v>0</v>
      </c>
      <c r="EE123" s="204"/>
      <c r="EF123" s="204"/>
      <c r="EG123" s="204"/>
      <c r="EH123" s="204"/>
      <c r="EI123" s="134" t="s">
        <v>288</v>
      </c>
      <c r="EJ123" s="124">
        <v>330</v>
      </c>
      <c r="EK123" s="67">
        <v>3</v>
      </c>
      <c r="EL123" s="68">
        <v>3</v>
      </c>
      <c r="EM123" s="68">
        <v>0</v>
      </c>
      <c r="EN123" s="170" t="s">
        <v>132</v>
      </c>
      <c r="EO123" s="170" t="s">
        <v>132</v>
      </c>
      <c r="EP123" s="204"/>
      <c r="EQ123" s="204"/>
      <c r="ER123" s="204"/>
      <c r="ES123" s="204"/>
      <c r="ET123" s="204"/>
      <c r="EU123" s="35"/>
      <c r="EV123" s="35"/>
      <c r="EW123" s="35"/>
      <c r="EX123" s="35"/>
      <c r="EY123" s="35"/>
      <c r="EZ123" s="35"/>
      <c r="FA123" s="35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1"/>
      <c r="HI123" s="61"/>
      <c r="HJ123" s="61"/>
      <c r="HK123" s="61"/>
      <c r="HL123" s="61"/>
      <c r="HM123" s="61"/>
      <c r="HN123" s="61"/>
      <c r="HO123" s="61"/>
      <c r="HP123" s="61"/>
      <c r="HQ123" s="61"/>
      <c r="HR123" s="61"/>
      <c r="HS123" s="61"/>
      <c r="HT123" s="61"/>
      <c r="HU123" s="61"/>
      <c r="HV123" s="61"/>
      <c r="HW123" s="61"/>
      <c r="HX123" s="61"/>
      <c r="HY123" s="61"/>
      <c r="HZ123" s="61"/>
      <c r="IA123" s="61"/>
      <c r="IB123" s="61"/>
      <c r="IC123" s="61"/>
      <c r="ID123" s="175"/>
      <c r="IE123" s="175"/>
      <c r="IF123" s="175"/>
      <c r="IG123" s="175"/>
      <c r="IH123" s="175"/>
      <c r="II123" s="175"/>
      <c r="IJ123" s="175"/>
      <c r="IK123" s="175"/>
      <c r="IL123" s="175"/>
      <c r="IM123" s="175"/>
      <c r="IN123" s="175"/>
      <c r="IO123" s="61"/>
      <c r="IP123" s="61"/>
      <c r="IQ123" s="61"/>
      <c r="IR123" s="61"/>
      <c r="IS123" s="61"/>
      <c r="IT123" s="61"/>
      <c r="IU123" s="61"/>
      <c r="IV123" s="61"/>
      <c r="IW123" s="61"/>
      <c r="IX123" s="61"/>
      <c r="IY123" s="61"/>
      <c r="IZ123" s="61"/>
      <c r="JA123" s="61"/>
      <c r="JB123" s="61"/>
      <c r="JC123" s="61"/>
      <c r="JD123" s="61"/>
      <c r="JE123" s="61"/>
      <c r="JF123" s="61"/>
      <c r="JG123" s="61"/>
      <c r="JH123" s="61"/>
      <c r="JI123" s="61"/>
      <c r="JJ123" s="61"/>
      <c r="JK123" s="61"/>
      <c r="JL123" s="61"/>
      <c r="JM123" s="61"/>
      <c r="JN123" s="61"/>
      <c r="JO123" s="61"/>
      <c r="JP123" s="61"/>
      <c r="JQ123" s="61"/>
      <c r="JR123" s="61"/>
      <c r="JS123" s="61"/>
      <c r="JT123" s="61"/>
      <c r="JU123" s="61"/>
      <c r="JV123" s="61"/>
      <c r="JW123" s="61"/>
      <c r="JX123" s="61"/>
      <c r="JY123" s="61"/>
      <c r="JZ123" s="61"/>
      <c r="KA123" s="61"/>
      <c r="KB123" s="61"/>
      <c r="KC123" s="61"/>
      <c r="KD123" s="61"/>
      <c r="KE123" s="61"/>
      <c r="KF123" s="61"/>
      <c r="KG123" s="61"/>
      <c r="KH123" s="61"/>
      <c r="KI123" s="61"/>
      <c r="KJ123" s="61"/>
      <c r="KK123" s="61"/>
      <c r="KL123" s="61"/>
      <c r="KM123" s="61"/>
      <c r="KN123" s="61"/>
      <c r="KO123" s="61"/>
      <c r="KP123" s="61"/>
      <c r="KQ123" s="61"/>
      <c r="KR123" s="61"/>
      <c r="KS123" s="61"/>
      <c r="KT123" s="61"/>
      <c r="KU123" s="61"/>
      <c r="KV123" s="61"/>
      <c r="KW123" s="61"/>
      <c r="KX123" s="61"/>
      <c r="KY123" s="61"/>
      <c r="KZ123" s="61"/>
      <c r="LA123" s="61"/>
      <c r="LB123" s="61"/>
      <c r="LC123" s="61"/>
      <c r="LD123" s="61"/>
      <c r="LE123" s="61"/>
      <c r="LF123" s="61"/>
      <c r="LG123" s="61"/>
      <c r="LH123" s="61"/>
      <c r="LI123" s="61"/>
      <c r="LJ123" s="61"/>
      <c r="LK123" s="61"/>
      <c r="LL123" s="61"/>
      <c r="LM123" s="61"/>
      <c r="LN123" s="61"/>
      <c r="LO123" s="61"/>
      <c r="LP123" s="61"/>
      <c r="LQ123" s="61"/>
      <c r="LR123" s="61"/>
      <c r="LS123" s="61"/>
      <c r="LT123" s="61"/>
      <c r="LU123" s="61"/>
      <c r="LV123" s="61"/>
      <c r="LW123" s="61"/>
      <c r="LX123" s="61"/>
      <c r="LY123" s="61"/>
      <c r="LZ123" s="61"/>
      <c r="MA123" s="61"/>
      <c r="MB123" s="61"/>
      <c r="MC123" s="61"/>
      <c r="MD123" s="61"/>
      <c r="ME123" s="61"/>
      <c r="MF123" s="61"/>
      <c r="MG123" s="61"/>
      <c r="MH123" s="61"/>
      <c r="MI123" s="61"/>
      <c r="MJ123" s="61"/>
      <c r="MK123" s="61"/>
      <c r="ML123" s="61"/>
      <c r="MM123" s="61"/>
      <c r="MN123" s="61"/>
      <c r="MO123" s="61"/>
      <c r="MP123" s="61"/>
      <c r="MQ123" s="61"/>
      <c r="MR123" s="61"/>
      <c r="MS123" s="61"/>
      <c r="MT123" s="61"/>
      <c r="MU123" s="61"/>
      <c r="MV123" s="61"/>
      <c r="MW123" s="61"/>
      <c r="MX123" s="61"/>
      <c r="MY123" s="61"/>
      <c r="MZ123" s="61"/>
      <c r="NA123" s="61"/>
      <c r="NB123" s="61"/>
      <c r="NC123" s="61"/>
      <c r="ND123" s="61"/>
      <c r="NE123" s="61"/>
      <c r="NF123" s="61"/>
      <c r="NG123" s="61"/>
      <c r="NH123" s="61"/>
      <c r="NI123" s="61"/>
      <c r="NJ123" s="61"/>
      <c r="NK123" s="61"/>
      <c r="NL123" s="61"/>
      <c r="NM123" s="61"/>
      <c r="NN123" s="61"/>
      <c r="NO123" s="61"/>
      <c r="NP123" s="61"/>
      <c r="NQ123" s="61"/>
      <c r="NR123" s="61"/>
      <c r="NS123" s="61"/>
      <c r="NT123" s="61"/>
      <c r="NU123" s="61"/>
      <c r="NV123" s="61"/>
      <c r="NW123" s="61"/>
      <c r="NX123" s="61"/>
      <c r="NY123" s="61"/>
      <c r="NZ123" s="61"/>
      <c r="OA123" s="61"/>
      <c r="OB123" s="61"/>
      <c r="OC123" s="61"/>
      <c r="OD123" s="61"/>
      <c r="OE123" s="61"/>
      <c r="OF123" s="61"/>
      <c r="OG123" s="61"/>
      <c r="OH123" s="61"/>
      <c r="OI123" s="61"/>
      <c r="OJ123" s="61"/>
      <c r="OK123" s="61"/>
      <c r="OL123" s="61"/>
      <c r="OM123" s="61"/>
      <c r="ON123" s="61"/>
      <c r="OO123" s="61"/>
      <c r="OP123" s="61"/>
      <c r="OQ123" s="61"/>
      <c r="OR123" s="61"/>
      <c r="OS123" s="61"/>
      <c r="OT123" s="61"/>
      <c r="OU123" s="61"/>
      <c r="OV123" s="61"/>
      <c r="OW123" s="61"/>
      <c r="OX123" s="61"/>
      <c r="OY123" s="61"/>
      <c r="OZ123" s="61"/>
      <c r="PA123" s="61"/>
      <c r="PB123" s="61"/>
      <c r="PC123" s="61"/>
      <c r="PD123" s="61"/>
      <c r="PE123" s="61"/>
      <c r="PF123" s="61"/>
      <c r="PG123" s="61"/>
      <c r="PH123" s="61"/>
      <c r="PI123" s="61"/>
      <c r="PJ123" s="61"/>
      <c r="PK123" s="61"/>
      <c r="PL123" s="61"/>
      <c r="PM123" s="61"/>
      <c r="PN123" s="61"/>
      <c r="PO123" s="61"/>
      <c r="PP123" s="61"/>
      <c r="PQ123" s="61"/>
      <c r="PR123" s="61"/>
      <c r="PS123" s="61"/>
      <c r="PT123" s="61"/>
      <c r="PU123" s="61"/>
      <c r="PV123" s="61"/>
      <c r="PW123" s="61"/>
      <c r="PX123" s="61"/>
      <c r="PY123" s="61"/>
      <c r="PZ123" s="61"/>
      <c r="QA123" s="61"/>
      <c r="QB123" s="61"/>
      <c r="QC123" s="61"/>
      <c r="QD123" s="61"/>
      <c r="QE123" s="61"/>
      <c r="QF123" s="61"/>
      <c r="QG123" s="61"/>
      <c r="QH123" s="61"/>
      <c r="QI123" s="61"/>
      <c r="QJ123" s="61"/>
      <c r="QK123" s="61"/>
      <c r="QL123" s="61"/>
      <c r="QM123" s="61"/>
      <c r="QN123" s="61"/>
      <c r="QO123" s="61"/>
      <c r="QP123" s="61"/>
      <c r="QQ123" s="61"/>
      <c r="QR123" s="61"/>
      <c r="QS123" s="61"/>
      <c r="QT123" s="61"/>
      <c r="QU123" s="61"/>
      <c r="QV123" s="61"/>
      <c r="QW123" s="61"/>
      <c r="QX123" s="61"/>
      <c r="QY123" s="61"/>
      <c r="QZ123" s="61"/>
      <c r="RA123" s="61"/>
      <c r="RB123" s="61"/>
      <c r="RC123" s="61"/>
      <c r="RD123" s="61"/>
      <c r="RE123" s="61"/>
      <c r="RF123" s="61"/>
      <c r="RG123" s="61"/>
      <c r="RH123" s="61"/>
      <c r="RI123" s="61"/>
      <c r="RJ123" s="61"/>
      <c r="RK123" s="61"/>
      <c r="RL123" s="61"/>
      <c r="RM123" s="61"/>
      <c r="RN123" s="61"/>
      <c r="RO123" s="61"/>
      <c r="RP123" s="61"/>
      <c r="RQ123" s="61"/>
      <c r="RR123" s="61"/>
      <c r="RS123" s="61"/>
      <c r="RT123" s="61"/>
      <c r="RU123" s="61"/>
      <c r="RV123" s="61"/>
      <c r="RW123" s="61"/>
      <c r="RX123" s="61"/>
      <c r="RY123" s="61"/>
      <c r="RZ123" s="61"/>
      <c r="SA123" s="61"/>
      <c r="SB123" s="61"/>
      <c r="SC123" s="61"/>
      <c r="SD123" s="61"/>
      <c r="SE123" s="61"/>
      <c r="SF123" s="61"/>
      <c r="SG123" s="61"/>
      <c r="SH123" s="61"/>
      <c r="SI123" s="61"/>
      <c r="SJ123" s="61"/>
      <c r="SK123" s="61"/>
      <c r="SL123" s="61"/>
      <c r="SM123" s="61"/>
      <c r="SN123" s="61"/>
      <c r="SO123" s="61"/>
      <c r="SP123" s="61"/>
      <c r="SQ123" s="61"/>
      <c r="SR123" s="61"/>
      <c r="SS123" s="61"/>
      <c r="ST123" s="61"/>
      <c r="SU123" s="61"/>
      <c r="SV123" s="61"/>
      <c r="SW123" s="61"/>
      <c r="SX123" s="61"/>
      <c r="SY123" s="61"/>
      <c r="SZ123" s="61"/>
      <c r="TA123" s="61"/>
      <c r="TB123" s="61"/>
      <c r="TC123" s="61"/>
      <c r="TD123" s="61"/>
      <c r="TE123" s="61"/>
      <c r="TF123" s="61"/>
      <c r="TG123" s="61"/>
      <c r="TH123" s="61"/>
      <c r="TI123" s="61"/>
      <c r="TJ123" s="61"/>
      <c r="TK123" s="61"/>
      <c r="TL123" s="61"/>
      <c r="TM123" s="61"/>
      <c r="TN123" s="61"/>
      <c r="TO123" s="61"/>
      <c r="TP123" s="61"/>
      <c r="TQ123" s="61"/>
      <c r="TR123" s="61"/>
      <c r="TS123" s="61"/>
      <c r="TT123" s="61"/>
      <c r="TU123" s="61"/>
      <c r="TV123" s="61"/>
      <c r="TW123" s="61"/>
      <c r="TX123" s="61"/>
      <c r="TY123" s="61"/>
      <c r="TZ123" s="61"/>
      <c r="UA123" s="61"/>
      <c r="UB123" s="61"/>
      <c r="UC123" s="61"/>
      <c r="UD123" s="61"/>
      <c r="UE123" s="61"/>
      <c r="UF123" s="61"/>
      <c r="UG123" s="61"/>
      <c r="UH123" s="61"/>
      <c r="UI123" s="61"/>
      <c r="UJ123" s="61"/>
      <c r="UK123" s="61"/>
      <c r="UL123" s="61"/>
      <c r="UM123" s="61"/>
      <c r="UN123" s="61"/>
      <c r="UO123" s="61"/>
      <c r="UP123" s="61"/>
      <c r="UQ123" s="61"/>
      <c r="UR123" s="61"/>
      <c r="US123" s="61"/>
      <c r="UT123" s="61"/>
      <c r="UU123" s="61"/>
      <c r="UV123" s="61"/>
      <c r="UW123" s="61"/>
      <c r="UX123" s="61"/>
      <c r="UY123" s="61"/>
      <c r="UZ123" s="61"/>
      <c r="VA123" s="61"/>
      <c r="VB123" s="61"/>
      <c r="VC123" s="61"/>
      <c r="VD123" s="61"/>
      <c r="VE123" s="61"/>
      <c r="VF123" s="61"/>
      <c r="VG123" s="61"/>
      <c r="VH123" s="61"/>
      <c r="VI123" s="61"/>
      <c r="VJ123" s="61"/>
      <c r="VK123" s="61"/>
      <c r="VL123" s="61"/>
      <c r="VM123" s="61"/>
      <c r="VN123" s="61"/>
      <c r="VO123" s="61"/>
      <c r="VP123" s="61"/>
      <c r="VQ123" s="61"/>
      <c r="VR123" s="61"/>
      <c r="VS123" s="61"/>
      <c r="VT123" s="61"/>
      <c r="VU123" s="61"/>
      <c r="VV123" s="61"/>
      <c r="VW123" s="61"/>
      <c r="VX123" s="61"/>
      <c r="VY123" s="61"/>
      <c r="VZ123" s="61"/>
      <c r="WA123" s="61"/>
      <c r="WB123" s="61"/>
      <c r="WC123" s="61"/>
      <c r="WD123" s="61"/>
      <c r="WE123" s="61"/>
      <c r="WF123" s="61"/>
      <c r="WG123" s="61"/>
      <c r="WH123" s="61"/>
      <c r="WI123" s="61"/>
      <c r="WJ123" s="61"/>
      <c r="WK123" s="61"/>
      <c r="WL123" s="61"/>
      <c r="WM123" s="61"/>
      <c r="WN123" s="61"/>
      <c r="WO123" s="61"/>
      <c r="WP123" s="61"/>
      <c r="WQ123" s="61"/>
      <c r="WR123" s="61"/>
      <c r="WS123" s="61"/>
      <c r="WT123" s="61"/>
      <c r="WU123" s="61"/>
      <c r="WV123" s="61"/>
      <c r="WW123" s="61"/>
      <c r="WX123" s="61"/>
      <c r="WY123" s="61"/>
      <c r="WZ123" s="61"/>
      <c r="XA123" s="61"/>
      <c r="XB123" s="61"/>
      <c r="XC123" s="61"/>
      <c r="XD123" s="61"/>
      <c r="XE123" s="61"/>
      <c r="XF123" s="61"/>
      <c r="XG123" s="61"/>
      <c r="XH123" s="61"/>
      <c r="XI123" s="61"/>
      <c r="XJ123" s="61"/>
      <c r="XK123" s="61"/>
      <c r="XL123" s="61"/>
      <c r="XM123" s="61"/>
      <c r="XN123" s="61"/>
      <c r="XO123" s="61"/>
      <c r="XP123" s="61"/>
      <c r="XQ123" s="61"/>
      <c r="XR123" s="61"/>
      <c r="XS123" s="61"/>
      <c r="XT123" s="61"/>
      <c r="XU123" s="61"/>
      <c r="XV123" s="61"/>
      <c r="XW123" s="61"/>
      <c r="XX123" s="61"/>
      <c r="XY123" s="61"/>
      <c r="XZ123" s="61"/>
      <c r="YA123" s="61"/>
      <c r="YB123" s="61"/>
      <c r="YC123" s="61"/>
      <c r="YD123" s="61"/>
      <c r="YE123" s="61"/>
      <c r="YF123" s="61"/>
      <c r="YG123" s="61"/>
      <c r="YH123" s="61"/>
      <c r="YI123" s="61"/>
      <c r="YJ123" s="61"/>
      <c r="YK123" s="61"/>
      <c r="YL123" s="61"/>
      <c r="YM123" s="61"/>
      <c r="YN123" s="61"/>
      <c r="YO123" s="61"/>
      <c r="YP123" s="61"/>
      <c r="YQ123" s="61"/>
      <c r="YR123" s="61"/>
      <c r="YS123" s="61"/>
      <c r="YT123" s="61"/>
      <c r="YU123" s="61"/>
      <c r="YV123" s="61"/>
      <c r="YW123" s="61"/>
      <c r="YX123" s="61"/>
      <c r="YY123" s="61"/>
      <c r="YZ123" s="61"/>
      <c r="ZA123" s="61"/>
      <c r="ZB123" s="61"/>
      <c r="ZC123" s="61"/>
      <c r="ZD123" s="61"/>
      <c r="ZE123" s="61"/>
      <c r="ZF123" s="61"/>
      <c r="ZG123" s="61"/>
      <c r="ZH123" s="61"/>
      <c r="ZI123" s="61"/>
      <c r="ZJ123" s="61"/>
      <c r="ZK123" s="61"/>
      <c r="ZL123" s="61"/>
      <c r="ZM123" s="61"/>
      <c r="ZN123" s="61"/>
      <c r="ZO123" s="61"/>
      <c r="ZP123" s="61"/>
      <c r="ZQ123" s="61"/>
      <c r="ZR123" s="61"/>
      <c r="ZS123" s="61"/>
      <c r="ZT123" s="61"/>
      <c r="ZU123" s="61"/>
      <c r="ZV123" s="61"/>
      <c r="ZW123" s="61"/>
      <c r="ZX123" s="61"/>
      <c r="ZY123" s="61"/>
      <c r="ZZ123" s="61"/>
      <c r="AAA123" s="61"/>
      <c r="AAB123" s="61"/>
      <c r="AAC123" s="61"/>
      <c r="AAD123" s="61"/>
      <c r="AAE123" s="61"/>
      <c r="AAF123" s="61"/>
      <c r="AAG123" s="61"/>
      <c r="AAH123" s="61"/>
      <c r="AAI123" s="61"/>
      <c r="AAJ123" s="61"/>
      <c r="AAK123" s="61"/>
      <c r="AAL123" s="61"/>
      <c r="AAM123" s="61"/>
      <c r="AAN123" s="61"/>
      <c r="AAO123" s="61"/>
      <c r="AAP123" s="61"/>
      <c r="AAQ123" s="61"/>
      <c r="AAR123" s="61"/>
      <c r="AAS123" s="61"/>
      <c r="AAT123" s="61"/>
      <c r="AAU123" s="61"/>
      <c r="AAV123" s="61"/>
      <c r="AAW123" s="61"/>
      <c r="AAX123" s="61"/>
      <c r="AAY123" s="61"/>
      <c r="AAZ123" s="61"/>
      <c r="ABA123" s="61"/>
      <c r="ABB123" s="61"/>
      <c r="ABC123" s="61"/>
      <c r="ABD123" s="61"/>
      <c r="ABE123" s="61"/>
      <c r="ABF123" s="61"/>
      <c r="ABG123" s="61"/>
      <c r="ABH123" s="61"/>
      <c r="ABI123" s="61"/>
      <c r="ABJ123" s="61"/>
      <c r="ABK123" s="61"/>
      <c r="ABL123" s="61"/>
      <c r="ABM123" s="61"/>
      <c r="ABN123" s="61"/>
      <c r="ABO123" s="61"/>
      <c r="ABP123" s="61"/>
      <c r="ABQ123" s="61"/>
      <c r="ABR123" s="61"/>
      <c r="ABS123" s="61"/>
      <c r="ABT123" s="61"/>
      <c r="ABU123" s="61"/>
      <c r="ABV123" s="61"/>
      <c r="ABW123" s="61"/>
      <c r="ABX123" s="61"/>
      <c r="ABY123" s="61"/>
      <c r="ABZ123" s="61"/>
      <c r="ACA123" s="61"/>
      <c r="ACB123" s="61"/>
      <c r="ACC123" s="61"/>
      <c r="ACD123" s="61"/>
      <c r="ACE123" s="61"/>
      <c r="ACF123" s="61"/>
      <c r="ACG123" s="61"/>
      <c r="ACH123" s="61"/>
      <c r="ACI123" s="61"/>
      <c r="ACJ123" s="61"/>
      <c r="ACK123" s="61"/>
      <c r="ACL123" s="61"/>
      <c r="ACM123" s="61"/>
      <c r="ACN123" s="61"/>
      <c r="ACO123" s="61"/>
      <c r="ACP123" s="61"/>
      <c r="ACQ123" s="61"/>
      <c r="ACR123" s="61"/>
      <c r="ACS123" s="61"/>
      <c r="ACT123" s="61"/>
      <c r="ACU123" s="61"/>
      <c r="ACV123" s="61"/>
      <c r="ACW123" s="61"/>
      <c r="ACX123" s="61"/>
      <c r="ACY123" s="61"/>
      <c r="ACZ123" s="61"/>
      <c r="ADA123" s="61"/>
      <c r="ADB123" s="61"/>
      <c r="ADC123" s="61"/>
      <c r="ADD123" s="61"/>
      <c r="ADE123" s="61"/>
      <c r="ADF123" s="61"/>
      <c r="ADG123" s="61"/>
      <c r="ADH123" s="61"/>
      <c r="ADI123" s="61"/>
      <c r="ADJ123" s="61"/>
      <c r="ADK123" s="61"/>
      <c r="ADL123" s="61"/>
      <c r="ADM123" s="61"/>
      <c r="ADN123" s="61"/>
      <c r="ADO123" s="61"/>
      <c r="ADP123" s="61"/>
      <c r="ADQ123" s="61"/>
      <c r="ADR123" s="61"/>
      <c r="ADS123" s="61"/>
      <c r="ADT123" s="61"/>
      <c r="ADU123" s="61"/>
      <c r="ADV123" s="61"/>
      <c r="ADW123" s="61"/>
      <c r="ADX123" s="61"/>
      <c r="ADY123" s="61"/>
      <c r="ADZ123" s="61"/>
      <c r="AEA123" s="61"/>
      <c r="AEB123" s="61"/>
      <c r="AEC123" s="61"/>
      <c r="AED123" s="61"/>
      <c r="AEE123" s="61"/>
      <c r="AEF123" s="61"/>
      <c r="AEG123" s="61"/>
      <c r="AEH123" s="61"/>
      <c r="AEI123" s="61"/>
      <c r="AEJ123" s="61"/>
      <c r="AEK123" s="61"/>
      <c r="AEL123" s="61"/>
      <c r="AEM123" s="61"/>
      <c r="AEN123" s="61"/>
      <c r="AEO123" s="61"/>
      <c r="AEP123" s="61"/>
      <c r="AEQ123" s="61"/>
      <c r="AER123" s="61"/>
      <c r="AES123" s="61"/>
      <c r="AET123" s="61"/>
      <c r="AEU123" s="61"/>
      <c r="AEV123" s="61"/>
      <c r="AEW123" s="61"/>
      <c r="AEX123" s="61"/>
      <c r="AEY123" s="61"/>
      <c r="AEZ123" s="61"/>
      <c r="AFA123" s="61"/>
      <c r="AFB123" s="61"/>
      <c r="AFC123" s="61"/>
      <c r="AFD123" s="61"/>
      <c r="AFE123" s="61"/>
      <c r="AFF123" s="61"/>
      <c r="AFG123" s="61"/>
      <c r="AFH123" s="61"/>
      <c r="AFI123" s="61"/>
      <c r="AFJ123" s="61"/>
      <c r="AFK123" s="61"/>
      <c r="AFL123" s="61"/>
      <c r="AFM123" s="61"/>
      <c r="AFN123" s="61"/>
      <c r="AFO123" s="61"/>
      <c r="AFP123" s="61"/>
      <c r="AFQ123" s="61"/>
      <c r="AFR123" s="61"/>
      <c r="AFS123" s="61"/>
      <c r="AFT123" s="61"/>
      <c r="AFU123" s="61"/>
      <c r="AFV123" s="61"/>
      <c r="AFW123" s="61"/>
      <c r="AFX123" s="61"/>
      <c r="AFY123" s="61"/>
      <c r="AFZ123" s="61"/>
      <c r="AGA123" s="61"/>
      <c r="AGB123" s="61"/>
      <c r="AGC123" s="61"/>
      <c r="AGD123" s="61"/>
      <c r="AGE123" s="61"/>
      <c r="AGF123" s="61"/>
      <c r="AGG123" s="61"/>
      <c r="AGH123" s="61"/>
      <c r="AGI123" s="61"/>
      <c r="AGJ123" s="61"/>
      <c r="AGK123" s="61"/>
      <c r="AGL123" s="61"/>
      <c r="AGM123" s="61"/>
      <c r="AGN123" s="61"/>
      <c r="AGO123" s="61"/>
      <c r="AGP123" s="61"/>
      <c r="AGQ123" s="61"/>
      <c r="AGR123" s="61"/>
      <c r="AGS123" s="61"/>
      <c r="AGT123" s="61"/>
      <c r="AGU123" s="61"/>
      <c r="AGV123" s="61"/>
      <c r="AGW123" s="61"/>
      <c r="AGX123" s="61"/>
      <c r="AGY123" s="61"/>
      <c r="AGZ123" s="61"/>
      <c r="AHA123" s="61"/>
      <c r="AHB123" s="61"/>
      <c r="AHC123" s="61"/>
      <c r="AHD123" s="61"/>
      <c r="AHE123" s="61"/>
      <c r="AHF123" s="61"/>
      <c r="AHG123" s="61"/>
      <c r="AHH123" s="61"/>
      <c r="AHI123" s="61"/>
      <c r="AHJ123" s="61"/>
      <c r="AHK123" s="61"/>
      <c r="AHL123" s="61"/>
      <c r="AHM123" s="61"/>
      <c r="AHN123" s="61"/>
      <c r="AHO123" s="61"/>
      <c r="AHP123" s="61"/>
      <c r="AHQ123" s="61"/>
      <c r="AHR123" s="61"/>
      <c r="AHS123" s="61"/>
      <c r="AHT123" s="61"/>
      <c r="AHU123" s="61"/>
      <c r="AHV123" s="61"/>
      <c r="AHW123" s="61"/>
      <c r="AHX123" s="61"/>
      <c r="AHY123" s="61"/>
      <c r="AHZ123" s="61"/>
      <c r="AIA123" s="61"/>
      <c r="AIB123" s="61"/>
      <c r="AIC123" s="61"/>
      <c r="AID123" s="61"/>
      <c r="AIE123" s="61"/>
      <c r="AIF123" s="61"/>
      <c r="AIG123" s="61"/>
      <c r="AIH123" s="61"/>
      <c r="AII123" s="61"/>
      <c r="AIJ123" s="61"/>
      <c r="AIK123" s="61"/>
      <c r="AIL123" s="61"/>
      <c r="AIM123" s="61"/>
      <c r="AIN123" s="61"/>
      <c r="AIO123" s="61"/>
      <c r="AIP123" s="61"/>
      <c r="AIQ123" s="61"/>
      <c r="AIR123" s="61"/>
      <c r="AIS123" s="61"/>
      <c r="AIT123" s="61"/>
      <c r="AIU123" s="61"/>
      <c r="AIV123" s="61"/>
      <c r="AIW123" s="61"/>
      <c r="AIX123" s="61"/>
      <c r="AIY123" s="61"/>
      <c r="AIZ123" s="61"/>
      <c r="AJA123" s="61"/>
      <c r="AJB123" s="61"/>
      <c r="AJC123" s="61"/>
      <c r="AJD123" s="61"/>
      <c r="AJE123" s="61"/>
      <c r="AJF123" s="61"/>
      <c r="AJG123" s="61"/>
      <c r="AJH123" s="61"/>
      <c r="AJI123" s="61"/>
      <c r="AJJ123" s="61"/>
      <c r="AJK123" s="61"/>
      <c r="AJL123" s="61"/>
      <c r="AJM123" s="61"/>
      <c r="AJN123" s="61"/>
      <c r="AJO123" s="61"/>
      <c r="AJP123" s="61"/>
      <c r="AJQ123" s="61"/>
      <c r="AJR123" s="61"/>
      <c r="AJS123" s="61"/>
      <c r="AJT123" s="61"/>
      <c r="AJU123" s="61"/>
      <c r="AJV123" s="61"/>
      <c r="AJW123" s="61"/>
      <c r="AJX123" s="61"/>
      <c r="AJY123" s="61"/>
      <c r="AJZ123" s="61"/>
      <c r="AKA123" s="61"/>
      <c r="AKB123" s="61"/>
      <c r="AKC123" s="61"/>
      <c r="AKD123" s="61"/>
      <c r="AKE123" s="61"/>
      <c r="AKF123" s="61"/>
      <c r="AKG123" s="61"/>
      <c r="AKH123" s="61"/>
      <c r="AKI123" s="61"/>
      <c r="AKJ123" s="61"/>
      <c r="AKK123" s="61"/>
      <c r="AKL123" s="61"/>
      <c r="AKM123" s="61"/>
      <c r="AKN123" s="61"/>
      <c r="AKO123" s="61"/>
      <c r="AKP123" s="61"/>
      <c r="AKQ123" s="61"/>
      <c r="AKR123" s="61"/>
      <c r="AKS123" s="61"/>
      <c r="AKT123" s="61"/>
      <c r="AKU123" s="61"/>
      <c r="AKV123" s="61"/>
      <c r="AKW123" s="61"/>
      <c r="AKX123" s="61"/>
      <c r="AKY123" s="61"/>
      <c r="AKZ123" s="61"/>
      <c r="ALA123" s="61"/>
      <c r="ALB123" s="61"/>
      <c r="ALC123" s="61"/>
      <c r="ALD123" s="61"/>
      <c r="ALE123" s="61"/>
      <c r="ALF123" s="61"/>
      <c r="ALG123" s="61"/>
      <c r="ALH123" s="61"/>
      <c r="ALI123" s="61"/>
      <c r="ALJ123" s="61"/>
      <c r="ALK123" s="61"/>
      <c r="ALL123" s="61"/>
      <c r="ALM123" s="61"/>
      <c r="ALN123" s="61"/>
      <c r="ALO123" s="61"/>
      <c r="ALP123" s="61"/>
      <c r="ALQ123" s="61"/>
      <c r="ALR123" s="61"/>
      <c r="ALS123" s="61"/>
      <c r="ALT123" s="61"/>
      <c r="ALU123" s="61"/>
      <c r="ALV123" s="61"/>
      <c r="ALW123" s="61"/>
      <c r="ALX123" s="61"/>
      <c r="ALY123" s="61"/>
      <c r="ALZ123" s="61"/>
      <c r="AMA123" s="61"/>
      <c r="AMB123" s="61"/>
      <c r="AMC123" s="61"/>
      <c r="AMD123" s="61"/>
      <c r="AME123" s="61"/>
      <c r="AMF123" s="61"/>
      <c r="AMG123" s="61"/>
      <c r="AMH123" s="61"/>
      <c r="AMI123" s="61"/>
      <c r="AMJ123" s="61"/>
      <c r="AMK123" s="61"/>
      <c r="AML123" s="61"/>
      <c r="AMM123" s="61"/>
      <c r="AMN123" s="61"/>
      <c r="AMO123" s="61"/>
      <c r="AMP123" s="61"/>
      <c r="AMQ123" s="61"/>
      <c r="AMR123" s="61"/>
      <c r="AMS123" s="61"/>
      <c r="AMT123" s="61"/>
      <c r="AMU123" s="61"/>
      <c r="AMV123" s="61"/>
      <c r="AMW123" s="61"/>
      <c r="AMX123" s="61"/>
      <c r="AMY123" s="61"/>
      <c r="AMZ123" s="61"/>
      <c r="ANA123" s="61"/>
      <c r="ANB123" s="61"/>
      <c r="ANC123" s="61"/>
      <c r="AND123" s="61"/>
      <c r="ANE123" s="61"/>
      <c r="ANF123" s="61"/>
      <c r="ANG123" s="61"/>
      <c r="ANH123" s="61"/>
      <c r="ANI123" s="61"/>
      <c r="ANJ123" s="35"/>
    </row>
    <row r="124" spans="1:1050" ht="26.1" customHeight="1" outlineLevel="2" x14ac:dyDescent="0.2">
      <c r="A124" s="102">
        <v>330</v>
      </c>
      <c r="B124" s="387" t="s">
        <v>137</v>
      </c>
      <c r="C124" s="387" t="s">
        <v>113</v>
      </c>
      <c r="D124" s="387" t="s">
        <v>114</v>
      </c>
      <c r="E124" s="387" t="s">
        <v>289</v>
      </c>
      <c r="F124" s="387"/>
      <c r="G124" s="388" t="s">
        <v>261</v>
      </c>
      <c r="H124" s="389" t="s">
        <v>130</v>
      </c>
      <c r="I124" s="389">
        <v>14</v>
      </c>
      <c r="J124" s="391">
        <v>591.52</v>
      </c>
      <c r="K124" s="391"/>
      <c r="L124" s="391"/>
      <c r="M124" s="391"/>
      <c r="N124" s="391"/>
      <c r="O124" s="391"/>
      <c r="P124" s="391"/>
      <c r="Q124" s="391">
        <v>190.01</v>
      </c>
      <c r="R124" s="391">
        <v>348.02</v>
      </c>
      <c r="S124" s="391"/>
      <c r="T124" s="391">
        <f t="shared" si="93"/>
        <v>1129.55</v>
      </c>
      <c r="U124" s="391">
        <f t="shared" si="94"/>
        <v>14737.64</v>
      </c>
      <c r="V124" s="389">
        <v>3</v>
      </c>
      <c r="W124" s="392">
        <v>16</v>
      </c>
      <c r="X124" s="393">
        <f>VLOOKUP(W124,'[1]PPTOS GENERALES 2024'!$AL$11:$AN$40,3)*Y124</f>
        <v>420.74</v>
      </c>
      <c r="Y124" s="394">
        <v>1</v>
      </c>
      <c r="Z124" s="395">
        <f>VLOOKUP(C124,'[1]PPTOS GENERALES 2024'!$AL$3:$AO$8,4)*Y124</f>
        <v>659.44</v>
      </c>
      <c r="AA124" s="395">
        <f>VLOOKUP(C124,'[1]PPTOS GENERALES 2024'!$AL$3:$AP$8,5)*DM124*Y124</f>
        <v>16.239999999999998</v>
      </c>
      <c r="AB124" s="395"/>
      <c r="AC124" s="391">
        <f>VLOOKUP(C124,'[1]PPTOS GENERALES 2024'!$AU$3:$AV$8,2)*Y124</f>
        <v>659.44399999999996</v>
      </c>
      <c r="AD124" s="391">
        <f>VLOOKUP(C124,'[1]PPTOS GENERALES 2024'!$AU$3:$AW$8,3)*DM124*Y124</f>
        <v>16.235999999999997</v>
      </c>
      <c r="AE124" s="396">
        <f>VLOOKUP(I124,'[1]PPTOS GENERALES 2024'!$AL$11:$AN$40,3)*Y124</f>
        <v>366.76</v>
      </c>
      <c r="AF124" s="391">
        <f t="shared" si="95"/>
        <v>53.980000000000018</v>
      </c>
      <c r="AG124" s="391">
        <f>VLOOKUP(V124,'[1]PPTOS GENERALES 2024'!$AL$45:$AU$56,10)*Y124</f>
        <v>446.37</v>
      </c>
      <c r="AH124" s="391"/>
      <c r="AI124" s="391"/>
      <c r="AJ124" s="391"/>
      <c r="AK124" s="397"/>
      <c r="AL124" s="391">
        <f>VLOOKUP(V124,'[1]PPTOS GENERALES 2024'!$AL$45:$BB$56,12)*AK124</f>
        <v>0</v>
      </c>
      <c r="AM124" s="397"/>
      <c r="AN124" s="391">
        <f>VLOOKUP(V124,'[1]PPTOS GENERALES 2024'!$AL$45:$BB$56,14)*AM124</f>
        <v>0</v>
      </c>
      <c r="AO124" s="397"/>
      <c r="AP124" s="391">
        <f>VLOOKUP(V124,'[1]PPTOS GENERALES 2024'!$AL$45:$BB$56,15)*AO124</f>
        <v>0</v>
      </c>
      <c r="AQ124" s="397"/>
      <c r="AR124" s="391">
        <f>VLOOKUP(V124,'[1]PPTOS GENERALES 2024'!$AL$45:$BB$56,17)*AQ124</f>
        <v>0</v>
      </c>
      <c r="AS124" s="397"/>
      <c r="AT124" s="391">
        <f>VLOOKUP(V124,'[1]PPTOS GENERALES 2024'!$AL$45:$BG$56,18)*AS124</f>
        <v>0</v>
      </c>
      <c r="AU124" s="398"/>
      <c r="AV124" s="391">
        <f>VLOOKUP(V124,'[1]PPTOS GENERALES 2024'!$AL$45:$BG$56,19)*AU124</f>
        <v>0</v>
      </c>
      <c r="AW124" s="398"/>
      <c r="AX124" s="391">
        <f>VLOOKUP(V124,'[1]PPTOS GENERALES 2024'!$AL$45:$BG$56,20)*AW124</f>
        <v>0</v>
      </c>
      <c r="AY124" s="398"/>
      <c r="AZ124" s="391">
        <f>VLOOKUP(V124,'[1]PPTOS GENERALES 2024'!$AL$45:$BG$56,21)*AY124</f>
        <v>0</v>
      </c>
      <c r="BA124" s="398"/>
      <c r="BB124" s="391">
        <f>VLOOKUP(V124,'[1]PPTOS GENERALES 2024'!$AL$45:$BG$56,22)*BA124</f>
        <v>0</v>
      </c>
      <c r="BC124" s="398"/>
      <c r="BD124" s="270">
        <f>VLOOKUP(V124,'[1]PPTOS GENERALES 2024'!$AL$45:$BZ$56,23)*BC124</f>
        <v>0</v>
      </c>
      <c r="BE124" s="398"/>
      <c r="BF124" s="270">
        <f>VLOOKUP(V124,'[1]PPTOS GENERALES 2024'!$AL$45:$BZ$56,24)*BE124</f>
        <v>0</v>
      </c>
      <c r="BG124" s="398"/>
      <c r="BH124" s="270">
        <f>VLOOKUP(V124,'[1]PPTOS GENERALES 2024'!$AL$45:$BZ$56,25)*BG124</f>
        <v>0</v>
      </c>
      <c r="BI124" s="398">
        <v>1</v>
      </c>
      <c r="BJ124" s="270">
        <f>VLOOKUP(V124,'[1]PPTOS GENERALES 2024'!$AL$45:$BZ$56,26)*BI124</f>
        <v>100.03437500000001</v>
      </c>
      <c r="BK124" s="398"/>
      <c r="BL124" s="270">
        <f>VLOOKUP(V124,'[1]PPTOS GENERALES 2024'!$AL$45:$BZ$56,27)*BK124</f>
        <v>0</v>
      </c>
      <c r="BM124" s="270"/>
      <c r="BN124" s="270">
        <f>VLOOKUP(V124,'[1]PPTOS GENERALES 2024'!$AL$45:$BZ$56,28)*BM124</f>
        <v>0</v>
      </c>
      <c r="BO124" s="270"/>
      <c r="BP124" s="270">
        <f>VLOOKUP(V124,'[1]PPTOS GENERALES 2024'!$AL$45:$BZ$56,29)*BO124</f>
        <v>0</v>
      </c>
      <c r="BQ124" s="270"/>
      <c r="BR124" s="270">
        <f>VLOOKUP(V124,'[1]PPTOS GENERALES 2024'!$AL$45:$BZ$56,30)*BQ124</f>
        <v>0</v>
      </c>
      <c r="BS124" s="270"/>
      <c r="BT124" s="270">
        <f>VLOOKUP(V124,'[1]PPTOS GENERALES 2024'!$AL$45:$BZ$56,31)*BS124</f>
        <v>0</v>
      </c>
      <c r="BU124" s="270"/>
      <c r="BV124" s="270">
        <f>VLOOKUP(V124,'[1]PPTOS GENERALES 2024'!$AL$45:$BZ$56,32)*BU124</f>
        <v>0</v>
      </c>
      <c r="BW124" s="270"/>
      <c r="BX124" s="270">
        <f>VLOOKUP(V124,'[1]PPTOS GENERALES 2024'!$AL$45:$BZ$56,33)*BW124</f>
        <v>0</v>
      </c>
      <c r="BY124" s="270"/>
      <c r="BZ124" s="270">
        <f>VLOOKUP(V124,'[1]PPTOS GENERALES 2024'!$AL$45:$BZ$56,34)*BY124</f>
        <v>0</v>
      </c>
      <c r="CA124" s="270"/>
      <c r="CB124" s="270">
        <f>VLOOKUP(V124,'[1]PPTOS GENERALES 2024'!$AL$45:$BZ$56,35)*CA124</f>
        <v>0</v>
      </c>
      <c r="CC124" s="270">
        <v>0</v>
      </c>
      <c r="CD124" s="270">
        <f>VLOOKUP(V124,'[1]PPTOS GENERALES 2024'!$AL$45:$BZ$56,36)*CC124</f>
        <v>0</v>
      </c>
      <c r="CE124" s="270">
        <v>0</v>
      </c>
      <c r="CF124" s="270">
        <f>VLOOKUP(V124,'[1]PPTOS GENERALES 2024'!$AL$45:$BZ$56,37)*CE124</f>
        <v>0</v>
      </c>
      <c r="CG124" s="270">
        <v>1</v>
      </c>
      <c r="CH124" s="270">
        <f>VLOOKUP(V124,'[1]PPTOS GENERALES 2024'!$AL$45:$BZ$56,38)*CG124</f>
        <v>113.92150000000001</v>
      </c>
      <c r="CI124" s="270">
        <v>0</v>
      </c>
      <c r="CJ124" s="270">
        <f>VLOOKUP(V124,'[1]PPTOS GENERALES 2024'!$AL$45:$BZ$56,39)*CI124</f>
        <v>0</v>
      </c>
      <c r="CK124" s="270"/>
      <c r="CL124" s="270">
        <f>VLOOKUP(V124,'[1]PPTOS GENERALES 2024'!$AL$45:$BZ$56,40)*CK124</f>
        <v>0</v>
      </c>
      <c r="CM124" s="270"/>
      <c r="CN124" s="270">
        <f>VLOOKUP(V124,'[1]PPTOS GENERALES 2024'!$AL$45:$BZ$56,41)*CM124</f>
        <v>0</v>
      </c>
      <c r="CO124" s="391"/>
      <c r="CP124" s="391"/>
      <c r="CQ124" s="391">
        <f t="shared" si="96"/>
        <v>0</v>
      </c>
      <c r="CR124" s="391"/>
      <c r="CS124" s="416"/>
      <c r="CT124" s="391">
        <f>(Z124*12)+(AC124*2)</f>
        <v>9232.1680000000015</v>
      </c>
      <c r="CU124" s="391">
        <f>(AA124*12)+ (AD124*2)+AB124</f>
        <v>227.35199999999998</v>
      </c>
      <c r="CV124" s="391"/>
      <c r="CW124" s="391">
        <f>(AE124+AF124)*14</f>
        <v>5890.3600000000006</v>
      </c>
      <c r="CX124" s="391">
        <f>AG124*14</f>
        <v>6249.18</v>
      </c>
      <c r="CY124" s="270">
        <f t="shared" si="97"/>
        <v>2995.38</v>
      </c>
      <c r="CZ124" s="278">
        <f t="shared" si="98"/>
        <v>9244.5600000000013</v>
      </c>
      <c r="DA124" s="129">
        <f>CO124+CP124+CR124+CS124+CT124+CU124+CW124+CX124+CY124</f>
        <v>24594.440000000006</v>
      </c>
      <c r="DB124" s="390">
        <v>0</v>
      </c>
      <c r="DC124" s="400">
        <f t="shared" si="99"/>
        <v>21599.06</v>
      </c>
      <c r="DD124" s="401">
        <f t="shared" si="100"/>
        <v>0.46557114979060432</v>
      </c>
      <c r="DE124" s="391"/>
      <c r="DF124" s="391"/>
      <c r="DG124" s="391">
        <f t="shared" si="101"/>
        <v>1542.79</v>
      </c>
      <c r="DH124" s="389" t="e">
        <f>#REF!-#REF!</f>
        <v>#REF!</v>
      </c>
      <c r="DI124" s="402" t="s">
        <v>122</v>
      </c>
      <c r="DJ124" s="411">
        <v>44562</v>
      </c>
      <c r="DK124" s="284">
        <v>45658</v>
      </c>
      <c r="DL124" s="389">
        <f t="shared" si="102"/>
        <v>1</v>
      </c>
      <c r="DM124" s="389">
        <f t="shared" si="103"/>
        <v>1</v>
      </c>
      <c r="DN124" s="404">
        <f>ROUND(AF124/30,2)</f>
        <v>1.8</v>
      </c>
      <c r="DO124" s="405">
        <f>ROUND(AJ124/30,2)</f>
        <v>0</v>
      </c>
      <c r="DP124" s="405">
        <f>ROUND(AL124/30,2)</f>
        <v>0</v>
      </c>
      <c r="DQ124" s="405">
        <f>ROUND(AN124/30,2)</f>
        <v>0</v>
      </c>
      <c r="DR124" s="405">
        <f>ROUND(AP124/30,2)</f>
        <v>0</v>
      </c>
      <c r="DS124" s="405">
        <f>ROUND(AR124/30,2)</f>
        <v>0</v>
      </c>
      <c r="DT124" s="405">
        <f>ROUND(AT124/30,2)</f>
        <v>0</v>
      </c>
      <c r="DU124" s="405">
        <f>ROUND(AV124/30,2)</f>
        <v>0</v>
      </c>
      <c r="DV124" s="405">
        <f>ROUND(AX124/30,2)</f>
        <v>0</v>
      </c>
      <c r="DW124" s="405">
        <f>ROUND(AZ124/30,2)</f>
        <v>0</v>
      </c>
      <c r="DX124" s="405">
        <f>ROUND(BB124/30,2)</f>
        <v>0</v>
      </c>
      <c r="DY124" s="204"/>
      <c r="DZ124" s="406" t="s">
        <v>134</v>
      </c>
      <c r="EA124" s="406">
        <v>1390.57</v>
      </c>
      <c r="EB124" s="407" t="e">
        <f>#REF!-DZ124</f>
        <v>#REF!</v>
      </c>
      <c r="EC124" s="408">
        <f>DG124-EA124</f>
        <v>152.22000000000003</v>
      </c>
      <c r="ED124" s="409">
        <f>ROUND(DB124/2,2)</f>
        <v>0</v>
      </c>
      <c r="EE124" s="204"/>
      <c r="EF124" s="204"/>
      <c r="EG124" s="204"/>
      <c r="EH124" s="204"/>
      <c r="EI124" s="134" t="s">
        <v>288</v>
      </c>
      <c r="EJ124" s="124">
        <v>330</v>
      </c>
      <c r="EK124" s="67">
        <v>3</v>
      </c>
      <c r="EL124" s="68">
        <v>3</v>
      </c>
      <c r="EM124" s="68">
        <v>0</v>
      </c>
      <c r="EN124" s="170" t="s">
        <v>132</v>
      </c>
      <c r="EO124" s="170" t="s">
        <v>132</v>
      </c>
      <c r="EP124" s="204"/>
      <c r="EQ124" s="204"/>
      <c r="ER124" s="204"/>
      <c r="ES124" s="204"/>
      <c r="ET124" s="204"/>
      <c r="EU124" s="204"/>
      <c r="EV124" s="204"/>
      <c r="EW124" s="204"/>
      <c r="EX124" s="204"/>
      <c r="EY124" s="204"/>
      <c r="EZ124" s="204"/>
      <c r="FA124" s="204"/>
      <c r="FB124" s="204"/>
      <c r="FC124" s="204"/>
      <c r="FD124" s="204"/>
      <c r="FE124" s="204"/>
      <c r="FF124" s="204"/>
      <c r="FG124" s="204"/>
      <c r="FH124" s="204"/>
      <c r="FI124" s="204"/>
      <c r="FJ124" s="204"/>
      <c r="FK124" s="204"/>
      <c r="FL124" s="204"/>
      <c r="FM124" s="204"/>
      <c r="FN124" s="204"/>
      <c r="FO124" s="204"/>
      <c r="FP124" s="204"/>
      <c r="FQ124" s="204"/>
      <c r="FR124" s="204"/>
      <c r="FS124" s="204"/>
      <c r="FT124" s="204"/>
      <c r="FU124" s="204"/>
      <c r="FV124" s="204"/>
      <c r="FW124" s="204"/>
      <c r="FX124" s="204"/>
      <c r="FY124" s="204"/>
      <c r="FZ124" s="204"/>
      <c r="GA124" s="204"/>
      <c r="GB124" s="204"/>
      <c r="GC124" s="204"/>
      <c r="GD124" s="204"/>
      <c r="GE124" s="204"/>
      <c r="GF124" s="204"/>
      <c r="GG124" s="204"/>
      <c r="GH124" s="204"/>
      <c r="GI124" s="204"/>
      <c r="GJ124" s="204"/>
      <c r="GK124" s="204"/>
      <c r="GL124" s="204"/>
      <c r="GM124" s="204"/>
      <c r="GN124" s="204"/>
      <c r="GO124" s="204"/>
      <c r="GP124" s="204"/>
      <c r="GQ124" s="204"/>
      <c r="GR124" s="204"/>
      <c r="GS124" s="204"/>
      <c r="GT124" s="204"/>
      <c r="GU124" s="204"/>
      <c r="GV124" s="204"/>
      <c r="GW124" s="204"/>
      <c r="GX124" s="204"/>
      <c r="GY124" s="204"/>
      <c r="GZ124" s="204"/>
      <c r="HA124" s="204"/>
      <c r="HB124" s="204"/>
      <c r="HC124" s="204"/>
      <c r="HD124" s="204"/>
      <c r="HE124" s="204"/>
      <c r="HF124" s="204"/>
      <c r="HG124" s="204"/>
      <c r="HH124" s="204"/>
      <c r="HI124" s="204"/>
      <c r="HJ124" s="204"/>
      <c r="HK124" s="204"/>
      <c r="HL124" s="204"/>
      <c r="HM124" s="204"/>
      <c r="HN124" s="204"/>
      <c r="HO124" s="204"/>
      <c r="HP124" s="204"/>
      <c r="HQ124" s="204"/>
      <c r="HR124" s="204"/>
      <c r="HS124" s="204"/>
      <c r="HT124" s="204"/>
      <c r="HU124" s="204"/>
      <c r="HV124" s="204"/>
      <c r="HW124" s="204"/>
      <c r="HX124" s="204"/>
      <c r="HY124" s="204"/>
      <c r="HZ124" s="204"/>
      <c r="IA124" s="204"/>
      <c r="IB124" s="204"/>
      <c r="IC124" s="204"/>
      <c r="ID124" s="204"/>
      <c r="IE124" s="204"/>
      <c r="IF124" s="204"/>
      <c r="IG124" s="204"/>
      <c r="IH124" s="204"/>
      <c r="II124" s="204"/>
      <c r="IJ124" s="204"/>
      <c r="IK124" s="204"/>
      <c r="IL124" s="204"/>
      <c r="IM124" s="204"/>
      <c r="IN124" s="204"/>
      <c r="IO124" s="204"/>
      <c r="IP124" s="204"/>
      <c r="IQ124" s="204"/>
      <c r="IR124" s="204"/>
      <c r="IS124" s="204"/>
      <c r="IT124" s="204"/>
      <c r="IU124" s="204"/>
      <c r="IV124" s="204"/>
      <c r="IW124" s="204"/>
      <c r="IX124" s="204"/>
      <c r="IY124" s="204"/>
      <c r="IZ124" s="204"/>
      <c r="JA124" s="204"/>
      <c r="JB124" s="204"/>
      <c r="JC124" s="204"/>
      <c r="JD124" s="204"/>
      <c r="JE124" s="204"/>
      <c r="JF124" s="204"/>
      <c r="JG124" s="204"/>
      <c r="JH124" s="204"/>
      <c r="JI124" s="204"/>
      <c r="JJ124" s="204"/>
      <c r="JK124" s="204"/>
      <c r="JL124" s="204"/>
      <c r="JM124" s="204"/>
      <c r="JN124" s="204"/>
      <c r="JO124" s="204"/>
      <c r="JP124" s="204"/>
      <c r="JQ124" s="204"/>
      <c r="JR124" s="204"/>
      <c r="JS124" s="204"/>
      <c r="JT124" s="204"/>
      <c r="JU124" s="204"/>
      <c r="JV124" s="204"/>
      <c r="JW124" s="204"/>
      <c r="JX124" s="204"/>
      <c r="JY124" s="204"/>
      <c r="JZ124" s="204"/>
      <c r="KA124" s="204"/>
      <c r="KB124" s="204"/>
      <c r="KC124" s="204"/>
      <c r="KD124" s="204"/>
      <c r="KE124" s="204"/>
      <c r="KF124" s="204"/>
      <c r="KG124" s="204"/>
      <c r="KH124" s="204"/>
      <c r="KI124" s="204"/>
      <c r="KJ124" s="204"/>
      <c r="KK124" s="204"/>
      <c r="KL124" s="204"/>
      <c r="KM124" s="204"/>
      <c r="KN124" s="204"/>
      <c r="KO124" s="204"/>
      <c r="KP124" s="204"/>
      <c r="KQ124" s="204"/>
      <c r="KR124" s="204"/>
      <c r="KS124" s="204"/>
      <c r="KT124" s="204"/>
      <c r="KU124" s="204"/>
      <c r="KV124" s="204"/>
      <c r="KW124" s="204"/>
      <c r="KX124" s="204"/>
      <c r="KY124" s="204"/>
      <c r="KZ124" s="204"/>
      <c r="LA124" s="204"/>
      <c r="LB124" s="204"/>
      <c r="LC124" s="204"/>
      <c r="LD124" s="204"/>
      <c r="LE124" s="204"/>
      <c r="LF124" s="204"/>
      <c r="LG124" s="204"/>
      <c r="LH124" s="204"/>
      <c r="LI124" s="204"/>
      <c r="LJ124" s="204"/>
      <c r="LK124" s="204"/>
      <c r="LL124" s="204"/>
      <c r="LM124" s="204"/>
      <c r="LN124" s="204"/>
      <c r="LO124" s="204"/>
      <c r="LP124" s="204"/>
      <c r="LQ124" s="204"/>
      <c r="LR124" s="204"/>
      <c r="LS124" s="204"/>
      <c r="LT124" s="204"/>
      <c r="LU124" s="204"/>
      <c r="LV124" s="204"/>
      <c r="LW124" s="204"/>
      <c r="LX124" s="204"/>
      <c r="LY124" s="204"/>
      <c r="LZ124" s="204"/>
      <c r="MA124" s="204"/>
      <c r="MB124" s="204"/>
      <c r="MC124" s="204"/>
      <c r="MD124" s="204"/>
      <c r="ME124" s="204"/>
      <c r="MF124" s="204"/>
      <c r="MG124" s="204"/>
      <c r="MH124" s="204"/>
      <c r="MI124" s="204"/>
      <c r="MJ124" s="204"/>
      <c r="MK124" s="204"/>
      <c r="ML124" s="204"/>
      <c r="MM124" s="204"/>
      <c r="MN124" s="204"/>
      <c r="MO124" s="204"/>
      <c r="MP124" s="204"/>
      <c r="MQ124" s="204"/>
      <c r="MR124" s="204"/>
      <c r="MS124" s="204"/>
      <c r="MT124" s="204"/>
      <c r="MU124" s="204"/>
      <c r="MV124" s="204"/>
      <c r="MW124" s="204"/>
      <c r="MX124" s="204"/>
      <c r="MY124" s="204"/>
      <c r="MZ124" s="204"/>
      <c r="NA124" s="204"/>
      <c r="NB124" s="204"/>
      <c r="NC124" s="204"/>
      <c r="ND124" s="204"/>
      <c r="NE124" s="204"/>
      <c r="NF124" s="204"/>
      <c r="NG124" s="204"/>
      <c r="NH124" s="204"/>
      <c r="NI124" s="204"/>
      <c r="NJ124" s="204"/>
      <c r="NK124" s="204"/>
      <c r="NL124" s="204"/>
      <c r="NM124" s="204"/>
      <c r="NN124" s="204"/>
      <c r="NO124" s="204"/>
      <c r="NP124" s="204"/>
      <c r="NQ124" s="204"/>
      <c r="NR124" s="204"/>
      <c r="NS124" s="204"/>
      <c r="NT124" s="204"/>
      <c r="NU124" s="204"/>
      <c r="NV124" s="204"/>
      <c r="NW124" s="204"/>
      <c r="NX124" s="204"/>
      <c r="NY124" s="204"/>
      <c r="NZ124" s="204"/>
      <c r="OA124" s="204"/>
      <c r="OB124" s="204"/>
      <c r="OC124" s="204"/>
      <c r="OD124" s="204"/>
      <c r="OE124" s="204"/>
      <c r="OF124" s="204"/>
      <c r="OG124" s="204"/>
      <c r="OH124" s="204"/>
      <c r="OI124" s="204"/>
      <c r="OJ124" s="204"/>
      <c r="OK124" s="204"/>
      <c r="OL124" s="204"/>
      <c r="OM124" s="204"/>
      <c r="ON124" s="204"/>
      <c r="OO124" s="204"/>
      <c r="OP124" s="204"/>
      <c r="OQ124" s="204"/>
      <c r="OR124" s="204"/>
      <c r="OS124" s="204"/>
      <c r="OT124" s="204"/>
      <c r="OU124" s="204"/>
      <c r="OV124" s="204"/>
      <c r="OW124" s="204"/>
      <c r="OX124" s="204"/>
      <c r="OY124" s="204"/>
      <c r="OZ124" s="204"/>
      <c r="PA124" s="204"/>
      <c r="PB124" s="204"/>
      <c r="PC124" s="204"/>
      <c r="PD124" s="204"/>
      <c r="PE124" s="204"/>
      <c r="PF124" s="204"/>
      <c r="PG124" s="204"/>
      <c r="PH124" s="204"/>
      <c r="PI124" s="204"/>
      <c r="PJ124" s="204"/>
      <c r="PK124" s="204"/>
      <c r="PL124" s="204"/>
      <c r="PM124" s="204"/>
      <c r="PN124" s="204"/>
      <c r="PO124" s="204"/>
      <c r="PP124" s="204"/>
      <c r="PQ124" s="204"/>
      <c r="PR124" s="204"/>
      <c r="PS124" s="204"/>
      <c r="PT124" s="204"/>
      <c r="PU124" s="204"/>
      <c r="PV124" s="204"/>
      <c r="PW124" s="204"/>
      <c r="PX124" s="204"/>
      <c r="PY124" s="204"/>
      <c r="PZ124" s="204"/>
      <c r="QA124" s="204"/>
      <c r="QB124" s="204"/>
      <c r="QC124" s="204"/>
      <c r="QD124" s="204"/>
      <c r="QE124" s="204"/>
      <c r="QF124" s="204"/>
      <c r="QG124" s="204"/>
      <c r="QH124" s="204"/>
      <c r="QI124" s="204"/>
      <c r="QJ124" s="204"/>
      <c r="QK124" s="204"/>
      <c r="QL124" s="204"/>
      <c r="QM124" s="204"/>
      <c r="QN124" s="204"/>
      <c r="QO124" s="204"/>
      <c r="QP124" s="204"/>
      <c r="QQ124" s="204"/>
      <c r="QR124" s="204"/>
      <c r="QS124" s="204"/>
      <c r="QT124" s="204"/>
      <c r="QU124" s="204"/>
      <c r="QV124" s="204"/>
      <c r="QW124" s="204"/>
      <c r="QX124" s="204"/>
      <c r="QY124" s="204"/>
      <c r="QZ124" s="204"/>
      <c r="RA124" s="204"/>
      <c r="RB124" s="204"/>
      <c r="RC124" s="204"/>
      <c r="RD124" s="204"/>
      <c r="RE124" s="204"/>
      <c r="RF124" s="204"/>
      <c r="RG124" s="204"/>
      <c r="RH124" s="204"/>
      <c r="RI124" s="204"/>
      <c r="RJ124" s="204"/>
      <c r="RK124" s="204"/>
      <c r="RL124" s="204"/>
      <c r="RM124" s="204"/>
      <c r="RN124" s="204"/>
      <c r="RO124" s="204"/>
      <c r="RP124" s="204"/>
      <c r="RQ124" s="204"/>
      <c r="RR124" s="204"/>
      <c r="RS124" s="204"/>
      <c r="RT124" s="204"/>
      <c r="RU124" s="204"/>
      <c r="RV124" s="204"/>
      <c r="RW124" s="204"/>
      <c r="RX124" s="204"/>
      <c r="RY124" s="204"/>
      <c r="RZ124" s="204"/>
      <c r="SA124" s="204"/>
      <c r="SB124" s="204"/>
      <c r="SC124" s="204"/>
      <c r="SD124" s="204"/>
      <c r="SE124" s="204"/>
      <c r="SF124" s="204"/>
      <c r="SG124" s="204"/>
      <c r="SH124" s="204"/>
      <c r="SI124" s="204"/>
      <c r="SJ124" s="204"/>
      <c r="SK124" s="204"/>
      <c r="SL124" s="204"/>
      <c r="SM124" s="204"/>
      <c r="SN124" s="204"/>
      <c r="SO124" s="204"/>
      <c r="SP124" s="204"/>
      <c r="SQ124" s="204"/>
      <c r="SR124" s="204"/>
      <c r="SS124" s="204"/>
      <c r="ST124" s="204"/>
      <c r="SU124" s="204"/>
      <c r="SV124" s="204"/>
      <c r="SW124" s="204"/>
      <c r="SX124" s="204"/>
      <c r="SY124" s="204"/>
      <c r="SZ124" s="204"/>
      <c r="TA124" s="204"/>
      <c r="TB124" s="204"/>
      <c r="TC124" s="204"/>
      <c r="TD124" s="204"/>
      <c r="TE124" s="204"/>
      <c r="TF124" s="204"/>
      <c r="TG124" s="204"/>
      <c r="TH124" s="204"/>
      <c r="TI124" s="204"/>
      <c r="TJ124" s="204"/>
      <c r="TK124" s="204"/>
      <c r="TL124" s="204"/>
      <c r="TM124" s="204"/>
      <c r="TN124" s="204"/>
      <c r="TO124" s="204"/>
      <c r="TP124" s="204"/>
      <c r="TQ124" s="204"/>
      <c r="TR124" s="204"/>
      <c r="TS124" s="204"/>
      <c r="TT124" s="204"/>
      <c r="TU124" s="204"/>
      <c r="TV124" s="204"/>
      <c r="TW124" s="204"/>
      <c r="TX124" s="204"/>
      <c r="TY124" s="204"/>
      <c r="TZ124" s="204"/>
      <c r="UA124" s="204"/>
      <c r="UB124" s="204"/>
      <c r="UC124" s="204"/>
      <c r="UD124" s="204"/>
      <c r="UE124" s="204"/>
      <c r="UF124" s="204"/>
      <c r="UG124" s="204"/>
      <c r="UH124" s="204"/>
      <c r="UI124" s="204"/>
      <c r="UJ124" s="204"/>
      <c r="UK124" s="204"/>
      <c r="UL124" s="204"/>
      <c r="UM124" s="204"/>
      <c r="UN124" s="204"/>
      <c r="UO124" s="204"/>
      <c r="UP124" s="204"/>
      <c r="UQ124" s="204"/>
      <c r="UR124" s="204"/>
      <c r="US124" s="204"/>
      <c r="UT124" s="204"/>
      <c r="UU124" s="204"/>
      <c r="UV124" s="204"/>
      <c r="UW124" s="204"/>
      <c r="UX124" s="204"/>
      <c r="UY124" s="204"/>
      <c r="UZ124" s="204"/>
      <c r="VA124" s="204"/>
      <c r="VB124" s="204"/>
      <c r="VC124" s="204"/>
      <c r="VD124" s="204"/>
      <c r="VE124" s="204"/>
      <c r="VF124" s="204"/>
      <c r="VG124" s="204"/>
      <c r="VH124" s="204"/>
      <c r="VI124" s="204"/>
      <c r="VJ124" s="204"/>
      <c r="VK124" s="204"/>
      <c r="VL124" s="204"/>
      <c r="VM124" s="204"/>
      <c r="VN124" s="204"/>
      <c r="VO124" s="204"/>
      <c r="VP124" s="204"/>
      <c r="VQ124" s="204"/>
      <c r="VR124" s="204"/>
      <c r="VS124" s="204"/>
      <c r="VT124" s="204"/>
      <c r="VU124" s="204"/>
      <c r="VV124" s="204"/>
      <c r="VW124" s="204"/>
      <c r="VX124" s="204"/>
      <c r="VY124" s="204"/>
      <c r="VZ124" s="204"/>
      <c r="WA124" s="204"/>
      <c r="WB124" s="204"/>
      <c r="WC124" s="204"/>
      <c r="WD124" s="204"/>
      <c r="WE124" s="204"/>
      <c r="WF124" s="204"/>
      <c r="WG124" s="204"/>
      <c r="WH124" s="204"/>
      <c r="WI124" s="204"/>
      <c r="WJ124" s="204"/>
      <c r="WK124" s="204"/>
      <c r="WL124" s="204"/>
      <c r="WM124" s="204"/>
      <c r="WN124" s="204"/>
      <c r="WO124" s="204"/>
      <c r="WP124" s="204"/>
      <c r="WQ124" s="204"/>
      <c r="WR124" s="204"/>
      <c r="WS124" s="204"/>
      <c r="WT124" s="204"/>
      <c r="WU124" s="204"/>
      <c r="WV124" s="204"/>
      <c r="WW124" s="204"/>
      <c r="WX124" s="204"/>
      <c r="WY124" s="204"/>
      <c r="WZ124" s="204"/>
      <c r="XA124" s="204"/>
      <c r="XB124" s="204"/>
      <c r="XC124" s="204"/>
      <c r="XD124" s="204"/>
      <c r="XE124" s="204"/>
      <c r="XF124" s="204"/>
      <c r="XG124" s="204"/>
      <c r="XH124" s="204"/>
      <c r="XI124" s="204"/>
      <c r="XJ124" s="204"/>
      <c r="XK124" s="204"/>
      <c r="XL124" s="204"/>
      <c r="XM124" s="204"/>
      <c r="XN124" s="204"/>
      <c r="XO124" s="204"/>
      <c r="XP124" s="204"/>
      <c r="XQ124" s="204"/>
      <c r="XR124" s="204"/>
      <c r="XS124" s="204"/>
      <c r="XT124" s="204"/>
      <c r="XU124" s="204"/>
      <c r="XV124" s="204"/>
      <c r="XW124" s="204"/>
      <c r="XX124" s="204"/>
      <c r="XY124" s="204"/>
      <c r="XZ124" s="204"/>
      <c r="YA124" s="204"/>
      <c r="YB124" s="204"/>
      <c r="YC124" s="204"/>
      <c r="YD124" s="204"/>
      <c r="YE124" s="204"/>
      <c r="YF124" s="204"/>
      <c r="YG124" s="204"/>
      <c r="YH124" s="204"/>
      <c r="YI124" s="204"/>
      <c r="YJ124" s="204"/>
      <c r="YK124" s="204"/>
      <c r="YL124" s="204"/>
      <c r="YM124" s="204"/>
      <c r="YN124" s="204"/>
      <c r="YO124" s="204"/>
      <c r="YP124" s="204"/>
      <c r="YQ124" s="204"/>
      <c r="YR124" s="204"/>
      <c r="YS124" s="204"/>
      <c r="YT124" s="204"/>
      <c r="YU124" s="204"/>
      <c r="YV124" s="204"/>
      <c r="YW124" s="204"/>
      <c r="YX124" s="204"/>
      <c r="YY124" s="204"/>
      <c r="YZ124" s="204"/>
      <c r="ZA124" s="204"/>
      <c r="ZB124" s="204"/>
      <c r="ZC124" s="204"/>
      <c r="ZD124" s="204"/>
      <c r="ZE124" s="204"/>
      <c r="ZF124" s="204"/>
      <c r="ZG124" s="204"/>
      <c r="ZH124" s="204"/>
      <c r="ZI124" s="204"/>
      <c r="ZJ124" s="204"/>
      <c r="ZK124" s="204"/>
      <c r="ZL124" s="204"/>
      <c r="ZM124" s="204"/>
      <c r="ZN124" s="204"/>
      <c r="ZO124" s="204"/>
      <c r="ZP124" s="204"/>
      <c r="ZQ124" s="204"/>
      <c r="ZR124" s="204"/>
      <c r="ZS124" s="204"/>
      <c r="ZT124" s="204"/>
      <c r="ZU124" s="204"/>
      <c r="ZV124" s="204"/>
      <c r="ZW124" s="204"/>
      <c r="ZX124" s="204"/>
      <c r="ZY124" s="204"/>
      <c r="ZZ124" s="204"/>
      <c r="AAA124" s="204"/>
      <c r="AAB124" s="204"/>
      <c r="AAC124" s="204"/>
      <c r="AAD124" s="204"/>
      <c r="AAE124" s="204"/>
      <c r="AAF124" s="204"/>
      <c r="AAG124" s="204"/>
      <c r="AAH124" s="204"/>
      <c r="AAI124" s="204"/>
      <c r="AAJ124" s="204"/>
      <c r="AAK124" s="204"/>
      <c r="AAL124" s="204"/>
      <c r="AAM124" s="204"/>
      <c r="AAN124" s="204"/>
      <c r="AAO124" s="204"/>
      <c r="AAP124" s="204"/>
      <c r="AAQ124" s="204"/>
      <c r="AAR124" s="204"/>
      <c r="AAS124" s="204"/>
      <c r="AAT124" s="204"/>
      <c r="AAU124" s="204"/>
      <c r="AAV124" s="204"/>
      <c r="AAW124" s="204"/>
      <c r="AAX124" s="204"/>
      <c r="AAY124" s="204"/>
      <c r="AAZ124" s="204"/>
      <c r="ABA124" s="204"/>
      <c r="ABB124" s="204"/>
      <c r="ABC124" s="204"/>
      <c r="ABD124" s="204"/>
      <c r="ABE124" s="204"/>
      <c r="ABF124" s="204"/>
      <c r="ABG124" s="204"/>
      <c r="ABH124" s="204"/>
      <c r="ABI124" s="204"/>
      <c r="ABJ124" s="204"/>
      <c r="ABK124" s="204"/>
      <c r="ABL124" s="204"/>
      <c r="ABM124" s="204"/>
      <c r="ABN124" s="204"/>
      <c r="ABO124" s="204"/>
      <c r="ABP124" s="204"/>
      <c r="ABQ124" s="204"/>
      <c r="ABR124" s="204"/>
      <c r="ABS124" s="204"/>
      <c r="ABT124" s="204"/>
      <c r="ABU124" s="204"/>
      <c r="ABV124" s="204"/>
      <c r="ABW124" s="204"/>
      <c r="ABX124" s="204"/>
      <c r="ABY124" s="204"/>
      <c r="ABZ124" s="204"/>
      <c r="ACA124" s="204"/>
      <c r="ACB124" s="204"/>
      <c r="ACC124" s="204"/>
      <c r="ACD124" s="204"/>
      <c r="ACE124" s="204"/>
      <c r="ACF124" s="204"/>
      <c r="ACG124" s="204"/>
      <c r="ACH124" s="204"/>
      <c r="ACI124" s="204"/>
      <c r="ACJ124" s="204"/>
      <c r="ACK124" s="204"/>
      <c r="ACL124" s="204"/>
      <c r="ACM124" s="204"/>
      <c r="ACN124" s="204"/>
      <c r="ACO124" s="204"/>
      <c r="ACP124" s="204"/>
      <c r="ACQ124" s="204"/>
      <c r="ACR124" s="204"/>
      <c r="ACS124" s="204"/>
      <c r="ACT124" s="204"/>
      <c r="ACU124" s="204"/>
      <c r="ACV124" s="204"/>
      <c r="ACW124" s="204"/>
      <c r="ACX124" s="204"/>
      <c r="ACY124" s="204"/>
      <c r="ACZ124" s="204"/>
      <c r="ADA124" s="204"/>
      <c r="ADB124" s="204"/>
      <c r="ADC124" s="204"/>
      <c r="ADD124" s="204"/>
      <c r="ADE124" s="204"/>
      <c r="ADF124" s="204"/>
      <c r="ADG124" s="204"/>
      <c r="ADH124" s="204"/>
      <c r="ADI124" s="204"/>
      <c r="ADJ124" s="204"/>
      <c r="ADK124" s="204"/>
      <c r="ADL124" s="204"/>
      <c r="ADM124" s="204"/>
      <c r="ADN124" s="204"/>
      <c r="ADO124" s="204"/>
      <c r="ADP124" s="204"/>
      <c r="ADQ124" s="204"/>
      <c r="ADR124" s="204"/>
      <c r="ADS124" s="204"/>
      <c r="ADT124" s="204"/>
      <c r="ADU124" s="204"/>
      <c r="ADV124" s="204"/>
      <c r="ADW124" s="204"/>
      <c r="ADX124" s="204"/>
      <c r="ADY124" s="204"/>
      <c r="ADZ124" s="204"/>
      <c r="AEA124" s="204"/>
      <c r="AEB124" s="204"/>
      <c r="AEC124" s="204"/>
      <c r="AED124" s="204"/>
      <c r="AEE124" s="204"/>
      <c r="AEF124" s="204"/>
      <c r="AEG124" s="204"/>
      <c r="AEH124" s="204"/>
      <c r="AEI124" s="204"/>
      <c r="AEJ124" s="204"/>
      <c r="AEK124" s="204"/>
      <c r="AEL124" s="204"/>
      <c r="AEM124" s="204"/>
      <c r="AEN124" s="204"/>
      <c r="AEO124" s="204"/>
      <c r="AEP124" s="204"/>
      <c r="AEQ124" s="204"/>
      <c r="AER124" s="204"/>
      <c r="AES124" s="204"/>
      <c r="AET124" s="204"/>
      <c r="AEU124" s="204"/>
      <c r="AEV124" s="204"/>
      <c r="AEW124" s="204"/>
      <c r="AEX124" s="204"/>
      <c r="AEY124" s="204"/>
      <c r="AEZ124" s="204"/>
      <c r="AFA124" s="204"/>
      <c r="AFB124" s="204"/>
      <c r="AFC124" s="204"/>
      <c r="AFD124" s="204"/>
      <c r="AFE124" s="204"/>
      <c r="AFF124" s="204"/>
      <c r="AFG124" s="204"/>
      <c r="AFH124" s="204"/>
      <c r="AFI124" s="204"/>
      <c r="AFJ124" s="204"/>
      <c r="AFK124" s="204"/>
      <c r="AFL124" s="204"/>
      <c r="AFM124" s="204"/>
      <c r="AFN124" s="204"/>
      <c r="AFO124" s="204"/>
      <c r="AFP124" s="204"/>
      <c r="AFQ124" s="204"/>
      <c r="AFR124" s="204"/>
      <c r="AFS124" s="204"/>
      <c r="AFT124" s="204"/>
      <c r="AFU124" s="204"/>
      <c r="AFV124" s="204"/>
      <c r="AFW124" s="204"/>
      <c r="AFX124" s="204"/>
      <c r="AFY124" s="204"/>
      <c r="AFZ124" s="204"/>
      <c r="AGA124" s="204"/>
      <c r="AGB124" s="204"/>
      <c r="AGC124" s="204"/>
      <c r="AGD124" s="204"/>
      <c r="AGE124" s="204"/>
      <c r="AGF124" s="204"/>
      <c r="AGG124" s="204"/>
      <c r="AGH124" s="204"/>
      <c r="AGI124" s="204"/>
      <c r="AGJ124" s="204"/>
      <c r="AGK124" s="204"/>
      <c r="AGL124" s="204"/>
      <c r="AGM124" s="204"/>
      <c r="AGN124" s="204"/>
      <c r="AGO124" s="204"/>
      <c r="AGP124" s="204"/>
      <c r="AGQ124" s="204"/>
      <c r="AGR124" s="204"/>
      <c r="AGS124" s="204"/>
      <c r="AGT124" s="204"/>
      <c r="AGU124" s="204"/>
      <c r="AGV124" s="204"/>
      <c r="AGW124" s="204"/>
      <c r="AGX124" s="204"/>
      <c r="AGY124" s="204"/>
      <c r="AGZ124" s="204"/>
      <c r="AHA124" s="204"/>
      <c r="AHB124" s="204"/>
      <c r="AHC124" s="204"/>
      <c r="AHD124" s="204"/>
      <c r="AHE124" s="204"/>
      <c r="AHF124" s="204"/>
      <c r="AHG124" s="204"/>
      <c r="AHH124" s="204"/>
      <c r="AHI124" s="204"/>
      <c r="AHJ124" s="204"/>
      <c r="AHK124" s="204"/>
      <c r="AHL124" s="204"/>
      <c r="AHM124" s="204"/>
      <c r="AHN124" s="204"/>
      <c r="AHO124" s="204"/>
      <c r="AHP124" s="204"/>
      <c r="AHQ124" s="204"/>
      <c r="AHR124" s="204"/>
      <c r="AHS124" s="204"/>
      <c r="AHT124" s="204"/>
      <c r="AHU124" s="204"/>
      <c r="AHV124" s="204"/>
      <c r="AHW124" s="204"/>
      <c r="AHX124" s="204"/>
      <c r="AHY124" s="204"/>
      <c r="AHZ124" s="204"/>
      <c r="AIA124" s="204"/>
      <c r="AIB124" s="204"/>
      <c r="AIC124" s="204"/>
      <c r="AID124" s="204"/>
      <c r="AIE124" s="204"/>
      <c r="AIF124" s="204"/>
      <c r="AIG124" s="204"/>
      <c r="AIH124" s="204"/>
      <c r="AII124" s="204"/>
      <c r="AIJ124" s="204"/>
      <c r="AIK124" s="204"/>
      <c r="AIL124" s="204"/>
      <c r="AIM124" s="204"/>
      <c r="AIN124" s="204"/>
      <c r="AIO124" s="204"/>
      <c r="AIP124" s="204"/>
      <c r="AIQ124" s="204"/>
      <c r="AIR124" s="204"/>
      <c r="AIS124" s="204"/>
      <c r="AIT124" s="204"/>
      <c r="AIU124" s="204"/>
      <c r="AIV124" s="204"/>
      <c r="AIW124" s="204"/>
      <c r="AIX124" s="204"/>
      <c r="AIY124" s="204"/>
      <c r="AIZ124" s="204"/>
      <c r="AJA124" s="204"/>
      <c r="AJB124" s="204"/>
      <c r="AJC124" s="204"/>
      <c r="AJD124" s="204"/>
      <c r="AJE124" s="204"/>
      <c r="AJF124" s="204"/>
      <c r="AJG124" s="204"/>
      <c r="AJH124" s="204"/>
      <c r="AJI124" s="204"/>
      <c r="AJJ124" s="204"/>
      <c r="AJK124" s="204"/>
      <c r="AJL124" s="204"/>
      <c r="AJM124" s="204"/>
      <c r="AJN124" s="204"/>
      <c r="AJO124" s="204"/>
      <c r="AJP124" s="204"/>
      <c r="AJQ124" s="204"/>
      <c r="AJR124" s="204"/>
      <c r="AJS124" s="204"/>
      <c r="AJT124" s="204"/>
      <c r="AJU124" s="204"/>
      <c r="AJV124" s="204"/>
      <c r="AJW124" s="204"/>
      <c r="AJX124" s="204"/>
      <c r="AJY124" s="204"/>
      <c r="AJZ124" s="204"/>
      <c r="AKA124" s="204"/>
      <c r="AKB124" s="204"/>
      <c r="AKC124" s="204"/>
      <c r="AKD124" s="204"/>
      <c r="AKE124" s="204"/>
      <c r="AKF124" s="204"/>
      <c r="AKG124" s="204"/>
      <c r="AKH124" s="204"/>
      <c r="AKI124" s="204"/>
      <c r="AKJ124" s="204"/>
      <c r="AKK124" s="204"/>
      <c r="AKL124" s="204"/>
      <c r="AKM124" s="204"/>
      <c r="AKN124" s="204"/>
      <c r="AKO124" s="204"/>
      <c r="AKP124" s="204"/>
      <c r="AKQ124" s="204"/>
      <c r="AKR124" s="204"/>
      <c r="AKS124" s="204"/>
      <c r="AKT124" s="204"/>
      <c r="AKU124" s="204"/>
      <c r="AKV124" s="204"/>
      <c r="AKW124" s="204"/>
      <c r="AKX124" s="204"/>
      <c r="AKY124" s="204"/>
      <c r="AKZ124" s="204"/>
      <c r="ALA124" s="204"/>
      <c r="ALB124" s="204"/>
      <c r="ALC124" s="204"/>
      <c r="ALD124" s="204"/>
      <c r="ALE124" s="204"/>
      <c r="ALF124" s="204"/>
      <c r="ALG124" s="204"/>
      <c r="ALH124" s="204"/>
      <c r="ALI124" s="204"/>
      <c r="ALJ124" s="204"/>
      <c r="ALK124" s="204"/>
      <c r="ALL124" s="204"/>
      <c r="ALM124" s="204"/>
      <c r="ALN124" s="204"/>
      <c r="ALO124" s="204"/>
      <c r="ALP124" s="204"/>
      <c r="ALQ124" s="204"/>
      <c r="ALR124" s="204"/>
      <c r="ALS124" s="204"/>
      <c r="ALT124" s="204"/>
      <c r="ALU124" s="204"/>
      <c r="ALV124" s="204"/>
      <c r="ALW124" s="204"/>
      <c r="ALX124" s="204"/>
      <c r="ALY124" s="204"/>
      <c r="ALZ124" s="204"/>
      <c r="AMA124" s="204"/>
      <c r="AMB124" s="204"/>
      <c r="AMC124" s="204"/>
      <c r="AMD124" s="204"/>
      <c r="AME124" s="204"/>
      <c r="AMF124" s="204"/>
      <c r="AMG124" s="204"/>
      <c r="AMH124" s="204"/>
      <c r="AMI124" s="204"/>
      <c r="AMJ124" s="204"/>
      <c r="AMK124" s="204"/>
      <c r="AML124" s="204"/>
      <c r="AMM124" s="204"/>
      <c r="AMN124" s="204"/>
      <c r="AMO124" s="204"/>
      <c r="AMP124" s="204"/>
      <c r="AMQ124" s="204"/>
      <c r="AMR124" s="204"/>
      <c r="AMS124" s="204"/>
      <c r="AMT124" s="204"/>
      <c r="AMU124" s="204"/>
      <c r="AMV124" s="204"/>
      <c r="AMW124" s="204"/>
      <c r="AMX124" s="204"/>
      <c r="AMY124" s="204"/>
      <c r="AMZ124" s="204"/>
      <c r="ANA124" s="204"/>
      <c r="ANB124" s="204"/>
      <c r="ANC124" s="204"/>
      <c r="AND124" s="204"/>
      <c r="ANE124" s="204"/>
      <c r="ANF124" s="204"/>
      <c r="ANG124" s="204"/>
      <c r="ANH124" s="204"/>
      <c r="ANI124" s="204"/>
      <c r="ANJ124" s="204"/>
    </row>
    <row r="125" spans="1:1050" ht="26.1" customHeight="1" outlineLevel="2" x14ac:dyDescent="0.2">
      <c r="A125" s="102">
        <v>330</v>
      </c>
      <c r="B125" s="387" t="s">
        <v>137</v>
      </c>
      <c r="C125" s="387" t="s">
        <v>113</v>
      </c>
      <c r="D125" s="387" t="s">
        <v>114</v>
      </c>
      <c r="E125" s="387" t="s">
        <v>289</v>
      </c>
      <c r="F125" s="387"/>
      <c r="G125" s="388" t="s">
        <v>261</v>
      </c>
      <c r="H125" s="389" t="s">
        <v>130</v>
      </c>
      <c r="I125" s="389">
        <v>14</v>
      </c>
      <c r="J125" s="391">
        <v>591.52</v>
      </c>
      <c r="K125" s="391"/>
      <c r="L125" s="391"/>
      <c r="M125" s="391"/>
      <c r="N125" s="391"/>
      <c r="O125" s="391"/>
      <c r="P125" s="391"/>
      <c r="Q125" s="391">
        <v>190.01</v>
      </c>
      <c r="R125" s="391">
        <v>348.02</v>
      </c>
      <c r="S125" s="391"/>
      <c r="T125" s="391">
        <f t="shared" si="93"/>
        <v>1129.55</v>
      </c>
      <c r="U125" s="391">
        <f t="shared" si="94"/>
        <v>14737.64</v>
      </c>
      <c r="V125" s="389">
        <v>3</v>
      </c>
      <c r="W125" s="392">
        <v>16</v>
      </c>
      <c r="X125" s="393">
        <f>VLOOKUP(W125,'[1]PPTOS GENERALES 2024'!$AL$11:$AN$40,3)*Y125</f>
        <v>420.74</v>
      </c>
      <c r="Y125" s="394">
        <v>1</v>
      </c>
      <c r="Z125" s="395">
        <f>VLOOKUP(C125,'[1]PPTOS GENERALES 2024'!$AL$3:$AO$8,4)*Y125</f>
        <v>659.44</v>
      </c>
      <c r="AA125" s="395">
        <f>VLOOKUP(C125,'[1]PPTOS GENERALES 2024'!$AL$3:$AP$8,5)*DM125*Y125</f>
        <v>16.239999999999998</v>
      </c>
      <c r="AB125" s="395"/>
      <c r="AC125" s="391">
        <f>VLOOKUP(C125,'[1]PPTOS GENERALES 2024'!$AU$3:$AV$8,2)*Y125</f>
        <v>659.44399999999996</v>
      </c>
      <c r="AD125" s="391">
        <f>VLOOKUP(C125,'[1]PPTOS GENERALES 2024'!$AU$3:$AW$8,3)*DM125*Y125</f>
        <v>16.235999999999997</v>
      </c>
      <c r="AE125" s="396">
        <f>VLOOKUP(I125,'[1]PPTOS GENERALES 2024'!$AL$11:$AN$40,3)*Y125</f>
        <v>366.76</v>
      </c>
      <c r="AF125" s="391">
        <f t="shared" si="95"/>
        <v>53.980000000000018</v>
      </c>
      <c r="AG125" s="391">
        <f>VLOOKUP(V125,'[1]PPTOS GENERALES 2024'!$AL$45:$AU$56,10)*Y125</f>
        <v>446.37</v>
      </c>
      <c r="AH125" s="391"/>
      <c r="AI125" s="391"/>
      <c r="AJ125" s="391"/>
      <c r="AK125" s="397"/>
      <c r="AL125" s="391">
        <f>VLOOKUP(V125,'[1]PPTOS GENERALES 2024'!$AL$45:$BB$56,12)*AK125</f>
        <v>0</v>
      </c>
      <c r="AM125" s="397"/>
      <c r="AN125" s="391">
        <f>VLOOKUP(V125,'[1]PPTOS GENERALES 2024'!$AL$45:$BB$56,14)*AM125</f>
        <v>0</v>
      </c>
      <c r="AO125" s="397"/>
      <c r="AP125" s="391">
        <f>VLOOKUP(V125,'[1]PPTOS GENERALES 2024'!$AL$45:$BB$56,15)*AO125</f>
        <v>0</v>
      </c>
      <c r="AQ125" s="397"/>
      <c r="AR125" s="391">
        <f>VLOOKUP(V125,'[1]PPTOS GENERALES 2024'!$AL$45:$BB$56,17)*AQ125</f>
        <v>0</v>
      </c>
      <c r="AS125" s="397"/>
      <c r="AT125" s="391">
        <f>VLOOKUP(V125,'[1]PPTOS GENERALES 2024'!$AL$45:$BG$56,18)*AS125</f>
        <v>0</v>
      </c>
      <c r="AU125" s="398"/>
      <c r="AV125" s="391">
        <f>VLOOKUP(V125,'[1]PPTOS GENERALES 2024'!$AL$45:$BG$56,19)*AU125</f>
        <v>0</v>
      </c>
      <c r="AW125" s="398"/>
      <c r="AX125" s="391">
        <f>VLOOKUP(V125,'[1]PPTOS GENERALES 2024'!$AL$45:$BG$56,20)*AW125</f>
        <v>0</v>
      </c>
      <c r="AY125" s="398"/>
      <c r="AZ125" s="391">
        <f>VLOOKUP(V125,'[1]PPTOS GENERALES 2024'!$AL$45:$BG$56,21)*AY125</f>
        <v>0</v>
      </c>
      <c r="BA125" s="398"/>
      <c r="BB125" s="391">
        <f>VLOOKUP(V125,'[1]PPTOS GENERALES 2024'!$AL$45:$BG$56,22)*BA125</f>
        <v>0</v>
      </c>
      <c r="BC125" s="398"/>
      <c r="BD125" s="270">
        <f>VLOOKUP(V125,'[1]PPTOS GENERALES 2024'!$AL$45:$BZ$56,23)*BC125</f>
        <v>0</v>
      </c>
      <c r="BE125" s="398"/>
      <c r="BF125" s="270">
        <f>VLOOKUP(V125,'[1]PPTOS GENERALES 2024'!$AL$45:$BZ$56,24)*BE125</f>
        <v>0</v>
      </c>
      <c r="BG125" s="398"/>
      <c r="BH125" s="270">
        <f>VLOOKUP(V125,'[1]PPTOS GENERALES 2024'!$AL$45:$BZ$56,25)*BG125</f>
        <v>0</v>
      </c>
      <c r="BI125" s="398">
        <v>1</v>
      </c>
      <c r="BJ125" s="270">
        <f>VLOOKUP(V125,'[1]PPTOS GENERALES 2024'!$AL$45:$BZ$56,26)*BI125</f>
        <v>100.03437500000001</v>
      </c>
      <c r="BK125" s="398"/>
      <c r="BL125" s="270">
        <f>VLOOKUP(V125,'[1]PPTOS GENERALES 2024'!$AL$45:$BZ$56,27)*BK125</f>
        <v>0</v>
      </c>
      <c r="BM125" s="270"/>
      <c r="BN125" s="270">
        <f>VLOOKUP(V125,'[1]PPTOS GENERALES 2024'!$AL$45:$BZ$56,28)*BM125</f>
        <v>0</v>
      </c>
      <c r="BO125" s="270"/>
      <c r="BP125" s="270">
        <f>VLOOKUP(V125,'[1]PPTOS GENERALES 2024'!$AL$45:$BZ$56,29)*BO125</f>
        <v>0</v>
      </c>
      <c r="BQ125" s="270"/>
      <c r="BR125" s="270">
        <f>VLOOKUP(V125,'[1]PPTOS GENERALES 2024'!$AL$45:$BZ$56,30)*BQ125</f>
        <v>0</v>
      </c>
      <c r="BS125" s="270"/>
      <c r="BT125" s="270">
        <f>VLOOKUP(V125,'[1]PPTOS GENERALES 2024'!$AL$45:$BZ$56,31)*BS125</f>
        <v>0</v>
      </c>
      <c r="BU125" s="270"/>
      <c r="BV125" s="270">
        <f>VLOOKUP(V125,'[1]PPTOS GENERALES 2024'!$AL$45:$BZ$56,32)*BU125</f>
        <v>0</v>
      </c>
      <c r="BW125" s="270"/>
      <c r="BX125" s="270">
        <f>VLOOKUP(V125,'[1]PPTOS GENERALES 2024'!$AL$45:$BZ$56,33)*BW125</f>
        <v>0</v>
      </c>
      <c r="BY125" s="270"/>
      <c r="BZ125" s="270">
        <f>VLOOKUP(V125,'[1]PPTOS GENERALES 2024'!$AL$45:$BZ$56,34)*BY125</f>
        <v>0</v>
      </c>
      <c r="CA125" s="270"/>
      <c r="CB125" s="270">
        <f>VLOOKUP(V125,'[1]PPTOS GENERALES 2024'!$AL$45:$BZ$56,35)*CA125</f>
        <v>0</v>
      </c>
      <c r="CC125" s="270">
        <v>0</v>
      </c>
      <c r="CD125" s="270">
        <f>VLOOKUP(V125,'[1]PPTOS GENERALES 2024'!$AL$45:$BZ$56,36)*CC125</f>
        <v>0</v>
      </c>
      <c r="CE125" s="270">
        <v>0</v>
      </c>
      <c r="CF125" s="270">
        <f>VLOOKUP(V125,'[1]PPTOS GENERALES 2024'!$AL$45:$BZ$56,37)*CE125</f>
        <v>0</v>
      </c>
      <c r="CG125" s="270">
        <v>1</v>
      </c>
      <c r="CH125" s="270">
        <f>VLOOKUP(V125,'[1]PPTOS GENERALES 2024'!$AL$45:$BZ$56,38)*CG125</f>
        <v>113.92150000000001</v>
      </c>
      <c r="CI125" s="270">
        <v>0</v>
      </c>
      <c r="CJ125" s="270">
        <f>VLOOKUP(V125,'[1]PPTOS GENERALES 2024'!$AL$45:$BZ$56,39)*CI125</f>
        <v>0</v>
      </c>
      <c r="CK125" s="270"/>
      <c r="CL125" s="270">
        <f>VLOOKUP(V125,'[1]PPTOS GENERALES 2024'!$AL$45:$BZ$56,40)*CK125</f>
        <v>0</v>
      </c>
      <c r="CM125" s="270"/>
      <c r="CN125" s="270">
        <f>VLOOKUP(V125,'[1]PPTOS GENERALES 2024'!$AL$45:$BZ$56,41)*CM125</f>
        <v>0</v>
      </c>
      <c r="CO125" s="391"/>
      <c r="CP125" s="391"/>
      <c r="CQ125" s="391">
        <f t="shared" si="96"/>
        <v>0</v>
      </c>
      <c r="CR125" s="391"/>
      <c r="CS125" s="416"/>
      <c r="CT125" s="391">
        <f>(Z125*12)+(AC125*2)</f>
        <v>9232.1680000000015</v>
      </c>
      <c r="CU125" s="391">
        <f>(AA125*12)+ (AD125*2)+AB125</f>
        <v>227.35199999999998</v>
      </c>
      <c r="CV125" s="391"/>
      <c r="CW125" s="391">
        <f>(AE125+AF125)*14</f>
        <v>5890.3600000000006</v>
      </c>
      <c r="CX125" s="391">
        <f>AG125*14</f>
        <v>6249.18</v>
      </c>
      <c r="CY125" s="270">
        <f t="shared" si="97"/>
        <v>2995.38</v>
      </c>
      <c r="CZ125" s="278">
        <f t="shared" si="98"/>
        <v>9244.5600000000013</v>
      </c>
      <c r="DA125" s="129">
        <f>CO125+CP125+CR125+CS125+CT125+CU125+CW125+CX125+CY125</f>
        <v>24594.440000000006</v>
      </c>
      <c r="DB125" s="390">
        <v>0</v>
      </c>
      <c r="DC125" s="400">
        <f t="shared" si="99"/>
        <v>21599.06</v>
      </c>
      <c r="DD125" s="401">
        <f t="shared" si="100"/>
        <v>0.46557114979060432</v>
      </c>
      <c r="DE125" s="391"/>
      <c r="DF125" s="391"/>
      <c r="DG125" s="391">
        <f t="shared" si="101"/>
        <v>1542.79</v>
      </c>
      <c r="DH125" s="389" t="e">
        <f>#REF!-#REF!</f>
        <v>#REF!</v>
      </c>
      <c r="DI125" s="402" t="s">
        <v>122</v>
      </c>
      <c r="DJ125" s="411">
        <v>44562</v>
      </c>
      <c r="DK125" s="284">
        <v>45658</v>
      </c>
      <c r="DL125" s="389">
        <f t="shared" si="102"/>
        <v>1</v>
      </c>
      <c r="DM125" s="389">
        <f t="shared" si="103"/>
        <v>1</v>
      </c>
      <c r="DN125" s="404">
        <f>ROUND(AF125/30,2)</f>
        <v>1.8</v>
      </c>
      <c r="DO125" s="405">
        <f>ROUND(AJ125/30,2)</f>
        <v>0</v>
      </c>
      <c r="DP125" s="405">
        <f>ROUND(AL125/30,2)</f>
        <v>0</v>
      </c>
      <c r="DQ125" s="405">
        <f>ROUND(AN125/30,2)</f>
        <v>0</v>
      </c>
      <c r="DR125" s="405">
        <f>ROUND(AP125/30,2)</f>
        <v>0</v>
      </c>
      <c r="DS125" s="405">
        <f>ROUND(AR125/30,2)</f>
        <v>0</v>
      </c>
      <c r="DT125" s="405">
        <f>ROUND(AT125/30,2)</f>
        <v>0</v>
      </c>
      <c r="DU125" s="405">
        <f>ROUND(AV125/30,2)</f>
        <v>0</v>
      </c>
      <c r="DV125" s="405">
        <f>ROUND(AX125/30,2)</f>
        <v>0</v>
      </c>
      <c r="DW125" s="405">
        <f>ROUND(AZ125/30,2)</f>
        <v>0</v>
      </c>
      <c r="DX125" s="405">
        <f>ROUND(BB125/30,2)</f>
        <v>0</v>
      </c>
      <c r="DY125" s="204"/>
      <c r="DZ125" s="406" t="s">
        <v>134</v>
      </c>
      <c r="EA125" s="406">
        <v>1390.57</v>
      </c>
      <c r="EB125" s="407" t="e">
        <f>#REF!-DZ125</f>
        <v>#REF!</v>
      </c>
      <c r="EC125" s="408">
        <f>DG125-EA125</f>
        <v>152.22000000000003</v>
      </c>
      <c r="ED125" s="409">
        <f>ROUND(DB125/2,2)</f>
        <v>0</v>
      </c>
      <c r="EE125" s="204"/>
      <c r="EF125" s="204"/>
      <c r="EG125" s="204"/>
      <c r="EH125" s="204"/>
      <c r="EI125" s="134" t="s">
        <v>288</v>
      </c>
      <c r="EJ125" s="124">
        <v>330</v>
      </c>
      <c r="EK125" s="67">
        <v>3</v>
      </c>
      <c r="EL125" s="68">
        <v>3</v>
      </c>
      <c r="EM125" s="68">
        <v>0</v>
      </c>
      <c r="EN125" s="170" t="s">
        <v>132</v>
      </c>
      <c r="EO125" s="170" t="s">
        <v>132</v>
      </c>
      <c r="EP125" s="204"/>
      <c r="EQ125" s="204"/>
      <c r="ER125" s="204"/>
      <c r="ES125" s="204"/>
      <c r="ET125" s="204"/>
      <c r="EU125" s="204"/>
      <c r="EV125" s="204"/>
      <c r="EW125" s="204"/>
      <c r="EX125" s="204"/>
      <c r="EY125" s="204"/>
      <c r="EZ125" s="204"/>
      <c r="FA125" s="204"/>
      <c r="FB125" s="204"/>
      <c r="FC125" s="204"/>
      <c r="FD125" s="204"/>
      <c r="FE125" s="204"/>
      <c r="FF125" s="204"/>
      <c r="FG125" s="204"/>
      <c r="FH125" s="204"/>
      <c r="FI125" s="204"/>
      <c r="FJ125" s="204"/>
      <c r="FK125" s="204"/>
      <c r="FL125" s="204"/>
      <c r="FM125" s="204"/>
      <c r="FN125" s="204"/>
      <c r="FO125" s="204"/>
      <c r="FP125" s="204"/>
      <c r="FQ125" s="204"/>
      <c r="FR125" s="204"/>
      <c r="FS125" s="204"/>
      <c r="FT125" s="204"/>
      <c r="FU125" s="204"/>
      <c r="FV125" s="204"/>
      <c r="FW125" s="204"/>
      <c r="FX125" s="204"/>
      <c r="FY125" s="204"/>
      <c r="FZ125" s="204"/>
      <c r="GA125" s="204"/>
      <c r="GB125" s="204"/>
      <c r="GC125" s="204"/>
      <c r="GD125" s="204"/>
      <c r="GE125" s="204"/>
      <c r="GF125" s="204"/>
      <c r="GG125" s="204"/>
      <c r="GH125" s="204"/>
      <c r="GI125" s="204"/>
      <c r="GJ125" s="204"/>
      <c r="GK125" s="204"/>
      <c r="GL125" s="204"/>
      <c r="GM125" s="204"/>
      <c r="GN125" s="204"/>
      <c r="GO125" s="204"/>
      <c r="GP125" s="204"/>
      <c r="GQ125" s="204"/>
      <c r="GR125" s="204"/>
      <c r="GS125" s="204"/>
      <c r="GT125" s="204"/>
      <c r="GU125" s="204"/>
      <c r="GV125" s="204"/>
      <c r="GW125" s="204"/>
      <c r="GX125" s="204"/>
      <c r="GY125" s="204"/>
      <c r="GZ125" s="204"/>
      <c r="HA125" s="204"/>
      <c r="HB125" s="204"/>
      <c r="HC125" s="204"/>
      <c r="HD125" s="204"/>
      <c r="HE125" s="204"/>
      <c r="HF125" s="204"/>
      <c r="HG125" s="204"/>
      <c r="HH125" s="204"/>
      <c r="HI125" s="204"/>
      <c r="HJ125" s="204"/>
      <c r="HK125" s="204"/>
      <c r="HL125" s="204"/>
      <c r="HM125" s="204"/>
      <c r="HN125" s="204"/>
      <c r="HO125" s="204"/>
      <c r="HP125" s="204"/>
      <c r="HQ125" s="204"/>
      <c r="HR125" s="204"/>
      <c r="HS125" s="204"/>
      <c r="HT125" s="204"/>
      <c r="HU125" s="204"/>
      <c r="HV125" s="204"/>
      <c r="HW125" s="204"/>
      <c r="HX125" s="204"/>
      <c r="HY125" s="204"/>
      <c r="HZ125" s="204"/>
      <c r="IA125" s="204"/>
      <c r="IB125" s="204"/>
      <c r="IC125" s="204"/>
      <c r="ID125" s="204"/>
      <c r="IE125" s="204"/>
      <c r="IF125" s="204"/>
      <c r="IG125" s="204"/>
      <c r="IH125" s="204"/>
      <c r="II125" s="204"/>
      <c r="IJ125" s="204"/>
      <c r="IK125" s="204"/>
      <c r="IL125" s="204"/>
      <c r="IM125" s="204"/>
      <c r="IN125" s="204"/>
      <c r="IO125" s="204"/>
      <c r="IP125" s="204"/>
      <c r="IQ125" s="204"/>
      <c r="IR125" s="204"/>
      <c r="IS125" s="204"/>
      <c r="IT125" s="204"/>
      <c r="IU125" s="204"/>
      <c r="IV125" s="204"/>
      <c r="IW125" s="204"/>
      <c r="IX125" s="204"/>
      <c r="IY125" s="204"/>
      <c r="IZ125" s="204"/>
      <c r="JA125" s="204"/>
      <c r="JB125" s="204"/>
      <c r="JC125" s="204"/>
      <c r="JD125" s="204"/>
      <c r="JE125" s="204"/>
      <c r="JF125" s="204"/>
      <c r="JG125" s="204"/>
      <c r="JH125" s="204"/>
      <c r="JI125" s="204"/>
      <c r="JJ125" s="204"/>
      <c r="JK125" s="204"/>
      <c r="JL125" s="204"/>
      <c r="JM125" s="204"/>
      <c r="JN125" s="204"/>
      <c r="JO125" s="204"/>
      <c r="JP125" s="204"/>
      <c r="JQ125" s="204"/>
      <c r="JR125" s="204"/>
      <c r="JS125" s="204"/>
      <c r="JT125" s="204"/>
      <c r="JU125" s="204"/>
      <c r="JV125" s="204"/>
      <c r="JW125" s="204"/>
      <c r="JX125" s="204"/>
      <c r="JY125" s="204"/>
      <c r="JZ125" s="204"/>
      <c r="KA125" s="204"/>
      <c r="KB125" s="204"/>
      <c r="KC125" s="204"/>
      <c r="KD125" s="204"/>
      <c r="KE125" s="204"/>
      <c r="KF125" s="204"/>
      <c r="KG125" s="204"/>
      <c r="KH125" s="204"/>
      <c r="KI125" s="204"/>
      <c r="KJ125" s="204"/>
      <c r="KK125" s="204"/>
      <c r="KL125" s="204"/>
      <c r="KM125" s="204"/>
      <c r="KN125" s="204"/>
      <c r="KO125" s="204"/>
      <c r="KP125" s="204"/>
      <c r="KQ125" s="204"/>
      <c r="KR125" s="204"/>
      <c r="KS125" s="204"/>
      <c r="KT125" s="204"/>
      <c r="KU125" s="204"/>
      <c r="KV125" s="204"/>
      <c r="KW125" s="204"/>
      <c r="KX125" s="204"/>
      <c r="KY125" s="204"/>
      <c r="KZ125" s="204"/>
      <c r="LA125" s="204"/>
      <c r="LB125" s="204"/>
      <c r="LC125" s="204"/>
      <c r="LD125" s="204"/>
      <c r="LE125" s="204"/>
      <c r="LF125" s="204"/>
      <c r="LG125" s="204"/>
      <c r="LH125" s="204"/>
      <c r="LI125" s="204"/>
      <c r="LJ125" s="204"/>
      <c r="LK125" s="204"/>
      <c r="LL125" s="204"/>
      <c r="LM125" s="204"/>
      <c r="LN125" s="204"/>
      <c r="LO125" s="204"/>
      <c r="LP125" s="204"/>
      <c r="LQ125" s="204"/>
      <c r="LR125" s="204"/>
      <c r="LS125" s="204"/>
      <c r="LT125" s="204"/>
      <c r="LU125" s="204"/>
      <c r="LV125" s="204"/>
      <c r="LW125" s="204"/>
      <c r="LX125" s="204"/>
      <c r="LY125" s="204"/>
      <c r="LZ125" s="204"/>
      <c r="MA125" s="204"/>
      <c r="MB125" s="204"/>
      <c r="MC125" s="204"/>
      <c r="MD125" s="204"/>
      <c r="ME125" s="204"/>
      <c r="MF125" s="204"/>
      <c r="MG125" s="204"/>
      <c r="MH125" s="204"/>
      <c r="MI125" s="204"/>
      <c r="MJ125" s="204"/>
      <c r="MK125" s="204"/>
      <c r="ML125" s="204"/>
      <c r="MM125" s="204"/>
      <c r="MN125" s="204"/>
      <c r="MO125" s="204"/>
      <c r="MP125" s="204"/>
      <c r="MQ125" s="204"/>
      <c r="MR125" s="204"/>
      <c r="MS125" s="204"/>
      <c r="MT125" s="204"/>
      <c r="MU125" s="204"/>
      <c r="MV125" s="204"/>
      <c r="MW125" s="204"/>
      <c r="MX125" s="204"/>
      <c r="MY125" s="204"/>
      <c r="MZ125" s="204"/>
      <c r="NA125" s="204"/>
      <c r="NB125" s="204"/>
      <c r="NC125" s="204"/>
      <c r="ND125" s="204"/>
      <c r="NE125" s="204"/>
      <c r="NF125" s="204"/>
      <c r="NG125" s="204"/>
      <c r="NH125" s="204"/>
      <c r="NI125" s="204"/>
      <c r="NJ125" s="204"/>
      <c r="NK125" s="204"/>
      <c r="NL125" s="204"/>
      <c r="NM125" s="204"/>
      <c r="NN125" s="204"/>
      <c r="NO125" s="204"/>
      <c r="NP125" s="204"/>
      <c r="NQ125" s="204"/>
      <c r="NR125" s="204"/>
      <c r="NS125" s="204"/>
      <c r="NT125" s="204"/>
      <c r="NU125" s="204"/>
      <c r="NV125" s="204"/>
      <c r="NW125" s="204"/>
      <c r="NX125" s="204"/>
      <c r="NY125" s="204"/>
      <c r="NZ125" s="204"/>
      <c r="OA125" s="204"/>
      <c r="OB125" s="204"/>
      <c r="OC125" s="204"/>
      <c r="OD125" s="204"/>
      <c r="OE125" s="204"/>
      <c r="OF125" s="204"/>
      <c r="OG125" s="204"/>
      <c r="OH125" s="204"/>
      <c r="OI125" s="204"/>
      <c r="OJ125" s="204"/>
      <c r="OK125" s="204"/>
      <c r="OL125" s="204"/>
      <c r="OM125" s="204"/>
      <c r="ON125" s="204"/>
      <c r="OO125" s="204"/>
      <c r="OP125" s="204"/>
      <c r="OQ125" s="204"/>
      <c r="OR125" s="204"/>
      <c r="OS125" s="204"/>
      <c r="OT125" s="204"/>
      <c r="OU125" s="204"/>
      <c r="OV125" s="204"/>
      <c r="OW125" s="204"/>
      <c r="OX125" s="204"/>
      <c r="OY125" s="204"/>
      <c r="OZ125" s="204"/>
      <c r="PA125" s="204"/>
      <c r="PB125" s="204"/>
      <c r="PC125" s="204"/>
      <c r="PD125" s="204"/>
      <c r="PE125" s="204"/>
      <c r="PF125" s="204"/>
      <c r="PG125" s="204"/>
      <c r="PH125" s="204"/>
      <c r="PI125" s="204"/>
      <c r="PJ125" s="204"/>
      <c r="PK125" s="204"/>
      <c r="PL125" s="204"/>
      <c r="PM125" s="204"/>
      <c r="PN125" s="204"/>
      <c r="PO125" s="204"/>
      <c r="PP125" s="204"/>
      <c r="PQ125" s="204"/>
      <c r="PR125" s="204"/>
      <c r="PS125" s="204"/>
      <c r="PT125" s="204"/>
      <c r="PU125" s="204"/>
      <c r="PV125" s="204"/>
      <c r="PW125" s="204"/>
      <c r="PX125" s="204"/>
      <c r="PY125" s="204"/>
      <c r="PZ125" s="204"/>
      <c r="QA125" s="204"/>
      <c r="QB125" s="204"/>
      <c r="QC125" s="204"/>
      <c r="QD125" s="204"/>
      <c r="QE125" s="204"/>
      <c r="QF125" s="204"/>
      <c r="QG125" s="204"/>
      <c r="QH125" s="204"/>
      <c r="QI125" s="204"/>
      <c r="QJ125" s="204"/>
      <c r="QK125" s="204"/>
      <c r="QL125" s="204"/>
      <c r="QM125" s="204"/>
      <c r="QN125" s="204"/>
      <c r="QO125" s="204"/>
      <c r="QP125" s="204"/>
      <c r="QQ125" s="204"/>
      <c r="QR125" s="204"/>
      <c r="QS125" s="204"/>
      <c r="QT125" s="204"/>
      <c r="QU125" s="204"/>
      <c r="QV125" s="204"/>
      <c r="QW125" s="204"/>
      <c r="QX125" s="204"/>
      <c r="QY125" s="204"/>
      <c r="QZ125" s="204"/>
      <c r="RA125" s="204"/>
      <c r="RB125" s="204"/>
      <c r="RC125" s="204"/>
      <c r="RD125" s="204"/>
      <c r="RE125" s="204"/>
      <c r="RF125" s="204"/>
      <c r="RG125" s="204"/>
      <c r="RH125" s="204"/>
      <c r="RI125" s="204"/>
      <c r="RJ125" s="204"/>
      <c r="RK125" s="204"/>
      <c r="RL125" s="204"/>
      <c r="RM125" s="204"/>
      <c r="RN125" s="204"/>
      <c r="RO125" s="204"/>
      <c r="RP125" s="204"/>
      <c r="RQ125" s="204"/>
      <c r="RR125" s="204"/>
      <c r="RS125" s="204"/>
      <c r="RT125" s="204"/>
      <c r="RU125" s="204"/>
      <c r="RV125" s="204"/>
      <c r="RW125" s="204"/>
      <c r="RX125" s="204"/>
      <c r="RY125" s="204"/>
      <c r="RZ125" s="204"/>
      <c r="SA125" s="204"/>
      <c r="SB125" s="204"/>
      <c r="SC125" s="204"/>
      <c r="SD125" s="204"/>
      <c r="SE125" s="204"/>
      <c r="SF125" s="204"/>
      <c r="SG125" s="204"/>
      <c r="SH125" s="204"/>
      <c r="SI125" s="204"/>
      <c r="SJ125" s="204"/>
      <c r="SK125" s="204"/>
      <c r="SL125" s="204"/>
      <c r="SM125" s="204"/>
      <c r="SN125" s="204"/>
      <c r="SO125" s="204"/>
      <c r="SP125" s="204"/>
      <c r="SQ125" s="204"/>
      <c r="SR125" s="204"/>
      <c r="SS125" s="204"/>
      <c r="ST125" s="204"/>
      <c r="SU125" s="204"/>
      <c r="SV125" s="204"/>
      <c r="SW125" s="204"/>
      <c r="SX125" s="204"/>
      <c r="SY125" s="204"/>
      <c r="SZ125" s="204"/>
      <c r="TA125" s="204"/>
      <c r="TB125" s="204"/>
      <c r="TC125" s="204"/>
      <c r="TD125" s="204"/>
      <c r="TE125" s="204"/>
      <c r="TF125" s="204"/>
      <c r="TG125" s="204"/>
      <c r="TH125" s="204"/>
      <c r="TI125" s="204"/>
      <c r="TJ125" s="204"/>
      <c r="TK125" s="204"/>
      <c r="TL125" s="204"/>
      <c r="TM125" s="204"/>
      <c r="TN125" s="204"/>
      <c r="TO125" s="204"/>
      <c r="TP125" s="204"/>
      <c r="TQ125" s="204"/>
      <c r="TR125" s="204"/>
      <c r="TS125" s="204"/>
      <c r="TT125" s="204"/>
      <c r="TU125" s="204"/>
      <c r="TV125" s="204"/>
      <c r="TW125" s="204"/>
      <c r="TX125" s="204"/>
      <c r="TY125" s="204"/>
      <c r="TZ125" s="204"/>
      <c r="UA125" s="204"/>
      <c r="UB125" s="204"/>
      <c r="UC125" s="204"/>
      <c r="UD125" s="204"/>
      <c r="UE125" s="204"/>
      <c r="UF125" s="204"/>
      <c r="UG125" s="204"/>
      <c r="UH125" s="204"/>
      <c r="UI125" s="204"/>
      <c r="UJ125" s="204"/>
      <c r="UK125" s="204"/>
      <c r="UL125" s="204"/>
      <c r="UM125" s="204"/>
      <c r="UN125" s="204"/>
      <c r="UO125" s="204"/>
      <c r="UP125" s="204"/>
      <c r="UQ125" s="204"/>
      <c r="UR125" s="204"/>
      <c r="US125" s="204"/>
      <c r="UT125" s="204"/>
      <c r="UU125" s="204"/>
      <c r="UV125" s="204"/>
      <c r="UW125" s="204"/>
      <c r="UX125" s="204"/>
      <c r="UY125" s="204"/>
      <c r="UZ125" s="204"/>
      <c r="VA125" s="204"/>
      <c r="VB125" s="204"/>
      <c r="VC125" s="204"/>
      <c r="VD125" s="204"/>
      <c r="VE125" s="204"/>
      <c r="VF125" s="204"/>
      <c r="VG125" s="204"/>
      <c r="VH125" s="204"/>
      <c r="VI125" s="204"/>
      <c r="VJ125" s="204"/>
      <c r="VK125" s="204"/>
      <c r="VL125" s="204"/>
      <c r="VM125" s="204"/>
      <c r="VN125" s="204"/>
      <c r="VO125" s="204"/>
      <c r="VP125" s="204"/>
      <c r="VQ125" s="204"/>
      <c r="VR125" s="204"/>
      <c r="VS125" s="204"/>
      <c r="VT125" s="204"/>
      <c r="VU125" s="204"/>
      <c r="VV125" s="204"/>
      <c r="VW125" s="204"/>
      <c r="VX125" s="204"/>
      <c r="VY125" s="204"/>
      <c r="VZ125" s="204"/>
      <c r="WA125" s="204"/>
      <c r="WB125" s="204"/>
      <c r="WC125" s="204"/>
      <c r="WD125" s="204"/>
      <c r="WE125" s="204"/>
      <c r="WF125" s="204"/>
      <c r="WG125" s="204"/>
      <c r="WH125" s="204"/>
      <c r="WI125" s="204"/>
      <c r="WJ125" s="204"/>
      <c r="WK125" s="204"/>
      <c r="WL125" s="204"/>
      <c r="WM125" s="204"/>
      <c r="WN125" s="204"/>
      <c r="WO125" s="204"/>
      <c r="WP125" s="204"/>
      <c r="WQ125" s="204"/>
      <c r="WR125" s="204"/>
      <c r="WS125" s="204"/>
      <c r="WT125" s="204"/>
      <c r="WU125" s="204"/>
      <c r="WV125" s="204"/>
      <c r="WW125" s="204"/>
      <c r="WX125" s="204"/>
      <c r="WY125" s="204"/>
      <c r="WZ125" s="204"/>
      <c r="XA125" s="204"/>
      <c r="XB125" s="204"/>
      <c r="XC125" s="204"/>
      <c r="XD125" s="204"/>
      <c r="XE125" s="204"/>
      <c r="XF125" s="204"/>
      <c r="XG125" s="204"/>
      <c r="XH125" s="204"/>
      <c r="XI125" s="204"/>
      <c r="XJ125" s="204"/>
      <c r="XK125" s="204"/>
      <c r="XL125" s="204"/>
      <c r="XM125" s="204"/>
      <c r="XN125" s="204"/>
      <c r="XO125" s="204"/>
      <c r="XP125" s="204"/>
      <c r="XQ125" s="204"/>
      <c r="XR125" s="204"/>
      <c r="XS125" s="204"/>
      <c r="XT125" s="204"/>
      <c r="XU125" s="204"/>
      <c r="XV125" s="204"/>
      <c r="XW125" s="204"/>
      <c r="XX125" s="204"/>
      <c r="XY125" s="204"/>
      <c r="XZ125" s="204"/>
      <c r="YA125" s="204"/>
      <c r="YB125" s="204"/>
      <c r="YC125" s="204"/>
      <c r="YD125" s="204"/>
      <c r="YE125" s="204"/>
      <c r="YF125" s="204"/>
      <c r="YG125" s="204"/>
      <c r="YH125" s="204"/>
      <c r="YI125" s="204"/>
      <c r="YJ125" s="204"/>
      <c r="YK125" s="204"/>
      <c r="YL125" s="204"/>
      <c r="YM125" s="204"/>
      <c r="YN125" s="204"/>
      <c r="YO125" s="204"/>
      <c r="YP125" s="204"/>
      <c r="YQ125" s="204"/>
      <c r="YR125" s="204"/>
      <c r="YS125" s="204"/>
      <c r="YT125" s="204"/>
      <c r="YU125" s="204"/>
      <c r="YV125" s="204"/>
      <c r="YW125" s="204"/>
      <c r="YX125" s="204"/>
      <c r="YY125" s="204"/>
      <c r="YZ125" s="204"/>
      <c r="ZA125" s="204"/>
      <c r="ZB125" s="204"/>
      <c r="ZC125" s="204"/>
      <c r="ZD125" s="204"/>
      <c r="ZE125" s="204"/>
      <c r="ZF125" s="204"/>
      <c r="ZG125" s="204"/>
      <c r="ZH125" s="204"/>
      <c r="ZI125" s="204"/>
      <c r="ZJ125" s="204"/>
      <c r="ZK125" s="204"/>
      <c r="ZL125" s="204"/>
      <c r="ZM125" s="204"/>
      <c r="ZN125" s="204"/>
      <c r="ZO125" s="204"/>
      <c r="ZP125" s="204"/>
      <c r="ZQ125" s="204"/>
      <c r="ZR125" s="204"/>
      <c r="ZS125" s="204"/>
      <c r="ZT125" s="204"/>
      <c r="ZU125" s="204"/>
      <c r="ZV125" s="204"/>
      <c r="ZW125" s="204"/>
      <c r="ZX125" s="204"/>
      <c r="ZY125" s="204"/>
      <c r="ZZ125" s="204"/>
      <c r="AAA125" s="204"/>
      <c r="AAB125" s="204"/>
      <c r="AAC125" s="204"/>
      <c r="AAD125" s="204"/>
      <c r="AAE125" s="204"/>
      <c r="AAF125" s="204"/>
      <c r="AAG125" s="204"/>
      <c r="AAH125" s="204"/>
      <c r="AAI125" s="204"/>
      <c r="AAJ125" s="204"/>
      <c r="AAK125" s="204"/>
      <c r="AAL125" s="204"/>
      <c r="AAM125" s="204"/>
      <c r="AAN125" s="204"/>
      <c r="AAO125" s="204"/>
      <c r="AAP125" s="204"/>
      <c r="AAQ125" s="204"/>
      <c r="AAR125" s="204"/>
      <c r="AAS125" s="204"/>
      <c r="AAT125" s="204"/>
      <c r="AAU125" s="204"/>
      <c r="AAV125" s="204"/>
      <c r="AAW125" s="204"/>
      <c r="AAX125" s="204"/>
      <c r="AAY125" s="204"/>
      <c r="AAZ125" s="204"/>
      <c r="ABA125" s="204"/>
      <c r="ABB125" s="204"/>
      <c r="ABC125" s="204"/>
      <c r="ABD125" s="204"/>
      <c r="ABE125" s="204"/>
      <c r="ABF125" s="204"/>
      <c r="ABG125" s="204"/>
      <c r="ABH125" s="204"/>
      <c r="ABI125" s="204"/>
      <c r="ABJ125" s="204"/>
      <c r="ABK125" s="204"/>
      <c r="ABL125" s="204"/>
      <c r="ABM125" s="204"/>
      <c r="ABN125" s="204"/>
      <c r="ABO125" s="204"/>
      <c r="ABP125" s="204"/>
      <c r="ABQ125" s="204"/>
      <c r="ABR125" s="204"/>
      <c r="ABS125" s="204"/>
      <c r="ABT125" s="204"/>
      <c r="ABU125" s="204"/>
      <c r="ABV125" s="204"/>
      <c r="ABW125" s="204"/>
      <c r="ABX125" s="204"/>
      <c r="ABY125" s="204"/>
      <c r="ABZ125" s="204"/>
      <c r="ACA125" s="204"/>
      <c r="ACB125" s="204"/>
      <c r="ACC125" s="204"/>
      <c r="ACD125" s="204"/>
      <c r="ACE125" s="204"/>
      <c r="ACF125" s="204"/>
      <c r="ACG125" s="204"/>
      <c r="ACH125" s="204"/>
      <c r="ACI125" s="204"/>
      <c r="ACJ125" s="204"/>
      <c r="ACK125" s="204"/>
      <c r="ACL125" s="204"/>
      <c r="ACM125" s="204"/>
      <c r="ACN125" s="204"/>
      <c r="ACO125" s="204"/>
      <c r="ACP125" s="204"/>
      <c r="ACQ125" s="204"/>
      <c r="ACR125" s="204"/>
      <c r="ACS125" s="204"/>
      <c r="ACT125" s="204"/>
      <c r="ACU125" s="204"/>
      <c r="ACV125" s="204"/>
      <c r="ACW125" s="204"/>
      <c r="ACX125" s="204"/>
      <c r="ACY125" s="204"/>
      <c r="ACZ125" s="204"/>
      <c r="ADA125" s="204"/>
      <c r="ADB125" s="204"/>
      <c r="ADC125" s="204"/>
      <c r="ADD125" s="204"/>
      <c r="ADE125" s="204"/>
      <c r="ADF125" s="204"/>
      <c r="ADG125" s="204"/>
      <c r="ADH125" s="204"/>
      <c r="ADI125" s="204"/>
      <c r="ADJ125" s="204"/>
      <c r="ADK125" s="204"/>
      <c r="ADL125" s="204"/>
      <c r="ADM125" s="204"/>
      <c r="ADN125" s="204"/>
      <c r="ADO125" s="204"/>
      <c r="ADP125" s="204"/>
      <c r="ADQ125" s="204"/>
      <c r="ADR125" s="204"/>
      <c r="ADS125" s="204"/>
      <c r="ADT125" s="204"/>
      <c r="ADU125" s="204"/>
      <c r="ADV125" s="204"/>
      <c r="ADW125" s="204"/>
      <c r="ADX125" s="204"/>
      <c r="ADY125" s="204"/>
      <c r="ADZ125" s="204"/>
      <c r="AEA125" s="204"/>
      <c r="AEB125" s="204"/>
      <c r="AEC125" s="204"/>
      <c r="AED125" s="204"/>
      <c r="AEE125" s="204"/>
      <c r="AEF125" s="204"/>
      <c r="AEG125" s="204"/>
      <c r="AEH125" s="204"/>
      <c r="AEI125" s="204"/>
      <c r="AEJ125" s="204"/>
      <c r="AEK125" s="204"/>
      <c r="AEL125" s="204"/>
      <c r="AEM125" s="204"/>
      <c r="AEN125" s="204"/>
      <c r="AEO125" s="204"/>
      <c r="AEP125" s="204"/>
      <c r="AEQ125" s="204"/>
      <c r="AER125" s="204"/>
      <c r="AES125" s="204"/>
      <c r="AET125" s="204"/>
      <c r="AEU125" s="204"/>
      <c r="AEV125" s="204"/>
      <c r="AEW125" s="204"/>
      <c r="AEX125" s="204"/>
      <c r="AEY125" s="204"/>
      <c r="AEZ125" s="204"/>
      <c r="AFA125" s="204"/>
      <c r="AFB125" s="204"/>
      <c r="AFC125" s="204"/>
      <c r="AFD125" s="204"/>
      <c r="AFE125" s="204"/>
      <c r="AFF125" s="204"/>
      <c r="AFG125" s="204"/>
      <c r="AFH125" s="204"/>
      <c r="AFI125" s="204"/>
      <c r="AFJ125" s="204"/>
      <c r="AFK125" s="204"/>
      <c r="AFL125" s="204"/>
      <c r="AFM125" s="204"/>
      <c r="AFN125" s="204"/>
      <c r="AFO125" s="204"/>
      <c r="AFP125" s="204"/>
      <c r="AFQ125" s="204"/>
      <c r="AFR125" s="204"/>
      <c r="AFS125" s="204"/>
      <c r="AFT125" s="204"/>
      <c r="AFU125" s="204"/>
      <c r="AFV125" s="204"/>
      <c r="AFW125" s="204"/>
      <c r="AFX125" s="204"/>
      <c r="AFY125" s="204"/>
      <c r="AFZ125" s="204"/>
      <c r="AGA125" s="204"/>
      <c r="AGB125" s="204"/>
      <c r="AGC125" s="204"/>
      <c r="AGD125" s="204"/>
      <c r="AGE125" s="204"/>
      <c r="AGF125" s="204"/>
      <c r="AGG125" s="204"/>
      <c r="AGH125" s="204"/>
      <c r="AGI125" s="204"/>
      <c r="AGJ125" s="204"/>
      <c r="AGK125" s="204"/>
      <c r="AGL125" s="204"/>
      <c r="AGM125" s="204"/>
      <c r="AGN125" s="204"/>
      <c r="AGO125" s="204"/>
      <c r="AGP125" s="204"/>
      <c r="AGQ125" s="204"/>
      <c r="AGR125" s="204"/>
      <c r="AGS125" s="204"/>
      <c r="AGT125" s="204"/>
      <c r="AGU125" s="204"/>
      <c r="AGV125" s="204"/>
      <c r="AGW125" s="204"/>
      <c r="AGX125" s="204"/>
      <c r="AGY125" s="204"/>
      <c r="AGZ125" s="204"/>
      <c r="AHA125" s="204"/>
      <c r="AHB125" s="204"/>
      <c r="AHC125" s="204"/>
      <c r="AHD125" s="204"/>
      <c r="AHE125" s="204"/>
      <c r="AHF125" s="204"/>
      <c r="AHG125" s="204"/>
      <c r="AHH125" s="204"/>
      <c r="AHI125" s="204"/>
      <c r="AHJ125" s="204"/>
      <c r="AHK125" s="204"/>
      <c r="AHL125" s="204"/>
      <c r="AHM125" s="204"/>
      <c r="AHN125" s="204"/>
      <c r="AHO125" s="204"/>
      <c r="AHP125" s="204"/>
      <c r="AHQ125" s="204"/>
      <c r="AHR125" s="204"/>
      <c r="AHS125" s="204"/>
      <c r="AHT125" s="204"/>
      <c r="AHU125" s="204"/>
      <c r="AHV125" s="204"/>
      <c r="AHW125" s="204"/>
      <c r="AHX125" s="204"/>
      <c r="AHY125" s="204"/>
      <c r="AHZ125" s="204"/>
      <c r="AIA125" s="204"/>
      <c r="AIB125" s="204"/>
      <c r="AIC125" s="204"/>
      <c r="AID125" s="204"/>
      <c r="AIE125" s="204"/>
      <c r="AIF125" s="204"/>
      <c r="AIG125" s="204"/>
      <c r="AIH125" s="204"/>
      <c r="AII125" s="204"/>
      <c r="AIJ125" s="204"/>
      <c r="AIK125" s="204"/>
      <c r="AIL125" s="204"/>
      <c r="AIM125" s="204"/>
      <c r="AIN125" s="204"/>
      <c r="AIO125" s="204"/>
      <c r="AIP125" s="204"/>
      <c r="AIQ125" s="204"/>
      <c r="AIR125" s="204"/>
      <c r="AIS125" s="204"/>
      <c r="AIT125" s="204"/>
      <c r="AIU125" s="204"/>
      <c r="AIV125" s="204"/>
      <c r="AIW125" s="204"/>
      <c r="AIX125" s="204"/>
      <c r="AIY125" s="204"/>
      <c r="AIZ125" s="204"/>
      <c r="AJA125" s="204"/>
      <c r="AJB125" s="204"/>
      <c r="AJC125" s="204"/>
      <c r="AJD125" s="204"/>
      <c r="AJE125" s="204"/>
      <c r="AJF125" s="204"/>
      <c r="AJG125" s="204"/>
      <c r="AJH125" s="204"/>
      <c r="AJI125" s="204"/>
      <c r="AJJ125" s="204"/>
      <c r="AJK125" s="204"/>
      <c r="AJL125" s="204"/>
      <c r="AJM125" s="204"/>
      <c r="AJN125" s="204"/>
      <c r="AJO125" s="204"/>
      <c r="AJP125" s="204"/>
      <c r="AJQ125" s="204"/>
      <c r="AJR125" s="204"/>
      <c r="AJS125" s="204"/>
      <c r="AJT125" s="204"/>
      <c r="AJU125" s="204"/>
      <c r="AJV125" s="204"/>
      <c r="AJW125" s="204"/>
      <c r="AJX125" s="204"/>
      <c r="AJY125" s="204"/>
      <c r="AJZ125" s="204"/>
      <c r="AKA125" s="204"/>
      <c r="AKB125" s="204"/>
      <c r="AKC125" s="204"/>
      <c r="AKD125" s="204"/>
      <c r="AKE125" s="204"/>
      <c r="AKF125" s="204"/>
      <c r="AKG125" s="204"/>
      <c r="AKH125" s="204"/>
      <c r="AKI125" s="204"/>
      <c r="AKJ125" s="204"/>
      <c r="AKK125" s="204"/>
      <c r="AKL125" s="204"/>
      <c r="AKM125" s="204"/>
      <c r="AKN125" s="204"/>
      <c r="AKO125" s="204"/>
      <c r="AKP125" s="204"/>
      <c r="AKQ125" s="204"/>
      <c r="AKR125" s="204"/>
      <c r="AKS125" s="204"/>
      <c r="AKT125" s="204"/>
      <c r="AKU125" s="204"/>
      <c r="AKV125" s="204"/>
      <c r="AKW125" s="204"/>
      <c r="AKX125" s="204"/>
      <c r="AKY125" s="204"/>
      <c r="AKZ125" s="204"/>
      <c r="ALA125" s="204"/>
      <c r="ALB125" s="204"/>
      <c r="ALC125" s="204"/>
      <c r="ALD125" s="204"/>
      <c r="ALE125" s="204"/>
      <c r="ALF125" s="204"/>
      <c r="ALG125" s="204"/>
      <c r="ALH125" s="204"/>
      <c r="ALI125" s="204"/>
      <c r="ALJ125" s="204"/>
      <c r="ALK125" s="204"/>
      <c r="ALL125" s="204"/>
      <c r="ALM125" s="204"/>
      <c r="ALN125" s="204"/>
      <c r="ALO125" s="204"/>
      <c r="ALP125" s="204"/>
      <c r="ALQ125" s="204"/>
      <c r="ALR125" s="204"/>
      <c r="ALS125" s="204"/>
      <c r="ALT125" s="204"/>
      <c r="ALU125" s="204"/>
      <c r="ALV125" s="204"/>
      <c r="ALW125" s="204"/>
      <c r="ALX125" s="204"/>
      <c r="ALY125" s="204"/>
      <c r="ALZ125" s="204"/>
      <c r="AMA125" s="204"/>
      <c r="AMB125" s="204"/>
      <c r="AMC125" s="204"/>
      <c r="AMD125" s="204"/>
      <c r="AME125" s="204"/>
      <c r="AMF125" s="204"/>
      <c r="AMG125" s="204"/>
      <c r="AMH125" s="204"/>
      <c r="AMI125" s="204"/>
      <c r="AMJ125" s="204"/>
      <c r="AMK125" s="204"/>
      <c r="AML125" s="204"/>
      <c r="AMM125" s="204"/>
      <c r="AMN125" s="204"/>
      <c r="AMO125" s="204"/>
      <c r="AMP125" s="204"/>
      <c r="AMQ125" s="204"/>
      <c r="AMR125" s="204"/>
      <c r="AMS125" s="204"/>
      <c r="AMT125" s="204"/>
      <c r="AMU125" s="204"/>
      <c r="AMV125" s="204"/>
      <c r="AMW125" s="204"/>
      <c r="AMX125" s="204"/>
      <c r="AMY125" s="204"/>
      <c r="AMZ125" s="204"/>
      <c r="ANA125" s="204"/>
      <c r="ANB125" s="204"/>
      <c r="ANC125" s="204"/>
      <c r="AND125" s="204"/>
      <c r="ANE125" s="204"/>
      <c r="ANF125" s="204"/>
      <c r="ANG125" s="204"/>
      <c r="ANH125" s="204"/>
      <c r="ANI125" s="204"/>
      <c r="ANJ125" s="204"/>
    </row>
    <row r="126" spans="1:1050" s="35" customFormat="1" ht="26.1" customHeight="1" outlineLevel="2" x14ac:dyDescent="0.2">
      <c r="A126" s="386">
        <f>EJ126</f>
        <v>3321</v>
      </c>
      <c r="B126" s="387" t="s">
        <v>137</v>
      </c>
      <c r="C126" s="387" t="s">
        <v>178</v>
      </c>
      <c r="D126" s="387" t="s">
        <v>114</v>
      </c>
      <c r="E126" s="387" t="s">
        <v>234</v>
      </c>
      <c r="F126" s="387"/>
      <c r="G126" s="388" t="s">
        <v>235</v>
      </c>
      <c r="H126" s="389" t="s">
        <v>130</v>
      </c>
      <c r="I126" s="389">
        <v>20</v>
      </c>
      <c r="J126" s="391">
        <v>564.39</v>
      </c>
      <c r="K126" s="391">
        <v>50.49</v>
      </c>
      <c r="L126" s="391">
        <v>346.03</v>
      </c>
      <c r="M126" s="391">
        <v>183.41</v>
      </c>
      <c r="N126" s="391"/>
      <c r="O126" s="391"/>
      <c r="P126" s="391"/>
      <c r="Q126" s="391"/>
      <c r="R126" s="391"/>
      <c r="S126" s="391"/>
      <c r="T126" s="391">
        <f t="shared" si="93"/>
        <v>1144.32</v>
      </c>
      <c r="U126" s="391">
        <f t="shared" si="94"/>
        <v>15653.66</v>
      </c>
      <c r="V126" s="389">
        <v>5</v>
      </c>
      <c r="W126" s="392">
        <v>20</v>
      </c>
      <c r="X126" s="393">
        <f>VLOOKUP(W126,'[1]PPTOS GENERALES 2024'!$AL$11:$AN$40,3)*Y126</f>
        <v>528.66</v>
      </c>
      <c r="Y126" s="394">
        <v>1</v>
      </c>
      <c r="Z126" s="395">
        <f>VLOOKUP(C126,'[1]PPTOS GENERALES 2024'!$AL$3:$AO$8,4)*Y126</f>
        <v>865.68</v>
      </c>
      <c r="AA126" s="395">
        <f>VLOOKUP(C126,'[1]PPTOS GENERALES 2024'!$AL$3:$AP$8,5)*DM126*Y126</f>
        <v>285.12</v>
      </c>
      <c r="AB126" s="395"/>
      <c r="AC126" s="391">
        <f>VLOOKUP(C126,'[1]PPTOS GENERALES 2024'!$AU$3:$AV$8,2)*Y126</f>
        <v>748.20899999999995</v>
      </c>
      <c r="AD126" s="391">
        <f>VLOOKUP(C126,'[1]PPTOS GENERALES 2024'!$AU$3:$AW$8,3)*DM126*Y126</f>
        <v>246.12299999999999</v>
      </c>
      <c r="AE126" s="396">
        <f>VLOOKUP(I126,'[1]PPTOS GENERALES 2024'!$AL$11:$AN$40,3)*Y126</f>
        <v>528.66</v>
      </c>
      <c r="AF126" s="391">
        <f t="shared" si="95"/>
        <v>0</v>
      </c>
      <c r="AG126" s="391">
        <f>VLOOKUP(V126,'[1]PPTOS GENERALES 2024'!$AL$45:$AU$56,10)*Y126</f>
        <v>543.62</v>
      </c>
      <c r="AH126" s="391"/>
      <c r="AI126" s="391"/>
      <c r="AJ126" s="391"/>
      <c r="AK126" s="397"/>
      <c r="AL126" s="391">
        <f>VLOOKUP(V126,'[1]PPTOS GENERALES 2024'!$AL$45:$BB$56,12)*AK126</f>
        <v>0</v>
      </c>
      <c r="AM126" s="397"/>
      <c r="AN126" s="391">
        <f>VLOOKUP(V126,'[1]PPTOS GENERALES 2024'!$AL$45:$BB$56,14)*AM126</f>
        <v>0</v>
      </c>
      <c r="AO126" s="397"/>
      <c r="AP126" s="391">
        <f>VLOOKUP(V126,'[1]PPTOS GENERALES 2024'!$AL$45:$BB$56,15)*AO126</f>
        <v>0</v>
      </c>
      <c r="AQ126" s="397"/>
      <c r="AR126" s="391">
        <f>VLOOKUP(V126,'[1]PPTOS GENERALES 2024'!$AL$45:$BB$56,17)*AQ126</f>
        <v>0</v>
      </c>
      <c r="AS126" s="397"/>
      <c r="AT126" s="391">
        <f>VLOOKUP(V126,'[1]PPTOS GENERALES 2024'!$AL$45:$BG$56,18)*AS126</f>
        <v>0</v>
      </c>
      <c r="AU126" s="398"/>
      <c r="AV126" s="391">
        <f>VLOOKUP(V126,'[1]PPTOS GENERALES 2024'!$AL$45:$BG$56,19)*AU126</f>
        <v>0</v>
      </c>
      <c r="AW126" s="398"/>
      <c r="AX126" s="391">
        <f>VLOOKUP(V126,'[1]PPTOS GENERALES 2024'!$AL$45:$BG$56,20)*AW126</f>
        <v>0</v>
      </c>
      <c r="AY126" s="398"/>
      <c r="AZ126" s="391">
        <f>VLOOKUP(V126,'[1]PPTOS GENERALES 2024'!$AL$45:$BG$56,21)*AY126</f>
        <v>0</v>
      </c>
      <c r="BA126" s="398"/>
      <c r="BB126" s="391">
        <f>VLOOKUP(V126,'[1]PPTOS GENERALES 2024'!$AL$45:$BG$56,22)*BA126</f>
        <v>0</v>
      </c>
      <c r="BC126" s="398"/>
      <c r="BD126" s="270">
        <f>VLOOKUP(V126,'[1]PPTOS GENERALES 2024'!$AL$45:$BZ$56,23)*BC126</f>
        <v>0</v>
      </c>
      <c r="BE126" s="398"/>
      <c r="BF126" s="270">
        <f>VLOOKUP(V126,'[1]PPTOS GENERALES 2024'!$AL$45:$BZ$56,24)*BE126</f>
        <v>0</v>
      </c>
      <c r="BG126" s="398"/>
      <c r="BH126" s="270">
        <f>VLOOKUP(V126,'[1]PPTOS GENERALES 2024'!$AL$45:$BZ$56,25)*BG126</f>
        <v>0</v>
      </c>
      <c r="BI126" s="398"/>
      <c r="BJ126" s="270">
        <f>VLOOKUP(V126,'[1]PPTOS GENERALES 2024'!$AL$45:$BZ$56,26)*BI126</f>
        <v>0</v>
      </c>
      <c r="BK126" s="398"/>
      <c r="BL126" s="270">
        <f>VLOOKUP(V126,'[1]PPTOS GENERALES 2024'!$AL$45:$BZ$56,27)*BK126</f>
        <v>0</v>
      </c>
      <c r="BM126" s="270"/>
      <c r="BN126" s="270">
        <f>VLOOKUP(V126,'[1]PPTOS GENERALES 2024'!$AL$45:$BZ$56,28)*BM126</f>
        <v>0</v>
      </c>
      <c r="BO126" s="270"/>
      <c r="BP126" s="270">
        <f>VLOOKUP(V126,'[1]PPTOS GENERALES 2024'!$AL$45:$BZ$56,29)*BO126</f>
        <v>0</v>
      </c>
      <c r="BQ126" s="270"/>
      <c r="BR126" s="270">
        <f>VLOOKUP(V126,'[1]PPTOS GENERALES 2024'!$AL$45:$BZ$56,30)*BQ126</f>
        <v>0</v>
      </c>
      <c r="BS126" s="270"/>
      <c r="BT126" s="270">
        <f>VLOOKUP(V126,'[1]PPTOS GENERALES 2024'!$AL$45:$BZ$56,31)*BS126</f>
        <v>0</v>
      </c>
      <c r="BU126" s="270"/>
      <c r="BV126" s="270">
        <f>VLOOKUP(V126,'[1]PPTOS GENERALES 2024'!$AL$45:$BZ$56,32)*BU126</f>
        <v>0</v>
      </c>
      <c r="BW126" s="270"/>
      <c r="BX126" s="270">
        <f>VLOOKUP(V126,'[1]PPTOS GENERALES 2024'!$AL$45:$BZ$56,33)*BW126</f>
        <v>0</v>
      </c>
      <c r="BY126" s="270"/>
      <c r="BZ126" s="270">
        <f>VLOOKUP(V126,'[1]PPTOS GENERALES 2024'!$AL$45:$BZ$56,34)*BY126</f>
        <v>0</v>
      </c>
      <c r="CA126" s="270"/>
      <c r="CB126" s="270">
        <f>VLOOKUP(V126,'[1]PPTOS GENERALES 2024'!$AL$45:$BZ$56,35)*CA126</f>
        <v>0</v>
      </c>
      <c r="CC126" s="270">
        <v>0</v>
      </c>
      <c r="CD126" s="270">
        <f>VLOOKUP(V126,'[1]PPTOS GENERALES 2024'!$AL$45:$BZ$56,36)*CC126</f>
        <v>0</v>
      </c>
      <c r="CE126" s="270">
        <v>1</v>
      </c>
      <c r="CF126" s="270">
        <f>VLOOKUP(V126,'[1]PPTOS GENERALES 2024'!$AL$45:$BZ$56,37)*CE126</f>
        <v>166.29184000000004</v>
      </c>
      <c r="CG126" s="270">
        <v>0</v>
      </c>
      <c r="CH126" s="270">
        <f>VLOOKUP(V126,'[1]PPTOS GENERALES 2024'!$AL$45:$BZ$56,38)*CG126</f>
        <v>0</v>
      </c>
      <c r="CI126" s="270">
        <v>0</v>
      </c>
      <c r="CJ126" s="270">
        <f>VLOOKUP(V126,'[1]PPTOS GENERALES 2024'!$AL$45:$BZ$56,39)*CI126</f>
        <v>0</v>
      </c>
      <c r="CK126" s="270"/>
      <c r="CL126" s="270">
        <f>VLOOKUP(V126,'[1]PPTOS GENERALES 2024'!$AL$45:$BZ$56,40)*CK126</f>
        <v>0</v>
      </c>
      <c r="CM126" s="270"/>
      <c r="CN126" s="270">
        <f>VLOOKUP(V126,'[1]PPTOS GENERALES 2024'!$AL$45:$BZ$56,41)*CM126</f>
        <v>0</v>
      </c>
      <c r="CO126" s="391">
        <f>SUM(BB126)</f>
        <v>0</v>
      </c>
      <c r="CP126" s="391"/>
      <c r="CQ126" s="391">
        <f t="shared" si="96"/>
        <v>0</v>
      </c>
      <c r="CR126" s="391">
        <f t="array" ref="CR126">ROUND((Z126*12)+(AC126*2),2)</f>
        <v>11884.58</v>
      </c>
      <c r="CS126" s="51"/>
      <c r="CT126" s="391"/>
      <c r="CU126" s="391">
        <f t="array" ref="CU126">ROUND((AA126*12)+ (AD126*2)+AB126,2)</f>
        <v>3913.69</v>
      </c>
      <c r="CV126" s="270">
        <f>SUM(CO126:CU126)</f>
        <v>15798.27</v>
      </c>
      <c r="CW126" s="391">
        <f t="array" ref="CW126">ROUND((AE126+AF126)*14,2)</f>
        <v>7401.24</v>
      </c>
      <c r="CX126" s="391">
        <f t="array" ref="CX126">ROUND(AG126*14,2)</f>
        <v>7610.68</v>
      </c>
      <c r="CY126" s="270">
        <f t="shared" si="97"/>
        <v>2328.09</v>
      </c>
      <c r="CZ126" s="278">
        <f t="shared" si="98"/>
        <v>9938.77</v>
      </c>
      <c r="DA126" s="129">
        <f>CO126+CP126+CS126+CR126+CT126+CU126+CW126+CX126+CY126</f>
        <v>33138.28</v>
      </c>
      <c r="DB126" s="390">
        <v>0</v>
      </c>
      <c r="DC126" s="400">
        <f t="shared" si="99"/>
        <v>31123.119999999999</v>
      </c>
      <c r="DD126" s="401">
        <f t="shared" si="100"/>
        <v>0.98823278389846214</v>
      </c>
      <c r="DE126" s="391"/>
      <c r="DF126" s="391"/>
      <c r="DG126" s="391">
        <f t="shared" si="101"/>
        <v>2223.08</v>
      </c>
      <c r="DH126" s="389" t="e">
        <f>#REF!-#REF!</f>
        <v>#REF!</v>
      </c>
      <c r="DI126" s="402" t="s">
        <v>122</v>
      </c>
      <c r="DJ126" s="411">
        <v>35627</v>
      </c>
      <c r="DK126" s="284">
        <v>45658</v>
      </c>
      <c r="DL126" s="403">
        <f t="shared" si="102"/>
        <v>9</v>
      </c>
      <c r="DM126" s="403">
        <f t="shared" si="103"/>
        <v>9</v>
      </c>
      <c r="DN126" s="404">
        <f>ROUND(AF126/30,2)</f>
        <v>0</v>
      </c>
      <c r="DO126" s="405">
        <f>ROUND(AJ126/30,2)</f>
        <v>0</v>
      </c>
      <c r="DP126" s="405">
        <f>ROUND(AL126/30,2)</f>
        <v>0</v>
      </c>
      <c r="DQ126" s="405">
        <f>ROUND(AN126/30,2)</f>
        <v>0</v>
      </c>
      <c r="DR126" s="405">
        <f>ROUND(AP126/30,2)</f>
        <v>0</v>
      </c>
      <c r="DS126" s="405">
        <f>ROUND(AR126/30,2)</f>
        <v>0</v>
      </c>
      <c r="DT126" s="405">
        <f>ROUND(AT126/30,2)</f>
        <v>0</v>
      </c>
      <c r="DU126" s="405">
        <f>ROUND(AV126/30,2)</f>
        <v>0</v>
      </c>
      <c r="DV126" s="405">
        <f>ROUND(AX126/30,2)</f>
        <v>0</v>
      </c>
      <c r="DW126" s="405">
        <f>ROUND(AZ126/30,2)</f>
        <v>0</v>
      </c>
      <c r="DX126" s="405">
        <f>ROUND(BB126/30,2)</f>
        <v>0</v>
      </c>
      <c r="DY126" s="204"/>
      <c r="DZ126" s="406">
        <v>203</v>
      </c>
      <c r="EA126" s="406">
        <v>1442.08</v>
      </c>
      <c r="EB126" s="407" t="e">
        <f>#REF!-DZ126</f>
        <v>#REF!</v>
      </c>
      <c r="EC126" s="408">
        <f>DG126-EA126</f>
        <v>781</v>
      </c>
      <c r="ED126" s="409">
        <f>ROUND(DB126/2,2)</f>
        <v>0</v>
      </c>
      <c r="EE126" s="204"/>
      <c r="EF126" s="204"/>
      <c r="EG126" s="204"/>
      <c r="EH126" s="204"/>
      <c r="EI126" s="134" t="s">
        <v>288</v>
      </c>
      <c r="EJ126" s="124">
        <v>3321</v>
      </c>
      <c r="EK126" s="295" t="s">
        <v>147</v>
      </c>
      <c r="EL126" s="295">
        <v>3</v>
      </c>
      <c r="EM126" s="205">
        <v>2</v>
      </c>
      <c r="EN126" s="170">
        <v>1</v>
      </c>
      <c r="EO126" s="170" t="s">
        <v>132</v>
      </c>
      <c r="EP126" s="172"/>
      <c r="EQ126" s="172"/>
      <c r="ER126" s="172"/>
      <c r="ES126" s="172"/>
      <c r="ET126" s="172"/>
      <c r="EU126" s="172"/>
      <c r="EV126" s="172"/>
      <c r="EW126" s="172"/>
      <c r="EX126" s="172"/>
      <c r="EY126" s="172"/>
      <c r="EZ126" s="172"/>
      <c r="FA126" s="172"/>
      <c r="FB126" s="172"/>
      <c r="FC126" s="172"/>
      <c r="FD126" s="172"/>
      <c r="FE126" s="172"/>
      <c r="FF126" s="172"/>
      <c r="FG126" s="172"/>
      <c r="FH126" s="172"/>
      <c r="FI126" s="172"/>
      <c r="FJ126" s="172"/>
      <c r="FK126" s="172"/>
      <c r="FL126" s="172"/>
      <c r="FM126" s="172"/>
      <c r="FN126" s="172"/>
      <c r="FO126" s="172"/>
      <c r="FP126" s="172"/>
      <c r="FQ126" s="172"/>
      <c r="FR126" s="172"/>
      <c r="FS126" s="172"/>
      <c r="FT126" s="172"/>
      <c r="FU126" s="172"/>
      <c r="FV126" s="172"/>
      <c r="FW126" s="172"/>
      <c r="FX126" s="172"/>
      <c r="FY126" s="172"/>
      <c r="FZ126" s="172"/>
      <c r="GA126" s="172"/>
      <c r="GB126" s="172"/>
      <c r="GC126" s="172"/>
      <c r="GD126" s="172"/>
      <c r="GE126" s="172"/>
      <c r="GF126" s="172"/>
      <c r="GG126" s="172"/>
      <c r="GH126" s="172"/>
      <c r="GI126" s="172"/>
      <c r="GJ126" s="172"/>
      <c r="GK126" s="172"/>
      <c r="GL126" s="172"/>
      <c r="GM126" s="172"/>
      <c r="GN126" s="172"/>
      <c r="GO126" s="172"/>
      <c r="GP126" s="172"/>
      <c r="GQ126" s="172"/>
      <c r="GR126" s="172"/>
      <c r="GS126" s="172"/>
      <c r="GT126" s="172"/>
      <c r="GU126" s="172"/>
      <c r="GV126" s="172"/>
      <c r="GW126" s="172"/>
      <c r="GX126" s="172"/>
      <c r="GY126" s="172"/>
      <c r="GZ126" s="172"/>
      <c r="HA126" s="172"/>
      <c r="HB126" s="172"/>
      <c r="HC126" s="172"/>
      <c r="HD126" s="172"/>
      <c r="HE126" s="172"/>
      <c r="HF126" s="172"/>
      <c r="HG126" s="172"/>
      <c r="HH126" s="172"/>
      <c r="HI126" s="172"/>
      <c r="HJ126" s="172"/>
      <c r="HK126" s="172"/>
      <c r="HL126" s="172"/>
      <c r="HM126" s="172"/>
      <c r="HN126" s="172"/>
      <c r="HO126" s="172"/>
      <c r="HP126" s="172"/>
      <c r="HQ126" s="172"/>
      <c r="HR126" s="172"/>
      <c r="HS126" s="172"/>
      <c r="HT126" s="172"/>
      <c r="HU126" s="172"/>
      <c r="HV126" s="172"/>
      <c r="HW126" s="172"/>
      <c r="HX126" s="172"/>
      <c r="HY126" s="172"/>
      <c r="HZ126" s="172"/>
      <c r="IA126" s="172"/>
      <c r="IB126" s="172"/>
      <c r="IC126" s="172"/>
      <c r="ID126" s="172"/>
      <c r="IE126" s="172"/>
      <c r="IF126" s="172"/>
      <c r="IG126" s="172"/>
      <c r="IH126" s="172"/>
      <c r="II126" s="172"/>
      <c r="IJ126" s="172"/>
      <c r="IK126" s="172"/>
      <c r="IL126" s="172"/>
      <c r="IM126" s="172"/>
      <c r="IN126" s="172"/>
      <c r="IO126" s="172"/>
      <c r="IP126" s="172"/>
      <c r="IQ126" s="172"/>
      <c r="IR126" s="172"/>
      <c r="IS126" s="172"/>
      <c r="IT126" s="172"/>
      <c r="IU126" s="172"/>
      <c r="IV126" s="172"/>
      <c r="IW126" s="172"/>
      <c r="IX126" s="172"/>
      <c r="IY126" s="172"/>
      <c r="IZ126" s="172"/>
      <c r="JA126" s="172"/>
      <c r="JB126" s="172"/>
      <c r="JC126" s="172"/>
      <c r="JD126" s="172"/>
      <c r="JE126" s="172"/>
      <c r="JF126" s="172"/>
      <c r="JG126" s="172"/>
      <c r="JH126" s="172"/>
      <c r="JI126" s="172"/>
      <c r="JJ126" s="172"/>
      <c r="JK126" s="172"/>
      <c r="JL126" s="172"/>
      <c r="JM126" s="172"/>
      <c r="JN126" s="172"/>
      <c r="JO126" s="172"/>
      <c r="JP126" s="172"/>
      <c r="JQ126" s="172"/>
      <c r="JR126" s="172"/>
      <c r="JS126" s="172"/>
      <c r="JT126" s="172"/>
      <c r="JU126" s="172"/>
      <c r="JV126" s="172"/>
      <c r="JW126" s="172"/>
      <c r="JX126" s="172"/>
      <c r="JY126" s="172"/>
      <c r="JZ126" s="172"/>
      <c r="KA126" s="172"/>
      <c r="KB126" s="172"/>
      <c r="KC126" s="172"/>
      <c r="KD126" s="172"/>
      <c r="KE126" s="172"/>
      <c r="KF126" s="172"/>
      <c r="KG126" s="172"/>
      <c r="KH126" s="172"/>
      <c r="KI126" s="172"/>
      <c r="KJ126" s="172"/>
      <c r="KK126" s="172"/>
      <c r="KL126" s="172"/>
      <c r="KM126" s="172"/>
      <c r="KN126" s="172"/>
      <c r="KO126" s="172"/>
      <c r="KP126" s="172"/>
      <c r="KQ126" s="172"/>
      <c r="KR126" s="172"/>
      <c r="KS126" s="172"/>
      <c r="KT126" s="172"/>
      <c r="KU126" s="172"/>
      <c r="KV126" s="172"/>
      <c r="KW126" s="172"/>
      <c r="KX126" s="172"/>
      <c r="KY126" s="172"/>
      <c r="KZ126" s="172"/>
      <c r="LA126" s="172"/>
      <c r="LB126" s="172"/>
      <c r="LC126" s="172"/>
      <c r="LD126" s="172"/>
      <c r="LE126" s="172"/>
      <c r="LF126" s="172"/>
      <c r="LG126" s="172"/>
      <c r="LH126" s="172"/>
      <c r="LI126" s="172"/>
      <c r="LJ126" s="172"/>
      <c r="LK126" s="172"/>
      <c r="LL126" s="172"/>
      <c r="LM126" s="172"/>
      <c r="LN126" s="172"/>
      <c r="LO126" s="172"/>
      <c r="LP126" s="172"/>
      <c r="LQ126" s="172"/>
      <c r="LR126" s="172"/>
      <c r="LS126" s="172"/>
      <c r="LT126" s="172"/>
      <c r="LU126" s="172"/>
      <c r="LV126" s="172"/>
      <c r="LW126" s="172"/>
      <c r="LX126" s="172"/>
      <c r="LY126" s="172"/>
      <c r="LZ126" s="172"/>
      <c r="MA126" s="172"/>
      <c r="MB126" s="172"/>
      <c r="MC126" s="172"/>
      <c r="MD126" s="172"/>
      <c r="ME126" s="172"/>
      <c r="MF126" s="172"/>
      <c r="MG126" s="172"/>
      <c r="MH126" s="172"/>
      <c r="MI126" s="172"/>
      <c r="MJ126" s="172"/>
      <c r="MK126" s="172"/>
      <c r="ML126" s="172"/>
      <c r="MM126" s="172"/>
      <c r="MN126" s="172"/>
      <c r="MO126" s="172"/>
      <c r="MP126" s="172"/>
      <c r="MQ126" s="172"/>
      <c r="MR126" s="172"/>
      <c r="MS126" s="172"/>
      <c r="MT126" s="172"/>
      <c r="MU126" s="172"/>
      <c r="MV126" s="172"/>
      <c r="MW126" s="172"/>
      <c r="MX126" s="172"/>
      <c r="MY126" s="172"/>
      <c r="MZ126" s="172"/>
      <c r="NA126" s="172"/>
      <c r="NB126" s="172"/>
      <c r="NC126" s="172"/>
      <c r="ND126" s="172"/>
      <c r="NE126" s="172"/>
      <c r="NF126" s="172"/>
      <c r="NG126" s="172"/>
      <c r="NH126" s="172"/>
      <c r="NI126" s="172"/>
      <c r="NJ126" s="172"/>
      <c r="NK126" s="172"/>
      <c r="NL126" s="172"/>
      <c r="NM126" s="172"/>
      <c r="NN126" s="172"/>
      <c r="NO126" s="172"/>
      <c r="NP126" s="172"/>
      <c r="NQ126" s="172"/>
      <c r="NR126" s="172"/>
      <c r="NS126" s="172"/>
      <c r="NT126" s="172"/>
      <c r="NU126" s="172"/>
      <c r="NV126" s="172"/>
      <c r="NW126" s="172"/>
      <c r="NX126" s="172"/>
      <c r="NY126" s="172"/>
      <c r="NZ126" s="172"/>
      <c r="OA126" s="172"/>
      <c r="OB126" s="172"/>
      <c r="OC126" s="172"/>
      <c r="OD126" s="172"/>
      <c r="OE126" s="172"/>
      <c r="OF126" s="172"/>
      <c r="OG126" s="172"/>
      <c r="OH126" s="172"/>
      <c r="OI126" s="172"/>
      <c r="OJ126" s="172"/>
      <c r="OK126" s="172"/>
      <c r="OL126" s="172"/>
      <c r="OM126" s="172"/>
      <c r="ON126" s="172"/>
      <c r="OO126" s="172"/>
      <c r="OP126" s="172"/>
      <c r="OQ126" s="172"/>
      <c r="OR126" s="172"/>
      <c r="OS126" s="172"/>
      <c r="OT126" s="172"/>
      <c r="OU126" s="172"/>
      <c r="OV126" s="172"/>
      <c r="OW126" s="172"/>
      <c r="OX126" s="172"/>
      <c r="OY126" s="172"/>
      <c r="OZ126" s="172"/>
      <c r="PA126" s="172"/>
      <c r="PB126" s="172"/>
      <c r="PC126" s="172"/>
      <c r="PD126" s="172"/>
      <c r="PE126" s="172"/>
      <c r="PF126" s="172"/>
      <c r="PG126" s="172"/>
      <c r="PH126" s="172"/>
      <c r="PI126" s="172"/>
      <c r="PJ126" s="172"/>
      <c r="PK126" s="172"/>
      <c r="PL126" s="172"/>
      <c r="PM126" s="172"/>
      <c r="PN126" s="172"/>
      <c r="PO126" s="172"/>
      <c r="PP126" s="172"/>
      <c r="PQ126" s="172"/>
      <c r="PR126" s="172"/>
      <c r="PS126" s="172"/>
      <c r="PT126" s="172"/>
      <c r="PU126" s="172"/>
      <c r="PV126" s="172"/>
      <c r="PW126" s="172"/>
      <c r="PX126" s="172"/>
      <c r="PY126" s="172"/>
      <c r="PZ126" s="172"/>
      <c r="QA126" s="172"/>
      <c r="QB126" s="172"/>
      <c r="QC126" s="172"/>
      <c r="QD126" s="172"/>
      <c r="QE126" s="172"/>
      <c r="QF126" s="172"/>
      <c r="QG126" s="172"/>
      <c r="QH126" s="172"/>
      <c r="QI126" s="172"/>
      <c r="QJ126" s="172"/>
      <c r="QK126" s="172"/>
      <c r="QL126" s="172"/>
      <c r="QM126" s="172"/>
      <c r="QN126" s="172"/>
      <c r="QO126" s="172"/>
      <c r="QP126" s="172"/>
      <c r="QQ126" s="172"/>
      <c r="QR126" s="172"/>
      <c r="QS126" s="172"/>
      <c r="QT126" s="172"/>
      <c r="QU126" s="172"/>
      <c r="QV126" s="172"/>
      <c r="QW126" s="172"/>
      <c r="QX126" s="172"/>
      <c r="QY126" s="172"/>
      <c r="QZ126" s="172"/>
      <c r="RA126" s="172"/>
      <c r="RB126" s="172"/>
      <c r="RC126" s="172"/>
      <c r="RD126" s="172"/>
      <c r="RE126" s="172"/>
      <c r="RF126" s="172"/>
      <c r="RG126" s="172"/>
      <c r="RH126" s="172"/>
      <c r="RI126" s="172"/>
      <c r="RJ126" s="172"/>
      <c r="RK126" s="172"/>
      <c r="RL126" s="172"/>
      <c r="RM126" s="172"/>
      <c r="RN126" s="172"/>
      <c r="RO126" s="172"/>
      <c r="RP126" s="172"/>
      <c r="RQ126" s="172"/>
      <c r="RR126" s="172"/>
      <c r="RS126" s="172"/>
      <c r="RT126" s="172"/>
      <c r="RU126" s="172"/>
      <c r="RV126" s="172"/>
      <c r="RW126" s="172"/>
      <c r="RX126" s="172"/>
      <c r="RY126" s="172"/>
      <c r="RZ126" s="172"/>
      <c r="SA126" s="172"/>
      <c r="SB126" s="172"/>
      <c r="SC126" s="172"/>
      <c r="SD126" s="172"/>
      <c r="SE126" s="172"/>
      <c r="SF126" s="172"/>
      <c r="SG126" s="172"/>
      <c r="SH126" s="172"/>
      <c r="SI126" s="172"/>
      <c r="SJ126" s="172"/>
      <c r="SK126" s="172"/>
      <c r="SL126" s="172"/>
      <c r="SM126" s="172"/>
      <c r="SN126" s="172"/>
      <c r="SO126" s="172"/>
      <c r="SP126" s="172"/>
      <c r="SQ126" s="172"/>
      <c r="SR126" s="172"/>
      <c r="SS126" s="172"/>
      <c r="ST126" s="172"/>
      <c r="SU126" s="172"/>
      <c r="SV126" s="172"/>
      <c r="SW126" s="172"/>
      <c r="SX126" s="172"/>
      <c r="SY126" s="172"/>
      <c r="SZ126" s="172"/>
      <c r="TA126" s="172"/>
      <c r="TB126" s="172"/>
      <c r="TC126" s="172"/>
      <c r="TD126" s="172"/>
      <c r="TE126" s="172"/>
      <c r="TF126" s="172"/>
      <c r="TG126" s="172"/>
      <c r="TH126" s="172"/>
      <c r="TI126" s="172"/>
      <c r="TJ126" s="172"/>
      <c r="TK126" s="172"/>
      <c r="TL126" s="172"/>
      <c r="TM126" s="172"/>
      <c r="TN126" s="172"/>
      <c r="TO126" s="172"/>
      <c r="TP126" s="172"/>
      <c r="TQ126" s="172"/>
      <c r="TR126" s="172"/>
      <c r="TS126" s="172"/>
      <c r="TT126" s="172"/>
      <c r="TU126" s="172"/>
      <c r="TV126" s="172"/>
      <c r="TW126" s="172"/>
      <c r="TX126" s="172"/>
      <c r="TY126" s="172"/>
      <c r="TZ126" s="172"/>
      <c r="UA126" s="172"/>
      <c r="UB126" s="172"/>
      <c r="UC126" s="172"/>
      <c r="UD126" s="172"/>
      <c r="UE126" s="172"/>
      <c r="UF126" s="172"/>
      <c r="UG126" s="172"/>
      <c r="UH126" s="172"/>
      <c r="UI126" s="172"/>
      <c r="UJ126" s="172"/>
      <c r="UK126" s="172"/>
      <c r="UL126" s="172"/>
      <c r="UM126" s="172"/>
      <c r="UN126" s="172"/>
      <c r="UO126" s="172"/>
      <c r="UP126" s="172"/>
      <c r="UQ126" s="172"/>
      <c r="UR126" s="172"/>
      <c r="US126" s="172"/>
      <c r="UT126" s="172"/>
      <c r="UU126" s="172"/>
      <c r="UV126" s="172"/>
      <c r="UW126" s="172"/>
      <c r="UX126" s="172"/>
      <c r="UY126" s="172"/>
      <c r="UZ126" s="172"/>
      <c r="VA126" s="172"/>
      <c r="VB126" s="172"/>
      <c r="VC126" s="172"/>
      <c r="VD126" s="172"/>
      <c r="VE126" s="172"/>
      <c r="VF126" s="172"/>
      <c r="VG126" s="172"/>
      <c r="VH126" s="172"/>
      <c r="VI126" s="172"/>
      <c r="VJ126" s="172"/>
      <c r="VK126" s="172"/>
      <c r="VL126" s="172"/>
      <c r="VM126" s="172"/>
      <c r="VN126" s="172"/>
      <c r="VO126" s="172"/>
      <c r="VP126" s="172"/>
      <c r="VQ126" s="172"/>
      <c r="VR126" s="172"/>
      <c r="VS126" s="172"/>
      <c r="VT126" s="172"/>
      <c r="VU126" s="172"/>
      <c r="VV126" s="172"/>
      <c r="VW126" s="172"/>
      <c r="VX126" s="172"/>
      <c r="VY126" s="172"/>
      <c r="VZ126" s="172"/>
      <c r="WA126" s="172"/>
      <c r="WB126" s="172"/>
      <c r="WC126" s="172"/>
      <c r="WD126" s="172"/>
      <c r="WE126" s="172"/>
      <c r="WF126" s="172"/>
      <c r="WG126" s="172"/>
      <c r="WH126" s="172"/>
      <c r="WI126" s="172"/>
      <c r="WJ126" s="172"/>
      <c r="WK126" s="172"/>
      <c r="WL126" s="172"/>
      <c r="WM126" s="172"/>
      <c r="WN126" s="172"/>
      <c r="WO126" s="172"/>
      <c r="WP126" s="172"/>
      <c r="WQ126" s="172"/>
      <c r="WR126" s="172"/>
      <c r="WS126" s="172"/>
      <c r="WT126" s="172"/>
      <c r="WU126" s="172"/>
      <c r="WV126" s="172"/>
      <c r="WW126" s="172"/>
      <c r="WX126" s="172"/>
      <c r="WY126" s="172"/>
      <c r="WZ126" s="172"/>
      <c r="XA126" s="172"/>
      <c r="XB126" s="172"/>
      <c r="XC126" s="172"/>
      <c r="XD126" s="172"/>
      <c r="XE126" s="172"/>
      <c r="XF126" s="172"/>
      <c r="XG126" s="172"/>
      <c r="XH126" s="172"/>
      <c r="XI126" s="172"/>
      <c r="XJ126" s="172"/>
      <c r="XK126" s="172"/>
      <c r="XL126" s="172"/>
      <c r="XM126" s="172"/>
      <c r="XN126" s="172"/>
      <c r="XO126" s="172"/>
      <c r="XP126" s="172"/>
      <c r="XQ126" s="172"/>
      <c r="XR126" s="172"/>
      <c r="XS126" s="172"/>
      <c r="XT126" s="172"/>
      <c r="XU126" s="172"/>
      <c r="XV126" s="172"/>
      <c r="XW126" s="172"/>
      <c r="XX126" s="172"/>
      <c r="XY126" s="172"/>
      <c r="XZ126" s="172"/>
      <c r="YA126" s="172"/>
      <c r="YB126" s="172"/>
      <c r="YC126" s="172"/>
      <c r="YD126" s="172"/>
      <c r="YE126" s="172"/>
      <c r="YF126" s="172"/>
      <c r="YG126" s="172"/>
      <c r="YH126" s="172"/>
      <c r="YI126" s="172"/>
      <c r="YJ126" s="172"/>
      <c r="YK126" s="172"/>
      <c r="YL126" s="172"/>
      <c r="YM126" s="172"/>
      <c r="YN126" s="172"/>
      <c r="YO126" s="172"/>
      <c r="YP126" s="172"/>
      <c r="YQ126" s="172"/>
      <c r="YR126" s="172"/>
      <c r="YS126" s="172"/>
      <c r="YT126" s="172"/>
      <c r="YU126" s="172"/>
      <c r="YV126" s="172"/>
      <c r="YW126" s="172"/>
      <c r="YX126" s="172"/>
      <c r="YY126" s="172"/>
      <c r="YZ126" s="172"/>
      <c r="ZA126" s="172"/>
      <c r="ZB126" s="172"/>
      <c r="ZC126" s="172"/>
      <c r="ZD126" s="172"/>
      <c r="ZE126" s="172"/>
      <c r="ZF126" s="172"/>
      <c r="ZG126" s="172"/>
      <c r="ZH126" s="172"/>
      <c r="ZI126" s="172"/>
      <c r="ZJ126" s="172"/>
      <c r="ZK126" s="172"/>
      <c r="ZL126" s="172"/>
      <c r="ZM126" s="172"/>
      <c r="ZN126" s="172"/>
      <c r="ZO126" s="172"/>
      <c r="ZP126" s="172"/>
      <c r="ZQ126" s="172"/>
      <c r="ZR126" s="172"/>
      <c r="ZS126" s="172"/>
      <c r="ZT126" s="172"/>
      <c r="ZU126" s="172"/>
      <c r="ZV126" s="172"/>
      <c r="ZW126" s="172"/>
      <c r="ZX126" s="172"/>
      <c r="ZY126" s="172"/>
      <c r="ZZ126" s="172"/>
      <c r="AAA126" s="172"/>
      <c r="AAB126" s="172"/>
      <c r="AAC126" s="172"/>
      <c r="AAD126" s="172"/>
      <c r="AAE126" s="172"/>
      <c r="AAF126" s="172"/>
      <c r="AAG126" s="172"/>
      <c r="AAH126" s="172"/>
      <c r="AAI126" s="172"/>
      <c r="AAJ126" s="172"/>
      <c r="AAK126" s="172"/>
      <c r="AAL126" s="172"/>
      <c r="AAM126" s="172"/>
      <c r="AAN126" s="172"/>
      <c r="AAO126" s="172"/>
      <c r="AAP126" s="172"/>
      <c r="AAQ126" s="172"/>
      <c r="AAR126" s="172"/>
      <c r="AAS126" s="172"/>
      <c r="AAT126" s="172"/>
      <c r="AAU126" s="172"/>
      <c r="AAV126" s="172"/>
      <c r="AAW126" s="172"/>
      <c r="AAX126" s="172"/>
      <c r="AAY126" s="172"/>
      <c r="AAZ126" s="172"/>
      <c r="ABA126" s="172"/>
      <c r="ABB126" s="172"/>
      <c r="ABC126" s="172"/>
      <c r="ABD126" s="172"/>
      <c r="ABE126" s="172"/>
      <c r="ABF126" s="172"/>
      <c r="ABG126" s="172"/>
      <c r="ABH126" s="172"/>
      <c r="ABI126" s="172"/>
      <c r="ABJ126" s="172"/>
      <c r="ABK126" s="172"/>
      <c r="ABL126" s="172"/>
      <c r="ABM126" s="172"/>
      <c r="ABN126" s="172"/>
      <c r="ABO126" s="172"/>
      <c r="ABP126" s="172"/>
      <c r="ABQ126" s="172"/>
      <c r="ABR126" s="172"/>
      <c r="ABS126" s="172"/>
      <c r="ABT126" s="172"/>
      <c r="ABU126" s="172"/>
      <c r="ABV126" s="172"/>
      <c r="ABW126" s="172"/>
      <c r="ABX126" s="172"/>
      <c r="ABY126" s="172"/>
      <c r="ABZ126" s="172"/>
      <c r="ACA126" s="172"/>
      <c r="ACB126" s="172"/>
      <c r="ACC126" s="172"/>
      <c r="ACD126" s="172"/>
      <c r="ACE126" s="172"/>
      <c r="ACF126" s="172"/>
      <c r="ACG126" s="172"/>
      <c r="ACH126" s="172"/>
      <c r="ACI126" s="172"/>
      <c r="ACJ126" s="172"/>
      <c r="ACK126" s="172"/>
      <c r="ACL126" s="172"/>
      <c r="ACM126" s="172"/>
      <c r="ACN126" s="172"/>
      <c r="ACO126" s="172"/>
      <c r="ACP126" s="172"/>
      <c r="ACQ126" s="172"/>
      <c r="ACR126" s="172"/>
      <c r="ACS126" s="172"/>
      <c r="ACT126" s="172"/>
      <c r="ACU126" s="172"/>
      <c r="ACV126" s="172"/>
      <c r="ACW126" s="172"/>
      <c r="ACX126" s="172"/>
      <c r="ACY126" s="172"/>
      <c r="ACZ126" s="172"/>
      <c r="ADA126" s="172"/>
      <c r="ADB126" s="172"/>
      <c r="ADC126" s="172"/>
      <c r="ADD126" s="172"/>
      <c r="ADE126" s="172"/>
      <c r="ADF126" s="172"/>
      <c r="ADG126" s="172"/>
      <c r="ADH126" s="172"/>
      <c r="ADI126" s="172"/>
      <c r="ADJ126" s="172"/>
      <c r="ADK126" s="172"/>
      <c r="ADL126" s="172"/>
      <c r="ADM126" s="172"/>
      <c r="ADN126" s="172"/>
      <c r="ADO126" s="172"/>
      <c r="ADP126" s="172"/>
      <c r="ADQ126" s="172"/>
      <c r="ADR126" s="172"/>
      <c r="ADS126" s="172"/>
      <c r="ADT126" s="172"/>
      <c r="ADU126" s="172"/>
      <c r="ADV126" s="172"/>
      <c r="ADW126" s="172"/>
      <c r="ADX126" s="172"/>
      <c r="ADY126" s="172"/>
      <c r="ADZ126" s="172"/>
      <c r="AEA126" s="172"/>
      <c r="AEB126" s="172"/>
      <c r="AEC126" s="172"/>
      <c r="AED126" s="172"/>
      <c r="AEE126" s="172"/>
      <c r="AEF126" s="172"/>
      <c r="AEG126" s="172"/>
      <c r="AEH126" s="172"/>
      <c r="AEI126" s="172"/>
      <c r="AEJ126" s="172"/>
      <c r="AEK126" s="172"/>
      <c r="AEL126" s="172"/>
      <c r="AEM126" s="172"/>
      <c r="AEN126" s="172"/>
      <c r="AEO126" s="172"/>
      <c r="AEP126" s="172"/>
      <c r="AEQ126" s="172"/>
      <c r="AER126" s="172"/>
      <c r="AES126" s="172"/>
      <c r="AET126" s="172"/>
      <c r="AEU126" s="172"/>
      <c r="AEV126" s="172"/>
      <c r="AEW126" s="172"/>
      <c r="AEX126" s="172"/>
      <c r="AEY126" s="172"/>
      <c r="AEZ126" s="172"/>
      <c r="AFA126" s="172"/>
      <c r="AFB126" s="172"/>
      <c r="AFC126" s="172"/>
      <c r="AFD126" s="172"/>
      <c r="AFE126" s="172"/>
      <c r="AFF126" s="172"/>
      <c r="AFG126" s="172"/>
      <c r="AFH126" s="172"/>
      <c r="AFI126" s="172"/>
      <c r="AFJ126" s="172"/>
      <c r="AFK126" s="172"/>
      <c r="AFL126" s="172"/>
      <c r="AFM126" s="172"/>
      <c r="AFN126" s="172"/>
      <c r="AFO126" s="172"/>
      <c r="AFP126" s="172"/>
      <c r="AFQ126" s="172"/>
      <c r="AFR126" s="172"/>
      <c r="AFS126" s="172"/>
      <c r="AFT126" s="172"/>
      <c r="AFU126" s="172"/>
      <c r="AFV126" s="172"/>
      <c r="AFW126" s="172"/>
      <c r="AFX126" s="172"/>
      <c r="AFY126" s="172"/>
      <c r="AFZ126" s="172"/>
      <c r="AGA126" s="172"/>
      <c r="AGB126" s="172"/>
      <c r="AGC126" s="172"/>
      <c r="AGD126" s="172"/>
      <c r="AGE126" s="172"/>
      <c r="AGF126" s="172"/>
      <c r="AGG126" s="172"/>
      <c r="AGH126" s="172"/>
      <c r="AGI126" s="172"/>
      <c r="AGJ126" s="172"/>
      <c r="AGK126" s="172"/>
      <c r="AGL126" s="172"/>
      <c r="AGM126" s="172"/>
      <c r="AGN126" s="172"/>
      <c r="AGO126" s="172"/>
      <c r="AGP126" s="172"/>
      <c r="AGQ126" s="172"/>
      <c r="AGR126" s="172"/>
      <c r="AGS126" s="172"/>
      <c r="AGT126" s="172"/>
      <c r="AGU126" s="172"/>
      <c r="AGV126" s="172"/>
      <c r="AGW126" s="172"/>
      <c r="AGX126" s="172"/>
      <c r="AGY126" s="172"/>
      <c r="AGZ126" s="172"/>
      <c r="AHA126" s="172"/>
      <c r="AHB126" s="172"/>
      <c r="AHC126" s="172"/>
      <c r="AHD126" s="172"/>
      <c r="AHE126" s="172"/>
      <c r="AHF126" s="172"/>
      <c r="AHG126" s="172"/>
      <c r="AHH126" s="172"/>
      <c r="AHI126" s="172"/>
      <c r="AHJ126" s="172"/>
      <c r="AHK126" s="172"/>
      <c r="AHL126" s="172"/>
      <c r="AHM126" s="172"/>
      <c r="AHN126" s="172"/>
      <c r="AHO126" s="172"/>
      <c r="AHP126" s="172"/>
      <c r="AHQ126" s="172"/>
      <c r="AHR126" s="172"/>
      <c r="AHS126" s="172"/>
      <c r="AHT126" s="172"/>
      <c r="AHU126" s="172"/>
      <c r="AHV126" s="172"/>
      <c r="AHW126" s="172"/>
      <c r="AHX126" s="172"/>
      <c r="AHY126" s="172"/>
      <c r="AHZ126" s="172"/>
      <c r="AIA126" s="172"/>
      <c r="AIB126" s="172"/>
      <c r="AIC126" s="172"/>
      <c r="AID126" s="172"/>
      <c r="AIE126" s="172"/>
      <c r="AIF126" s="172"/>
      <c r="AIG126" s="172"/>
      <c r="AIH126" s="172"/>
      <c r="AII126" s="172"/>
      <c r="AIJ126" s="172"/>
      <c r="AIK126" s="172"/>
      <c r="AIL126" s="172"/>
      <c r="AIM126" s="172"/>
      <c r="AIN126" s="172"/>
      <c r="AIO126" s="172"/>
      <c r="AIP126" s="172"/>
      <c r="AIQ126" s="172"/>
      <c r="AIR126" s="172"/>
      <c r="AIS126" s="172"/>
      <c r="AIT126" s="172"/>
      <c r="AIU126" s="172"/>
      <c r="AIV126" s="172"/>
      <c r="AIW126" s="172"/>
      <c r="AIX126" s="172"/>
      <c r="AIY126" s="172"/>
      <c r="AIZ126" s="172"/>
      <c r="AJA126" s="172"/>
      <c r="AJB126" s="172"/>
      <c r="AJC126" s="172"/>
      <c r="AJD126" s="172"/>
      <c r="AJE126" s="172"/>
      <c r="AJF126" s="172"/>
      <c r="AJG126" s="172"/>
      <c r="AJH126" s="172"/>
      <c r="AJI126" s="172"/>
      <c r="AJJ126" s="172"/>
      <c r="AJK126" s="172"/>
      <c r="AJL126" s="172"/>
      <c r="AJM126" s="172"/>
      <c r="AJN126" s="172"/>
      <c r="AJO126" s="172"/>
      <c r="AJP126" s="172"/>
      <c r="AJQ126" s="172"/>
      <c r="AJR126" s="172"/>
      <c r="AJS126" s="172"/>
      <c r="AJT126" s="172"/>
      <c r="AJU126" s="172"/>
      <c r="AJV126" s="172"/>
      <c r="AJW126" s="172"/>
      <c r="AJX126" s="172"/>
      <c r="AJY126" s="172"/>
      <c r="AJZ126" s="172"/>
      <c r="AKA126" s="172"/>
      <c r="AKB126" s="172"/>
      <c r="AKC126" s="172"/>
      <c r="AKD126" s="172"/>
      <c r="AKE126" s="172"/>
      <c r="AKF126" s="172"/>
      <c r="AKG126" s="172"/>
      <c r="AKH126" s="172"/>
      <c r="AKI126" s="172"/>
      <c r="AKJ126" s="172"/>
      <c r="AKK126" s="172"/>
      <c r="AKL126" s="172"/>
      <c r="AKM126" s="172"/>
      <c r="AKN126" s="172"/>
      <c r="AKO126" s="172"/>
      <c r="AKP126" s="172"/>
      <c r="AKQ126" s="172"/>
      <c r="AKR126" s="172"/>
      <c r="AKS126" s="172"/>
      <c r="AKT126" s="172"/>
      <c r="AKU126" s="172"/>
      <c r="AKV126" s="172"/>
      <c r="AKW126" s="172"/>
      <c r="AKX126" s="172"/>
      <c r="AKY126" s="172"/>
      <c r="AKZ126" s="172"/>
      <c r="ALA126" s="172"/>
      <c r="ALB126" s="172"/>
      <c r="ALC126" s="172"/>
      <c r="ALD126" s="172"/>
      <c r="ALE126" s="172"/>
      <c r="ALF126" s="172"/>
      <c r="ALG126" s="172"/>
      <c r="ALH126" s="172"/>
      <c r="ALI126" s="172"/>
      <c r="ALJ126" s="172"/>
      <c r="ALK126" s="172"/>
      <c r="ALL126" s="172"/>
      <c r="ALM126" s="172"/>
      <c r="ALN126" s="172"/>
      <c r="ALO126" s="172"/>
      <c r="ALP126" s="172"/>
      <c r="ALQ126" s="172"/>
      <c r="ALR126" s="172"/>
      <c r="ALS126" s="172"/>
      <c r="ALT126" s="172"/>
      <c r="ALU126" s="172"/>
      <c r="ALV126" s="172"/>
      <c r="ALW126" s="172"/>
      <c r="ALX126" s="172"/>
      <c r="ALY126" s="172"/>
      <c r="ALZ126" s="172"/>
      <c r="AMA126" s="172"/>
      <c r="AMB126" s="172"/>
      <c r="AMC126" s="172"/>
      <c r="AMD126" s="172"/>
      <c r="AME126" s="172"/>
      <c r="AMF126" s="172"/>
      <c r="AMG126" s="172"/>
      <c r="AMH126" s="172"/>
      <c r="AMI126" s="172"/>
      <c r="AMJ126" s="172"/>
      <c r="AMK126" s="172"/>
      <c r="AML126" s="172"/>
      <c r="AMM126" s="172"/>
      <c r="AMN126" s="172"/>
      <c r="AMO126" s="172"/>
      <c r="AMP126" s="172"/>
      <c r="AMQ126" s="172"/>
      <c r="AMR126" s="172"/>
      <c r="AMS126" s="172"/>
      <c r="AMT126" s="172"/>
      <c r="AMU126" s="172"/>
      <c r="AMV126" s="172"/>
      <c r="AMW126" s="172"/>
      <c r="AMX126" s="172"/>
      <c r="AMY126" s="172"/>
      <c r="AMZ126" s="172"/>
      <c r="ANA126" s="172"/>
      <c r="ANB126" s="172"/>
      <c r="ANC126" s="172"/>
      <c r="AND126" s="172"/>
      <c r="ANE126" s="172"/>
      <c r="ANF126" s="172"/>
      <c r="ANG126" s="172"/>
      <c r="ANH126" s="172"/>
      <c r="ANI126" s="172"/>
      <c r="ANJ126" s="172"/>
    </row>
    <row r="127" spans="1:1050" s="35" customFormat="1" ht="26.1" customHeight="1" outlineLevel="2" x14ac:dyDescent="0.2">
      <c r="A127" s="102">
        <v>330</v>
      </c>
      <c r="B127" s="387" t="s">
        <v>137</v>
      </c>
      <c r="C127" s="387" t="s">
        <v>9</v>
      </c>
      <c r="D127" s="387" t="s">
        <v>114</v>
      </c>
      <c r="E127" s="387" t="s">
        <v>286</v>
      </c>
      <c r="F127" s="387"/>
      <c r="G127" s="388" t="s">
        <v>287</v>
      </c>
      <c r="H127" s="389" t="s">
        <v>130</v>
      </c>
      <c r="I127" s="389">
        <v>16</v>
      </c>
      <c r="J127" s="391">
        <v>591.52</v>
      </c>
      <c r="K127" s="391"/>
      <c r="L127" s="391"/>
      <c r="M127" s="391"/>
      <c r="N127" s="391"/>
      <c r="O127" s="391"/>
      <c r="P127" s="391"/>
      <c r="Q127" s="391">
        <v>190.01</v>
      </c>
      <c r="R127" s="391">
        <v>348.02</v>
      </c>
      <c r="S127" s="391"/>
      <c r="T127" s="391">
        <f t="shared" si="93"/>
        <v>1129.55</v>
      </c>
      <c r="U127" s="391">
        <f t="shared" si="94"/>
        <v>14737.64</v>
      </c>
      <c r="V127" s="389">
        <v>3</v>
      </c>
      <c r="W127" s="392">
        <v>16</v>
      </c>
      <c r="X127" s="393">
        <f>VLOOKUP(W127,'[1]PPTOS GENERALES 2024'!$AL$11:$AN$40,3)*Y127</f>
        <v>420.74</v>
      </c>
      <c r="Y127" s="394">
        <v>1</v>
      </c>
      <c r="Z127" s="395">
        <f>VLOOKUP(C127,'[1]PPTOS GENERALES 2024'!$AL$3:$AO$8,4)*Y127</f>
        <v>720.49</v>
      </c>
      <c r="AA127" s="395">
        <f>VLOOKUP(C127,'[1]PPTOS GENERALES 2024'!$AL$3:$AP$8,5)*DM127*Y127</f>
        <v>21.57</v>
      </c>
      <c r="AB127" s="395"/>
      <c r="AC127" s="391">
        <f>VLOOKUP(C127,'[1]PPTOS GENERALES 2024'!$AU$3:$AV$8,2)*Y127</f>
        <v>713.92274999999995</v>
      </c>
      <c r="AD127" s="391">
        <f>VLOOKUP(C127,'[1]PPTOS GENERALES 2024'!$AU$3:$AW$8,3)*DM127*Y127</f>
        <v>21.340499999999999</v>
      </c>
      <c r="AE127" s="396">
        <f>VLOOKUP(I127,'[1]PPTOS GENERALES 2024'!$AL$11:$AN$40,3)*Y127</f>
        <v>420.74</v>
      </c>
      <c r="AF127" s="391">
        <f t="shared" si="95"/>
        <v>0</v>
      </c>
      <c r="AG127" s="391">
        <f>VLOOKUP(V127,'[1]PPTOS GENERALES 2024'!$AL$45:$AU$56,10)*Y127</f>
        <v>446.37</v>
      </c>
      <c r="AH127" s="391"/>
      <c r="AI127" s="391"/>
      <c r="AJ127" s="391"/>
      <c r="AK127" s="397"/>
      <c r="AL127" s="391">
        <f>VLOOKUP(V127,'[1]PPTOS GENERALES 2024'!$AL$45:$BB$56,12)*AK127</f>
        <v>0</v>
      </c>
      <c r="AM127" s="397"/>
      <c r="AN127" s="391">
        <f>VLOOKUP(V127,'[1]PPTOS GENERALES 2024'!$AL$45:$BB$56,14)*AM127</f>
        <v>0</v>
      </c>
      <c r="AO127" s="397"/>
      <c r="AP127" s="391">
        <f>VLOOKUP(V127,'[1]PPTOS GENERALES 2024'!$AL$45:$BB$56,15)*AO127</f>
        <v>0</v>
      </c>
      <c r="AQ127" s="397"/>
      <c r="AR127" s="391">
        <f>VLOOKUP(V127,'[1]PPTOS GENERALES 2024'!$AL$45:$BB$56,17)*AQ127</f>
        <v>0</v>
      </c>
      <c r="AS127" s="397"/>
      <c r="AT127" s="391">
        <f>VLOOKUP(V127,'[1]PPTOS GENERALES 2024'!$AL$45:$BG$56,18)*AS127</f>
        <v>0</v>
      </c>
      <c r="AU127" s="398"/>
      <c r="AV127" s="391">
        <f>VLOOKUP(V127,'[1]PPTOS GENERALES 2024'!$AL$45:$BG$56,19)*AU127</f>
        <v>0</v>
      </c>
      <c r="AW127" s="398"/>
      <c r="AX127" s="391">
        <f>VLOOKUP(V127,'[1]PPTOS GENERALES 2024'!$AL$45:$BG$56,20)*AW127</f>
        <v>0</v>
      </c>
      <c r="AY127" s="398"/>
      <c r="AZ127" s="391">
        <f>VLOOKUP(V127,'[1]PPTOS GENERALES 2024'!$AL$45:$BG$56,21)*AY127</f>
        <v>0</v>
      </c>
      <c r="BA127" s="398"/>
      <c r="BB127" s="391">
        <f>VLOOKUP(V127,'[1]PPTOS GENERALES 2024'!$AL$45:$BG$56,22)*BA127</f>
        <v>0</v>
      </c>
      <c r="BC127" s="398"/>
      <c r="BD127" s="270">
        <f>VLOOKUP(V127,'[1]PPTOS GENERALES 2024'!$AL$45:$BZ$56,23)*BC127</f>
        <v>0</v>
      </c>
      <c r="BE127" s="398"/>
      <c r="BF127" s="270">
        <f>VLOOKUP(V127,'[1]PPTOS GENERALES 2024'!$AL$45:$BZ$56,24)*BE127</f>
        <v>0</v>
      </c>
      <c r="BG127" s="398"/>
      <c r="BH127" s="270">
        <f>VLOOKUP(V127,'[1]PPTOS GENERALES 2024'!$AL$45:$BZ$56,25)*BG127</f>
        <v>0</v>
      </c>
      <c r="BI127" s="398">
        <v>1</v>
      </c>
      <c r="BJ127" s="270">
        <f>VLOOKUP(V127,'[1]PPTOS GENERALES 2024'!$AL$45:$BZ$56,26)*BI127</f>
        <v>100.03437500000001</v>
      </c>
      <c r="BK127" s="398"/>
      <c r="BL127" s="270">
        <f>VLOOKUP(V127,'[1]PPTOS GENERALES 2024'!$AL$45:$BZ$56,27)*BK127</f>
        <v>0</v>
      </c>
      <c r="BM127" s="270"/>
      <c r="BN127" s="270">
        <f>VLOOKUP(V127,'[1]PPTOS GENERALES 2024'!$AL$45:$BZ$56,28)*BM127</f>
        <v>0</v>
      </c>
      <c r="BO127" s="270"/>
      <c r="BP127" s="270">
        <f>VLOOKUP(V127,'[1]PPTOS GENERALES 2024'!$AL$45:$BZ$56,29)*BO127</f>
        <v>0</v>
      </c>
      <c r="BQ127" s="270"/>
      <c r="BR127" s="270">
        <f>VLOOKUP(V127,'[1]PPTOS GENERALES 2024'!$AL$45:$BZ$56,30)*BQ127</f>
        <v>0</v>
      </c>
      <c r="BS127" s="270"/>
      <c r="BT127" s="270">
        <f>VLOOKUP(V127,'[1]PPTOS GENERALES 2024'!$AL$45:$BZ$56,31)*BS127</f>
        <v>0</v>
      </c>
      <c r="BU127" s="270"/>
      <c r="BV127" s="270">
        <f>VLOOKUP(V127,'[1]PPTOS GENERALES 2024'!$AL$45:$BZ$56,32)*BU127</f>
        <v>0</v>
      </c>
      <c r="BW127" s="270"/>
      <c r="BX127" s="270">
        <f>VLOOKUP(V127,'[1]PPTOS GENERALES 2024'!$AL$45:$BZ$56,33)*BW127</f>
        <v>0</v>
      </c>
      <c r="BY127" s="270"/>
      <c r="BZ127" s="270">
        <f>VLOOKUP(V127,'[1]PPTOS GENERALES 2024'!$AL$45:$BZ$56,34)*BY127</f>
        <v>0</v>
      </c>
      <c r="CA127" s="270"/>
      <c r="CB127" s="270">
        <f>VLOOKUP(V127,'[1]PPTOS GENERALES 2024'!$AL$45:$BZ$56,35)*CA127</f>
        <v>0</v>
      </c>
      <c r="CC127" s="270">
        <v>0</v>
      </c>
      <c r="CD127" s="270">
        <f>VLOOKUP(V127,'[1]PPTOS GENERALES 2024'!$AL$45:$BZ$56,36)*CC127</f>
        <v>0</v>
      </c>
      <c r="CE127" s="270">
        <v>0</v>
      </c>
      <c r="CF127" s="270">
        <f>VLOOKUP(V127,'[1]PPTOS GENERALES 2024'!$AL$45:$BZ$56,37)*CE127</f>
        <v>0</v>
      </c>
      <c r="CG127" s="270">
        <v>1</v>
      </c>
      <c r="CH127" s="270">
        <f>VLOOKUP(V127,'[1]PPTOS GENERALES 2024'!$AL$45:$BZ$56,38)*CG127</f>
        <v>113.92150000000001</v>
      </c>
      <c r="CI127" s="270">
        <v>0</v>
      </c>
      <c r="CJ127" s="270">
        <f>VLOOKUP(V127,'[1]PPTOS GENERALES 2024'!$AL$45:$BZ$56,39)*CI127</f>
        <v>0</v>
      </c>
      <c r="CK127" s="270"/>
      <c r="CL127" s="270">
        <f>VLOOKUP(V127,'[1]PPTOS GENERALES 2024'!$AL$45:$BZ$56,40)*CK127</f>
        <v>0</v>
      </c>
      <c r="CM127" s="270"/>
      <c r="CN127" s="270">
        <f>VLOOKUP(V127,'[1]PPTOS GENERALES 2024'!$AL$45:$BZ$56,41)*CM127</f>
        <v>0</v>
      </c>
      <c r="CO127" s="391"/>
      <c r="CP127" s="391"/>
      <c r="CQ127" s="391">
        <f t="shared" si="96"/>
        <v>0</v>
      </c>
      <c r="CR127" s="391"/>
      <c r="CS127" s="452">
        <f t="array" ref="CS127">ROUND((Z127*12)+(AC127*2),2)</f>
        <v>10073.73</v>
      </c>
      <c r="CT127" s="391"/>
      <c r="CU127" s="391">
        <f>(AA127*12)+ (AD127*2)+AB127</f>
        <v>301.52100000000002</v>
      </c>
      <c r="CV127" s="391"/>
      <c r="CW127" s="391">
        <f>(AE127+AF127)*14</f>
        <v>5890.3600000000006</v>
      </c>
      <c r="CX127" s="391">
        <f>AG127*14</f>
        <v>6249.18</v>
      </c>
      <c r="CY127" s="270">
        <f t="shared" si="97"/>
        <v>2995.38</v>
      </c>
      <c r="CZ127" s="278">
        <f t="shared" si="98"/>
        <v>9244.5600000000013</v>
      </c>
      <c r="DA127" s="129">
        <f t="shared" ref="DA127:DA145" si="104">CO127+CP127+CR127+CS127+CT127+CU127+CW127+CX127+CY127</f>
        <v>25510.171000000002</v>
      </c>
      <c r="DB127" s="390">
        <v>0</v>
      </c>
      <c r="DC127" s="400">
        <f t="shared" si="99"/>
        <v>22528.38</v>
      </c>
      <c r="DD127" s="401">
        <f t="shared" si="100"/>
        <v>0.52862873567274016</v>
      </c>
      <c r="DE127" s="391"/>
      <c r="DF127" s="391"/>
      <c r="DG127" s="391">
        <f t="shared" si="101"/>
        <v>1609.17</v>
      </c>
      <c r="DH127" s="389" t="e">
        <f>#REF!-#REF!</f>
        <v>#REF!</v>
      </c>
      <c r="DI127" s="402" t="s">
        <v>122</v>
      </c>
      <c r="DJ127" s="411">
        <v>44562</v>
      </c>
      <c r="DK127" s="284">
        <v>45658</v>
      </c>
      <c r="DL127" s="389">
        <f t="shared" si="102"/>
        <v>1</v>
      </c>
      <c r="DM127" s="389">
        <f t="shared" si="103"/>
        <v>1</v>
      </c>
      <c r="DN127" s="534">
        <f>ROUND(AF127/30,2)</f>
        <v>0</v>
      </c>
      <c r="DO127" s="534">
        <f>ROUND(AJ127/30,2)</f>
        <v>0</v>
      </c>
      <c r="DP127" s="534">
        <f>ROUND(AL127/30,2)</f>
        <v>0</v>
      </c>
      <c r="DQ127" s="534">
        <f>ROUND(AN127/30,2)</f>
        <v>0</v>
      </c>
      <c r="DR127" s="534">
        <f>ROUND(AP127/30,2)</f>
        <v>0</v>
      </c>
      <c r="DS127" s="534">
        <f>ROUND(AR127/30,2)</f>
        <v>0</v>
      </c>
      <c r="DT127" s="534">
        <f>ROUND(AT127/30,2)</f>
        <v>0</v>
      </c>
      <c r="DU127" s="534">
        <f>ROUND(AV127/30,2)</f>
        <v>0</v>
      </c>
      <c r="DV127" s="534">
        <f>ROUND(AX127/30,2)</f>
        <v>0</v>
      </c>
      <c r="DW127" s="534">
        <f>ROUND(AZ127/30,2)</f>
        <v>0</v>
      </c>
      <c r="DX127" s="534">
        <f>ROUND(BB127/30,2)</f>
        <v>0</v>
      </c>
      <c r="DY127" s="204"/>
      <c r="DZ127" s="406" t="s">
        <v>134</v>
      </c>
      <c r="EA127" s="406">
        <v>1390.57</v>
      </c>
      <c r="EB127" s="407" t="e">
        <f>#REF!-DZ127</f>
        <v>#REF!</v>
      </c>
      <c r="EC127" s="408">
        <f>DG127-EA127</f>
        <v>218.60000000000014</v>
      </c>
      <c r="ED127" s="408">
        <f>ROUND(DB127/2,2)</f>
        <v>0</v>
      </c>
      <c r="EE127" s="204"/>
      <c r="EF127" s="204"/>
      <c r="EG127" s="204"/>
      <c r="EH127" s="204"/>
      <c r="EI127" s="134" t="s">
        <v>288</v>
      </c>
      <c r="EJ127" s="124">
        <v>330</v>
      </c>
      <c r="EK127" s="67">
        <v>3</v>
      </c>
      <c r="EL127" s="67">
        <v>3</v>
      </c>
      <c r="EM127" s="68">
        <v>0</v>
      </c>
      <c r="EN127" s="170" t="s">
        <v>132</v>
      </c>
      <c r="EO127" s="170" t="s">
        <v>132</v>
      </c>
      <c r="EP127" s="204"/>
      <c r="EQ127" s="204"/>
      <c r="ER127" s="204"/>
      <c r="ES127" s="204"/>
      <c r="ET127" s="204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1"/>
      <c r="GX127" s="61"/>
      <c r="GY127" s="61"/>
      <c r="GZ127" s="61"/>
      <c r="HA127" s="61"/>
      <c r="HB127" s="61"/>
      <c r="HC127" s="61"/>
      <c r="HD127" s="61"/>
      <c r="HE127" s="61"/>
      <c r="HF127" s="61"/>
      <c r="HG127" s="61"/>
      <c r="HH127" s="61"/>
      <c r="HI127" s="61"/>
      <c r="HJ127" s="61"/>
      <c r="HK127" s="61"/>
      <c r="HL127" s="61"/>
      <c r="HM127" s="61"/>
      <c r="HN127" s="61"/>
      <c r="HO127" s="61"/>
      <c r="HP127" s="61"/>
      <c r="HQ127" s="61"/>
      <c r="HR127" s="61"/>
      <c r="HS127" s="61"/>
      <c r="HT127" s="61"/>
      <c r="HU127" s="61"/>
      <c r="HV127" s="61"/>
      <c r="HW127" s="61"/>
      <c r="HX127" s="61"/>
      <c r="HY127" s="61"/>
      <c r="HZ127" s="61"/>
      <c r="IA127" s="61"/>
      <c r="IB127" s="61"/>
      <c r="IC127" s="61"/>
      <c r="ID127" s="61"/>
      <c r="IE127" s="61"/>
      <c r="IF127" s="61"/>
      <c r="IG127" s="61"/>
      <c r="IH127" s="61"/>
      <c r="II127" s="61"/>
      <c r="IJ127" s="61"/>
      <c r="IK127" s="61"/>
      <c r="IL127" s="61"/>
      <c r="IM127" s="61"/>
      <c r="IN127" s="61"/>
      <c r="IO127" s="61"/>
      <c r="IP127" s="61"/>
      <c r="IQ127" s="61"/>
      <c r="IR127" s="61"/>
      <c r="IS127" s="61"/>
      <c r="IT127" s="61"/>
      <c r="IU127" s="61"/>
      <c r="IV127" s="61"/>
      <c r="IW127" s="61"/>
      <c r="IX127" s="61"/>
      <c r="IY127" s="61"/>
      <c r="IZ127" s="61"/>
      <c r="JA127" s="61"/>
      <c r="JB127" s="61"/>
      <c r="JC127" s="61"/>
      <c r="JD127" s="61"/>
      <c r="JE127" s="61"/>
      <c r="JF127" s="61"/>
      <c r="JG127" s="61"/>
      <c r="JH127" s="61"/>
      <c r="JI127" s="61"/>
      <c r="JJ127" s="61"/>
      <c r="JK127" s="61"/>
      <c r="JL127" s="61"/>
      <c r="JM127" s="61"/>
      <c r="JN127" s="61"/>
      <c r="JO127" s="61"/>
      <c r="JP127" s="61"/>
      <c r="JQ127" s="61"/>
      <c r="JR127" s="61"/>
      <c r="JS127" s="61"/>
      <c r="JT127" s="61"/>
      <c r="JU127" s="61"/>
      <c r="JV127" s="61"/>
      <c r="JW127" s="61"/>
      <c r="JX127" s="61"/>
      <c r="JY127" s="61"/>
      <c r="JZ127" s="61"/>
      <c r="KA127" s="61"/>
      <c r="KB127" s="61"/>
      <c r="KC127" s="61"/>
      <c r="KD127" s="61"/>
      <c r="KE127" s="61"/>
      <c r="KF127" s="61"/>
      <c r="KG127" s="61"/>
      <c r="KH127" s="61"/>
      <c r="KI127" s="61"/>
      <c r="KJ127" s="61"/>
      <c r="KK127" s="61"/>
      <c r="KL127" s="61"/>
      <c r="KM127" s="61"/>
      <c r="KN127" s="61"/>
      <c r="KO127" s="61"/>
      <c r="KP127" s="61"/>
      <c r="KQ127" s="61"/>
      <c r="KR127" s="61"/>
      <c r="KS127" s="61"/>
      <c r="KT127" s="61"/>
      <c r="KU127" s="61"/>
      <c r="KV127" s="61"/>
      <c r="KW127" s="61"/>
      <c r="KX127" s="61"/>
      <c r="KY127" s="61"/>
      <c r="KZ127" s="61"/>
      <c r="LA127" s="61"/>
      <c r="LB127" s="61"/>
      <c r="LC127" s="61"/>
      <c r="LD127" s="61"/>
      <c r="LE127" s="61"/>
      <c r="LF127" s="61"/>
      <c r="LG127" s="61"/>
      <c r="LH127" s="61"/>
      <c r="LI127" s="61"/>
      <c r="LJ127" s="61"/>
      <c r="LK127" s="61"/>
      <c r="LL127" s="61"/>
      <c r="LM127" s="61"/>
      <c r="LN127" s="61"/>
      <c r="LO127" s="61"/>
      <c r="LP127" s="61"/>
      <c r="LQ127" s="61"/>
      <c r="LR127" s="61"/>
      <c r="LS127" s="61"/>
      <c r="LT127" s="61"/>
      <c r="LU127" s="61"/>
      <c r="LV127" s="61"/>
      <c r="LW127" s="61"/>
      <c r="LX127" s="61"/>
      <c r="LY127" s="61"/>
      <c r="LZ127" s="61"/>
      <c r="MA127" s="61"/>
      <c r="MB127" s="61"/>
      <c r="MC127" s="61"/>
      <c r="MD127" s="61"/>
      <c r="ME127" s="61"/>
      <c r="MF127" s="61"/>
      <c r="MG127" s="61"/>
      <c r="MH127" s="61"/>
      <c r="MI127" s="61"/>
      <c r="MJ127" s="61"/>
      <c r="MK127" s="61"/>
      <c r="ML127" s="61"/>
      <c r="MM127" s="61"/>
      <c r="MN127" s="61"/>
      <c r="MO127" s="61"/>
      <c r="MP127" s="61"/>
      <c r="MQ127" s="61"/>
      <c r="MR127" s="61"/>
      <c r="MS127" s="61"/>
      <c r="MT127" s="61"/>
      <c r="MU127" s="61"/>
      <c r="MV127" s="61"/>
      <c r="MW127" s="61"/>
      <c r="MX127" s="61"/>
      <c r="MY127" s="61"/>
      <c r="MZ127" s="61"/>
      <c r="NA127" s="61"/>
      <c r="NB127" s="61"/>
      <c r="NC127" s="61"/>
      <c r="ND127" s="61"/>
      <c r="NE127" s="61"/>
      <c r="NF127" s="61"/>
      <c r="NG127" s="61"/>
      <c r="NH127" s="61"/>
      <c r="NI127" s="61"/>
      <c r="NJ127" s="61"/>
      <c r="NK127" s="61"/>
      <c r="NL127" s="61"/>
      <c r="NM127" s="61"/>
      <c r="NN127" s="61"/>
      <c r="NO127" s="61"/>
      <c r="NP127" s="61"/>
      <c r="NQ127" s="61"/>
      <c r="NR127" s="61"/>
      <c r="NS127" s="61"/>
      <c r="NT127" s="61"/>
      <c r="NU127" s="61"/>
      <c r="NV127" s="61"/>
      <c r="NW127" s="61"/>
      <c r="NX127" s="61"/>
      <c r="NY127" s="61"/>
      <c r="NZ127" s="61"/>
      <c r="OA127" s="61"/>
      <c r="OB127" s="61"/>
      <c r="OC127" s="61"/>
      <c r="OD127" s="61"/>
      <c r="OE127" s="61"/>
      <c r="OF127" s="61"/>
      <c r="OG127" s="61"/>
      <c r="OH127" s="61"/>
      <c r="OI127" s="61"/>
      <c r="OJ127" s="61"/>
      <c r="OK127" s="61"/>
      <c r="OL127" s="61"/>
      <c r="OM127" s="61"/>
      <c r="ON127" s="61"/>
      <c r="OO127" s="61"/>
      <c r="OP127" s="61"/>
      <c r="OQ127" s="61"/>
      <c r="OR127" s="61"/>
      <c r="OS127" s="61"/>
      <c r="OT127" s="61"/>
      <c r="OU127" s="61"/>
      <c r="OV127" s="61"/>
      <c r="OW127" s="61"/>
      <c r="OX127" s="61"/>
      <c r="OY127" s="61"/>
      <c r="OZ127" s="61"/>
      <c r="PA127" s="61"/>
      <c r="PB127" s="61"/>
      <c r="PC127" s="61"/>
      <c r="PD127" s="61"/>
      <c r="PE127" s="61"/>
      <c r="PF127" s="61"/>
      <c r="PG127" s="61"/>
      <c r="PH127" s="61"/>
      <c r="PI127" s="61"/>
      <c r="PJ127" s="61"/>
      <c r="PK127" s="61"/>
      <c r="PL127" s="61"/>
      <c r="PM127" s="61"/>
      <c r="PN127" s="61"/>
      <c r="PO127" s="61"/>
      <c r="PP127" s="61"/>
      <c r="PQ127" s="61"/>
      <c r="PR127" s="61"/>
      <c r="PS127" s="61"/>
      <c r="PT127" s="61"/>
      <c r="PU127" s="61"/>
      <c r="PV127" s="61"/>
      <c r="PW127" s="61"/>
      <c r="PX127" s="61"/>
      <c r="PY127" s="61"/>
      <c r="PZ127" s="61"/>
      <c r="QA127" s="61"/>
      <c r="QB127" s="61"/>
      <c r="QC127" s="61"/>
      <c r="QD127" s="61"/>
      <c r="QE127" s="61"/>
      <c r="QF127" s="61"/>
      <c r="QG127" s="61"/>
      <c r="QH127" s="61"/>
      <c r="QI127" s="61"/>
      <c r="QJ127" s="61"/>
      <c r="QK127" s="61"/>
      <c r="QL127" s="61"/>
      <c r="QM127" s="61"/>
      <c r="QN127" s="61"/>
      <c r="QO127" s="61"/>
      <c r="QP127" s="61"/>
      <c r="QQ127" s="61"/>
      <c r="QR127" s="61"/>
      <c r="QS127" s="61"/>
      <c r="QT127" s="61"/>
      <c r="QU127" s="61"/>
      <c r="QV127" s="61"/>
      <c r="QW127" s="61"/>
      <c r="QX127" s="61"/>
      <c r="QY127" s="61"/>
      <c r="QZ127" s="61"/>
      <c r="RA127" s="61"/>
      <c r="RB127" s="61"/>
      <c r="RC127" s="61"/>
      <c r="RD127" s="61"/>
      <c r="RE127" s="61"/>
      <c r="RF127" s="61"/>
      <c r="RG127" s="61"/>
      <c r="RH127" s="61"/>
      <c r="RI127" s="61"/>
      <c r="RJ127" s="61"/>
      <c r="RK127" s="61"/>
      <c r="RL127" s="61"/>
      <c r="RM127" s="61"/>
      <c r="RN127" s="61"/>
      <c r="RO127" s="61"/>
      <c r="RP127" s="61"/>
      <c r="RQ127" s="61"/>
      <c r="RR127" s="61"/>
      <c r="RS127" s="61"/>
      <c r="RT127" s="61"/>
      <c r="RU127" s="61"/>
      <c r="RV127" s="61"/>
      <c r="RW127" s="61"/>
      <c r="RX127" s="61"/>
      <c r="RY127" s="61"/>
      <c r="RZ127" s="61"/>
      <c r="SA127" s="61"/>
      <c r="SB127" s="61"/>
      <c r="SC127" s="61"/>
      <c r="SD127" s="61"/>
      <c r="SE127" s="61"/>
      <c r="SF127" s="61"/>
      <c r="SG127" s="61"/>
      <c r="SH127" s="61"/>
      <c r="SI127" s="61"/>
      <c r="SJ127" s="61"/>
      <c r="SK127" s="61"/>
      <c r="SL127" s="61"/>
      <c r="SM127" s="61"/>
      <c r="SN127" s="61"/>
      <c r="SO127" s="61"/>
      <c r="SP127" s="61"/>
      <c r="SQ127" s="61"/>
      <c r="SR127" s="61"/>
      <c r="SS127" s="61"/>
      <c r="ST127" s="61"/>
      <c r="SU127" s="61"/>
      <c r="SV127" s="61"/>
      <c r="SW127" s="61"/>
      <c r="SX127" s="61"/>
      <c r="SY127" s="61"/>
      <c r="SZ127" s="61"/>
      <c r="TA127" s="61"/>
      <c r="TB127" s="61"/>
      <c r="TC127" s="61"/>
      <c r="TD127" s="61"/>
      <c r="TE127" s="61"/>
      <c r="TF127" s="61"/>
      <c r="TG127" s="61"/>
      <c r="TH127" s="61"/>
      <c r="TI127" s="61"/>
      <c r="TJ127" s="61"/>
      <c r="TK127" s="61"/>
      <c r="TL127" s="61"/>
      <c r="TM127" s="61"/>
      <c r="TN127" s="61"/>
      <c r="TO127" s="61"/>
      <c r="TP127" s="61"/>
      <c r="TQ127" s="61"/>
      <c r="TR127" s="61"/>
      <c r="TS127" s="61"/>
      <c r="TT127" s="61"/>
      <c r="TU127" s="61"/>
      <c r="TV127" s="61"/>
      <c r="TW127" s="61"/>
      <c r="TX127" s="61"/>
      <c r="TY127" s="61"/>
      <c r="TZ127" s="61"/>
      <c r="UA127" s="61"/>
      <c r="UB127" s="61"/>
      <c r="UC127" s="61"/>
      <c r="UD127" s="61"/>
      <c r="UE127" s="61"/>
      <c r="UF127" s="61"/>
      <c r="UG127" s="61"/>
      <c r="UH127" s="61"/>
      <c r="UI127" s="61"/>
      <c r="UJ127" s="61"/>
      <c r="UK127" s="61"/>
      <c r="UL127" s="61"/>
      <c r="UM127" s="61"/>
      <c r="UN127" s="61"/>
      <c r="UO127" s="61"/>
      <c r="UP127" s="61"/>
      <c r="UQ127" s="61"/>
      <c r="UR127" s="61"/>
      <c r="US127" s="61"/>
      <c r="UT127" s="61"/>
      <c r="UU127" s="61"/>
      <c r="UV127" s="61"/>
      <c r="UW127" s="61"/>
      <c r="UX127" s="61"/>
      <c r="UY127" s="61"/>
      <c r="UZ127" s="61"/>
      <c r="VA127" s="61"/>
      <c r="VB127" s="61"/>
      <c r="VC127" s="61"/>
      <c r="VD127" s="61"/>
      <c r="VE127" s="61"/>
      <c r="VF127" s="61"/>
      <c r="VG127" s="61"/>
      <c r="VH127" s="61"/>
      <c r="VI127" s="61"/>
      <c r="VJ127" s="61"/>
      <c r="VK127" s="61"/>
      <c r="VL127" s="61"/>
      <c r="VM127" s="61"/>
      <c r="VN127" s="61"/>
      <c r="VO127" s="61"/>
      <c r="VP127" s="61"/>
      <c r="VQ127" s="61"/>
      <c r="VR127" s="61"/>
      <c r="VS127" s="61"/>
      <c r="VT127" s="61"/>
      <c r="VU127" s="61"/>
      <c r="VV127" s="61"/>
      <c r="VW127" s="61"/>
      <c r="VX127" s="61"/>
      <c r="VY127" s="61"/>
      <c r="VZ127" s="61"/>
      <c r="WA127" s="61"/>
      <c r="WB127" s="61"/>
      <c r="WC127" s="61"/>
      <c r="WD127" s="61"/>
      <c r="WE127" s="61"/>
      <c r="WF127" s="61"/>
      <c r="WG127" s="61"/>
      <c r="WH127" s="61"/>
      <c r="WI127" s="61"/>
      <c r="WJ127" s="61"/>
      <c r="WK127" s="61"/>
      <c r="WL127" s="61"/>
      <c r="WM127" s="61"/>
      <c r="WN127" s="61"/>
      <c r="WO127" s="61"/>
      <c r="WP127" s="61"/>
      <c r="WQ127" s="61"/>
      <c r="WR127" s="61"/>
      <c r="WS127" s="61"/>
      <c r="WT127" s="61"/>
      <c r="WU127" s="61"/>
      <c r="WV127" s="61"/>
      <c r="WW127" s="61"/>
      <c r="WX127" s="61"/>
      <c r="WY127" s="61"/>
      <c r="WZ127" s="61"/>
      <c r="XA127" s="61"/>
      <c r="XB127" s="61"/>
      <c r="XC127" s="61"/>
      <c r="XD127" s="61"/>
      <c r="XE127" s="61"/>
      <c r="XF127" s="61"/>
      <c r="XG127" s="61"/>
      <c r="XH127" s="61"/>
      <c r="XI127" s="61"/>
      <c r="XJ127" s="61"/>
      <c r="XK127" s="61"/>
      <c r="XL127" s="61"/>
      <c r="XM127" s="61"/>
      <c r="XN127" s="61"/>
      <c r="XO127" s="61"/>
      <c r="XP127" s="61"/>
      <c r="XQ127" s="61"/>
      <c r="XR127" s="61"/>
      <c r="XS127" s="61"/>
      <c r="XT127" s="61"/>
      <c r="XU127" s="61"/>
      <c r="XV127" s="61"/>
      <c r="XW127" s="61"/>
      <c r="XX127" s="61"/>
      <c r="XY127" s="61"/>
      <c r="XZ127" s="61"/>
      <c r="YA127" s="61"/>
      <c r="YB127" s="61"/>
      <c r="YC127" s="61"/>
      <c r="YD127" s="61"/>
      <c r="YE127" s="61"/>
      <c r="YF127" s="61"/>
      <c r="YG127" s="61"/>
      <c r="YH127" s="61"/>
      <c r="YI127" s="61"/>
      <c r="YJ127" s="61"/>
      <c r="YK127" s="61"/>
      <c r="YL127" s="61"/>
      <c r="YM127" s="61"/>
      <c r="YN127" s="61"/>
      <c r="YO127" s="61"/>
      <c r="YP127" s="61"/>
      <c r="YQ127" s="61"/>
      <c r="YR127" s="61"/>
      <c r="YS127" s="61"/>
      <c r="YT127" s="61"/>
      <c r="YU127" s="61"/>
      <c r="YV127" s="61"/>
      <c r="YW127" s="61"/>
      <c r="YX127" s="61"/>
      <c r="YY127" s="61"/>
      <c r="YZ127" s="61"/>
      <c r="ZA127" s="61"/>
      <c r="ZB127" s="61"/>
      <c r="ZC127" s="61"/>
      <c r="ZD127" s="61"/>
      <c r="ZE127" s="61"/>
      <c r="ZF127" s="61"/>
      <c r="ZG127" s="61"/>
      <c r="ZH127" s="61"/>
      <c r="ZI127" s="61"/>
      <c r="ZJ127" s="61"/>
      <c r="ZK127" s="61"/>
      <c r="ZL127" s="61"/>
      <c r="ZM127" s="61"/>
      <c r="ZN127" s="61"/>
      <c r="ZO127" s="61"/>
      <c r="ZP127" s="61"/>
      <c r="ZQ127" s="61"/>
      <c r="ZR127" s="61"/>
      <c r="ZS127" s="61"/>
      <c r="ZT127" s="61"/>
      <c r="ZU127" s="61"/>
      <c r="ZV127" s="61"/>
      <c r="ZW127" s="61"/>
      <c r="ZX127" s="61"/>
      <c r="ZY127" s="61"/>
      <c r="ZZ127" s="61"/>
      <c r="AAA127" s="61"/>
      <c r="AAB127" s="61"/>
      <c r="AAC127" s="61"/>
      <c r="AAD127" s="61"/>
      <c r="AAE127" s="61"/>
      <c r="AAF127" s="61"/>
      <c r="AAG127" s="61"/>
      <c r="AAH127" s="61"/>
      <c r="AAI127" s="61"/>
      <c r="AAJ127" s="61"/>
      <c r="AAK127" s="61"/>
      <c r="AAL127" s="61"/>
      <c r="AAM127" s="61"/>
      <c r="AAN127" s="61"/>
      <c r="AAO127" s="61"/>
      <c r="AAP127" s="61"/>
      <c r="AAQ127" s="61"/>
      <c r="AAR127" s="61"/>
      <c r="AAS127" s="61"/>
      <c r="AAT127" s="61"/>
      <c r="AAU127" s="61"/>
      <c r="AAV127" s="61"/>
      <c r="AAW127" s="61"/>
      <c r="AAX127" s="61"/>
      <c r="AAY127" s="61"/>
      <c r="AAZ127" s="61"/>
      <c r="ABA127" s="61"/>
      <c r="ABB127" s="61"/>
      <c r="ABC127" s="61"/>
      <c r="ABD127" s="61"/>
      <c r="ABE127" s="61"/>
      <c r="ABF127" s="61"/>
      <c r="ABG127" s="61"/>
      <c r="ABH127" s="61"/>
      <c r="ABI127" s="61"/>
      <c r="ABJ127" s="61"/>
      <c r="ABK127" s="61"/>
      <c r="ABL127" s="61"/>
      <c r="ABM127" s="61"/>
      <c r="ABN127" s="61"/>
      <c r="ABO127" s="61"/>
      <c r="ABP127" s="61"/>
      <c r="ABQ127" s="61"/>
      <c r="ABR127" s="61"/>
      <c r="ABS127" s="61"/>
      <c r="ABT127" s="61"/>
      <c r="ABU127" s="61"/>
      <c r="ABV127" s="61"/>
      <c r="ABW127" s="61"/>
      <c r="ABX127" s="61"/>
      <c r="ABY127" s="61"/>
      <c r="ABZ127" s="61"/>
      <c r="ACA127" s="61"/>
      <c r="ACB127" s="61"/>
      <c r="ACC127" s="61"/>
      <c r="ACD127" s="61"/>
      <c r="ACE127" s="61"/>
      <c r="ACF127" s="61"/>
      <c r="ACG127" s="61"/>
      <c r="ACH127" s="61"/>
      <c r="ACI127" s="61"/>
      <c r="ACJ127" s="61"/>
      <c r="ACK127" s="61"/>
      <c r="ACL127" s="61"/>
      <c r="ACM127" s="61"/>
      <c r="ACN127" s="61"/>
      <c r="ACO127" s="61"/>
      <c r="ACP127" s="61"/>
      <c r="ACQ127" s="61"/>
      <c r="ACR127" s="61"/>
      <c r="ACS127" s="61"/>
      <c r="ACT127" s="61"/>
      <c r="ACU127" s="61"/>
      <c r="ACV127" s="61"/>
      <c r="ACW127" s="61"/>
      <c r="ACX127" s="61"/>
      <c r="ACY127" s="61"/>
      <c r="ACZ127" s="61"/>
      <c r="ADA127" s="61"/>
      <c r="ADB127" s="61"/>
      <c r="ADC127" s="61"/>
      <c r="ADD127" s="61"/>
      <c r="ADE127" s="61"/>
      <c r="ADF127" s="61"/>
      <c r="ADG127" s="61"/>
      <c r="ADH127" s="61"/>
      <c r="ADI127" s="61"/>
      <c r="ADJ127" s="61"/>
      <c r="ADK127" s="61"/>
      <c r="ADL127" s="61"/>
      <c r="ADM127" s="61"/>
      <c r="ADN127" s="61"/>
      <c r="ADO127" s="61"/>
      <c r="ADP127" s="61"/>
      <c r="ADQ127" s="61"/>
      <c r="ADR127" s="61"/>
      <c r="ADS127" s="61"/>
      <c r="ADT127" s="61"/>
      <c r="ADU127" s="61"/>
      <c r="ADV127" s="61"/>
      <c r="ADW127" s="61"/>
      <c r="ADX127" s="61"/>
      <c r="ADY127" s="61"/>
      <c r="ADZ127" s="61"/>
      <c r="AEA127" s="61"/>
      <c r="AEB127" s="61"/>
      <c r="AEC127" s="61"/>
      <c r="AED127" s="61"/>
      <c r="AEE127" s="61"/>
      <c r="AEF127" s="61"/>
      <c r="AEG127" s="61"/>
      <c r="AEH127" s="61"/>
      <c r="AEI127" s="61"/>
      <c r="AEJ127" s="61"/>
      <c r="AEK127" s="61"/>
      <c r="AEL127" s="61"/>
      <c r="AEM127" s="61"/>
      <c r="AEN127" s="61"/>
      <c r="AEO127" s="61"/>
      <c r="AEP127" s="61"/>
      <c r="AEQ127" s="61"/>
      <c r="AER127" s="61"/>
      <c r="AES127" s="61"/>
      <c r="AET127" s="61"/>
      <c r="AEU127" s="61"/>
      <c r="AEV127" s="61"/>
      <c r="AEW127" s="61"/>
      <c r="AEX127" s="61"/>
      <c r="AEY127" s="61"/>
      <c r="AEZ127" s="61"/>
      <c r="AFA127" s="61"/>
      <c r="AFB127" s="61"/>
      <c r="AFC127" s="61"/>
      <c r="AFD127" s="61"/>
      <c r="AFE127" s="61"/>
      <c r="AFF127" s="61"/>
      <c r="AFG127" s="61"/>
      <c r="AFH127" s="61"/>
      <c r="AFI127" s="61"/>
      <c r="AFJ127" s="61"/>
      <c r="AFK127" s="61"/>
      <c r="AFL127" s="61"/>
      <c r="AFM127" s="61"/>
      <c r="AFN127" s="61"/>
      <c r="AFO127" s="61"/>
      <c r="AFP127" s="61"/>
      <c r="AFQ127" s="61"/>
      <c r="AFR127" s="61"/>
      <c r="AFS127" s="61"/>
      <c r="AFT127" s="61"/>
      <c r="AFU127" s="61"/>
      <c r="AFV127" s="61"/>
      <c r="AFW127" s="61"/>
      <c r="AFX127" s="61"/>
      <c r="AFY127" s="61"/>
      <c r="AFZ127" s="61"/>
      <c r="AGA127" s="61"/>
      <c r="AGB127" s="61"/>
      <c r="AGC127" s="61"/>
      <c r="AGD127" s="61"/>
      <c r="AGE127" s="61"/>
      <c r="AGF127" s="61"/>
      <c r="AGG127" s="61"/>
      <c r="AGH127" s="61"/>
      <c r="AGI127" s="61"/>
      <c r="AGJ127" s="61"/>
      <c r="AGK127" s="61"/>
      <c r="AGL127" s="61"/>
      <c r="AGM127" s="61"/>
      <c r="AGN127" s="61"/>
      <c r="AGO127" s="61"/>
      <c r="AGP127" s="61"/>
      <c r="AGQ127" s="61"/>
      <c r="AGR127" s="61"/>
      <c r="AGS127" s="61"/>
      <c r="AGT127" s="61"/>
      <c r="AGU127" s="61"/>
      <c r="AGV127" s="61"/>
      <c r="AGW127" s="61"/>
      <c r="AGX127" s="61"/>
      <c r="AGY127" s="61"/>
      <c r="AGZ127" s="61"/>
      <c r="AHA127" s="61"/>
      <c r="AHB127" s="61"/>
      <c r="AHC127" s="61"/>
      <c r="AHD127" s="61"/>
      <c r="AHE127" s="61"/>
      <c r="AHF127" s="61"/>
      <c r="AHG127" s="61"/>
      <c r="AHH127" s="61"/>
      <c r="AHI127" s="61"/>
      <c r="AHJ127" s="61"/>
      <c r="AHK127" s="61"/>
      <c r="AHL127" s="61"/>
      <c r="AHM127" s="61"/>
      <c r="AHN127" s="61"/>
      <c r="AHO127" s="61"/>
      <c r="AHP127" s="61"/>
      <c r="AHQ127" s="61"/>
      <c r="AHR127" s="61"/>
      <c r="AHS127" s="61"/>
      <c r="AHT127" s="61"/>
      <c r="AHU127" s="61"/>
      <c r="AHV127" s="61"/>
      <c r="AHW127" s="61"/>
      <c r="AHX127" s="61"/>
      <c r="AHY127" s="61"/>
      <c r="AHZ127" s="61"/>
      <c r="AIA127" s="61"/>
      <c r="AIB127" s="61"/>
      <c r="AIC127" s="61"/>
      <c r="AID127" s="61"/>
      <c r="AIE127" s="61"/>
      <c r="AIF127" s="61"/>
      <c r="AIG127" s="61"/>
      <c r="AIH127" s="61"/>
      <c r="AII127" s="61"/>
      <c r="AIJ127" s="61"/>
      <c r="AIK127" s="61"/>
      <c r="AIL127" s="61"/>
      <c r="AIM127" s="61"/>
      <c r="AIN127" s="61"/>
      <c r="AIO127" s="61"/>
      <c r="AIP127" s="61"/>
      <c r="AIQ127" s="61"/>
      <c r="AIR127" s="61"/>
      <c r="AIS127" s="61"/>
      <c r="AIT127" s="61"/>
      <c r="AIU127" s="61"/>
      <c r="AIV127" s="61"/>
      <c r="AIW127" s="61"/>
      <c r="AIX127" s="61"/>
      <c r="AIY127" s="61"/>
      <c r="AIZ127" s="61"/>
      <c r="AJA127" s="61"/>
      <c r="AJB127" s="61"/>
      <c r="AJC127" s="61"/>
      <c r="AJD127" s="61"/>
      <c r="AJE127" s="61"/>
      <c r="AJF127" s="61"/>
      <c r="AJG127" s="61"/>
      <c r="AJH127" s="61"/>
      <c r="AJI127" s="61"/>
      <c r="AJJ127" s="61"/>
      <c r="AJK127" s="61"/>
      <c r="AJL127" s="61"/>
      <c r="AJM127" s="61"/>
      <c r="AJN127" s="61"/>
      <c r="AJO127" s="61"/>
      <c r="AJP127" s="61"/>
      <c r="AJQ127" s="61"/>
      <c r="AJR127" s="61"/>
      <c r="AJS127" s="61"/>
      <c r="AJT127" s="61"/>
      <c r="AJU127" s="61"/>
      <c r="AJV127" s="61"/>
      <c r="AJW127" s="61"/>
      <c r="AJX127" s="61"/>
      <c r="AJY127" s="61"/>
      <c r="AJZ127" s="61"/>
      <c r="AKA127" s="61"/>
      <c r="AKB127" s="61"/>
      <c r="AKC127" s="61"/>
      <c r="AKD127" s="61"/>
      <c r="AKE127" s="61"/>
      <c r="AKF127" s="61"/>
      <c r="AKG127" s="61"/>
      <c r="AKH127" s="61"/>
      <c r="AKI127" s="61"/>
      <c r="AKJ127" s="61"/>
      <c r="AKK127" s="61"/>
      <c r="AKL127" s="61"/>
      <c r="AKM127" s="61"/>
      <c r="AKN127" s="61"/>
      <c r="AKO127" s="61"/>
      <c r="AKP127" s="61"/>
      <c r="AKQ127" s="61"/>
      <c r="AKR127" s="61"/>
      <c r="AKS127" s="61"/>
      <c r="AKT127" s="61"/>
      <c r="AKU127" s="61"/>
      <c r="AKV127" s="61"/>
      <c r="AKW127" s="61"/>
      <c r="AKX127" s="61"/>
      <c r="AKY127" s="61"/>
      <c r="AKZ127" s="61"/>
      <c r="ALA127" s="61"/>
      <c r="ALB127" s="61"/>
      <c r="ALC127" s="61"/>
      <c r="ALD127" s="61"/>
      <c r="ALE127" s="61"/>
      <c r="ALF127" s="61"/>
      <c r="ALG127" s="61"/>
      <c r="ALH127" s="61"/>
      <c r="ALI127" s="61"/>
      <c r="ALJ127" s="61"/>
      <c r="ALK127" s="61"/>
      <c r="ALL127" s="61"/>
      <c r="ALM127" s="61"/>
      <c r="ALN127" s="61"/>
      <c r="ALO127" s="61"/>
      <c r="ALP127" s="61"/>
      <c r="ALQ127" s="61"/>
      <c r="ALR127" s="61"/>
      <c r="ALS127" s="61"/>
      <c r="ALT127" s="61"/>
      <c r="ALU127" s="61"/>
      <c r="ALV127" s="61"/>
      <c r="ALW127" s="61"/>
      <c r="ALX127" s="61"/>
      <c r="ALY127" s="61"/>
      <c r="ALZ127" s="61"/>
      <c r="AMA127" s="61"/>
      <c r="AMB127" s="61"/>
      <c r="AMC127" s="61"/>
      <c r="AMD127" s="61"/>
      <c r="AME127" s="61"/>
      <c r="AMF127" s="61"/>
      <c r="AMG127" s="61"/>
      <c r="AMH127" s="61"/>
      <c r="AMI127" s="61"/>
      <c r="AMJ127" s="61"/>
      <c r="AMK127" s="61"/>
      <c r="AML127" s="61"/>
      <c r="AMM127" s="61"/>
      <c r="AMN127" s="61"/>
      <c r="AMO127" s="61"/>
      <c r="AMP127" s="61"/>
      <c r="AMQ127" s="61"/>
      <c r="AMR127" s="61"/>
      <c r="AMS127" s="61"/>
      <c r="AMT127" s="61"/>
      <c r="AMU127" s="61"/>
      <c r="AMV127" s="61"/>
      <c r="AMW127" s="61"/>
      <c r="AMX127" s="61"/>
      <c r="AMY127" s="61"/>
      <c r="AMZ127" s="61"/>
      <c r="ANA127" s="61"/>
      <c r="ANB127" s="61"/>
      <c r="ANC127" s="61"/>
      <c r="AND127" s="61"/>
      <c r="ANE127" s="61"/>
      <c r="ANF127" s="61"/>
      <c r="ANG127" s="61"/>
      <c r="ANH127" s="61"/>
      <c r="ANI127" s="61"/>
    </row>
    <row r="128" spans="1:1050" s="35" customFormat="1" ht="26.1" customHeight="1" outlineLevel="2" x14ac:dyDescent="0.2">
      <c r="A128" s="102">
        <v>330</v>
      </c>
      <c r="B128" s="7" t="s">
        <v>137</v>
      </c>
      <c r="C128" s="7" t="s">
        <v>9</v>
      </c>
      <c r="D128" s="7" t="s">
        <v>114</v>
      </c>
      <c r="E128" s="7" t="s">
        <v>286</v>
      </c>
      <c r="F128" s="7"/>
      <c r="G128" s="43" t="s">
        <v>236</v>
      </c>
      <c r="H128" s="42" t="s">
        <v>130</v>
      </c>
      <c r="I128" s="42">
        <v>18</v>
      </c>
      <c r="J128" s="44">
        <v>591.52</v>
      </c>
      <c r="K128" s="44"/>
      <c r="L128" s="44"/>
      <c r="M128" s="44"/>
      <c r="N128" s="44"/>
      <c r="O128" s="44"/>
      <c r="P128" s="44"/>
      <c r="Q128" s="44">
        <v>190.01</v>
      </c>
      <c r="R128" s="44">
        <v>348.02</v>
      </c>
      <c r="S128" s="44"/>
      <c r="T128" s="44">
        <f t="shared" si="93"/>
        <v>1129.55</v>
      </c>
      <c r="U128" s="44">
        <f t="shared" si="94"/>
        <v>14737.64</v>
      </c>
      <c r="V128" s="42">
        <v>4</v>
      </c>
      <c r="W128" s="45">
        <v>18</v>
      </c>
      <c r="X128" s="46">
        <f>VLOOKUP(W128,'[1]PPTOS GENERALES 2024'!$AL$11:$AN$40,3)*Y128</f>
        <v>474.69</v>
      </c>
      <c r="Y128" s="47">
        <v>1</v>
      </c>
      <c r="Z128" s="48">
        <f>VLOOKUP(C128,'[1]PPTOS GENERALES 2024'!$AL$3:$AO$8,4)*Y128</f>
        <v>720.49</v>
      </c>
      <c r="AA128" s="48">
        <f>VLOOKUP(C128,'[1]PPTOS GENERALES 2024'!$AL$3:$AP$8,5)*DM128*Y128</f>
        <v>115.03999999999999</v>
      </c>
      <c r="AB128" s="48"/>
      <c r="AC128" s="44">
        <f>VLOOKUP(C128,'[1]PPTOS GENERALES 2024'!$AU$3:$AV$8,2)*Y128</f>
        <v>713.92274999999995</v>
      </c>
      <c r="AD128" s="44">
        <f>VLOOKUP(C128,'[1]PPTOS GENERALES 2024'!$AU$3:$AW$8,3)*DM128*Y128</f>
        <v>113.81599999999999</v>
      </c>
      <c r="AE128" s="49">
        <f>VLOOKUP(I128,'[1]PPTOS GENERALES 2024'!$AL$11:$AN$40,3)*Y128</f>
        <v>474.69</v>
      </c>
      <c r="AF128" s="44">
        <f t="shared" si="95"/>
        <v>0</v>
      </c>
      <c r="AG128" s="44">
        <f>VLOOKUP(V128,'[1]PPTOS GENERALES 2024'!$AL$45:$AU$56,10)*Y128</f>
        <v>498.73</v>
      </c>
      <c r="AH128" s="44"/>
      <c r="AI128" s="44"/>
      <c r="AJ128" s="44"/>
      <c r="AK128" s="50"/>
      <c r="AL128" s="44">
        <f>VLOOKUP(V128,'[1]PPTOS GENERALES 2024'!$AL$45:$BB$56,12)*AK128</f>
        <v>0</v>
      </c>
      <c r="AM128" s="50"/>
      <c r="AN128" s="44">
        <f>VLOOKUP(V128,'[1]PPTOS GENERALES 2024'!$AL$45:$BB$56,14)*AM128</f>
        <v>0</v>
      </c>
      <c r="AO128" s="50"/>
      <c r="AP128" s="44">
        <f>VLOOKUP(V128,'[1]PPTOS GENERALES 2024'!$AL$45:$BB$56,15)*AO128</f>
        <v>0</v>
      </c>
      <c r="AQ128" s="50"/>
      <c r="AR128" s="44">
        <f>VLOOKUP(V128,'[1]PPTOS GENERALES 2024'!$AL$45:$BB$56,17)*AQ128</f>
        <v>0</v>
      </c>
      <c r="AS128" s="50"/>
      <c r="AT128" s="44">
        <f>VLOOKUP(V128,'[1]PPTOS GENERALES 2024'!$AL$45:$BG$56,18)*AS128</f>
        <v>0</v>
      </c>
      <c r="AU128" s="20"/>
      <c r="AV128" s="44">
        <f>VLOOKUP(V128,'[1]PPTOS GENERALES 2024'!$AL$45:$BG$56,19)*AU128</f>
        <v>0</v>
      </c>
      <c r="AW128" s="20"/>
      <c r="AX128" s="44">
        <f>VLOOKUP(V128,'[1]PPTOS GENERALES 2024'!$AL$45:$BG$56,20)*AW128</f>
        <v>0</v>
      </c>
      <c r="AY128" s="20"/>
      <c r="AZ128" s="44">
        <f>VLOOKUP(V128,'[1]PPTOS GENERALES 2024'!$AL$45:$BG$56,21)*AY128</f>
        <v>0</v>
      </c>
      <c r="BA128" s="20"/>
      <c r="BB128" s="44">
        <f>VLOOKUP(V128,'[1]PPTOS GENERALES 2024'!$AL$45:$BG$56,22)*BA128</f>
        <v>0</v>
      </c>
      <c r="BC128" s="20"/>
      <c r="BD128" s="270">
        <f>VLOOKUP(V128,'[1]PPTOS GENERALES 2024'!$AL$45:$BZ$56,23)*BC128</f>
        <v>0</v>
      </c>
      <c r="BE128" s="20"/>
      <c r="BF128" s="270">
        <f>VLOOKUP(V128,'[1]PPTOS GENERALES 2024'!$AL$45:$BZ$56,24)*BE128</f>
        <v>0</v>
      </c>
      <c r="BG128" s="20"/>
      <c r="BH128" s="270">
        <f>VLOOKUP(V128,'[1]PPTOS GENERALES 2024'!$AL$45:$BZ$56,25)*BG128</f>
        <v>0</v>
      </c>
      <c r="BI128" s="20"/>
      <c r="BJ128" s="270">
        <f>VLOOKUP(V128,'[1]PPTOS GENERALES 2024'!$AL$45:$BZ$56,26)*BI128</f>
        <v>0</v>
      </c>
      <c r="BK128" s="20"/>
      <c r="BL128" s="270">
        <f>VLOOKUP(V128,'[1]PPTOS GENERALES 2024'!$AL$45:$BZ$56,27)*BK128</f>
        <v>0</v>
      </c>
      <c r="BM128" s="270"/>
      <c r="BN128" s="270">
        <f>VLOOKUP(V128,'[1]PPTOS GENERALES 2024'!$AL$45:$BZ$56,28)*BM128</f>
        <v>0</v>
      </c>
      <c r="BO128" s="270"/>
      <c r="BP128" s="270">
        <f>VLOOKUP(V128,'[1]PPTOS GENERALES 2024'!$AL$45:$BZ$56,29)*BO128</f>
        <v>0</v>
      </c>
      <c r="BQ128" s="270"/>
      <c r="BR128" s="270">
        <f>VLOOKUP(V128,'[1]PPTOS GENERALES 2024'!$AL$45:$BZ$56,30)*BQ128</f>
        <v>0</v>
      </c>
      <c r="BS128" s="270"/>
      <c r="BT128" s="270">
        <f>VLOOKUP(V128,'[1]PPTOS GENERALES 2024'!$AL$45:$BZ$56,31)*BS128</f>
        <v>0</v>
      </c>
      <c r="BU128" s="270"/>
      <c r="BV128" s="270">
        <f>VLOOKUP(V128,'[1]PPTOS GENERALES 2024'!$AL$45:$BZ$56,32)*BU128</f>
        <v>0</v>
      </c>
      <c r="BW128" s="270"/>
      <c r="BX128" s="270">
        <f>VLOOKUP(V128,'[1]PPTOS GENERALES 2024'!$AL$45:$BZ$56,33)*BW128</f>
        <v>0</v>
      </c>
      <c r="BY128" s="270"/>
      <c r="BZ128" s="270">
        <f>VLOOKUP(V128,'[1]PPTOS GENERALES 2024'!$AL$45:$BZ$56,34)*BY128</f>
        <v>0</v>
      </c>
      <c r="CA128" s="270"/>
      <c r="CB128" s="270">
        <f>VLOOKUP(V128,'[1]PPTOS GENERALES 2024'!$AL$45:$BZ$56,35)*CA128</f>
        <v>0</v>
      </c>
      <c r="CC128" s="270">
        <v>0</v>
      </c>
      <c r="CD128" s="270">
        <f>VLOOKUP(V128,'[1]PPTOS GENERALES 2024'!$AL$45:$BZ$56,36)*CC128</f>
        <v>0</v>
      </c>
      <c r="CE128" s="270">
        <v>0</v>
      </c>
      <c r="CF128" s="270">
        <f>VLOOKUP(V128,'[1]PPTOS GENERALES 2024'!$AL$45:$BZ$56,37)*CE128</f>
        <v>0</v>
      </c>
      <c r="CG128" s="270">
        <v>0</v>
      </c>
      <c r="CH128" s="270">
        <f>VLOOKUP(V128,'[1]PPTOS GENERALES 2024'!$AL$45:$BZ$56,38)*CG128</f>
        <v>0</v>
      </c>
      <c r="CI128" s="270">
        <v>0</v>
      </c>
      <c r="CJ128" s="270">
        <f>VLOOKUP(V128,'[1]PPTOS GENERALES 2024'!$AL$45:$BZ$56,39)*CI128</f>
        <v>0</v>
      </c>
      <c r="CK128" s="270"/>
      <c r="CL128" s="270">
        <f>VLOOKUP(V128,'[1]PPTOS GENERALES 2024'!$AL$45:$BZ$56,40)*CK128</f>
        <v>0</v>
      </c>
      <c r="CM128" s="270"/>
      <c r="CN128" s="270">
        <f>VLOOKUP(V128,'[1]PPTOS GENERALES 2024'!$AL$45:$BZ$56,41)*CM128</f>
        <v>0</v>
      </c>
      <c r="CO128" s="44"/>
      <c r="CP128" s="44"/>
      <c r="CQ128" s="44">
        <f t="shared" si="96"/>
        <v>0</v>
      </c>
      <c r="CR128" s="44"/>
      <c r="CS128" s="452">
        <f t="array" ref="CS128">ROUND((Z128*12)+(AC128*2),2)</f>
        <v>10073.73</v>
      </c>
      <c r="CT128" s="44"/>
      <c r="CU128" s="44">
        <f>(AA128*12)+ (AD128*2)+AB128</f>
        <v>1608.1120000000001</v>
      </c>
      <c r="CV128" s="44"/>
      <c r="CW128" s="44">
        <f>(AE128+AF128)*14</f>
        <v>6645.66</v>
      </c>
      <c r="CX128" s="44">
        <f>AG128*14</f>
        <v>6982.22</v>
      </c>
      <c r="CY128" s="270">
        <f t="shared" si="97"/>
        <v>0</v>
      </c>
      <c r="CZ128" s="278">
        <f t="shared" si="98"/>
        <v>6982.22</v>
      </c>
      <c r="DA128" s="129">
        <f t="shared" si="104"/>
        <v>25309.722000000002</v>
      </c>
      <c r="DB128" s="21">
        <v>0</v>
      </c>
      <c r="DC128" s="53">
        <f t="shared" si="99"/>
        <v>25325.300000000003</v>
      </c>
      <c r="DD128" s="54">
        <f t="shared" si="100"/>
        <v>0.71840946040207276</v>
      </c>
      <c r="DE128" s="44"/>
      <c r="DF128" s="44"/>
      <c r="DG128" s="44">
        <f t="shared" si="101"/>
        <v>1808.95</v>
      </c>
      <c r="DH128" s="42" t="e">
        <f>#REF!-#REF!</f>
        <v>#REF!</v>
      </c>
      <c r="DI128" s="55" t="s">
        <v>122</v>
      </c>
      <c r="DJ128" s="130">
        <v>39555</v>
      </c>
      <c r="DK128" s="284">
        <v>45658</v>
      </c>
      <c r="DL128" s="58">
        <f t="shared" si="102"/>
        <v>5.333333333333333</v>
      </c>
      <c r="DM128" s="58">
        <f t="shared" si="103"/>
        <v>5.333333333333333</v>
      </c>
      <c r="DN128" s="175">
        <f>ROUND(AF128/30,2)</f>
        <v>0</v>
      </c>
      <c r="DO128" s="175">
        <f>ROUND(AJ128/30,2)</f>
        <v>0</v>
      </c>
      <c r="DP128" s="175">
        <f>ROUND(AL128/30,2)</f>
        <v>0</v>
      </c>
      <c r="DQ128" s="175">
        <f>ROUND(AN128/30,2)</f>
        <v>0</v>
      </c>
      <c r="DR128" s="175">
        <f>ROUND(AP128/30,2)</f>
        <v>0</v>
      </c>
      <c r="DS128" s="175">
        <f>ROUND(AR128/30,2)</f>
        <v>0</v>
      </c>
      <c r="DT128" s="175">
        <f>ROUND(AT128/30,2)</f>
        <v>0</v>
      </c>
      <c r="DU128" s="175">
        <f>ROUND(AV128/30,2)</f>
        <v>0</v>
      </c>
      <c r="DV128" s="175">
        <f>ROUND(AX128/30,2)</f>
        <v>0</v>
      </c>
      <c r="DW128" s="175">
        <f>ROUND(AZ128/30,2)</f>
        <v>0</v>
      </c>
      <c r="DX128" s="175">
        <f>ROUND(BB128/30,2)</f>
        <v>0</v>
      </c>
      <c r="DY128" s="61"/>
      <c r="DZ128" s="62" t="s">
        <v>134</v>
      </c>
      <c r="EA128" s="62">
        <v>1390.57</v>
      </c>
      <c r="EB128" s="63" t="e">
        <f>#REF!-DZ128</f>
        <v>#REF!</v>
      </c>
      <c r="EC128" s="64">
        <f>DG128-EA128</f>
        <v>418.38000000000011</v>
      </c>
      <c r="ED128" s="64">
        <f>ROUND(DB128/2,2)</f>
        <v>0</v>
      </c>
      <c r="EE128" s="61"/>
      <c r="EF128" s="61"/>
      <c r="EG128" s="61"/>
      <c r="EH128" s="61"/>
      <c r="EI128" s="134" t="s">
        <v>288</v>
      </c>
      <c r="EJ128" s="124">
        <v>330</v>
      </c>
      <c r="EK128" s="67">
        <v>3</v>
      </c>
      <c r="EL128" s="67">
        <v>3</v>
      </c>
      <c r="EM128" s="68">
        <v>0</v>
      </c>
      <c r="EN128" s="170" t="s">
        <v>132</v>
      </c>
      <c r="EO128" s="170" t="s">
        <v>132</v>
      </c>
      <c r="EP128" s="61"/>
      <c r="EQ128" s="61"/>
      <c r="ER128" s="61"/>
      <c r="ES128" s="61"/>
      <c r="ET128" s="61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1"/>
      <c r="GX128" s="61"/>
      <c r="GY128" s="61"/>
      <c r="GZ128" s="61"/>
      <c r="HA128" s="61"/>
      <c r="HB128" s="61"/>
      <c r="HC128" s="61"/>
      <c r="HD128" s="61"/>
      <c r="HE128" s="61"/>
      <c r="HF128" s="61"/>
      <c r="HG128" s="61"/>
      <c r="HH128" s="61"/>
      <c r="HI128" s="61"/>
      <c r="HJ128" s="61"/>
      <c r="HK128" s="61"/>
      <c r="HL128" s="61"/>
      <c r="HM128" s="61"/>
      <c r="HN128" s="61"/>
      <c r="HO128" s="61"/>
      <c r="HP128" s="61"/>
      <c r="HQ128" s="61"/>
      <c r="HR128" s="61"/>
      <c r="HS128" s="61"/>
      <c r="HT128" s="61"/>
      <c r="HU128" s="61"/>
      <c r="HV128" s="61"/>
      <c r="HW128" s="61"/>
      <c r="HX128" s="61"/>
      <c r="HY128" s="61"/>
      <c r="HZ128" s="61"/>
      <c r="IA128" s="61"/>
      <c r="IB128" s="61"/>
      <c r="IC128" s="61"/>
      <c r="ID128" s="61"/>
      <c r="IE128" s="61"/>
      <c r="IF128" s="61"/>
      <c r="IG128" s="61"/>
      <c r="IH128" s="61"/>
      <c r="II128" s="61"/>
      <c r="IJ128" s="61"/>
      <c r="IK128" s="61"/>
      <c r="IL128" s="61"/>
      <c r="IM128" s="61"/>
      <c r="IN128" s="61"/>
      <c r="IO128" s="61"/>
      <c r="IP128" s="61"/>
      <c r="IQ128" s="61"/>
      <c r="IR128" s="61"/>
      <c r="IS128" s="61"/>
      <c r="IT128" s="61"/>
      <c r="IU128" s="61"/>
      <c r="IV128" s="61"/>
      <c r="IW128" s="61"/>
      <c r="IX128" s="61"/>
      <c r="IY128" s="61"/>
      <c r="IZ128" s="61"/>
      <c r="JA128" s="61"/>
      <c r="JB128" s="61"/>
      <c r="JC128" s="61"/>
      <c r="JD128" s="61"/>
      <c r="JE128" s="61"/>
      <c r="JF128" s="61"/>
      <c r="JG128" s="61"/>
      <c r="JH128" s="61"/>
      <c r="JI128" s="61"/>
      <c r="JJ128" s="61"/>
      <c r="JK128" s="61"/>
      <c r="JL128" s="61"/>
      <c r="JM128" s="61"/>
      <c r="JN128" s="61"/>
      <c r="JO128" s="61"/>
      <c r="JP128" s="61"/>
      <c r="JQ128" s="61"/>
      <c r="JR128" s="61"/>
      <c r="JS128" s="61"/>
      <c r="JT128" s="61"/>
      <c r="JU128" s="61"/>
      <c r="JV128" s="61"/>
      <c r="JW128" s="61"/>
      <c r="JX128" s="61"/>
      <c r="JY128" s="61"/>
      <c r="JZ128" s="61"/>
      <c r="KA128" s="61"/>
      <c r="KB128" s="61"/>
      <c r="KC128" s="61"/>
      <c r="KD128" s="61"/>
      <c r="KE128" s="61"/>
      <c r="KF128" s="61"/>
      <c r="KG128" s="61"/>
      <c r="KH128" s="61"/>
      <c r="KI128" s="61"/>
      <c r="KJ128" s="61"/>
      <c r="KK128" s="61"/>
      <c r="KL128" s="61"/>
      <c r="KM128" s="61"/>
      <c r="KN128" s="61"/>
      <c r="KO128" s="61"/>
      <c r="KP128" s="61"/>
      <c r="KQ128" s="61"/>
      <c r="KR128" s="61"/>
      <c r="KS128" s="61"/>
      <c r="KT128" s="61"/>
      <c r="KU128" s="61"/>
      <c r="KV128" s="61"/>
      <c r="KW128" s="61"/>
      <c r="KX128" s="61"/>
      <c r="KY128" s="61"/>
      <c r="KZ128" s="61"/>
      <c r="LA128" s="61"/>
      <c r="LB128" s="61"/>
      <c r="LC128" s="61"/>
      <c r="LD128" s="61"/>
      <c r="LE128" s="61"/>
      <c r="LF128" s="61"/>
      <c r="LG128" s="61"/>
      <c r="LH128" s="61"/>
      <c r="LI128" s="61"/>
      <c r="LJ128" s="61"/>
      <c r="LK128" s="61"/>
      <c r="LL128" s="61"/>
      <c r="LM128" s="61"/>
      <c r="LN128" s="61"/>
      <c r="LO128" s="61"/>
      <c r="LP128" s="61"/>
      <c r="LQ128" s="61"/>
      <c r="LR128" s="61"/>
      <c r="LS128" s="61"/>
      <c r="LT128" s="61"/>
      <c r="LU128" s="61"/>
      <c r="LV128" s="61"/>
      <c r="LW128" s="61"/>
      <c r="LX128" s="61"/>
      <c r="LY128" s="61"/>
      <c r="LZ128" s="61"/>
      <c r="MA128" s="61"/>
      <c r="MB128" s="61"/>
      <c r="MC128" s="61"/>
      <c r="MD128" s="61"/>
      <c r="ME128" s="61"/>
      <c r="MF128" s="61"/>
      <c r="MG128" s="61"/>
      <c r="MH128" s="61"/>
      <c r="MI128" s="61"/>
      <c r="MJ128" s="61"/>
      <c r="MK128" s="61"/>
      <c r="ML128" s="61"/>
      <c r="MM128" s="61"/>
      <c r="MN128" s="61"/>
      <c r="MO128" s="61"/>
      <c r="MP128" s="61"/>
      <c r="MQ128" s="61"/>
      <c r="MR128" s="61"/>
      <c r="MS128" s="61"/>
      <c r="MT128" s="61"/>
      <c r="MU128" s="61"/>
      <c r="MV128" s="61"/>
      <c r="MW128" s="61"/>
      <c r="MX128" s="61"/>
      <c r="MY128" s="61"/>
      <c r="MZ128" s="61"/>
      <c r="NA128" s="61"/>
      <c r="NB128" s="61"/>
      <c r="NC128" s="61"/>
      <c r="ND128" s="61"/>
      <c r="NE128" s="61"/>
      <c r="NF128" s="61"/>
      <c r="NG128" s="61"/>
      <c r="NH128" s="61"/>
      <c r="NI128" s="61"/>
      <c r="NJ128" s="61"/>
      <c r="NK128" s="61"/>
      <c r="NL128" s="61"/>
      <c r="NM128" s="61"/>
      <c r="NN128" s="61"/>
      <c r="NO128" s="61"/>
      <c r="NP128" s="61"/>
      <c r="NQ128" s="61"/>
      <c r="NR128" s="61"/>
      <c r="NS128" s="61"/>
      <c r="NT128" s="61"/>
      <c r="NU128" s="61"/>
      <c r="NV128" s="61"/>
      <c r="NW128" s="61"/>
      <c r="NX128" s="61"/>
      <c r="NY128" s="61"/>
      <c r="NZ128" s="61"/>
      <c r="OA128" s="61"/>
      <c r="OB128" s="61"/>
      <c r="OC128" s="61"/>
      <c r="OD128" s="61"/>
      <c r="OE128" s="61"/>
      <c r="OF128" s="61"/>
      <c r="OG128" s="61"/>
      <c r="OH128" s="61"/>
      <c r="OI128" s="61"/>
      <c r="OJ128" s="61"/>
      <c r="OK128" s="61"/>
      <c r="OL128" s="61"/>
      <c r="OM128" s="61"/>
      <c r="ON128" s="61"/>
      <c r="OO128" s="61"/>
      <c r="OP128" s="61"/>
      <c r="OQ128" s="61"/>
      <c r="OR128" s="61"/>
      <c r="OS128" s="61"/>
      <c r="OT128" s="61"/>
      <c r="OU128" s="61"/>
      <c r="OV128" s="61"/>
      <c r="OW128" s="61"/>
      <c r="OX128" s="61"/>
      <c r="OY128" s="61"/>
      <c r="OZ128" s="61"/>
      <c r="PA128" s="61"/>
      <c r="PB128" s="61"/>
      <c r="PC128" s="61"/>
      <c r="PD128" s="61"/>
      <c r="PE128" s="61"/>
      <c r="PF128" s="61"/>
      <c r="PG128" s="61"/>
      <c r="PH128" s="61"/>
      <c r="PI128" s="61"/>
      <c r="PJ128" s="61"/>
      <c r="PK128" s="61"/>
      <c r="PL128" s="61"/>
      <c r="PM128" s="61"/>
      <c r="PN128" s="61"/>
      <c r="PO128" s="61"/>
      <c r="PP128" s="61"/>
      <c r="PQ128" s="61"/>
      <c r="PR128" s="61"/>
      <c r="PS128" s="61"/>
      <c r="PT128" s="61"/>
      <c r="PU128" s="61"/>
      <c r="PV128" s="61"/>
      <c r="PW128" s="61"/>
      <c r="PX128" s="61"/>
      <c r="PY128" s="61"/>
      <c r="PZ128" s="61"/>
      <c r="QA128" s="61"/>
      <c r="QB128" s="61"/>
      <c r="QC128" s="61"/>
      <c r="QD128" s="61"/>
      <c r="QE128" s="61"/>
      <c r="QF128" s="61"/>
      <c r="QG128" s="61"/>
      <c r="QH128" s="61"/>
      <c r="QI128" s="61"/>
      <c r="QJ128" s="61"/>
      <c r="QK128" s="61"/>
      <c r="QL128" s="61"/>
      <c r="QM128" s="61"/>
      <c r="QN128" s="61"/>
      <c r="QO128" s="61"/>
      <c r="QP128" s="61"/>
      <c r="QQ128" s="61"/>
      <c r="QR128" s="61"/>
      <c r="QS128" s="61"/>
      <c r="QT128" s="61"/>
      <c r="QU128" s="61"/>
      <c r="QV128" s="61"/>
      <c r="QW128" s="61"/>
      <c r="QX128" s="61"/>
      <c r="QY128" s="61"/>
      <c r="QZ128" s="61"/>
      <c r="RA128" s="61"/>
      <c r="RB128" s="61"/>
      <c r="RC128" s="61"/>
      <c r="RD128" s="61"/>
      <c r="RE128" s="61"/>
      <c r="RF128" s="61"/>
      <c r="RG128" s="61"/>
      <c r="RH128" s="61"/>
      <c r="RI128" s="61"/>
      <c r="RJ128" s="61"/>
      <c r="RK128" s="61"/>
      <c r="RL128" s="61"/>
      <c r="RM128" s="61"/>
      <c r="RN128" s="61"/>
      <c r="RO128" s="61"/>
      <c r="RP128" s="61"/>
      <c r="RQ128" s="61"/>
      <c r="RR128" s="61"/>
      <c r="RS128" s="61"/>
      <c r="RT128" s="61"/>
      <c r="RU128" s="61"/>
      <c r="RV128" s="61"/>
      <c r="RW128" s="61"/>
      <c r="RX128" s="61"/>
      <c r="RY128" s="61"/>
      <c r="RZ128" s="61"/>
      <c r="SA128" s="61"/>
      <c r="SB128" s="61"/>
      <c r="SC128" s="61"/>
      <c r="SD128" s="61"/>
      <c r="SE128" s="61"/>
      <c r="SF128" s="61"/>
      <c r="SG128" s="61"/>
      <c r="SH128" s="61"/>
      <c r="SI128" s="61"/>
      <c r="SJ128" s="61"/>
      <c r="SK128" s="61"/>
      <c r="SL128" s="61"/>
      <c r="SM128" s="61"/>
      <c r="SN128" s="61"/>
      <c r="SO128" s="61"/>
      <c r="SP128" s="61"/>
      <c r="SQ128" s="61"/>
      <c r="SR128" s="61"/>
      <c r="SS128" s="61"/>
      <c r="ST128" s="61"/>
      <c r="SU128" s="61"/>
      <c r="SV128" s="61"/>
      <c r="SW128" s="61"/>
      <c r="SX128" s="61"/>
      <c r="SY128" s="61"/>
      <c r="SZ128" s="61"/>
      <c r="TA128" s="61"/>
      <c r="TB128" s="61"/>
      <c r="TC128" s="61"/>
      <c r="TD128" s="61"/>
      <c r="TE128" s="61"/>
      <c r="TF128" s="61"/>
      <c r="TG128" s="61"/>
      <c r="TH128" s="61"/>
      <c r="TI128" s="61"/>
      <c r="TJ128" s="61"/>
      <c r="TK128" s="61"/>
      <c r="TL128" s="61"/>
      <c r="TM128" s="61"/>
      <c r="TN128" s="61"/>
      <c r="TO128" s="61"/>
      <c r="TP128" s="61"/>
      <c r="TQ128" s="61"/>
      <c r="TR128" s="61"/>
      <c r="TS128" s="61"/>
      <c r="TT128" s="61"/>
      <c r="TU128" s="61"/>
      <c r="TV128" s="61"/>
      <c r="TW128" s="61"/>
      <c r="TX128" s="61"/>
      <c r="TY128" s="61"/>
      <c r="TZ128" s="61"/>
      <c r="UA128" s="61"/>
      <c r="UB128" s="61"/>
      <c r="UC128" s="61"/>
      <c r="UD128" s="61"/>
      <c r="UE128" s="61"/>
      <c r="UF128" s="61"/>
      <c r="UG128" s="61"/>
      <c r="UH128" s="61"/>
      <c r="UI128" s="61"/>
      <c r="UJ128" s="61"/>
      <c r="UK128" s="61"/>
      <c r="UL128" s="61"/>
      <c r="UM128" s="61"/>
      <c r="UN128" s="61"/>
      <c r="UO128" s="61"/>
      <c r="UP128" s="61"/>
      <c r="UQ128" s="61"/>
      <c r="UR128" s="61"/>
      <c r="US128" s="61"/>
      <c r="UT128" s="61"/>
      <c r="UU128" s="61"/>
      <c r="UV128" s="61"/>
      <c r="UW128" s="61"/>
      <c r="UX128" s="61"/>
      <c r="UY128" s="61"/>
      <c r="UZ128" s="61"/>
      <c r="VA128" s="61"/>
      <c r="VB128" s="61"/>
      <c r="VC128" s="61"/>
      <c r="VD128" s="61"/>
      <c r="VE128" s="61"/>
      <c r="VF128" s="61"/>
      <c r="VG128" s="61"/>
      <c r="VH128" s="61"/>
      <c r="VI128" s="61"/>
      <c r="VJ128" s="61"/>
      <c r="VK128" s="61"/>
      <c r="VL128" s="61"/>
      <c r="VM128" s="61"/>
      <c r="VN128" s="61"/>
      <c r="VO128" s="61"/>
      <c r="VP128" s="61"/>
      <c r="VQ128" s="61"/>
      <c r="VR128" s="61"/>
      <c r="VS128" s="61"/>
      <c r="VT128" s="61"/>
      <c r="VU128" s="61"/>
      <c r="VV128" s="61"/>
      <c r="VW128" s="61"/>
      <c r="VX128" s="61"/>
      <c r="VY128" s="61"/>
      <c r="VZ128" s="61"/>
      <c r="WA128" s="61"/>
      <c r="WB128" s="61"/>
      <c r="WC128" s="61"/>
      <c r="WD128" s="61"/>
      <c r="WE128" s="61"/>
      <c r="WF128" s="61"/>
      <c r="WG128" s="61"/>
      <c r="WH128" s="61"/>
      <c r="WI128" s="61"/>
      <c r="WJ128" s="61"/>
      <c r="WK128" s="61"/>
      <c r="WL128" s="61"/>
      <c r="WM128" s="61"/>
      <c r="WN128" s="61"/>
      <c r="WO128" s="61"/>
      <c r="WP128" s="61"/>
      <c r="WQ128" s="61"/>
      <c r="WR128" s="61"/>
      <c r="WS128" s="61"/>
      <c r="WT128" s="61"/>
      <c r="WU128" s="61"/>
      <c r="WV128" s="61"/>
      <c r="WW128" s="61"/>
      <c r="WX128" s="61"/>
      <c r="WY128" s="61"/>
      <c r="WZ128" s="61"/>
      <c r="XA128" s="61"/>
      <c r="XB128" s="61"/>
      <c r="XC128" s="61"/>
      <c r="XD128" s="61"/>
      <c r="XE128" s="61"/>
      <c r="XF128" s="61"/>
      <c r="XG128" s="61"/>
      <c r="XH128" s="61"/>
      <c r="XI128" s="61"/>
      <c r="XJ128" s="61"/>
      <c r="XK128" s="61"/>
      <c r="XL128" s="61"/>
      <c r="XM128" s="61"/>
      <c r="XN128" s="61"/>
      <c r="XO128" s="61"/>
      <c r="XP128" s="61"/>
      <c r="XQ128" s="61"/>
      <c r="XR128" s="61"/>
      <c r="XS128" s="61"/>
      <c r="XT128" s="61"/>
      <c r="XU128" s="61"/>
      <c r="XV128" s="61"/>
      <c r="XW128" s="61"/>
      <c r="XX128" s="61"/>
      <c r="XY128" s="61"/>
      <c r="XZ128" s="61"/>
      <c r="YA128" s="61"/>
      <c r="YB128" s="61"/>
      <c r="YC128" s="61"/>
      <c r="YD128" s="61"/>
      <c r="YE128" s="61"/>
      <c r="YF128" s="61"/>
      <c r="YG128" s="61"/>
      <c r="YH128" s="61"/>
      <c r="YI128" s="61"/>
      <c r="YJ128" s="61"/>
      <c r="YK128" s="61"/>
      <c r="YL128" s="61"/>
      <c r="YM128" s="61"/>
      <c r="YN128" s="61"/>
      <c r="YO128" s="61"/>
      <c r="YP128" s="61"/>
      <c r="YQ128" s="61"/>
      <c r="YR128" s="61"/>
      <c r="YS128" s="61"/>
      <c r="YT128" s="61"/>
      <c r="YU128" s="61"/>
      <c r="YV128" s="61"/>
      <c r="YW128" s="61"/>
      <c r="YX128" s="61"/>
      <c r="YY128" s="61"/>
      <c r="YZ128" s="61"/>
      <c r="ZA128" s="61"/>
      <c r="ZB128" s="61"/>
      <c r="ZC128" s="61"/>
      <c r="ZD128" s="61"/>
      <c r="ZE128" s="61"/>
      <c r="ZF128" s="61"/>
      <c r="ZG128" s="61"/>
      <c r="ZH128" s="61"/>
      <c r="ZI128" s="61"/>
      <c r="ZJ128" s="61"/>
      <c r="ZK128" s="61"/>
      <c r="ZL128" s="61"/>
      <c r="ZM128" s="61"/>
      <c r="ZN128" s="61"/>
      <c r="ZO128" s="61"/>
      <c r="ZP128" s="61"/>
      <c r="ZQ128" s="61"/>
      <c r="ZR128" s="61"/>
      <c r="ZS128" s="61"/>
      <c r="ZT128" s="61"/>
      <c r="ZU128" s="61"/>
      <c r="ZV128" s="61"/>
      <c r="ZW128" s="61"/>
      <c r="ZX128" s="61"/>
      <c r="ZY128" s="61"/>
      <c r="ZZ128" s="61"/>
      <c r="AAA128" s="61"/>
      <c r="AAB128" s="61"/>
      <c r="AAC128" s="61"/>
      <c r="AAD128" s="61"/>
      <c r="AAE128" s="61"/>
      <c r="AAF128" s="61"/>
      <c r="AAG128" s="61"/>
      <c r="AAH128" s="61"/>
      <c r="AAI128" s="61"/>
      <c r="AAJ128" s="61"/>
      <c r="AAK128" s="61"/>
      <c r="AAL128" s="61"/>
      <c r="AAM128" s="61"/>
      <c r="AAN128" s="61"/>
      <c r="AAO128" s="61"/>
      <c r="AAP128" s="61"/>
      <c r="AAQ128" s="61"/>
      <c r="AAR128" s="61"/>
      <c r="AAS128" s="61"/>
      <c r="AAT128" s="61"/>
      <c r="AAU128" s="61"/>
      <c r="AAV128" s="61"/>
      <c r="AAW128" s="61"/>
      <c r="AAX128" s="61"/>
      <c r="AAY128" s="61"/>
      <c r="AAZ128" s="61"/>
      <c r="ABA128" s="61"/>
      <c r="ABB128" s="61"/>
      <c r="ABC128" s="61"/>
      <c r="ABD128" s="61"/>
      <c r="ABE128" s="61"/>
      <c r="ABF128" s="61"/>
      <c r="ABG128" s="61"/>
      <c r="ABH128" s="61"/>
      <c r="ABI128" s="61"/>
      <c r="ABJ128" s="61"/>
      <c r="ABK128" s="61"/>
      <c r="ABL128" s="61"/>
      <c r="ABM128" s="61"/>
      <c r="ABN128" s="61"/>
      <c r="ABO128" s="61"/>
      <c r="ABP128" s="61"/>
      <c r="ABQ128" s="61"/>
      <c r="ABR128" s="61"/>
      <c r="ABS128" s="61"/>
      <c r="ABT128" s="61"/>
      <c r="ABU128" s="61"/>
      <c r="ABV128" s="61"/>
      <c r="ABW128" s="61"/>
      <c r="ABX128" s="61"/>
      <c r="ABY128" s="61"/>
      <c r="ABZ128" s="61"/>
      <c r="ACA128" s="61"/>
      <c r="ACB128" s="61"/>
      <c r="ACC128" s="61"/>
      <c r="ACD128" s="61"/>
      <c r="ACE128" s="61"/>
      <c r="ACF128" s="61"/>
      <c r="ACG128" s="61"/>
      <c r="ACH128" s="61"/>
      <c r="ACI128" s="61"/>
      <c r="ACJ128" s="61"/>
      <c r="ACK128" s="61"/>
      <c r="ACL128" s="61"/>
      <c r="ACM128" s="61"/>
      <c r="ACN128" s="61"/>
      <c r="ACO128" s="61"/>
      <c r="ACP128" s="61"/>
      <c r="ACQ128" s="61"/>
      <c r="ACR128" s="61"/>
      <c r="ACS128" s="61"/>
      <c r="ACT128" s="61"/>
      <c r="ACU128" s="61"/>
      <c r="ACV128" s="61"/>
      <c r="ACW128" s="61"/>
      <c r="ACX128" s="61"/>
      <c r="ACY128" s="61"/>
      <c r="ACZ128" s="61"/>
      <c r="ADA128" s="61"/>
      <c r="ADB128" s="61"/>
      <c r="ADC128" s="61"/>
      <c r="ADD128" s="61"/>
      <c r="ADE128" s="61"/>
      <c r="ADF128" s="61"/>
      <c r="ADG128" s="61"/>
      <c r="ADH128" s="61"/>
      <c r="ADI128" s="61"/>
      <c r="ADJ128" s="61"/>
      <c r="ADK128" s="61"/>
      <c r="ADL128" s="61"/>
      <c r="ADM128" s="61"/>
      <c r="ADN128" s="61"/>
      <c r="ADO128" s="61"/>
      <c r="ADP128" s="61"/>
      <c r="ADQ128" s="61"/>
      <c r="ADR128" s="61"/>
      <c r="ADS128" s="61"/>
      <c r="ADT128" s="61"/>
      <c r="ADU128" s="61"/>
      <c r="ADV128" s="61"/>
      <c r="ADW128" s="61"/>
      <c r="ADX128" s="61"/>
      <c r="ADY128" s="61"/>
      <c r="ADZ128" s="61"/>
      <c r="AEA128" s="61"/>
      <c r="AEB128" s="61"/>
      <c r="AEC128" s="61"/>
      <c r="AED128" s="61"/>
      <c r="AEE128" s="61"/>
      <c r="AEF128" s="61"/>
      <c r="AEG128" s="61"/>
      <c r="AEH128" s="61"/>
      <c r="AEI128" s="61"/>
      <c r="AEJ128" s="61"/>
      <c r="AEK128" s="61"/>
      <c r="AEL128" s="61"/>
      <c r="AEM128" s="61"/>
      <c r="AEN128" s="61"/>
      <c r="AEO128" s="61"/>
      <c r="AEP128" s="61"/>
      <c r="AEQ128" s="61"/>
      <c r="AER128" s="61"/>
      <c r="AES128" s="61"/>
      <c r="AET128" s="61"/>
      <c r="AEU128" s="61"/>
      <c r="AEV128" s="61"/>
      <c r="AEW128" s="61"/>
      <c r="AEX128" s="61"/>
      <c r="AEY128" s="61"/>
      <c r="AEZ128" s="61"/>
      <c r="AFA128" s="61"/>
      <c r="AFB128" s="61"/>
      <c r="AFC128" s="61"/>
      <c r="AFD128" s="61"/>
      <c r="AFE128" s="61"/>
      <c r="AFF128" s="61"/>
      <c r="AFG128" s="61"/>
      <c r="AFH128" s="61"/>
      <c r="AFI128" s="61"/>
      <c r="AFJ128" s="61"/>
      <c r="AFK128" s="61"/>
      <c r="AFL128" s="61"/>
      <c r="AFM128" s="61"/>
      <c r="AFN128" s="61"/>
      <c r="AFO128" s="61"/>
      <c r="AFP128" s="61"/>
      <c r="AFQ128" s="61"/>
      <c r="AFR128" s="61"/>
      <c r="AFS128" s="61"/>
      <c r="AFT128" s="61"/>
      <c r="AFU128" s="61"/>
      <c r="AFV128" s="61"/>
      <c r="AFW128" s="61"/>
      <c r="AFX128" s="61"/>
      <c r="AFY128" s="61"/>
      <c r="AFZ128" s="61"/>
      <c r="AGA128" s="61"/>
      <c r="AGB128" s="61"/>
      <c r="AGC128" s="61"/>
      <c r="AGD128" s="61"/>
      <c r="AGE128" s="61"/>
      <c r="AGF128" s="61"/>
      <c r="AGG128" s="61"/>
      <c r="AGH128" s="61"/>
      <c r="AGI128" s="61"/>
      <c r="AGJ128" s="61"/>
      <c r="AGK128" s="61"/>
      <c r="AGL128" s="61"/>
      <c r="AGM128" s="61"/>
      <c r="AGN128" s="61"/>
      <c r="AGO128" s="61"/>
      <c r="AGP128" s="61"/>
      <c r="AGQ128" s="61"/>
      <c r="AGR128" s="61"/>
      <c r="AGS128" s="61"/>
      <c r="AGT128" s="61"/>
      <c r="AGU128" s="61"/>
      <c r="AGV128" s="61"/>
      <c r="AGW128" s="61"/>
      <c r="AGX128" s="61"/>
      <c r="AGY128" s="61"/>
      <c r="AGZ128" s="61"/>
      <c r="AHA128" s="61"/>
      <c r="AHB128" s="61"/>
      <c r="AHC128" s="61"/>
      <c r="AHD128" s="61"/>
      <c r="AHE128" s="61"/>
      <c r="AHF128" s="61"/>
      <c r="AHG128" s="61"/>
      <c r="AHH128" s="61"/>
      <c r="AHI128" s="61"/>
      <c r="AHJ128" s="61"/>
      <c r="AHK128" s="61"/>
      <c r="AHL128" s="61"/>
      <c r="AHM128" s="61"/>
      <c r="AHN128" s="61"/>
      <c r="AHO128" s="61"/>
      <c r="AHP128" s="61"/>
      <c r="AHQ128" s="61"/>
      <c r="AHR128" s="61"/>
      <c r="AHS128" s="61"/>
      <c r="AHT128" s="61"/>
      <c r="AHU128" s="61"/>
      <c r="AHV128" s="61"/>
      <c r="AHW128" s="61"/>
      <c r="AHX128" s="61"/>
      <c r="AHY128" s="61"/>
      <c r="AHZ128" s="61"/>
      <c r="AIA128" s="61"/>
      <c r="AIB128" s="61"/>
      <c r="AIC128" s="61"/>
      <c r="AID128" s="61"/>
      <c r="AIE128" s="61"/>
      <c r="AIF128" s="61"/>
      <c r="AIG128" s="61"/>
      <c r="AIH128" s="61"/>
      <c r="AII128" s="61"/>
      <c r="AIJ128" s="61"/>
      <c r="AIK128" s="61"/>
      <c r="AIL128" s="61"/>
      <c r="AIM128" s="61"/>
      <c r="AIN128" s="61"/>
      <c r="AIO128" s="61"/>
      <c r="AIP128" s="61"/>
      <c r="AIQ128" s="61"/>
      <c r="AIR128" s="61"/>
      <c r="AIS128" s="61"/>
      <c r="AIT128" s="61"/>
      <c r="AIU128" s="61"/>
      <c r="AIV128" s="61"/>
      <c r="AIW128" s="61"/>
      <c r="AIX128" s="61"/>
      <c r="AIY128" s="61"/>
      <c r="AIZ128" s="61"/>
      <c r="AJA128" s="61"/>
      <c r="AJB128" s="61"/>
      <c r="AJC128" s="61"/>
      <c r="AJD128" s="61"/>
      <c r="AJE128" s="61"/>
      <c r="AJF128" s="61"/>
      <c r="AJG128" s="61"/>
      <c r="AJH128" s="61"/>
      <c r="AJI128" s="61"/>
      <c r="AJJ128" s="61"/>
      <c r="AJK128" s="61"/>
      <c r="AJL128" s="61"/>
      <c r="AJM128" s="61"/>
      <c r="AJN128" s="61"/>
      <c r="AJO128" s="61"/>
      <c r="AJP128" s="61"/>
      <c r="AJQ128" s="61"/>
      <c r="AJR128" s="61"/>
      <c r="AJS128" s="61"/>
      <c r="AJT128" s="61"/>
      <c r="AJU128" s="61"/>
      <c r="AJV128" s="61"/>
      <c r="AJW128" s="61"/>
      <c r="AJX128" s="61"/>
      <c r="AJY128" s="61"/>
      <c r="AJZ128" s="61"/>
      <c r="AKA128" s="61"/>
      <c r="AKB128" s="61"/>
      <c r="AKC128" s="61"/>
      <c r="AKD128" s="61"/>
      <c r="AKE128" s="61"/>
      <c r="AKF128" s="61"/>
      <c r="AKG128" s="61"/>
      <c r="AKH128" s="61"/>
      <c r="AKI128" s="61"/>
      <c r="AKJ128" s="61"/>
      <c r="AKK128" s="61"/>
      <c r="AKL128" s="61"/>
      <c r="AKM128" s="61"/>
      <c r="AKN128" s="61"/>
      <c r="AKO128" s="61"/>
      <c r="AKP128" s="61"/>
      <c r="AKQ128" s="61"/>
      <c r="AKR128" s="61"/>
      <c r="AKS128" s="61"/>
      <c r="AKT128" s="61"/>
      <c r="AKU128" s="61"/>
      <c r="AKV128" s="61"/>
      <c r="AKW128" s="61"/>
      <c r="AKX128" s="61"/>
      <c r="AKY128" s="61"/>
      <c r="AKZ128" s="61"/>
      <c r="ALA128" s="61"/>
      <c r="ALB128" s="61"/>
      <c r="ALC128" s="61"/>
      <c r="ALD128" s="61"/>
      <c r="ALE128" s="61"/>
      <c r="ALF128" s="61"/>
      <c r="ALG128" s="61"/>
      <c r="ALH128" s="61"/>
      <c r="ALI128" s="61"/>
      <c r="ALJ128" s="61"/>
      <c r="ALK128" s="61"/>
      <c r="ALL128" s="61"/>
      <c r="ALM128" s="61"/>
      <c r="ALN128" s="61"/>
      <c r="ALO128" s="61"/>
      <c r="ALP128" s="61"/>
      <c r="ALQ128" s="61"/>
      <c r="ALR128" s="61"/>
      <c r="ALS128" s="61"/>
      <c r="ALT128" s="61"/>
      <c r="ALU128" s="61"/>
      <c r="ALV128" s="61"/>
      <c r="ALW128" s="61"/>
      <c r="ALX128" s="61"/>
      <c r="ALY128" s="61"/>
      <c r="ALZ128" s="61"/>
      <c r="AMA128" s="61"/>
      <c r="AMB128" s="61"/>
      <c r="AMC128" s="61"/>
      <c r="AMD128" s="61"/>
      <c r="AME128" s="61"/>
      <c r="AMF128" s="61"/>
      <c r="AMG128" s="61"/>
      <c r="AMH128" s="61"/>
      <c r="AMI128" s="61"/>
      <c r="AMJ128" s="61"/>
      <c r="AMK128" s="61"/>
      <c r="AML128" s="61"/>
      <c r="AMM128" s="61"/>
      <c r="AMN128" s="61"/>
      <c r="AMO128" s="61"/>
      <c r="AMP128" s="61"/>
      <c r="AMQ128" s="61"/>
      <c r="AMR128" s="61"/>
      <c r="AMS128" s="61"/>
      <c r="AMT128" s="61"/>
      <c r="AMU128" s="61"/>
      <c r="AMV128" s="61"/>
      <c r="AMW128" s="61"/>
      <c r="AMX128" s="61"/>
      <c r="AMY128" s="61"/>
      <c r="AMZ128" s="61"/>
      <c r="ANA128" s="61"/>
      <c r="ANB128" s="61"/>
      <c r="ANC128" s="61"/>
      <c r="AND128" s="61"/>
      <c r="ANE128" s="61"/>
      <c r="ANF128" s="61"/>
      <c r="ANG128" s="61"/>
      <c r="ANH128" s="61"/>
      <c r="ANI128" s="61"/>
    </row>
    <row r="129" spans="1:1050" s="35" customFormat="1" ht="26.1" customHeight="1" outlineLevel="2" x14ac:dyDescent="0.2">
      <c r="A129" s="386">
        <f>EJ129</f>
        <v>330</v>
      </c>
      <c r="B129" s="387" t="s">
        <v>137</v>
      </c>
      <c r="C129" s="387" t="s">
        <v>126</v>
      </c>
      <c r="D129" s="387" t="s">
        <v>114</v>
      </c>
      <c r="E129" s="387" t="s">
        <v>127</v>
      </c>
      <c r="F129" s="387" t="s">
        <v>128</v>
      </c>
      <c r="G129" s="388" t="s">
        <v>290</v>
      </c>
      <c r="H129" s="389" t="s">
        <v>130</v>
      </c>
      <c r="I129" s="389">
        <v>22</v>
      </c>
      <c r="J129" s="391">
        <v>690.24</v>
      </c>
      <c r="K129" s="391">
        <v>75.569999999999993</v>
      </c>
      <c r="L129" s="391">
        <v>434.82</v>
      </c>
      <c r="M129" s="391">
        <v>331.07</v>
      </c>
      <c r="N129" s="391"/>
      <c r="O129" s="391"/>
      <c r="P129" s="391"/>
      <c r="Q129" s="391"/>
      <c r="R129" s="391"/>
      <c r="S129" s="391">
        <v>524.70000000000005</v>
      </c>
      <c r="T129" s="391">
        <f t="shared" si="93"/>
        <v>2056.3999999999996</v>
      </c>
      <c r="U129" s="391">
        <f t="shared" si="94"/>
        <v>27078.059999999998</v>
      </c>
      <c r="V129" s="389">
        <v>7</v>
      </c>
      <c r="W129" s="392">
        <v>22</v>
      </c>
      <c r="X129" s="393">
        <f>VLOOKUP(W129,'[1]PPTOS GENERALES 2024'!$AL$11:$AN$40,3)*Y129</f>
        <v>612.99</v>
      </c>
      <c r="Y129" s="394">
        <v>1</v>
      </c>
      <c r="Z129" s="395">
        <f>VLOOKUP(C129,'[1]PPTOS GENERALES 2024'!$AL$3:$AO$8,4)*Y129</f>
        <v>1152.97</v>
      </c>
      <c r="AA129" s="395">
        <f>VLOOKUP(C129,'[1]PPTOS GENERALES 2024'!$AL$3:$AP$8,5)*DM129*Y129</f>
        <v>390.6</v>
      </c>
      <c r="AB129" s="395"/>
      <c r="AC129" s="391">
        <f>VLOOKUP(C129,'[1]PPTOS GENERALES 2024'!$AU$3:$AV$8,2)*Y129</f>
        <v>840.87924999999996</v>
      </c>
      <c r="AD129" s="391">
        <f>VLOOKUP(C129,'[1]PPTOS GENERALES 2024'!$AU$3:$AW$8,3)*DM129*Y129</f>
        <v>284.79966666666667</v>
      </c>
      <c r="AE129" s="396">
        <f>VLOOKUP(I129,'[1]PPTOS GENERALES 2024'!$AL$11:$AN$40,3)*Y129</f>
        <v>612.99</v>
      </c>
      <c r="AF129" s="391">
        <f t="shared" si="95"/>
        <v>0</v>
      </c>
      <c r="AG129" s="391">
        <f>VLOOKUP(V129,'[1]PPTOS GENERALES 2024'!$AL$45:$AU$56,10)*Y129</f>
        <v>707.5</v>
      </c>
      <c r="AH129" s="391"/>
      <c r="AI129" s="391"/>
      <c r="AJ129" s="391">
        <v>182.92</v>
      </c>
      <c r="AK129" s="397"/>
      <c r="AL129" s="391">
        <f>VLOOKUP(V129,'[1]PPTOS GENERALES 2024'!$AL$45:$BB$56,12)*AK129</f>
        <v>0</v>
      </c>
      <c r="AM129" s="397"/>
      <c r="AN129" s="391">
        <f>VLOOKUP(V129,'[1]PPTOS GENERALES 2024'!$AL$45:$BB$56,14)*AM129</f>
        <v>0</v>
      </c>
      <c r="AO129" s="397"/>
      <c r="AP129" s="391">
        <f>VLOOKUP(V129,'[1]PPTOS GENERALES 2024'!$AL$45:$BB$56,15)*AO129</f>
        <v>0</v>
      </c>
      <c r="AQ129" s="397"/>
      <c r="AR129" s="391">
        <f>VLOOKUP(V129,'[1]PPTOS GENERALES 2024'!$AL$45:$BB$56,17)*AQ129</f>
        <v>0</v>
      </c>
      <c r="AS129" s="397"/>
      <c r="AT129" s="391">
        <f>VLOOKUP(V129,'[1]PPTOS GENERALES 2024'!$AL$45:$BG$56,18)*AS129</f>
        <v>0</v>
      </c>
      <c r="AU129" s="398"/>
      <c r="AV129" s="391">
        <f>VLOOKUP(V129,'[1]PPTOS GENERALES 2024'!$AL$45:$BG$56,19)*AU129</f>
        <v>0</v>
      </c>
      <c r="AW129" s="398"/>
      <c r="AX129" s="391">
        <f>VLOOKUP(V129,'[1]PPTOS GENERALES 2024'!$AL$45:$BG$56,20)*AW129</f>
        <v>0</v>
      </c>
      <c r="AY129" s="398"/>
      <c r="AZ129" s="391">
        <f>VLOOKUP(V129,'[1]PPTOS GENERALES 2024'!$AL$45:$BG$56,21)*AY129</f>
        <v>0</v>
      </c>
      <c r="BA129" s="398"/>
      <c r="BB129" s="391">
        <f>VLOOKUP(V129,'[1]PPTOS GENERALES 2024'!$AL$45:$BG$56,22)*BA129</f>
        <v>0</v>
      </c>
      <c r="BC129" s="398"/>
      <c r="BD129" s="270">
        <f>VLOOKUP(V129,'[1]PPTOS GENERALES 2024'!$AL$45:$BZ$56,23)*BC129</f>
        <v>0</v>
      </c>
      <c r="BE129" s="398"/>
      <c r="BF129" s="270">
        <f>VLOOKUP(V129,'[1]PPTOS GENERALES 2024'!$AL$45:$BZ$56,24)*BE129</f>
        <v>0</v>
      </c>
      <c r="BG129" s="398"/>
      <c r="BH129" s="270">
        <f>VLOOKUP(V129,'[1]PPTOS GENERALES 2024'!$AL$45:$BZ$56,25)*BG129</f>
        <v>0</v>
      </c>
      <c r="BI129" s="398"/>
      <c r="BJ129" s="270">
        <f>VLOOKUP(V129,'[1]PPTOS GENERALES 2024'!$AL$45:$BZ$56,26)*BI129</f>
        <v>0</v>
      </c>
      <c r="BK129" s="398"/>
      <c r="BL129" s="270">
        <f>VLOOKUP(V129,'[1]PPTOS GENERALES 2024'!$AL$45:$BZ$56,27)*BK129</f>
        <v>0</v>
      </c>
      <c r="BM129" s="270"/>
      <c r="BN129" s="270">
        <f>VLOOKUP(V129,'[1]PPTOS GENERALES 2024'!$AL$45:$BZ$56,28)*BM129</f>
        <v>0</v>
      </c>
      <c r="BO129" s="270"/>
      <c r="BP129" s="270">
        <f>VLOOKUP(V129,'[1]PPTOS GENERALES 2024'!$AL$45:$BZ$56,29)*BO129</f>
        <v>0</v>
      </c>
      <c r="BQ129" s="270"/>
      <c r="BR129" s="270">
        <f>VLOOKUP(V129,'[1]PPTOS GENERALES 2024'!$AL$45:$BZ$56,30)*BQ129</f>
        <v>0</v>
      </c>
      <c r="BS129" s="270"/>
      <c r="BT129" s="270">
        <f>VLOOKUP(V129,'[1]PPTOS GENERALES 2024'!$AL$45:$BZ$56,31)*BS129</f>
        <v>0</v>
      </c>
      <c r="BU129" s="270"/>
      <c r="BV129" s="270">
        <f>VLOOKUP(V129,'[1]PPTOS GENERALES 2024'!$AL$45:$BZ$56,32)*BU129</f>
        <v>0</v>
      </c>
      <c r="BW129" s="270"/>
      <c r="BX129" s="270">
        <f>VLOOKUP(V129,'[1]PPTOS GENERALES 2024'!$AL$45:$BZ$56,33)*BW129</f>
        <v>0</v>
      </c>
      <c r="BY129" s="270"/>
      <c r="BZ129" s="270">
        <f>VLOOKUP(V129,'[1]PPTOS GENERALES 2024'!$AL$45:$BZ$56,34)*BY129</f>
        <v>0</v>
      </c>
      <c r="CA129" s="270"/>
      <c r="CB129" s="270">
        <f>VLOOKUP(V129,'[1]PPTOS GENERALES 2024'!$AL$45:$BZ$56,35)*CA129</f>
        <v>0</v>
      </c>
      <c r="CC129" s="270">
        <v>0</v>
      </c>
      <c r="CD129" s="270">
        <f>VLOOKUP(V129,'[1]PPTOS GENERALES 2024'!$AL$45:$BZ$56,36)*CC129</f>
        <v>0</v>
      </c>
      <c r="CE129" s="270">
        <v>0</v>
      </c>
      <c r="CF129" s="270">
        <f>VLOOKUP(V129,'[1]PPTOS GENERALES 2024'!$AL$45:$BZ$56,37)*CE129</f>
        <v>0</v>
      </c>
      <c r="CG129" s="270">
        <v>0</v>
      </c>
      <c r="CH129" s="270">
        <f>VLOOKUP(V129,'[1]PPTOS GENERALES 2024'!$AL$45:$BZ$56,38)*CG129</f>
        <v>0</v>
      </c>
      <c r="CI129" s="270">
        <v>0</v>
      </c>
      <c r="CJ129" s="270">
        <f>VLOOKUP(V129,'[1]PPTOS GENERALES 2024'!$AL$45:$BZ$56,39)*CI129</f>
        <v>0</v>
      </c>
      <c r="CK129" s="270"/>
      <c r="CL129" s="270">
        <f>VLOOKUP(V129,'[1]PPTOS GENERALES 2024'!$AL$45:$BZ$56,40)*CK129</f>
        <v>0</v>
      </c>
      <c r="CM129" s="270">
        <v>1</v>
      </c>
      <c r="CN129" s="270">
        <f>VLOOKUP(V129,'[1]PPTOS GENERALES 2024'!$AL$45:$BZ$56,41)*CM129</f>
        <v>41.353999999999999</v>
      </c>
      <c r="CO129" s="391">
        <f>SUM(BB129)</f>
        <v>0</v>
      </c>
      <c r="CP129" s="391">
        <f t="array" ref="CP129">(Z129*12)+(AC129*2)</f>
        <v>15517.398499999999</v>
      </c>
      <c r="CQ129" s="391">
        <f t="shared" si="96"/>
        <v>0</v>
      </c>
      <c r="CR129" s="391"/>
      <c r="CS129" s="391"/>
      <c r="CT129" s="391"/>
      <c r="CU129" s="391">
        <f t="array" ref="CU129">ROUND((AA129*12)+ (AD129*2)+AB129,2)</f>
        <v>5256.8</v>
      </c>
      <c r="CV129" s="270">
        <f>SUM(CO129:CU129)</f>
        <v>20774.198499999999</v>
      </c>
      <c r="CW129" s="391">
        <f t="array" ref="CW129">ROUND((AE129+AF129)*14,2)</f>
        <v>8581.86</v>
      </c>
      <c r="CX129" s="391">
        <f>ROUND(AG129*14,2)</f>
        <v>9905</v>
      </c>
      <c r="CY129" s="270">
        <f t="shared" si="97"/>
        <v>3139.84</v>
      </c>
      <c r="CZ129" s="278">
        <f t="shared" si="98"/>
        <v>13044.84</v>
      </c>
      <c r="DA129" s="129">
        <f t="shared" si="104"/>
        <v>42400.898499999996</v>
      </c>
      <c r="DB129" s="390">
        <v>0</v>
      </c>
      <c r="DC129" s="400">
        <f t="shared" si="99"/>
        <v>42291.88</v>
      </c>
      <c r="DD129" s="401">
        <f t="shared" si="100"/>
        <v>0.56185044275697749</v>
      </c>
      <c r="DE129" s="391">
        <f>-U129*DD129+(U129*3%)</f>
        <v>-14401.4782</v>
      </c>
      <c r="DF129" s="391">
        <v>1882.75706666667</v>
      </c>
      <c r="DG129" s="391">
        <f t="shared" si="101"/>
        <v>3046.9800000000005</v>
      </c>
      <c r="DH129" s="389" t="e">
        <f>#REF!-#REF!</f>
        <v>#REF!</v>
      </c>
      <c r="DI129" s="402" t="s">
        <v>122</v>
      </c>
      <c r="DJ129" s="402" t="s">
        <v>291</v>
      </c>
      <c r="DK129" s="284">
        <v>45658</v>
      </c>
      <c r="DL129" s="403">
        <f t="shared" si="102"/>
        <v>9.3333333333333339</v>
      </c>
      <c r="DM129" s="403">
        <f t="shared" si="103"/>
        <v>9.3333333333333339</v>
      </c>
      <c r="DN129" s="534">
        <f>ROUND(AF129/30,2)</f>
        <v>0</v>
      </c>
      <c r="DO129" s="534">
        <f>ROUND(AJ129/30,2)</f>
        <v>6.1</v>
      </c>
      <c r="DP129" s="534">
        <f>ROUND(AL129/30,2)</f>
        <v>0</v>
      </c>
      <c r="DQ129" s="534">
        <f>ROUND(AN129/30,2)</f>
        <v>0</v>
      </c>
      <c r="DR129" s="534">
        <f>ROUND(AP129/30,2)</f>
        <v>0</v>
      </c>
      <c r="DS129" s="534">
        <f>ROUND(AR129/30,2)</f>
        <v>0</v>
      </c>
      <c r="DT129" s="534">
        <f>ROUND(AT129/30,2)</f>
        <v>0</v>
      </c>
      <c r="DU129" s="534">
        <f>ROUND(AV129/30,2)</f>
        <v>0</v>
      </c>
      <c r="DV129" s="534">
        <f>ROUND(AX129/30,2)</f>
        <v>0</v>
      </c>
      <c r="DW129" s="534">
        <f>ROUND(AZ129/30,2)</f>
        <v>0</v>
      </c>
      <c r="DX129" s="534">
        <f>ROUND(BB129/30,2)</f>
        <v>0</v>
      </c>
      <c r="DY129" s="204"/>
      <c r="DZ129" s="406">
        <v>225</v>
      </c>
      <c r="EA129" s="406">
        <v>2057.5300000000002</v>
      </c>
      <c r="EB129" s="407" t="e">
        <f>#REF!-DZ129</f>
        <v>#REF!</v>
      </c>
      <c r="EC129" s="408">
        <f>DG129-EA129</f>
        <v>989.45000000000027</v>
      </c>
      <c r="ED129" s="408">
        <f>ROUND(DB129/2,2)</f>
        <v>0</v>
      </c>
      <c r="EE129" s="204"/>
      <c r="EF129" s="204"/>
      <c r="EG129" s="204"/>
      <c r="EH129" s="204"/>
      <c r="EI129" s="134" t="s">
        <v>288</v>
      </c>
      <c r="EJ129" s="124">
        <v>330</v>
      </c>
      <c r="EK129" s="295" t="s">
        <v>147</v>
      </c>
      <c r="EL129" s="295">
        <v>3</v>
      </c>
      <c r="EM129" s="205">
        <v>0</v>
      </c>
      <c r="EN129" s="170" t="s">
        <v>132</v>
      </c>
      <c r="EO129" s="170" t="s">
        <v>132</v>
      </c>
      <c r="EP129" s="410"/>
      <c r="EQ129" s="410"/>
      <c r="ER129" s="410"/>
      <c r="ES129" s="410"/>
      <c r="ET129" s="410"/>
      <c r="EU129" s="410"/>
      <c r="EV129" s="410"/>
      <c r="EW129" s="410"/>
      <c r="EX129" s="410"/>
      <c r="EY129" s="410"/>
      <c r="EZ129" s="410"/>
      <c r="FA129" s="410"/>
      <c r="FB129" s="410"/>
      <c r="FC129" s="410"/>
      <c r="FD129" s="410"/>
      <c r="FE129" s="410"/>
      <c r="FF129" s="410"/>
      <c r="FG129" s="410"/>
      <c r="FH129" s="410"/>
      <c r="FI129" s="410"/>
      <c r="FJ129" s="410"/>
      <c r="FK129" s="410"/>
      <c r="FL129" s="410"/>
      <c r="FM129" s="410"/>
      <c r="FN129" s="410"/>
      <c r="FO129" s="410"/>
      <c r="FP129" s="410"/>
      <c r="FQ129" s="410"/>
      <c r="FR129" s="410"/>
      <c r="FS129" s="410"/>
      <c r="FT129" s="410"/>
      <c r="FU129" s="410"/>
      <c r="FV129" s="410"/>
      <c r="FW129" s="410"/>
      <c r="FX129" s="410"/>
      <c r="FY129" s="410"/>
      <c r="FZ129" s="410"/>
      <c r="GA129" s="410"/>
      <c r="GB129" s="410"/>
      <c r="GC129" s="410"/>
      <c r="GD129" s="410"/>
      <c r="GE129" s="410"/>
      <c r="GF129" s="410"/>
      <c r="GG129" s="410"/>
      <c r="GH129" s="410"/>
      <c r="GI129" s="410"/>
      <c r="GJ129" s="410"/>
      <c r="GK129" s="410"/>
      <c r="GL129" s="410"/>
      <c r="GM129" s="410"/>
      <c r="GN129" s="410"/>
      <c r="GO129" s="410"/>
      <c r="GP129" s="410"/>
      <c r="GQ129" s="410"/>
      <c r="GR129" s="410"/>
      <c r="GS129" s="410"/>
      <c r="GT129" s="410"/>
      <c r="GU129" s="410"/>
      <c r="GV129" s="410"/>
      <c r="GW129" s="410"/>
      <c r="GX129" s="410"/>
      <c r="GY129" s="410"/>
      <c r="GZ129" s="410"/>
      <c r="HA129" s="410"/>
      <c r="HB129" s="410"/>
      <c r="HC129" s="410"/>
      <c r="HD129" s="410"/>
      <c r="HE129" s="410"/>
      <c r="HF129" s="410"/>
      <c r="HG129" s="410"/>
      <c r="HH129" s="410"/>
      <c r="HI129" s="410"/>
      <c r="HJ129" s="410"/>
      <c r="HK129" s="410"/>
      <c r="HL129" s="410"/>
      <c r="HM129" s="410"/>
      <c r="HN129" s="410"/>
      <c r="HO129" s="410"/>
      <c r="HP129" s="410"/>
      <c r="HQ129" s="410"/>
      <c r="HR129" s="410"/>
      <c r="HS129" s="410"/>
      <c r="HT129" s="410"/>
      <c r="HU129" s="410"/>
      <c r="HV129" s="410"/>
      <c r="HW129" s="410"/>
      <c r="HX129" s="410"/>
      <c r="HY129" s="410"/>
      <c r="HZ129" s="410"/>
      <c r="IA129" s="410"/>
      <c r="IB129" s="410"/>
      <c r="IC129" s="410"/>
      <c r="ID129" s="410"/>
      <c r="IE129" s="410"/>
      <c r="IF129" s="410"/>
      <c r="IG129" s="410"/>
      <c r="IH129" s="410"/>
      <c r="II129" s="410"/>
      <c r="IJ129" s="410"/>
      <c r="IK129" s="410"/>
      <c r="IL129" s="410"/>
      <c r="IM129" s="410"/>
      <c r="IN129" s="410"/>
      <c r="IO129" s="410"/>
      <c r="IP129" s="410"/>
      <c r="IQ129" s="410"/>
      <c r="IR129" s="410"/>
      <c r="IS129" s="410"/>
      <c r="IT129" s="410"/>
      <c r="IU129" s="410"/>
      <c r="IV129" s="410"/>
      <c r="IW129" s="410"/>
      <c r="IX129" s="410"/>
      <c r="IY129" s="410"/>
      <c r="IZ129" s="410"/>
      <c r="JA129" s="410"/>
      <c r="JB129" s="410"/>
      <c r="JC129" s="410"/>
      <c r="JD129" s="410"/>
      <c r="JE129" s="410"/>
      <c r="JF129" s="410"/>
      <c r="JG129" s="410"/>
      <c r="JH129" s="410"/>
      <c r="JI129" s="410"/>
      <c r="JJ129" s="410"/>
      <c r="JK129" s="410"/>
      <c r="JL129" s="410"/>
      <c r="JM129" s="410"/>
      <c r="JN129" s="410"/>
      <c r="JO129" s="410"/>
      <c r="JP129" s="410"/>
      <c r="JQ129" s="410"/>
      <c r="JR129" s="410"/>
      <c r="JS129" s="410"/>
      <c r="JT129" s="410"/>
      <c r="JU129" s="410"/>
      <c r="JV129" s="410"/>
      <c r="JW129" s="410"/>
      <c r="JX129" s="410"/>
      <c r="JY129" s="410"/>
      <c r="JZ129" s="410"/>
      <c r="KA129" s="410"/>
      <c r="KB129" s="410"/>
      <c r="KC129" s="410"/>
      <c r="KD129" s="410"/>
      <c r="KE129" s="410"/>
      <c r="KF129" s="410"/>
      <c r="KG129" s="410"/>
      <c r="KH129" s="410"/>
      <c r="KI129" s="410"/>
      <c r="KJ129" s="410"/>
      <c r="KK129" s="410"/>
      <c r="KL129" s="410"/>
      <c r="KM129" s="410"/>
      <c r="KN129" s="410"/>
      <c r="KO129" s="410"/>
      <c r="KP129" s="410"/>
      <c r="KQ129" s="410"/>
      <c r="KR129" s="410"/>
      <c r="KS129" s="410"/>
      <c r="KT129" s="410"/>
      <c r="KU129" s="410"/>
      <c r="KV129" s="410"/>
      <c r="KW129" s="410"/>
      <c r="KX129" s="410"/>
      <c r="KY129" s="410"/>
      <c r="KZ129" s="410"/>
      <c r="LA129" s="410"/>
      <c r="LB129" s="410"/>
      <c r="LC129" s="410"/>
      <c r="LD129" s="410"/>
      <c r="LE129" s="410"/>
      <c r="LF129" s="410"/>
      <c r="LG129" s="410"/>
      <c r="LH129" s="410"/>
      <c r="LI129" s="410"/>
      <c r="LJ129" s="410"/>
      <c r="LK129" s="410"/>
      <c r="LL129" s="410"/>
      <c r="LM129" s="410"/>
      <c r="LN129" s="410"/>
      <c r="LO129" s="410"/>
      <c r="LP129" s="410"/>
      <c r="LQ129" s="410"/>
      <c r="LR129" s="410"/>
      <c r="LS129" s="410"/>
      <c r="LT129" s="410"/>
      <c r="LU129" s="410"/>
      <c r="LV129" s="410"/>
      <c r="LW129" s="410"/>
      <c r="LX129" s="410"/>
      <c r="LY129" s="410"/>
      <c r="LZ129" s="410"/>
      <c r="MA129" s="410"/>
      <c r="MB129" s="410"/>
      <c r="MC129" s="410"/>
      <c r="MD129" s="410"/>
      <c r="ME129" s="410"/>
      <c r="MF129" s="410"/>
      <c r="MG129" s="410"/>
      <c r="MH129" s="410"/>
      <c r="MI129" s="410"/>
      <c r="MJ129" s="410"/>
      <c r="MK129" s="410"/>
      <c r="ML129" s="410"/>
      <c r="MM129" s="410"/>
      <c r="MN129" s="410"/>
      <c r="MO129" s="410"/>
      <c r="MP129" s="410"/>
      <c r="MQ129" s="410"/>
      <c r="MR129" s="410"/>
      <c r="MS129" s="410"/>
      <c r="MT129" s="410"/>
      <c r="MU129" s="410"/>
      <c r="MV129" s="410"/>
      <c r="MW129" s="410"/>
      <c r="MX129" s="410"/>
      <c r="MY129" s="410"/>
      <c r="MZ129" s="410"/>
      <c r="NA129" s="410"/>
      <c r="NB129" s="410"/>
      <c r="NC129" s="410"/>
      <c r="ND129" s="410"/>
      <c r="NE129" s="410"/>
      <c r="NF129" s="410"/>
      <c r="NG129" s="410"/>
      <c r="NH129" s="410"/>
      <c r="NI129" s="410"/>
      <c r="NJ129" s="410"/>
      <c r="NK129" s="410"/>
      <c r="NL129" s="410"/>
      <c r="NM129" s="410"/>
      <c r="NN129" s="410"/>
      <c r="NO129" s="410"/>
      <c r="NP129" s="410"/>
      <c r="NQ129" s="410"/>
      <c r="NR129" s="410"/>
      <c r="NS129" s="410"/>
      <c r="NT129" s="410"/>
      <c r="NU129" s="410"/>
      <c r="NV129" s="410"/>
      <c r="NW129" s="410"/>
      <c r="NX129" s="410"/>
      <c r="NY129" s="410"/>
      <c r="NZ129" s="410"/>
      <c r="OA129" s="410"/>
      <c r="OB129" s="410"/>
      <c r="OC129" s="410"/>
      <c r="OD129" s="410"/>
      <c r="OE129" s="410"/>
      <c r="OF129" s="410"/>
      <c r="OG129" s="410"/>
      <c r="OH129" s="410"/>
      <c r="OI129" s="410"/>
      <c r="OJ129" s="410"/>
      <c r="OK129" s="410"/>
      <c r="OL129" s="410"/>
      <c r="OM129" s="410"/>
      <c r="ON129" s="410"/>
      <c r="OO129" s="410"/>
      <c r="OP129" s="410"/>
      <c r="OQ129" s="410"/>
      <c r="OR129" s="410"/>
      <c r="OS129" s="410"/>
      <c r="OT129" s="410"/>
      <c r="OU129" s="410"/>
      <c r="OV129" s="410"/>
      <c r="OW129" s="410"/>
      <c r="OX129" s="410"/>
      <c r="OY129" s="410"/>
      <c r="OZ129" s="410"/>
      <c r="PA129" s="410"/>
      <c r="PB129" s="410"/>
      <c r="PC129" s="410"/>
      <c r="PD129" s="410"/>
      <c r="PE129" s="410"/>
      <c r="PF129" s="410"/>
      <c r="PG129" s="410"/>
      <c r="PH129" s="410"/>
      <c r="PI129" s="410"/>
      <c r="PJ129" s="410"/>
      <c r="PK129" s="410"/>
      <c r="PL129" s="410"/>
      <c r="PM129" s="410"/>
      <c r="PN129" s="410"/>
      <c r="PO129" s="410"/>
      <c r="PP129" s="410"/>
      <c r="PQ129" s="410"/>
      <c r="PR129" s="410"/>
      <c r="PS129" s="410"/>
      <c r="PT129" s="410"/>
      <c r="PU129" s="410"/>
      <c r="PV129" s="410"/>
      <c r="PW129" s="410"/>
      <c r="PX129" s="410"/>
      <c r="PY129" s="410"/>
      <c r="PZ129" s="410"/>
      <c r="QA129" s="410"/>
      <c r="QB129" s="410"/>
      <c r="QC129" s="410"/>
      <c r="QD129" s="410"/>
      <c r="QE129" s="410"/>
      <c r="QF129" s="410"/>
      <c r="QG129" s="410"/>
      <c r="QH129" s="410"/>
      <c r="QI129" s="410"/>
      <c r="QJ129" s="410"/>
      <c r="QK129" s="410"/>
      <c r="QL129" s="410"/>
      <c r="QM129" s="410"/>
      <c r="QN129" s="410"/>
      <c r="QO129" s="410"/>
      <c r="QP129" s="410"/>
      <c r="QQ129" s="410"/>
      <c r="QR129" s="410"/>
      <c r="QS129" s="410"/>
      <c r="QT129" s="410"/>
      <c r="QU129" s="410"/>
      <c r="QV129" s="410"/>
      <c r="QW129" s="410"/>
      <c r="QX129" s="410"/>
      <c r="QY129" s="410"/>
      <c r="QZ129" s="410"/>
      <c r="RA129" s="410"/>
      <c r="RB129" s="410"/>
      <c r="RC129" s="410"/>
      <c r="RD129" s="410"/>
      <c r="RE129" s="410"/>
      <c r="RF129" s="410"/>
      <c r="RG129" s="410"/>
      <c r="RH129" s="410"/>
      <c r="RI129" s="410"/>
      <c r="RJ129" s="410"/>
      <c r="RK129" s="410"/>
      <c r="RL129" s="410"/>
      <c r="RM129" s="410"/>
      <c r="RN129" s="410"/>
      <c r="RO129" s="410"/>
      <c r="RP129" s="410"/>
      <c r="RQ129" s="410"/>
      <c r="RR129" s="410"/>
      <c r="RS129" s="410"/>
      <c r="RT129" s="410"/>
      <c r="RU129" s="410"/>
      <c r="RV129" s="410"/>
      <c r="RW129" s="410"/>
      <c r="RX129" s="410"/>
      <c r="RY129" s="410"/>
      <c r="RZ129" s="410"/>
      <c r="SA129" s="410"/>
      <c r="SB129" s="410"/>
      <c r="SC129" s="410"/>
      <c r="SD129" s="410"/>
      <c r="SE129" s="410"/>
      <c r="SF129" s="410"/>
      <c r="SG129" s="410"/>
      <c r="SH129" s="410"/>
      <c r="SI129" s="410"/>
      <c r="SJ129" s="410"/>
      <c r="SK129" s="410"/>
      <c r="SL129" s="410"/>
      <c r="SM129" s="410"/>
      <c r="SN129" s="410"/>
      <c r="SO129" s="410"/>
      <c r="SP129" s="410"/>
      <c r="SQ129" s="410"/>
      <c r="SR129" s="410"/>
      <c r="SS129" s="410"/>
      <c r="ST129" s="410"/>
      <c r="SU129" s="410"/>
      <c r="SV129" s="410"/>
      <c r="SW129" s="410"/>
      <c r="SX129" s="410"/>
      <c r="SY129" s="410"/>
      <c r="SZ129" s="410"/>
      <c r="TA129" s="410"/>
      <c r="TB129" s="410"/>
      <c r="TC129" s="410"/>
      <c r="TD129" s="410"/>
      <c r="TE129" s="410"/>
      <c r="TF129" s="410"/>
      <c r="TG129" s="410"/>
      <c r="TH129" s="410"/>
      <c r="TI129" s="410"/>
      <c r="TJ129" s="410"/>
      <c r="TK129" s="410"/>
      <c r="TL129" s="410"/>
      <c r="TM129" s="410"/>
      <c r="TN129" s="410"/>
      <c r="TO129" s="410"/>
      <c r="TP129" s="410"/>
      <c r="TQ129" s="410"/>
      <c r="TR129" s="410"/>
      <c r="TS129" s="410"/>
      <c r="TT129" s="410"/>
      <c r="TU129" s="410"/>
      <c r="TV129" s="410"/>
      <c r="TW129" s="410"/>
      <c r="TX129" s="410"/>
      <c r="TY129" s="410"/>
      <c r="TZ129" s="410"/>
      <c r="UA129" s="410"/>
      <c r="UB129" s="410"/>
      <c r="UC129" s="410"/>
      <c r="UD129" s="410"/>
      <c r="UE129" s="410"/>
      <c r="UF129" s="410"/>
      <c r="UG129" s="410"/>
      <c r="UH129" s="410"/>
      <c r="UI129" s="410"/>
      <c r="UJ129" s="410"/>
      <c r="UK129" s="410"/>
      <c r="UL129" s="410"/>
      <c r="UM129" s="410"/>
      <c r="UN129" s="410"/>
      <c r="UO129" s="410"/>
      <c r="UP129" s="410"/>
      <c r="UQ129" s="410"/>
      <c r="UR129" s="410"/>
      <c r="US129" s="410"/>
      <c r="UT129" s="410"/>
      <c r="UU129" s="410"/>
      <c r="UV129" s="410"/>
      <c r="UW129" s="410"/>
      <c r="UX129" s="410"/>
      <c r="UY129" s="410"/>
      <c r="UZ129" s="410"/>
      <c r="VA129" s="410"/>
      <c r="VB129" s="410"/>
      <c r="VC129" s="410"/>
      <c r="VD129" s="410"/>
      <c r="VE129" s="410"/>
      <c r="VF129" s="410"/>
      <c r="VG129" s="410"/>
      <c r="VH129" s="410"/>
      <c r="VI129" s="410"/>
      <c r="VJ129" s="410"/>
      <c r="VK129" s="410"/>
      <c r="VL129" s="410"/>
      <c r="VM129" s="410"/>
      <c r="VN129" s="410"/>
      <c r="VO129" s="410"/>
      <c r="VP129" s="410"/>
      <c r="VQ129" s="410"/>
      <c r="VR129" s="410"/>
      <c r="VS129" s="410"/>
      <c r="VT129" s="410"/>
      <c r="VU129" s="410"/>
      <c r="VV129" s="410"/>
      <c r="VW129" s="410"/>
      <c r="VX129" s="410"/>
      <c r="VY129" s="410"/>
      <c r="VZ129" s="410"/>
      <c r="WA129" s="410"/>
      <c r="WB129" s="410"/>
      <c r="WC129" s="410"/>
      <c r="WD129" s="410"/>
      <c r="WE129" s="410"/>
      <c r="WF129" s="410"/>
      <c r="WG129" s="410"/>
      <c r="WH129" s="410"/>
      <c r="WI129" s="410"/>
      <c r="WJ129" s="410"/>
      <c r="WK129" s="410"/>
      <c r="WL129" s="410"/>
      <c r="WM129" s="410"/>
      <c r="WN129" s="410"/>
      <c r="WO129" s="410"/>
      <c r="WP129" s="410"/>
      <c r="WQ129" s="410"/>
      <c r="WR129" s="410"/>
      <c r="WS129" s="410"/>
      <c r="WT129" s="410"/>
      <c r="WU129" s="410"/>
      <c r="WV129" s="410"/>
      <c r="WW129" s="410"/>
      <c r="WX129" s="410"/>
      <c r="WY129" s="410"/>
      <c r="WZ129" s="410"/>
      <c r="XA129" s="410"/>
      <c r="XB129" s="410"/>
      <c r="XC129" s="410"/>
      <c r="XD129" s="410"/>
      <c r="XE129" s="410"/>
      <c r="XF129" s="410"/>
      <c r="XG129" s="410"/>
      <c r="XH129" s="410"/>
      <c r="XI129" s="410"/>
      <c r="XJ129" s="410"/>
      <c r="XK129" s="410"/>
      <c r="XL129" s="410"/>
      <c r="XM129" s="410"/>
      <c r="XN129" s="410"/>
      <c r="XO129" s="410"/>
      <c r="XP129" s="410"/>
      <c r="XQ129" s="410"/>
      <c r="XR129" s="410"/>
      <c r="XS129" s="410"/>
      <c r="XT129" s="410"/>
      <c r="XU129" s="410"/>
      <c r="XV129" s="410"/>
      <c r="XW129" s="410"/>
      <c r="XX129" s="410"/>
      <c r="XY129" s="410"/>
      <c r="XZ129" s="410"/>
      <c r="YA129" s="410"/>
      <c r="YB129" s="410"/>
      <c r="YC129" s="410"/>
      <c r="YD129" s="410"/>
      <c r="YE129" s="410"/>
      <c r="YF129" s="410"/>
      <c r="YG129" s="410"/>
      <c r="YH129" s="410"/>
      <c r="YI129" s="410"/>
      <c r="YJ129" s="410"/>
      <c r="YK129" s="410"/>
      <c r="YL129" s="410"/>
      <c r="YM129" s="410"/>
      <c r="YN129" s="410"/>
      <c r="YO129" s="410"/>
      <c r="YP129" s="410"/>
      <c r="YQ129" s="410"/>
      <c r="YR129" s="410"/>
      <c r="YS129" s="410"/>
      <c r="YT129" s="410"/>
      <c r="YU129" s="410"/>
      <c r="YV129" s="410"/>
      <c r="YW129" s="410"/>
      <c r="YX129" s="410"/>
      <c r="YY129" s="410"/>
      <c r="YZ129" s="410"/>
      <c r="ZA129" s="410"/>
      <c r="ZB129" s="410"/>
      <c r="ZC129" s="410"/>
      <c r="ZD129" s="410"/>
      <c r="ZE129" s="410"/>
      <c r="ZF129" s="410"/>
      <c r="ZG129" s="410"/>
      <c r="ZH129" s="410"/>
      <c r="ZI129" s="410"/>
      <c r="ZJ129" s="410"/>
      <c r="ZK129" s="410"/>
      <c r="ZL129" s="410"/>
      <c r="ZM129" s="410"/>
      <c r="ZN129" s="410"/>
      <c r="ZO129" s="410"/>
      <c r="ZP129" s="410"/>
      <c r="ZQ129" s="410"/>
      <c r="ZR129" s="410"/>
      <c r="ZS129" s="410"/>
      <c r="ZT129" s="410"/>
      <c r="ZU129" s="410"/>
      <c r="ZV129" s="410"/>
      <c r="ZW129" s="410"/>
      <c r="ZX129" s="410"/>
      <c r="ZY129" s="410"/>
      <c r="ZZ129" s="410"/>
      <c r="AAA129" s="410"/>
      <c r="AAB129" s="410"/>
      <c r="AAC129" s="410"/>
      <c r="AAD129" s="410"/>
      <c r="AAE129" s="410"/>
      <c r="AAF129" s="410"/>
      <c r="AAG129" s="410"/>
      <c r="AAH129" s="410"/>
      <c r="AAI129" s="410"/>
      <c r="AAJ129" s="410"/>
      <c r="AAK129" s="410"/>
      <c r="AAL129" s="410"/>
      <c r="AAM129" s="410"/>
      <c r="AAN129" s="410"/>
      <c r="AAO129" s="410"/>
      <c r="AAP129" s="410"/>
      <c r="AAQ129" s="410"/>
      <c r="AAR129" s="410"/>
      <c r="AAS129" s="410"/>
      <c r="AAT129" s="410"/>
      <c r="AAU129" s="410"/>
      <c r="AAV129" s="410"/>
      <c r="AAW129" s="410"/>
      <c r="AAX129" s="410"/>
      <c r="AAY129" s="410"/>
      <c r="AAZ129" s="410"/>
      <c r="ABA129" s="410"/>
      <c r="ABB129" s="410"/>
      <c r="ABC129" s="410"/>
      <c r="ABD129" s="410"/>
      <c r="ABE129" s="410"/>
      <c r="ABF129" s="410"/>
      <c r="ABG129" s="410"/>
      <c r="ABH129" s="410"/>
      <c r="ABI129" s="410"/>
      <c r="ABJ129" s="410"/>
      <c r="ABK129" s="410"/>
      <c r="ABL129" s="410"/>
      <c r="ABM129" s="410"/>
      <c r="ABN129" s="410"/>
      <c r="ABO129" s="410"/>
      <c r="ABP129" s="410"/>
      <c r="ABQ129" s="410"/>
      <c r="ABR129" s="410"/>
      <c r="ABS129" s="410"/>
      <c r="ABT129" s="410"/>
      <c r="ABU129" s="410"/>
      <c r="ABV129" s="410"/>
      <c r="ABW129" s="410"/>
      <c r="ABX129" s="410"/>
      <c r="ABY129" s="410"/>
      <c r="ABZ129" s="410"/>
      <c r="ACA129" s="410"/>
      <c r="ACB129" s="410"/>
      <c r="ACC129" s="410"/>
      <c r="ACD129" s="410"/>
      <c r="ACE129" s="410"/>
      <c r="ACF129" s="410"/>
      <c r="ACG129" s="410"/>
      <c r="ACH129" s="410"/>
      <c r="ACI129" s="410"/>
      <c r="ACJ129" s="410"/>
      <c r="ACK129" s="410"/>
      <c r="ACL129" s="410"/>
      <c r="ACM129" s="410"/>
      <c r="ACN129" s="410"/>
      <c r="ACO129" s="410"/>
      <c r="ACP129" s="410"/>
      <c r="ACQ129" s="410"/>
      <c r="ACR129" s="410"/>
      <c r="ACS129" s="410"/>
      <c r="ACT129" s="410"/>
      <c r="ACU129" s="410"/>
      <c r="ACV129" s="410"/>
      <c r="ACW129" s="410"/>
      <c r="ACX129" s="410"/>
      <c r="ACY129" s="410"/>
      <c r="ACZ129" s="410"/>
      <c r="ADA129" s="410"/>
      <c r="ADB129" s="410"/>
      <c r="ADC129" s="410"/>
      <c r="ADD129" s="410"/>
      <c r="ADE129" s="410"/>
      <c r="ADF129" s="410"/>
      <c r="ADG129" s="410"/>
      <c r="ADH129" s="410"/>
      <c r="ADI129" s="410"/>
      <c r="ADJ129" s="410"/>
      <c r="ADK129" s="410"/>
      <c r="ADL129" s="410"/>
      <c r="ADM129" s="410"/>
      <c r="ADN129" s="410"/>
      <c r="ADO129" s="410"/>
      <c r="ADP129" s="410"/>
      <c r="ADQ129" s="410"/>
      <c r="ADR129" s="410"/>
      <c r="ADS129" s="410"/>
      <c r="ADT129" s="410"/>
      <c r="ADU129" s="410"/>
      <c r="ADV129" s="410"/>
      <c r="ADW129" s="410"/>
      <c r="ADX129" s="410"/>
      <c r="ADY129" s="410"/>
      <c r="ADZ129" s="410"/>
      <c r="AEA129" s="410"/>
      <c r="AEB129" s="410"/>
      <c r="AEC129" s="410"/>
      <c r="AED129" s="410"/>
      <c r="AEE129" s="410"/>
      <c r="AEF129" s="410"/>
      <c r="AEG129" s="410"/>
      <c r="AEH129" s="410"/>
      <c r="AEI129" s="410"/>
      <c r="AEJ129" s="410"/>
      <c r="AEK129" s="410"/>
      <c r="AEL129" s="410"/>
      <c r="AEM129" s="410"/>
      <c r="AEN129" s="410"/>
      <c r="AEO129" s="410"/>
      <c r="AEP129" s="410"/>
      <c r="AEQ129" s="410"/>
      <c r="AER129" s="410"/>
      <c r="AES129" s="410"/>
      <c r="AET129" s="410"/>
      <c r="AEU129" s="410"/>
      <c r="AEV129" s="410"/>
      <c r="AEW129" s="410"/>
      <c r="AEX129" s="410"/>
      <c r="AEY129" s="410"/>
      <c r="AEZ129" s="410"/>
      <c r="AFA129" s="410"/>
      <c r="AFB129" s="410"/>
      <c r="AFC129" s="410"/>
      <c r="AFD129" s="410"/>
      <c r="AFE129" s="410"/>
      <c r="AFF129" s="410"/>
      <c r="AFG129" s="410"/>
      <c r="AFH129" s="410"/>
      <c r="AFI129" s="410"/>
      <c r="AFJ129" s="410"/>
      <c r="AFK129" s="410"/>
      <c r="AFL129" s="410"/>
      <c r="AFM129" s="410"/>
      <c r="AFN129" s="410"/>
      <c r="AFO129" s="410"/>
      <c r="AFP129" s="410"/>
      <c r="AFQ129" s="410"/>
      <c r="AFR129" s="410"/>
      <c r="AFS129" s="410"/>
      <c r="AFT129" s="410"/>
      <c r="AFU129" s="410"/>
      <c r="AFV129" s="410"/>
      <c r="AFW129" s="410"/>
      <c r="AFX129" s="410"/>
      <c r="AFY129" s="410"/>
      <c r="AFZ129" s="410"/>
      <c r="AGA129" s="410"/>
      <c r="AGB129" s="410"/>
      <c r="AGC129" s="410"/>
      <c r="AGD129" s="410"/>
      <c r="AGE129" s="410"/>
      <c r="AGF129" s="410"/>
      <c r="AGG129" s="410"/>
      <c r="AGH129" s="410"/>
      <c r="AGI129" s="410"/>
      <c r="AGJ129" s="410"/>
      <c r="AGK129" s="410"/>
      <c r="AGL129" s="410"/>
      <c r="AGM129" s="410"/>
      <c r="AGN129" s="410"/>
      <c r="AGO129" s="410"/>
      <c r="AGP129" s="410"/>
      <c r="AGQ129" s="410"/>
      <c r="AGR129" s="410"/>
      <c r="AGS129" s="410"/>
      <c r="AGT129" s="410"/>
      <c r="AGU129" s="410"/>
      <c r="AGV129" s="410"/>
      <c r="AGW129" s="410"/>
      <c r="AGX129" s="410"/>
      <c r="AGY129" s="410"/>
      <c r="AGZ129" s="410"/>
      <c r="AHA129" s="410"/>
      <c r="AHB129" s="410"/>
      <c r="AHC129" s="410"/>
      <c r="AHD129" s="410"/>
      <c r="AHE129" s="410"/>
      <c r="AHF129" s="410"/>
      <c r="AHG129" s="410"/>
      <c r="AHH129" s="410"/>
      <c r="AHI129" s="410"/>
      <c r="AHJ129" s="410"/>
      <c r="AHK129" s="410"/>
      <c r="AHL129" s="410"/>
      <c r="AHM129" s="410"/>
      <c r="AHN129" s="410"/>
      <c r="AHO129" s="410"/>
      <c r="AHP129" s="410"/>
      <c r="AHQ129" s="410"/>
      <c r="AHR129" s="410"/>
      <c r="AHS129" s="410"/>
      <c r="AHT129" s="410"/>
      <c r="AHU129" s="410"/>
      <c r="AHV129" s="410"/>
      <c r="AHW129" s="410"/>
      <c r="AHX129" s="410"/>
      <c r="AHY129" s="410"/>
      <c r="AHZ129" s="410"/>
      <c r="AIA129" s="410"/>
      <c r="AIB129" s="410"/>
      <c r="AIC129" s="410"/>
      <c r="AID129" s="410"/>
      <c r="AIE129" s="410"/>
      <c r="AIF129" s="410"/>
      <c r="AIG129" s="410"/>
      <c r="AIH129" s="410"/>
      <c r="AII129" s="410"/>
      <c r="AIJ129" s="410"/>
      <c r="AIK129" s="410"/>
      <c r="AIL129" s="410"/>
      <c r="AIM129" s="410"/>
      <c r="AIN129" s="410"/>
      <c r="AIO129" s="410"/>
      <c r="AIP129" s="410"/>
      <c r="AIQ129" s="410"/>
      <c r="AIR129" s="410"/>
      <c r="AIS129" s="410"/>
      <c r="AIT129" s="410"/>
      <c r="AIU129" s="410"/>
      <c r="AIV129" s="410"/>
      <c r="AIW129" s="410"/>
      <c r="AIX129" s="410"/>
      <c r="AIY129" s="410"/>
      <c r="AIZ129" s="410"/>
      <c r="AJA129" s="410"/>
      <c r="AJB129" s="410"/>
      <c r="AJC129" s="410"/>
      <c r="AJD129" s="410"/>
      <c r="AJE129" s="410"/>
      <c r="AJF129" s="410"/>
      <c r="AJG129" s="410"/>
      <c r="AJH129" s="410"/>
      <c r="AJI129" s="410"/>
      <c r="AJJ129" s="410"/>
      <c r="AJK129" s="410"/>
      <c r="AJL129" s="410"/>
      <c r="AJM129" s="410"/>
      <c r="AJN129" s="410"/>
      <c r="AJO129" s="410"/>
      <c r="AJP129" s="410"/>
      <c r="AJQ129" s="410"/>
      <c r="AJR129" s="410"/>
      <c r="AJS129" s="410"/>
      <c r="AJT129" s="410"/>
      <c r="AJU129" s="410"/>
      <c r="AJV129" s="410"/>
      <c r="AJW129" s="410"/>
      <c r="AJX129" s="410"/>
      <c r="AJY129" s="410"/>
      <c r="AJZ129" s="410"/>
      <c r="AKA129" s="410"/>
      <c r="AKB129" s="410"/>
      <c r="AKC129" s="410"/>
      <c r="AKD129" s="410"/>
      <c r="AKE129" s="410"/>
      <c r="AKF129" s="410"/>
      <c r="AKG129" s="410"/>
      <c r="AKH129" s="410"/>
      <c r="AKI129" s="410"/>
      <c r="AKJ129" s="410"/>
      <c r="AKK129" s="410"/>
      <c r="AKL129" s="410"/>
      <c r="AKM129" s="410"/>
      <c r="AKN129" s="410"/>
      <c r="AKO129" s="410"/>
      <c r="AKP129" s="410"/>
      <c r="AKQ129" s="410"/>
      <c r="AKR129" s="410"/>
      <c r="AKS129" s="410"/>
      <c r="AKT129" s="410"/>
      <c r="AKU129" s="410"/>
      <c r="AKV129" s="410"/>
      <c r="AKW129" s="410"/>
      <c r="AKX129" s="410"/>
      <c r="AKY129" s="410"/>
      <c r="AKZ129" s="410"/>
      <c r="ALA129" s="410"/>
      <c r="ALB129" s="410"/>
      <c r="ALC129" s="410"/>
      <c r="ALD129" s="410"/>
      <c r="ALE129" s="410"/>
      <c r="ALF129" s="410"/>
      <c r="ALG129" s="410"/>
      <c r="ALH129" s="410"/>
      <c r="ALI129" s="410"/>
      <c r="ALJ129" s="410"/>
      <c r="ALK129" s="410"/>
      <c r="ALL129" s="410"/>
      <c r="ALM129" s="410"/>
      <c r="ALN129" s="410"/>
      <c r="ALO129" s="410"/>
      <c r="ALP129" s="410"/>
      <c r="ALQ129" s="410"/>
      <c r="ALR129" s="410"/>
      <c r="ALS129" s="410"/>
      <c r="ALT129" s="410"/>
      <c r="ALU129" s="410"/>
      <c r="ALV129" s="410"/>
      <c r="ALW129" s="410"/>
      <c r="ALX129" s="410"/>
      <c r="ALY129" s="410"/>
      <c r="ALZ129" s="410"/>
      <c r="AMA129" s="410"/>
      <c r="AMB129" s="410"/>
      <c r="AMC129" s="410"/>
      <c r="AMD129" s="410"/>
      <c r="AME129" s="410"/>
      <c r="AMF129" s="410"/>
      <c r="AMG129" s="410"/>
      <c r="AMH129" s="410"/>
      <c r="AMI129" s="410"/>
      <c r="AMJ129" s="410"/>
      <c r="AMK129" s="410"/>
      <c r="AML129" s="410"/>
      <c r="AMM129" s="410"/>
      <c r="AMN129" s="410"/>
      <c r="AMO129" s="410"/>
      <c r="AMP129" s="410"/>
      <c r="AMQ129" s="410"/>
      <c r="AMR129" s="410"/>
      <c r="AMS129" s="410"/>
      <c r="AMT129" s="410"/>
      <c r="AMU129" s="410"/>
      <c r="AMV129" s="410"/>
      <c r="AMW129" s="410"/>
      <c r="AMX129" s="410"/>
      <c r="AMY129" s="410"/>
      <c r="AMZ129" s="410"/>
      <c r="ANA129" s="410"/>
      <c r="ANB129" s="410"/>
      <c r="ANC129" s="410"/>
      <c r="AND129" s="410"/>
      <c r="ANE129" s="410"/>
      <c r="ANF129" s="410"/>
      <c r="ANG129" s="410"/>
      <c r="ANH129" s="410"/>
      <c r="ANI129" s="410"/>
      <c r="ANJ129" s="410"/>
    </row>
    <row r="130" spans="1:1050" s="35" customFormat="1" ht="26.1" customHeight="1" outlineLevel="2" x14ac:dyDescent="0.2">
      <c r="A130" s="386">
        <f>EJ130</f>
        <v>3321</v>
      </c>
      <c r="B130" s="387" t="s">
        <v>137</v>
      </c>
      <c r="C130" s="387" t="s">
        <v>178</v>
      </c>
      <c r="D130" s="387" t="s">
        <v>10</v>
      </c>
      <c r="E130" s="387" t="s">
        <v>127</v>
      </c>
      <c r="F130" s="387" t="s">
        <v>11</v>
      </c>
      <c r="G130" s="388" t="s">
        <v>292</v>
      </c>
      <c r="H130" s="389" t="s">
        <v>130</v>
      </c>
      <c r="I130" s="389">
        <v>22</v>
      </c>
      <c r="J130" s="536">
        <v>690.24</v>
      </c>
      <c r="K130" s="391">
        <v>125.95</v>
      </c>
      <c r="L130" s="391">
        <v>434.82</v>
      </c>
      <c r="M130" s="391">
        <v>26.9</v>
      </c>
      <c r="N130" s="391"/>
      <c r="O130" s="391"/>
      <c r="P130" s="391"/>
      <c r="Q130" s="391"/>
      <c r="R130" s="391"/>
      <c r="S130" s="391"/>
      <c r="T130" s="391">
        <f t="shared" si="93"/>
        <v>1277.9100000000001</v>
      </c>
      <c r="U130" s="391">
        <f t="shared" si="94"/>
        <v>17836.939999999999</v>
      </c>
      <c r="V130" s="389">
        <v>5</v>
      </c>
      <c r="W130" s="392">
        <v>20</v>
      </c>
      <c r="X130" s="393">
        <f>VLOOKUP(W130,'[1]PPTOS GENERALES 2024'!$AL$11:$AN$40,3)*Y130</f>
        <v>528.66</v>
      </c>
      <c r="Y130" s="394">
        <v>1</v>
      </c>
      <c r="Z130" s="395">
        <f>VLOOKUP(C130,'[1]PPTOS GENERALES 2024'!$AL$3:$AO$8,4)*Y130</f>
        <v>865.68</v>
      </c>
      <c r="AA130" s="395">
        <f>VLOOKUP(C130,'[1]PPTOS GENERALES 2024'!$AL$3:$AP$8,5)*DM130*Y130</f>
        <v>359.04</v>
      </c>
      <c r="AB130" s="395"/>
      <c r="AC130" s="391">
        <f>VLOOKUP(C130,'[1]PPTOS GENERALES 2024'!$AU$3:$AV$8,2)*Y130</f>
        <v>748.20899999999995</v>
      </c>
      <c r="AD130" s="391">
        <f>VLOOKUP(C130,'[1]PPTOS GENERALES 2024'!$AU$3:$AW$8,3)*DM130*Y130</f>
        <v>309.93266666666665</v>
      </c>
      <c r="AE130" s="396">
        <f>VLOOKUP(I130,'[1]PPTOS GENERALES 2024'!$AL$11:$AN$40,3)*Y130</f>
        <v>612.99</v>
      </c>
      <c r="AF130" s="391"/>
      <c r="AG130" s="391">
        <f>VLOOKUP(V130,'[1]PPTOS GENERALES 2024'!$AL$45:$AU$56,10)*Y130</f>
        <v>543.62</v>
      </c>
      <c r="AH130" s="391"/>
      <c r="AI130" s="391"/>
      <c r="AJ130" s="391"/>
      <c r="AK130" s="397"/>
      <c r="AL130" s="391">
        <f>VLOOKUP(V130,'[1]PPTOS GENERALES 2024'!$AL$45:$BB$56,12)*AK130</f>
        <v>0</v>
      </c>
      <c r="AM130" s="397"/>
      <c r="AN130" s="391">
        <f>VLOOKUP(V130,'[1]PPTOS GENERALES 2024'!$AL$45:$BB$56,14)*AM130</f>
        <v>0</v>
      </c>
      <c r="AO130" s="397"/>
      <c r="AP130" s="391">
        <f>VLOOKUP(V130,'[1]PPTOS GENERALES 2024'!$AL$45:$BB$56,15)*AO130</f>
        <v>0</v>
      </c>
      <c r="AQ130" s="397"/>
      <c r="AR130" s="391">
        <f>VLOOKUP(V130,'[1]PPTOS GENERALES 2024'!$AL$45:$BB$56,17)*AQ130</f>
        <v>0</v>
      </c>
      <c r="AS130" s="397"/>
      <c r="AT130" s="391">
        <f>VLOOKUP(V130,'[1]PPTOS GENERALES 2024'!$AL$45:$BG$56,18)*AS130</f>
        <v>0</v>
      </c>
      <c r="AU130" s="398"/>
      <c r="AV130" s="391">
        <f>VLOOKUP(V130,'[1]PPTOS GENERALES 2024'!$AL$45:$BG$56,19)*AU130</f>
        <v>0</v>
      </c>
      <c r="AW130" s="398"/>
      <c r="AX130" s="391">
        <f>VLOOKUP(V130,'[1]PPTOS GENERALES 2024'!$AL$45:$BG$56,20)*AW130</f>
        <v>0</v>
      </c>
      <c r="AY130" s="398"/>
      <c r="AZ130" s="391">
        <f>VLOOKUP(V130,'[1]PPTOS GENERALES 2024'!$AL$45:$BG$56,21)*AY130</f>
        <v>0</v>
      </c>
      <c r="BA130" s="398"/>
      <c r="BB130" s="391">
        <f>VLOOKUP(V130,'[1]PPTOS GENERALES 2024'!$AL$45:$BG$56,22)*BA130</f>
        <v>0</v>
      </c>
      <c r="BC130" s="398"/>
      <c r="BD130" s="270">
        <f>VLOOKUP(V130,'[1]PPTOS GENERALES 2024'!$AL$45:$BZ$56,23)*BC130</f>
        <v>0</v>
      </c>
      <c r="BE130" s="398"/>
      <c r="BF130" s="270">
        <f>VLOOKUP(V130,'[1]PPTOS GENERALES 2024'!$AL$45:$BZ$56,24)*BE130</f>
        <v>0</v>
      </c>
      <c r="BG130" s="398"/>
      <c r="BH130" s="270">
        <f>VLOOKUP(V130,'[1]PPTOS GENERALES 2024'!$AL$45:$BZ$56,25)*BG130</f>
        <v>0</v>
      </c>
      <c r="BI130" s="398"/>
      <c r="BJ130" s="270">
        <f>VLOOKUP(V130,'[1]PPTOS GENERALES 2024'!$AL$45:$BZ$56,26)*BI130</f>
        <v>0</v>
      </c>
      <c r="BK130" s="398"/>
      <c r="BL130" s="270">
        <f>VLOOKUP(V130,'[1]PPTOS GENERALES 2024'!$AL$45:$BZ$56,27)*BK130</f>
        <v>0</v>
      </c>
      <c r="BM130" s="270"/>
      <c r="BN130" s="270">
        <f>VLOOKUP(V130,'[1]PPTOS GENERALES 2024'!$AL$45:$BZ$56,28)*BM130</f>
        <v>0</v>
      </c>
      <c r="BO130" s="270"/>
      <c r="BP130" s="270">
        <f>VLOOKUP(V130,'[1]PPTOS GENERALES 2024'!$AL$45:$BZ$56,29)*BO130</f>
        <v>0</v>
      </c>
      <c r="BQ130" s="270"/>
      <c r="BR130" s="270">
        <f>VLOOKUP(V130,'[1]PPTOS GENERALES 2024'!$AL$45:$BZ$56,30)*BQ130</f>
        <v>0</v>
      </c>
      <c r="BS130" s="270"/>
      <c r="BT130" s="270">
        <f>VLOOKUP(V130,'[1]PPTOS GENERALES 2024'!$AL$45:$BZ$56,31)*BS130</f>
        <v>0</v>
      </c>
      <c r="BU130" s="270"/>
      <c r="BV130" s="270">
        <f>VLOOKUP(V130,'[1]PPTOS GENERALES 2024'!$AL$45:$BZ$56,32)*BU130</f>
        <v>0</v>
      </c>
      <c r="BW130" s="270"/>
      <c r="BX130" s="270">
        <f>VLOOKUP(V130,'[1]PPTOS GENERALES 2024'!$AL$45:$BZ$56,33)*BW130</f>
        <v>0</v>
      </c>
      <c r="BY130" s="270"/>
      <c r="BZ130" s="270">
        <f>VLOOKUP(V130,'[1]PPTOS GENERALES 2024'!$AL$45:$BZ$56,34)*BY130</f>
        <v>0</v>
      </c>
      <c r="CA130" s="270"/>
      <c r="CB130" s="270">
        <f>VLOOKUP(V130,'[1]PPTOS GENERALES 2024'!$AL$45:$BZ$56,35)*CA130</f>
        <v>0</v>
      </c>
      <c r="CC130" s="270">
        <v>0</v>
      </c>
      <c r="CD130" s="270">
        <f>VLOOKUP(V130,'[1]PPTOS GENERALES 2024'!$AL$45:$BZ$56,36)*CC130</f>
        <v>0</v>
      </c>
      <c r="CE130" s="270">
        <v>1</v>
      </c>
      <c r="CF130" s="270">
        <f>VLOOKUP(V130,'[1]PPTOS GENERALES 2024'!$AL$45:$BZ$56,37)*CE130</f>
        <v>166.29184000000004</v>
      </c>
      <c r="CG130" s="270">
        <v>0</v>
      </c>
      <c r="CH130" s="270">
        <f>VLOOKUP(V130,'[1]PPTOS GENERALES 2024'!$AL$45:$BZ$56,38)*CG130</f>
        <v>0</v>
      </c>
      <c r="CI130" s="270">
        <v>0</v>
      </c>
      <c r="CJ130" s="270">
        <f>VLOOKUP(V130,'[1]PPTOS GENERALES 2024'!$AL$45:$BZ$56,39)*CI130</f>
        <v>0</v>
      </c>
      <c r="CK130" s="270"/>
      <c r="CL130" s="270">
        <f>VLOOKUP(V130,'[1]PPTOS GENERALES 2024'!$AL$45:$BZ$56,40)*CK130</f>
        <v>0</v>
      </c>
      <c r="CM130" s="270"/>
      <c r="CN130" s="270">
        <f>VLOOKUP(V130,'[1]PPTOS GENERALES 2024'!$AL$45:$BZ$56,41)*CM130</f>
        <v>0</v>
      </c>
      <c r="CO130" s="391">
        <f>SUM(BB130)</f>
        <v>0</v>
      </c>
      <c r="CP130" s="391"/>
      <c r="CQ130" s="391">
        <f t="shared" si="96"/>
        <v>0</v>
      </c>
      <c r="CR130" s="391">
        <f t="array" ref="CR130">ROUND((Z130*12)+(AC130*2),2)</f>
        <v>11884.58</v>
      </c>
      <c r="CS130" s="391"/>
      <c r="CT130" s="391"/>
      <c r="CU130" s="391">
        <f t="array" ref="CU130">ROUND((AA130*12)+ (AD130*2)+AB130,2)</f>
        <v>4928.3500000000004</v>
      </c>
      <c r="CV130" s="270">
        <f>SUM(CO130:CU130)</f>
        <v>16812.93</v>
      </c>
      <c r="CW130" s="391">
        <f t="array" ref="CW130">ROUND((AE130+AF130)*14,2)</f>
        <v>8581.86</v>
      </c>
      <c r="CX130" s="391">
        <f t="array" ref="CX130">ROUND(AG130*14,2)</f>
        <v>7610.68</v>
      </c>
      <c r="CY130" s="270">
        <f t="shared" si="97"/>
        <v>2328.09</v>
      </c>
      <c r="CZ130" s="278">
        <f t="shared" si="98"/>
        <v>9938.77</v>
      </c>
      <c r="DA130" s="129">
        <f t="shared" si="104"/>
        <v>35333.56</v>
      </c>
      <c r="DB130" s="535">
        <v>0</v>
      </c>
      <c r="DC130" s="400">
        <f t="shared" si="99"/>
        <v>33338.619999999995</v>
      </c>
      <c r="DD130" s="401">
        <f t="shared" si="100"/>
        <v>0.86907731931598131</v>
      </c>
      <c r="DE130" s="391"/>
      <c r="DF130" s="391"/>
      <c r="DG130" s="391">
        <f t="shared" si="101"/>
        <v>2381.33</v>
      </c>
      <c r="DH130" s="389" t="e">
        <f>#REF!-#REF!</f>
        <v>#REF!</v>
      </c>
      <c r="DI130" s="402" t="s">
        <v>122</v>
      </c>
      <c r="DJ130" s="402" t="s">
        <v>285</v>
      </c>
      <c r="DK130" s="284">
        <v>45658</v>
      </c>
      <c r="DL130" s="403">
        <f t="shared" si="102"/>
        <v>11.333333333333334</v>
      </c>
      <c r="DM130" s="403">
        <f t="shared" si="103"/>
        <v>11.333333333333334</v>
      </c>
      <c r="DN130" s="534">
        <f>ROUND(AF130/30,2)</f>
        <v>0</v>
      </c>
      <c r="DO130" s="534">
        <f>ROUND(AJ130/30,2)</f>
        <v>0</v>
      </c>
      <c r="DP130" s="534">
        <f>ROUND(AL130/30,2)</f>
        <v>0</v>
      </c>
      <c r="DQ130" s="534">
        <f>ROUND(AN130/30,2)</f>
        <v>0</v>
      </c>
      <c r="DR130" s="534">
        <f>ROUND(AP130/30,2)</f>
        <v>0</v>
      </c>
      <c r="DS130" s="534">
        <f>ROUND(AR130/30,2)</f>
        <v>0</v>
      </c>
      <c r="DT130" s="534">
        <f>ROUND(AT130/30,2)</f>
        <v>0</v>
      </c>
      <c r="DU130" s="534">
        <f>ROUND(AV130/30,2)</f>
        <v>0</v>
      </c>
      <c r="DV130" s="534">
        <f>ROUND(AX130/30,2)</f>
        <v>0</v>
      </c>
      <c r="DW130" s="534">
        <f>ROUND(AZ130/30,2)</f>
        <v>0</v>
      </c>
      <c r="DX130" s="534">
        <f>ROUND(BB130/30,2)</f>
        <v>0</v>
      </c>
      <c r="DY130" s="204"/>
      <c r="DZ130" s="406">
        <v>104</v>
      </c>
      <c r="EA130" s="406">
        <v>1805.13</v>
      </c>
      <c r="EB130" s="407" t="e">
        <f>#REF!-DZ130</f>
        <v>#REF!</v>
      </c>
      <c r="EC130" s="408">
        <f>DG130-EA130</f>
        <v>576.19999999999982</v>
      </c>
      <c r="ED130" s="408">
        <f>ROUND(DB130/2,2)</f>
        <v>0</v>
      </c>
      <c r="EE130" s="204"/>
      <c r="EF130" s="204"/>
      <c r="EG130" s="204"/>
      <c r="EH130" s="204"/>
      <c r="EI130" s="134" t="s">
        <v>288</v>
      </c>
      <c r="EJ130" s="124">
        <v>3321</v>
      </c>
      <c r="EK130" s="295" t="s">
        <v>147</v>
      </c>
      <c r="EL130" s="318">
        <v>3</v>
      </c>
      <c r="EM130" s="300">
        <v>2</v>
      </c>
      <c r="EN130" s="537">
        <v>1</v>
      </c>
      <c r="EO130" s="537" t="s">
        <v>132</v>
      </c>
      <c r="EP130" s="172"/>
      <c r="EQ130" s="172"/>
      <c r="ER130" s="172"/>
      <c r="ES130" s="172"/>
      <c r="ET130" s="172"/>
      <c r="EU130" s="172"/>
      <c r="EV130" s="172"/>
      <c r="EW130" s="172"/>
      <c r="EX130" s="172"/>
      <c r="EY130" s="172"/>
      <c r="EZ130" s="172"/>
      <c r="FA130" s="172"/>
      <c r="FB130" s="172"/>
      <c r="FC130" s="172"/>
      <c r="FD130" s="172"/>
      <c r="FE130" s="172"/>
      <c r="FF130" s="172"/>
      <c r="FG130" s="172"/>
      <c r="FH130" s="172"/>
      <c r="FI130" s="172"/>
      <c r="FJ130" s="172"/>
      <c r="FK130" s="172"/>
      <c r="FL130" s="172"/>
      <c r="FM130" s="172"/>
      <c r="FN130" s="172"/>
      <c r="FO130" s="172"/>
      <c r="FP130" s="172"/>
      <c r="FQ130" s="172"/>
      <c r="FR130" s="172"/>
      <c r="FS130" s="172"/>
      <c r="FT130" s="172"/>
      <c r="FU130" s="172"/>
      <c r="FV130" s="172"/>
      <c r="FW130" s="172"/>
      <c r="FX130" s="172"/>
      <c r="FY130" s="172"/>
      <c r="FZ130" s="172"/>
      <c r="GA130" s="172"/>
      <c r="GB130" s="172"/>
      <c r="GC130" s="172"/>
      <c r="GD130" s="172"/>
      <c r="GE130" s="172"/>
      <c r="GF130" s="172"/>
      <c r="GG130" s="172"/>
      <c r="GH130" s="172"/>
      <c r="GI130" s="172"/>
      <c r="GJ130" s="172"/>
      <c r="GK130" s="172"/>
      <c r="GL130" s="172"/>
      <c r="GM130" s="172"/>
      <c r="GN130" s="172"/>
      <c r="GO130" s="172"/>
      <c r="GP130" s="172"/>
      <c r="GQ130" s="172"/>
      <c r="GR130" s="172"/>
      <c r="GS130" s="172"/>
      <c r="GT130" s="172"/>
      <c r="GU130" s="172"/>
      <c r="GV130" s="172"/>
      <c r="GW130" s="172"/>
      <c r="GX130" s="172"/>
      <c r="GY130" s="172"/>
      <c r="GZ130" s="172"/>
      <c r="HA130" s="172"/>
      <c r="HB130" s="172"/>
      <c r="HC130" s="172"/>
      <c r="HD130" s="172"/>
      <c r="HE130" s="172"/>
      <c r="HF130" s="172"/>
      <c r="HG130" s="172"/>
      <c r="HH130" s="172"/>
      <c r="HI130" s="172"/>
      <c r="HJ130" s="172"/>
      <c r="HK130" s="172"/>
      <c r="HL130" s="172"/>
      <c r="HM130" s="172"/>
      <c r="HN130" s="172"/>
      <c r="HO130" s="172"/>
      <c r="HP130" s="172"/>
      <c r="HQ130" s="172"/>
      <c r="HR130" s="172"/>
      <c r="HS130" s="172"/>
      <c r="HT130" s="172"/>
      <c r="HU130" s="172"/>
      <c r="HV130" s="172"/>
      <c r="HW130" s="172"/>
      <c r="HX130" s="172"/>
      <c r="HY130" s="172"/>
      <c r="HZ130" s="172"/>
      <c r="IA130" s="172"/>
      <c r="IB130" s="172"/>
      <c r="IC130" s="172"/>
      <c r="ID130" s="172"/>
      <c r="IE130" s="172"/>
      <c r="IF130" s="172"/>
      <c r="IG130" s="172"/>
      <c r="IH130" s="172"/>
      <c r="II130" s="172"/>
      <c r="IJ130" s="172"/>
      <c r="IK130" s="172"/>
      <c r="IL130" s="172"/>
      <c r="IM130" s="172"/>
      <c r="IN130" s="172"/>
      <c r="IO130" s="172"/>
      <c r="IP130" s="172"/>
      <c r="IQ130" s="172"/>
      <c r="IR130" s="172"/>
      <c r="IS130" s="172"/>
      <c r="IT130" s="172"/>
      <c r="IU130" s="172"/>
      <c r="IV130" s="172"/>
      <c r="IW130" s="172"/>
      <c r="IX130" s="172"/>
      <c r="IY130" s="172"/>
      <c r="IZ130" s="172"/>
      <c r="JA130" s="172"/>
      <c r="JB130" s="172"/>
      <c r="JC130" s="172"/>
      <c r="JD130" s="172"/>
      <c r="JE130" s="172"/>
      <c r="JF130" s="172"/>
      <c r="JG130" s="172"/>
      <c r="JH130" s="172"/>
      <c r="JI130" s="172"/>
      <c r="JJ130" s="172"/>
      <c r="JK130" s="172"/>
      <c r="JL130" s="172"/>
      <c r="JM130" s="172"/>
      <c r="JN130" s="172"/>
      <c r="JO130" s="172"/>
      <c r="JP130" s="172"/>
      <c r="JQ130" s="172"/>
      <c r="JR130" s="172"/>
      <c r="JS130" s="172"/>
      <c r="JT130" s="172"/>
      <c r="JU130" s="172"/>
      <c r="JV130" s="172"/>
      <c r="JW130" s="172"/>
      <c r="JX130" s="172"/>
      <c r="JY130" s="172"/>
      <c r="JZ130" s="172"/>
      <c r="KA130" s="172"/>
      <c r="KB130" s="172"/>
      <c r="KC130" s="172"/>
      <c r="KD130" s="172"/>
      <c r="KE130" s="172"/>
      <c r="KF130" s="172"/>
      <c r="KG130" s="172"/>
      <c r="KH130" s="172"/>
      <c r="KI130" s="172"/>
      <c r="KJ130" s="172"/>
      <c r="KK130" s="172"/>
      <c r="KL130" s="172"/>
      <c r="KM130" s="172"/>
      <c r="KN130" s="172"/>
      <c r="KO130" s="172"/>
      <c r="KP130" s="172"/>
      <c r="KQ130" s="172"/>
      <c r="KR130" s="172"/>
      <c r="KS130" s="172"/>
      <c r="KT130" s="172"/>
      <c r="KU130" s="172"/>
      <c r="KV130" s="172"/>
      <c r="KW130" s="172"/>
      <c r="KX130" s="172"/>
      <c r="KY130" s="172"/>
      <c r="KZ130" s="172"/>
      <c r="LA130" s="172"/>
      <c r="LB130" s="172"/>
      <c r="LC130" s="172"/>
      <c r="LD130" s="172"/>
      <c r="LE130" s="172"/>
      <c r="LF130" s="172"/>
      <c r="LG130" s="172"/>
      <c r="LH130" s="172"/>
      <c r="LI130" s="172"/>
      <c r="LJ130" s="172"/>
      <c r="LK130" s="172"/>
      <c r="LL130" s="172"/>
      <c r="LM130" s="172"/>
      <c r="LN130" s="172"/>
      <c r="LO130" s="172"/>
      <c r="LP130" s="172"/>
      <c r="LQ130" s="172"/>
      <c r="LR130" s="172"/>
      <c r="LS130" s="172"/>
      <c r="LT130" s="172"/>
      <c r="LU130" s="172"/>
      <c r="LV130" s="172"/>
      <c r="LW130" s="172"/>
      <c r="LX130" s="172"/>
      <c r="LY130" s="172"/>
      <c r="LZ130" s="172"/>
      <c r="MA130" s="172"/>
      <c r="MB130" s="172"/>
      <c r="MC130" s="172"/>
      <c r="MD130" s="172"/>
      <c r="ME130" s="172"/>
      <c r="MF130" s="172"/>
      <c r="MG130" s="172"/>
      <c r="MH130" s="172"/>
      <c r="MI130" s="172"/>
      <c r="MJ130" s="172"/>
      <c r="MK130" s="172"/>
      <c r="ML130" s="172"/>
      <c r="MM130" s="172"/>
      <c r="MN130" s="172"/>
      <c r="MO130" s="172"/>
      <c r="MP130" s="172"/>
      <c r="MQ130" s="172"/>
      <c r="MR130" s="172"/>
      <c r="MS130" s="172"/>
      <c r="MT130" s="172"/>
      <c r="MU130" s="172"/>
      <c r="MV130" s="172"/>
      <c r="MW130" s="172"/>
      <c r="MX130" s="172"/>
      <c r="MY130" s="172"/>
      <c r="MZ130" s="172"/>
      <c r="NA130" s="172"/>
      <c r="NB130" s="172"/>
      <c r="NC130" s="172"/>
      <c r="ND130" s="172"/>
      <c r="NE130" s="172"/>
      <c r="NF130" s="172"/>
      <c r="NG130" s="172"/>
      <c r="NH130" s="172"/>
      <c r="NI130" s="172"/>
      <c r="NJ130" s="172"/>
      <c r="NK130" s="172"/>
      <c r="NL130" s="172"/>
      <c r="NM130" s="172"/>
      <c r="NN130" s="172"/>
      <c r="NO130" s="172"/>
      <c r="NP130" s="172"/>
      <c r="NQ130" s="172"/>
      <c r="NR130" s="172"/>
      <c r="NS130" s="172"/>
      <c r="NT130" s="172"/>
      <c r="NU130" s="172"/>
      <c r="NV130" s="172"/>
      <c r="NW130" s="172"/>
      <c r="NX130" s="172"/>
      <c r="NY130" s="172"/>
      <c r="NZ130" s="172"/>
      <c r="OA130" s="172"/>
      <c r="OB130" s="172"/>
      <c r="OC130" s="172"/>
      <c r="OD130" s="172"/>
      <c r="OE130" s="172"/>
      <c r="OF130" s="172"/>
      <c r="OG130" s="172"/>
      <c r="OH130" s="172"/>
      <c r="OI130" s="172"/>
      <c r="OJ130" s="172"/>
      <c r="OK130" s="172"/>
      <c r="OL130" s="172"/>
      <c r="OM130" s="172"/>
      <c r="ON130" s="172"/>
      <c r="OO130" s="172"/>
      <c r="OP130" s="172"/>
      <c r="OQ130" s="172"/>
      <c r="OR130" s="172"/>
      <c r="OS130" s="172"/>
      <c r="OT130" s="172"/>
      <c r="OU130" s="172"/>
      <c r="OV130" s="172"/>
      <c r="OW130" s="172"/>
      <c r="OX130" s="172"/>
      <c r="OY130" s="172"/>
      <c r="OZ130" s="172"/>
      <c r="PA130" s="172"/>
      <c r="PB130" s="172"/>
      <c r="PC130" s="172"/>
      <c r="PD130" s="172"/>
      <c r="PE130" s="172"/>
      <c r="PF130" s="172"/>
      <c r="PG130" s="172"/>
      <c r="PH130" s="172"/>
      <c r="PI130" s="172"/>
      <c r="PJ130" s="172"/>
      <c r="PK130" s="172"/>
      <c r="PL130" s="172"/>
      <c r="PM130" s="172"/>
      <c r="PN130" s="172"/>
      <c r="PO130" s="172"/>
      <c r="PP130" s="172"/>
      <c r="PQ130" s="172"/>
      <c r="PR130" s="172"/>
      <c r="PS130" s="172"/>
      <c r="PT130" s="172"/>
      <c r="PU130" s="172"/>
      <c r="PV130" s="172"/>
      <c r="PW130" s="172"/>
      <c r="PX130" s="172"/>
      <c r="PY130" s="172"/>
      <c r="PZ130" s="172"/>
      <c r="QA130" s="172"/>
      <c r="QB130" s="172"/>
      <c r="QC130" s="172"/>
      <c r="QD130" s="172"/>
      <c r="QE130" s="172"/>
      <c r="QF130" s="172"/>
      <c r="QG130" s="172"/>
      <c r="QH130" s="172"/>
      <c r="QI130" s="172"/>
      <c r="QJ130" s="172"/>
      <c r="QK130" s="172"/>
      <c r="QL130" s="172"/>
      <c r="QM130" s="172"/>
      <c r="QN130" s="172"/>
      <c r="QO130" s="172"/>
      <c r="QP130" s="172"/>
      <c r="QQ130" s="172"/>
      <c r="QR130" s="172"/>
      <c r="QS130" s="172"/>
      <c r="QT130" s="172"/>
      <c r="QU130" s="172"/>
      <c r="QV130" s="172"/>
      <c r="QW130" s="172"/>
      <c r="QX130" s="172"/>
      <c r="QY130" s="172"/>
      <c r="QZ130" s="172"/>
      <c r="RA130" s="172"/>
      <c r="RB130" s="172"/>
      <c r="RC130" s="172"/>
      <c r="RD130" s="172"/>
      <c r="RE130" s="172"/>
      <c r="RF130" s="172"/>
      <c r="RG130" s="172"/>
      <c r="RH130" s="172"/>
      <c r="RI130" s="172"/>
      <c r="RJ130" s="172"/>
      <c r="RK130" s="172"/>
      <c r="RL130" s="172"/>
      <c r="RM130" s="172"/>
      <c r="RN130" s="172"/>
      <c r="RO130" s="172"/>
      <c r="RP130" s="172"/>
      <c r="RQ130" s="172"/>
      <c r="RR130" s="172"/>
      <c r="RS130" s="172"/>
      <c r="RT130" s="172"/>
      <c r="RU130" s="172"/>
      <c r="RV130" s="172"/>
      <c r="RW130" s="172"/>
      <c r="RX130" s="172"/>
      <c r="RY130" s="172"/>
      <c r="RZ130" s="172"/>
      <c r="SA130" s="172"/>
      <c r="SB130" s="172"/>
      <c r="SC130" s="172"/>
      <c r="SD130" s="172"/>
      <c r="SE130" s="172"/>
      <c r="SF130" s="172"/>
      <c r="SG130" s="172"/>
      <c r="SH130" s="172"/>
      <c r="SI130" s="172"/>
      <c r="SJ130" s="172"/>
      <c r="SK130" s="172"/>
      <c r="SL130" s="172"/>
      <c r="SM130" s="172"/>
      <c r="SN130" s="172"/>
      <c r="SO130" s="172"/>
      <c r="SP130" s="172"/>
      <c r="SQ130" s="172"/>
      <c r="SR130" s="172"/>
      <c r="SS130" s="172"/>
      <c r="ST130" s="172"/>
      <c r="SU130" s="172"/>
      <c r="SV130" s="172"/>
      <c r="SW130" s="172"/>
      <c r="SX130" s="172"/>
      <c r="SY130" s="172"/>
      <c r="SZ130" s="172"/>
      <c r="TA130" s="172"/>
      <c r="TB130" s="172"/>
      <c r="TC130" s="172"/>
      <c r="TD130" s="172"/>
      <c r="TE130" s="172"/>
      <c r="TF130" s="172"/>
      <c r="TG130" s="172"/>
      <c r="TH130" s="172"/>
      <c r="TI130" s="172"/>
      <c r="TJ130" s="172"/>
      <c r="TK130" s="172"/>
      <c r="TL130" s="172"/>
      <c r="TM130" s="172"/>
      <c r="TN130" s="172"/>
      <c r="TO130" s="172"/>
      <c r="TP130" s="172"/>
      <c r="TQ130" s="172"/>
      <c r="TR130" s="172"/>
      <c r="TS130" s="172"/>
      <c r="TT130" s="172"/>
      <c r="TU130" s="172"/>
      <c r="TV130" s="172"/>
      <c r="TW130" s="172"/>
      <c r="TX130" s="172"/>
      <c r="TY130" s="172"/>
      <c r="TZ130" s="172"/>
      <c r="UA130" s="172"/>
      <c r="UB130" s="172"/>
      <c r="UC130" s="172"/>
      <c r="UD130" s="172"/>
      <c r="UE130" s="172"/>
      <c r="UF130" s="172"/>
      <c r="UG130" s="172"/>
      <c r="UH130" s="172"/>
      <c r="UI130" s="172"/>
      <c r="UJ130" s="172"/>
      <c r="UK130" s="172"/>
      <c r="UL130" s="172"/>
      <c r="UM130" s="172"/>
      <c r="UN130" s="172"/>
      <c r="UO130" s="172"/>
      <c r="UP130" s="172"/>
      <c r="UQ130" s="172"/>
      <c r="UR130" s="172"/>
      <c r="US130" s="172"/>
      <c r="UT130" s="172"/>
      <c r="UU130" s="172"/>
      <c r="UV130" s="172"/>
      <c r="UW130" s="172"/>
      <c r="UX130" s="172"/>
      <c r="UY130" s="172"/>
      <c r="UZ130" s="172"/>
      <c r="VA130" s="172"/>
      <c r="VB130" s="172"/>
      <c r="VC130" s="172"/>
      <c r="VD130" s="172"/>
      <c r="VE130" s="172"/>
      <c r="VF130" s="172"/>
      <c r="VG130" s="172"/>
      <c r="VH130" s="172"/>
      <c r="VI130" s="172"/>
      <c r="VJ130" s="172"/>
      <c r="VK130" s="172"/>
      <c r="VL130" s="172"/>
      <c r="VM130" s="172"/>
      <c r="VN130" s="172"/>
      <c r="VO130" s="172"/>
      <c r="VP130" s="172"/>
      <c r="VQ130" s="172"/>
      <c r="VR130" s="172"/>
      <c r="VS130" s="172"/>
      <c r="VT130" s="172"/>
      <c r="VU130" s="172"/>
      <c r="VV130" s="172"/>
      <c r="VW130" s="172"/>
      <c r="VX130" s="172"/>
      <c r="VY130" s="172"/>
      <c r="VZ130" s="172"/>
      <c r="WA130" s="172"/>
      <c r="WB130" s="172"/>
      <c r="WC130" s="172"/>
      <c r="WD130" s="172"/>
      <c r="WE130" s="172"/>
      <c r="WF130" s="172"/>
      <c r="WG130" s="172"/>
      <c r="WH130" s="172"/>
      <c r="WI130" s="172"/>
      <c r="WJ130" s="172"/>
      <c r="WK130" s="172"/>
      <c r="WL130" s="172"/>
      <c r="WM130" s="172"/>
      <c r="WN130" s="172"/>
      <c r="WO130" s="172"/>
      <c r="WP130" s="172"/>
      <c r="WQ130" s="172"/>
      <c r="WR130" s="172"/>
      <c r="WS130" s="172"/>
      <c r="WT130" s="172"/>
      <c r="WU130" s="172"/>
      <c r="WV130" s="172"/>
      <c r="WW130" s="172"/>
      <c r="WX130" s="172"/>
      <c r="WY130" s="172"/>
      <c r="WZ130" s="172"/>
      <c r="XA130" s="172"/>
      <c r="XB130" s="172"/>
      <c r="XC130" s="172"/>
      <c r="XD130" s="172"/>
      <c r="XE130" s="172"/>
      <c r="XF130" s="172"/>
      <c r="XG130" s="172"/>
      <c r="XH130" s="172"/>
      <c r="XI130" s="172"/>
      <c r="XJ130" s="172"/>
      <c r="XK130" s="172"/>
      <c r="XL130" s="172"/>
      <c r="XM130" s="172"/>
      <c r="XN130" s="172"/>
      <c r="XO130" s="172"/>
      <c r="XP130" s="172"/>
      <c r="XQ130" s="172"/>
      <c r="XR130" s="172"/>
      <c r="XS130" s="172"/>
      <c r="XT130" s="172"/>
      <c r="XU130" s="172"/>
      <c r="XV130" s="172"/>
      <c r="XW130" s="172"/>
      <c r="XX130" s="172"/>
      <c r="XY130" s="172"/>
      <c r="XZ130" s="172"/>
      <c r="YA130" s="172"/>
      <c r="YB130" s="172"/>
      <c r="YC130" s="172"/>
      <c r="YD130" s="172"/>
      <c r="YE130" s="172"/>
      <c r="YF130" s="172"/>
      <c r="YG130" s="172"/>
      <c r="YH130" s="172"/>
      <c r="YI130" s="172"/>
      <c r="YJ130" s="172"/>
      <c r="YK130" s="172"/>
      <c r="YL130" s="172"/>
      <c r="YM130" s="172"/>
      <c r="YN130" s="172"/>
      <c r="YO130" s="172"/>
      <c r="YP130" s="172"/>
      <c r="YQ130" s="172"/>
      <c r="YR130" s="172"/>
      <c r="YS130" s="172"/>
      <c r="YT130" s="172"/>
      <c r="YU130" s="172"/>
      <c r="YV130" s="172"/>
      <c r="YW130" s="172"/>
      <c r="YX130" s="172"/>
      <c r="YY130" s="172"/>
      <c r="YZ130" s="172"/>
      <c r="ZA130" s="172"/>
      <c r="ZB130" s="172"/>
      <c r="ZC130" s="172"/>
      <c r="ZD130" s="172"/>
      <c r="ZE130" s="172"/>
      <c r="ZF130" s="172"/>
      <c r="ZG130" s="172"/>
      <c r="ZH130" s="172"/>
      <c r="ZI130" s="172"/>
      <c r="ZJ130" s="172"/>
      <c r="ZK130" s="172"/>
      <c r="ZL130" s="172"/>
      <c r="ZM130" s="172"/>
      <c r="ZN130" s="172"/>
      <c r="ZO130" s="172"/>
      <c r="ZP130" s="172"/>
      <c r="ZQ130" s="172"/>
      <c r="ZR130" s="172"/>
      <c r="ZS130" s="172"/>
      <c r="ZT130" s="172"/>
      <c r="ZU130" s="172"/>
      <c r="ZV130" s="172"/>
      <c r="ZW130" s="172"/>
      <c r="ZX130" s="172"/>
      <c r="ZY130" s="172"/>
      <c r="ZZ130" s="172"/>
      <c r="AAA130" s="172"/>
      <c r="AAB130" s="172"/>
      <c r="AAC130" s="172"/>
      <c r="AAD130" s="172"/>
      <c r="AAE130" s="172"/>
      <c r="AAF130" s="172"/>
      <c r="AAG130" s="172"/>
      <c r="AAH130" s="172"/>
      <c r="AAI130" s="172"/>
      <c r="AAJ130" s="172"/>
      <c r="AAK130" s="172"/>
      <c r="AAL130" s="172"/>
      <c r="AAM130" s="172"/>
      <c r="AAN130" s="172"/>
      <c r="AAO130" s="172"/>
      <c r="AAP130" s="172"/>
      <c r="AAQ130" s="172"/>
      <c r="AAR130" s="172"/>
      <c r="AAS130" s="172"/>
      <c r="AAT130" s="172"/>
      <c r="AAU130" s="172"/>
      <c r="AAV130" s="172"/>
      <c r="AAW130" s="172"/>
      <c r="AAX130" s="172"/>
      <c r="AAY130" s="172"/>
      <c r="AAZ130" s="172"/>
      <c r="ABA130" s="172"/>
      <c r="ABB130" s="172"/>
      <c r="ABC130" s="172"/>
      <c r="ABD130" s="172"/>
      <c r="ABE130" s="172"/>
      <c r="ABF130" s="172"/>
      <c r="ABG130" s="172"/>
      <c r="ABH130" s="172"/>
      <c r="ABI130" s="172"/>
      <c r="ABJ130" s="172"/>
      <c r="ABK130" s="172"/>
      <c r="ABL130" s="172"/>
      <c r="ABM130" s="172"/>
      <c r="ABN130" s="172"/>
      <c r="ABO130" s="172"/>
      <c r="ABP130" s="172"/>
      <c r="ABQ130" s="172"/>
      <c r="ABR130" s="172"/>
      <c r="ABS130" s="172"/>
      <c r="ABT130" s="172"/>
      <c r="ABU130" s="172"/>
      <c r="ABV130" s="172"/>
      <c r="ABW130" s="172"/>
      <c r="ABX130" s="172"/>
      <c r="ABY130" s="172"/>
      <c r="ABZ130" s="172"/>
      <c r="ACA130" s="172"/>
      <c r="ACB130" s="172"/>
      <c r="ACC130" s="172"/>
      <c r="ACD130" s="172"/>
      <c r="ACE130" s="172"/>
      <c r="ACF130" s="172"/>
      <c r="ACG130" s="172"/>
      <c r="ACH130" s="172"/>
      <c r="ACI130" s="172"/>
      <c r="ACJ130" s="172"/>
      <c r="ACK130" s="172"/>
      <c r="ACL130" s="172"/>
      <c r="ACM130" s="172"/>
      <c r="ACN130" s="172"/>
      <c r="ACO130" s="172"/>
      <c r="ACP130" s="172"/>
      <c r="ACQ130" s="172"/>
      <c r="ACR130" s="172"/>
      <c r="ACS130" s="172"/>
      <c r="ACT130" s="172"/>
      <c r="ACU130" s="172"/>
      <c r="ACV130" s="172"/>
      <c r="ACW130" s="172"/>
      <c r="ACX130" s="172"/>
      <c r="ACY130" s="172"/>
      <c r="ACZ130" s="172"/>
      <c r="ADA130" s="172"/>
      <c r="ADB130" s="172"/>
      <c r="ADC130" s="172"/>
      <c r="ADD130" s="172"/>
      <c r="ADE130" s="172"/>
      <c r="ADF130" s="172"/>
      <c r="ADG130" s="172"/>
      <c r="ADH130" s="172"/>
      <c r="ADI130" s="172"/>
      <c r="ADJ130" s="172"/>
      <c r="ADK130" s="172"/>
      <c r="ADL130" s="172"/>
      <c r="ADM130" s="172"/>
      <c r="ADN130" s="172"/>
      <c r="ADO130" s="172"/>
      <c r="ADP130" s="172"/>
      <c r="ADQ130" s="172"/>
      <c r="ADR130" s="172"/>
      <c r="ADS130" s="172"/>
      <c r="ADT130" s="172"/>
      <c r="ADU130" s="172"/>
      <c r="ADV130" s="172"/>
      <c r="ADW130" s="172"/>
      <c r="ADX130" s="172"/>
      <c r="ADY130" s="172"/>
      <c r="ADZ130" s="172"/>
      <c r="AEA130" s="172"/>
      <c r="AEB130" s="172"/>
      <c r="AEC130" s="172"/>
      <c r="AED130" s="172"/>
      <c r="AEE130" s="172"/>
      <c r="AEF130" s="172"/>
      <c r="AEG130" s="172"/>
      <c r="AEH130" s="172"/>
      <c r="AEI130" s="172"/>
      <c r="AEJ130" s="172"/>
      <c r="AEK130" s="172"/>
      <c r="AEL130" s="172"/>
      <c r="AEM130" s="172"/>
      <c r="AEN130" s="172"/>
      <c r="AEO130" s="172"/>
      <c r="AEP130" s="172"/>
      <c r="AEQ130" s="172"/>
      <c r="AER130" s="172"/>
      <c r="AES130" s="172"/>
      <c r="AET130" s="172"/>
      <c r="AEU130" s="172"/>
      <c r="AEV130" s="172"/>
      <c r="AEW130" s="172"/>
      <c r="AEX130" s="172"/>
      <c r="AEY130" s="172"/>
      <c r="AEZ130" s="172"/>
      <c r="AFA130" s="172"/>
      <c r="AFB130" s="172"/>
      <c r="AFC130" s="172"/>
      <c r="AFD130" s="172"/>
      <c r="AFE130" s="172"/>
      <c r="AFF130" s="172"/>
      <c r="AFG130" s="172"/>
      <c r="AFH130" s="172"/>
      <c r="AFI130" s="172"/>
      <c r="AFJ130" s="172"/>
      <c r="AFK130" s="172"/>
      <c r="AFL130" s="172"/>
      <c r="AFM130" s="172"/>
      <c r="AFN130" s="172"/>
      <c r="AFO130" s="172"/>
      <c r="AFP130" s="172"/>
      <c r="AFQ130" s="172"/>
      <c r="AFR130" s="172"/>
      <c r="AFS130" s="172"/>
      <c r="AFT130" s="172"/>
      <c r="AFU130" s="172"/>
      <c r="AFV130" s="172"/>
      <c r="AFW130" s="172"/>
      <c r="AFX130" s="172"/>
      <c r="AFY130" s="172"/>
      <c r="AFZ130" s="172"/>
      <c r="AGA130" s="172"/>
      <c r="AGB130" s="172"/>
      <c r="AGC130" s="172"/>
      <c r="AGD130" s="172"/>
      <c r="AGE130" s="172"/>
      <c r="AGF130" s="172"/>
      <c r="AGG130" s="172"/>
      <c r="AGH130" s="172"/>
      <c r="AGI130" s="172"/>
      <c r="AGJ130" s="172"/>
      <c r="AGK130" s="172"/>
      <c r="AGL130" s="172"/>
      <c r="AGM130" s="172"/>
      <c r="AGN130" s="172"/>
      <c r="AGO130" s="172"/>
      <c r="AGP130" s="172"/>
      <c r="AGQ130" s="172"/>
      <c r="AGR130" s="172"/>
      <c r="AGS130" s="172"/>
      <c r="AGT130" s="172"/>
      <c r="AGU130" s="172"/>
      <c r="AGV130" s="172"/>
      <c r="AGW130" s="172"/>
      <c r="AGX130" s="172"/>
      <c r="AGY130" s="172"/>
      <c r="AGZ130" s="172"/>
      <c r="AHA130" s="172"/>
      <c r="AHB130" s="172"/>
      <c r="AHC130" s="172"/>
      <c r="AHD130" s="172"/>
      <c r="AHE130" s="172"/>
      <c r="AHF130" s="172"/>
      <c r="AHG130" s="172"/>
      <c r="AHH130" s="172"/>
      <c r="AHI130" s="172"/>
      <c r="AHJ130" s="172"/>
      <c r="AHK130" s="172"/>
      <c r="AHL130" s="172"/>
      <c r="AHM130" s="172"/>
      <c r="AHN130" s="172"/>
      <c r="AHO130" s="172"/>
      <c r="AHP130" s="172"/>
      <c r="AHQ130" s="172"/>
      <c r="AHR130" s="172"/>
      <c r="AHS130" s="172"/>
      <c r="AHT130" s="172"/>
      <c r="AHU130" s="172"/>
      <c r="AHV130" s="172"/>
      <c r="AHW130" s="172"/>
      <c r="AHX130" s="172"/>
      <c r="AHY130" s="172"/>
      <c r="AHZ130" s="172"/>
      <c r="AIA130" s="172"/>
      <c r="AIB130" s="172"/>
      <c r="AIC130" s="172"/>
      <c r="AID130" s="172"/>
      <c r="AIE130" s="172"/>
      <c r="AIF130" s="172"/>
      <c r="AIG130" s="172"/>
      <c r="AIH130" s="172"/>
      <c r="AII130" s="172"/>
      <c r="AIJ130" s="172"/>
      <c r="AIK130" s="172"/>
      <c r="AIL130" s="172"/>
      <c r="AIM130" s="172"/>
      <c r="AIN130" s="172"/>
      <c r="AIO130" s="172"/>
      <c r="AIP130" s="172"/>
      <c r="AIQ130" s="172"/>
      <c r="AIR130" s="172"/>
      <c r="AIS130" s="172"/>
      <c r="AIT130" s="172"/>
      <c r="AIU130" s="172"/>
      <c r="AIV130" s="172"/>
      <c r="AIW130" s="172"/>
      <c r="AIX130" s="172"/>
      <c r="AIY130" s="172"/>
      <c r="AIZ130" s="172"/>
      <c r="AJA130" s="172"/>
      <c r="AJB130" s="172"/>
      <c r="AJC130" s="172"/>
      <c r="AJD130" s="172"/>
      <c r="AJE130" s="172"/>
      <c r="AJF130" s="172"/>
      <c r="AJG130" s="172"/>
      <c r="AJH130" s="172"/>
      <c r="AJI130" s="172"/>
      <c r="AJJ130" s="172"/>
      <c r="AJK130" s="172"/>
      <c r="AJL130" s="172"/>
      <c r="AJM130" s="172"/>
      <c r="AJN130" s="172"/>
      <c r="AJO130" s="172"/>
      <c r="AJP130" s="172"/>
      <c r="AJQ130" s="172"/>
      <c r="AJR130" s="172"/>
      <c r="AJS130" s="172"/>
      <c r="AJT130" s="172"/>
      <c r="AJU130" s="172"/>
      <c r="AJV130" s="172"/>
      <c r="AJW130" s="172"/>
      <c r="AJX130" s="172"/>
      <c r="AJY130" s="172"/>
      <c r="AJZ130" s="172"/>
      <c r="AKA130" s="172"/>
      <c r="AKB130" s="172"/>
      <c r="AKC130" s="172"/>
      <c r="AKD130" s="172"/>
      <c r="AKE130" s="172"/>
      <c r="AKF130" s="172"/>
      <c r="AKG130" s="172"/>
      <c r="AKH130" s="172"/>
      <c r="AKI130" s="172"/>
      <c r="AKJ130" s="172"/>
      <c r="AKK130" s="172"/>
      <c r="AKL130" s="172"/>
      <c r="AKM130" s="172"/>
      <c r="AKN130" s="172"/>
      <c r="AKO130" s="172"/>
      <c r="AKP130" s="172"/>
      <c r="AKQ130" s="172"/>
      <c r="AKR130" s="172"/>
      <c r="AKS130" s="172"/>
      <c r="AKT130" s="172"/>
      <c r="AKU130" s="172"/>
      <c r="AKV130" s="172"/>
      <c r="AKW130" s="172"/>
      <c r="AKX130" s="172"/>
      <c r="AKY130" s="172"/>
      <c r="AKZ130" s="172"/>
      <c r="ALA130" s="172"/>
      <c r="ALB130" s="172"/>
      <c r="ALC130" s="172"/>
      <c r="ALD130" s="172"/>
      <c r="ALE130" s="172"/>
      <c r="ALF130" s="172"/>
      <c r="ALG130" s="172"/>
      <c r="ALH130" s="172"/>
      <c r="ALI130" s="172"/>
      <c r="ALJ130" s="172"/>
      <c r="ALK130" s="172"/>
      <c r="ALL130" s="172"/>
      <c r="ALM130" s="172"/>
      <c r="ALN130" s="172"/>
      <c r="ALO130" s="172"/>
      <c r="ALP130" s="172"/>
      <c r="ALQ130" s="172"/>
      <c r="ALR130" s="172"/>
      <c r="ALS130" s="172"/>
      <c r="ALT130" s="172"/>
      <c r="ALU130" s="172"/>
      <c r="ALV130" s="172"/>
      <c r="ALW130" s="172"/>
      <c r="ALX130" s="172"/>
      <c r="ALY130" s="172"/>
      <c r="ALZ130" s="172"/>
      <c r="AMA130" s="172"/>
      <c r="AMB130" s="172"/>
      <c r="AMC130" s="172"/>
      <c r="AMD130" s="172"/>
      <c r="AME130" s="172"/>
      <c r="AMF130" s="172"/>
      <c r="AMG130" s="172"/>
      <c r="AMH130" s="172"/>
      <c r="AMI130" s="172"/>
      <c r="AMJ130" s="172"/>
      <c r="AMK130" s="172"/>
      <c r="AML130" s="172"/>
      <c r="AMM130" s="172"/>
      <c r="AMN130" s="172"/>
      <c r="AMO130" s="172"/>
      <c r="AMP130" s="172"/>
      <c r="AMQ130" s="172"/>
      <c r="AMR130" s="172"/>
      <c r="AMS130" s="172"/>
      <c r="AMT130" s="172"/>
      <c r="AMU130" s="172"/>
      <c r="AMV130" s="172"/>
      <c r="AMW130" s="172"/>
      <c r="AMX130" s="172"/>
      <c r="AMY130" s="172"/>
      <c r="AMZ130" s="172"/>
      <c r="ANA130" s="172"/>
      <c r="ANB130" s="172"/>
      <c r="ANC130" s="172"/>
      <c r="AND130" s="172"/>
      <c r="ANE130" s="172"/>
      <c r="ANF130" s="172"/>
      <c r="ANG130" s="172"/>
      <c r="ANH130" s="172"/>
      <c r="ANI130" s="172"/>
      <c r="ANJ130" s="172"/>
    </row>
    <row r="131" spans="1:1050" s="35" customFormat="1" ht="26.1" customHeight="1" outlineLevel="2" x14ac:dyDescent="0.2">
      <c r="A131" s="102">
        <v>330</v>
      </c>
      <c r="B131" s="387" t="s">
        <v>137</v>
      </c>
      <c r="C131" s="387" t="s">
        <v>9</v>
      </c>
      <c r="D131" s="387" t="s">
        <v>114</v>
      </c>
      <c r="E131" s="387" t="s">
        <v>286</v>
      </c>
      <c r="F131" s="387"/>
      <c r="G131" s="388" t="s">
        <v>287</v>
      </c>
      <c r="H131" s="389" t="s">
        <v>130</v>
      </c>
      <c r="I131" s="389">
        <v>16</v>
      </c>
      <c r="J131" s="536">
        <v>591.52</v>
      </c>
      <c r="K131" s="391"/>
      <c r="L131" s="391"/>
      <c r="M131" s="391"/>
      <c r="N131" s="391"/>
      <c r="O131" s="391"/>
      <c r="P131" s="391"/>
      <c r="Q131" s="391">
        <v>190.01</v>
      </c>
      <c r="R131" s="391">
        <v>348.02</v>
      </c>
      <c r="S131" s="391"/>
      <c r="T131" s="391">
        <f t="shared" si="93"/>
        <v>1129.55</v>
      </c>
      <c r="U131" s="391">
        <f t="shared" si="94"/>
        <v>14737.64</v>
      </c>
      <c r="V131" s="389">
        <v>3</v>
      </c>
      <c r="W131" s="392">
        <v>16</v>
      </c>
      <c r="X131" s="393">
        <f>VLOOKUP(W131,'[1]PPTOS GENERALES 2024'!$AL$11:$AN$40,3)*Y131</f>
        <v>420.74</v>
      </c>
      <c r="Y131" s="394">
        <v>1</v>
      </c>
      <c r="Z131" s="395">
        <f>VLOOKUP(C131,'[1]PPTOS GENERALES 2024'!$AL$3:$AO$8,4)*Y131</f>
        <v>720.49</v>
      </c>
      <c r="AA131" s="395">
        <f>VLOOKUP(C131,'[1]PPTOS GENERALES 2024'!$AL$3:$AP$8,5)*DM131*Y131</f>
        <v>21.57</v>
      </c>
      <c r="AB131" s="395"/>
      <c r="AC131" s="391">
        <f>VLOOKUP(C131,'[1]PPTOS GENERALES 2024'!$AU$3:$AV$8,2)*Y131</f>
        <v>713.92274999999995</v>
      </c>
      <c r="AD131" s="391">
        <f>VLOOKUP(C131,'[1]PPTOS GENERALES 2024'!$AU$3:$AW$8,3)*DM131*Y131</f>
        <v>21.340499999999999</v>
      </c>
      <c r="AE131" s="396">
        <f>VLOOKUP(I131,'[1]PPTOS GENERALES 2024'!$AL$11:$AN$40,3)*Y131</f>
        <v>420.74</v>
      </c>
      <c r="AF131" s="391">
        <f t="shared" ref="AF131:AF144" si="105">X131-AE131</f>
        <v>0</v>
      </c>
      <c r="AG131" s="391">
        <f>VLOOKUP(V131,'[1]PPTOS GENERALES 2024'!$AL$45:$AU$56,10)*Y131</f>
        <v>446.37</v>
      </c>
      <c r="AH131" s="391"/>
      <c r="AI131" s="391"/>
      <c r="AJ131" s="391"/>
      <c r="AK131" s="397"/>
      <c r="AL131" s="391">
        <f>VLOOKUP(V131,'[1]PPTOS GENERALES 2024'!$AL$45:$BB$56,12)*AK131</f>
        <v>0</v>
      </c>
      <c r="AM131" s="397"/>
      <c r="AN131" s="391">
        <f>VLOOKUP(V131,'[1]PPTOS GENERALES 2024'!$AL$45:$BB$56,14)*AM131</f>
        <v>0</v>
      </c>
      <c r="AO131" s="397"/>
      <c r="AP131" s="391">
        <f>VLOOKUP(V131,'[1]PPTOS GENERALES 2024'!$AL$45:$BB$56,15)*AO131</f>
        <v>0</v>
      </c>
      <c r="AQ131" s="397"/>
      <c r="AR131" s="391">
        <f>VLOOKUP(V131,'[1]PPTOS GENERALES 2024'!$AL$45:$BB$56,17)*AQ131</f>
        <v>0</v>
      </c>
      <c r="AS131" s="397"/>
      <c r="AT131" s="391">
        <f>VLOOKUP(V131,'[1]PPTOS GENERALES 2024'!$AL$45:$BG$56,18)*AS131</f>
        <v>0</v>
      </c>
      <c r="AU131" s="398"/>
      <c r="AV131" s="391">
        <f>VLOOKUP(V131,'[1]PPTOS GENERALES 2024'!$AL$45:$BG$56,19)*AU131</f>
        <v>0</v>
      </c>
      <c r="AW131" s="398"/>
      <c r="AX131" s="391">
        <f>VLOOKUP(V131,'[1]PPTOS GENERALES 2024'!$AL$45:$BG$56,20)*AW131</f>
        <v>0</v>
      </c>
      <c r="AY131" s="398"/>
      <c r="AZ131" s="391">
        <f>VLOOKUP(V131,'[1]PPTOS GENERALES 2024'!$AL$45:$BG$56,21)*AY131</f>
        <v>0</v>
      </c>
      <c r="BA131" s="398"/>
      <c r="BB131" s="391">
        <f>VLOOKUP(V131,'[1]PPTOS GENERALES 2024'!$AL$45:$BG$56,22)*BA131</f>
        <v>0</v>
      </c>
      <c r="BC131" s="398"/>
      <c r="BD131" s="270">
        <f>VLOOKUP(V131,'[1]PPTOS GENERALES 2024'!$AL$45:$BZ$56,23)*BC131</f>
        <v>0</v>
      </c>
      <c r="BE131" s="398"/>
      <c r="BF131" s="270">
        <f>VLOOKUP(V131,'[1]PPTOS GENERALES 2024'!$AL$45:$BZ$56,24)*BE131</f>
        <v>0</v>
      </c>
      <c r="BG131" s="398"/>
      <c r="BH131" s="270">
        <f>VLOOKUP(V131,'[1]PPTOS GENERALES 2024'!$AL$45:$BZ$56,25)*BG131</f>
        <v>0</v>
      </c>
      <c r="BI131" s="398">
        <v>1</v>
      </c>
      <c r="BJ131" s="270">
        <f>VLOOKUP(V131,'[1]PPTOS GENERALES 2024'!$AL$45:$BZ$56,26)*BI131</f>
        <v>100.03437500000001</v>
      </c>
      <c r="BK131" s="398"/>
      <c r="BL131" s="270">
        <f>VLOOKUP(V131,'[1]PPTOS GENERALES 2024'!$AL$45:$BZ$56,27)*BK131</f>
        <v>0</v>
      </c>
      <c r="BM131" s="270"/>
      <c r="BN131" s="270">
        <f>VLOOKUP(V131,'[1]PPTOS GENERALES 2024'!$AL$45:$BZ$56,28)*BM131</f>
        <v>0</v>
      </c>
      <c r="BO131" s="270"/>
      <c r="BP131" s="270">
        <f>VLOOKUP(V131,'[1]PPTOS GENERALES 2024'!$AL$45:$BZ$56,29)*BO131</f>
        <v>0</v>
      </c>
      <c r="BQ131" s="270"/>
      <c r="BR131" s="270">
        <f>VLOOKUP(V131,'[1]PPTOS GENERALES 2024'!$AL$45:$BZ$56,30)*BQ131</f>
        <v>0</v>
      </c>
      <c r="BS131" s="270"/>
      <c r="BT131" s="270">
        <f>VLOOKUP(V131,'[1]PPTOS GENERALES 2024'!$AL$45:$BZ$56,31)*BS131</f>
        <v>0</v>
      </c>
      <c r="BU131" s="270"/>
      <c r="BV131" s="270">
        <f>VLOOKUP(V131,'[1]PPTOS GENERALES 2024'!$AL$45:$BZ$56,32)*BU131</f>
        <v>0</v>
      </c>
      <c r="BW131" s="270"/>
      <c r="BX131" s="270">
        <f>VLOOKUP(V131,'[1]PPTOS GENERALES 2024'!$AL$45:$BZ$56,33)*BW131</f>
        <v>0</v>
      </c>
      <c r="BY131" s="270"/>
      <c r="BZ131" s="270">
        <f>VLOOKUP(V131,'[1]PPTOS GENERALES 2024'!$AL$45:$BZ$56,34)*BY131</f>
        <v>0</v>
      </c>
      <c r="CA131" s="270"/>
      <c r="CB131" s="270">
        <f>VLOOKUP(V131,'[1]PPTOS GENERALES 2024'!$AL$45:$BZ$56,35)*CA131</f>
        <v>0</v>
      </c>
      <c r="CC131" s="270">
        <v>0</v>
      </c>
      <c r="CD131" s="270">
        <f>VLOOKUP(V131,'[1]PPTOS GENERALES 2024'!$AL$45:$BZ$56,36)*CC131</f>
        <v>0</v>
      </c>
      <c r="CE131" s="270">
        <v>0</v>
      </c>
      <c r="CF131" s="270">
        <f>VLOOKUP(V131,'[1]PPTOS GENERALES 2024'!$AL$45:$BZ$56,37)*CE131</f>
        <v>0</v>
      </c>
      <c r="CG131" s="270">
        <v>1</v>
      </c>
      <c r="CH131" s="270">
        <f>VLOOKUP(V131,'[1]PPTOS GENERALES 2024'!$AL$45:$BZ$56,38)*CG131</f>
        <v>113.92150000000001</v>
      </c>
      <c r="CI131" s="270">
        <v>0</v>
      </c>
      <c r="CJ131" s="270">
        <f>VLOOKUP(V131,'[1]PPTOS GENERALES 2024'!$AL$45:$BZ$56,39)*CI131</f>
        <v>0</v>
      </c>
      <c r="CK131" s="270"/>
      <c r="CL131" s="270">
        <f>VLOOKUP(V131,'[1]PPTOS GENERALES 2024'!$AL$45:$BZ$56,40)*CK131</f>
        <v>0</v>
      </c>
      <c r="CM131" s="270"/>
      <c r="CN131" s="270">
        <f>VLOOKUP(V131,'[1]PPTOS GENERALES 2024'!$AL$45:$BZ$56,41)*CM131</f>
        <v>0</v>
      </c>
      <c r="CO131" s="391"/>
      <c r="CP131" s="391"/>
      <c r="CQ131" s="391">
        <f t="shared" si="96"/>
        <v>0</v>
      </c>
      <c r="CR131" s="391"/>
      <c r="CS131" s="452">
        <f t="array" ref="CS131">ROUND((Z131*12)+(AC131*2),2)</f>
        <v>10073.73</v>
      </c>
      <c r="CT131" s="391"/>
      <c r="CU131" s="391">
        <f t="shared" ref="CU131:CU141" si="106">(AA131*12)+ (AD131*2)+AB131</f>
        <v>301.52100000000002</v>
      </c>
      <c r="CV131" s="391"/>
      <c r="CW131" s="391">
        <f t="shared" ref="CW131:CW141" si="107">(AE131+AF131)*14</f>
        <v>5890.3600000000006</v>
      </c>
      <c r="CX131" s="391">
        <f t="shared" ref="CX131:CX141" si="108">AG131*14</f>
        <v>6249.18</v>
      </c>
      <c r="CY131" s="270">
        <f t="shared" si="97"/>
        <v>2995.38</v>
      </c>
      <c r="CZ131" s="278">
        <f t="shared" si="98"/>
        <v>9244.5600000000013</v>
      </c>
      <c r="DA131" s="129">
        <f t="shared" si="104"/>
        <v>25510.171000000002</v>
      </c>
      <c r="DB131" s="535">
        <v>0</v>
      </c>
      <c r="DC131" s="400">
        <f t="shared" si="99"/>
        <v>22528.38</v>
      </c>
      <c r="DD131" s="401">
        <f t="shared" si="100"/>
        <v>0.52862873567274016</v>
      </c>
      <c r="DE131" s="391"/>
      <c r="DF131" s="391"/>
      <c r="DG131" s="391">
        <f t="shared" si="101"/>
        <v>1609.17</v>
      </c>
      <c r="DH131" s="389" t="e">
        <f>#REF!-#REF!</f>
        <v>#REF!</v>
      </c>
      <c r="DI131" s="402" t="s">
        <v>122</v>
      </c>
      <c r="DJ131" s="411">
        <v>44562</v>
      </c>
      <c r="DK131" s="284">
        <v>45658</v>
      </c>
      <c r="DL131" s="389">
        <f t="shared" si="102"/>
        <v>1</v>
      </c>
      <c r="DM131" s="389">
        <f t="shared" si="103"/>
        <v>1</v>
      </c>
      <c r="DN131" s="534">
        <f>ROUND(AF131/30,2)</f>
        <v>0</v>
      </c>
      <c r="DO131" s="534">
        <f>ROUND(AJ131/30,2)</f>
        <v>0</v>
      </c>
      <c r="DP131" s="534">
        <f>ROUND(AL131/30,2)</f>
        <v>0</v>
      </c>
      <c r="DQ131" s="534">
        <f>ROUND(AN131/30,2)</f>
        <v>0</v>
      </c>
      <c r="DR131" s="534">
        <f>ROUND(AP131/30,2)</f>
        <v>0</v>
      </c>
      <c r="DS131" s="534">
        <f>ROUND(AR131/30,2)</f>
        <v>0</v>
      </c>
      <c r="DT131" s="534">
        <f>ROUND(AT131/30,2)</f>
        <v>0</v>
      </c>
      <c r="DU131" s="534">
        <f>ROUND(AV131/30,2)</f>
        <v>0</v>
      </c>
      <c r="DV131" s="534">
        <f>ROUND(AX131/30,2)</f>
        <v>0</v>
      </c>
      <c r="DW131" s="534">
        <f>ROUND(AZ131/30,2)</f>
        <v>0</v>
      </c>
      <c r="DX131" s="534">
        <f>ROUND(BB131/30,2)</f>
        <v>0</v>
      </c>
      <c r="DY131" s="204"/>
      <c r="DZ131" s="406" t="s">
        <v>134</v>
      </c>
      <c r="EA131" s="406">
        <v>1390.57</v>
      </c>
      <c r="EB131" s="407" t="e">
        <f>#REF!-DZ131</f>
        <v>#REF!</v>
      </c>
      <c r="EC131" s="408">
        <f>DG131-EA131</f>
        <v>218.60000000000014</v>
      </c>
      <c r="ED131" s="408">
        <f>ROUND(DB131/2,2)</f>
        <v>0</v>
      </c>
      <c r="EE131" s="204"/>
      <c r="EF131" s="204"/>
      <c r="EG131" s="204"/>
      <c r="EH131" s="204"/>
      <c r="EI131" s="134" t="s">
        <v>288</v>
      </c>
      <c r="EJ131" s="124">
        <v>330</v>
      </c>
      <c r="EK131" s="67">
        <v>3</v>
      </c>
      <c r="EL131" s="67">
        <v>3</v>
      </c>
      <c r="EM131" s="68">
        <v>0</v>
      </c>
      <c r="EN131" s="170" t="s">
        <v>132</v>
      </c>
      <c r="EO131" s="170" t="s">
        <v>132</v>
      </c>
      <c r="EP131" s="204"/>
      <c r="EQ131" s="204"/>
      <c r="ER131" s="204"/>
      <c r="ES131" s="204"/>
      <c r="ET131" s="204"/>
      <c r="EU131" s="206"/>
      <c r="EV131" s="206"/>
      <c r="EW131" s="206"/>
      <c r="EX131" s="206"/>
      <c r="EY131" s="206"/>
      <c r="EZ131" s="206"/>
      <c r="FA131" s="206"/>
      <c r="FB131" s="206"/>
      <c r="FC131" s="206"/>
      <c r="FD131" s="206"/>
      <c r="FE131" s="206"/>
      <c r="FF131" s="206"/>
      <c r="FG131" s="206"/>
      <c r="FH131" s="206"/>
      <c r="FI131" s="206"/>
      <c r="FJ131" s="206"/>
      <c r="FK131" s="206"/>
      <c r="FL131" s="206"/>
      <c r="FM131" s="206"/>
      <c r="FN131" s="206"/>
      <c r="FO131" s="206"/>
      <c r="FP131" s="206"/>
      <c r="FQ131" s="206"/>
      <c r="FR131" s="206"/>
      <c r="FS131" s="206"/>
      <c r="FT131" s="206"/>
      <c r="FU131" s="206"/>
      <c r="FV131" s="206"/>
      <c r="FW131" s="206"/>
      <c r="FX131" s="206"/>
      <c r="FY131" s="206"/>
      <c r="FZ131" s="206"/>
      <c r="GA131" s="206"/>
      <c r="GB131" s="206"/>
      <c r="GC131" s="206"/>
      <c r="GD131" s="206"/>
      <c r="GE131" s="206"/>
      <c r="GF131" s="206"/>
      <c r="GG131" s="206"/>
      <c r="GH131" s="206"/>
      <c r="GI131" s="206"/>
      <c r="GJ131" s="206"/>
      <c r="GK131" s="206"/>
      <c r="GL131" s="206"/>
      <c r="GM131" s="206"/>
      <c r="GN131" s="206"/>
      <c r="GO131" s="206"/>
      <c r="GP131" s="206"/>
      <c r="GQ131" s="206"/>
      <c r="GR131" s="206"/>
      <c r="GS131" s="206"/>
      <c r="GT131" s="206"/>
      <c r="GU131" s="206"/>
      <c r="GV131" s="206"/>
      <c r="GW131" s="206"/>
      <c r="GX131" s="206"/>
      <c r="GY131" s="206"/>
      <c r="GZ131" s="206"/>
      <c r="HA131" s="206"/>
      <c r="HB131" s="206"/>
      <c r="HC131" s="206"/>
      <c r="HD131" s="206"/>
      <c r="HE131" s="206"/>
      <c r="HF131" s="206"/>
      <c r="HG131" s="206"/>
      <c r="HH131" s="206"/>
      <c r="HI131" s="206"/>
      <c r="HJ131" s="206"/>
      <c r="HK131" s="206"/>
      <c r="HL131" s="206"/>
      <c r="HM131" s="206"/>
      <c r="HN131" s="206"/>
      <c r="HO131" s="206"/>
      <c r="HP131" s="206"/>
      <c r="HQ131" s="206"/>
      <c r="HR131" s="206"/>
      <c r="HS131" s="206"/>
      <c r="HT131" s="206"/>
      <c r="HU131" s="206"/>
      <c r="HV131" s="206"/>
      <c r="HW131" s="206"/>
      <c r="HX131" s="206"/>
      <c r="HY131" s="206"/>
      <c r="HZ131" s="206"/>
      <c r="IA131" s="206"/>
      <c r="IB131" s="206"/>
      <c r="IC131" s="206"/>
      <c r="ID131" s="206"/>
      <c r="IE131" s="206"/>
      <c r="IF131" s="206"/>
      <c r="IG131" s="206"/>
      <c r="IH131" s="206"/>
      <c r="II131" s="206"/>
      <c r="IJ131" s="206"/>
      <c r="IK131" s="206"/>
      <c r="IL131" s="206"/>
      <c r="IM131" s="206"/>
      <c r="IN131" s="206"/>
      <c r="IO131" s="206"/>
      <c r="IP131" s="206"/>
      <c r="IQ131" s="206"/>
      <c r="IR131" s="206"/>
      <c r="IS131" s="206"/>
      <c r="IT131" s="206"/>
      <c r="IU131" s="206"/>
      <c r="IV131" s="206"/>
      <c r="IW131" s="206"/>
      <c r="IX131" s="206"/>
      <c r="IY131" s="206"/>
      <c r="IZ131" s="206"/>
      <c r="JA131" s="206"/>
      <c r="JB131" s="206"/>
      <c r="JC131" s="206"/>
      <c r="JD131" s="206"/>
      <c r="JE131" s="206"/>
      <c r="JF131" s="206"/>
      <c r="JG131" s="206"/>
      <c r="JH131" s="206"/>
      <c r="JI131" s="206"/>
      <c r="JJ131" s="206"/>
      <c r="JK131" s="206"/>
      <c r="JL131" s="206"/>
      <c r="JM131" s="206"/>
      <c r="JN131" s="206"/>
      <c r="JO131" s="206"/>
      <c r="JP131" s="206"/>
      <c r="JQ131" s="206"/>
      <c r="JR131" s="206"/>
      <c r="JS131" s="206"/>
      <c r="JT131" s="206"/>
      <c r="JU131" s="206"/>
      <c r="JV131" s="206"/>
      <c r="JW131" s="206"/>
      <c r="JX131" s="206"/>
      <c r="JY131" s="206"/>
      <c r="JZ131" s="206"/>
      <c r="KA131" s="206"/>
      <c r="KB131" s="206"/>
      <c r="KC131" s="206"/>
      <c r="KD131" s="206"/>
      <c r="KE131" s="206"/>
      <c r="KF131" s="206"/>
      <c r="KG131" s="206"/>
      <c r="KH131" s="206"/>
      <c r="KI131" s="206"/>
      <c r="KJ131" s="206"/>
      <c r="KK131" s="206"/>
      <c r="KL131" s="206"/>
      <c r="KM131" s="206"/>
      <c r="KN131" s="206"/>
      <c r="KO131" s="206"/>
      <c r="KP131" s="206"/>
      <c r="KQ131" s="206"/>
      <c r="KR131" s="206"/>
      <c r="KS131" s="206"/>
      <c r="KT131" s="206"/>
      <c r="KU131" s="206"/>
      <c r="KV131" s="206"/>
      <c r="KW131" s="206"/>
      <c r="KX131" s="206"/>
      <c r="KY131" s="206"/>
      <c r="KZ131" s="206"/>
      <c r="LA131" s="206"/>
      <c r="LB131" s="206"/>
      <c r="LC131" s="206"/>
      <c r="LD131" s="206"/>
      <c r="LE131" s="206"/>
      <c r="LF131" s="206"/>
      <c r="LG131" s="206"/>
      <c r="LH131" s="206"/>
      <c r="LI131" s="206"/>
      <c r="LJ131" s="206"/>
      <c r="LK131" s="206"/>
      <c r="LL131" s="206"/>
      <c r="LM131" s="206"/>
      <c r="LN131" s="206"/>
      <c r="LO131" s="206"/>
      <c r="LP131" s="206"/>
      <c r="LQ131" s="206"/>
      <c r="LR131" s="206"/>
      <c r="LS131" s="206"/>
      <c r="LT131" s="206"/>
      <c r="LU131" s="206"/>
      <c r="LV131" s="206"/>
      <c r="LW131" s="206"/>
      <c r="LX131" s="206"/>
      <c r="LY131" s="206"/>
      <c r="LZ131" s="206"/>
      <c r="MA131" s="206"/>
      <c r="MB131" s="206"/>
      <c r="MC131" s="206"/>
      <c r="MD131" s="206"/>
      <c r="ME131" s="206"/>
      <c r="MF131" s="206"/>
      <c r="MG131" s="206"/>
      <c r="MH131" s="206"/>
      <c r="MI131" s="206"/>
      <c r="MJ131" s="206"/>
      <c r="MK131" s="206"/>
      <c r="ML131" s="206"/>
      <c r="MM131" s="206"/>
      <c r="MN131" s="206"/>
      <c r="MO131" s="206"/>
      <c r="MP131" s="206"/>
      <c r="MQ131" s="206"/>
      <c r="MR131" s="206"/>
      <c r="MS131" s="206"/>
      <c r="MT131" s="206"/>
      <c r="MU131" s="206"/>
      <c r="MV131" s="206"/>
      <c r="MW131" s="206"/>
      <c r="MX131" s="206"/>
      <c r="MY131" s="206"/>
      <c r="MZ131" s="206"/>
      <c r="NA131" s="206"/>
      <c r="NB131" s="206"/>
      <c r="NC131" s="206"/>
      <c r="ND131" s="206"/>
      <c r="NE131" s="206"/>
      <c r="NF131" s="206"/>
      <c r="NG131" s="206"/>
      <c r="NH131" s="206"/>
      <c r="NI131" s="206"/>
      <c r="NJ131" s="206"/>
      <c r="NK131" s="206"/>
      <c r="NL131" s="206"/>
      <c r="NM131" s="206"/>
      <c r="NN131" s="206"/>
      <c r="NO131" s="206"/>
      <c r="NP131" s="206"/>
      <c r="NQ131" s="206"/>
      <c r="NR131" s="206"/>
      <c r="NS131" s="206"/>
      <c r="NT131" s="206"/>
      <c r="NU131" s="206"/>
      <c r="NV131" s="206"/>
      <c r="NW131" s="206"/>
      <c r="NX131" s="206"/>
      <c r="NY131" s="206"/>
      <c r="NZ131" s="206"/>
      <c r="OA131" s="206"/>
      <c r="OB131" s="206"/>
      <c r="OC131" s="206"/>
      <c r="OD131" s="206"/>
      <c r="OE131" s="206"/>
      <c r="OF131" s="206"/>
      <c r="OG131" s="206"/>
      <c r="OH131" s="206"/>
      <c r="OI131" s="206"/>
      <c r="OJ131" s="206"/>
      <c r="OK131" s="206"/>
      <c r="OL131" s="206"/>
      <c r="OM131" s="206"/>
      <c r="ON131" s="206"/>
      <c r="OO131" s="206"/>
      <c r="OP131" s="206"/>
      <c r="OQ131" s="206"/>
      <c r="OR131" s="206"/>
      <c r="OS131" s="206"/>
      <c r="OT131" s="206"/>
      <c r="OU131" s="206"/>
      <c r="OV131" s="206"/>
      <c r="OW131" s="206"/>
      <c r="OX131" s="206"/>
      <c r="OY131" s="206"/>
      <c r="OZ131" s="206"/>
      <c r="PA131" s="206"/>
      <c r="PB131" s="206"/>
      <c r="PC131" s="206"/>
      <c r="PD131" s="206"/>
      <c r="PE131" s="206"/>
      <c r="PF131" s="206"/>
      <c r="PG131" s="206"/>
      <c r="PH131" s="206"/>
      <c r="PI131" s="206"/>
      <c r="PJ131" s="206"/>
      <c r="PK131" s="206"/>
      <c r="PL131" s="206"/>
      <c r="PM131" s="206"/>
      <c r="PN131" s="206"/>
      <c r="PO131" s="206"/>
      <c r="PP131" s="206"/>
      <c r="PQ131" s="206"/>
      <c r="PR131" s="206"/>
      <c r="PS131" s="206"/>
      <c r="PT131" s="206"/>
      <c r="PU131" s="206"/>
      <c r="PV131" s="206"/>
      <c r="PW131" s="206"/>
      <c r="PX131" s="206"/>
      <c r="PY131" s="206"/>
      <c r="PZ131" s="206"/>
      <c r="QA131" s="206"/>
      <c r="QB131" s="206"/>
      <c r="QC131" s="206"/>
      <c r="QD131" s="206"/>
      <c r="QE131" s="206"/>
      <c r="QF131" s="206"/>
      <c r="QG131" s="206"/>
      <c r="QH131" s="206"/>
      <c r="QI131" s="206"/>
      <c r="QJ131" s="206"/>
      <c r="QK131" s="206"/>
      <c r="QL131" s="206"/>
      <c r="QM131" s="206"/>
      <c r="QN131" s="206"/>
      <c r="QO131" s="206"/>
      <c r="QP131" s="206"/>
      <c r="QQ131" s="206"/>
      <c r="QR131" s="206"/>
      <c r="QS131" s="206"/>
      <c r="QT131" s="206"/>
      <c r="QU131" s="206"/>
      <c r="QV131" s="206"/>
      <c r="QW131" s="206"/>
      <c r="QX131" s="206"/>
      <c r="QY131" s="206"/>
      <c r="QZ131" s="206"/>
      <c r="RA131" s="206"/>
      <c r="RB131" s="206"/>
      <c r="RC131" s="206"/>
      <c r="RD131" s="206"/>
      <c r="RE131" s="206"/>
      <c r="RF131" s="206"/>
      <c r="RG131" s="206"/>
      <c r="RH131" s="206"/>
      <c r="RI131" s="206"/>
      <c r="RJ131" s="206"/>
      <c r="RK131" s="206"/>
      <c r="RL131" s="206"/>
      <c r="RM131" s="206"/>
      <c r="RN131" s="206"/>
      <c r="RO131" s="206"/>
      <c r="RP131" s="206"/>
      <c r="RQ131" s="206"/>
      <c r="RR131" s="206"/>
      <c r="RS131" s="206"/>
      <c r="RT131" s="206"/>
      <c r="RU131" s="206"/>
      <c r="RV131" s="206"/>
      <c r="RW131" s="206"/>
      <c r="RX131" s="206"/>
      <c r="RY131" s="206"/>
      <c r="RZ131" s="206"/>
      <c r="SA131" s="206"/>
      <c r="SB131" s="206"/>
      <c r="SC131" s="206"/>
      <c r="SD131" s="206"/>
      <c r="SE131" s="206"/>
      <c r="SF131" s="206"/>
      <c r="SG131" s="206"/>
      <c r="SH131" s="206"/>
      <c r="SI131" s="206"/>
      <c r="SJ131" s="206"/>
      <c r="SK131" s="206"/>
      <c r="SL131" s="206"/>
      <c r="SM131" s="206"/>
      <c r="SN131" s="206"/>
      <c r="SO131" s="206"/>
      <c r="SP131" s="206"/>
      <c r="SQ131" s="206"/>
      <c r="SR131" s="206"/>
      <c r="SS131" s="206"/>
      <c r="ST131" s="206"/>
      <c r="SU131" s="206"/>
      <c r="SV131" s="206"/>
      <c r="SW131" s="206"/>
      <c r="SX131" s="206"/>
      <c r="SY131" s="206"/>
      <c r="SZ131" s="206"/>
      <c r="TA131" s="206"/>
      <c r="TB131" s="206"/>
      <c r="TC131" s="206"/>
      <c r="TD131" s="206"/>
      <c r="TE131" s="206"/>
      <c r="TF131" s="206"/>
      <c r="TG131" s="206"/>
      <c r="TH131" s="206"/>
      <c r="TI131" s="206"/>
      <c r="TJ131" s="206"/>
      <c r="TK131" s="206"/>
      <c r="TL131" s="206"/>
      <c r="TM131" s="206"/>
      <c r="TN131" s="206"/>
      <c r="TO131" s="206"/>
      <c r="TP131" s="206"/>
      <c r="TQ131" s="206"/>
      <c r="TR131" s="206"/>
      <c r="TS131" s="206"/>
      <c r="TT131" s="206"/>
      <c r="TU131" s="206"/>
      <c r="TV131" s="206"/>
      <c r="TW131" s="206"/>
      <c r="TX131" s="206"/>
      <c r="TY131" s="206"/>
      <c r="TZ131" s="206"/>
      <c r="UA131" s="206"/>
      <c r="UB131" s="206"/>
      <c r="UC131" s="206"/>
      <c r="UD131" s="206"/>
      <c r="UE131" s="206"/>
      <c r="UF131" s="206"/>
      <c r="UG131" s="206"/>
      <c r="UH131" s="206"/>
      <c r="UI131" s="206"/>
      <c r="UJ131" s="206"/>
      <c r="UK131" s="206"/>
      <c r="UL131" s="206"/>
      <c r="UM131" s="206"/>
      <c r="UN131" s="206"/>
      <c r="UO131" s="206"/>
      <c r="UP131" s="206"/>
      <c r="UQ131" s="206"/>
      <c r="UR131" s="206"/>
      <c r="US131" s="206"/>
      <c r="UT131" s="206"/>
      <c r="UU131" s="206"/>
      <c r="UV131" s="206"/>
      <c r="UW131" s="206"/>
      <c r="UX131" s="206"/>
      <c r="UY131" s="206"/>
      <c r="UZ131" s="206"/>
      <c r="VA131" s="206"/>
      <c r="VB131" s="206"/>
      <c r="VC131" s="206"/>
      <c r="VD131" s="206"/>
      <c r="VE131" s="206"/>
      <c r="VF131" s="206"/>
      <c r="VG131" s="206"/>
      <c r="VH131" s="206"/>
      <c r="VI131" s="206"/>
      <c r="VJ131" s="206"/>
      <c r="VK131" s="206"/>
      <c r="VL131" s="206"/>
      <c r="VM131" s="206"/>
      <c r="VN131" s="206"/>
      <c r="VO131" s="206"/>
      <c r="VP131" s="206"/>
      <c r="VQ131" s="206"/>
      <c r="VR131" s="206"/>
      <c r="VS131" s="206"/>
      <c r="VT131" s="206"/>
      <c r="VU131" s="206"/>
      <c r="VV131" s="206"/>
      <c r="VW131" s="206"/>
      <c r="VX131" s="206"/>
      <c r="VY131" s="206"/>
      <c r="VZ131" s="206"/>
      <c r="WA131" s="206"/>
      <c r="WB131" s="206"/>
      <c r="WC131" s="206"/>
      <c r="WD131" s="206"/>
      <c r="WE131" s="206"/>
      <c r="WF131" s="206"/>
      <c r="WG131" s="206"/>
      <c r="WH131" s="206"/>
      <c r="WI131" s="206"/>
      <c r="WJ131" s="206"/>
      <c r="WK131" s="206"/>
      <c r="WL131" s="206"/>
      <c r="WM131" s="206"/>
      <c r="WN131" s="206"/>
      <c r="WO131" s="206"/>
      <c r="WP131" s="206"/>
      <c r="WQ131" s="206"/>
      <c r="WR131" s="206"/>
      <c r="WS131" s="206"/>
      <c r="WT131" s="206"/>
      <c r="WU131" s="206"/>
      <c r="WV131" s="206"/>
      <c r="WW131" s="206"/>
      <c r="WX131" s="206"/>
      <c r="WY131" s="206"/>
      <c r="WZ131" s="206"/>
      <c r="XA131" s="206"/>
      <c r="XB131" s="206"/>
      <c r="XC131" s="206"/>
      <c r="XD131" s="206"/>
      <c r="XE131" s="206"/>
      <c r="XF131" s="206"/>
      <c r="XG131" s="206"/>
      <c r="XH131" s="206"/>
      <c r="XI131" s="206"/>
      <c r="XJ131" s="206"/>
      <c r="XK131" s="206"/>
      <c r="XL131" s="206"/>
      <c r="XM131" s="206"/>
      <c r="XN131" s="206"/>
      <c r="XO131" s="206"/>
      <c r="XP131" s="206"/>
      <c r="XQ131" s="206"/>
      <c r="XR131" s="206"/>
      <c r="XS131" s="206"/>
      <c r="XT131" s="206"/>
      <c r="XU131" s="206"/>
      <c r="XV131" s="206"/>
      <c r="XW131" s="206"/>
      <c r="XX131" s="206"/>
      <c r="XY131" s="206"/>
      <c r="XZ131" s="206"/>
      <c r="YA131" s="206"/>
      <c r="YB131" s="206"/>
      <c r="YC131" s="206"/>
      <c r="YD131" s="206"/>
      <c r="YE131" s="206"/>
      <c r="YF131" s="206"/>
      <c r="YG131" s="206"/>
      <c r="YH131" s="206"/>
      <c r="YI131" s="206"/>
      <c r="YJ131" s="206"/>
      <c r="YK131" s="206"/>
      <c r="YL131" s="206"/>
      <c r="YM131" s="206"/>
      <c r="YN131" s="206"/>
      <c r="YO131" s="206"/>
      <c r="YP131" s="206"/>
      <c r="YQ131" s="206"/>
      <c r="YR131" s="206"/>
      <c r="YS131" s="206"/>
      <c r="YT131" s="206"/>
      <c r="YU131" s="206"/>
      <c r="YV131" s="206"/>
      <c r="YW131" s="206"/>
      <c r="YX131" s="206"/>
      <c r="YY131" s="206"/>
      <c r="YZ131" s="206"/>
      <c r="ZA131" s="206"/>
      <c r="ZB131" s="206"/>
      <c r="ZC131" s="206"/>
      <c r="ZD131" s="206"/>
      <c r="ZE131" s="206"/>
      <c r="ZF131" s="206"/>
      <c r="ZG131" s="206"/>
      <c r="ZH131" s="206"/>
      <c r="ZI131" s="206"/>
      <c r="ZJ131" s="206"/>
      <c r="ZK131" s="206"/>
      <c r="ZL131" s="206"/>
      <c r="ZM131" s="206"/>
      <c r="ZN131" s="206"/>
      <c r="ZO131" s="206"/>
      <c r="ZP131" s="206"/>
      <c r="ZQ131" s="206"/>
      <c r="ZR131" s="206"/>
      <c r="ZS131" s="206"/>
      <c r="ZT131" s="206"/>
      <c r="ZU131" s="206"/>
      <c r="ZV131" s="206"/>
      <c r="ZW131" s="206"/>
      <c r="ZX131" s="206"/>
      <c r="ZY131" s="206"/>
      <c r="ZZ131" s="206"/>
      <c r="AAA131" s="206"/>
      <c r="AAB131" s="206"/>
      <c r="AAC131" s="206"/>
      <c r="AAD131" s="206"/>
      <c r="AAE131" s="206"/>
      <c r="AAF131" s="206"/>
      <c r="AAG131" s="206"/>
      <c r="AAH131" s="206"/>
      <c r="AAI131" s="206"/>
      <c r="AAJ131" s="206"/>
      <c r="AAK131" s="206"/>
      <c r="AAL131" s="206"/>
      <c r="AAM131" s="206"/>
      <c r="AAN131" s="206"/>
      <c r="AAO131" s="206"/>
      <c r="AAP131" s="206"/>
      <c r="AAQ131" s="206"/>
      <c r="AAR131" s="206"/>
      <c r="AAS131" s="206"/>
      <c r="AAT131" s="206"/>
      <c r="AAU131" s="206"/>
      <c r="AAV131" s="206"/>
      <c r="AAW131" s="206"/>
      <c r="AAX131" s="206"/>
      <c r="AAY131" s="206"/>
      <c r="AAZ131" s="206"/>
      <c r="ABA131" s="206"/>
      <c r="ABB131" s="206"/>
      <c r="ABC131" s="206"/>
      <c r="ABD131" s="206"/>
      <c r="ABE131" s="206"/>
      <c r="ABF131" s="206"/>
      <c r="ABG131" s="206"/>
      <c r="ABH131" s="206"/>
      <c r="ABI131" s="206"/>
      <c r="ABJ131" s="206"/>
      <c r="ABK131" s="206"/>
      <c r="ABL131" s="206"/>
      <c r="ABM131" s="206"/>
      <c r="ABN131" s="206"/>
      <c r="ABO131" s="206"/>
      <c r="ABP131" s="206"/>
      <c r="ABQ131" s="206"/>
      <c r="ABR131" s="206"/>
      <c r="ABS131" s="206"/>
      <c r="ABT131" s="206"/>
      <c r="ABU131" s="206"/>
      <c r="ABV131" s="206"/>
      <c r="ABW131" s="206"/>
      <c r="ABX131" s="206"/>
      <c r="ABY131" s="206"/>
      <c r="ABZ131" s="206"/>
      <c r="ACA131" s="206"/>
      <c r="ACB131" s="206"/>
      <c r="ACC131" s="206"/>
      <c r="ACD131" s="206"/>
      <c r="ACE131" s="206"/>
      <c r="ACF131" s="206"/>
      <c r="ACG131" s="206"/>
      <c r="ACH131" s="206"/>
      <c r="ACI131" s="206"/>
      <c r="ACJ131" s="206"/>
      <c r="ACK131" s="206"/>
      <c r="ACL131" s="206"/>
      <c r="ACM131" s="206"/>
      <c r="ACN131" s="206"/>
      <c r="ACO131" s="206"/>
      <c r="ACP131" s="206"/>
      <c r="ACQ131" s="206"/>
      <c r="ACR131" s="206"/>
      <c r="ACS131" s="206"/>
      <c r="ACT131" s="206"/>
      <c r="ACU131" s="206"/>
      <c r="ACV131" s="206"/>
      <c r="ACW131" s="206"/>
      <c r="ACX131" s="206"/>
      <c r="ACY131" s="206"/>
      <c r="ACZ131" s="206"/>
      <c r="ADA131" s="206"/>
      <c r="ADB131" s="206"/>
      <c r="ADC131" s="206"/>
      <c r="ADD131" s="206"/>
      <c r="ADE131" s="206"/>
      <c r="ADF131" s="206"/>
      <c r="ADG131" s="206"/>
      <c r="ADH131" s="206"/>
      <c r="ADI131" s="206"/>
      <c r="ADJ131" s="206"/>
      <c r="ADK131" s="206"/>
      <c r="ADL131" s="206"/>
      <c r="ADM131" s="206"/>
      <c r="ADN131" s="206"/>
      <c r="ADO131" s="206"/>
      <c r="ADP131" s="206"/>
      <c r="ADQ131" s="206"/>
      <c r="ADR131" s="206"/>
      <c r="ADS131" s="206"/>
      <c r="ADT131" s="206"/>
      <c r="ADU131" s="206"/>
      <c r="ADV131" s="206"/>
      <c r="ADW131" s="206"/>
      <c r="ADX131" s="206"/>
      <c r="ADY131" s="206"/>
      <c r="ADZ131" s="206"/>
      <c r="AEA131" s="206"/>
      <c r="AEB131" s="206"/>
      <c r="AEC131" s="206"/>
      <c r="AED131" s="206"/>
      <c r="AEE131" s="206"/>
      <c r="AEF131" s="206"/>
      <c r="AEG131" s="206"/>
      <c r="AEH131" s="206"/>
      <c r="AEI131" s="206"/>
      <c r="AEJ131" s="206"/>
      <c r="AEK131" s="206"/>
      <c r="AEL131" s="206"/>
      <c r="AEM131" s="206"/>
      <c r="AEN131" s="206"/>
      <c r="AEO131" s="206"/>
      <c r="AEP131" s="206"/>
      <c r="AEQ131" s="206"/>
      <c r="AER131" s="206"/>
      <c r="AES131" s="206"/>
      <c r="AET131" s="206"/>
      <c r="AEU131" s="206"/>
      <c r="AEV131" s="206"/>
      <c r="AEW131" s="206"/>
      <c r="AEX131" s="206"/>
      <c r="AEY131" s="206"/>
      <c r="AEZ131" s="206"/>
      <c r="AFA131" s="206"/>
      <c r="AFB131" s="206"/>
      <c r="AFC131" s="206"/>
      <c r="AFD131" s="206"/>
      <c r="AFE131" s="206"/>
      <c r="AFF131" s="206"/>
      <c r="AFG131" s="206"/>
      <c r="AFH131" s="206"/>
      <c r="AFI131" s="206"/>
      <c r="AFJ131" s="206"/>
      <c r="AFK131" s="206"/>
      <c r="AFL131" s="206"/>
      <c r="AFM131" s="206"/>
      <c r="AFN131" s="206"/>
      <c r="AFO131" s="206"/>
      <c r="AFP131" s="206"/>
      <c r="AFQ131" s="206"/>
      <c r="AFR131" s="206"/>
      <c r="AFS131" s="206"/>
      <c r="AFT131" s="206"/>
      <c r="AFU131" s="206"/>
      <c r="AFV131" s="206"/>
      <c r="AFW131" s="206"/>
      <c r="AFX131" s="206"/>
      <c r="AFY131" s="206"/>
      <c r="AFZ131" s="206"/>
      <c r="AGA131" s="206"/>
      <c r="AGB131" s="206"/>
      <c r="AGC131" s="206"/>
      <c r="AGD131" s="206"/>
      <c r="AGE131" s="206"/>
      <c r="AGF131" s="206"/>
      <c r="AGG131" s="206"/>
      <c r="AGH131" s="206"/>
      <c r="AGI131" s="206"/>
      <c r="AGJ131" s="206"/>
      <c r="AGK131" s="206"/>
      <c r="AGL131" s="206"/>
      <c r="AGM131" s="206"/>
      <c r="AGN131" s="206"/>
      <c r="AGO131" s="206"/>
      <c r="AGP131" s="206"/>
      <c r="AGQ131" s="206"/>
      <c r="AGR131" s="206"/>
      <c r="AGS131" s="206"/>
      <c r="AGT131" s="206"/>
      <c r="AGU131" s="206"/>
      <c r="AGV131" s="206"/>
      <c r="AGW131" s="206"/>
      <c r="AGX131" s="206"/>
      <c r="AGY131" s="206"/>
      <c r="AGZ131" s="206"/>
      <c r="AHA131" s="206"/>
      <c r="AHB131" s="206"/>
      <c r="AHC131" s="206"/>
      <c r="AHD131" s="206"/>
      <c r="AHE131" s="206"/>
      <c r="AHF131" s="206"/>
      <c r="AHG131" s="206"/>
      <c r="AHH131" s="206"/>
      <c r="AHI131" s="206"/>
      <c r="AHJ131" s="206"/>
      <c r="AHK131" s="206"/>
      <c r="AHL131" s="206"/>
      <c r="AHM131" s="206"/>
      <c r="AHN131" s="206"/>
      <c r="AHO131" s="206"/>
      <c r="AHP131" s="206"/>
      <c r="AHQ131" s="206"/>
      <c r="AHR131" s="206"/>
      <c r="AHS131" s="206"/>
      <c r="AHT131" s="206"/>
      <c r="AHU131" s="206"/>
      <c r="AHV131" s="206"/>
      <c r="AHW131" s="206"/>
      <c r="AHX131" s="206"/>
      <c r="AHY131" s="206"/>
      <c r="AHZ131" s="206"/>
      <c r="AIA131" s="206"/>
      <c r="AIB131" s="206"/>
      <c r="AIC131" s="206"/>
      <c r="AID131" s="206"/>
      <c r="AIE131" s="206"/>
      <c r="AIF131" s="206"/>
      <c r="AIG131" s="206"/>
      <c r="AIH131" s="206"/>
      <c r="AII131" s="206"/>
      <c r="AIJ131" s="206"/>
      <c r="AIK131" s="206"/>
      <c r="AIL131" s="206"/>
      <c r="AIM131" s="206"/>
      <c r="AIN131" s="206"/>
      <c r="AIO131" s="206"/>
      <c r="AIP131" s="206"/>
      <c r="AIQ131" s="206"/>
      <c r="AIR131" s="206"/>
      <c r="AIS131" s="206"/>
      <c r="AIT131" s="206"/>
      <c r="AIU131" s="206"/>
      <c r="AIV131" s="206"/>
      <c r="AIW131" s="206"/>
      <c r="AIX131" s="206"/>
      <c r="AIY131" s="206"/>
      <c r="AIZ131" s="206"/>
      <c r="AJA131" s="206"/>
      <c r="AJB131" s="206"/>
      <c r="AJC131" s="206"/>
      <c r="AJD131" s="206"/>
      <c r="AJE131" s="206"/>
      <c r="AJF131" s="206"/>
      <c r="AJG131" s="206"/>
      <c r="AJH131" s="206"/>
      <c r="AJI131" s="206"/>
      <c r="AJJ131" s="206"/>
      <c r="AJK131" s="206"/>
      <c r="AJL131" s="206"/>
      <c r="AJM131" s="206"/>
      <c r="AJN131" s="206"/>
      <c r="AJO131" s="206"/>
      <c r="AJP131" s="206"/>
      <c r="AJQ131" s="206"/>
      <c r="AJR131" s="206"/>
      <c r="AJS131" s="206"/>
      <c r="AJT131" s="206"/>
      <c r="AJU131" s="206"/>
      <c r="AJV131" s="206"/>
      <c r="AJW131" s="206"/>
      <c r="AJX131" s="206"/>
      <c r="AJY131" s="206"/>
      <c r="AJZ131" s="206"/>
      <c r="AKA131" s="206"/>
      <c r="AKB131" s="206"/>
      <c r="AKC131" s="206"/>
      <c r="AKD131" s="206"/>
      <c r="AKE131" s="206"/>
      <c r="AKF131" s="206"/>
      <c r="AKG131" s="206"/>
      <c r="AKH131" s="206"/>
      <c r="AKI131" s="206"/>
      <c r="AKJ131" s="206"/>
      <c r="AKK131" s="206"/>
      <c r="AKL131" s="206"/>
      <c r="AKM131" s="206"/>
      <c r="AKN131" s="206"/>
      <c r="AKO131" s="206"/>
      <c r="AKP131" s="206"/>
      <c r="AKQ131" s="206"/>
      <c r="AKR131" s="206"/>
      <c r="AKS131" s="206"/>
      <c r="AKT131" s="206"/>
      <c r="AKU131" s="206"/>
      <c r="AKV131" s="206"/>
      <c r="AKW131" s="206"/>
      <c r="AKX131" s="206"/>
      <c r="AKY131" s="206"/>
      <c r="AKZ131" s="206"/>
      <c r="ALA131" s="206"/>
      <c r="ALB131" s="206"/>
      <c r="ALC131" s="206"/>
      <c r="ALD131" s="206"/>
      <c r="ALE131" s="206"/>
      <c r="ALF131" s="206"/>
      <c r="ALG131" s="206"/>
      <c r="ALH131" s="206"/>
      <c r="ALI131" s="206"/>
      <c r="ALJ131" s="206"/>
      <c r="ALK131" s="206"/>
      <c r="ALL131" s="206"/>
      <c r="ALM131" s="206"/>
      <c r="ALN131" s="206"/>
      <c r="ALO131" s="206"/>
      <c r="ALP131" s="206"/>
      <c r="ALQ131" s="206"/>
      <c r="ALR131" s="206"/>
      <c r="ALS131" s="206"/>
      <c r="ALT131" s="206"/>
      <c r="ALU131" s="206"/>
      <c r="ALV131" s="206"/>
      <c r="ALW131" s="206"/>
      <c r="ALX131" s="206"/>
      <c r="ALY131" s="206"/>
      <c r="ALZ131" s="206"/>
      <c r="AMA131" s="206"/>
      <c r="AMB131" s="206"/>
      <c r="AMC131" s="206"/>
      <c r="AMD131" s="206"/>
      <c r="AME131" s="206"/>
      <c r="AMF131" s="206"/>
      <c r="AMG131" s="206"/>
      <c r="AMH131" s="206"/>
      <c r="AMI131" s="206"/>
      <c r="AMJ131" s="206"/>
      <c r="AMK131" s="206"/>
      <c r="AML131" s="206"/>
      <c r="AMM131" s="206"/>
      <c r="AMN131" s="206"/>
      <c r="AMO131" s="206"/>
      <c r="AMP131" s="206"/>
      <c r="AMQ131" s="206"/>
      <c r="AMR131" s="206"/>
      <c r="AMS131" s="206"/>
      <c r="AMT131" s="206"/>
      <c r="AMU131" s="206"/>
      <c r="AMV131" s="206"/>
      <c r="AMW131" s="206"/>
      <c r="AMX131" s="206"/>
      <c r="AMY131" s="206"/>
      <c r="AMZ131" s="206"/>
      <c r="ANA131" s="206"/>
      <c r="ANB131" s="206"/>
      <c r="ANC131" s="206"/>
      <c r="AND131" s="206"/>
      <c r="ANE131" s="206"/>
      <c r="ANF131" s="206"/>
      <c r="ANG131" s="206"/>
      <c r="ANH131" s="206"/>
      <c r="ANI131" s="206"/>
      <c r="ANJ131" s="206"/>
    </row>
    <row r="132" spans="1:1050" s="206" customFormat="1" ht="26.1" customHeight="1" outlineLevel="2" x14ac:dyDescent="0.2">
      <c r="A132" s="102">
        <v>330</v>
      </c>
      <c r="B132" s="387" t="s">
        <v>137</v>
      </c>
      <c r="C132" s="387" t="s">
        <v>113</v>
      </c>
      <c r="D132" s="387" t="s">
        <v>114</v>
      </c>
      <c r="E132" s="387" t="s">
        <v>289</v>
      </c>
      <c r="F132" s="387"/>
      <c r="G132" s="388" t="s">
        <v>261</v>
      </c>
      <c r="H132" s="389" t="s">
        <v>130</v>
      </c>
      <c r="I132" s="389">
        <v>14</v>
      </c>
      <c r="J132" s="391">
        <v>591.52</v>
      </c>
      <c r="K132" s="391"/>
      <c r="L132" s="391"/>
      <c r="M132" s="391"/>
      <c r="N132" s="391"/>
      <c r="O132" s="391"/>
      <c r="P132" s="391"/>
      <c r="Q132" s="391">
        <v>190.01</v>
      </c>
      <c r="R132" s="391">
        <v>348.02</v>
      </c>
      <c r="S132" s="391"/>
      <c r="T132" s="391">
        <f t="shared" si="93"/>
        <v>1129.55</v>
      </c>
      <c r="U132" s="391">
        <f t="shared" si="94"/>
        <v>14737.64</v>
      </c>
      <c r="V132" s="389">
        <v>3</v>
      </c>
      <c r="W132" s="392">
        <v>16</v>
      </c>
      <c r="X132" s="393">
        <f>VLOOKUP(W132,'[1]PPTOS GENERALES 2024'!$AL$11:$AN$40,3)*Y132</f>
        <v>420.74</v>
      </c>
      <c r="Y132" s="394">
        <v>1</v>
      </c>
      <c r="Z132" s="395">
        <f>VLOOKUP(C132,'[1]PPTOS GENERALES 2024'!$AL$3:$AO$8,4)*Y132</f>
        <v>659.44</v>
      </c>
      <c r="AA132" s="395">
        <f>VLOOKUP(C132,'[1]PPTOS GENERALES 2024'!$AL$3:$AP$8,5)*DM132*Y132</f>
        <v>16.239999999999998</v>
      </c>
      <c r="AB132" s="395"/>
      <c r="AC132" s="391">
        <f>VLOOKUP(C132,'[1]PPTOS GENERALES 2024'!$AU$3:$AV$8,2)*Y132</f>
        <v>659.44399999999996</v>
      </c>
      <c r="AD132" s="391">
        <f>VLOOKUP(C132,'[1]PPTOS GENERALES 2024'!$AU$3:$AW$8,3)*DM132*Y132</f>
        <v>16.235999999999997</v>
      </c>
      <c r="AE132" s="396">
        <f>VLOOKUP(I132,'[1]PPTOS GENERALES 2024'!$AL$11:$AN$40,3)*Y132</f>
        <v>366.76</v>
      </c>
      <c r="AF132" s="391">
        <f t="shared" si="105"/>
        <v>53.980000000000018</v>
      </c>
      <c r="AG132" s="391">
        <f>VLOOKUP(V132,'[1]PPTOS GENERALES 2024'!$AL$45:$AU$56,10)*Y132</f>
        <v>446.37</v>
      </c>
      <c r="AH132" s="391"/>
      <c r="AI132" s="391"/>
      <c r="AJ132" s="391"/>
      <c r="AK132" s="397"/>
      <c r="AL132" s="391">
        <f>VLOOKUP(V132,'[1]PPTOS GENERALES 2024'!$AL$45:$BB$56,12)*AK132</f>
        <v>0</v>
      </c>
      <c r="AM132" s="397"/>
      <c r="AN132" s="391">
        <f>VLOOKUP(V132,'[1]PPTOS GENERALES 2024'!$AL$45:$BB$56,14)*AM132</f>
        <v>0</v>
      </c>
      <c r="AO132" s="397"/>
      <c r="AP132" s="391">
        <f>VLOOKUP(V132,'[1]PPTOS GENERALES 2024'!$AL$45:$BB$56,15)*AO132</f>
        <v>0</v>
      </c>
      <c r="AQ132" s="397"/>
      <c r="AR132" s="391">
        <f>VLOOKUP(V132,'[1]PPTOS GENERALES 2024'!$AL$45:$BB$56,17)*AQ132</f>
        <v>0</v>
      </c>
      <c r="AS132" s="397"/>
      <c r="AT132" s="391">
        <f>VLOOKUP(V132,'[1]PPTOS GENERALES 2024'!$AL$45:$BG$56,18)*AS132</f>
        <v>0</v>
      </c>
      <c r="AU132" s="398"/>
      <c r="AV132" s="391">
        <f>VLOOKUP(V132,'[1]PPTOS GENERALES 2024'!$AL$45:$BG$56,19)*AU132</f>
        <v>0</v>
      </c>
      <c r="AW132" s="398"/>
      <c r="AX132" s="391">
        <f>VLOOKUP(V132,'[1]PPTOS GENERALES 2024'!$AL$45:$BG$56,20)*AW132</f>
        <v>0</v>
      </c>
      <c r="AY132" s="398"/>
      <c r="AZ132" s="391">
        <f>VLOOKUP(V132,'[1]PPTOS GENERALES 2024'!$AL$45:$BG$56,21)*AY132</f>
        <v>0</v>
      </c>
      <c r="BA132" s="398"/>
      <c r="BB132" s="391">
        <f>VLOOKUP(V132,'[1]PPTOS GENERALES 2024'!$AL$45:$BG$56,22)*BA132</f>
        <v>0</v>
      </c>
      <c r="BC132" s="398"/>
      <c r="BD132" s="270">
        <f>VLOOKUP(V132,'[1]PPTOS GENERALES 2024'!$AL$45:$BZ$56,23)*BC132</f>
        <v>0</v>
      </c>
      <c r="BE132" s="398"/>
      <c r="BF132" s="270">
        <f>VLOOKUP(V132,'[1]PPTOS GENERALES 2024'!$AL$45:$BZ$56,24)*BE132</f>
        <v>0</v>
      </c>
      <c r="BG132" s="398"/>
      <c r="BH132" s="270">
        <f>VLOOKUP(V132,'[1]PPTOS GENERALES 2024'!$AL$45:$BZ$56,25)*BG132</f>
        <v>0</v>
      </c>
      <c r="BI132" s="398">
        <v>1</v>
      </c>
      <c r="BJ132" s="270">
        <f>VLOOKUP(V132,'[1]PPTOS GENERALES 2024'!$AL$45:$BZ$56,26)*BI132</f>
        <v>100.03437500000001</v>
      </c>
      <c r="BK132" s="398"/>
      <c r="BL132" s="270">
        <f>VLOOKUP(V132,'[1]PPTOS GENERALES 2024'!$AL$45:$BZ$56,27)*BK132</f>
        <v>0</v>
      </c>
      <c r="BM132" s="270"/>
      <c r="BN132" s="270">
        <f>VLOOKUP(V132,'[1]PPTOS GENERALES 2024'!$AL$45:$BZ$56,28)*BM132</f>
        <v>0</v>
      </c>
      <c r="BO132" s="270"/>
      <c r="BP132" s="270">
        <f>VLOOKUP(V132,'[1]PPTOS GENERALES 2024'!$AL$45:$BZ$56,29)*BO132</f>
        <v>0</v>
      </c>
      <c r="BQ132" s="270"/>
      <c r="BR132" s="270">
        <f>VLOOKUP(V132,'[1]PPTOS GENERALES 2024'!$AL$45:$BZ$56,30)*BQ132</f>
        <v>0</v>
      </c>
      <c r="BS132" s="270"/>
      <c r="BT132" s="270">
        <f>VLOOKUP(V132,'[1]PPTOS GENERALES 2024'!$AL$45:$BZ$56,31)*BS132</f>
        <v>0</v>
      </c>
      <c r="BU132" s="270"/>
      <c r="BV132" s="270">
        <f>VLOOKUP(V132,'[1]PPTOS GENERALES 2024'!$AL$45:$BZ$56,32)*BU132</f>
        <v>0</v>
      </c>
      <c r="BW132" s="270"/>
      <c r="BX132" s="270">
        <f>VLOOKUP(V132,'[1]PPTOS GENERALES 2024'!$AL$45:$BZ$56,33)*BW132</f>
        <v>0</v>
      </c>
      <c r="BY132" s="270"/>
      <c r="BZ132" s="270">
        <f>VLOOKUP(V132,'[1]PPTOS GENERALES 2024'!$AL$45:$BZ$56,34)*BY132</f>
        <v>0</v>
      </c>
      <c r="CA132" s="270"/>
      <c r="CB132" s="270">
        <f>VLOOKUP(V132,'[1]PPTOS GENERALES 2024'!$AL$45:$BZ$56,35)*CA132</f>
        <v>0</v>
      </c>
      <c r="CC132" s="270">
        <v>0</v>
      </c>
      <c r="CD132" s="270">
        <f>VLOOKUP(V132,'[1]PPTOS GENERALES 2024'!$AL$45:$BZ$56,36)*CC132</f>
        <v>0</v>
      </c>
      <c r="CE132" s="270">
        <v>0</v>
      </c>
      <c r="CF132" s="270">
        <f>VLOOKUP(V132,'[1]PPTOS GENERALES 2024'!$AL$45:$BZ$56,37)*CE132</f>
        <v>0</v>
      </c>
      <c r="CG132" s="270">
        <v>1</v>
      </c>
      <c r="CH132" s="270">
        <f>VLOOKUP(V132,'[1]PPTOS GENERALES 2024'!$AL$45:$BZ$56,38)*CG132</f>
        <v>113.92150000000001</v>
      </c>
      <c r="CI132" s="270">
        <v>0</v>
      </c>
      <c r="CJ132" s="270">
        <f>VLOOKUP(V132,'[1]PPTOS GENERALES 2024'!$AL$45:$BZ$56,39)*CI132</f>
        <v>0</v>
      </c>
      <c r="CK132" s="270"/>
      <c r="CL132" s="270">
        <f>VLOOKUP(V132,'[1]PPTOS GENERALES 2024'!$AL$45:$BZ$56,40)*CK132</f>
        <v>0</v>
      </c>
      <c r="CM132" s="270"/>
      <c r="CN132" s="270">
        <f>VLOOKUP(V132,'[1]PPTOS GENERALES 2024'!$AL$45:$BZ$56,41)*CM132</f>
        <v>0</v>
      </c>
      <c r="CO132" s="391"/>
      <c r="CP132" s="391"/>
      <c r="CQ132" s="391">
        <f t="shared" si="96"/>
        <v>0</v>
      </c>
      <c r="CR132" s="391"/>
      <c r="CS132" s="416"/>
      <c r="CT132" s="391">
        <f>(Z132*12)+(AC132*2)</f>
        <v>9232.1680000000015</v>
      </c>
      <c r="CU132" s="391">
        <f t="shared" si="106"/>
        <v>227.35199999999998</v>
      </c>
      <c r="CV132" s="391"/>
      <c r="CW132" s="391">
        <f t="shared" si="107"/>
        <v>5890.3600000000006</v>
      </c>
      <c r="CX132" s="391">
        <f t="shared" si="108"/>
        <v>6249.18</v>
      </c>
      <c r="CY132" s="270">
        <f t="shared" si="97"/>
        <v>2995.38</v>
      </c>
      <c r="CZ132" s="278">
        <f t="shared" si="98"/>
        <v>9244.5600000000013</v>
      </c>
      <c r="DA132" s="129">
        <f t="shared" si="104"/>
        <v>24594.440000000006</v>
      </c>
      <c r="DB132" s="390">
        <v>0</v>
      </c>
      <c r="DC132" s="400">
        <f t="shared" si="99"/>
        <v>21599.06</v>
      </c>
      <c r="DD132" s="401">
        <f t="shared" si="100"/>
        <v>0.46557114979060432</v>
      </c>
      <c r="DE132" s="391"/>
      <c r="DF132" s="391"/>
      <c r="DG132" s="391">
        <f t="shared" si="101"/>
        <v>1542.79</v>
      </c>
      <c r="DH132" s="389" t="e">
        <f>#REF!-#REF!</f>
        <v>#REF!</v>
      </c>
      <c r="DI132" s="402" t="s">
        <v>122</v>
      </c>
      <c r="DJ132" s="411">
        <v>44562</v>
      </c>
      <c r="DK132" s="284">
        <v>45658</v>
      </c>
      <c r="DL132" s="389">
        <f t="shared" si="102"/>
        <v>1</v>
      </c>
      <c r="DM132" s="389">
        <f t="shared" si="103"/>
        <v>1</v>
      </c>
      <c r="DN132" s="404">
        <f>ROUND(AF132/30,2)</f>
        <v>1.8</v>
      </c>
      <c r="DO132" s="405">
        <f>ROUND(AJ132/30,2)</f>
        <v>0</v>
      </c>
      <c r="DP132" s="405">
        <f>ROUND(AL132/30,2)</f>
        <v>0</v>
      </c>
      <c r="DQ132" s="405">
        <f>ROUND(AN132/30,2)</f>
        <v>0</v>
      </c>
      <c r="DR132" s="405">
        <f>ROUND(AP132/30,2)</f>
        <v>0</v>
      </c>
      <c r="DS132" s="405">
        <f>ROUND(AR132/30,2)</f>
        <v>0</v>
      </c>
      <c r="DT132" s="405">
        <f>ROUND(AT132/30,2)</f>
        <v>0</v>
      </c>
      <c r="DU132" s="405">
        <f>ROUND(AV132/30,2)</f>
        <v>0</v>
      </c>
      <c r="DV132" s="405">
        <f>ROUND(AX132/30,2)</f>
        <v>0</v>
      </c>
      <c r="DW132" s="405">
        <f>ROUND(AZ132/30,2)</f>
        <v>0</v>
      </c>
      <c r="DX132" s="405">
        <f>ROUND(BB132/30,2)</f>
        <v>0</v>
      </c>
      <c r="DY132" s="204"/>
      <c r="DZ132" s="406" t="s">
        <v>134</v>
      </c>
      <c r="EA132" s="406">
        <v>1390.57</v>
      </c>
      <c r="EB132" s="407" t="e">
        <f>#REF!-DZ132</f>
        <v>#REF!</v>
      </c>
      <c r="EC132" s="408">
        <f>DG132-EA132</f>
        <v>152.22000000000003</v>
      </c>
      <c r="ED132" s="409">
        <f>ROUND(DB132/2,2)</f>
        <v>0</v>
      </c>
      <c r="EE132" s="204"/>
      <c r="EF132" s="204"/>
      <c r="EG132" s="204"/>
      <c r="EH132" s="204"/>
      <c r="EI132" s="134" t="s">
        <v>288</v>
      </c>
      <c r="EJ132" s="124">
        <v>330</v>
      </c>
      <c r="EK132" s="67">
        <v>3</v>
      </c>
      <c r="EL132" s="67">
        <v>3</v>
      </c>
      <c r="EM132" s="68">
        <v>0</v>
      </c>
      <c r="EN132" s="170" t="s">
        <v>132</v>
      </c>
      <c r="EO132" s="170" t="s">
        <v>132</v>
      </c>
      <c r="EP132" s="204"/>
      <c r="EQ132" s="204"/>
      <c r="ER132" s="204"/>
      <c r="ES132" s="204"/>
      <c r="ET132" s="204"/>
      <c r="EU132" s="204"/>
      <c r="EV132" s="204"/>
      <c r="EW132" s="204"/>
      <c r="EX132" s="204"/>
      <c r="EY132" s="204"/>
      <c r="EZ132" s="204"/>
      <c r="FA132" s="204"/>
      <c r="FB132" s="204"/>
      <c r="FC132" s="204"/>
      <c r="FD132" s="204"/>
      <c r="FE132" s="204"/>
      <c r="FF132" s="204"/>
      <c r="FG132" s="204"/>
      <c r="FH132" s="204"/>
      <c r="FI132" s="204"/>
      <c r="FJ132" s="204"/>
      <c r="FK132" s="204"/>
      <c r="FL132" s="204"/>
      <c r="FM132" s="204"/>
      <c r="FN132" s="204"/>
      <c r="FO132" s="204"/>
      <c r="FP132" s="204"/>
      <c r="FQ132" s="204"/>
      <c r="FR132" s="204"/>
      <c r="FS132" s="204"/>
      <c r="FT132" s="204"/>
      <c r="FU132" s="204"/>
      <c r="FV132" s="204"/>
      <c r="FW132" s="204"/>
      <c r="FX132" s="204"/>
      <c r="FY132" s="204"/>
      <c r="FZ132" s="204"/>
      <c r="GA132" s="204"/>
      <c r="GB132" s="204"/>
      <c r="GC132" s="204"/>
      <c r="GD132" s="204"/>
      <c r="GE132" s="204"/>
      <c r="GF132" s="204"/>
      <c r="GG132" s="204"/>
      <c r="GH132" s="204"/>
      <c r="GI132" s="204"/>
      <c r="GJ132" s="204"/>
      <c r="GK132" s="204"/>
      <c r="GL132" s="204"/>
      <c r="GM132" s="204"/>
      <c r="GN132" s="204"/>
      <c r="GO132" s="204"/>
      <c r="GP132" s="204"/>
      <c r="GQ132" s="204"/>
      <c r="GR132" s="204"/>
      <c r="GS132" s="204"/>
      <c r="GT132" s="204"/>
      <c r="GU132" s="204"/>
      <c r="GV132" s="204"/>
      <c r="GW132" s="204"/>
      <c r="GX132" s="204"/>
      <c r="GY132" s="204"/>
      <c r="GZ132" s="204"/>
      <c r="HA132" s="204"/>
      <c r="HB132" s="204"/>
      <c r="HC132" s="204"/>
      <c r="HD132" s="204"/>
      <c r="HE132" s="204"/>
      <c r="HF132" s="204"/>
      <c r="HG132" s="204"/>
      <c r="HH132" s="204"/>
      <c r="HI132" s="204"/>
      <c r="HJ132" s="204"/>
      <c r="HK132" s="204"/>
      <c r="HL132" s="204"/>
      <c r="HM132" s="204"/>
      <c r="HN132" s="204"/>
      <c r="HO132" s="204"/>
      <c r="HP132" s="204"/>
      <c r="HQ132" s="204"/>
      <c r="HR132" s="204"/>
      <c r="HS132" s="204"/>
      <c r="HT132" s="204"/>
      <c r="HU132" s="204"/>
      <c r="HV132" s="204"/>
      <c r="HW132" s="204"/>
      <c r="HX132" s="204"/>
      <c r="HY132" s="204"/>
      <c r="HZ132" s="204"/>
      <c r="IA132" s="204"/>
      <c r="IB132" s="204"/>
      <c r="IC132" s="204"/>
      <c r="ID132" s="204"/>
      <c r="IE132" s="204"/>
      <c r="IF132" s="204"/>
      <c r="IG132" s="204"/>
      <c r="IH132" s="204"/>
      <c r="II132" s="204"/>
      <c r="IJ132" s="204"/>
      <c r="IK132" s="204"/>
      <c r="IL132" s="204"/>
      <c r="IM132" s="204"/>
      <c r="IN132" s="204"/>
      <c r="IO132" s="204"/>
      <c r="IP132" s="204"/>
      <c r="IQ132" s="204"/>
      <c r="IR132" s="204"/>
      <c r="IS132" s="204"/>
      <c r="IT132" s="204"/>
      <c r="IU132" s="204"/>
      <c r="IV132" s="204"/>
      <c r="IW132" s="204"/>
      <c r="IX132" s="204"/>
      <c r="IY132" s="204"/>
      <c r="IZ132" s="204"/>
      <c r="JA132" s="204"/>
      <c r="JB132" s="204"/>
      <c r="JC132" s="204"/>
      <c r="JD132" s="204"/>
      <c r="JE132" s="204"/>
      <c r="JF132" s="204"/>
      <c r="JG132" s="204"/>
      <c r="JH132" s="204"/>
      <c r="JI132" s="204"/>
      <c r="JJ132" s="204"/>
      <c r="JK132" s="204"/>
      <c r="JL132" s="204"/>
      <c r="JM132" s="204"/>
      <c r="JN132" s="204"/>
      <c r="JO132" s="204"/>
      <c r="JP132" s="204"/>
      <c r="JQ132" s="204"/>
      <c r="JR132" s="204"/>
      <c r="JS132" s="204"/>
      <c r="JT132" s="204"/>
      <c r="JU132" s="204"/>
      <c r="JV132" s="204"/>
      <c r="JW132" s="204"/>
      <c r="JX132" s="204"/>
      <c r="JY132" s="204"/>
      <c r="JZ132" s="204"/>
      <c r="KA132" s="204"/>
      <c r="KB132" s="204"/>
      <c r="KC132" s="204"/>
      <c r="KD132" s="204"/>
      <c r="KE132" s="204"/>
      <c r="KF132" s="204"/>
      <c r="KG132" s="204"/>
      <c r="KH132" s="204"/>
      <c r="KI132" s="204"/>
      <c r="KJ132" s="204"/>
      <c r="KK132" s="204"/>
      <c r="KL132" s="204"/>
      <c r="KM132" s="204"/>
      <c r="KN132" s="204"/>
      <c r="KO132" s="204"/>
      <c r="KP132" s="204"/>
      <c r="KQ132" s="204"/>
      <c r="KR132" s="204"/>
      <c r="KS132" s="204"/>
      <c r="KT132" s="204"/>
      <c r="KU132" s="204"/>
      <c r="KV132" s="204"/>
      <c r="KW132" s="204"/>
      <c r="KX132" s="204"/>
      <c r="KY132" s="204"/>
      <c r="KZ132" s="204"/>
      <c r="LA132" s="204"/>
      <c r="LB132" s="204"/>
      <c r="LC132" s="204"/>
      <c r="LD132" s="204"/>
      <c r="LE132" s="204"/>
      <c r="LF132" s="204"/>
      <c r="LG132" s="204"/>
      <c r="LH132" s="204"/>
      <c r="LI132" s="204"/>
      <c r="LJ132" s="204"/>
      <c r="LK132" s="204"/>
      <c r="LL132" s="204"/>
      <c r="LM132" s="204"/>
      <c r="LN132" s="204"/>
      <c r="LO132" s="204"/>
      <c r="LP132" s="204"/>
      <c r="LQ132" s="204"/>
      <c r="LR132" s="204"/>
      <c r="LS132" s="204"/>
      <c r="LT132" s="204"/>
      <c r="LU132" s="204"/>
      <c r="LV132" s="204"/>
      <c r="LW132" s="204"/>
      <c r="LX132" s="204"/>
      <c r="LY132" s="204"/>
      <c r="LZ132" s="204"/>
      <c r="MA132" s="204"/>
      <c r="MB132" s="204"/>
      <c r="MC132" s="204"/>
      <c r="MD132" s="204"/>
      <c r="ME132" s="204"/>
      <c r="MF132" s="204"/>
      <c r="MG132" s="204"/>
      <c r="MH132" s="204"/>
      <c r="MI132" s="204"/>
      <c r="MJ132" s="204"/>
      <c r="MK132" s="204"/>
      <c r="ML132" s="204"/>
      <c r="MM132" s="204"/>
      <c r="MN132" s="204"/>
      <c r="MO132" s="204"/>
      <c r="MP132" s="204"/>
      <c r="MQ132" s="204"/>
      <c r="MR132" s="204"/>
      <c r="MS132" s="204"/>
      <c r="MT132" s="204"/>
      <c r="MU132" s="204"/>
      <c r="MV132" s="204"/>
      <c r="MW132" s="204"/>
      <c r="MX132" s="204"/>
      <c r="MY132" s="204"/>
      <c r="MZ132" s="204"/>
      <c r="NA132" s="204"/>
      <c r="NB132" s="204"/>
      <c r="NC132" s="204"/>
      <c r="ND132" s="204"/>
      <c r="NE132" s="204"/>
      <c r="NF132" s="204"/>
      <c r="NG132" s="204"/>
      <c r="NH132" s="204"/>
      <c r="NI132" s="204"/>
      <c r="NJ132" s="204"/>
      <c r="NK132" s="204"/>
      <c r="NL132" s="204"/>
      <c r="NM132" s="204"/>
      <c r="NN132" s="204"/>
      <c r="NO132" s="204"/>
      <c r="NP132" s="204"/>
      <c r="NQ132" s="204"/>
      <c r="NR132" s="204"/>
      <c r="NS132" s="204"/>
      <c r="NT132" s="204"/>
      <c r="NU132" s="204"/>
      <c r="NV132" s="204"/>
      <c r="NW132" s="204"/>
      <c r="NX132" s="204"/>
      <c r="NY132" s="204"/>
      <c r="NZ132" s="204"/>
      <c r="OA132" s="204"/>
      <c r="OB132" s="204"/>
      <c r="OC132" s="204"/>
      <c r="OD132" s="204"/>
      <c r="OE132" s="204"/>
      <c r="OF132" s="204"/>
      <c r="OG132" s="204"/>
      <c r="OH132" s="204"/>
      <c r="OI132" s="204"/>
      <c r="OJ132" s="204"/>
      <c r="OK132" s="204"/>
      <c r="OL132" s="204"/>
      <c r="OM132" s="204"/>
      <c r="ON132" s="204"/>
      <c r="OO132" s="204"/>
      <c r="OP132" s="204"/>
      <c r="OQ132" s="204"/>
      <c r="OR132" s="204"/>
      <c r="OS132" s="204"/>
      <c r="OT132" s="204"/>
      <c r="OU132" s="204"/>
      <c r="OV132" s="204"/>
      <c r="OW132" s="204"/>
      <c r="OX132" s="204"/>
      <c r="OY132" s="204"/>
      <c r="OZ132" s="204"/>
      <c r="PA132" s="204"/>
      <c r="PB132" s="204"/>
      <c r="PC132" s="204"/>
      <c r="PD132" s="204"/>
      <c r="PE132" s="204"/>
      <c r="PF132" s="204"/>
      <c r="PG132" s="204"/>
      <c r="PH132" s="204"/>
      <c r="PI132" s="204"/>
      <c r="PJ132" s="204"/>
      <c r="PK132" s="204"/>
      <c r="PL132" s="204"/>
      <c r="PM132" s="204"/>
      <c r="PN132" s="204"/>
      <c r="PO132" s="204"/>
      <c r="PP132" s="204"/>
      <c r="PQ132" s="204"/>
      <c r="PR132" s="204"/>
      <c r="PS132" s="204"/>
      <c r="PT132" s="204"/>
      <c r="PU132" s="204"/>
      <c r="PV132" s="204"/>
      <c r="PW132" s="204"/>
      <c r="PX132" s="204"/>
      <c r="PY132" s="204"/>
      <c r="PZ132" s="204"/>
      <c r="QA132" s="204"/>
      <c r="QB132" s="204"/>
      <c r="QC132" s="204"/>
      <c r="QD132" s="204"/>
      <c r="QE132" s="204"/>
      <c r="QF132" s="204"/>
      <c r="QG132" s="204"/>
      <c r="QH132" s="204"/>
      <c r="QI132" s="204"/>
      <c r="QJ132" s="204"/>
      <c r="QK132" s="204"/>
      <c r="QL132" s="204"/>
      <c r="QM132" s="204"/>
      <c r="QN132" s="204"/>
      <c r="QO132" s="204"/>
      <c r="QP132" s="204"/>
      <c r="QQ132" s="204"/>
      <c r="QR132" s="204"/>
      <c r="QS132" s="204"/>
      <c r="QT132" s="204"/>
      <c r="QU132" s="204"/>
      <c r="QV132" s="204"/>
      <c r="QW132" s="204"/>
      <c r="QX132" s="204"/>
      <c r="QY132" s="204"/>
      <c r="QZ132" s="204"/>
      <c r="RA132" s="204"/>
      <c r="RB132" s="204"/>
      <c r="RC132" s="204"/>
      <c r="RD132" s="204"/>
      <c r="RE132" s="204"/>
      <c r="RF132" s="204"/>
      <c r="RG132" s="204"/>
      <c r="RH132" s="204"/>
      <c r="RI132" s="204"/>
      <c r="RJ132" s="204"/>
      <c r="RK132" s="204"/>
      <c r="RL132" s="204"/>
      <c r="RM132" s="204"/>
      <c r="RN132" s="204"/>
      <c r="RO132" s="204"/>
      <c r="RP132" s="204"/>
      <c r="RQ132" s="204"/>
      <c r="RR132" s="204"/>
      <c r="RS132" s="204"/>
      <c r="RT132" s="204"/>
      <c r="RU132" s="204"/>
      <c r="RV132" s="204"/>
      <c r="RW132" s="204"/>
      <c r="RX132" s="204"/>
      <c r="RY132" s="204"/>
      <c r="RZ132" s="204"/>
      <c r="SA132" s="204"/>
      <c r="SB132" s="204"/>
      <c r="SC132" s="204"/>
      <c r="SD132" s="204"/>
      <c r="SE132" s="204"/>
      <c r="SF132" s="204"/>
      <c r="SG132" s="204"/>
      <c r="SH132" s="204"/>
      <c r="SI132" s="204"/>
      <c r="SJ132" s="204"/>
      <c r="SK132" s="204"/>
      <c r="SL132" s="204"/>
      <c r="SM132" s="204"/>
      <c r="SN132" s="204"/>
      <c r="SO132" s="204"/>
      <c r="SP132" s="204"/>
      <c r="SQ132" s="204"/>
      <c r="SR132" s="204"/>
      <c r="SS132" s="204"/>
      <c r="ST132" s="204"/>
      <c r="SU132" s="204"/>
      <c r="SV132" s="204"/>
      <c r="SW132" s="204"/>
      <c r="SX132" s="204"/>
      <c r="SY132" s="204"/>
      <c r="SZ132" s="204"/>
      <c r="TA132" s="204"/>
      <c r="TB132" s="204"/>
      <c r="TC132" s="204"/>
      <c r="TD132" s="204"/>
      <c r="TE132" s="204"/>
      <c r="TF132" s="204"/>
      <c r="TG132" s="204"/>
      <c r="TH132" s="204"/>
      <c r="TI132" s="204"/>
      <c r="TJ132" s="204"/>
      <c r="TK132" s="204"/>
      <c r="TL132" s="204"/>
      <c r="TM132" s="204"/>
      <c r="TN132" s="204"/>
      <c r="TO132" s="204"/>
      <c r="TP132" s="204"/>
      <c r="TQ132" s="204"/>
      <c r="TR132" s="204"/>
      <c r="TS132" s="204"/>
      <c r="TT132" s="204"/>
      <c r="TU132" s="204"/>
      <c r="TV132" s="204"/>
      <c r="TW132" s="204"/>
      <c r="TX132" s="204"/>
      <c r="TY132" s="204"/>
      <c r="TZ132" s="204"/>
      <c r="UA132" s="204"/>
      <c r="UB132" s="204"/>
      <c r="UC132" s="204"/>
      <c r="UD132" s="204"/>
      <c r="UE132" s="204"/>
      <c r="UF132" s="204"/>
      <c r="UG132" s="204"/>
      <c r="UH132" s="204"/>
      <c r="UI132" s="204"/>
      <c r="UJ132" s="204"/>
      <c r="UK132" s="204"/>
      <c r="UL132" s="204"/>
      <c r="UM132" s="204"/>
      <c r="UN132" s="204"/>
      <c r="UO132" s="204"/>
      <c r="UP132" s="204"/>
      <c r="UQ132" s="204"/>
      <c r="UR132" s="204"/>
      <c r="US132" s="204"/>
      <c r="UT132" s="204"/>
      <c r="UU132" s="204"/>
      <c r="UV132" s="204"/>
      <c r="UW132" s="204"/>
      <c r="UX132" s="204"/>
      <c r="UY132" s="204"/>
      <c r="UZ132" s="204"/>
      <c r="VA132" s="204"/>
      <c r="VB132" s="204"/>
      <c r="VC132" s="204"/>
      <c r="VD132" s="204"/>
      <c r="VE132" s="204"/>
      <c r="VF132" s="204"/>
      <c r="VG132" s="204"/>
      <c r="VH132" s="204"/>
      <c r="VI132" s="204"/>
      <c r="VJ132" s="204"/>
      <c r="VK132" s="204"/>
      <c r="VL132" s="204"/>
      <c r="VM132" s="204"/>
      <c r="VN132" s="204"/>
      <c r="VO132" s="204"/>
      <c r="VP132" s="204"/>
      <c r="VQ132" s="204"/>
      <c r="VR132" s="204"/>
      <c r="VS132" s="204"/>
      <c r="VT132" s="204"/>
      <c r="VU132" s="204"/>
      <c r="VV132" s="204"/>
      <c r="VW132" s="204"/>
      <c r="VX132" s="204"/>
      <c r="VY132" s="204"/>
      <c r="VZ132" s="204"/>
      <c r="WA132" s="204"/>
      <c r="WB132" s="204"/>
      <c r="WC132" s="204"/>
      <c r="WD132" s="204"/>
      <c r="WE132" s="204"/>
      <c r="WF132" s="204"/>
      <c r="WG132" s="204"/>
      <c r="WH132" s="204"/>
      <c r="WI132" s="204"/>
      <c r="WJ132" s="204"/>
      <c r="WK132" s="204"/>
      <c r="WL132" s="204"/>
      <c r="WM132" s="204"/>
      <c r="WN132" s="204"/>
      <c r="WO132" s="204"/>
      <c r="WP132" s="204"/>
      <c r="WQ132" s="204"/>
      <c r="WR132" s="204"/>
      <c r="WS132" s="204"/>
      <c r="WT132" s="204"/>
      <c r="WU132" s="204"/>
      <c r="WV132" s="204"/>
      <c r="WW132" s="204"/>
      <c r="WX132" s="204"/>
      <c r="WY132" s="204"/>
      <c r="WZ132" s="204"/>
      <c r="XA132" s="204"/>
      <c r="XB132" s="204"/>
      <c r="XC132" s="204"/>
      <c r="XD132" s="204"/>
      <c r="XE132" s="204"/>
      <c r="XF132" s="204"/>
      <c r="XG132" s="204"/>
      <c r="XH132" s="204"/>
      <c r="XI132" s="204"/>
      <c r="XJ132" s="204"/>
      <c r="XK132" s="204"/>
      <c r="XL132" s="204"/>
      <c r="XM132" s="204"/>
      <c r="XN132" s="204"/>
      <c r="XO132" s="204"/>
      <c r="XP132" s="204"/>
      <c r="XQ132" s="204"/>
      <c r="XR132" s="204"/>
      <c r="XS132" s="204"/>
      <c r="XT132" s="204"/>
      <c r="XU132" s="204"/>
      <c r="XV132" s="204"/>
      <c r="XW132" s="204"/>
      <c r="XX132" s="204"/>
      <c r="XY132" s="204"/>
      <c r="XZ132" s="204"/>
      <c r="YA132" s="204"/>
      <c r="YB132" s="204"/>
      <c r="YC132" s="204"/>
      <c r="YD132" s="204"/>
      <c r="YE132" s="204"/>
      <c r="YF132" s="204"/>
      <c r="YG132" s="204"/>
      <c r="YH132" s="204"/>
      <c r="YI132" s="204"/>
      <c r="YJ132" s="204"/>
      <c r="YK132" s="204"/>
      <c r="YL132" s="204"/>
      <c r="YM132" s="204"/>
      <c r="YN132" s="204"/>
      <c r="YO132" s="204"/>
      <c r="YP132" s="204"/>
      <c r="YQ132" s="204"/>
      <c r="YR132" s="204"/>
      <c r="YS132" s="204"/>
      <c r="YT132" s="204"/>
      <c r="YU132" s="204"/>
      <c r="YV132" s="204"/>
      <c r="YW132" s="204"/>
      <c r="YX132" s="204"/>
      <c r="YY132" s="204"/>
      <c r="YZ132" s="204"/>
      <c r="ZA132" s="204"/>
      <c r="ZB132" s="204"/>
      <c r="ZC132" s="204"/>
      <c r="ZD132" s="204"/>
      <c r="ZE132" s="204"/>
      <c r="ZF132" s="204"/>
      <c r="ZG132" s="204"/>
      <c r="ZH132" s="204"/>
      <c r="ZI132" s="204"/>
      <c r="ZJ132" s="204"/>
      <c r="ZK132" s="204"/>
      <c r="ZL132" s="204"/>
      <c r="ZM132" s="204"/>
      <c r="ZN132" s="204"/>
      <c r="ZO132" s="204"/>
      <c r="ZP132" s="204"/>
      <c r="ZQ132" s="204"/>
      <c r="ZR132" s="204"/>
      <c r="ZS132" s="204"/>
      <c r="ZT132" s="204"/>
      <c r="ZU132" s="204"/>
      <c r="ZV132" s="204"/>
      <c r="ZW132" s="204"/>
      <c r="ZX132" s="204"/>
      <c r="ZY132" s="204"/>
      <c r="ZZ132" s="204"/>
      <c r="AAA132" s="204"/>
      <c r="AAB132" s="204"/>
      <c r="AAC132" s="204"/>
      <c r="AAD132" s="204"/>
      <c r="AAE132" s="204"/>
      <c r="AAF132" s="204"/>
      <c r="AAG132" s="204"/>
      <c r="AAH132" s="204"/>
      <c r="AAI132" s="204"/>
      <c r="AAJ132" s="204"/>
      <c r="AAK132" s="204"/>
      <c r="AAL132" s="204"/>
      <c r="AAM132" s="204"/>
      <c r="AAN132" s="204"/>
      <c r="AAO132" s="204"/>
      <c r="AAP132" s="204"/>
      <c r="AAQ132" s="204"/>
      <c r="AAR132" s="204"/>
      <c r="AAS132" s="204"/>
      <c r="AAT132" s="204"/>
      <c r="AAU132" s="204"/>
      <c r="AAV132" s="204"/>
      <c r="AAW132" s="204"/>
      <c r="AAX132" s="204"/>
      <c r="AAY132" s="204"/>
      <c r="AAZ132" s="204"/>
      <c r="ABA132" s="204"/>
      <c r="ABB132" s="204"/>
      <c r="ABC132" s="204"/>
      <c r="ABD132" s="204"/>
      <c r="ABE132" s="204"/>
      <c r="ABF132" s="204"/>
      <c r="ABG132" s="204"/>
      <c r="ABH132" s="204"/>
      <c r="ABI132" s="204"/>
      <c r="ABJ132" s="204"/>
      <c r="ABK132" s="204"/>
      <c r="ABL132" s="204"/>
      <c r="ABM132" s="204"/>
      <c r="ABN132" s="204"/>
      <c r="ABO132" s="204"/>
      <c r="ABP132" s="204"/>
      <c r="ABQ132" s="204"/>
      <c r="ABR132" s="204"/>
      <c r="ABS132" s="204"/>
      <c r="ABT132" s="204"/>
      <c r="ABU132" s="204"/>
      <c r="ABV132" s="204"/>
      <c r="ABW132" s="204"/>
      <c r="ABX132" s="204"/>
      <c r="ABY132" s="204"/>
      <c r="ABZ132" s="204"/>
      <c r="ACA132" s="204"/>
      <c r="ACB132" s="204"/>
      <c r="ACC132" s="204"/>
      <c r="ACD132" s="204"/>
      <c r="ACE132" s="204"/>
      <c r="ACF132" s="204"/>
      <c r="ACG132" s="204"/>
      <c r="ACH132" s="204"/>
      <c r="ACI132" s="204"/>
      <c r="ACJ132" s="204"/>
      <c r="ACK132" s="204"/>
      <c r="ACL132" s="204"/>
      <c r="ACM132" s="204"/>
      <c r="ACN132" s="204"/>
      <c r="ACO132" s="204"/>
      <c r="ACP132" s="204"/>
      <c r="ACQ132" s="204"/>
      <c r="ACR132" s="204"/>
      <c r="ACS132" s="204"/>
      <c r="ACT132" s="204"/>
      <c r="ACU132" s="204"/>
      <c r="ACV132" s="204"/>
      <c r="ACW132" s="204"/>
      <c r="ACX132" s="204"/>
      <c r="ACY132" s="204"/>
      <c r="ACZ132" s="204"/>
      <c r="ADA132" s="204"/>
      <c r="ADB132" s="204"/>
      <c r="ADC132" s="204"/>
      <c r="ADD132" s="204"/>
      <c r="ADE132" s="204"/>
      <c r="ADF132" s="204"/>
      <c r="ADG132" s="204"/>
      <c r="ADH132" s="204"/>
      <c r="ADI132" s="204"/>
      <c r="ADJ132" s="204"/>
      <c r="ADK132" s="204"/>
      <c r="ADL132" s="204"/>
      <c r="ADM132" s="204"/>
      <c r="ADN132" s="204"/>
      <c r="ADO132" s="204"/>
      <c r="ADP132" s="204"/>
      <c r="ADQ132" s="204"/>
      <c r="ADR132" s="204"/>
      <c r="ADS132" s="204"/>
      <c r="ADT132" s="204"/>
      <c r="ADU132" s="204"/>
      <c r="ADV132" s="204"/>
      <c r="ADW132" s="204"/>
      <c r="ADX132" s="204"/>
      <c r="ADY132" s="204"/>
      <c r="ADZ132" s="204"/>
      <c r="AEA132" s="204"/>
      <c r="AEB132" s="204"/>
      <c r="AEC132" s="204"/>
      <c r="AED132" s="204"/>
      <c r="AEE132" s="204"/>
      <c r="AEF132" s="204"/>
      <c r="AEG132" s="204"/>
      <c r="AEH132" s="204"/>
      <c r="AEI132" s="204"/>
      <c r="AEJ132" s="204"/>
      <c r="AEK132" s="204"/>
      <c r="AEL132" s="204"/>
      <c r="AEM132" s="204"/>
      <c r="AEN132" s="204"/>
      <c r="AEO132" s="204"/>
      <c r="AEP132" s="204"/>
      <c r="AEQ132" s="204"/>
      <c r="AER132" s="204"/>
      <c r="AES132" s="204"/>
      <c r="AET132" s="204"/>
      <c r="AEU132" s="204"/>
      <c r="AEV132" s="204"/>
      <c r="AEW132" s="204"/>
      <c r="AEX132" s="204"/>
      <c r="AEY132" s="204"/>
      <c r="AEZ132" s="204"/>
      <c r="AFA132" s="204"/>
      <c r="AFB132" s="204"/>
      <c r="AFC132" s="204"/>
      <c r="AFD132" s="204"/>
      <c r="AFE132" s="204"/>
      <c r="AFF132" s="204"/>
      <c r="AFG132" s="204"/>
      <c r="AFH132" s="204"/>
      <c r="AFI132" s="204"/>
      <c r="AFJ132" s="204"/>
      <c r="AFK132" s="204"/>
      <c r="AFL132" s="204"/>
      <c r="AFM132" s="204"/>
      <c r="AFN132" s="204"/>
      <c r="AFO132" s="204"/>
      <c r="AFP132" s="204"/>
      <c r="AFQ132" s="204"/>
      <c r="AFR132" s="204"/>
      <c r="AFS132" s="204"/>
      <c r="AFT132" s="204"/>
      <c r="AFU132" s="204"/>
      <c r="AFV132" s="204"/>
      <c r="AFW132" s="204"/>
      <c r="AFX132" s="204"/>
      <c r="AFY132" s="204"/>
      <c r="AFZ132" s="204"/>
      <c r="AGA132" s="204"/>
      <c r="AGB132" s="204"/>
      <c r="AGC132" s="204"/>
      <c r="AGD132" s="204"/>
      <c r="AGE132" s="204"/>
      <c r="AGF132" s="204"/>
      <c r="AGG132" s="204"/>
      <c r="AGH132" s="204"/>
      <c r="AGI132" s="204"/>
      <c r="AGJ132" s="204"/>
      <c r="AGK132" s="204"/>
      <c r="AGL132" s="204"/>
      <c r="AGM132" s="204"/>
      <c r="AGN132" s="204"/>
      <c r="AGO132" s="204"/>
      <c r="AGP132" s="204"/>
      <c r="AGQ132" s="204"/>
      <c r="AGR132" s="204"/>
      <c r="AGS132" s="204"/>
      <c r="AGT132" s="204"/>
      <c r="AGU132" s="204"/>
      <c r="AGV132" s="204"/>
      <c r="AGW132" s="204"/>
      <c r="AGX132" s="204"/>
      <c r="AGY132" s="204"/>
      <c r="AGZ132" s="204"/>
      <c r="AHA132" s="204"/>
      <c r="AHB132" s="204"/>
      <c r="AHC132" s="204"/>
      <c r="AHD132" s="204"/>
      <c r="AHE132" s="204"/>
      <c r="AHF132" s="204"/>
      <c r="AHG132" s="204"/>
      <c r="AHH132" s="204"/>
      <c r="AHI132" s="204"/>
      <c r="AHJ132" s="204"/>
      <c r="AHK132" s="204"/>
      <c r="AHL132" s="204"/>
      <c r="AHM132" s="204"/>
      <c r="AHN132" s="204"/>
      <c r="AHO132" s="204"/>
      <c r="AHP132" s="204"/>
      <c r="AHQ132" s="204"/>
      <c r="AHR132" s="204"/>
      <c r="AHS132" s="204"/>
      <c r="AHT132" s="204"/>
      <c r="AHU132" s="204"/>
      <c r="AHV132" s="204"/>
      <c r="AHW132" s="204"/>
      <c r="AHX132" s="204"/>
      <c r="AHY132" s="204"/>
      <c r="AHZ132" s="204"/>
      <c r="AIA132" s="204"/>
      <c r="AIB132" s="204"/>
      <c r="AIC132" s="204"/>
      <c r="AID132" s="204"/>
      <c r="AIE132" s="204"/>
      <c r="AIF132" s="204"/>
      <c r="AIG132" s="204"/>
      <c r="AIH132" s="204"/>
      <c r="AII132" s="204"/>
      <c r="AIJ132" s="204"/>
      <c r="AIK132" s="204"/>
      <c r="AIL132" s="204"/>
      <c r="AIM132" s="204"/>
      <c r="AIN132" s="204"/>
      <c r="AIO132" s="204"/>
      <c r="AIP132" s="204"/>
      <c r="AIQ132" s="204"/>
      <c r="AIR132" s="204"/>
      <c r="AIS132" s="204"/>
      <c r="AIT132" s="204"/>
      <c r="AIU132" s="204"/>
      <c r="AIV132" s="204"/>
      <c r="AIW132" s="204"/>
      <c r="AIX132" s="204"/>
      <c r="AIY132" s="204"/>
      <c r="AIZ132" s="204"/>
      <c r="AJA132" s="204"/>
      <c r="AJB132" s="204"/>
      <c r="AJC132" s="204"/>
      <c r="AJD132" s="204"/>
      <c r="AJE132" s="204"/>
      <c r="AJF132" s="204"/>
      <c r="AJG132" s="204"/>
      <c r="AJH132" s="204"/>
      <c r="AJI132" s="204"/>
      <c r="AJJ132" s="204"/>
      <c r="AJK132" s="204"/>
      <c r="AJL132" s="204"/>
      <c r="AJM132" s="204"/>
      <c r="AJN132" s="204"/>
      <c r="AJO132" s="204"/>
      <c r="AJP132" s="204"/>
      <c r="AJQ132" s="204"/>
      <c r="AJR132" s="204"/>
      <c r="AJS132" s="204"/>
      <c r="AJT132" s="204"/>
      <c r="AJU132" s="204"/>
      <c r="AJV132" s="204"/>
      <c r="AJW132" s="204"/>
      <c r="AJX132" s="204"/>
      <c r="AJY132" s="204"/>
      <c r="AJZ132" s="204"/>
      <c r="AKA132" s="204"/>
      <c r="AKB132" s="204"/>
      <c r="AKC132" s="204"/>
      <c r="AKD132" s="204"/>
      <c r="AKE132" s="204"/>
      <c r="AKF132" s="204"/>
      <c r="AKG132" s="204"/>
      <c r="AKH132" s="204"/>
      <c r="AKI132" s="204"/>
      <c r="AKJ132" s="204"/>
      <c r="AKK132" s="204"/>
      <c r="AKL132" s="204"/>
      <c r="AKM132" s="204"/>
      <c r="AKN132" s="204"/>
      <c r="AKO132" s="204"/>
      <c r="AKP132" s="204"/>
      <c r="AKQ132" s="204"/>
      <c r="AKR132" s="204"/>
      <c r="AKS132" s="204"/>
      <c r="AKT132" s="204"/>
      <c r="AKU132" s="204"/>
      <c r="AKV132" s="204"/>
      <c r="AKW132" s="204"/>
      <c r="AKX132" s="204"/>
      <c r="AKY132" s="204"/>
      <c r="AKZ132" s="204"/>
      <c r="ALA132" s="204"/>
      <c r="ALB132" s="204"/>
      <c r="ALC132" s="204"/>
      <c r="ALD132" s="204"/>
      <c r="ALE132" s="204"/>
      <c r="ALF132" s="204"/>
      <c r="ALG132" s="204"/>
      <c r="ALH132" s="204"/>
      <c r="ALI132" s="204"/>
      <c r="ALJ132" s="204"/>
      <c r="ALK132" s="204"/>
      <c r="ALL132" s="204"/>
      <c r="ALM132" s="204"/>
      <c r="ALN132" s="204"/>
      <c r="ALO132" s="204"/>
      <c r="ALP132" s="204"/>
      <c r="ALQ132" s="204"/>
      <c r="ALR132" s="204"/>
      <c r="ALS132" s="204"/>
      <c r="ALT132" s="204"/>
      <c r="ALU132" s="204"/>
      <c r="ALV132" s="204"/>
      <c r="ALW132" s="204"/>
      <c r="ALX132" s="204"/>
      <c r="ALY132" s="204"/>
      <c r="ALZ132" s="204"/>
      <c r="AMA132" s="204"/>
      <c r="AMB132" s="204"/>
      <c r="AMC132" s="204"/>
      <c r="AMD132" s="204"/>
      <c r="AME132" s="204"/>
      <c r="AMF132" s="204"/>
      <c r="AMG132" s="204"/>
      <c r="AMH132" s="204"/>
      <c r="AMI132" s="204"/>
      <c r="AMJ132" s="204"/>
      <c r="AMK132" s="204"/>
      <c r="AML132" s="204"/>
      <c r="AMM132" s="204"/>
      <c r="AMN132" s="204"/>
      <c r="AMO132" s="204"/>
      <c r="AMP132" s="204"/>
      <c r="AMQ132" s="204"/>
      <c r="AMR132" s="204"/>
      <c r="AMS132" s="204"/>
      <c r="AMT132" s="204"/>
      <c r="AMU132" s="204"/>
      <c r="AMV132" s="204"/>
      <c r="AMW132" s="204"/>
      <c r="AMX132" s="204"/>
      <c r="AMY132" s="204"/>
      <c r="AMZ132" s="204"/>
      <c r="ANA132" s="204"/>
      <c r="ANB132" s="204"/>
      <c r="ANC132" s="204"/>
      <c r="AND132" s="204"/>
      <c r="ANE132" s="204"/>
      <c r="ANF132" s="204"/>
      <c r="ANG132" s="204"/>
      <c r="ANH132" s="204"/>
      <c r="ANI132" s="204"/>
      <c r="ANJ132" s="204"/>
    </row>
    <row r="133" spans="1:1050" s="35" customFormat="1" ht="26.1" customHeight="1" outlineLevel="2" x14ac:dyDescent="0.2">
      <c r="A133" s="102">
        <v>330</v>
      </c>
      <c r="B133" s="387" t="s">
        <v>137</v>
      </c>
      <c r="C133" s="387" t="s">
        <v>113</v>
      </c>
      <c r="D133" s="387" t="s">
        <v>114</v>
      </c>
      <c r="E133" s="387" t="s">
        <v>286</v>
      </c>
      <c r="F133" s="387"/>
      <c r="G133" s="388" t="s">
        <v>293</v>
      </c>
      <c r="H133" s="389" t="s">
        <v>130</v>
      </c>
      <c r="I133" s="389">
        <v>14</v>
      </c>
      <c r="J133" s="391">
        <v>591.52</v>
      </c>
      <c r="K133" s="391"/>
      <c r="L133" s="409"/>
      <c r="M133" s="409"/>
      <c r="N133" s="409"/>
      <c r="O133" s="409"/>
      <c r="P133" s="409"/>
      <c r="Q133" s="408">
        <v>190.01</v>
      </c>
      <c r="R133" s="408">
        <v>348.02</v>
      </c>
      <c r="S133" s="408"/>
      <c r="T133" s="408">
        <f t="shared" si="93"/>
        <v>1129.55</v>
      </c>
      <c r="U133" s="408">
        <f t="shared" si="94"/>
        <v>14737.64</v>
      </c>
      <c r="V133" s="389">
        <v>3</v>
      </c>
      <c r="W133" s="392">
        <v>16</v>
      </c>
      <c r="X133" s="393">
        <f>VLOOKUP(W133,'[1]PPTOS GENERALES 2024'!$AL$11:$AN$40,3)*Y133</f>
        <v>420.74</v>
      </c>
      <c r="Y133" s="394">
        <v>1</v>
      </c>
      <c r="Z133" s="395">
        <f>VLOOKUP(C133,'[1]PPTOS GENERALES 2024'!$AL$3:$AO$8,4)*Y133</f>
        <v>659.44</v>
      </c>
      <c r="AA133" s="395">
        <f>VLOOKUP(C133,'[1]PPTOS GENERALES 2024'!$AL$3:$AP$8,5)*DM133*Y133</f>
        <v>16.239999999999998</v>
      </c>
      <c r="AB133" s="395"/>
      <c r="AC133" s="391">
        <f>VLOOKUP(C133,'[1]PPTOS GENERALES 2024'!$AU$3:$AV$8,2)*Y133</f>
        <v>659.44399999999996</v>
      </c>
      <c r="AD133" s="391">
        <f>VLOOKUP(C133,'[1]PPTOS GENERALES 2024'!$AU$3:$AW$8,3)*DM133*Y133</f>
        <v>16.235999999999997</v>
      </c>
      <c r="AE133" s="396">
        <f>VLOOKUP(I133,'[1]PPTOS GENERALES 2024'!$AL$11:$AN$40,3)*Y133</f>
        <v>366.76</v>
      </c>
      <c r="AF133" s="391">
        <f t="shared" si="105"/>
        <v>53.980000000000018</v>
      </c>
      <c r="AG133" s="391">
        <f>VLOOKUP(V133,'[1]PPTOS GENERALES 2024'!$AL$45:$AU$56,10)*Y133</f>
        <v>446.37</v>
      </c>
      <c r="AH133" s="391"/>
      <c r="AI133" s="391"/>
      <c r="AJ133" s="391"/>
      <c r="AK133" s="397"/>
      <c r="AL133" s="391">
        <f>VLOOKUP(V133,'[1]PPTOS GENERALES 2024'!$AL$45:$BB$56,12)*AK133</f>
        <v>0</v>
      </c>
      <c r="AM133" s="397"/>
      <c r="AN133" s="391">
        <f>VLOOKUP(V133,'[1]PPTOS GENERALES 2024'!$AL$45:$BB$56,14)*AM133</f>
        <v>0</v>
      </c>
      <c r="AO133" s="397"/>
      <c r="AP133" s="391">
        <f>VLOOKUP(V133,'[1]PPTOS GENERALES 2024'!$AL$45:$BB$56,15)*AO133</f>
        <v>0</v>
      </c>
      <c r="AQ133" s="397"/>
      <c r="AR133" s="391">
        <f>VLOOKUP(V133,'[1]PPTOS GENERALES 2024'!$AL$45:$BB$56,17)*AQ133</f>
        <v>0</v>
      </c>
      <c r="AS133" s="397"/>
      <c r="AT133" s="391">
        <f>VLOOKUP(V133,'[1]PPTOS GENERALES 2024'!$AL$45:$BG$56,18)*AS133</f>
        <v>0</v>
      </c>
      <c r="AU133" s="398"/>
      <c r="AV133" s="391">
        <f>VLOOKUP(V133,'[1]PPTOS GENERALES 2024'!$AL$45:$BG$56,19)*AU133</f>
        <v>0</v>
      </c>
      <c r="AW133" s="398"/>
      <c r="AX133" s="391">
        <f>VLOOKUP(V133,'[1]PPTOS GENERALES 2024'!$AL$45:$BG$56,20)*AW133</f>
        <v>0</v>
      </c>
      <c r="AY133" s="398"/>
      <c r="AZ133" s="391">
        <f>VLOOKUP(V133,'[1]PPTOS GENERALES 2024'!$AL$45:$BG$56,21)*AY133</f>
        <v>0</v>
      </c>
      <c r="BA133" s="398"/>
      <c r="BB133" s="391">
        <f>VLOOKUP(V133,'[1]PPTOS GENERALES 2024'!$AL$45:$BG$56,22)*BA133</f>
        <v>0</v>
      </c>
      <c r="BC133" s="398"/>
      <c r="BD133" s="270">
        <f>VLOOKUP(V133,'[1]PPTOS GENERALES 2024'!$AL$45:$BZ$56,23)*BC133</f>
        <v>0</v>
      </c>
      <c r="BE133" s="398"/>
      <c r="BF133" s="270">
        <f>VLOOKUP(V133,'[1]PPTOS GENERALES 2024'!$AL$45:$BZ$56,24)*BE133</f>
        <v>0</v>
      </c>
      <c r="BG133" s="398"/>
      <c r="BH133" s="270">
        <f>VLOOKUP(V133,'[1]PPTOS GENERALES 2024'!$AL$45:$BZ$56,25)*BG133</f>
        <v>0</v>
      </c>
      <c r="BI133" s="398">
        <v>1</v>
      </c>
      <c r="BJ133" s="270">
        <f>VLOOKUP(V133,'[1]PPTOS GENERALES 2024'!$AL$45:$BZ$56,26)*BI133</f>
        <v>100.03437500000001</v>
      </c>
      <c r="BK133" s="398"/>
      <c r="BL133" s="270">
        <f>VLOOKUP(V133,'[1]PPTOS GENERALES 2024'!$AL$45:$BZ$56,27)*BK133</f>
        <v>0</v>
      </c>
      <c r="BM133" s="270"/>
      <c r="BN133" s="270">
        <f>VLOOKUP(V133,'[1]PPTOS GENERALES 2024'!$AL$45:$BZ$56,28)*BM133</f>
        <v>0</v>
      </c>
      <c r="BO133" s="270"/>
      <c r="BP133" s="270">
        <f>VLOOKUP(V133,'[1]PPTOS GENERALES 2024'!$AL$45:$BZ$56,29)*BO133</f>
        <v>0</v>
      </c>
      <c r="BQ133" s="270"/>
      <c r="BR133" s="270">
        <f>VLOOKUP(V133,'[1]PPTOS GENERALES 2024'!$AL$45:$BZ$56,30)*BQ133</f>
        <v>0</v>
      </c>
      <c r="BS133" s="270"/>
      <c r="BT133" s="270">
        <f>VLOOKUP(V133,'[1]PPTOS GENERALES 2024'!$AL$45:$BZ$56,31)*BS133</f>
        <v>0</v>
      </c>
      <c r="BU133" s="270"/>
      <c r="BV133" s="270">
        <f>VLOOKUP(V133,'[1]PPTOS GENERALES 2024'!$AL$45:$BZ$56,32)*BU133</f>
        <v>0</v>
      </c>
      <c r="BW133" s="270"/>
      <c r="BX133" s="270">
        <f>VLOOKUP(V133,'[1]PPTOS GENERALES 2024'!$AL$45:$BZ$56,33)*BW133</f>
        <v>0</v>
      </c>
      <c r="BY133" s="270"/>
      <c r="BZ133" s="270">
        <f>VLOOKUP(V133,'[1]PPTOS GENERALES 2024'!$AL$45:$BZ$56,34)*BY133</f>
        <v>0</v>
      </c>
      <c r="CA133" s="270"/>
      <c r="CB133" s="270">
        <f>VLOOKUP(V133,'[1]PPTOS GENERALES 2024'!$AL$45:$BZ$56,35)*CA133</f>
        <v>0</v>
      </c>
      <c r="CC133" s="270">
        <v>0</v>
      </c>
      <c r="CD133" s="270">
        <f>VLOOKUP(V133,'[1]PPTOS GENERALES 2024'!$AL$45:$BZ$56,36)*CC133</f>
        <v>0</v>
      </c>
      <c r="CE133" s="270">
        <v>0</v>
      </c>
      <c r="CF133" s="270">
        <f>VLOOKUP(V133,'[1]PPTOS GENERALES 2024'!$AL$45:$BZ$56,37)*CE133</f>
        <v>0</v>
      </c>
      <c r="CG133" s="270">
        <v>1</v>
      </c>
      <c r="CH133" s="270">
        <f>VLOOKUP(V133,'[1]PPTOS GENERALES 2024'!$AL$45:$BZ$56,38)*CG133</f>
        <v>113.92150000000001</v>
      </c>
      <c r="CI133" s="270">
        <v>0</v>
      </c>
      <c r="CJ133" s="270">
        <f>VLOOKUP(V133,'[1]PPTOS GENERALES 2024'!$AL$45:$BZ$56,39)*CI133</f>
        <v>0</v>
      </c>
      <c r="CK133" s="270"/>
      <c r="CL133" s="270">
        <f>VLOOKUP(V133,'[1]PPTOS GENERALES 2024'!$AL$45:$BZ$56,40)*CK133</f>
        <v>0</v>
      </c>
      <c r="CM133" s="270"/>
      <c r="CN133" s="270">
        <f>VLOOKUP(V133,'[1]PPTOS GENERALES 2024'!$AL$45:$BZ$56,41)*CM133</f>
        <v>0</v>
      </c>
      <c r="CO133" s="391"/>
      <c r="CP133" s="391"/>
      <c r="CQ133" s="391">
        <f t="shared" si="96"/>
        <v>0</v>
      </c>
      <c r="CR133" s="391"/>
      <c r="CS133" s="416"/>
      <c r="CT133" s="391">
        <f>(Z133*12)+(AC133*2)</f>
        <v>9232.1680000000015</v>
      </c>
      <c r="CU133" s="391">
        <f t="shared" si="106"/>
        <v>227.35199999999998</v>
      </c>
      <c r="CV133" s="391"/>
      <c r="CW133" s="391">
        <f t="shared" si="107"/>
        <v>5890.3600000000006</v>
      </c>
      <c r="CX133" s="391">
        <f t="shared" si="108"/>
        <v>6249.18</v>
      </c>
      <c r="CY133" s="270">
        <f t="shared" si="97"/>
        <v>2995.38</v>
      </c>
      <c r="CZ133" s="278">
        <f t="shared" si="98"/>
        <v>9244.5600000000013</v>
      </c>
      <c r="DA133" s="129">
        <f t="shared" si="104"/>
        <v>24594.440000000006</v>
      </c>
      <c r="DB133" s="390">
        <v>0</v>
      </c>
      <c r="DC133" s="400">
        <f t="shared" si="99"/>
        <v>21599.06</v>
      </c>
      <c r="DD133" s="401">
        <f t="shared" si="100"/>
        <v>0.46557114979060432</v>
      </c>
      <c r="DE133" s="391"/>
      <c r="DF133" s="391"/>
      <c r="DG133" s="391">
        <f t="shared" si="101"/>
        <v>1542.79</v>
      </c>
      <c r="DH133" s="389" t="e">
        <f>#REF!-#REF!</f>
        <v>#REF!</v>
      </c>
      <c r="DI133" s="402" t="s">
        <v>122</v>
      </c>
      <c r="DJ133" s="411">
        <v>44562</v>
      </c>
      <c r="DK133" s="284">
        <v>45658</v>
      </c>
      <c r="DL133" s="389">
        <f t="shared" si="102"/>
        <v>1</v>
      </c>
      <c r="DM133" s="389">
        <f t="shared" si="103"/>
        <v>1</v>
      </c>
      <c r="DN133" s="404">
        <f>ROUND(AF133/30,2)</f>
        <v>1.8</v>
      </c>
      <c r="DO133" s="405">
        <f>ROUND(AJ133/30,2)</f>
        <v>0</v>
      </c>
      <c r="DP133" s="405">
        <f>ROUND(AL133/30,2)</f>
        <v>0</v>
      </c>
      <c r="DQ133" s="405">
        <f>ROUND(AN133/30,2)</f>
        <v>0</v>
      </c>
      <c r="DR133" s="405">
        <f>ROUND(AP133/30,2)</f>
        <v>0</v>
      </c>
      <c r="DS133" s="405">
        <f>ROUND(AR133/30,2)</f>
        <v>0</v>
      </c>
      <c r="DT133" s="405">
        <f>ROUND(AT133/30,2)</f>
        <v>0</v>
      </c>
      <c r="DU133" s="405">
        <f>ROUND(AV133/30,2)</f>
        <v>0</v>
      </c>
      <c r="DV133" s="405">
        <f>ROUND(AX133/30,2)</f>
        <v>0</v>
      </c>
      <c r="DW133" s="405">
        <f>ROUND(AZ133/30,2)</f>
        <v>0</v>
      </c>
      <c r="DX133" s="405">
        <f>ROUND(BB133/30,2)</f>
        <v>0</v>
      </c>
      <c r="DY133" s="204"/>
      <c r="DZ133" s="406" t="s">
        <v>134</v>
      </c>
      <c r="EA133" s="406">
        <v>1390.57</v>
      </c>
      <c r="EB133" s="407" t="e">
        <f>#REF!-DZ133</f>
        <v>#REF!</v>
      </c>
      <c r="EC133" s="408">
        <f>DG133-EA133</f>
        <v>152.22000000000003</v>
      </c>
      <c r="ED133" s="409">
        <f>ROUND(DB133/2,2)</f>
        <v>0</v>
      </c>
      <c r="EE133" s="204"/>
      <c r="EF133" s="204"/>
      <c r="EG133" s="204"/>
      <c r="EH133" s="204"/>
      <c r="EI133" s="134" t="s">
        <v>288</v>
      </c>
      <c r="EJ133" s="124">
        <v>330</v>
      </c>
      <c r="EK133" s="67">
        <v>3</v>
      </c>
      <c r="EL133" s="67">
        <v>3</v>
      </c>
      <c r="EM133" s="68">
        <v>0</v>
      </c>
      <c r="EN133" s="170" t="s">
        <v>132</v>
      </c>
      <c r="EO133" s="170" t="s">
        <v>132</v>
      </c>
      <c r="EP133" s="204"/>
      <c r="EQ133" s="204"/>
      <c r="ER133" s="204"/>
      <c r="ES133" s="204"/>
      <c r="ET133" s="204"/>
      <c r="EU133" s="204"/>
      <c r="EV133" s="204"/>
      <c r="EW133" s="204"/>
      <c r="EX133" s="204"/>
      <c r="EY133" s="204"/>
      <c r="EZ133" s="204"/>
      <c r="FA133" s="204"/>
      <c r="FB133" s="204"/>
      <c r="FC133" s="204"/>
      <c r="FD133" s="204"/>
      <c r="FE133" s="204"/>
      <c r="FF133" s="204"/>
      <c r="FG133" s="204"/>
      <c r="FH133" s="204"/>
      <c r="FI133" s="204"/>
      <c r="FJ133" s="204"/>
      <c r="FK133" s="204"/>
      <c r="FL133" s="204"/>
      <c r="FM133" s="204"/>
      <c r="FN133" s="204"/>
      <c r="FO133" s="204"/>
      <c r="FP133" s="204"/>
      <c r="FQ133" s="204"/>
      <c r="FR133" s="204"/>
      <c r="FS133" s="204"/>
      <c r="FT133" s="204"/>
      <c r="FU133" s="204"/>
      <c r="FV133" s="204"/>
      <c r="FW133" s="204"/>
      <c r="FX133" s="204"/>
      <c r="FY133" s="204"/>
      <c r="FZ133" s="204"/>
      <c r="GA133" s="204"/>
      <c r="GB133" s="204"/>
      <c r="GC133" s="204"/>
      <c r="GD133" s="204"/>
      <c r="GE133" s="204"/>
      <c r="GF133" s="204"/>
      <c r="GG133" s="204"/>
      <c r="GH133" s="204"/>
      <c r="GI133" s="204"/>
      <c r="GJ133" s="204"/>
      <c r="GK133" s="204"/>
      <c r="GL133" s="204"/>
      <c r="GM133" s="204"/>
      <c r="GN133" s="204"/>
      <c r="GO133" s="204"/>
      <c r="GP133" s="204"/>
      <c r="GQ133" s="204"/>
      <c r="GR133" s="204"/>
      <c r="GS133" s="204"/>
      <c r="GT133" s="204"/>
      <c r="GU133" s="204"/>
      <c r="GV133" s="204"/>
      <c r="GW133" s="204"/>
      <c r="GX133" s="204"/>
      <c r="GY133" s="204"/>
      <c r="GZ133" s="204"/>
      <c r="HA133" s="204"/>
      <c r="HB133" s="204"/>
      <c r="HC133" s="204"/>
      <c r="HD133" s="204"/>
      <c r="HE133" s="204"/>
      <c r="HF133" s="204"/>
      <c r="HG133" s="204"/>
      <c r="HH133" s="204"/>
      <c r="HI133" s="204"/>
      <c r="HJ133" s="204"/>
      <c r="HK133" s="204"/>
      <c r="HL133" s="204"/>
      <c r="HM133" s="204"/>
      <c r="HN133" s="204"/>
      <c r="HO133" s="204"/>
      <c r="HP133" s="204"/>
      <c r="HQ133" s="204"/>
      <c r="HR133" s="204"/>
      <c r="HS133" s="204"/>
      <c r="HT133" s="204"/>
      <c r="HU133" s="204"/>
      <c r="HV133" s="204"/>
      <c r="HW133" s="204"/>
      <c r="HX133" s="204"/>
      <c r="HY133" s="204"/>
      <c r="HZ133" s="204"/>
      <c r="IA133" s="204"/>
      <c r="IB133" s="204"/>
      <c r="IC133" s="204"/>
      <c r="ID133" s="204"/>
      <c r="IE133" s="204"/>
      <c r="IF133" s="204"/>
      <c r="IG133" s="204"/>
      <c r="IH133" s="204"/>
      <c r="II133" s="204"/>
      <c r="IJ133" s="204"/>
      <c r="IK133" s="204"/>
      <c r="IL133" s="204"/>
      <c r="IM133" s="204"/>
      <c r="IN133" s="204"/>
      <c r="IO133" s="204"/>
      <c r="IP133" s="204"/>
      <c r="IQ133" s="204"/>
      <c r="IR133" s="204"/>
      <c r="IS133" s="204"/>
      <c r="IT133" s="204"/>
      <c r="IU133" s="204"/>
      <c r="IV133" s="204"/>
      <c r="IW133" s="204"/>
      <c r="IX133" s="204"/>
      <c r="IY133" s="204"/>
      <c r="IZ133" s="204"/>
      <c r="JA133" s="204"/>
      <c r="JB133" s="204"/>
      <c r="JC133" s="204"/>
      <c r="JD133" s="204"/>
      <c r="JE133" s="204"/>
      <c r="JF133" s="204"/>
      <c r="JG133" s="204"/>
      <c r="JH133" s="204"/>
      <c r="JI133" s="204"/>
      <c r="JJ133" s="204"/>
      <c r="JK133" s="204"/>
      <c r="JL133" s="204"/>
      <c r="JM133" s="204"/>
      <c r="JN133" s="204"/>
      <c r="JO133" s="204"/>
      <c r="JP133" s="204"/>
      <c r="JQ133" s="204"/>
      <c r="JR133" s="204"/>
      <c r="JS133" s="204"/>
      <c r="JT133" s="204"/>
      <c r="JU133" s="204"/>
      <c r="JV133" s="204"/>
      <c r="JW133" s="204"/>
      <c r="JX133" s="204"/>
      <c r="JY133" s="204"/>
      <c r="JZ133" s="204"/>
      <c r="KA133" s="204"/>
      <c r="KB133" s="204"/>
      <c r="KC133" s="204"/>
      <c r="KD133" s="204"/>
      <c r="KE133" s="204"/>
      <c r="KF133" s="204"/>
      <c r="KG133" s="204"/>
      <c r="KH133" s="204"/>
      <c r="KI133" s="204"/>
      <c r="KJ133" s="204"/>
      <c r="KK133" s="204"/>
      <c r="KL133" s="204"/>
      <c r="KM133" s="204"/>
      <c r="KN133" s="204"/>
      <c r="KO133" s="204"/>
      <c r="KP133" s="204"/>
      <c r="KQ133" s="204"/>
      <c r="KR133" s="204"/>
      <c r="KS133" s="204"/>
      <c r="KT133" s="204"/>
      <c r="KU133" s="204"/>
      <c r="KV133" s="204"/>
      <c r="KW133" s="204"/>
      <c r="KX133" s="204"/>
      <c r="KY133" s="204"/>
      <c r="KZ133" s="204"/>
      <c r="LA133" s="204"/>
      <c r="LB133" s="204"/>
      <c r="LC133" s="204"/>
      <c r="LD133" s="204"/>
      <c r="LE133" s="204"/>
      <c r="LF133" s="204"/>
      <c r="LG133" s="204"/>
      <c r="LH133" s="204"/>
      <c r="LI133" s="204"/>
      <c r="LJ133" s="204"/>
      <c r="LK133" s="204"/>
      <c r="LL133" s="204"/>
      <c r="LM133" s="204"/>
      <c r="LN133" s="204"/>
      <c r="LO133" s="204"/>
      <c r="LP133" s="204"/>
      <c r="LQ133" s="204"/>
      <c r="LR133" s="204"/>
      <c r="LS133" s="204"/>
      <c r="LT133" s="204"/>
      <c r="LU133" s="204"/>
      <c r="LV133" s="204"/>
      <c r="LW133" s="204"/>
      <c r="LX133" s="204"/>
      <c r="LY133" s="204"/>
      <c r="LZ133" s="204"/>
      <c r="MA133" s="204"/>
      <c r="MB133" s="204"/>
      <c r="MC133" s="204"/>
      <c r="MD133" s="204"/>
      <c r="ME133" s="204"/>
      <c r="MF133" s="204"/>
      <c r="MG133" s="204"/>
      <c r="MH133" s="204"/>
      <c r="MI133" s="204"/>
      <c r="MJ133" s="204"/>
      <c r="MK133" s="204"/>
      <c r="ML133" s="204"/>
      <c r="MM133" s="204"/>
      <c r="MN133" s="204"/>
      <c r="MO133" s="204"/>
      <c r="MP133" s="204"/>
      <c r="MQ133" s="204"/>
      <c r="MR133" s="204"/>
      <c r="MS133" s="204"/>
      <c r="MT133" s="204"/>
      <c r="MU133" s="204"/>
      <c r="MV133" s="204"/>
      <c r="MW133" s="204"/>
      <c r="MX133" s="204"/>
      <c r="MY133" s="204"/>
      <c r="MZ133" s="204"/>
      <c r="NA133" s="204"/>
      <c r="NB133" s="204"/>
      <c r="NC133" s="204"/>
      <c r="ND133" s="204"/>
      <c r="NE133" s="204"/>
      <c r="NF133" s="204"/>
      <c r="NG133" s="204"/>
      <c r="NH133" s="204"/>
      <c r="NI133" s="204"/>
      <c r="NJ133" s="204"/>
      <c r="NK133" s="204"/>
      <c r="NL133" s="204"/>
      <c r="NM133" s="204"/>
      <c r="NN133" s="204"/>
      <c r="NO133" s="204"/>
      <c r="NP133" s="204"/>
      <c r="NQ133" s="204"/>
      <c r="NR133" s="204"/>
      <c r="NS133" s="204"/>
      <c r="NT133" s="204"/>
      <c r="NU133" s="204"/>
      <c r="NV133" s="204"/>
      <c r="NW133" s="204"/>
      <c r="NX133" s="204"/>
      <c r="NY133" s="204"/>
      <c r="NZ133" s="204"/>
      <c r="OA133" s="204"/>
      <c r="OB133" s="204"/>
      <c r="OC133" s="204"/>
      <c r="OD133" s="204"/>
      <c r="OE133" s="204"/>
      <c r="OF133" s="204"/>
      <c r="OG133" s="204"/>
      <c r="OH133" s="204"/>
      <c r="OI133" s="204"/>
      <c r="OJ133" s="204"/>
      <c r="OK133" s="204"/>
      <c r="OL133" s="204"/>
      <c r="OM133" s="204"/>
      <c r="ON133" s="204"/>
      <c r="OO133" s="204"/>
      <c r="OP133" s="204"/>
      <c r="OQ133" s="204"/>
      <c r="OR133" s="204"/>
      <c r="OS133" s="204"/>
      <c r="OT133" s="204"/>
      <c r="OU133" s="204"/>
      <c r="OV133" s="204"/>
      <c r="OW133" s="204"/>
      <c r="OX133" s="204"/>
      <c r="OY133" s="204"/>
      <c r="OZ133" s="204"/>
      <c r="PA133" s="204"/>
      <c r="PB133" s="204"/>
      <c r="PC133" s="204"/>
      <c r="PD133" s="204"/>
      <c r="PE133" s="204"/>
      <c r="PF133" s="204"/>
      <c r="PG133" s="204"/>
      <c r="PH133" s="204"/>
      <c r="PI133" s="204"/>
      <c r="PJ133" s="204"/>
      <c r="PK133" s="204"/>
      <c r="PL133" s="204"/>
      <c r="PM133" s="204"/>
      <c r="PN133" s="204"/>
      <c r="PO133" s="204"/>
      <c r="PP133" s="204"/>
      <c r="PQ133" s="204"/>
      <c r="PR133" s="204"/>
      <c r="PS133" s="204"/>
      <c r="PT133" s="204"/>
      <c r="PU133" s="204"/>
      <c r="PV133" s="204"/>
      <c r="PW133" s="204"/>
      <c r="PX133" s="204"/>
      <c r="PY133" s="204"/>
      <c r="PZ133" s="204"/>
      <c r="QA133" s="204"/>
      <c r="QB133" s="204"/>
      <c r="QC133" s="204"/>
      <c r="QD133" s="204"/>
      <c r="QE133" s="204"/>
      <c r="QF133" s="204"/>
      <c r="QG133" s="204"/>
      <c r="QH133" s="204"/>
      <c r="QI133" s="204"/>
      <c r="QJ133" s="204"/>
      <c r="QK133" s="204"/>
      <c r="QL133" s="204"/>
      <c r="QM133" s="204"/>
      <c r="QN133" s="204"/>
      <c r="QO133" s="204"/>
      <c r="QP133" s="204"/>
      <c r="QQ133" s="204"/>
      <c r="QR133" s="204"/>
      <c r="QS133" s="204"/>
      <c r="QT133" s="204"/>
      <c r="QU133" s="204"/>
      <c r="QV133" s="204"/>
      <c r="QW133" s="204"/>
      <c r="QX133" s="204"/>
      <c r="QY133" s="204"/>
      <c r="QZ133" s="204"/>
      <c r="RA133" s="204"/>
      <c r="RB133" s="204"/>
      <c r="RC133" s="204"/>
      <c r="RD133" s="204"/>
      <c r="RE133" s="204"/>
      <c r="RF133" s="204"/>
      <c r="RG133" s="204"/>
      <c r="RH133" s="204"/>
      <c r="RI133" s="204"/>
      <c r="RJ133" s="204"/>
      <c r="RK133" s="204"/>
      <c r="RL133" s="204"/>
      <c r="RM133" s="204"/>
      <c r="RN133" s="204"/>
      <c r="RO133" s="204"/>
      <c r="RP133" s="204"/>
      <c r="RQ133" s="204"/>
      <c r="RR133" s="204"/>
      <c r="RS133" s="204"/>
      <c r="RT133" s="204"/>
      <c r="RU133" s="204"/>
      <c r="RV133" s="204"/>
      <c r="RW133" s="204"/>
      <c r="RX133" s="204"/>
      <c r="RY133" s="204"/>
      <c r="RZ133" s="204"/>
      <c r="SA133" s="204"/>
      <c r="SB133" s="204"/>
      <c r="SC133" s="204"/>
      <c r="SD133" s="204"/>
      <c r="SE133" s="204"/>
      <c r="SF133" s="204"/>
      <c r="SG133" s="204"/>
      <c r="SH133" s="204"/>
      <c r="SI133" s="204"/>
      <c r="SJ133" s="204"/>
      <c r="SK133" s="204"/>
      <c r="SL133" s="204"/>
      <c r="SM133" s="204"/>
      <c r="SN133" s="204"/>
      <c r="SO133" s="204"/>
      <c r="SP133" s="204"/>
      <c r="SQ133" s="204"/>
      <c r="SR133" s="204"/>
      <c r="SS133" s="204"/>
      <c r="ST133" s="204"/>
      <c r="SU133" s="204"/>
      <c r="SV133" s="204"/>
      <c r="SW133" s="204"/>
      <c r="SX133" s="204"/>
      <c r="SY133" s="204"/>
      <c r="SZ133" s="204"/>
      <c r="TA133" s="204"/>
      <c r="TB133" s="204"/>
      <c r="TC133" s="204"/>
      <c r="TD133" s="204"/>
      <c r="TE133" s="204"/>
      <c r="TF133" s="204"/>
      <c r="TG133" s="204"/>
      <c r="TH133" s="204"/>
      <c r="TI133" s="204"/>
      <c r="TJ133" s="204"/>
      <c r="TK133" s="204"/>
      <c r="TL133" s="204"/>
      <c r="TM133" s="204"/>
      <c r="TN133" s="204"/>
      <c r="TO133" s="204"/>
      <c r="TP133" s="204"/>
      <c r="TQ133" s="204"/>
      <c r="TR133" s="204"/>
      <c r="TS133" s="204"/>
      <c r="TT133" s="204"/>
      <c r="TU133" s="204"/>
      <c r="TV133" s="204"/>
      <c r="TW133" s="204"/>
      <c r="TX133" s="204"/>
      <c r="TY133" s="204"/>
      <c r="TZ133" s="204"/>
      <c r="UA133" s="204"/>
      <c r="UB133" s="204"/>
      <c r="UC133" s="204"/>
      <c r="UD133" s="204"/>
      <c r="UE133" s="204"/>
      <c r="UF133" s="204"/>
      <c r="UG133" s="204"/>
      <c r="UH133" s="204"/>
      <c r="UI133" s="204"/>
      <c r="UJ133" s="204"/>
      <c r="UK133" s="204"/>
      <c r="UL133" s="204"/>
      <c r="UM133" s="204"/>
      <c r="UN133" s="204"/>
      <c r="UO133" s="204"/>
      <c r="UP133" s="204"/>
      <c r="UQ133" s="204"/>
      <c r="UR133" s="204"/>
      <c r="US133" s="204"/>
      <c r="UT133" s="204"/>
      <c r="UU133" s="204"/>
      <c r="UV133" s="204"/>
      <c r="UW133" s="204"/>
      <c r="UX133" s="204"/>
      <c r="UY133" s="204"/>
      <c r="UZ133" s="204"/>
      <c r="VA133" s="204"/>
      <c r="VB133" s="204"/>
      <c r="VC133" s="204"/>
      <c r="VD133" s="204"/>
      <c r="VE133" s="204"/>
      <c r="VF133" s="204"/>
      <c r="VG133" s="204"/>
      <c r="VH133" s="204"/>
      <c r="VI133" s="204"/>
      <c r="VJ133" s="204"/>
      <c r="VK133" s="204"/>
      <c r="VL133" s="204"/>
      <c r="VM133" s="204"/>
      <c r="VN133" s="204"/>
      <c r="VO133" s="204"/>
      <c r="VP133" s="204"/>
      <c r="VQ133" s="204"/>
      <c r="VR133" s="204"/>
      <c r="VS133" s="204"/>
      <c r="VT133" s="204"/>
      <c r="VU133" s="204"/>
      <c r="VV133" s="204"/>
      <c r="VW133" s="204"/>
      <c r="VX133" s="204"/>
      <c r="VY133" s="204"/>
      <c r="VZ133" s="204"/>
      <c r="WA133" s="204"/>
      <c r="WB133" s="204"/>
      <c r="WC133" s="204"/>
      <c r="WD133" s="204"/>
      <c r="WE133" s="204"/>
      <c r="WF133" s="204"/>
      <c r="WG133" s="204"/>
      <c r="WH133" s="204"/>
      <c r="WI133" s="204"/>
      <c r="WJ133" s="204"/>
      <c r="WK133" s="204"/>
      <c r="WL133" s="204"/>
      <c r="WM133" s="204"/>
      <c r="WN133" s="204"/>
      <c r="WO133" s="204"/>
      <c r="WP133" s="204"/>
      <c r="WQ133" s="204"/>
      <c r="WR133" s="204"/>
      <c r="WS133" s="204"/>
      <c r="WT133" s="204"/>
      <c r="WU133" s="204"/>
      <c r="WV133" s="204"/>
      <c r="WW133" s="204"/>
      <c r="WX133" s="204"/>
      <c r="WY133" s="204"/>
      <c r="WZ133" s="204"/>
      <c r="XA133" s="204"/>
      <c r="XB133" s="204"/>
      <c r="XC133" s="204"/>
      <c r="XD133" s="204"/>
      <c r="XE133" s="204"/>
      <c r="XF133" s="204"/>
      <c r="XG133" s="204"/>
      <c r="XH133" s="204"/>
      <c r="XI133" s="204"/>
      <c r="XJ133" s="204"/>
      <c r="XK133" s="204"/>
      <c r="XL133" s="204"/>
      <c r="XM133" s="204"/>
      <c r="XN133" s="204"/>
      <c r="XO133" s="204"/>
      <c r="XP133" s="204"/>
      <c r="XQ133" s="204"/>
      <c r="XR133" s="204"/>
      <c r="XS133" s="204"/>
      <c r="XT133" s="204"/>
      <c r="XU133" s="204"/>
      <c r="XV133" s="204"/>
      <c r="XW133" s="204"/>
      <c r="XX133" s="204"/>
      <c r="XY133" s="204"/>
      <c r="XZ133" s="204"/>
      <c r="YA133" s="204"/>
      <c r="YB133" s="204"/>
      <c r="YC133" s="204"/>
      <c r="YD133" s="204"/>
      <c r="YE133" s="204"/>
      <c r="YF133" s="204"/>
      <c r="YG133" s="204"/>
      <c r="YH133" s="204"/>
      <c r="YI133" s="204"/>
      <c r="YJ133" s="204"/>
      <c r="YK133" s="204"/>
      <c r="YL133" s="204"/>
      <c r="YM133" s="204"/>
      <c r="YN133" s="204"/>
      <c r="YO133" s="204"/>
      <c r="YP133" s="204"/>
      <c r="YQ133" s="204"/>
      <c r="YR133" s="204"/>
      <c r="YS133" s="204"/>
      <c r="YT133" s="204"/>
      <c r="YU133" s="204"/>
      <c r="YV133" s="204"/>
      <c r="YW133" s="204"/>
      <c r="YX133" s="204"/>
      <c r="YY133" s="204"/>
      <c r="YZ133" s="204"/>
      <c r="ZA133" s="204"/>
      <c r="ZB133" s="204"/>
      <c r="ZC133" s="204"/>
      <c r="ZD133" s="204"/>
      <c r="ZE133" s="204"/>
      <c r="ZF133" s="204"/>
      <c r="ZG133" s="204"/>
      <c r="ZH133" s="204"/>
      <c r="ZI133" s="204"/>
      <c r="ZJ133" s="204"/>
      <c r="ZK133" s="204"/>
      <c r="ZL133" s="204"/>
      <c r="ZM133" s="204"/>
      <c r="ZN133" s="204"/>
      <c r="ZO133" s="204"/>
      <c r="ZP133" s="204"/>
      <c r="ZQ133" s="204"/>
      <c r="ZR133" s="204"/>
      <c r="ZS133" s="204"/>
      <c r="ZT133" s="204"/>
      <c r="ZU133" s="204"/>
      <c r="ZV133" s="204"/>
      <c r="ZW133" s="204"/>
      <c r="ZX133" s="204"/>
      <c r="ZY133" s="204"/>
      <c r="ZZ133" s="204"/>
      <c r="AAA133" s="204"/>
      <c r="AAB133" s="204"/>
      <c r="AAC133" s="204"/>
      <c r="AAD133" s="204"/>
      <c r="AAE133" s="204"/>
      <c r="AAF133" s="204"/>
      <c r="AAG133" s="204"/>
      <c r="AAH133" s="204"/>
      <c r="AAI133" s="204"/>
      <c r="AAJ133" s="204"/>
      <c r="AAK133" s="204"/>
      <c r="AAL133" s="204"/>
      <c r="AAM133" s="204"/>
      <c r="AAN133" s="204"/>
      <c r="AAO133" s="204"/>
      <c r="AAP133" s="204"/>
      <c r="AAQ133" s="204"/>
      <c r="AAR133" s="204"/>
      <c r="AAS133" s="204"/>
      <c r="AAT133" s="204"/>
      <c r="AAU133" s="204"/>
      <c r="AAV133" s="204"/>
      <c r="AAW133" s="204"/>
      <c r="AAX133" s="204"/>
      <c r="AAY133" s="204"/>
      <c r="AAZ133" s="204"/>
      <c r="ABA133" s="204"/>
      <c r="ABB133" s="204"/>
      <c r="ABC133" s="204"/>
      <c r="ABD133" s="204"/>
      <c r="ABE133" s="204"/>
      <c r="ABF133" s="204"/>
      <c r="ABG133" s="204"/>
      <c r="ABH133" s="204"/>
      <c r="ABI133" s="204"/>
      <c r="ABJ133" s="204"/>
      <c r="ABK133" s="204"/>
      <c r="ABL133" s="204"/>
      <c r="ABM133" s="204"/>
      <c r="ABN133" s="204"/>
      <c r="ABO133" s="204"/>
      <c r="ABP133" s="204"/>
      <c r="ABQ133" s="204"/>
      <c r="ABR133" s="204"/>
      <c r="ABS133" s="204"/>
      <c r="ABT133" s="204"/>
      <c r="ABU133" s="204"/>
      <c r="ABV133" s="204"/>
      <c r="ABW133" s="204"/>
      <c r="ABX133" s="204"/>
      <c r="ABY133" s="204"/>
      <c r="ABZ133" s="204"/>
      <c r="ACA133" s="204"/>
      <c r="ACB133" s="204"/>
      <c r="ACC133" s="204"/>
      <c r="ACD133" s="204"/>
      <c r="ACE133" s="204"/>
      <c r="ACF133" s="204"/>
      <c r="ACG133" s="204"/>
      <c r="ACH133" s="204"/>
      <c r="ACI133" s="204"/>
      <c r="ACJ133" s="204"/>
      <c r="ACK133" s="204"/>
      <c r="ACL133" s="204"/>
      <c r="ACM133" s="204"/>
      <c r="ACN133" s="204"/>
      <c r="ACO133" s="204"/>
      <c r="ACP133" s="204"/>
      <c r="ACQ133" s="204"/>
      <c r="ACR133" s="204"/>
      <c r="ACS133" s="204"/>
      <c r="ACT133" s="204"/>
      <c r="ACU133" s="204"/>
      <c r="ACV133" s="204"/>
      <c r="ACW133" s="204"/>
      <c r="ACX133" s="204"/>
      <c r="ACY133" s="204"/>
      <c r="ACZ133" s="204"/>
      <c r="ADA133" s="204"/>
      <c r="ADB133" s="204"/>
      <c r="ADC133" s="204"/>
      <c r="ADD133" s="204"/>
      <c r="ADE133" s="204"/>
      <c r="ADF133" s="204"/>
      <c r="ADG133" s="204"/>
      <c r="ADH133" s="204"/>
      <c r="ADI133" s="204"/>
      <c r="ADJ133" s="204"/>
      <c r="ADK133" s="204"/>
      <c r="ADL133" s="204"/>
      <c r="ADM133" s="204"/>
      <c r="ADN133" s="204"/>
      <c r="ADO133" s="204"/>
      <c r="ADP133" s="204"/>
      <c r="ADQ133" s="204"/>
      <c r="ADR133" s="204"/>
      <c r="ADS133" s="204"/>
      <c r="ADT133" s="204"/>
      <c r="ADU133" s="204"/>
      <c r="ADV133" s="204"/>
      <c r="ADW133" s="204"/>
      <c r="ADX133" s="204"/>
      <c r="ADY133" s="204"/>
      <c r="ADZ133" s="204"/>
      <c r="AEA133" s="204"/>
      <c r="AEB133" s="204"/>
      <c r="AEC133" s="204"/>
      <c r="AED133" s="204"/>
      <c r="AEE133" s="204"/>
      <c r="AEF133" s="204"/>
      <c r="AEG133" s="204"/>
      <c r="AEH133" s="204"/>
      <c r="AEI133" s="204"/>
      <c r="AEJ133" s="204"/>
      <c r="AEK133" s="204"/>
      <c r="AEL133" s="204"/>
      <c r="AEM133" s="204"/>
      <c r="AEN133" s="204"/>
      <c r="AEO133" s="204"/>
      <c r="AEP133" s="204"/>
      <c r="AEQ133" s="204"/>
      <c r="AER133" s="204"/>
      <c r="AES133" s="204"/>
      <c r="AET133" s="204"/>
      <c r="AEU133" s="204"/>
      <c r="AEV133" s="204"/>
      <c r="AEW133" s="204"/>
      <c r="AEX133" s="204"/>
      <c r="AEY133" s="204"/>
      <c r="AEZ133" s="204"/>
      <c r="AFA133" s="204"/>
      <c r="AFB133" s="204"/>
      <c r="AFC133" s="204"/>
      <c r="AFD133" s="204"/>
      <c r="AFE133" s="204"/>
      <c r="AFF133" s="204"/>
      <c r="AFG133" s="204"/>
      <c r="AFH133" s="204"/>
      <c r="AFI133" s="204"/>
      <c r="AFJ133" s="204"/>
      <c r="AFK133" s="204"/>
      <c r="AFL133" s="204"/>
      <c r="AFM133" s="204"/>
      <c r="AFN133" s="204"/>
      <c r="AFO133" s="204"/>
      <c r="AFP133" s="204"/>
      <c r="AFQ133" s="204"/>
      <c r="AFR133" s="204"/>
      <c r="AFS133" s="204"/>
      <c r="AFT133" s="204"/>
      <c r="AFU133" s="204"/>
      <c r="AFV133" s="204"/>
      <c r="AFW133" s="204"/>
      <c r="AFX133" s="204"/>
      <c r="AFY133" s="204"/>
      <c r="AFZ133" s="204"/>
      <c r="AGA133" s="204"/>
      <c r="AGB133" s="204"/>
      <c r="AGC133" s="204"/>
      <c r="AGD133" s="204"/>
      <c r="AGE133" s="204"/>
      <c r="AGF133" s="204"/>
      <c r="AGG133" s="204"/>
      <c r="AGH133" s="204"/>
      <c r="AGI133" s="204"/>
      <c r="AGJ133" s="204"/>
      <c r="AGK133" s="204"/>
      <c r="AGL133" s="204"/>
      <c r="AGM133" s="204"/>
      <c r="AGN133" s="204"/>
      <c r="AGO133" s="204"/>
      <c r="AGP133" s="204"/>
      <c r="AGQ133" s="204"/>
      <c r="AGR133" s="204"/>
      <c r="AGS133" s="204"/>
      <c r="AGT133" s="204"/>
      <c r="AGU133" s="204"/>
      <c r="AGV133" s="204"/>
      <c r="AGW133" s="204"/>
      <c r="AGX133" s="204"/>
      <c r="AGY133" s="204"/>
      <c r="AGZ133" s="204"/>
      <c r="AHA133" s="204"/>
      <c r="AHB133" s="204"/>
      <c r="AHC133" s="204"/>
      <c r="AHD133" s="204"/>
      <c r="AHE133" s="204"/>
      <c r="AHF133" s="204"/>
      <c r="AHG133" s="204"/>
      <c r="AHH133" s="204"/>
      <c r="AHI133" s="204"/>
      <c r="AHJ133" s="204"/>
      <c r="AHK133" s="204"/>
      <c r="AHL133" s="204"/>
      <c r="AHM133" s="204"/>
      <c r="AHN133" s="204"/>
      <c r="AHO133" s="204"/>
      <c r="AHP133" s="204"/>
      <c r="AHQ133" s="204"/>
      <c r="AHR133" s="204"/>
      <c r="AHS133" s="204"/>
      <c r="AHT133" s="204"/>
      <c r="AHU133" s="204"/>
      <c r="AHV133" s="204"/>
      <c r="AHW133" s="204"/>
      <c r="AHX133" s="204"/>
      <c r="AHY133" s="204"/>
      <c r="AHZ133" s="204"/>
      <c r="AIA133" s="204"/>
      <c r="AIB133" s="204"/>
      <c r="AIC133" s="204"/>
      <c r="AID133" s="204"/>
      <c r="AIE133" s="204"/>
      <c r="AIF133" s="204"/>
      <c r="AIG133" s="204"/>
      <c r="AIH133" s="204"/>
      <c r="AII133" s="204"/>
      <c r="AIJ133" s="204"/>
      <c r="AIK133" s="204"/>
      <c r="AIL133" s="204"/>
      <c r="AIM133" s="204"/>
      <c r="AIN133" s="204"/>
      <c r="AIO133" s="204"/>
      <c r="AIP133" s="204"/>
      <c r="AIQ133" s="204"/>
      <c r="AIR133" s="204"/>
      <c r="AIS133" s="204"/>
      <c r="AIT133" s="204"/>
      <c r="AIU133" s="204"/>
      <c r="AIV133" s="204"/>
      <c r="AIW133" s="204"/>
      <c r="AIX133" s="204"/>
      <c r="AIY133" s="204"/>
      <c r="AIZ133" s="204"/>
      <c r="AJA133" s="204"/>
      <c r="AJB133" s="204"/>
      <c r="AJC133" s="204"/>
      <c r="AJD133" s="204"/>
      <c r="AJE133" s="204"/>
      <c r="AJF133" s="204"/>
      <c r="AJG133" s="204"/>
      <c r="AJH133" s="204"/>
      <c r="AJI133" s="204"/>
      <c r="AJJ133" s="204"/>
      <c r="AJK133" s="204"/>
      <c r="AJL133" s="204"/>
      <c r="AJM133" s="204"/>
      <c r="AJN133" s="204"/>
      <c r="AJO133" s="204"/>
      <c r="AJP133" s="204"/>
      <c r="AJQ133" s="204"/>
      <c r="AJR133" s="204"/>
      <c r="AJS133" s="204"/>
      <c r="AJT133" s="204"/>
      <c r="AJU133" s="204"/>
      <c r="AJV133" s="204"/>
      <c r="AJW133" s="204"/>
      <c r="AJX133" s="204"/>
      <c r="AJY133" s="204"/>
      <c r="AJZ133" s="204"/>
      <c r="AKA133" s="204"/>
      <c r="AKB133" s="204"/>
      <c r="AKC133" s="204"/>
      <c r="AKD133" s="204"/>
      <c r="AKE133" s="204"/>
      <c r="AKF133" s="204"/>
      <c r="AKG133" s="204"/>
      <c r="AKH133" s="204"/>
      <c r="AKI133" s="204"/>
      <c r="AKJ133" s="204"/>
      <c r="AKK133" s="204"/>
      <c r="AKL133" s="204"/>
      <c r="AKM133" s="204"/>
      <c r="AKN133" s="204"/>
      <c r="AKO133" s="204"/>
      <c r="AKP133" s="204"/>
      <c r="AKQ133" s="204"/>
      <c r="AKR133" s="204"/>
      <c r="AKS133" s="204"/>
      <c r="AKT133" s="204"/>
      <c r="AKU133" s="204"/>
      <c r="AKV133" s="204"/>
      <c r="AKW133" s="204"/>
      <c r="AKX133" s="204"/>
      <c r="AKY133" s="204"/>
      <c r="AKZ133" s="204"/>
      <c r="ALA133" s="204"/>
      <c r="ALB133" s="204"/>
      <c r="ALC133" s="204"/>
      <c r="ALD133" s="204"/>
      <c r="ALE133" s="204"/>
      <c r="ALF133" s="204"/>
      <c r="ALG133" s="204"/>
      <c r="ALH133" s="204"/>
      <c r="ALI133" s="204"/>
      <c r="ALJ133" s="204"/>
      <c r="ALK133" s="204"/>
      <c r="ALL133" s="204"/>
      <c r="ALM133" s="204"/>
      <c r="ALN133" s="204"/>
      <c r="ALO133" s="204"/>
      <c r="ALP133" s="204"/>
      <c r="ALQ133" s="204"/>
      <c r="ALR133" s="204"/>
      <c r="ALS133" s="204"/>
      <c r="ALT133" s="204"/>
      <c r="ALU133" s="204"/>
      <c r="ALV133" s="204"/>
      <c r="ALW133" s="204"/>
      <c r="ALX133" s="204"/>
      <c r="ALY133" s="204"/>
      <c r="ALZ133" s="204"/>
      <c r="AMA133" s="204"/>
      <c r="AMB133" s="204"/>
      <c r="AMC133" s="204"/>
      <c r="AMD133" s="204"/>
      <c r="AME133" s="204"/>
      <c r="AMF133" s="204"/>
      <c r="AMG133" s="204"/>
      <c r="AMH133" s="204"/>
      <c r="AMI133" s="204"/>
      <c r="AMJ133" s="204"/>
      <c r="AMK133" s="204"/>
      <c r="AML133" s="204"/>
      <c r="AMM133" s="204"/>
      <c r="AMN133" s="204"/>
      <c r="AMO133" s="204"/>
      <c r="AMP133" s="204"/>
      <c r="AMQ133" s="204"/>
      <c r="AMR133" s="204"/>
      <c r="AMS133" s="204"/>
      <c r="AMT133" s="204"/>
      <c r="AMU133" s="204"/>
      <c r="AMV133" s="204"/>
      <c r="AMW133" s="204"/>
      <c r="AMX133" s="204"/>
      <c r="AMY133" s="204"/>
      <c r="AMZ133" s="204"/>
      <c r="ANA133" s="204"/>
      <c r="ANB133" s="204"/>
      <c r="ANC133" s="204"/>
      <c r="AND133" s="204"/>
      <c r="ANE133" s="204"/>
      <c r="ANF133" s="204"/>
      <c r="ANG133" s="204"/>
      <c r="ANH133" s="204"/>
      <c r="ANI133" s="204"/>
      <c r="ANJ133" s="204"/>
    </row>
    <row r="134" spans="1:1050" s="35" customFormat="1" ht="26.1" customHeight="1" outlineLevel="2" x14ac:dyDescent="0.2">
      <c r="A134" s="102">
        <v>330</v>
      </c>
      <c r="B134" s="387" t="s">
        <v>137</v>
      </c>
      <c r="C134" s="387" t="s">
        <v>9</v>
      </c>
      <c r="D134" s="387" t="s">
        <v>114</v>
      </c>
      <c r="E134" s="387" t="s">
        <v>286</v>
      </c>
      <c r="F134" s="387"/>
      <c r="G134" s="388" t="s">
        <v>236</v>
      </c>
      <c r="H134" s="389" t="s">
        <v>130</v>
      </c>
      <c r="I134" s="389">
        <v>18</v>
      </c>
      <c r="J134" s="391">
        <v>591.52</v>
      </c>
      <c r="K134" s="391"/>
      <c r="L134" s="409"/>
      <c r="M134" s="409"/>
      <c r="N134" s="409"/>
      <c r="O134" s="409"/>
      <c r="P134" s="409"/>
      <c r="Q134" s="408">
        <v>190.01</v>
      </c>
      <c r="R134" s="408">
        <v>348.02</v>
      </c>
      <c r="S134" s="408"/>
      <c r="T134" s="408">
        <f t="shared" si="93"/>
        <v>1129.55</v>
      </c>
      <c r="U134" s="408">
        <f t="shared" si="94"/>
        <v>14737.64</v>
      </c>
      <c r="V134" s="389">
        <v>4</v>
      </c>
      <c r="W134" s="392">
        <v>18</v>
      </c>
      <c r="X134" s="393">
        <f>VLOOKUP(W134,'[1]PPTOS GENERALES 2024'!$AL$11:$AN$40,3)*Y134</f>
        <v>474.69</v>
      </c>
      <c r="Y134" s="394">
        <v>1</v>
      </c>
      <c r="Z134" s="395">
        <f>VLOOKUP(C134,'[1]PPTOS GENERALES 2024'!$AL$3:$AO$8,4)*Y134</f>
        <v>720.49</v>
      </c>
      <c r="AA134" s="395">
        <f>VLOOKUP(C134,'[1]PPTOS GENERALES 2024'!$AL$3:$AP$8,5)*DM134*Y134</f>
        <v>21.57</v>
      </c>
      <c r="AB134" s="395"/>
      <c r="AC134" s="391">
        <f>VLOOKUP(C134,'[1]PPTOS GENERALES 2024'!$AU$3:$AV$8,2)*Y134</f>
        <v>713.92274999999995</v>
      </c>
      <c r="AD134" s="391">
        <f>VLOOKUP(C134,'[1]PPTOS GENERALES 2024'!$AU$3:$AW$8,3)*DM134*Y134</f>
        <v>21.340499999999999</v>
      </c>
      <c r="AE134" s="396">
        <f>VLOOKUP(I134,'[1]PPTOS GENERALES 2024'!$AL$11:$AN$40,3)*Y134</f>
        <v>474.69</v>
      </c>
      <c r="AF134" s="391">
        <f t="shared" si="105"/>
        <v>0</v>
      </c>
      <c r="AG134" s="391">
        <f>VLOOKUP(V134,'[1]PPTOS GENERALES 2024'!$AL$45:$AU$56,10)*Y134</f>
        <v>498.73</v>
      </c>
      <c r="AH134" s="391"/>
      <c r="AI134" s="391"/>
      <c r="AJ134" s="391"/>
      <c r="AK134" s="397"/>
      <c r="AL134" s="391">
        <f>VLOOKUP(V134,'[1]PPTOS GENERALES 2024'!$AL$45:$BB$56,12)*AK134</f>
        <v>0</v>
      </c>
      <c r="AM134" s="397"/>
      <c r="AN134" s="391">
        <f>VLOOKUP(V134,'[1]PPTOS GENERALES 2024'!$AL$45:$BB$56,14)*AM134</f>
        <v>0</v>
      </c>
      <c r="AO134" s="397"/>
      <c r="AP134" s="391">
        <f>VLOOKUP(V134,'[1]PPTOS GENERALES 2024'!$AL$45:$BB$56,15)*AO134</f>
        <v>0</v>
      </c>
      <c r="AQ134" s="397"/>
      <c r="AR134" s="391">
        <f>VLOOKUP(V134,'[1]PPTOS GENERALES 2024'!$AL$45:$BB$56,17)*AQ134</f>
        <v>0</v>
      </c>
      <c r="AS134" s="397"/>
      <c r="AT134" s="391">
        <f>VLOOKUP(V134,'[1]PPTOS GENERALES 2024'!$AL$45:$BG$56,18)*AS134</f>
        <v>0</v>
      </c>
      <c r="AU134" s="398"/>
      <c r="AV134" s="391">
        <f>VLOOKUP(V134,'[1]PPTOS GENERALES 2024'!$AL$45:$BG$56,19)*AU134</f>
        <v>0</v>
      </c>
      <c r="AW134" s="398"/>
      <c r="AX134" s="391">
        <f>VLOOKUP(V134,'[1]PPTOS GENERALES 2024'!$AL$45:$BG$56,20)*AW134</f>
        <v>0</v>
      </c>
      <c r="AY134" s="398"/>
      <c r="AZ134" s="391">
        <f>VLOOKUP(V134,'[1]PPTOS GENERALES 2024'!$AL$45:$BG$56,21)*AY134</f>
        <v>0</v>
      </c>
      <c r="BA134" s="398"/>
      <c r="BB134" s="391">
        <f>VLOOKUP(V134,'[1]PPTOS GENERALES 2024'!$AL$45:$BG$56,22)*BA134</f>
        <v>0</v>
      </c>
      <c r="BC134" s="398"/>
      <c r="BD134" s="270">
        <f>VLOOKUP(V134,'[1]PPTOS GENERALES 2024'!$AL$45:$BZ$56,23)*BC134</f>
        <v>0</v>
      </c>
      <c r="BE134" s="398"/>
      <c r="BF134" s="270">
        <f>VLOOKUP(V134,'[1]PPTOS GENERALES 2024'!$AL$45:$BZ$56,24)*BE134</f>
        <v>0</v>
      </c>
      <c r="BG134" s="398"/>
      <c r="BH134" s="270">
        <f>VLOOKUP(V134,'[1]PPTOS GENERALES 2024'!$AL$45:$BZ$56,25)*BG134</f>
        <v>0</v>
      </c>
      <c r="BI134" s="398"/>
      <c r="BJ134" s="270">
        <f>VLOOKUP(V134,'[1]PPTOS GENERALES 2024'!$AL$45:$BZ$56,26)*BI134</f>
        <v>0</v>
      </c>
      <c r="BK134" s="398"/>
      <c r="BL134" s="270">
        <f>VLOOKUP(V134,'[1]PPTOS GENERALES 2024'!$AL$45:$BZ$56,27)*BK134</f>
        <v>0</v>
      </c>
      <c r="BM134" s="270"/>
      <c r="BN134" s="270">
        <f>VLOOKUP(V134,'[1]PPTOS GENERALES 2024'!$AL$45:$BZ$56,28)*BM134</f>
        <v>0</v>
      </c>
      <c r="BO134" s="270"/>
      <c r="BP134" s="270">
        <f>VLOOKUP(V134,'[1]PPTOS GENERALES 2024'!$AL$45:$BZ$56,29)*BO134</f>
        <v>0</v>
      </c>
      <c r="BQ134" s="270"/>
      <c r="BR134" s="270">
        <f>VLOOKUP(V134,'[1]PPTOS GENERALES 2024'!$AL$45:$BZ$56,30)*BQ134</f>
        <v>0</v>
      </c>
      <c r="BS134" s="270"/>
      <c r="BT134" s="270">
        <f>VLOOKUP(V134,'[1]PPTOS GENERALES 2024'!$AL$45:$BZ$56,31)*BS134</f>
        <v>0</v>
      </c>
      <c r="BU134" s="270"/>
      <c r="BV134" s="270">
        <f>VLOOKUP(V134,'[1]PPTOS GENERALES 2024'!$AL$45:$BZ$56,32)*BU134</f>
        <v>0</v>
      </c>
      <c r="BW134" s="270"/>
      <c r="BX134" s="270">
        <f>VLOOKUP(V134,'[1]PPTOS GENERALES 2024'!$AL$45:$BZ$56,33)*BW134</f>
        <v>0</v>
      </c>
      <c r="BY134" s="270"/>
      <c r="BZ134" s="270">
        <f>VLOOKUP(V134,'[1]PPTOS GENERALES 2024'!$AL$45:$BZ$56,34)*BY134</f>
        <v>0</v>
      </c>
      <c r="CA134" s="270"/>
      <c r="CB134" s="270">
        <f>VLOOKUP(V134,'[1]PPTOS GENERALES 2024'!$AL$45:$BZ$56,35)*CA134</f>
        <v>0</v>
      </c>
      <c r="CC134" s="270">
        <v>0</v>
      </c>
      <c r="CD134" s="270">
        <f>VLOOKUP(V134,'[1]PPTOS GENERALES 2024'!$AL$45:$BZ$56,36)*CC134</f>
        <v>0</v>
      </c>
      <c r="CE134" s="270">
        <v>0</v>
      </c>
      <c r="CF134" s="270">
        <f>VLOOKUP(V134,'[1]PPTOS GENERALES 2024'!$AL$45:$BZ$56,37)*CE134</f>
        <v>0</v>
      </c>
      <c r="CG134" s="270">
        <v>0</v>
      </c>
      <c r="CH134" s="270">
        <f>VLOOKUP(V134,'[1]PPTOS GENERALES 2024'!$AL$45:$BZ$56,38)*CG134</f>
        <v>0</v>
      </c>
      <c r="CI134" s="270">
        <v>0</v>
      </c>
      <c r="CJ134" s="270">
        <f>VLOOKUP(V134,'[1]PPTOS GENERALES 2024'!$AL$45:$BZ$56,39)*CI134</f>
        <v>0</v>
      </c>
      <c r="CK134" s="270"/>
      <c r="CL134" s="270">
        <f>VLOOKUP(V134,'[1]PPTOS GENERALES 2024'!$AL$45:$BZ$56,40)*CK134</f>
        <v>0</v>
      </c>
      <c r="CM134" s="270"/>
      <c r="CN134" s="270">
        <f>VLOOKUP(V134,'[1]PPTOS GENERALES 2024'!$AL$45:$BZ$56,41)*CM134</f>
        <v>0</v>
      </c>
      <c r="CO134" s="391"/>
      <c r="CP134" s="391"/>
      <c r="CQ134" s="391">
        <f t="shared" si="96"/>
        <v>0</v>
      </c>
      <c r="CR134" s="391"/>
      <c r="CS134" s="452">
        <f t="array" ref="CS134">ROUND((Z134*12)+(AC134*2),2)</f>
        <v>10073.73</v>
      </c>
      <c r="CT134" s="391"/>
      <c r="CU134" s="391">
        <f t="shared" si="106"/>
        <v>301.52100000000002</v>
      </c>
      <c r="CV134" s="391"/>
      <c r="CW134" s="391">
        <f t="shared" si="107"/>
        <v>6645.66</v>
      </c>
      <c r="CX134" s="391">
        <f t="shared" si="108"/>
        <v>6982.22</v>
      </c>
      <c r="CY134" s="270">
        <f t="shared" si="97"/>
        <v>0</v>
      </c>
      <c r="CZ134" s="278">
        <f t="shared" si="98"/>
        <v>6982.22</v>
      </c>
      <c r="DA134" s="129">
        <f t="shared" si="104"/>
        <v>24003.131000000001</v>
      </c>
      <c r="DB134" s="390">
        <v>0</v>
      </c>
      <c r="DC134" s="400">
        <f t="shared" si="99"/>
        <v>24016.720000000001</v>
      </c>
      <c r="DD134" s="401">
        <f t="shared" si="100"/>
        <v>0.62961776783799861</v>
      </c>
      <c r="DE134" s="391"/>
      <c r="DF134" s="391"/>
      <c r="DG134" s="391">
        <f t="shared" si="101"/>
        <v>1715.48</v>
      </c>
      <c r="DH134" s="389" t="e">
        <f>#REF!-#REF!</f>
        <v>#REF!</v>
      </c>
      <c r="DI134" s="402" t="s">
        <v>122</v>
      </c>
      <c r="DJ134" s="411">
        <v>44562</v>
      </c>
      <c r="DK134" s="284">
        <v>45658</v>
      </c>
      <c r="DL134" s="389">
        <f t="shared" si="102"/>
        <v>1</v>
      </c>
      <c r="DM134" s="389">
        <f t="shared" si="103"/>
        <v>1</v>
      </c>
      <c r="DN134" s="404">
        <f>ROUND(AF134/30,2)</f>
        <v>0</v>
      </c>
      <c r="DO134" s="405">
        <f>ROUND(AJ134/30,2)</f>
        <v>0</v>
      </c>
      <c r="DP134" s="405">
        <f>ROUND(AL134/30,2)</f>
        <v>0</v>
      </c>
      <c r="DQ134" s="405">
        <f>ROUND(AN134/30,2)</f>
        <v>0</v>
      </c>
      <c r="DR134" s="405">
        <f>ROUND(AP134/30,2)</f>
        <v>0</v>
      </c>
      <c r="DS134" s="405">
        <f>ROUND(AR134/30,2)</f>
        <v>0</v>
      </c>
      <c r="DT134" s="405">
        <f>ROUND(AT134/30,2)</f>
        <v>0</v>
      </c>
      <c r="DU134" s="405">
        <f>ROUND(AV134/30,2)</f>
        <v>0</v>
      </c>
      <c r="DV134" s="405">
        <f>ROUND(AX134/30,2)</f>
        <v>0</v>
      </c>
      <c r="DW134" s="405">
        <f>ROUND(AZ134/30,2)</f>
        <v>0</v>
      </c>
      <c r="DX134" s="405">
        <f>ROUND(BB134/30,2)</f>
        <v>0</v>
      </c>
      <c r="DY134" s="204"/>
      <c r="DZ134" s="406" t="s">
        <v>134</v>
      </c>
      <c r="EA134" s="406">
        <v>1390.57</v>
      </c>
      <c r="EB134" s="407" t="e">
        <f>#REF!-DZ134</f>
        <v>#REF!</v>
      </c>
      <c r="EC134" s="408">
        <f>DG134-EA134</f>
        <v>324.91000000000008</v>
      </c>
      <c r="ED134" s="409">
        <f>ROUND(DB134/2,2)</f>
        <v>0</v>
      </c>
      <c r="EE134" s="204"/>
      <c r="EF134" s="204"/>
      <c r="EG134" s="204"/>
      <c r="EH134" s="204"/>
      <c r="EI134" s="134" t="s">
        <v>288</v>
      </c>
      <c r="EJ134" s="124">
        <v>330</v>
      </c>
      <c r="EK134" s="67">
        <v>3</v>
      </c>
      <c r="EL134" s="67">
        <v>3</v>
      </c>
      <c r="EM134" s="68">
        <v>0</v>
      </c>
      <c r="EN134" s="170" t="s">
        <v>132</v>
      </c>
      <c r="EO134" s="170" t="s">
        <v>132</v>
      </c>
      <c r="EP134" s="204"/>
      <c r="EQ134" s="204"/>
      <c r="ER134" s="204"/>
      <c r="ES134" s="204"/>
      <c r="ET134" s="204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1"/>
      <c r="HI134" s="61"/>
      <c r="HJ134" s="61"/>
      <c r="HK134" s="61"/>
      <c r="HL134" s="61"/>
      <c r="HM134" s="61"/>
      <c r="HN134" s="61"/>
      <c r="HO134" s="61"/>
      <c r="HP134" s="61"/>
      <c r="HQ134" s="61"/>
      <c r="HR134" s="61"/>
      <c r="HS134" s="61"/>
      <c r="HT134" s="61"/>
      <c r="HU134" s="61"/>
      <c r="HV134" s="61"/>
      <c r="HW134" s="61"/>
      <c r="HX134" s="61"/>
      <c r="HY134" s="61"/>
      <c r="HZ134" s="61"/>
      <c r="IA134" s="61"/>
      <c r="IB134" s="61"/>
      <c r="IC134" s="61"/>
      <c r="ID134" s="61"/>
      <c r="IE134" s="61"/>
      <c r="IF134" s="61"/>
      <c r="IG134" s="61"/>
      <c r="IH134" s="61"/>
      <c r="II134" s="61"/>
      <c r="IJ134" s="61"/>
      <c r="IK134" s="61"/>
      <c r="IL134" s="61"/>
      <c r="IM134" s="61"/>
      <c r="IN134" s="61"/>
      <c r="IO134" s="61"/>
      <c r="IP134" s="61"/>
      <c r="IQ134" s="61"/>
      <c r="IR134" s="61"/>
      <c r="IS134" s="61"/>
      <c r="IT134" s="61"/>
      <c r="IU134" s="61"/>
      <c r="IV134" s="61"/>
      <c r="IW134" s="61"/>
      <c r="IX134" s="61"/>
      <c r="IY134" s="61"/>
      <c r="IZ134" s="61"/>
      <c r="JA134" s="61"/>
      <c r="JB134" s="61"/>
      <c r="JC134" s="61"/>
      <c r="JD134" s="61"/>
      <c r="JE134" s="61"/>
      <c r="JF134" s="61"/>
      <c r="JG134" s="61"/>
      <c r="JH134" s="61"/>
      <c r="JI134" s="61"/>
      <c r="JJ134" s="61"/>
      <c r="JK134" s="61"/>
      <c r="JL134" s="61"/>
      <c r="JM134" s="61"/>
      <c r="JN134" s="61"/>
      <c r="JO134" s="61"/>
      <c r="JP134" s="61"/>
      <c r="JQ134" s="61"/>
      <c r="JR134" s="61"/>
      <c r="JS134" s="61"/>
      <c r="JT134" s="61"/>
      <c r="JU134" s="61"/>
      <c r="JV134" s="61"/>
      <c r="JW134" s="61"/>
      <c r="JX134" s="61"/>
      <c r="JY134" s="61"/>
      <c r="JZ134" s="61"/>
      <c r="KA134" s="61"/>
      <c r="KB134" s="61"/>
      <c r="KC134" s="61"/>
      <c r="KD134" s="61"/>
      <c r="KE134" s="61"/>
      <c r="KF134" s="61"/>
      <c r="KG134" s="61"/>
      <c r="KH134" s="61"/>
      <c r="KI134" s="61"/>
      <c r="KJ134" s="61"/>
      <c r="KK134" s="61"/>
      <c r="KL134" s="61"/>
      <c r="KM134" s="61"/>
      <c r="KN134" s="61"/>
      <c r="KO134" s="61"/>
      <c r="KP134" s="61"/>
      <c r="KQ134" s="61"/>
      <c r="KR134" s="61"/>
      <c r="KS134" s="61"/>
      <c r="KT134" s="61"/>
      <c r="KU134" s="61"/>
      <c r="KV134" s="61"/>
      <c r="KW134" s="61"/>
      <c r="KX134" s="61"/>
      <c r="KY134" s="61"/>
      <c r="KZ134" s="61"/>
      <c r="LA134" s="61"/>
      <c r="LB134" s="61"/>
      <c r="LC134" s="61"/>
      <c r="LD134" s="61"/>
      <c r="LE134" s="61"/>
      <c r="LF134" s="61"/>
      <c r="LG134" s="61"/>
      <c r="LH134" s="61"/>
      <c r="LI134" s="61"/>
      <c r="LJ134" s="61"/>
      <c r="LK134" s="61"/>
      <c r="LL134" s="61"/>
      <c r="LM134" s="61"/>
      <c r="LN134" s="61"/>
      <c r="LO134" s="61"/>
      <c r="LP134" s="61"/>
      <c r="LQ134" s="61"/>
      <c r="LR134" s="61"/>
      <c r="LS134" s="61"/>
      <c r="LT134" s="61"/>
      <c r="LU134" s="61"/>
      <c r="LV134" s="61"/>
      <c r="LW134" s="61"/>
      <c r="LX134" s="61"/>
      <c r="LY134" s="61"/>
      <c r="LZ134" s="61"/>
      <c r="MA134" s="61"/>
      <c r="MB134" s="61"/>
      <c r="MC134" s="61"/>
      <c r="MD134" s="61"/>
      <c r="ME134" s="61"/>
      <c r="MF134" s="61"/>
      <c r="MG134" s="61"/>
      <c r="MH134" s="61"/>
      <c r="MI134" s="61"/>
      <c r="MJ134" s="61"/>
      <c r="MK134" s="61"/>
      <c r="ML134" s="61"/>
      <c r="MM134" s="61"/>
      <c r="MN134" s="61"/>
      <c r="MO134" s="61"/>
      <c r="MP134" s="61"/>
      <c r="MQ134" s="61"/>
      <c r="MR134" s="61"/>
      <c r="MS134" s="61"/>
      <c r="MT134" s="61"/>
      <c r="MU134" s="61"/>
      <c r="MV134" s="61"/>
      <c r="MW134" s="61"/>
      <c r="MX134" s="61"/>
      <c r="MY134" s="61"/>
      <c r="MZ134" s="61"/>
      <c r="NA134" s="61"/>
      <c r="NB134" s="61"/>
      <c r="NC134" s="61"/>
      <c r="ND134" s="61"/>
      <c r="NE134" s="61"/>
      <c r="NF134" s="61"/>
      <c r="NG134" s="61"/>
      <c r="NH134" s="61"/>
      <c r="NI134" s="61"/>
      <c r="NJ134" s="61"/>
      <c r="NK134" s="61"/>
      <c r="NL134" s="61"/>
      <c r="NM134" s="61"/>
      <c r="NN134" s="61"/>
      <c r="NO134" s="61"/>
      <c r="NP134" s="61"/>
      <c r="NQ134" s="61"/>
      <c r="NR134" s="61"/>
      <c r="NS134" s="61"/>
      <c r="NT134" s="61"/>
      <c r="NU134" s="61"/>
      <c r="NV134" s="61"/>
      <c r="NW134" s="61"/>
      <c r="NX134" s="61"/>
      <c r="NY134" s="61"/>
      <c r="NZ134" s="61"/>
      <c r="OA134" s="61"/>
      <c r="OB134" s="61"/>
      <c r="OC134" s="61"/>
      <c r="OD134" s="61"/>
      <c r="OE134" s="61"/>
      <c r="OF134" s="61"/>
      <c r="OG134" s="61"/>
      <c r="OH134" s="61"/>
      <c r="OI134" s="61"/>
      <c r="OJ134" s="61"/>
      <c r="OK134" s="61"/>
      <c r="OL134" s="61"/>
      <c r="OM134" s="61"/>
      <c r="ON134" s="61"/>
      <c r="OO134" s="61"/>
      <c r="OP134" s="61"/>
      <c r="OQ134" s="61"/>
      <c r="OR134" s="61"/>
      <c r="OS134" s="61"/>
      <c r="OT134" s="61"/>
      <c r="OU134" s="61"/>
      <c r="OV134" s="61"/>
      <c r="OW134" s="61"/>
      <c r="OX134" s="61"/>
      <c r="OY134" s="61"/>
      <c r="OZ134" s="61"/>
      <c r="PA134" s="61"/>
      <c r="PB134" s="61"/>
      <c r="PC134" s="61"/>
      <c r="PD134" s="61"/>
      <c r="PE134" s="61"/>
      <c r="PF134" s="61"/>
      <c r="PG134" s="61"/>
      <c r="PH134" s="61"/>
      <c r="PI134" s="61"/>
      <c r="PJ134" s="61"/>
      <c r="PK134" s="61"/>
      <c r="PL134" s="61"/>
      <c r="PM134" s="61"/>
      <c r="PN134" s="61"/>
      <c r="PO134" s="61"/>
      <c r="PP134" s="61"/>
      <c r="PQ134" s="61"/>
      <c r="PR134" s="61"/>
      <c r="PS134" s="61"/>
      <c r="PT134" s="61"/>
      <c r="PU134" s="61"/>
      <c r="PV134" s="61"/>
      <c r="PW134" s="61"/>
      <c r="PX134" s="61"/>
      <c r="PY134" s="61"/>
      <c r="PZ134" s="61"/>
      <c r="QA134" s="61"/>
      <c r="QB134" s="61"/>
      <c r="QC134" s="61"/>
      <c r="QD134" s="61"/>
      <c r="QE134" s="61"/>
      <c r="QF134" s="61"/>
      <c r="QG134" s="61"/>
      <c r="QH134" s="61"/>
      <c r="QI134" s="61"/>
      <c r="QJ134" s="61"/>
      <c r="QK134" s="61"/>
      <c r="QL134" s="61"/>
      <c r="QM134" s="61"/>
      <c r="QN134" s="61"/>
      <c r="QO134" s="61"/>
      <c r="QP134" s="61"/>
      <c r="QQ134" s="61"/>
      <c r="QR134" s="61"/>
      <c r="QS134" s="61"/>
      <c r="QT134" s="61"/>
      <c r="QU134" s="61"/>
      <c r="QV134" s="61"/>
      <c r="QW134" s="61"/>
      <c r="QX134" s="61"/>
      <c r="QY134" s="61"/>
      <c r="QZ134" s="61"/>
      <c r="RA134" s="61"/>
      <c r="RB134" s="61"/>
      <c r="RC134" s="61"/>
      <c r="RD134" s="61"/>
      <c r="RE134" s="61"/>
      <c r="RF134" s="61"/>
      <c r="RG134" s="61"/>
      <c r="RH134" s="61"/>
      <c r="RI134" s="61"/>
      <c r="RJ134" s="61"/>
      <c r="RK134" s="61"/>
      <c r="RL134" s="61"/>
      <c r="RM134" s="61"/>
      <c r="RN134" s="61"/>
      <c r="RO134" s="61"/>
      <c r="RP134" s="61"/>
      <c r="RQ134" s="61"/>
      <c r="RR134" s="61"/>
      <c r="RS134" s="61"/>
      <c r="RT134" s="61"/>
      <c r="RU134" s="61"/>
      <c r="RV134" s="61"/>
      <c r="RW134" s="61"/>
      <c r="RX134" s="61"/>
      <c r="RY134" s="61"/>
      <c r="RZ134" s="61"/>
      <c r="SA134" s="61"/>
      <c r="SB134" s="61"/>
      <c r="SC134" s="61"/>
      <c r="SD134" s="61"/>
      <c r="SE134" s="61"/>
      <c r="SF134" s="61"/>
      <c r="SG134" s="61"/>
      <c r="SH134" s="61"/>
      <c r="SI134" s="61"/>
      <c r="SJ134" s="61"/>
      <c r="SK134" s="61"/>
      <c r="SL134" s="61"/>
      <c r="SM134" s="61"/>
      <c r="SN134" s="61"/>
      <c r="SO134" s="61"/>
      <c r="SP134" s="61"/>
      <c r="SQ134" s="61"/>
      <c r="SR134" s="61"/>
      <c r="SS134" s="61"/>
      <c r="ST134" s="61"/>
      <c r="SU134" s="61"/>
      <c r="SV134" s="61"/>
      <c r="SW134" s="61"/>
      <c r="SX134" s="61"/>
      <c r="SY134" s="61"/>
      <c r="SZ134" s="61"/>
      <c r="TA134" s="61"/>
      <c r="TB134" s="61"/>
      <c r="TC134" s="61"/>
      <c r="TD134" s="61"/>
      <c r="TE134" s="61"/>
      <c r="TF134" s="61"/>
      <c r="TG134" s="61"/>
      <c r="TH134" s="61"/>
      <c r="TI134" s="61"/>
      <c r="TJ134" s="61"/>
      <c r="TK134" s="61"/>
      <c r="TL134" s="61"/>
      <c r="TM134" s="61"/>
      <c r="TN134" s="61"/>
      <c r="TO134" s="61"/>
      <c r="TP134" s="61"/>
      <c r="TQ134" s="61"/>
      <c r="TR134" s="61"/>
      <c r="TS134" s="61"/>
      <c r="TT134" s="61"/>
      <c r="TU134" s="61"/>
      <c r="TV134" s="61"/>
      <c r="TW134" s="61"/>
      <c r="TX134" s="61"/>
      <c r="TY134" s="61"/>
      <c r="TZ134" s="61"/>
      <c r="UA134" s="61"/>
      <c r="UB134" s="61"/>
      <c r="UC134" s="61"/>
      <c r="UD134" s="61"/>
      <c r="UE134" s="61"/>
      <c r="UF134" s="61"/>
      <c r="UG134" s="61"/>
      <c r="UH134" s="61"/>
      <c r="UI134" s="61"/>
      <c r="UJ134" s="61"/>
      <c r="UK134" s="61"/>
      <c r="UL134" s="61"/>
      <c r="UM134" s="61"/>
      <c r="UN134" s="61"/>
      <c r="UO134" s="61"/>
      <c r="UP134" s="61"/>
      <c r="UQ134" s="61"/>
      <c r="UR134" s="61"/>
      <c r="US134" s="61"/>
      <c r="UT134" s="61"/>
      <c r="UU134" s="61"/>
      <c r="UV134" s="61"/>
      <c r="UW134" s="61"/>
      <c r="UX134" s="61"/>
      <c r="UY134" s="61"/>
      <c r="UZ134" s="61"/>
      <c r="VA134" s="61"/>
      <c r="VB134" s="61"/>
      <c r="VC134" s="61"/>
      <c r="VD134" s="61"/>
      <c r="VE134" s="61"/>
      <c r="VF134" s="61"/>
      <c r="VG134" s="61"/>
      <c r="VH134" s="61"/>
      <c r="VI134" s="61"/>
      <c r="VJ134" s="61"/>
      <c r="VK134" s="61"/>
      <c r="VL134" s="61"/>
      <c r="VM134" s="61"/>
      <c r="VN134" s="61"/>
      <c r="VO134" s="61"/>
      <c r="VP134" s="61"/>
      <c r="VQ134" s="61"/>
      <c r="VR134" s="61"/>
      <c r="VS134" s="61"/>
      <c r="VT134" s="61"/>
      <c r="VU134" s="61"/>
      <c r="VV134" s="61"/>
      <c r="VW134" s="61"/>
      <c r="VX134" s="61"/>
      <c r="VY134" s="61"/>
      <c r="VZ134" s="61"/>
      <c r="WA134" s="61"/>
      <c r="WB134" s="61"/>
      <c r="WC134" s="61"/>
      <c r="WD134" s="61"/>
      <c r="WE134" s="61"/>
      <c r="WF134" s="61"/>
      <c r="WG134" s="61"/>
      <c r="WH134" s="61"/>
      <c r="WI134" s="61"/>
      <c r="WJ134" s="61"/>
      <c r="WK134" s="61"/>
      <c r="WL134" s="61"/>
      <c r="WM134" s="61"/>
      <c r="WN134" s="61"/>
      <c r="WO134" s="61"/>
      <c r="WP134" s="61"/>
      <c r="WQ134" s="61"/>
      <c r="WR134" s="61"/>
      <c r="WS134" s="61"/>
      <c r="WT134" s="61"/>
      <c r="WU134" s="61"/>
      <c r="WV134" s="61"/>
      <c r="WW134" s="61"/>
      <c r="WX134" s="61"/>
      <c r="WY134" s="61"/>
      <c r="WZ134" s="61"/>
      <c r="XA134" s="61"/>
      <c r="XB134" s="61"/>
      <c r="XC134" s="61"/>
      <c r="XD134" s="61"/>
      <c r="XE134" s="61"/>
      <c r="XF134" s="61"/>
      <c r="XG134" s="61"/>
      <c r="XH134" s="61"/>
      <c r="XI134" s="61"/>
      <c r="XJ134" s="61"/>
      <c r="XK134" s="61"/>
      <c r="XL134" s="61"/>
      <c r="XM134" s="61"/>
      <c r="XN134" s="61"/>
      <c r="XO134" s="61"/>
      <c r="XP134" s="61"/>
      <c r="XQ134" s="61"/>
      <c r="XR134" s="61"/>
      <c r="XS134" s="61"/>
      <c r="XT134" s="61"/>
      <c r="XU134" s="61"/>
      <c r="XV134" s="61"/>
      <c r="XW134" s="61"/>
      <c r="XX134" s="61"/>
      <c r="XY134" s="61"/>
      <c r="XZ134" s="61"/>
      <c r="YA134" s="61"/>
      <c r="YB134" s="61"/>
      <c r="YC134" s="61"/>
      <c r="YD134" s="61"/>
      <c r="YE134" s="61"/>
      <c r="YF134" s="61"/>
      <c r="YG134" s="61"/>
      <c r="YH134" s="61"/>
      <c r="YI134" s="61"/>
      <c r="YJ134" s="61"/>
      <c r="YK134" s="61"/>
      <c r="YL134" s="61"/>
      <c r="YM134" s="61"/>
      <c r="YN134" s="61"/>
      <c r="YO134" s="61"/>
      <c r="YP134" s="61"/>
      <c r="YQ134" s="61"/>
      <c r="YR134" s="61"/>
      <c r="YS134" s="61"/>
      <c r="YT134" s="61"/>
      <c r="YU134" s="61"/>
      <c r="YV134" s="61"/>
      <c r="YW134" s="61"/>
      <c r="YX134" s="61"/>
      <c r="YY134" s="61"/>
      <c r="YZ134" s="61"/>
      <c r="ZA134" s="61"/>
      <c r="ZB134" s="61"/>
      <c r="ZC134" s="61"/>
      <c r="ZD134" s="61"/>
      <c r="ZE134" s="61"/>
      <c r="ZF134" s="61"/>
      <c r="ZG134" s="61"/>
      <c r="ZH134" s="61"/>
      <c r="ZI134" s="61"/>
      <c r="ZJ134" s="61"/>
      <c r="ZK134" s="61"/>
      <c r="ZL134" s="61"/>
      <c r="ZM134" s="61"/>
      <c r="ZN134" s="61"/>
      <c r="ZO134" s="61"/>
      <c r="ZP134" s="61"/>
      <c r="ZQ134" s="61"/>
      <c r="ZR134" s="61"/>
      <c r="ZS134" s="61"/>
      <c r="ZT134" s="61"/>
      <c r="ZU134" s="61"/>
      <c r="ZV134" s="61"/>
      <c r="ZW134" s="61"/>
      <c r="ZX134" s="61"/>
      <c r="ZY134" s="61"/>
      <c r="ZZ134" s="61"/>
      <c r="AAA134" s="61"/>
      <c r="AAB134" s="61"/>
      <c r="AAC134" s="61"/>
      <c r="AAD134" s="61"/>
      <c r="AAE134" s="61"/>
      <c r="AAF134" s="61"/>
      <c r="AAG134" s="61"/>
      <c r="AAH134" s="61"/>
      <c r="AAI134" s="61"/>
      <c r="AAJ134" s="61"/>
      <c r="AAK134" s="61"/>
      <c r="AAL134" s="61"/>
      <c r="AAM134" s="61"/>
      <c r="AAN134" s="61"/>
      <c r="AAO134" s="61"/>
      <c r="AAP134" s="61"/>
      <c r="AAQ134" s="61"/>
      <c r="AAR134" s="61"/>
      <c r="AAS134" s="61"/>
      <c r="AAT134" s="61"/>
      <c r="AAU134" s="61"/>
      <c r="AAV134" s="61"/>
      <c r="AAW134" s="61"/>
      <c r="AAX134" s="61"/>
      <c r="AAY134" s="61"/>
      <c r="AAZ134" s="61"/>
      <c r="ABA134" s="61"/>
      <c r="ABB134" s="61"/>
      <c r="ABC134" s="61"/>
      <c r="ABD134" s="61"/>
      <c r="ABE134" s="61"/>
      <c r="ABF134" s="61"/>
      <c r="ABG134" s="61"/>
      <c r="ABH134" s="61"/>
      <c r="ABI134" s="61"/>
      <c r="ABJ134" s="61"/>
      <c r="ABK134" s="61"/>
      <c r="ABL134" s="61"/>
      <c r="ABM134" s="61"/>
      <c r="ABN134" s="61"/>
      <c r="ABO134" s="61"/>
      <c r="ABP134" s="61"/>
      <c r="ABQ134" s="61"/>
      <c r="ABR134" s="61"/>
      <c r="ABS134" s="61"/>
      <c r="ABT134" s="61"/>
      <c r="ABU134" s="61"/>
      <c r="ABV134" s="61"/>
      <c r="ABW134" s="61"/>
      <c r="ABX134" s="61"/>
      <c r="ABY134" s="61"/>
      <c r="ABZ134" s="61"/>
      <c r="ACA134" s="61"/>
      <c r="ACB134" s="61"/>
      <c r="ACC134" s="61"/>
      <c r="ACD134" s="61"/>
      <c r="ACE134" s="61"/>
      <c r="ACF134" s="61"/>
      <c r="ACG134" s="61"/>
      <c r="ACH134" s="61"/>
      <c r="ACI134" s="61"/>
      <c r="ACJ134" s="61"/>
      <c r="ACK134" s="61"/>
      <c r="ACL134" s="61"/>
      <c r="ACM134" s="61"/>
      <c r="ACN134" s="61"/>
      <c r="ACO134" s="61"/>
      <c r="ACP134" s="61"/>
      <c r="ACQ134" s="61"/>
      <c r="ACR134" s="61"/>
      <c r="ACS134" s="61"/>
      <c r="ACT134" s="61"/>
      <c r="ACU134" s="61"/>
      <c r="ACV134" s="61"/>
      <c r="ACW134" s="61"/>
      <c r="ACX134" s="61"/>
      <c r="ACY134" s="61"/>
      <c r="ACZ134" s="61"/>
      <c r="ADA134" s="61"/>
      <c r="ADB134" s="61"/>
      <c r="ADC134" s="61"/>
      <c r="ADD134" s="61"/>
      <c r="ADE134" s="61"/>
      <c r="ADF134" s="61"/>
      <c r="ADG134" s="61"/>
      <c r="ADH134" s="61"/>
      <c r="ADI134" s="61"/>
      <c r="ADJ134" s="61"/>
      <c r="ADK134" s="61"/>
      <c r="ADL134" s="61"/>
      <c r="ADM134" s="61"/>
      <c r="ADN134" s="61"/>
      <c r="ADO134" s="61"/>
      <c r="ADP134" s="61"/>
      <c r="ADQ134" s="61"/>
      <c r="ADR134" s="61"/>
      <c r="ADS134" s="61"/>
      <c r="ADT134" s="61"/>
      <c r="ADU134" s="61"/>
      <c r="ADV134" s="61"/>
      <c r="ADW134" s="61"/>
      <c r="ADX134" s="61"/>
      <c r="ADY134" s="61"/>
      <c r="ADZ134" s="61"/>
      <c r="AEA134" s="61"/>
      <c r="AEB134" s="61"/>
      <c r="AEC134" s="61"/>
      <c r="AED134" s="61"/>
      <c r="AEE134" s="61"/>
      <c r="AEF134" s="61"/>
      <c r="AEG134" s="61"/>
      <c r="AEH134" s="61"/>
      <c r="AEI134" s="61"/>
      <c r="AEJ134" s="61"/>
      <c r="AEK134" s="61"/>
      <c r="AEL134" s="61"/>
      <c r="AEM134" s="61"/>
      <c r="AEN134" s="61"/>
      <c r="AEO134" s="61"/>
      <c r="AEP134" s="61"/>
      <c r="AEQ134" s="61"/>
      <c r="AER134" s="61"/>
      <c r="AES134" s="61"/>
      <c r="AET134" s="61"/>
      <c r="AEU134" s="61"/>
      <c r="AEV134" s="61"/>
      <c r="AEW134" s="61"/>
      <c r="AEX134" s="61"/>
      <c r="AEY134" s="61"/>
      <c r="AEZ134" s="61"/>
      <c r="AFA134" s="61"/>
      <c r="AFB134" s="61"/>
      <c r="AFC134" s="61"/>
      <c r="AFD134" s="61"/>
      <c r="AFE134" s="61"/>
      <c r="AFF134" s="61"/>
      <c r="AFG134" s="61"/>
      <c r="AFH134" s="61"/>
      <c r="AFI134" s="61"/>
      <c r="AFJ134" s="61"/>
      <c r="AFK134" s="61"/>
      <c r="AFL134" s="61"/>
      <c r="AFM134" s="61"/>
      <c r="AFN134" s="61"/>
      <c r="AFO134" s="61"/>
      <c r="AFP134" s="61"/>
      <c r="AFQ134" s="61"/>
      <c r="AFR134" s="61"/>
      <c r="AFS134" s="61"/>
      <c r="AFT134" s="61"/>
      <c r="AFU134" s="61"/>
      <c r="AFV134" s="61"/>
      <c r="AFW134" s="61"/>
      <c r="AFX134" s="61"/>
      <c r="AFY134" s="61"/>
      <c r="AFZ134" s="61"/>
      <c r="AGA134" s="61"/>
      <c r="AGB134" s="61"/>
      <c r="AGC134" s="61"/>
      <c r="AGD134" s="61"/>
      <c r="AGE134" s="61"/>
      <c r="AGF134" s="61"/>
      <c r="AGG134" s="61"/>
      <c r="AGH134" s="61"/>
      <c r="AGI134" s="61"/>
      <c r="AGJ134" s="61"/>
      <c r="AGK134" s="61"/>
      <c r="AGL134" s="61"/>
      <c r="AGM134" s="61"/>
      <c r="AGN134" s="61"/>
      <c r="AGO134" s="61"/>
      <c r="AGP134" s="61"/>
      <c r="AGQ134" s="61"/>
      <c r="AGR134" s="61"/>
      <c r="AGS134" s="61"/>
      <c r="AGT134" s="61"/>
      <c r="AGU134" s="61"/>
      <c r="AGV134" s="61"/>
      <c r="AGW134" s="61"/>
      <c r="AGX134" s="61"/>
      <c r="AGY134" s="61"/>
      <c r="AGZ134" s="61"/>
      <c r="AHA134" s="61"/>
      <c r="AHB134" s="61"/>
      <c r="AHC134" s="61"/>
      <c r="AHD134" s="61"/>
      <c r="AHE134" s="61"/>
      <c r="AHF134" s="61"/>
      <c r="AHG134" s="61"/>
      <c r="AHH134" s="61"/>
      <c r="AHI134" s="61"/>
      <c r="AHJ134" s="61"/>
      <c r="AHK134" s="61"/>
      <c r="AHL134" s="61"/>
      <c r="AHM134" s="61"/>
      <c r="AHN134" s="61"/>
      <c r="AHO134" s="61"/>
      <c r="AHP134" s="61"/>
      <c r="AHQ134" s="61"/>
      <c r="AHR134" s="61"/>
      <c r="AHS134" s="61"/>
      <c r="AHT134" s="61"/>
      <c r="AHU134" s="61"/>
      <c r="AHV134" s="61"/>
      <c r="AHW134" s="61"/>
      <c r="AHX134" s="61"/>
      <c r="AHY134" s="61"/>
      <c r="AHZ134" s="61"/>
      <c r="AIA134" s="61"/>
      <c r="AIB134" s="61"/>
      <c r="AIC134" s="61"/>
      <c r="AID134" s="61"/>
      <c r="AIE134" s="61"/>
      <c r="AIF134" s="61"/>
      <c r="AIG134" s="61"/>
      <c r="AIH134" s="61"/>
      <c r="AII134" s="61"/>
      <c r="AIJ134" s="61"/>
      <c r="AIK134" s="61"/>
      <c r="AIL134" s="61"/>
      <c r="AIM134" s="61"/>
      <c r="AIN134" s="61"/>
      <c r="AIO134" s="61"/>
      <c r="AIP134" s="61"/>
      <c r="AIQ134" s="61"/>
      <c r="AIR134" s="61"/>
      <c r="AIS134" s="61"/>
      <c r="AIT134" s="61"/>
      <c r="AIU134" s="61"/>
      <c r="AIV134" s="61"/>
      <c r="AIW134" s="61"/>
      <c r="AIX134" s="61"/>
      <c r="AIY134" s="61"/>
      <c r="AIZ134" s="61"/>
      <c r="AJA134" s="61"/>
      <c r="AJB134" s="61"/>
      <c r="AJC134" s="61"/>
      <c r="AJD134" s="61"/>
      <c r="AJE134" s="61"/>
      <c r="AJF134" s="61"/>
      <c r="AJG134" s="61"/>
      <c r="AJH134" s="61"/>
      <c r="AJI134" s="61"/>
      <c r="AJJ134" s="61"/>
      <c r="AJK134" s="61"/>
      <c r="AJL134" s="61"/>
      <c r="AJM134" s="61"/>
      <c r="AJN134" s="61"/>
      <c r="AJO134" s="61"/>
      <c r="AJP134" s="61"/>
      <c r="AJQ134" s="61"/>
      <c r="AJR134" s="61"/>
      <c r="AJS134" s="61"/>
      <c r="AJT134" s="61"/>
      <c r="AJU134" s="61"/>
      <c r="AJV134" s="61"/>
      <c r="AJW134" s="61"/>
      <c r="AJX134" s="61"/>
      <c r="AJY134" s="61"/>
      <c r="AJZ134" s="61"/>
      <c r="AKA134" s="61"/>
      <c r="AKB134" s="61"/>
      <c r="AKC134" s="61"/>
      <c r="AKD134" s="61"/>
      <c r="AKE134" s="61"/>
      <c r="AKF134" s="61"/>
      <c r="AKG134" s="61"/>
      <c r="AKH134" s="61"/>
      <c r="AKI134" s="61"/>
      <c r="AKJ134" s="61"/>
      <c r="AKK134" s="61"/>
      <c r="AKL134" s="61"/>
      <c r="AKM134" s="61"/>
      <c r="AKN134" s="61"/>
      <c r="AKO134" s="61"/>
      <c r="AKP134" s="61"/>
      <c r="AKQ134" s="61"/>
      <c r="AKR134" s="61"/>
      <c r="AKS134" s="61"/>
      <c r="AKT134" s="61"/>
      <c r="AKU134" s="61"/>
      <c r="AKV134" s="61"/>
      <c r="AKW134" s="61"/>
      <c r="AKX134" s="61"/>
      <c r="AKY134" s="61"/>
      <c r="AKZ134" s="61"/>
      <c r="ALA134" s="61"/>
      <c r="ALB134" s="61"/>
      <c r="ALC134" s="61"/>
      <c r="ALD134" s="61"/>
      <c r="ALE134" s="61"/>
      <c r="ALF134" s="61"/>
      <c r="ALG134" s="61"/>
      <c r="ALH134" s="61"/>
      <c r="ALI134" s="61"/>
      <c r="ALJ134" s="61"/>
      <c r="ALK134" s="61"/>
      <c r="ALL134" s="61"/>
      <c r="ALM134" s="61"/>
      <c r="ALN134" s="61"/>
      <c r="ALO134" s="61"/>
      <c r="ALP134" s="61"/>
      <c r="ALQ134" s="61"/>
      <c r="ALR134" s="61"/>
      <c r="ALS134" s="61"/>
      <c r="ALT134" s="61"/>
      <c r="ALU134" s="61"/>
      <c r="ALV134" s="61"/>
      <c r="ALW134" s="61"/>
      <c r="ALX134" s="61"/>
      <c r="ALY134" s="61"/>
      <c r="ALZ134" s="61"/>
      <c r="AMA134" s="61"/>
      <c r="AMB134" s="61"/>
      <c r="AMC134" s="61"/>
      <c r="AMD134" s="61"/>
      <c r="AME134" s="61"/>
      <c r="AMF134" s="61"/>
      <c r="AMG134" s="61"/>
      <c r="AMH134" s="61"/>
      <c r="AMI134" s="61"/>
      <c r="AMJ134" s="61"/>
      <c r="AMK134" s="61"/>
      <c r="AML134" s="61"/>
      <c r="AMM134" s="61"/>
      <c r="AMN134" s="61"/>
      <c r="AMO134" s="61"/>
      <c r="AMP134" s="61"/>
      <c r="AMQ134" s="61"/>
      <c r="AMR134" s="61"/>
      <c r="AMS134" s="61"/>
      <c r="AMT134" s="61"/>
      <c r="AMU134" s="61"/>
      <c r="AMV134" s="61"/>
      <c r="AMW134" s="61"/>
      <c r="AMX134" s="61"/>
      <c r="AMY134" s="61"/>
      <c r="AMZ134" s="61"/>
      <c r="ANA134" s="61"/>
      <c r="ANB134" s="61"/>
      <c r="ANC134" s="61"/>
      <c r="AND134" s="61"/>
      <c r="ANE134" s="61"/>
      <c r="ANF134" s="61"/>
      <c r="ANG134" s="61"/>
      <c r="ANH134" s="61"/>
      <c r="ANI134" s="61"/>
    </row>
    <row r="135" spans="1:1050" s="204" customFormat="1" ht="26.1" customHeight="1" outlineLevel="2" x14ac:dyDescent="0.2">
      <c r="A135" s="102">
        <v>330</v>
      </c>
      <c r="B135" s="387" t="s">
        <v>137</v>
      </c>
      <c r="C135" s="387" t="s">
        <v>9</v>
      </c>
      <c r="D135" s="387" t="s">
        <v>114</v>
      </c>
      <c r="E135" s="387" t="s">
        <v>286</v>
      </c>
      <c r="F135" s="387"/>
      <c r="G135" s="388" t="s">
        <v>287</v>
      </c>
      <c r="H135" s="389" t="s">
        <v>130</v>
      </c>
      <c r="I135" s="389">
        <v>16</v>
      </c>
      <c r="J135" s="391">
        <v>591.52</v>
      </c>
      <c r="K135" s="391"/>
      <c r="L135" s="408"/>
      <c r="M135" s="408"/>
      <c r="N135" s="408"/>
      <c r="O135" s="408"/>
      <c r="P135" s="408"/>
      <c r="Q135" s="408">
        <v>190.01</v>
      </c>
      <c r="R135" s="408">
        <v>348.02</v>
      </c>
      <c r="S135" s="408"/>
      <c r="T135" s="408">
        <f t="shared" si="93"/>
        <v>1129.55</v>
      </c>
      <c r="U135" s="408">
        <f t="shared" si="94"/>
        <v>14737.64</v>
      </c>
      <c r="V135" s="389">
        <v>3</v>
      </c>
      <c r="W135" s="392">
        <v>16</v>
      </c>
      <c r="X135" s="393">
        <f>VLOOKUP(W135,'[1]PPTOS GENERALES 2024'!$AL$11:$AN$40,3)*Y135</f>
        <v>420.74</v>
      </c>
      <c r="Y135" s="394">
        <v>1</v>
      </c>
      <c r="Z135" s="395">
        <f>VLOOKUP(C135,'[1]PPTOS GENERALES 2024'!$AL$3:$AO$8,4)*Y135</f>
        <v>720.49</v>
      </c>
      <c r="AA135" s="395">
        <f>VLOOKUP(C135,'[1]PPTOS GENERALES 2024'!$AL$3:$AP$8,5)*DM135*Y135</f>
        <v>21.57</v>
      </c>
      <c r="AB135" s="395"/>
      <c r="AC135" s="391">
        <f>VLOOKUP(C135,'[1]PPTOS GENERALES 2024'!$AU$3:$AV$8,2)*Y135</f>
        <v>713.92274999999995</v>
      </c>
      <c r="AD135" s="391">
        <f>VLOOKUP(C135,'[1]PPTOS GENERALES 2024'!$AU$3:$AW$8,3)*DM135*Y135</f>
        <v>21.340499999999999</v>
      </c>
      <c r="AE135" s="396">
        <f>VLOOKUP(I135,'[1]PPTOS GENERALES 2024'!$AL$11:$AN$40,3)*Y135</f>
        <v>420.74</v>
      </c>
      <c r="AF135" s="391">
        <f t="shared" si="105"/>
        <v>0</v>
      </c>
      <c r="AG135" s="391">
        <f>VLOOKUP(V135,'[1]PPTOS GENERALES 2024'!$AL$45:$AU$56,10)*Y135</f>
        <v>446.37</v>
      </c>
      <c r="AH135" s="391"/>
      <c r="AI135" s="391"/>
      <c r="AJ135" s="391"/>
      <c r="AK135" s="397"/>
      <c r="AL135" s="391">
        <f>VLOOKUP(V135,'[1]PPTOS GENERALES 2024'!$AL$45:$BB$56,12)*AK135</f>
        <v>0</v>
      </c>
      <c r="AM135" s="397"/>
      <c r="AN135" s="391">
        <f>VLOOKUP(V135,'[1]PPTOS GENERALES 2024'!$AL$45:$BB$56,14)*AM135</f>
        <v>0</v>
      </c>
      <c r="AO135" s="397"/>
      <c r="AP135" s="391">
        <f>VLOOKUP(V135,'[1]PPTOS GENERALES 2024'!$AL$45:$BB$56,15)*AO135</f>
        <v>0</v>
      </c>
      <c r="AQ135" s="397"/>
      <c r="AR135" s="391">
        <f>VLOOKUP(V135,'[1]PPTOS GENERALES 2024'!$AL$45:$BB$56,17)*AQ135</f>
        <v>0</v>
      </c>
      <c r="AS135" s="397"/>
      <c r="AT135" s="391">
        <f>VLOOKUP(V135,'[1]PPTOS GENERALES 2024'!$AL$45:$BG$56,18)*AS135</f>
        <v>0</v>
      </c>
      <c r="AU135" s="398"/>
      <c r="AV135" s="391">
        <f>VLOOKUP(V135,'[1]PPTOS GENERALES 2024'!$AL$45:$BG$56,19)*AU135</f>
        <v>0</v>
      </c>
      <c r="AW135" s="398"/>
      <c r="AX135" s="391">
        <f>VLOOKUP(V135,'[1]PPTOS GENERALES 2024'!$AL$45:$BG$56,20)*AW135</f>
        <v>0</v>
      </c>
      <c r="AY135" s="398"/>
      <c r="AZ135" s="391">
        <f>VLOOKUP(V135,'[1]PPTOS GENERALES 2024'!$AL$45:$BG$56,21)*AY135</f>
        <v>0</v>
      </c>
      <c r="BA135" s="398"/>
      <c r="BB135" s="391">
        <f>VLOOKUP(V135,'[1]PPTOS GENERALES 2024'!$AL$45:$BG$56,22)*BA135</f>
        <v>0</v>
      </c>
      <c r="BC135" s="398"/>
      <c r="BD135" s="270">
        <f>VLOOKUP(V135,'[1]PPTOS GENERALES 2024'!$AL$45:$BZ$56,23)*BC135</f>
        <v>0</v>
      </c>
      <c r="BE135" s="398"/>
      <c r="BF135" s="270">
        <f>VLOOKUP(V135,'[1]PPTOS GENERALES 2024'!$AL$45:$BZ$56,24)*BE135</f>
        <v>0</v>
      </c>
      <c r="BG135" s="398"/>
      <c r="BH135" s="270">
        <f>VLOOKUP(V135,'[1]PPTOS GENERALES 2024'!$AL$45:$BZ$56,25)*BG135</f>
        <v>0</v>
      </c>
      <c r="BI135" s="398">
        <v>1</v>
      </c>
      <c r="BJ135" s="270">
        <f>VLOOKUP(V135,'[1]PPTOS GENERALES 2024'!$AL$45:$BZ$56,26)*BI135</f>
        <v>100.03437500000001</v>
      </c>
      <c r="BK135" s="398"/>
      <c r="BL135" s="270">
        <f>VLOOKUP(V135,'[1]PPTOS GENERALES 2024'!$AL$45:$BZ$56,27)*BK135</f>
        <v>0</v>
      </c>
      <c r="BM135" s="270"/>
      <c r="BN135" s="270">
        <f>VLOOKUP(V135,'[1]PPTOS GENERALES 2024'!$AL$45:$BZ$56,28)*BM135</f>
        <v>0</v>
      </c>
      <c r="BO135" s="270"/>
      <c r="BP135" s="270">
        <f>VLOOKUP(V135,'[1]PPTOS GENERALES 2024'!$AL$45:$BZ$56,29)*BO135</f>
        <v>0</v>
      </c>
      <c r="BQ135" s="270"/>
      <c r="BR135" s="270">
        <f>VLOOKUP(V135,'[1]PPTOS GENERALES 2024'!$AL$45:$BZ$56,30)*BQ135</f>
        <v>0</v>
      </c>
      <c r="BS135" s="270"/>
      <c r="BT135" s="270">
        <f>VLOOKUP(V135,'[1]PPTOS GENERALES 2024'!$AL$45:$BZ$56,31)*BS135</f>
        <v>0</v>
      </c>
      <c r="BU135" s="270"/>
      <c r="BV135" s="270">
        <f>VLOOKUP(V135,'[1]PPTOS GENERALES 2024'!$AL$45:$BZ$56,32)*BU135</f>
        <v>0</v>
      </c>
      <c r="BW135" s="270"/>
      <c r="BX135" s="270">
        <f>VLOOKUP(V135,'[1]PPTOS GENERALES 2024'!$AL$45:$BZ$56,33)*BW135</f>
        <v>0</v>
      </c>
      <c r="BY135" s="270"/>
      <c r="BZ135" s="270">
        <f>VLOOKUP(V135,'[1]PPTOS GENERALES 2024'!$AL$45:$BZ$56,34)*BY135</f>
        <v>0</v>
      </c>
      <c r="CA135" s="270"/>
      <c r="CB135" s="270">
        <f>VLOOKUP(V135,'[1]PPTOS GENERALES 2024'!$AL$45:$BZ$56,35)*CA135</f>
        <v>0</v>
      </c>
      <c r="CC135" s="270">
        <v>0</v>
      </c>
      <c r="CD135" s="270">
        <f>VLOOKUP(V135,'[1]PPTOS GENERALES 2024'!$AL$45:$BZ$56,36)*CC135</f>
        <v>0</v>
      </c>
      <c r="CE135" s="270">
        <v>0</v>
      </c>
      <c r="CF135" s="270">
        <f>VLOOKUP(V135,'[1]PPTOS GENERALES 2024'!$AL$45:$BZ$56,37)*CE135</f>
        <v>0</v>
      </c>
      <c r="CG135" s="270">
        <v>1</v>
      </c>
      <c r="CH135" s="270">
        <f>VLOOKUP(V135,'[1]PPTOS GENERALES 2024'!$AL$45:$BZ$56,38)*CG135</f>
        <v>113.92150000000001</v>
      </c>
      <c r="CI135" s="270">
        <v>0</v>
      </c>
      <c r="CJ135" s="270">
        <f>VLOOKUP(V135,'[1]PPTOS GENERALES 2024'!$AL$45:$BZ$56,39)*CI135</f>
        <v>0</v>
      </c>
      <c r="CK135" s="270"/>
      <c r="CL135" s="270">
        <f>VLOOKUP(V135,'[1]PPTOS GENERALES 2024'!$AL$45:$BZ$56,40)*CK135</f>
        <v>0</v>
      </c>
      <c r="CM135" s="270"/>
      <c r="CN135" s="270">
        <f>VLOOKUP(V135,'[1]PPTOS GENERALES 2024'!$AL$45:$BZ$56,41)*CM135</f>
        <v>0</v>
      </c>
      <c r="CO135" s="391"/>
      <c r="CP135" s="391"/>
      <c r="CQ135" s="391">
        <f t="shared" ref="CQ135:CQ141" si="109">SUM(CQ78:CQ134)</f>
        <v>0</v>
      </c>
      <c r="CR135" s="391"/>
      <c r="CS135" s="452">
        <f t="array" ref="CS135">ROUND((Z135*12)+(AC135*2),2)</f>
        <v>10073.73</v>
      </c>
      <c r="CT135" s="391"/>
      <c r="CU135" s="391">
        <f t="shared" si="106"/>
        <v>301.52100000000002</v>
      </c>
      <c r="CV135" s="391"/>
      <c r="CW135" s="391">
        <f t="shared" si="107"/>
        <v>5890.3600000000006</v>
      </c>
      <c r="CX135" s="391">
        <f t="shared" si="108"/>
        <v>6249.18</v>
      </c>
      <c r="CY135" s="270">
        <f t="shared" si="97"/>
        <v>2995.38</v>
      </c>
      <c r="CZ135" s="278">
        <f t="shared" si="98"/>
        <v>9244.5600000000013</v>
      </c>
      <c r="DA135" s="129">
        <f t="shared" si="104"/>
        <v>25510.171000000002</v>
      </c>
      <c r="DB135" s="390">
        <v>0</v>
      </c>
      <c r="DC135" s="400">
        <f t="shared" si="99"/>
        <v>22528.38</v>
      </c>
      <c r="DD135" s="401">
        <f t="shared" si="100"/>
        <v>0.52862873567274016</v>
      </c>
      <c r="DE135" s="391"/>
      <c r="DF135" s="391"/>
      <c r="DG135" s="391">
        <f t="shared" si="101"/>
        <v>1609.17</v>
      </c>
      <c r="DH135" s="389" t="e">
        <f>#REF!-#REF!</f>
        <v>#REF!</v>
      </c>
      <c r="DI135" s="402" t="s">
        <v>122</v>
      </c>
      <c r="DJ135" s="411">
        <v>44562</v>
      </c>
      <c r="DK135" s="284">
        <v>45658</v>
      </c>
      <c r="DL135" s="389">
        <f t="shared" si="102"/>
        <v>1</v>
      </c>
      <c r="DM135" s="389">
        <f t="shared" si="103"/>
        <v>1</v>
      </c>
      <c r="DN135" s="404">
        <f>ROUND(AF135/30,2)</f>
        <v>0</v>
      </c>
      <c r="DO135" s="405">
        <f>ROUND(AJ135/30,2)</f>
        <v>0</v>
      </c>
      <c r="DP135" s="405">
        <f>ROUND(AL135/30,2)</f>
        <v>0</v>
      </c>
      <c r="DQ135" s="405">
        <f>ROUND(AN135/30,2)</f>
        <v>0</v>
      </c>
      <c r="DR135" s="405">
        <f>ROUND(AP135/30,2)</f>
        <v>0</v>
      </c>
      <c r="DS135" s="405">
        <f>ROUND(AR135/30,2)</f>
        <v>0</v>
      </c>
      <c r="DT135" s="405">
        <f>ROUND(AT135/30,2)</f>
        <v>0</v>
      </c>
      <c r="DU135" s="405">
        <f>ROUND(AV135/30,2)</f>
        <v>0</v>
      </c>
      <c r="DV135" s="405">
        <f>ROUND(AX135/30,2)</f>
        <v>0</v>
      </c>
      <c r="DW135" s="405">
        <f>ROUND(AZ135/30,2)</f>
        <v>0</v>
      </c>
      <c r="DX135" s="405">
        <f>ROUND(BB135/30,2)</f>
        <v>0</v>
      </c>
      <c r="DZ135" s="406" t="s">
        <v>134</v>
      </c>
      <c r="EA135" s="406">
        <v>1390.57</v>
      </c>
      <c r="EB135" s="407" t="e">
        <f>#REF!-DZ135</f>
        <v>#REF!</v>
      </c>
      <c r="EC135" s="408">
        <f>DG135-EA135</f>
        <v>218.60000000000014</v>
      </c>
      <c r="ED135" s="409">
        <f>ROUND(DB135/2,2)</f>
        <v>0</v>
      </c>
      <c r="EI135" s="134" t="s">
        <v>288</v>
      </c>
      <c r="EJ135" s="124">
        <v>330</v>
      </c>
      <c r="EK135" s="67">
        <v>3</v>
      </c>
      <c r="EL135" s="67">
        <v>3</v>
      </c>
      <c r="EM135" s="68">
        <v>0</v>
      </c>
      <c r="EN135" s="170" t="s">
        <v>132</v>
      </c>
      <c r="EO135" s="170" t="s">
        <v>132</v>
      </c>
      <c r="EU135" s="35"/>
      <c r="EV135" s="35"/>
      <c r="EW135" s="35"/>
      <c r="EX135" s="35"/>
      <c r="EY135" s="35"/>
      <c r="EZ135" s="35"/>
      <c r="FA135" s="35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1"/>
      <c r="GX135" s="61"/>
      <c r="GY135" s="61"/>
      <c r="GZ135" s="61"/>
      <c r="HA135" s="61"/>
      <c r="HB135" s="61"/>
      <c r="HC135" s="61"/>
      <c r="HD135" s="61"/>
      <c r="HE135" s="61"/>
      <c r="HF135" s="61"/>
      <c r="HG135" s="61"/>
      <c r="HH135" s="61"/>
      <c r="HI135" s="61"/>
      <c r="HJ135" s="61"/>
      <c r="HK135" s="61"/>
      <c r="HL135" s="61"/>
      <c r="HM135" s="61"/>
      <c r="HN135" s="61"/>
      <c r="HO135" s="61"/>
      <c r="HP135" s="61"/>
      <c r="HQ135" s="61"/>
      <c r="HR135" s="61"/>
      <c r="HS135" s="61"/>
      <c r="HT135" s="61"/>
      <c r="HU135" s="61"/>
      <c r="HV135" s="61"/>
      <c r="HW135" s="61"/>
      <c r="HX135" s="61"/>
      <c r="HY135" s="61"/>
      <c r="HZ135" s="61"/>
      <c r="IA135" s="61"/>
      <c r="IB135" s="61"/>
      <c r="IC135" s="61"/>
      <c r="ID135" s="61"/>
      <c r="IE135" s="61"/>
      <c r="IF135" s="61"/>
      <c r="IG135" s="61"/>
      <c r="IH135" s="61"/>
      <c r="II135" s="61"/>
      <c r="IJ135" s="61"/>
      <c r="IK135" s="61"/>
      <c r="IL135" s="61"/>
      <c r="IM135" s="61"/>
      <c r="IN135" s="61"/>
      <c r="IO135" s="61"/>
      <c r="IP135" s="61"/>
      <c r="IQ135" s="61"/>
      <c r="IR135" s="61"/>
      <c r="IS135" s="61"/>
      <c r="IT135" s="61"/>
      <c r="IU135" s="61"/>
      <c r="IV135" s="61"/>
      <c r="IW135" s="61"/>
      <c r="IX135" s="61"/>
      <c r="IY135" s="61"/>
      <c r="IZ135" s="61"/>
      <c r="JA135" s="61"/>
      <c r="JB135" s="61"/>
      <c r="JC135" s="61"/>
      <c r="JD135" s="61"/>
      <c r="JE135" s="61"/>
      <c r="JF135" s="61"/>
      <c r="JG135" s="61"/>
      <c r="JH135" s="61"/>
      <c r="JI135" s="61"/>
      <c r="JJ135" s="61"/>
      <c r="JK135" s="61"/>
      <c r="JL135" s="61"/>
      <c r="JM135" s="61"/>
      <c r="JN135" s="61"/>
      <c r="JO135" s="61"/>
      <c r="JP135" s="61"/>
      <c r="JQ135" s="61"/>
      <c r="JR135" s="61"/>
      <c r="JS135" s="61"/>
      <c r="JT135" s="61"/>
      <c r="JU135" s="61"/>
      <c r="JV135" s="61"/>
      <c r="JW135" s="61"/>
      <c r="JX135" s="61"/>
      <c r="JY135" s="61"/>
      <c r="JZ135" s="61"/>
      <c r="KA135" s="61"/>
      <c r="KB135" s="61"/>
      <c r="KC135" s="61"/>
      <c r="KD135" s="61"/>
      <c r="KE135" s="61"/>
      <c r="KF135" s="61"/>
      <c r="KG135" s="61"/>
      <c r="KH135" s="61"/>
      <c r="KI135" s="61"/>
      <c r="KJ135" s="61"/>
      <c r="KK135" s="61"/>
      <c r="KL135" s="61"/>
      <c r="KM135" s="61"/>
      <c r="KN135" s="61"/>
      <c r="KO135" s="61"/>
      <c r="KP135" s="61"/>
      <c r="KQ135" s="61"/>
      <c r="KR135" s="61"/>
      <c r="KS135" s="61"/>
      <c r="KT135" s="61"/>
      <c r="KU135" s="61"/>
      <c r="KV135" s="61"/>
      <c r="KW135" s="61"/>
      <c r="KX135" s="61"/>
      <c r="KY135" s="61"/>
      <c r="KZ135" s="61"/>
      <c r="LA135" s="61"/>
      <c r="LB135" s="61"/>
      <c r="LC135" s="61"/>
      <c r="LD135" s="61"/>
      <c r="LE135" s="61"/>
      <c r="LF135" s="61"/>
      <c r="LG135" s="61"/>
      <c r="LH135" s="61"/>
      <c r="LI135" s="61"/>
      <c r="LJ135" s="61"/>
      <c r="LK135" s="61"/>
      <c r="LL135" s="61"/>
      <c r="LM135" s="61"/>
      <c r="LN135" s="61"/>
      <c r="LO135" s="61"/>
      <c r="LP135" s="61"/>
      <c r="LQ135" s="61"/>
      <c r="LR135" s="61"/>
      <c r="LS135" s="61"/>
      <c r="LT135" s="61"/>
      <c r="LU135" s="61"/>
      <c r="LV135" s="61"/>
      <c r="LW135" s="61"/>
      <c r="LX135" s="61"/>
      <c r="LY135" s="61"/>
      <c r="LZ135" s="61"/>
      <c r="MA135" s="61"/>
      <c r="MB135" s="61"/>
      <c r="MC135" s="61"/>
      <c r="MD135" s="61"/>
      <c r="ME135" s="61"/>
      <c r="MF135" s="61"/>
      <c r="MG135" s="61"/>
      <c r="MH135" s="61"/>
      <c r="MI135" s="61"/>
      <c r="MJ135" s="61"/>
      <c r="MK135" s="61"/>
      <c r="ML135" s="61"/>
      <c r="MM135" s="61"/>
      <c r="MN135" s="61"/>
      <c r="MO135" s="61"/>
      <c r="MP135" s="61"/>
      <c r="MQ135" s="61"/>
      <c r="MR135" s="61"/>
      <c r="MS135" s="61"/>
      <c r="MT135" s="61"/>
      <c r="MU135" s="61"/>
      <c r="MV135" s="61"/>
      <c r="MW135" s="61"/>
      <c r="MX135" s="61"/>
      <c r="MY135" s="61"/>
      <c r="MZ135" s="61"/>
      <c r="NA135" s="61"/>
      <c r="NB135" s="61"/>
      <c r="NC135" s="61"/>
      <c r="ND135" s="61"/>
      <c r="NE135" s="61"/>
      <c r="NF135" s="61"/>
      <c r="NG135" s="61"/>
      <c r="NH135" s="61"/>
      <c r="NI135" s="61"/>
      <c r="NJ135" s="61"/>
      <c r="NK135" s="61"/>
      <c r="NL135" s="61"/>
      <c r="NM135" s="61"/>
      <c r="NN135" s="61"/>
      <c r="NO135" s="61"/>
      <c r="NP135" s="61"/>
      <c r="NQ135" s="61"/>
      <c r="NR135" s="61"/>
      <c r="NS135" s="61"/>
      <c r="NT135" s="61"/>
      <c r="NU135" s="61"/>
      <c r="NV135" s="61"/>
      <c r="NW135" s="61"/>
      <c r="NX135" s="61"/>
      <c r="NY135" s="61"/>
      <c r="NZ135" s="61"/>
      <c r="OA135" s="61"/>
      <c r="OB135" s="61"/>
      <c r="OC135" s="61"/>
      <c r="OD135" s="61"/>
      <c r="OE135" s="61"/>
      <c r="OF135" s="61"/>
      <c r="OG135" s="61"/>
      <c r="OH135" s="61"/>
      <c r="OI135" s="61"/>
      <c r="OJ135" s="61"/>
      <c r="OK135" s="61"/>
      <c r="OL135" s="61"/>
      <c r="OM135" s="61"/>
      <c r="ON135" s="61"/>
      <c r="OO135" s="61"/>
      <c r="OP135" s="61"/>
      <c r="OQ135" s="61"/>
      <c r="OR135" s="61"/>
      <c r="OS135" s="61"/>
      <c r="OT135" s="61"/>
      <c r="OU135" s="61"/>
      <c r="OV135" s="61"/>
      <c r="OW135" s="61"/>
      <c r="OX135" s="61"/>
      <c r="OY135" s="61"/>
      <c r="OZ135" s="61"/>
      <c r="PA135" s="61"/>
      <c r="PB135" s="61"/>
      <c r="PC135" s="61"/>
      <c r="PD135" s="61"/>
      <c r="PE135" s="61"/>
      <c r="PF135" s="61"/>
      <c r="PG135" s="61"/>
      <c r="PH135" s="61"/>
      <c r="PI135" s="61"/>
      <c r="PJ135" s="61"/>
      <c r="PK135" s="61"/>
      <c r="PL135" s="61"/>
      <c r="PM135" s="61"/>
      <c r="PN135" s="61"/>
      <c r="PO135" s="61"/>
      <c r="PP135" s="61"/>
      <c r="PQ135" s="61"/>
      <c r="PR135" s="61"/>
      <c r="PS135" s="61"/>
      <c r="PT135" s="61"/>
      <c r="PU135" s="61"/>
      <c r="PV135" s="61"/>
      <c r="PW135" s="61"/>
      <c r="PX135" s="61"/>
      <c r="PY135" s="61"/>
      <c r="PZ135" s="61"/>
      <c r="QA135" s="61"/>
      <c r="QB135" s="61"/>
      <c r="QC135" s="61"/>
      <c r="QD135" s="61"/>
      <c r="QE135" s="61"/>
      <c r="QF135" s="61"/>
      <c r="QG135" s="61"/>
      <c r="QH135" s="61"/>
      <c r="QI135" s="61"/>
      <c r="QJ135" s="61"/>
      <c r="QK135" s="61"/>
      <c r="QL135" s="61"/>
      <c r="QM135" s="61"/>
      <c r="QN135" s="61"/>
      <c r="QO135" s="61"/>
      <c r="QP135" s="61"/>
      <c r="QQ135" s="61"/>
      <c r="QR135" s="61"/>
      <c r="QS135" s="61"/>
      <c r="QT135" s="61"/>
      <c r="QU135" s="61"/>
      <c r="QV135" s="61"/>
      <c r="QW135" s="61"/>
      <c r="QX135" s="61"/>
      <c r="QY135" s="61"/>
      <c r="QZ135" s="61"/>
      <c r="RA135" s="61"/>
      <c r="RB135" s="61"/>
      <c r="RC135" s="61"/>
      <c r="RD135" s="61"/>
      <c r="RE135" s="61"/>
      <c r="RF135" s="61"/>
      <c r="RG135" s="61"/>
      <c r="RH135" s="61"/>
      <c r="RI135" s="61"/>
      <c r="RJ135" s="61"/>
      <c r="RK135" s="61"/>
      <c r="RL135" s="61"/>
      <c r="RM135" s="61"/>
      <c r="RN135" s="61"/>
      <c r="RO135" s="61"/>
      <c r="RP135" s="61"/>
      <c r="RQ135" s="61"/>
      <c r="RR135" s="61"/>
      <c r="RS135" s="61"/>
      <c r="RT135" s="61"/>
      <c r="RU135" s="61"/>
      <c r="RV135" s="61"/>
      <c r="RW135" s="61"/>
      <c r="RX135" s="61"/>
      <c r="RY135" s="61"/>
      <c r="RZ135" s="61"/>
      <c r="SA135" s="61"/>
      <c r="SB135" s="61"/>
      <c r="SC135" s="61"/>
      <c r="SD135" s="61"/>
      <c r="SE135" s="61"/>
      <c r="SF135" s="61"/>
      <c r="SG135" s="61"/>
      <c r="SH135" s="61"/>
      <c r="SI135" s="61"/>
      <c r="SJ135" s="61"/>
      <c r="SK135" s="61"/>
      <c r="SL135" s="61"/>
      <c r="SM135" s="61"/>
      <c r="SN135" s="61"/>
      <c r="SO135" s="61"/>
      <c r="SP135" s="61"/>
      <c r="SQ135" s="61"/>
      <c r="SR135" s="61"/>
      <c r="SS135" s="61"/>
      <c r="ST135" s="61"/>
      <c r="SU135" s="61"/>
      <c r="SV135" s="61"/>
      <c r="SW135" s="61"/>
      <c r="SX135" s="61"/>
      <c r="SY135" s="61"/>
      <c r="SZ135" s="61"/>
      <c r="TA135" s="61"/>
      <c r="TB135" s="61"/>
      <c r="TC135" s="61"/>
      <c r="TD135" s="61"/>
      <c r="TE135" s="61"/>
      <c r="TF135" s="61"/>
      <c r="TG135" s="61"/>
      <c r="TH135" s="61"/>
      <c r="TI135" s="61"/>
      <c r="TJ135" s="61"/>
      <c r="TK135" s="61"/>
      <c r="TL135" s="61"/>
      <c r="TM135" s="61"/>
      <c r="TN135" s="61"/>
      <c r="TO135" s="61"/>
      <c r="TP135" s="61"/>
      <c r="TQ135" s="61"/>
      <c r="TR135" s="61"/>
      <c r="TS135" s="61"/>
      <c r="TT135" s="61"/>
      <c r="TU135" s="61"/>
      <c r="TV135" s="61"/>
      <c r="TW135" s="61"/>
      <c r="TX135" s="61"/>
      <c r="TY135" s="61"/>
      <c r="TZ135" s="61"/>
      <c r="UA135" s="61"/>
      <c r="UB135" s="61"/>
      <c r="UC135" s="61"/>
      <c r="UD135" s="61"/>
      <c r="UE135" s="61"/>
      <c r="UF135" s="61"/>
      <c r="UG135" s="61"/>
      <c r="UH135" s="61"/>
      <c r="UI135" s="61"/>
      <c r="UJ135" s="61"/>
      <c r="UK135" s="61"/>
      <c r="UL135" s="61"/>
      <c r="UM135" s="61"/>
      <c r="UN135" s="61"/>
      <c r="UO135" s="61"/>
      <c r="UP135" s="61"/>
      <c r="UQ135" s="61"/>
      <c r="UR135" s="61"/>
      <c r="US135" s="61"/>
      <c r="UT135" s="61"/>
      <c r="UU135" s="61"/>
      <c r="UV135" s="61"/>
      <c r="UW135" s="61"/>
      <c r="UX135" s="61"/>
      <c r="UY135" s="61"/>
      <c r="UZ135" s="61"/>
      <c r="VA135" s="61"/>
      <c r="VB135" s="61"/>
      <c r="VC135" s="61"/>
      <c r="VD135" s="61"/>
      <c r="VE135" s="61"/>
      <c r="VF135" s="61"/>
      <c r="VG135" s="61"/>
      <c r="VH135" s="61"/>
      <c r="VI135" s="61"/>
      <c r="VJ135" s="61"/>
      <c r="VK135" s="61"/>
      <c r="VL135" s="61"/>
      <c r="VM135" s="61"/>
      <c r="VN135" s="61"/>
      <c r="VO135" s="61"/>
      <c r="VP135" s="61"/>
      <c r="VQ135" s="61"/>
      <c r="VR135" s="61"/>
      <c r="VS135" s="61"/>
      <c r="VT135" s="61"/>
      <c r="VU135" s="61"/>
      <c r="VV135" s="61"/>
      <c r="VW135" s="61"/>
      <c r="VX135" s="61"/>
      <c r="VY135" s="61"/>
      <c r="VZ135" s="61"/>
      <c r="WA135" s="61"/>
      <c r="WB135" s="61"/>
      <c r="WC135" s="61"/>
      <c r="WD135" s="61"/>
      <c r="WE135" s="61"/>
      <c r="WF135" s="61"/>
      <c r="WG135" s="61"/>
      <c r="WH135" s="61"/>
      <c r="WI135" s="61"/>
      <c r="WJ135" s="61"/>
      <c r="WK135" s="61"/>
      <c r="WL135" s="61"/>
      <c r="WM135" s="61"/>
      <c r="WN135" s="61"/>
      <c r="WO135" s="61"/>
      <c r="WP135" s="61"/>
      <c r="WQ135" s="61"/>
      <c r="WR135" s="61"/>
      <c r="WS135" s="61"/>
      <c r="WT135" s="61"/>
      <c r="WU135" s="61"/>
      <c r="WV135" s="61"/>
      <c r="WW135" s="61"/>
      <c r="WX135" s="61"/>
      <c r="WY135" s="61"/>
      <c r="WZ135" s="61"/>
      <c r="XA135" s="61"/>
      <c r="XB135" s="61"/>
      <c r="XC135" s="61"/>
      <c r="XD135" s="61"/>
      <c r="XE135" s="61"/>
      <c r="XF135" s="61"/>
      <c r="XG135" s="61"/>
      <c r="XH135" s="61"/>
      <c r="XI135" s="61"/>
      <c r="XJ135" s="61"/>
      <c r="XK135" s="61"/>
      <c r="XL135" s="61"/>
      <c r="XM135" s="61"/>
      <c r="XN135" s="61"/>
      <c r="XO135" s="61"/>
      <c r="XP135" s="61"/>
      <c r="XQ135" s="61"/>
      <c r="XR135" s="61"/>
      <c r="XS135" s="61"/>
      <c r="XT135" s="61"/>
      <c r="XU135" s="61"/>
      <c r="XV135" s="61"/>
      <c r="XW135" s="61"/>
      <c r="XX135" s="61"/>
      <c r="XY135" s="61"/>
      <c r="XZ135" s="61"/>
      <c r="YA135" s="61"/>
      <c r="YB135" s="61"/>
      <c r="YC135" s="61"/>
      <c r="YD135" s="61"/>
      <c r="YE135" s="61"/>
      <c r="YF135" s="61"/>
      <c r="YG135" s="61"/>
      <c r="YH135" s="61"/>
      <c r="YI135" s="61"/>
      <c r="YJ135" s="61"/>
      <c r="YK135" s="61"/>
      <c r="YL135" s="61"/>
      <c r="YM135" s="61"/>
      <c r="YN135" s="61"/>
      <c r="YO135" s="61"/>
      <c r="YP135" s="61"/>
      <c r="YQ135" s="61"/>
      <c r="YR135" s="61"/>
      <c r="YS135" s="61"/>
      <c r="YT135" s="61"/>
      <c r="YU135" s="61"/>
      <c r="YV135" s="61"/>
      <c r="YW135" s="61"/>
      <c r="YX135" s="61"/>
      <c r="YY135" s="61"/>
      <c r="YZ135" s="61"/>
      <c r="ZA135" s="61"/>
      <c r="ZB135" s="61"/>
      <c r="ZC135" s="61"/>
      <c r="ZD135" s="61"/>
      <c r="ZE135" s="61"/>
      <c r="ZF135" s="61"/>
      <c r="ZG135" s="61"/>
      <c r="ZH135" s="61"/>
      <c r="ZI135" s="61"/>
      <c r="ZJ135" s="61"/>
      <c r="ZK135" s="61"/>
      <c r="ZL135" s="61"/>
      <c r="ZM135" s="61"/>
      <c r="ZN135" s="61"/>
      <c r="ZO135" s="61"/>
      <c r="ZP135" s="61"/>
      <c r="ZQ135" s="61"/>
      <c r="ZR135" s="61"/>
      <c r="ZS135" s="61"/>
      <c r="ZT135" s="61"/>
      <c r="ZU135" s="61"/>
      <c r="ZV135" s="61"/>
      <c r="ZW135" s="61"/>
      <c r="ZX135" s="61"/>
      <c r="ZY135" s="61"/>
      <c r="ZZ135" s="61"/>
      <c r="AAA135" s="61"/>
      <c r="AAB135" s="61"/>
      <c r="AAC135" s="61"/>
      <c r="AAD135" s="61"/>
      <c r="AAE135" s="61"/>
      <c r="AAF135" s="61"/>
      <c r="AAG135" s="61"/>
      <c r="AAH135" s="61"/>
      <c r="AAI135" s="61"/>
      <c r="AAJ135" s="61"/>
      <c r="AAK135" s="61"/>
      <c r="AAL135" s="61"/>
      <c r="AAM135" s="61"/>
      <c r="AAN135" s="61"/>
      <c r="AAO135" s="61"/>
      <c r="AAP135" s="61"/>
      <c r="AAQ135" s="61"/>
      <c r="AAR135" s="61"/>
      <c r="AAS135" s="61"/>
      <c r="AAT135" s="61"/>
      <c r="AAU135" s="61"/>
      <c r="AAV135" s="61"/>
      <c r="AAW135" s="61"/>
      <c r="AAX135" s="61"/>
      <c r="AAY135" s="61"/>
      <c r="AAZ135" s="61"/>
      <c r="ABA135" s="61"/>
      <c r="ABB135" s="61"/>
      <c r="ABC135" s="61"/>
      <c r="ABD135" s="61"/>
      <c r="ABE135" s="61"/>
      <c r="ABF135" s="61"/>
      <c r="ABG135" s="61"/>
      <c r="ABH135" s="61"/>
      <c r="ABI135" s="61"/>
      <c r="ABJ135" s="61"/>
      <c r="ABK135" s="61"/>
      <c r="ABL135" s="61"/>
      <c r="ABM135" s="61"/>
      <c r="ABN135" s="61"/>
      <c r="ABO135" s="61"/>
      <c r="ABP135" s="61"/>
      <c r="ABQ135" s="61"/>
      <c r="ABR135" s="61"/>
      <c r="ABS135" s="61"/>
      <c r="ABT135" s="61"/>
      <c r="ABU135" s="61"/>
      <c r="ABV135" s="61"/>
      <c r="ABW135" s="61"/>
      <c r="ABX135" s="61"/>
      <c r="ABY135" s="61"/>
      <c r="ABZ135" s="61"/>
      <c r="ACA135" s="61"/>
      <c r="ACB135" s="61"/>
      <c r="ACC135" s="61"/>
      <c r="ACD135" s="61"/>
      <c r="ACE135" s="61"/>
      <c r="ACF135" s="61"/>
      <c r="ACG135" s="61"/>
      <c r="ACH135" s="61"/>
      <c r="ACI135" s="61"/>
      <c r="ACJ135" s="61"/>
      <c r="ACK135" s="61"/>
      <c r="ACL135" s="61"/>
      <c r="ACM135" s="61"/>
      <c r="ACN135" s="61"/>
      <c r="ACO135" s="61"/>
      <c r="ACP135" s="61"/>
      <c r="ACQ135" s="61"/>
      <c r="ACR135" s="61"/>
      <c r="ACS135" s="61"/>
      <c r="ACT135" s="61"/>
      <c r="ACU135" s="61"/>
      <c r="ACV135" s="61"/>
      <c r="ACW135" s="61"/>
      <c r="ACX135" s="61"/>
      <c r="ACY135" s="61"/>
      <c r="ACZ135" s="61"/>
      <c r="ADA135" s="61"/>
      <c r="ADB135" s="61"/>
      <c r="ADC135" s="61"/>
      <c r="ADD135" s="61"/>
      <c r="ADE135" s="61"/>
      <c r="ADF135" s="61"/>
      <c r="ADG135" s="61"/>
      <c r="ADH135" s="61"/>
      <c r="ADI135" s="61"/>
      <c r="ADJ135" s="61"/>
      <c r="ADK135" s="61"/>
      <c r="ADL135" s="61"/>
      <c r="ADM135" s="61"/>
      <c r="ADN135" s="61"/>
      <c r="ADO135" s="61"/>
      <c r="ADP135" s="61"/>
      <c r="ADQ135" s="61"/>
      <c r="ADR135" s="61"/>
      <c r="ADS135" s="61"/>
      <c r="ADT135" s="61"/>
      <c r="ADU135" s="61"/>
      <c r="ADV135" s="61"/>
      <c r="ADW135" s="61"/>
      <c r="ADX135" s="61"/>
      <c r="ADY135" s="61"/>
      <c r="ADZ135" s="61"/>
      <c r="AEA135" s="61"/>
      <c r="AEB135" s="61"/>
      <c r="AEC135" s="61"/>
      <c r="AED135" s="61"/>
      <c r="AEE135" s="61"/>
      <c r="AEF135" s="61"/>
      <c r="AEG135" s="61"/>
      <c r="AEH135" s="61"/>
      <c r="AEI135" s="61"/>
      <c r="AEJ135" s="61"/>
      <c r="AEK135" s="61"/>
      <c r="AEL135" s="61"/>
      <c r="AEM135" s="61"/>
      <c r="AEN135" s="61"/>
      <c r="AEO135" s="61"/>
      <c r="AEP135" s="61"/>
      <c r="AEQ135" s="61"/>
      <c r="AER135" s="61"/>
      <c r="AES135" s="61"/>
      <c r="AET135" s="61"/>
      <c r="AEU135" s="61"/>
      <c r="AEV135" s="61"/>
      <c r="AEW135" s="61"/>
      <c r="AEX135" s="61"/>
      <c r="AEY135" s="61"/>
      <c r="AEZ135" s="61"/>
      <c r="AFA135" s="61"/>
      <c r="AFB135" s="61"/>
      <c r="AFC135" s="61"/>
      <c r="AFD135" s="61"/>
      <c r="AFE135" s="61"/>
      <c r="AFF135" s="61"/>
      <c r="AFG135" s="61"/>
      <c r="AFH135" s="61"/>
      <c r="AFI135" s="61"/>
      <c r="AFJ135" s="61"/>
      <c r="AFK135" s="61"/>
      <c r="AFL135" s="61"/>
      <c r="AFM135" s="61"/>
      <c r="AFN135" s="61"/>
      <c r="AFO135" s="61"/>
      <c r="AFP135" s="61"/>
      <c r="AFQ135" s="61"/>
      <c r="AFR135" s="61"/>
      <c r="AFS135" s="61"/>
      <c r="AFT135" s="61"/>
      <c r="AFU135" s="61"/>
      <c r="AFV135" s="61"/>
      <c r="AFW135" s="61"/>
      <c r="AFX135" s="61"/>
      <c r="AFY135" s="61"/>
      <c r="AFZ135" s="61"/>
      <c r="AGA135" s="61"/>
      <c r="AGB135" s="61"/>
      <c r="AGC135" s="61"/>
      <c r="AGD135" s="61"/>
      <c r="AGE135" s="61"/>
      <c r="AGF135" s="61"/>
      <c r="AGG135" s="61"/>
      <c r="AGH135" s="61"/>
      <c r="AGI135" s="61"/>
      <c r="AGJ135" s="61"/>
      <c r="AGK135" s="61"/>
      <c r="AGL135" s="61"/>
      <c r="AGM135" s="61"/>
      <c r="AGN135" s="61"/>
      <c r="AGO135" s="61"/>
      <c r="AGP135" s="61"/>
      <c r="AGQ135" s="61"/>
      <c r="AGR135" s="61"/>
      <c r="AGS135" s="61"/>
      <c r="AGT135" s="61"/>
      <c r="AGU135" s="61"/>
      <c r="AGV135" s="61"/>
      <c r="AGW135" s="61"/>
      <c r="AGX135" s="61"/>
      <c r="AGY135" s="61"/>
      <c r="AGZ135" s="61"/>
      <c r="AHA135" s="61"/>
      <c r="AHB135" s="61"/>
      <c r="AHC135" s="61"/>
      <c r="AHD135" s="61"/>
      <c r="AHE135" s="61"/>
      <c r="AHF135" s="61"/>
      <c r="AHG135" s="61"/>
      <c r="AHH135" s="61"/>
      <c r="AHI135" s="61"/>
      <c r="AHJ135" s="61"/>
      <c r="AHK135" s="61"/>
      <c r="AHL135" s="61"/>
      <c r="AHM135" s="61"/>
      <c r="AHN135" s="61"/>
      <c r="AHO135" s="61"/>
      <c r="AHP135" s="61"/>
      <c r="AHQ135" s="61"/>
      <c r="AHR135" s="61"/>
      <c r="AHS135" s="61"/>
      <c r="AHT135" s="61"/>
      <c r="AHU135" s="61"/>
      <c r="AHV135" s="61"/>
      <c r="AHW135" s="61"/>
      <c r="AHX135" s="61"/>
      <c r="AHY135" s="61"/>
      <c r="AHZ135" s="61"/>
      <c r="AIA135" s="61"/>
      <c r="AIB135" s="61"/>
      <c r="AIC135" s="61"/>
      <c r="AID135" s="61"/>
      <c r="AIE135" s="61"/>
      <c r="AIF135" s="61"/>
      <c r="AIG135" s="61"/>
      <c r="AIH135" s="61"/>
      <c r="AII135" s="61"/>
      <c r="AIJ135" s="61"/>
      <c r="AIK135" s="61"/>
      <c r="AIL135" s="61"/>
      <c r="AIM135" s="61"/>
      <c r="AIN135" s="61"/>
      <c r="AIO135" s="61"/>
      <c r="AIP135" s="61"/>
      <c r="AIQ135" s="61"/>
      <c r="AIR135" s="61"/>
      <c r="AIS135" s="61"/>
      <c r="AIT135" s="61"/>
      <c r="AIU135" s="61"/>
      <c r="AIV135" s="61"/>
      <c r="AIW135" s="61"/>
      <c r="AIX135" s="61"/>
      <c r="AIY135" s="61"/>
      <c r="AIZ135" s="61"/>
      <c r="AJA135" s="61"/>
      <c r="AJB135" s="61"/>
      <c r="AJC135" s="61"/>
      <c r="AJD135" s="61"/>
      <c r="AJE135" s="61"/>
      <c r="AJF135" s="61"/>
      <c r="AJG135" s="61"/>
      <c r="AJH135" s="61"/>
      <c r="AJI135" s="61"/>
      <c r="AJJ135" s="61"/>
      <c r="AJK135" s="61"/>
      <c r="AJL135" s="61"/>
      <c r="AJM135" s="61"/>
      <c r="AJN135" s="61"/>
      <c r="AJO135" s="61"/>
      <c r="AJP135" s="61"/>
      <c r="AJQ135" s="61"/>
      <c r="AJR135" s="61"/>
      <c r="AJS135" s="61"/>
      <c r="AJT135" s="61"/>
      <c r="AJU135" s="61"/>
      <c r="AJV135" s="61"/>
      <c r="AJW135" s="61"/>
      <c r="AJX135" s="61"/>
      <c r="AJY135" s="61"/>
      <c r="AJZ135" s="61"/>
      <c r="AKA135" s="61"/>
      <c r="AKB135" s="61"/>
      <c r="AKC135" s="61"/>
      <c r="AKD135" s="61"/>
      <c r="AKE135" s="61"/>
      <c r="AKF135" s="61"/>
      <c r="AKG135" s="61"/>
      <c r="AKH135" s="61"/>
      <c r="AKI135" s="61"/>
      <c r="AKJ135" s="61"/>
      <c r="AKK135" s="61"/>
      <c r="AKL135" s="61"/>
      <c r="AKM135" s="61"/>
      <c r="AKN135" s="61"/>
      <c r="AKO135" s="61"/>
      <c r="AKP135" s="61"/>
      <c r="AKQ135" s="61"/>
      <c r="AKR135" s="61"/>
      <c r="AKS135" s="61"/>
      <c r="AKT135" s="61"/>
      <c r="AKU135" s="61"/>
      <c r="AKV135" s="61"/>
      <c r="AKW135" s="61"/>
      <c r="AKX135" s="61"/>
      <c r="AKY135" s="61"/>
      <c r="AKZ135" s="61"/>
      <c r="ALA135" s="61"/>
      <c r="ALB135" s="61"/>
      <c r="ALC135" s="61"/>
      <c r="ALD135" s="61"/>
      <c r="ALE135" s="61"/>
      <c r="ALF135" s="61"/>
      <c r="ALG135" s="61"/>
      <c r="ALH135" s="61"/>
      <c r="ALI135" s="61"/>
      <c r="ALJ135" s="61"/>
      <c r="ALK135" s="61"/>
      <c r="ALL135" s="61"/>
      <c r="ALM135" s="61"/>
      <c r="ALN135" s="61"/>
      <c r="ALO135" s="61"/>
      <c r="ALP135" s="61"/>
      <c r="ALQ135" s="61"/>
      <c r="ALR135" s="61"/>
      <c r="ALS135" s="61"/>
      <c r="ALT135" s="61"/>
      <c r="ALU135" s="61"/>
      <c r="ALV135" s="61"/>
      <c r="ALW135" s="61"/>
      <c r="ALX135" s="61"/>
      <c r="ALY135" s="61"/>
      <c r="ALZ135" s="61"/>
      <c r="AMA135" s="61"/>
      <c r="AMB135" s="61"/>
      <c r="AMC135" s="61"/>
      <c r="AMD135" s="61"/>
      <c r="AME135" s="61"/>
      <c r="AMF135" s="61"/>
      <c r="AMG135" s="61"/>
      <c r="AMH135" s="61"/>
      <c r="AMI135" s="61"/>
      <c r="AMJ135" s="61"/>
      <c r="AMK135" s="61"/>
      <c r="AML135" s="61"/>
      <c r="AMM135" s="61"/>
      <c r="AMN135" s="61"/>
      <c r="AMO135" s="61"/>
      <c r="AMP135" s="61"/>
      <c r="AMQ135" s="61"/>
      <c r="AMR135" s="61"/>
      <c r="AMS135" s="61"/>
      <c r="AMT135" s="61"/>
      <c r="AMU135" s="61"/>
      <c r="AMV135" s="61"/>
      <c r="AMW135" s="61"/>
      <c r="AMX135" s="61"/>
      <c r="AMY135" s="61"/>
      <c r="AMZ135" s="61"/>
      <c r="ANA135" s="61"/>
      <c r="ANB135" s="61"/>
      <c r="ANC135" s="61"/>
      <c r="AND135" s="61"/>
      <c r="ANE135" s="61"/>
      <c r="ANF135" s="61"/>
      <c r="ANG135" s="61"/>
      <c r="ANH135" s="61"/>
      <c r="ANI135" s="61"/>
      <c r="ANJ135" s="35"/>
    </row>
    <row r="136" spans="1:1050" s="204" customFormat="1" ht="26.1" customHeight="1" outlineLevel="2" x14ac:dyDescent="0.2">
      <c r="A136" s="102">
        <v>330</v>
      </c>
      <c r="B136" s="387" t="s">
        <v>137</v>
      </c>
      <c r="C136" s="387" t="s">
        <v>126</v>
      </c>
      <c r="D136" s="387" t="s">
        <v>114</v>
      </c>
      <c r="E136" s="387" t="s">
        <v>286</v>
      </c>
      <c r="F136" s="387"/>
      <c r="G136" s="388" t="s">
        <v>294</v>
      </c>
      <c r="H136" s="389" t="s">
        <v>130</v>
      </c>
      <c r="I136" s="389">
        <v>22</v>
      </c>
      <c r="J136" s="391">
        <v>591.52</v>
      </c>
      <c r="K136" s="391"/>
      <c r="L136" s="408"/>
      <c r="M136" s="408"/>
      <c r="N136" s="408"/>
      <c r="O136" s="408"/>
      <c r="P136" s="408"/>
      <c r="Q136" s="408">
        <v>190.01</v>
      </c>
      <c r="R136" s="408">
        <v>348.02</v>
      </c>
      <c r="S136" s="408"/>
      <c r="T136" s="408">
        <f t="shared" si="93"/>
        <v>1129.55</v>
      </c>
      <c r="U136" s="408">
        <f t="shared" si="94"/>
        <v>14737.64</v>
      </c>
      <c r="V136" s="389">
        <v>7</v>
      </c>
      <c r="W136" s="392">
        <v>22</v>
      </c>
      <c r="X136" s="393">
        <f>VLOOKUP(W136,'[1]PPTOS GENERALES 2024'!$AL$11:$AN$40,3)*Y136</f>
        <v>612.99</v>
      </c>
      <c r="Y136" s="394">
        <v>1</v>
      </c>
      <c r="Z136" s="395">
        <f>VLOOKUP(C136,'[1]PPTOS GENERALES 2024'!$AL$3:$AO$8,4)*Y136</f>
        <v>1152.97</v>
      </c>
      <c r="AA136" s="395">
        <f>VLOOKUP(C136,'[1]PPTOS GENERALES 2024'!$AL$3:$AP$8,5)*DM136*Y136</f>
        <v>41.85</v>
      </c>
      <c r="AB136" s="395"/>
      <c r="AC136" s="391">
        <f>VLOOKUP(C136,'[1]PPTOS GENERALES 2024'!$AU$3:$AV$8,2)*Y136</f>
        <v>840.87924999999996</v>
      </c>
      <c r="AD136" s="391">
        <f>VLOOKUP(C136,'[1]PPTOS GENERALES 2024'!$AU$3:$AW$8,3)*DM136*Y136</f>
        <v>30.514249999999997</v>
      </c>
      <c r="AE136" s="396">
        <f>VLOOKUP(I136,'[1]PPTOS GENERALES 2024'!$AL$11:$AN$40,3)*Y136</f>
        <v>612.99</v>
      </c>
      <c r="AF136" s="391">
        <f t="shared" si="105"/>
        <v>0</v>
      </c>
      <c r="AG136" s="391">
        <f>VLOOKUP(V136,'[1]PPTOS GENERALES 2024'!$AL$45:$AU$56,10)*Y136</f>
        <v>707.5</v>
      </c>
      <c r="AH136" s="391"/>
      <c r="AI136" s="391"/>
      <c r="AJ136" s="391"/>
      <c r="AK136" s="397"/>
      <c r="AL136" s="391">
        <f>VLOOKUP(V136,'[1]PPTOS GENERALES 2024'!$AL$45:$BB$56,12)*AK136</f>
        <v>0</v>
      </c>
      <c r="AM136" s="397"/>
      <c r="AN136" s="391">
        <f>VLOOKUP(V136,'[1]PPTOS GENERALES 2024'!$AL$45:$BB$56,14)*AM136</f>
        <v>0</v>
      </c>
      <c r="AO136" s="397"/>
      <c r="AP136" s="391">
        <f>VLOOKUP(V136,'[1]PPTOS GENERALES 2024'!$AL$45:$BB$56,15)*AO136</f>
        <v>0</v>
      </c>
      <c r="AQ136" s="397"/>
      <c r="AR136" s="391">
        <f>VLOOKUP(V136,'[1]PPTOS GENERALES 2024'!$AL$45:$BB$56,17)*AQ136</f>
        <v>0</v>
      </c>
      <c r="AS136" s="397"/>
      <c r="AT136" s="391">
        <f>VLOOKUP(V136,'[1]PPTOS GENERALES 2024'!$AL$45:$BG$56,18)*AS136</f>
        <v>0</v>
      </c>
      <c r="AU136" s="398"/>
      <c r="AV136" s="391">
        <f>VLOOKUP(V136,'[1]PPTOS GENERALES 2024'!$AL$45:$BG$56,19)*AU136</f>
        <v>0</v>
      </c>
      <c r="AW136" s="398"/>
      <c r="AX136" s="391">
        <f>VLOOKUP(V136,'[1]PPTOS GENERALES 2024'!$AL$45:$BG$56,20)*AW136</f>
        <v>0</v>
      </c>
      <c r="AY136" s="398"/>
      <c r="AZ136" s="391">
        <f>VLOOKUP(V136,'[1]PPTOS GENERALES 2024'!$AL$45:$BG$56,21)*AY136</f>
        <v>0</v>
      </c>
      <c r="BA136" s="398"/>
      <c r="BB136" s="391">
        <f>VLOOKUP(V136,'[1]PPTOS GENERALES 2024'!$AL$45:$BG$56,22)*BA136</f>
        <v>0</v>
      </c>
      <c r="BC136" s="398"/>
      <c r="BD136" s="270">
        <f>VLOOKUP(V136,'[1]PPTOS GENERALES 2024'!$AL$45:$BZ$56,23)*BC136</f>
        <v>0</v>
      </c>
      <c r="BE136" s="398"/>
      <c r="BF136" s="270">
        <f>VLOOKUP(V136,'[1]PPTOS GENERALES 2024'!$AL$45:$BZ$56,24)*BE136</f>
        <v>0</v>
      </c>
      <c r="BG136" s="398"/>
      <c r="BH136" s="270">
        <f>VLOOKUP(V136,'[1]PPTOS GENERALES 2024'!$AL$45:$BZ$56,25)*BG136</f>
        <v>0</v>
      </c>
      <c r="BI136" s="398"/>
      <c r="BJ136" s="270">
        <f>VLOOKUP(V136,'[1]PPTOS GENERALES 2024'!$AL$45:$BZ$56,26)*BI136</f>
        <v>0</v>
      </c>
      <c r="BK136" s="398"/>
      <c r="BL136" s="270">
        <f>VLOOKUP(V136,'[1]PPTOS GENERALES 2024'!$AL$45:$BZ$56,27)*BK136</f>
        <v>0</v>
      </c>
      <c r="BM136" s="270"/>
      <c r="BN136" s="270">
        <f>VLOOKUP(V136,'[1]PPTOS GENERALES 2024'!$AL$45:$BZ$56,28)*BM136</f>
        <v>0</v>
      </c>
      <c r="BO136" s="270"/>
      <c r="BP136" s="270">
        <f>VLOOKUP(V136,'[1]PPTOS GENERALES 2024'!$AL$45:$BZ$56,29)*BO136</f>
        <v>0</v>
      </c>
      <c r="BQ136" s="270"/>
      <c r="BR136" s="270">
        <f>VLOOKUP(V136,'[1]PPTOS GENERALES 2024'!$AL$45:$BZ$56,30)*BQ136</f>
        <v>0</v>
      </c>
      <c r="BS136" s="270"/>
      <c r="BT136" s="270">
        <f>VLOOKUP(V136,'[1]PPTOS GENERALES 2024'!$AL$45:$BZ$56,31)*BS136</f>
        <v>0</v>
      </c>
      <c r="BU136" s="270"/>
      <c r="BV136" s="270">
        <f>VLOOKUP(V136,'[1]PPTOS GENERALES 2024'!$AL$45:$BZ$56,32)*BU136</f>
        <v>0</v>
      </c>
      <c r="BW136" s="270"/>
      <c r="BX136" s="270">
        <f>VLOOKUP(V136,'[1]PPTOS GENERALES 2024'!$AL$45:$BZ$56,33)*BW136</f>
        <v>0</v>
      </c>
      <c r="BY136" s="270"/>
      <c r="BZ136" s="270">
        <f>VLOOKUP(V136,'[1]PPTOS GENERALES 2024'!$AL$45:$BZ$56,34)*BY136</f>
        <v>0</v>
      </c>
      <c r="CA136" s="270"/>
      <c r="CB136" s="270">
        <f>VLOOKUP(V136,'[1]PPTOS GENERALES 2024'!$AL$45:$BZ$56,35)*CA136</f>
        <v>0</v>
      </c>
      <c r="CC136" s="270">
        <v>0</v>
      </c>
      <c r="CD136" s="270">
        <f>VLOOKUP(V136,'[1]PPTOS GENERALES 2024'!$AL$45:$BZ$56,36)*CC136</f>
        <v>0</v>
      </c>
      <c r="CE136" s="270">
        <v>0</v>
      </c>
      <c r="CF136" s="270">
        <f>VLOOKUP(V136,'[1]PPTOS GENERALES 2024'!$AL$45:$BZ$56,37)*CE136</f>
        <v>0</v>
      </c>
      <c r="CG136" s="270">
        <v>0</v>
      </c>
      <c r="CH136" s="270">
        <f>VLOOKUP(V136,'[1]PPTOS GENERALES 2024'!$AL$45:$BZ$56,38)*CG136</f>
        <v>0</v>
      </c>
      <c r="CI136" s="270">
        <v>0</v>
      </c>
      <c r="CJ136" s="270">
        <f>VLOOKUP(V136,'[1]PPTOS GENERALES 2024'!$AL$45:$BZ$56,39)*CI136</f>
        <v>0</v>
      </c>
      <c r="CK136" s="270"/>
      <c r="CL136" s="270">
        <f>VLOOKUP(V136,'[1]PPTOS GENERALES 2024'!$AL$45:$BZ$56,40)*CK136</f>
        <v>0</v>
      </c>
      <c r="CM136" s="270"/>
      <c r="CN136" s="270">
        <f>VLOOKUP(V136,'[1]PPTOS GENERALES 2024'!$AL$45:$BZ$56,41)*CM136</f>
        <v>0</v>
      </c>
      <c r="CO136" s="391"/>
      <c r="CP136" s="391">
        <f t="array" ref="CP136">(Z136*12)+(AC136*2)</f>
        <v>15517.398499999999</v>
      </c>
      <c r="CQ136" s="391">
        <f t="shared" si="109"/>
        <v>0</v>
      </c>
      <c r="CR136" s="391"/>
      <c r="CS136" s="391"/>
      <c r="CT136" s="391"/>
      <c r="CU136" s="391">
        <f t="shared" si="106"/>
        <v>563.22850000000005</v>
      </c>
      <c r="CV136" s="270">
        <f>SUM(CO136:CU136)</f>
        <v>16080.626999999999</v>
      </c>
      <c r="CW136" s="391">
        <f t="shared" si="107"/>
        <v>8581.86</v>
      </c>
      <c r="CX136" s="391">
        <f t="shared" si="108"/>
        <v>9905</v>
      </c>
      <c r="CY136" s="270">
        <f t="shared" si="97"/>
        <v>0</v>
      </c>
      <c r="CZ136" s="278">
        <f t="shared" si="98"/>
        <v>9905</v>
      </c>
      <c r="DA136" s="129">
        <f t="shared" si="104"/>
        <v>34567.487000000001</v>
      </c>
      <c r="DB136" s="390">
        <v>0</v>
      </c>
      <c r="DC136" s="400">
        <f t="shared" si="99"/>
        <v>35214.339999999997</v>
      </c>
      <c r="DD136" s="401">
        <f t="shared" si="100"/>
        <v>1.3894151302379485</v>
      </c>
      <c r="DE136" s="391"/>
      <c r="DF136" s="391"/>
      <c r="DG136" s="391">
        <f t="shared" si="101"/>
        <v>2515.31</v>
      </c>
      <c r="DH136" s="389" t="e">
        <f>#REF!-#REF!</f>
        <v>#REF!</v>
      </c>
      <c r="DI136" s="402" t="s">
        <v>122</v>
      </c>
      <c r="DJ136" s="411">
        <v>44562</v>
      </c>
      <c r="DK136" s="284">
        <v>45658</v>
      </c>
      <c r="DL136" s="389">
        <f t="shared" si="102"/>
        <v>1</v>
      </c>
      <c r="DM136" s="389">
        <f t="shared" si="103"/>
        <v>1</v>
      </c>
      <c r="DN136" s="404">
        <f>ROUND(AF136/30,2)</f>
        <v>0</v>
      </c>
      <c r="DO136" s="405">
        <f>ROUND(AJ136/30,2)</f>
        <v>0</v>
      </c>
      <c r="DP136" s="405">
        <f>ROUND(AL136/30,2)</f>
        <v>0</v>
      </c>
      <c r="DQ136" s="405">
        <f>ROUND(AN136/30,2)</f>
        <v>0</v>
      </c>
      <c r="DR136" s="405">
        <f>ROUND(AP136/30,2)</f>
        <v>0</v>
      </c>
      <c r="DS136" s="405">
        <f>ROUND(AR136/30,2)</f>
        <v>0</v>
      </c>
      <c r="DT136" s="405">
        <f>ROUND(AT136/30,2)</f>
        <v>0</v>
      </c>
      <c r="DU136" s="405">
        <f>ROUND(AV136/30,2)</f>
        <v>0</v>
      </c>
      <c r="DV136" s="405">
        <f>ROUND(AX136/30,2)</f>
        <v>0</v>
      </c>
      <c r="DW136" s="405">
        <f>ROUND(AZ136/30,2)</f>
        <v>0</v>
      </c>
      <c r="DX136" s="405">
        <f>ROUND(BB136/30,2)</f>
        <v>0</v>
      </c>
      <c r="DZ136" s="406" t="s">
        <v>134</v>
      </c>
      <c r="EA136" s="406">
        <v>1390.57</v>
      </c>
      <c r="EB136" s="407" t="e">
        <f>#REF!-DZ136</f>
        <v>#REF!</v>
      </c>
      <c r="EC136" s="408">
        <f>DG136-EA136</f>
        <v>1124.74</v>
      </c>
      <c r="ED136" s="409">
        <f>ROUND(DB136/2,2)</f>
        <v>0</v>
      </c>
      <c r="EI136" s="134" t="s">
        <v>288</v>
      </c>
      <c r="EJ136" s="124">
        <v>330</v>
      </c>
      <c r="EK136" s="67">
        <v>3</v>
      </c>
      <c r="EL136" s="67">
        <v>3</v>
      </c>
      <c r="EM136" s="68">
        <v>0</v>
      </c>
      <c r="EN136" s="170" t="s">
        <v>132</v>
      </c>
      <c r="EO136" s="170" t="s">
        <v>132</v>
      </c>
      <c r="EU136" s="35"/>
      <c r="EV136" s="35"/>
      <c r="EW136" s="35"/>
      <c r="EX136" s="35"/>
      <c r="EY136" s="35"/>
      <c r="EZ136" s="35"/>
      <c r="FA136" s="35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1"/>
      <c r="GX136" s="61"/>
      <c r="GY136" s="61"/>
      <c r="GZ136" s="61"/>
      <c r="HA136" s="61"/>
      <c r="HB136" s="61"/>
      <c r="HC136" s="61"/>
      <c r="HD136" s="61"/>
      <c r="HE136" s="61"/>
      <c r="HF136" s="61"/>
      <c r="HG136" s="61"/>
      <c r="HH136" s="61"/>
      <c r="HI136" s="61"/>
      <c r="HJ136" s="61"/>
      <c r="HK136" s="61"/>
      <c r="HL136" s="61"/>
      <c r="HM136" s="61"/>
      <c r="HN136" s="61"/>
      <c r="HO136" s="61"/>
      <c r="HP136" s="61"/>
      <c r="HQ136" s="61"/>
      <c r="HR136" s="61"/>
      <c r="HS136" s="61"/>
      <c r="HT136" s="61"/>
      <c r="HU136" s="61"/>
      <c r="HV136" s="61"/>
      <c r="HW136" s="61"/>
      <c r="HX136" s="61"/>
      <c r="HY136" s="61"/>
      <c r="HZ136" s="61"/>
      <c r="IA136" s="61"/>
      <c r="IB136" s="61"/>
      <c r="IC136" s="61"/>
      <c r="ID136" s="61"/>
      <c r="IE136" s="61"/>
      <c r="IF136" s="61"/>
      <c r="IG136" s="61"/>
      <c r="IH136" s="61"/>
      <c r="II136" s="61"/>
      <c r="IJ136" s="61"/>
      <c r="IK136" s="61"/>
      <c r="IL136" s="61"/>
      <c r="IM136" s="61"/>
      <c r="IN136" s="61"/>
      <c r="IO136" s="61"/>
      <c r="IP136" s="61"/>
      <c r="IQ136" s="61"/>
      <c r="IR136" s="61"/>
      <c r="IS136" s="61"/>
      <c r="IT136" s="61"/>
      <c r="IU136" s="61"/>
      <c r="IV136" s="61"/>
      <c r="IW136" s="61"/>
      <c r="IX136" s="61"/>
      <c r="IY136" s="61"/>
      <c r="IZ136" s="61"/>
      <c r="JA136" s="61"/>
      <c r="JB136" s="61"/>
      <c r="JC136" s="61"/>
      <c r="JD136" s="61"/>
      <c r="JE136" s="61"/>
      <c r="JF136" s="61"/>
      <c r="JG136" s="61"/>
      <c r="JH136" s="61"/>
      <c r="JI136" s="61"/>
      <c r="JJ136" s="61"/>
      <c r="JK136" s="61"/>
      <c r="JL136" s="61"/>
      <c r="JM136" s="61"/>
      <c r="JN136" s="61"/>
      <c r="JO136" s="61"/>
      <c r="JP136" s="61"/>
      <c r="JQ136" s="61"/>
      <c r="JR136" s="61"/>
      <c r="JS136" s="61"/>
      <c r="JT136" s="61"/>
      <c r="JU136" s="61"/>
      <c r="JV136" s="61"/>
      <c r="JW136" s="61"/>
      <c r="JX136" s="61"/>
      <c r="JY136" s="61"/>
      <c r="JZ136" s="61"/>
      <c r="KA136" s="61"/>
      <c r="KB136" s="61"/>
      <c r="KC136" s="61"/>
      <c r="KD136" s="61"/>
      <c r="KE136" s="61"/>
      <c r="KF136" s="61"/>
      <c r="KG136" s="61"/>
      <c r="KH136" s="61"/>
      <c r="KI136" s="61"/>
      <c r="KJ136" s="61"/>
      <c r="KK136" s="61"/>
      <c r="KL136" s="61"/>
      <c r="KM136" s="61"/>
      <c r="KN136" s="61"/>
      <c r="KO136" s="61"/>
      <c r="KP136" s="61"/>
      <c r="KQ136" s="61"/>
      <c r="KR136" s="61"/>
      <c r="KS136" s="61"/>
      <c r="KT136" s="61"/>
      <c r="KU136" s="61"/>
      <c r="KV136" s="61"/>
      <c r="KW136" s="61"/>
      <c r="KX136" s="61"/>
      <c r="KY136" s="61"/>
      <c r="KZ136" s="61"/>
      <c r="LA136" s="61"/>
      <c r="LB136" s="61"/>
      <c r="LC136" s="61"/>
      <c r="LD136" s="61"/>
      <c r="LE136" s="61"/>
      <c r="LF136" s="61"/>
      <c r="LG136" s="61"/>
      <c r="LH136" s="61"/>
      <c r="LI136" s="61"/>
      <c r="LJ136" s="61"/>
      <c r="LK136" s="61"/>
      <c r="LL136" s="61"/>
      <c r="LM136" s="61"/>
      <c r="LN136" s="61"/>
      <c r="LO136" s="61"/>
      <c r="LP136" s="61"/>
      <c r="LQ136" s="61"/>
      <c r="LR136" s="61"/>
      <c r="LS136" s="61"/>
      <c r="LT136" s="61"/>
      <c r="LU136" s="61"/>
      <c r="LV136" s="61"/>
      <c r="LW136" s="61"/>
      <c r="LX136" s="61"/>
      <c r="LY136" s="61"/>
      <c r="LZ136" s="61"/>
      <c r="MA136" s="61"/>
      <c r="MB136" s="61"/>
      <c r="MC136" s="61"/>
      <c r="MD136" s="61"/>
      <c r="ME136" s="61"/>
      <c r="MF136" s="61"/>
      <c r="MG136" s="61"/>
      <c r="MH136" s="61"/>
      <c r="MI136" s="61"/>
      <c r="MJ136" s="61"/>
      <c r="MK136" s="61"/>
      <c r="ML136" s="61"/>
      <c r="MM136" s="61"/>
      <c r="MN136" s="61"/>
      <c r="MO136" s="61"/>
      <c r="MP136" s="61"/>
      <c r="MQ136" s="61"/>
      <c r="MR136" s="61"/>
      <c r="MS136" s="61"/>
      <c r="MT136" s="61"/>
      <c r="MU136" s="61"/>
      <c r="MV136" s="61"/>
      <c r="MW136" s="61"/>
      <c r="MX136" s="61"/>
      <c r="MY136" s="61"/>
      <c r="MZ136" s="61"/>
      <c r="NA136" s="61"/>
      <c r="NB136" s="61"/>
      <c r="NC136" s="61"/>
      <c r="ND136" s="61"/>
      <c r="NE136" s="61"/>
      <c r="NF136" s="61"/>
      <c r="NG136" s="61"/>
      <c r="NH136" s="61"/>
      <c r="NI136" s="61"/>
      <c r="NJ136" s="61"/>
      <c r="NK136" s="61"/>
      <c r="NL136" s="61"/>
      <c r="NM136" s="61"/>
      <c r="NN136" s="61"/>
      <c r="NO136" s="61"/>
      <c r="NP136" s="61"/>
      <c r="NQ136" s="61"/>
      <c r="NR136" s="61"/>
      <c r="NS136" s="61"/>
      <c r="NT136" s="61"/>
      <c r="NU136" s="61"/>
      <c r="NV136" s="61"/>
      <c r="NW136" s="61"/>
      <c r="NX136" s="61"/>
      <c r="NY136" s="61"/>
      <c r="NZ136" s="61"/>
      <c r="OA136" s="61"/>
      <c r="OB136" s="61"/>
      <c r="OC136" s="61"/>
      <c r="OD136" s="61"/>
      <c r="OE136" s="61"/>
      <c r="OF136" s="61"/>
      <c r="OG136" s="61"/>
      <c r="OH136" s="61"/>
      <c r="OI136" s="61"/>
      <c r="OJ136" s="61"/>
      <c r="OK136" s="61"/>
      <c r="OL136" s="61"/>
      <c r="OM136" s="61"/>
      <c r="ON136" s="61"/>
      <c r="OO136" s="61"/>
      <c r="OP136" s="61"/>
      <c r="OQ136" s="61"/>
      <c r="OR136" s="61"/>
      <c r="OS136" s="61"/>
      <c r="OT136" s="61"/>
      <c r="OU136" s="61"/>
      <c r="OV136" s="61"/>
      <c r="OW136" s="61"/>
      <c r="OX136" s="61"/>
      <c r="OY136" s="61"/>
      <c r="OZ136" s="61"/>
      <c r="PA136" s="61"/>
      <c r="PB136" s="61"/>
      <c r="PC136" s="61"/>
      <c r="PD136" s="61"/>
      <c r="PE136" s="61"/>
      <c r="PF136" s="61"/>
      <c r="PG136" s="61"/>
      <c r="PH136" s="61"/>
      <c r="PI136" s="61"/>
      <c r="PJ136" s="61"/>
      <c r="PK136" s="61"/>
      <c r="PL136" s="61"/>
      <c r="PM136" s="61"/>
      <c r="PN136" s="61"/>
      <c r="PO136" s="61"/>
      <c r="PP136" s="61"/>
      <c r="PQ136" s="61"/>
      <c r="PR136" s="61"/>
      <c r="PS136" s="61"/>
      <c r="PT136" s="61"/>
      <c r="PU136" s="61"/>
      <c r="PV136" s="61"/>
      <c r="PW136" s="61"/>
      <c r="PX136" s="61"/>
      <c r="PY136" s="61"/>
      <c r="PZ136" s="61"/>
      <c r="QA136" s="61"/>
      <c r="QB136" s="61"/>
      <c r="QC136" s="61"/>
      <c r="QD136" s="61"/>
      <c r="QE136" s="61"/>
      <c r="QF136" s="61"/>
      <c r="QG136" s="61"/>
      <c r="QH136" s="61"/>
      <c r="QI136" s="61"/>
      <c r="QJ136" s="61"/>
      <c r="QK136" s="61"/>
      <c r="QL136" s="61"/>
      <c r="QM136" s="61"/>
      <c r="QN136" s="61"/>
      <c r="QO136" s="61"/>
      <c r="QP136" s="61"/>
      <c r="QQ136" s="61"/>
      <c r="QR136" s="61"/>
      <c r="QS136" s="61"/>
      <c r="QT136" s="61"/>
      <c r="QU136" s="61"/>
      <c r="QV136" s="61"/>
      <c r="QW136" s="61"/>
      <c r="QX136" s="61"/>
      <c r="QY136" s="61"/>
      <c r="QZ136" s="61"/>
      <c r="RA136" s="61"/>
      <c r="RB136" s="61"/>
      <c r="RC136" s="61"/>
      <c r="RD136" s="61"/>
      <c r="RE136" s="61"/>
      <c r="RF136" s="61"/>
      <c r="RG136" s="61"/>
      <c r="RH136" s="61"/>
      <c r="RI136" s="61"/>
      <c r="RJ136" s="61"/>
      <c r="RK136" s="61"/>
      <c r="RL136" s="61"/>
      <c r="RM136" s="61"/>
      <c r="RN136" s="61"/>
      <c r="RO136" s="61"/>
      <c r="RP136" s="61"/>
      <c r="RQ136" s="61"/>
      <c r="RR136" s="61"/>
      <c r="RS136" s="61"/>
      <c r="RT136" s="61"/>
      <c r="RU136" s="61"/>
      <c r="RV136" s="61"/>
      <c r="RW136" s="61"/>
      <c r="RX136" s="61"/>
      <c r="RY136" s="61"/>
      <c r="RZ136" s="61"/>
      <c r="SA136" s="61"/>
      <c r="SB136" s="61"/>
      <c r="SC136" s="61"/>
      <c r="SD136" s="61"/>
      <c r="SE136" s="61"/>
      <c r="SF136" s="61"/>
      <c r="SG136" s="61"/>
      <c r="SH136" s="61"/>
      <c r="SI136" s="61"/>
      <c r="SJ136" s="61"/>
      <c r="SK136" s="61"/>
      <c r="SL136" s="61"/>
      <c r="SM136" s="61"/>
      <c r="SN136" s="61"/>
      <c r="SO136" s="61"/>
      <c r="SP136" s="61"/>
      <c r="SQ136" s="61"/>
      <c r="SR136" s="61"/>
      <c r="SS136" s="61"/>
      <c r="ST136" s="61"/>
      <c r="SU136" s="61"/>
      <c r="SV136" s="61"/>
      <c r="SW136" s="61"/>
      <c r="SX136" s="61"/>
      <c r="SY136" s="61"/>
      <c r="SZ136" s="61"/>
      <c r="TA136" s="61"/>
      <c r="TB136" s="61"/>
      <c r="TC136" s="61"/>
      <c r="TD136" s="61"/>
      <c r="TE136" s="61"/>
      <c r="TF136" s="61"/>
      <c r="TG136" s="61"/>
      <c r="TH136" s="61"/>
      <c r="TI136" s="61"/>
      <c r="TJ136" s="61"/>
      <c r="TK136" s="61"/>
      <c r="TL136" s="61"/>
      <c r="TM136" s="61"/>
      <c r="TN136" s="61"/>
      <c r="TO136" s="61"/>
      <c r="TP136" s="61"/>
      <c r="TQ136" s="61"/>
      <c r="TR136" s="61"/>
      <c r="TS136" s="61"/>
      <c r="TT136" s="61"/>
      <c r="TU136" s="61"/>
      <c r="TV136" s="61"/>
      <c r="TW136" s="61"/>
      <c r="TX136" s="61"/>
      <c r="TY136" s="61"/>
      <c r="TZ136" s="61"/>
      <c r="UA136" s="61"/>
      <c r="UB136" s="61"/>
      <c r="UC136" s="61"/>
      <c r="UD136" s="61"/>
      <c r="UE136" s="61"/>
      <c r="UF136" s="61"/>
      <c r="UG136" s="61"/>
      <c r="UH136" s="61"/>
      <c r="UI136" s="61"/>
      <c r="UJ136" s="61"/>
      <c r="UK136" s="61"/>
      <c r="UL136" s="61"/>
      <c r="UM136" s="61"/>
      <c r="UN136" s="61"/>
      <c r="UO136" s="61"/>
      <c r="UP136" s="61"/>
      <c r="UQ136" s="61"/>
      <c r="UR136" s="61"/>
      <c r="US136" s="61"/>
      <c r="UT136" s="61"/>
      <c r="UU136" s="61"/>
      <c r="UV136" s="61"/>
      <c r="UW136" s="61"/>
      <c r="UX136" s="61"/>
      <c r="UY136" s="61"/>
      <c r="UZ136" s="61"/>
      <c r="VA136" s="61"/>
      <c r="VB136" s="61"/>
      <c r="VC136" s="61"/>
      <c r="VD136" s="61"/>
      <c r="VE136" s="61"/>
      <c r="VF136" s="61"/>
      <c r="VG136" s="61"/>
      <c r="VH136" s="61"/>
      <c r="VI136" s="61"/>
      <c r="VJ136" s="61"/>
      <c r="VK136" s="61"/>
      <c r="VL136" s="61"/>
      <c r="VM136" s="61"/>
      <c r="VN136" s="61"/>
      <c r="VO136" s="61"/>
      <c r="VP136" s="61"/>
      <c r="VQ136" s="61"/>
      <c r="VR136" s="61"/>
      <c r="VS136" s="61"/>
      <c r="VT136" s="61"/>
      <c r="VU136" s="61"/>
      <c r="VV136" s="61"/>
      <c r="VW136" s="61"/>
      <c r="VX136" s="61"/>
      <c r="VY136" s="61"/>
      <c r="VZ136" s="61"/>
      <c r="WA136" s="61"/>
      <c r="WB136" s="61"/>
      <c r="WC136" s="61"/>
      <c r="WD136" s="61"/>
      <c r="WE136" s="61"/>
      <c r="WF136" s="61"/>
      <c r="WG136" s="61"/>
      <c r="WH136" s="61"/>
      <c r="WI136" s="61"/>
      <c r="WJ136" s="61"/>
      <c r="WK136" s="61"/>
      <c r="WL136" s="61"/>
      <c r="WM136" s="61"/>
      <c r="WN136" s="61"/>
      <c r="WO136" s="61"/>
      <c r="WP136" s="61"/>
      <c r="WQ136" s="61"/>
      <c r="WR136" s="61"/>
      <c r="WS136" s="61"/>
      <c r="WT136" s="61"/>
      <c r="WU136" s="61"/>
      <c r="WV136" s="61"/>
      <c r="WW136" s="61"/>
      <c r="WX136" s="61"/>
      <c r="WY136" s="61"/>
      <c r="WZ136" s="61"/>
      <c r="XA136" s="61"/>
      <c r="XB136" s="61"/>
      <c r="XC136" s="61"/>
      <c r="XD136" s="61"/>
      <c r="XE136" s="61"/>
      <c r="XF136" s="61"/>
      <c r="XG136" s="61"/>
      <c r="XH136" s="61"/>
      <c r="XI136" s="61"/>
      <c r="XJ136" s="61"/>
      <c r="XK136" s="61"/>
      <c r="XL136" s="61"/>
      <c r="XM136" s="61"/>
      <c r="XN136" s="61"/>
      <c r="XO136" s="61"/>
      <c r="XP136" s="61"/>
      <c r="XQ136" s="61"/>
      <c r="XR136" s="61"/>
      <c r="XS136" s="61"/>
      <c r="XT136" s="61"/>
      <c r="XU136" s="61"/>
      <c r="XV136" s="61"/>
      <c r="XW136" s="61"/>
      <c r="XX136" s="61"/>
      <c r="XY136" s="61"/>
      <c r="XZ136" s="61"/>
      <c r="YA136" s="61"/>
      <c r="YB136" s="61"/>
      <c r="YC136" s="61"/>
      <c r="YD136" s="61"/>
      <c r="YE136" s="61"/>
      <c r="YF136" s="61"/>
      <c r="YG136" s="61"/>
      <c r="YH136" s="61"/>
      <c r="YI136" s="61"/>
      <c r="YJ136" s="61"/>
      <c r="YK136" s="61"/>
      <c r="YL136" s="61"/>
      <c r="YM136" s="61"/>
      <c r="YN136" s="61"/>
      <c r="YO136" s="61"/>
      <c r="YP136" s="61"/>
      <c r="YQ136" s="61"/>
      <c r="YR136" s="61"/>
      <c r="YS136" s="61"/>
      <c r="YT136" s="61"/>
      <c r="YU136" s="61"/>
      <c r="YV136" s="61"/>
      <c r="YW136" s="61"/>
      <c r="YX136" s="61"/>
      <c r="YY136" s="61"/>
      <c r="YZ136" s="61"/>
      <c r="ZA136" s="61"/>
      <c r="ZB136" s="61"/>
      <c r="ZC136" s="61"/>
      <c r="ZD136" s="61"/>
      <c r="ZE136" s="61"/>
      <c r="ZF136" s="61"/>
      <c r="ZG136" s="61"/>
      <c r="ZH136" s="61"/>
      <c r="ZI136" s="61"/>
      <c r="ZJ136" s="61"/>
      <c r="ZK136" s="61"/>
      <c r="ZL136" s="61"/>
      <c r="ZM136" s="61"/>
      <c r="ZN136" s="61"/>
      <c r="ZO136" s="61"/>
      <c r="ZP136" s="61"/>
      <c r="ZQ136" s="61"/>
      <c r="ZR136" s="61"/>
      <c r="ZS136" s="61"/>
      <c r="ZT136" s="61"/>
      <c r="ZU136" s="61"/>
      <c r="ZV136" s="61"/>
      <c r="ZW136" s="61"/>
      <c r="ZX136" s="61"/>
      <c r="ZY136" s="61"/>
      <c r="ZZ136" s="61"/>
      <c r="AAA136" s="61"/>
      <c r="AAB136" s="61"/>
      <c r="AAC136" s="61"/>
      <c r="AAD136" s="61"/>
      <c r="AAE136" s="61"/>
      <c r="AAF136" s="61"/>
      <c r="AAG136" s="61"/>
      <c r="AAH136" s="61"/>
      <c r="AAI136" s="61"/>
      <c r="AAJ136" s="61"/>
      <c r="AAK136" s="61"/>
      <c r="AAL136" s="61"/>
      <c r="AAM136" s="61"/>
      <c r="AAN136" s="61"/>
      <c r="AAO136" s="61"/>
      <c r="AAP136" s="61"/>
      <c r="AAQ136" s="61"/>
      <c r="AAR136" s="61"/>
      <c r="AAS136" s="61"/>
      <c r="AAT136" s="61"/>
      <c r="AAU136" s="61"/>
      <c r="AAV136" s="61"/>
      <c r="AAW136" s="61"/>
      <c r="AAX136" s="61"/>
      <c r="AAY136" s="61"/>
      <c r="AAZ136" s="61"/>
      <c r="ABA136" s="61"/>
      <c r="ABB136" s="61"/>
      <c r="ABC136" s="61"/>
      <c r="ABD136" s="61"/>
      <c r="ABE136" s="61"/>
      <c r="ABF136" s="61"/>
      <c r="ABG136" s="61"/>
      <c r="ABH136" s="61"/>
      <c r="ABI136" s="61"/>
      <c r="ABJ136" s="61"/>
      <c r="ABK136" s="61"/>
      <c r="ABL136" s="61"/>
      <c r="ABM136" s="61"/>
      <c r="ABN136" s="61"/>
      <c r="ABO136" s="61"/>
      <c r="ABP136" s="61"/>
      <c r="ABQ136" s="61"/>
      <c r="ABR136" s="61"/>
      <c r="ABS136" s="61"/>
      <c r="ABT136" s="61"/>
      <c r="ABU136" s="61"/>
      <c r="ABV136" s="61"/>
      <c r="ABW136" s="61"/>
      <c r="ABX136" s="61"/>
      <c r="ABY136" s="61"/>
      <c r="ABZ136" s="61"/>
      <c r="ACA136" s="61"/>
      <c r="ACB136" s="61"/>
      <c r="ACC136" s="61"/>
      <c r="ACD136" s="61"/>
      <c r="ACE136" s="61"/>
      <c r="ACF136" s="61"/>
      <c r="ACG136" s="61"/>
      <c r="ACH136" s="61"/>
      <c r="ACI136" s="61"/>
      <c r="ACJ136" s="61"/>
      <c r="ACK136" s="61"/>
      <c r="ACL136" s="61"/>
      <c r="ACM136" s="61"/>
      <c r="ACN136" s="61"/>
      <c r="ACO136" s="61"/>
      <c r="ACP136" s="61"/>
      <c r="ACQ136" s="61"/>
      <c r="ACR136" s="61"/>
      <c r="ACS136" s="61"/>
      <c r="ACT136" s="61"/>
      <c r="ACU136" s="61"/>
      <c r="ACV136" s="61"/>
      <c r="ACW136" s="61"/>
      <c r="ACX136" s="61"/>
      <c r="ACY136" s="61"/>
      <c r="ACZ136" s="61"/>
      <c r="ADA136" s="61"/>
      <c r="ADB136" s="61"/>
      <c r="ADC136" s="61"/>
      <c r="ADD136" s="61"/>
      <c r="ADE136" s="61"/>
      <c r="ADF136" s="61"/>
      <c r="ADG136" s="61"/>
      <c r="ADH136" s="61"/>
      <c r="ADI136" s="61"/>
      <c r="ADJ136" s="61"/>
      <c r="ADK136" s="61"/>
      <c r="ADL136" s="61"/>
      <c r="ADM136" s="61"/>
      <c r="ADN136" s="61"/>
      <c r="ADO136" s="61"/>
      <c r="ADP136" s="61"/>
      <c r="ADQ136" s="61"/>
      <c r="ADR136" s="61"/>
      <c r="ADS136" s="61"/>
      <c r="ADT136" s="61"/>
      <c r="ADU136" s="61"/>
      <c r="ADV136" s="61"/>
      <c r="ADW136" s="61"/>
      <c r="ADX136" s="61"/>
      <c r="ADY136" s="61"/>
      <c r="ADZ136" s="61"/>
      <c r="AEA136" s="61"/>
      <c r="AEB136" s="61"/>
      <c r="AEC136" s="61"/>
      <c r="AED136" s="61"/>
      <c r="AEE136" s="61"/>
      <c r="AEF136" s="61"/>
      <c r="AEG136" s="61"/>
      <c r="AEH136" s="61"/>
      <c r="AEI136" s="61"/>
      <c r="AEJ136" s="61"/>
      <c r="AEK136" s="61"/>
      <c r="AEL136" s="61"/>
      <c r="AEM136" s="61"/>
      <c r="AEN136" s="61"/>
      <c r="AEO136" s="61"/>
      <c r="AEP136" s="61"/>
      <c r="AEQ136" s="61"/>
      <c r="AER136" s="61"/>
      <c r="AES136" s="61"/>
      <c r="AET136" s="61"/>
      <c r="AEU136" s="61"/>
      <c r="AEV136" s="61"/>
      <c r="AEW136" s="61"/>
      <c r="AEX136" s="61"/>
      <c r="AEY136" s="61"/>
      <c r="AEZ136" s="61"/>
      <c r="AFA136" s="61"/>
      <c r="AFB136" s="61"/>
      <c r="AFC136" s="61"/>
      <c r="AFD136" s="61"/>
      <c r="AFE136" s="61"/>
      <c r="AFF136" s="61"/>
      <c r="AFG136" s="61"/>
      <c r="AFH136" s="61"/>
      <c r="AFI136" s="61"/>
      <c r="AFJ136" s="61"/>
      <c r="AFK136" s="61"/>
      <c r="AFL136" s="61"/>
      <c r="AFM136" s="61"/>
      <c r="AFN136" s="61"/>
      <c r="AFO136" s="61"/>
      <c r="AFP136" s="61"/>
      <c r="AFQ136" s="61"/>
      <c r="AFR136" s="61"/>
      <c r="AFS136" s="61"/>
      <c r="AFT136" s="61"/>
      <c r="AFU136" s="61"/>
      <c r="AFV136" s="61"/>
      <c r="AFW136" s="61"/>
      <c r="AFX136" s="61"/>
      <c r="AFY136" s="61"/>
      <c r="AFZ136" s="61"/>
      <c r="AGA136" s="61"/>
      <c r="AGB136" s="61"/>
      <c r="AGC136" s="61"/>
      <c r="AGD136" s="61"/>
      <c r="AGE136" s="61"/>
      <c r="AGF136" s="61"/>
      <c r="AGG136" s="61"/>
      <c r="AGH136" s="61"/>
      <c r="AGI136" s="61"/>
      <c r="AGJ136" s="61"/>
      <c r="AGK136" s="61"/>
      <c r="AGL136" s="61"/>
      <c r="AGM136" s="61"/>
      <c r="AGN136" s="61"/>
      <c r="AGO136" s="61"/>
      <c r="AGP136" s="61"/>
      <c r="AGQ136" s="61"/>
      <c r="AGR136" s="61"/>
      <c r="AGS136" s="61"/>
      <c r="AGT136" s="61"/>
      <c r="AGU136" s="61"/>
      <c r="AGV136" s="61"/>
      <c r="AGW136" s="61"/>
      <c r="AGX136" s="61"/>
      <c r="AGY136" s="61"/>
      <c r="AGZ136" s="61"/>
      <c r="AHA136" s="61"/>
      <c r="AHB136" s="61"/>
      <c r="AHC136" s="61"/>
      <c r="AHD136" s="61"/>
      <c r="AHE136" s="61"/>
      <c r="AHF136" s="61"/>
      <c r="AHG136" s="61"/>
      <c r="AHH136" s="61"/>
      <c r="AHI136" s="61"/>
      <c r="AHJ136" s="61"/>
      <c r="AHK136" s="61"/>
      <c r="AHL136" s="61"/>
      <c r="AHM136" s="61"/>
      <c r="AHN136" s="61"/>
      <c r="AHO136" s="61"/>
      <c r="AHP136" s="61"/>
      <c r="AHQ136" s="61"/>
      <c r="AHR136" s="61"/>
      <c r="AHS136" s="61"/>
      <c r="AHT136" s="61"/>
      <c r="AHU136" s="61"/>
      <c r="AHV136" s="61"/>
      <c r="AHW136" s="61"/>
      <c r="AHX136" s="61"/>
      <c r="AHY136" s="61"/>
      <c r="AHZ136" s="61"/>
      <c r="AIA136" s="61"/>
      <c r="AIB136" s="61"/>
      <c r="AIC136" s="61"/>
      <c r="AID136" s="61"/>
      <c r="AIE136" s="61"/>
      <c r="AIF136" s="61"/>
      <c r="AIG136" s="61"/>
      <c r="AIH136" s="61"/>
      <c r="AII136" s="61"/>
      <c r="AIJ136" s="61"/>
      <c r="AIK136" s="61"/>
      <c r="AIL136" s="61"/>
      <c r="AIM136" s="61"/>
      <c r="AIN136" s="61"/>
      <c r="AIO136" s="61"/>
      <c r="AIP136" s="61"/>
      <c r="AIQ136" s="61"/>
      <c r="AIR136" s="61"/>
      <c r="AIS136" s="61"/>
      <c r="AIT136" s="61"/>
      <c r="AIU136" s="61"/>
      <c r="AIV136" s="61"/>
      <c r="AIW136" s="61"/>
      <c r="AIX136" s="61"/>
      <c r="AIY136" s="61"/>
      <c r="AIZ136" s="61"/>
      <c r="AJA136" s="61"/>
      <c r="AJB136" s="61"/>
      <c r="AJC136" s="61"/>
      <c r="AJD136" s="61"/>
      <c r="AJE136" s="61"/>
      <c r="AJF136" s="61"/>
      <c r="AJG136" s="61"/>
      <c r="AJH136" s="61"/>
      <c r="AJI136" s="61"/>
      <c r="AJJ136" s="61"/>
      <c r="AJK136" s="61"/>
      <c r="AJL136" s="61"/>
      <c r="AJM136" s="61"/>
      <c r="AJN136" s="61"/>
      <c r="AJO136" s="61"/>
      <c r="AJP136" s="61"/>
      <c r="AJQ136" s="61"/>
      <c r="AJR136" s="61"/>
      <c r="AJS136" s="61"/>
      <c r="AJT136" s="61"/>
      <c r="AJU136" s="61"/>
      <c r="AJV136" s="61"/>
      <c r="AJW136" s="61"/>
      <c r="AJX136" s="61"/>
      <c r="AJY136" s="61"/>
      <c r="AJZ136" s="61"/>
      <c r="AKA136" s="61"/>
      <c r="AKB136" s="61"/>
      <c r="AKC136" s="61"/>
      <c r="AKD136" s="61"/>
      <c r="AKE136" s="61"/>
      <c r="AKF136" s="61"/>
      <c r="AKG136" s="61"/>
      <c r="AKH136" s="61"/>
      <c r="AKI136" s="61"/>
      <c r="AKJ136" s="61"/>
      <c r="AKK136" s="61"/>
      <c r="AKL136" s="61"/>
      <c r="AKM136" s="61"/>
      <c r="AKN136" s="61"/>
      <c r="AKO136" s="61"/>
      <c r="AKP136" s="61"/>
      <c r="AKQ136" s="61"/>
      <c r="AKR136" s="61"/>
      <c r="AKS136" s="61"/>
      <c r="AKT136" s="61"/>
      <c r="AKU136" s="61"/>
      <c r="AKV136" s="61"/>
      <c r="AKW136" s="61"/>
      <c r="AKX136" s="61"/>
      <c r="AKY136" s="61"/>
      <c r="AKZ136" s="61"/>
      <c r="ALA136" s="61"/>
      <c r="ALB136" s="61"/>
      <c r="ALC136" s="61"/>
      <c r="ALD136" s="61"/>
      <c r="ALE136" s="61"/>
      <c r="ALF136" s="61"/>
      <c r="ALG136" s="61"/>
      <c r="ALH136" s="61"/>
      <c r="ALI136" s="61"/>
      <c r="ALJ136" s="61"/>
      <c r="ALK136" s="61"/>
      <c r="ALL136" s="61"/>
      <c r="ALM136" s="61"/>
      <c r="ALN136" s="61"/>
      <c r="ALO136" s="61"/>
      <c r="ALP136" s="61"/>
      <c r="ALQ136" s="61"/>
      <c r="ALR136" s="61"/>
      <c r="ALS136" s="61"/>
      <c r="ALT136" s="61"/>
      <c r="ALU136" s="61"/>
      <c r="ALV136" s="61"/>
      <c r="ALW136" s="61"/>
      <c r="ALX136" s="61"/>
      <c r="ALY136" s="61"/>
      <c r="ALZ136" s="61"/>
      <c r="AMA136" s="61"/>
      <c r="AMB136" s="61"/>
      <c r="AMC136" s="61"/>
      <c r="AMD136" s="61"/>
      <c r="AME136" s="61"/>
      <c r="AMF136" s="61"/>
      <c r="AMG136" s="61"/>
      <c r="AMH136" s="61"/>
      <c r="AMI136" s="61"/>
      <c r="AMJ136" s="61"/>
      <c r="AMK136" s="61"/>
      <c r="AML136" s="61"/>
      <c r="AMM136" s="61"/>
      <c r="AMN136" s="61"/>
      <c r="AMO136" s="61"/>
      <c r="AMP136" s="61"/>
      <c r="AMQ136" s="61"/>
      <c r="AMR136" s="61"/>
      <c r="AMS136" s="61"/>
      <c r="AMT136" s="61"/>
      <c r="AMU136" s="61"/>
      <c r="AMV136" s="61"/>
      <c r="AMW136" s="61"/>
      <c r="AMX136" s="61"/>
      <c r="AMY136" s="61"/>
      <c r="AMZ136" s="61"/>
      <c r="ANA136" s="61"/>
      <c r="ANB136" s="61"/>
      <c r="ANC136" s="61"/>
      <c r="AND136" s="61"/>
      <c r="ANE136" s="61"/>
      <c r="ANF136" s="61"/>
      <c r="ANG136" s="61"/>
      <c r="ANH136" s="61"/>
      <c r="ANI136" s="61"/>
      <c r="ANJ136" s="35"/>
    </row>
    <row r="137" spans="1:1050" s="204" customFormat="1" ht="26.1" customHeight="1" outlineLevel="2" x14ac:dyDescent="0.2">
      <c r="A137" s="102">
        <v>330</v>
      </c>
      <c r="B137" s="387" t="s">
        <v>137</v>
      </c>
      <c r="C137" s="387" t="s">
        <v>9</v>
      </c>
      <c r="D137" s="387" t="s">
        <v>114</v>
      </c>
      <c r="E137" s="387" t="s">
        <v>286</v>
      </c>
      <c r="F137" s="387"/>
      <c r="G137" s="388" t="s">
        <v>287</v>
      </c>
      <c r="H137" s="389" t="s">
        <v>130</v>
      </c>
      <c r="I137" s="389">
        <v>16</v>
      </c>
      <c r="J137" s="391">
        <v>591.52</v>
      </c>
      <c r="K137" s="391"/>
      <c r="L137" s="408"/>
      <c r="M137" s="408"/>
      <c r="N137" s="408"/>
      <c r="O137" s="408"/>
      <c r="P137" s="408"/>
      <c r="Q137" s="408">
        <v>190.01</v>
      </c>
      <c r="R137" s="408">
        <v>348.02</v>
      </c>
      <c r="S137" s="408"/>
      <c r="T137" s="408">
        <f t="shared" si="93"/>
        <v>1129.55</v>
      </c>
      <c r="U137" s="408">
        <f t="shared" si="94"/>
        <v>14737.64</v>
      </c>
      <c r="V137" s="389">
        <v>3</v>
      </c>
      <c r="W137" s="392">
        <v>16</v>
      </c>
      <c r="X137" s="393">
        <f>VLOOKUP(W137,'[1]PPTOS GENERALES 2024'!$AL$11:$AN$40,3)*Y137</f>
        <v>420.74</v>
      </c>
      <c r="Y137" s="394">
        <v>1</v>
      </c>
      <c r="Z137" s="395">
        <f>VLOOKUP(C137,'[1]PPTOS GENERALES 2024'!$AL$3:$AO$8,4)*Y137</f>
        <v>720.49</v>
      </c>
      <c r="AA137" s="395">
        <f>VLOOKUP(C137,'[1]PPTOS GENERALES 2024'!$AL$3:$AP$8,5)*DM137*Y137</f>
        <v>21.57</v>
      </c>
      <c r="AB137" s="395"/>
      <c r="AC137" s="391">
        <f>VLOOKUP(C137,'[1]PPTOS GENERALES 2024'!$AU$3:$AV$8,2)*Y137</f>
        <v>713.92274999999995</v>
      </c>
      <c r="AD137" s="391">
        <f>VLOOKUP(C137,'[1]PPTOS GENERALES 2024'!$AU$3:$AW$8,3)*DM137*Y137</f>
        <v>21.340499999999999</v>
      </c>
      <c r="AE137" s="396">
        <f>VLOOKUP(I137,'[1]PPTOS GENERALES 2024'!$AL$11:$AN$40,3)*Y137</f>
        <v>420.74</v>
      </c>
      <c r="AF137" s="391">
        <f t="shared" si="105"/>
        <v>0</v>
      </c>
      <c r="AG137" s="391">
        <f>VLOOKUP(V137,'[1]PPTOS GENERALES 2024'!$AL$45:$AU$56,10)*Y137</f>
        <v>446.37</v>
      </c>
      <c r="AH137" s="391"/>
      <c r="AI137" s="391"/>
      <c r="AJ137" s="391"/>
      <c r="AK137" s="397"/>
      <c r="AL137" s="391">
        <f>VLOOKUP(V137,'[1]PPTOS GENERALES 2024'!$AL$45:$BB$56,12)*AK137</f>
        <v>0</v>
      </c>
      <c r="AM137" s="397"/>
      <c r="AN137" s="391">
        <f>VLOOKUP(V137,'[1]PPTOS GENERALES 2024'!$AL$45:$BB$56,14)*AM137</f>
        <v>0</v>
      </c>
      <c r="AO137" s="397"/>
      <c r="AP137" s="391">
        <f>VLOOKUP(V137,'[1]PPTOS GENERALES 2024'!$AL$45:$BB$56,15)*AO137</f>
        <v>0</v>
      </c>
      <c r="AQ137" s="397"/>
      <c r="AR137" s="391">
        <f>VLOOKUP(V137,'[1]PPTOS GENERALES 2024'!$AL$45:$BB$56,17)*AQ137</f>
        <v>0</v>
      </c>
      <c r="AS137" s="397"/>
      <c r="AT137" s="391">
        <f>VLOOKUP(V137,'[1]PPTOS GENERALES 2024'!$AL$45:$BG$56,18)*AS137</f>
        <v>0</v>
      </c>
      <c r="AU137" s="398"/>
      <c r="AV137" s="391">
        <f>VLOOKUP(V137,'[1]PPTOS GENERALES 2024'!$AL$45:$BG$56,19)*AU137</f>
        <v>0</v>
      </c>
      <c r="AW137" s="398"/>
      <c r="AX137" s="391">
        <f>VLOOKUP(V137,'[1]PPTOS GENERALES 2024'!$AL$45:$BG$56,20)*AW137</f>
        <v>0</v>
      </c>
      <c r="AY137" s="398"/>
      <c r="AZ137" s="391">
        <f>VLOOKUP(V137,'[1]PPTOS GENERALES 2024'!$AL$45:$BG$56,21)*AY137</f>
        <v>0</v>
      </c>
      <c r="BA137" s="398"/>
      <c r="BB137" s="391">
        <f>VLOOKUP(V137,'[1]PPTOS GENERALES 2024'!$AL$45:$BG$56,22)*BA137</f>
        <v>0</v>
      </c>
      <c r="BC137" s="398"/>
      <c r="BD137" s="270">
        <f>VLOOKUP(V137,'[1]PPTOS GENERALES 2024'!$AL$45:$BZ$56,23)*BC137</f>
        <v>0</v>
      </c>
      <c r="BE137" s="398"/>
      <c r="BF137" s="270">
        <f>VLOOKUP(V137,'[1]PPTOS GENERALES 2024'!$AL$45:$BZ$56,24)*BE137</f>
        <v>0</v>
      </c>
      <c r="BG137" s="398"/>
      <c r="BH137" s="270">
        <f>VLOOKUP(V137,'[1]PPTOS GENERALES 2024'!$AL$45:$BZ$56,25)*BG137</f>
        <v>0</v>
      </c>
      <c r="BI137" s="398">
        <v>1</v>
      </c>
      <c r="BJ137" s="270">
        <f>VLOOKUP(V137,'[1]PPTOS GENERALES 2024'!$AL$45:$BZ$56,26)*BI137</f>
        <v>100.03437500000001</v>
      </c>
      <c r="BK137" s="398"/>
      <c r="BL137" s="270">
        <f>VLOOKUP(V137,'[1]PPTOS GENERALES 2024'!$AL$45:$BZ$56,27)*BK137</f>
        <v>0</v>
      </c>
      <c r="BM137" s="270"/>
      <c r="BN137" s="270">
        <f>VLOOKUP(V137,'[1]PPTOS GENERALES 2024'!$AL$45:$BZ$56,28)*BM137</f>
        <v>0</v>
      </c>
      <c r="BO137" s="270"/>
      <c r="BP137" s="270">
        <f>VLOOKUP(V137,'[1]PPTOS GENERALES 2024'!$AL$45:$BZ$56,29)*BO137</f>
        <v>0</v>
      </c>
      <c r="BQ137" s="270"/>
      <c r="BR137" s="270">
        <f>VLOOKUP(V137,'[1]PPTOS GENERALES 2024'!$AL$45:$BZ$56,30)*BQ137</f>
        <v>0</v>
      </c>
      <c r="BS137" s="270"/>
      <c r="BT137" s="270">
        <f>VLOOKUP(V137,'[1]PPTOS GENERALES 2024'!$AL$45:$BZ$56,31)*BS137</f>
        <v>0</v>
      </c>
      <c r="BU137" s="270"/>
      <c r="BV137" s="270">
        <f>VLOOKUP(V137,'[1]PPTOS GENERALES 2024'!$AL$45:$BZ$56,32)*BU137</f>
        <v>0</v>
      </c>
      <c r="BW137" s="270"/>
      <c r="BX137" s="270">
        <f>VLOOKUP(V137,'[1]PPTOS GENERALES 2024'!$AL$45:$BZ$56,33)*BW137</f>
        <v>0</v>
      </c>
      <c r="BY137" s="270"/>
      <c r="BZ137" s="270">
        <f>VLOOKUP(V137,'[1]PPTOS GENERALES 2024'!$AL$45:$BZ$56,34)*BY137</f>
        <v>0</v>
      </c>
      <c r="CA137" s="270"/>
      <c r="CB137" s="270">
        <f>VLOOKUP(V137,'[1]PPTOS GENERALES 2024'!$AL$45:$BZ$56,35)*CA137</f>
        <v>0</v>
      </c>
      <c r="CC137" s="270">
        <v>0</v>
      </c>
      <c r="CD137" s="270">
        <f>VLOOKUP(V137,'[1]PPTOS GENERALES 2024'!$AL$45:$BZ$56,36)*CC137</f>
        <v>0</v>
      </c>
      <c r="CE137" s="270">
        <v>0</v>
      </c>
      <c r="CF137" s="270">
        <f>VLOOKUP(V137,'[1]PPTOS GENERALES 2024'!$AL$45:$BZ$56,37)*CE137</f>
        <v>0</v>
      </c>
      <c r="CG137" s="270">
        <v>1</v>
      </c>
      <c r="CH137" s="270">
        <f>VLOOKUP(V137,'[1]PPTOS GENERALES 2024'!$AL$45:$BZ$56,38)*CG137</f>
        <v>113.92150000000001</v>
      </c>
      <c r="CI137" s="270">
        <v>0</v>
      </c>
      <c r="CJ137" s="270">
        <f>VLOOKUP(V137,'[1]PPTOS GENERALES 2024'!$AL$45:$BZ$56,39)*CI137</f>
        <v>0</v>
      </c>
      <c r="CK137" s="270"/>
      <c r="CL137" s="270">
        <f>VLOOKUP(V137,'[1]PPTOS GENERALES 2024'!$AL$45:$BZ$56,40)*CK137</f>
        <v>0</v>
      </c>
      <c r="CM137" s="270"/>
      <c r="CN137" s="270">
        <f>VLOOKUP(V137,'[1]PPTOS GENERALES 2024'!$AL$45:$BZ$56,41)*CM137</f>
        <v>0</v>
      </c>
      <c r="CO137" s="391"/>
      <c r="CP137" s="391"/>
      <c r="CQ137" s="391">
        <f t="shared" si="109"/>
        <v>0</v>
      </c>
      <c r="CR137" s="391"/>
      <c r="CS137" s="452">
        <f t="array" ref="CS137">ROUND((Z137*12)+(AC137*2),2)</f>
        <v>10073.73</v>
      </c>
      <c r="CT137" s="391"/>
      <c r="CU137" s="391">
        <f t="shared" si="106"/>
        <v>301.52100000000002</v>
      </c>
      <c r="CV137" s="391"/>
      <c r="CW137" s="391">
        <f t="shared" si="107"/>
        <v>5890.3600000000006</v>
      </c>
      <c r="CX137" s="391">
        <f t="shared" si="108"/>
        <v>6249.18</v>
      </c>
      <c r="CY137" s="270">
        <f t="shared" si="97"/>
        <v>2995.38</v>
      </c>
      <c r="CZ137" s="278">
        <f t="shared" si="98"/>
        <v>9244.5600000000013</v>
      </c>
      <c r="DA137" s="129">
        <f t="shared" si="104"/>
        <v>25510.171000000002</v>
      </c>
      <c r="DB137" s="390">
        <v>0</v>
      </c>
      <c r="DC137" s="400">
        <f t="shared" si="99"/>
        <v>22528.38</v>
      </c>
      <c r="DD137" s="401">
        <f t="shared" si="100"/>
        <v>0.52862873567274016</v>
      </c>
      <c r="DE137" s="391"/>
      <c r="DF137" s="391"/>
      <c r="DG137" s="391">
        <f t="shared" si="101"/>
        <v>1609.17</v>
      </c>
      <c r="DH137" s="389" t="e">
        <f>#REF!-#REF!</f>
        <v>#REF!</v>
      </c>
      <c r="DI137" s="402" t="s">
        <v>122</v>
      </c>
      <c r="DJ137" s="411">
        <v>44562</v>
      </c>
      <c r="DK137" s="284">
        <v>45658</v>
      </c>
      <c r="DL137" s="389">
        <f t="shared" si="102"/>
        <v>1</v>
      </c>
      <c r="DM137" s="389">
        <f t="shared" si="103"/>
        <v>1</v>
      </c>
      <c r="DN137" s="404">
        <f>ROUND(AF137/30,2)</f>
        <v>0</v>
      </c>
      <c r="DO137" s="405">
        <f>ROUND(AJ137/30,2)</f>
        <v>0</v>
      </c>
      <c r="DP137" s="405">
        <f>ROUND(AL137/30,2)</f>
        <v>0</v>
      </c>
      <c r="DQ137" s="405">
        <f>ROUND(AN137/30,2)</f>
        <v>0</v>
      </c>
      <c r="DR137" s="405">
        <f>ROUND(AP137/30,2)</f>
        <v>0</v>
      </c>
      <c r="DS137" s="405">
        <f>ROUND(AR137/30,2)</f>
        <v>0</v>
      </c>
      <c r="DT137" s="405">
        <f>ROUND(AT137/30,2)</f>
        <v>0</v>
      </c>
      <c r="DU137" s="405">
        <f>ROUND(AV137/30,2)</f>
        <v>0</v>
      </c>
      <c r="DV137" s="405">
        <f>ROUND(AX137/30,2)</f>
        <v>0</v>
      </c>
      <c r="DW137" s="405">
        <f>ROUND(AZ137/30,2)</f>
        <v>0</v>
      </c>
      <c r="DX137" s="405">
        <f>ROUND(BB137/30,2)</f>
        <v>0</v>
      </c>
      <c r="DZ137" s="406" t="s">
        <v>134</v>
      </c>
      <c r="EA137" s="406">
        <v>1390.57</v>
      </c>
      <c r="EB137" s="407" t="e">
        <f>#REF!-DZ137</f>
        <v>#REF!</v>
      </c>
      <c r="EC137" s="408">
        <f>DG137-EA137</f>
        <v>218.60000000000014</v>
      </c>
      <c r="ED137" s="409">
        <f>ROUND(DB137/2,2)</f>
        <v>0</v>
      </c>
      <c r="EI137" s="134" t="s">
        <v>288</v>
      </c>
      <c r="EJ137" s="124">
        <v>330</v>
      </c>
      <c r="EK137" s="67">
        <v>3</v>
      </c>
      <c r="EL137" s="67">
        <v>3</v>
      </c>
      <c r="EM137" s="68">
        <v>0</v>
      </c>
      <c r="EN137" s="170" t="s">
        <v>132</v>
      </c>
      <c r="EO137" s="170" t="s">
        <v>132</v>
      </c>
      <c r="EU137" s="35"/>
      <c r="EV137" s="35"/>
      <c r="EW137" s="35"/>
      <c r="EX137" s="35"/>
      <c r="EY137" s="35"/>
      <c r="EZ137" s="35"/>
      <c r="FA137" s="35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  <c r="HB137" s="61"/>
      <c r="HC137" s="61"/>
      <c r="HD137" s="61"/>
      <c r="HE137" s="61"/>
      <c r="HF137" s="61"/>
      <c r="HG137" s="61"/>
      <c r="HH137" s="61"/>
      <c r="HI137" s="61"/>
      <c r="HJ137" s="61"/>
      <c r="HK137" s="61"/>
      <c r="HL137" s="61"/>
      <c r="HM137" s="61"/>
      <c r="HN137" s="61"/>
      <c r="HO137" s="61"/>
      <c r="HP137" s="61"/>
      <c r="HQ137" s="61"/>
      <c r="HR137" s="61"/>
      <c r="HS137" s="61"/>
      <c r="HT137" s="61"/>
      <c r="HU137" s="61"/>
      <c r="HV137" s="61"/>
      <c r="HW137" s="61"/>
      <c r="HX137" s="61"/>
      <c r="HY137" s="61"/>
      <c r="HZ137" s="61"/>
      <c r="IA137" s="61"/>
      <c r="IB137" s="61"/>
      <c r="IC137" s="61"/>
      <c r="ID137" s="61"/>
      <c r="IE137" s="61"/>
      <c r="IF137" s="61"/>
      <c r="IG137" s="61"/>
      <c r="IH137" s="61"/>
      <c r="II137" s="61"/>
      <c r="IJ137" s="61"/>
      <c r="IK137" s="61"/>
      <c r="IL137" s="61"/>
      <c r="IM137" s="61"/>
      <c r="IN137" s="61"/>
      <c r="IO137" s="61"/>
      <c r="IP137" s="61"/>
      <c r="IQ137" s="61"/>
      <c r="IR137" s="61"/>
      <c r="IS137" s="61"/>
      <c r="IT137" s="61"/>
      <c r="IU137" s="61"/>
      <c r="IV137" s="61"/>
      <c r="IW137" s="61"/>
      <c r="IX137" s="61"/>
      <c r="IY137" s="61"/>
      <c r="IZ137" s="61"/>
      <c r="JA137" s="61"/>
      <c r="JB137" s="61"/>
      <c r="JC137" s="61"/>
      <c r="JD137" s="61"/>
      <c r="JE137" s="61"/>
      <c r="JF137" s="61"/>
      <c r="JG137" s="61"/>
      <c r="JH137" s="61"/>
      <c r="JI137" s="61"/>
      <c r="JJ137" s="61"/>
      <c r="JK137" s="61"/>
      <c r="JL137" s="61"/>
      <c r="JM137" s="61"/>
      <c r="JN137" s="61"/>
      <c r="JO137" s="61"/>
      <c r="JP137" s="61"/>
      <c r="JQ137" s="61"/>
      <c r="JR137" s="61"/>
      <c r="JS137" s="61"/>
      <c r="JT137" s="61"/>
      <c r="JU137" s="61"/>
      <c r="JV137" s="61"/>
      <c r="JW137" s="61"/>
      <c r="JX137" s="61"/>
      <c r="JY137" s="61"/>
      <c r="JZ137" s="61"/>
      <c r="KA137" s="61"/>
      <c r="KB137" s="61"/>
      <c r="KC137" s="61"/>
      <c r="KD137" s="61"/>
      <c r="KE137" s="61"/>
      <c r="KF137" s="61"/>
      <c r="KG137" s="61"/>
      <c r="KH137" s="61"/>
      <c r="KI137" s="61"/>
      <c r="KJ137" s="61"/>
      <c r="KK137" s="61"/>
      <c r="KL137" s="61"/>
      <c r="KM137" s="61"/>
      <c r="KN137" s="61"/>
      <c r="KO137" s="61"/>
      <c r="KP137" s="61"/>
      <c r="KQ137" s="61"/>
      <c r="KR137" s="61"/>
      <c r="KS137" s="61"/>
      <c r="KT137" s="61"/>
      <c r="KU137" s="61"/>
      <c r="KV137" s="61"/>
      <c r="KW137" s="61"/>
      <c r="KX137" s="61"/>
      <c r="KY137" s="61"/>
      <c r="KZ137" s="61"/>
      <c r="LA137" s="61"/>
      <c r="LB137" s="61"/>
      <c r="LC137" s="61"/>
      <c r="LD137" s="61"/>
      <c r="LE137" s="61"/>
      <c r="LF137" s="61"/>
      <c r="LG137" s="61"/>
      <c r="LH137" s="61"/>
      <c r="LI137" s="61"/>
      <c r="LJ137" s="61"/>
      <c r="LK137" s="61"/>
      <c r="LL137" s="61"/>
      <c r="LM137" s="61"/>
      <c r="LN137" s="61"/>
      <c r="LO137" s="61"/>
      <c r="LP137" s="61"/>
      <c r="LQ137" s="61"/>
      <c r="LR137" s="61"/>
      <c r="LS137" s="61"/>
      <c r="LT137" s="61"/>
      <c r="LU137" s="61"/>
      <c r="LV137" s="61"/>
      <c r="LW137" s="61"/>
      <c r="LX137" s="61"/>
      <c r="LY137" s="61"/>
      <c r="LZ137" s="61"/>
      <c r="MA137" s="61"/>
      <c r="MB137" s="61"/>
      <c r="MC137" s="61"/>
      <c r="MD137" s="61"/>
      <c r="ME137" s="61"/>
      <c r="MF137" s="61"/>
      <c r="MG137" s="61"/>
      <c r="MH137" s="61"/>
      <c r="MI137" s="61"/>
      <c r="MJ137" s="61"/>
      <c r="MK137" s="61"/>
      <c r="ML137" s="61"/>
      <c r="MM137" s="61"/>
      <c r="MN137" s="61"/>
      <c r="MO137" s="61"/>
      <c r="MP137" s="61"/>
      <c r="MQ137" s="61"/>
      <c r="MR137" s="61"/>
      <c r="MS137" s="61"/>
      <c r="MT137" s="61"/>
      <c r="MU137" s="61"/>
      <c r="MV137" s="61"/>
      <c r="MW137" s="61"/>
      <c r="MX137" s="61"/>
      <c r="MY137" s="61"/>
      <c r="MZ137" s="61"/>
      <c r="NA137" s="61"/>
      <c r="NB137" s="61"/>
      <c r="NC137" s="61"/>
      <c r="ND137" s="61"/>
      <c r="NE137" s="61"/>
      <c r="NF137" s="61"/>
      <c r="NG137" s="61"/>
      <c r="NH137" s="61"/>
      <c r="NI137" s="61"/>
      <c r="NJ137" s="61"/>
      <c r="NK137" s="61"/>
      <c r="NL137" s="61"/>
      <c r="NM137" s="61"/>
      <c r="NN137" s="61"/>
      <c r="NO137" s="61"/>
      <c r="NP137" s="61"/>
      <c r="NQ137" s="61"/>
      <c r="NR137" s="61"/>
      <c r="NS137" s="61"/>
      <c r="NT137" s="61"/>
      <c r="NU137" s="61"/>
      <c r="NV137" s="61"/>
      <c r="NW137" s="61"/>
      <c r="NX137" s="61"/>
      <c r="NY137" s="61"/>
      <c r="NZ137" s="61"/>
      <c r="OA137" s="61"/>
      <c r="OB137" s="61"/>
      <c r="OC137" s="61"/>
      <c r="OD137" s="61"/>
      <c r="OE137" s="61"/>
      <c r="OF137" s="61"/>
      <c r="OG137" s="61"/>
      <c r="OH137" s="61"/>
      <c r="OI137" s="61"/>
      <c r="OJ137" s="61"/>
      <c r="OK137" s="61"/>
      <c r="OL137" s="61"/>
      <c r="OM137" s="61"/>
      <c r="ON137" s="61"/>
      <c r="OO137" s="61"/>
      <c r="OP137" s="61"/>
      <c r="OQ137" s="61"/>
      <c r="OR137" s="61"/>
      <c r="OS137" s="61"/>
      <c r="OT137" s="61"/>
      <c r="OU137" s="61"/>
      <c r="OV137" s="61"/>
      <c r="OW137" s="61"/>
      <c r="OX137" s="61"/>
      <c r="OY137" s="61"/>
      <c r="OZ137" s="61"/>
      <c r="PA137" s="61"/>
      <c r="PB137" s="61"/>
      <c r="PC137" s="61"/>
      <c r="PD137" s="61"/>
      <c r="PE137" s="61"/>
      <c r="PF137" s="61"/>
      <c r="PG137" s="61"/>
      <c r="PH137" s="61"/>
      <c r="PI137" s="61"/>
      <c r="PJ137" s="61"/>
      <c r="PK137" s="61"/>
      <c r="PL137" s="61"/>
      <c r="PM137" s="61"/>
      <c r="PN137" s="61"/>
      <c r="PO137" s="61"/>
      <c r="PP137" s="61"/>
      <c r="PQ137" s="61"/>
      <c r="PR137" s="61"/>
      <c r="PS137" s="61"/>
      <c r="PT137" s="61"/>
      <c r="PU137" s="61"/>
      <c r="PV137" s="61"/>
      <c r="PW137" s="61"/>
      <c r="PX137" s="61"/>
      <c r="PY137" s="61"/>
      <c r="PZ137" s="61"/>
      <c r="QA137" s="61"/>
      <c r="QB137" s="61"/>
      <c r="QC137" s="61"/>
      <c r="QD137" s="61"/>
      <c r="QE137" s="61"/>
      <c r="QF137" s="61"/>
      <c r="QG137" s="61"/>
      <c r="QH137" s="61"/>
      <c r="QI137" s="61"/>
      <c r="QJ137" s="61"/>
      <c r="QK137" s="61"/>
      <c r="QL137" s="61"/>
      <c r="QM137" s="61"/>
      <c r="QN137" s="61"/>
      <c r="QO137" s="61"/>
      <c r="QP137" s="61"/>
      <c r="QQ137" s="61"/>
      <c r="QR137" s="61"/>
      <c r="QS137" s="61"/>
      <c r="QT137" s="61"/>
      <c r="QU137" s="61"/>
      <c r="QV137" s="61"/>
      <c r="QW137" s="61"/>
      <c r="QX137" s="61"/>
      <c r="QY137" s="61"/>
      <c r="QZ137" s="61"/>
      <c r="RA137" s="61"/>
      <c r="RB137" s="61"/>
      <c r="RC137" s="61"/>
      <c r="RD137" s="61"/>
      <c r="RE137" s="61"/>
      <c r="RF137" s="61"/>
      <c r="RG137" s="61"/>
      <c r="RH137" s="61"/>
      <c r="RI137" s="61"/>
      <c r="RJ137" s="61"/>
      <c r="RK137" s="61"/>
      <c r="RL137" s="61"/>
      <c r="RM137" s="61"/>
      <c r="RN137" s="61"/>
      <c r="RO137" s="61"/>
      <c r="RP137" s="61"/>
      <c r="RQ137" s="61"/>
      <c r="RR137" s="61"/>
      <c r="RS137" s="61"/>
      <c r="RT137" s="61"/>
      <c r="RU137" s="61"/>
      <c r="RV137" s="61"/>
      <c r="RW137" s="61"/>
      <c r="RX137" s="61"/>
      <c r="RY137" s="61"/>
      <c r="RZ137" s="61"/>
      <c r="SA137" s="61"/>
      <c r="SB137" s="61"/>
      <c r="SC137" s="61"/>
      <c r="SD137" s="61"/>
      <c r="SE137" s="61"/>
      <c r="SF137" s="61"/>
      <c r="SG137" s="61"/>
      <c r="SH137" s="61"/>
      <c r="SI137" s="61"/>
      <c r="SJ137" s="61"/>
      <c r="SK137" s="61"/>
      <c r="SL137" s="61"/>
      <c r="SM137" s="61"/>
      <c r="SN137" s="61"/>
      <c r="SO137" s="61"/>
      <c r="SP137" s="61"/>
      <c r="SQ137" s="61"/>
      <c r="SR137" s="61"/>
      <c r="SS137" s="61"/>
      <c r="ST137" s="61"/>
      <c r="SU137" s="61"/>
      <c r="SV137" s="61"/>
      <c r="SW137" s="61"/>
      <c r="SX137" s="61"/>
      <c r="SY137" s="61"/>
      <c r="SZ137" s="61"/>
      <c r="TA137" s="61"/>
      <c r="TB137" s="61"/>
      <c r="TC137" s="61"/>
      <c r="TD137" s="61"/>
      <c r="TE137" s="61"/>
      <c r="TF137" s="61"/>
      <c r="TG137" s="61"/>
      <c r="TH137" s="61"/>
      <c r="TI137" s="61"/>
      <c r="TJ137" s="61"/>
      <c r="TK137" s="61"/>
      <c r="TL137" s="61"/>
      <c r="TM137" s="61"/>
      <c r="TN137" s="61"/>
      <c r="TO137" s="61"/>
      <c r="TP137" s="61"/>
      <c r="TQ137" s="61"/>
      <c r="TR137" s="61"/>
      <c r="TS137" s="61"/>
      <c r="TT137" s="61"/>
      <c r="TU137" s="61"/>
      <c r="TV137" s="61"/>
      <c r="TW137" s="61"/>
      <c r="TX137" s="61"/>
      <c r="TY137" s="61"/>
      <c r="TZ137" s="61"/>
      <c r="UA137" s="61"/>
      <c r="UB137" s="61"/>
      <c r="UC137" s="61"/>
      <c r="UD137" s="61"/>
      <c r="UE137" s="61"/>
      <c r="UF137" s="61"/>
      <c r="UG137" s="61"/>
      <c r="UH137" s="61"/>
      <c r="UI137" s="61"/>
      <c r="UJ137" s="61"/>
      <c r="UK137" s="61"/>
      <c r="UL137" s="61"/>
      <c r="UM137" s="61"/>
      <c r="UN137" s="61"/>
      <c r="UO137" s="61"/>
      <c r="UP137" s="61"/>
      <c r="UQ137" s="61"/>
      <c r="UR137" s="61"/>
      <c r="US137" s="61"/>
      <c r="UT137" s="61"/>
      <c r="UU137" s="61"/>
      <c r="UV137" s="61"/>
      <c r="UW137" s="61"/>
      <c r="UX137" s="61"/>
      <c r="UY137" s="61"/>
      <c r="UZ137" s="61"/>
      <c r="VA137" s="61"/>
      <c r="VB137" s="61"/>
      <c r="VC137" s="61"/>
      <c r="VD137" s="61"/>
      <c r="VE137" s="61"/>
      <c r="VF137" s="61"/>
      <c r="VG137" s="61"/>
      <c r="VH137" s="61"/>
      <c r="VI137" s="61"/>
      <c r="VJ137" s="61"/>
      <c r="VK137" s="61"/>
      <c r="VL137" s="61"/>
      <c r="VM137" s="61"/>
      <c r="VN137" s="61"/>
      <c r="VO137" s="61"/>
      <c r="VP137" s="61"/>
      <c r="VQ137" s="61"/>
      <c r="VR137" s="61"/>
      <c r="VS137" s="61"/>
      <c r="VT137" s="61"/>
      <c r="VU137" s="61"/>
      <c r="VV137" s="61"/>
      <c r="VW137" s="61"/>
      <c r="VX137" s="61"/>
      <c r="VY137" s="61"/>
      <c r="VZ137" s="61"/>
      <c r="WA137" s="61"/>
      <c r="WB137" s="61"/>
      <c r="WC137" s="61"/>
      <c r="WD137" s="61"/>
      <c r="WE137" s="61"/>
      <c r="WF137" s="61"/>
      <c r="WG137" s="61"/>
      <c r="WH137" s="61"/>
      <c r="WI137" s="61"/>
      <c r="WJ137" s="61"/>
      <c r="WK137" s="61"/>
      <c r="WL137" s="61"/>
      <c r="WM137" s="61"/>
      <c r="WN137" s="61"/>
      <c r="WO137" s="61"/>
      <c r="WP137" s="61"/>
      <c r="WQ137" s="61"/>
      <c r="WR137" s="61"/>
      <c r="WS137" s="61"/>
      <c r="WT137" s="61"/>
      <c r="WU137" s="61"/>
      <c r="WV137" s="61"/>
      <c r="WW137" s="61"/>
      <c r="WX137" s="61"/>
      <c r="WY137" s="61"/>
      <c r="WZ137" s="61"/>
      <c r="XA137" s="61"/>
      <c r="XB137" s="61"/>
      <c r="XC137" s="61"/>
      <c r="XD137" s="61"/>
      <c r="XE137" s="61"/>
      <c r="XF137" s="61"/>
      <c r="XG137" s="61"/>
      <c r="XH137" s="61"/>
      <c r="XI137" s="61"/>
      <c r="XJ137" s="61"/>
      <c r="XK137" s="61"/>
      <c r="XL137" s="61"/>
      <c r="XM137" s="61"/>
      <c r="XN137" s="61"/>
      <c r="XO137" s="61"/>
      <c r="XP137" s="61"/>
      <c r="XQ137" s="61"/>
      <c r="XR137" s="61"/>
      <c r="XS137" s="61"/>
      <c r="XT137" s="61"/>
      <c r="XU137" s="61"/>
      <c r="XV137" s="61"/>
      <c r="XW137" s="61"/>
      <c r="XX137" s="61"/>
      <c r="XY137" s="61"/>
      <c r="XZ137" s="61"/>
      <c r="YA137" s="61"/>
      <c r="YB137" s="61"/>
      <c r="YC137" s="61"/>
      <c r="YD137" s="61"/>
      <c r="YE137" s="61"/>
      <c r="YF137" s="61"/>
      <c r="YG137" s="61"/>
      <c r="YH137" s="61"/>
      <c r="YI137" s="61"/>
      <c r="YJ137" s="61"/>
      <c r="YK137" s="61"/>
      <c r="YL137" s="61"/>
      <c r="YM137" s="61"/>
      <c r="YN137" s="61"/>
      <c r="YO137" s="61"/>
      <c r="YP137" s="61"/>
      <c r="YQ137" s="61"/>
      <c r="YR137" s="61"/>
      <c r="YS137" s="61"/>
      <c r="YT137" s="61"/>
      <c r="YU137" s="61"/>
      <c r="YV137" s="61"/>
      <c r="YW137" s="61"/>
      <c r="YX137" s="61"/>
      <c r="YY137" s="61"/>
      <c r="YZ137" s="61"/>
      <c r="ZA137" s="61"/>
      <c r="ZB137" s="61"/>
      <c r="ZC137" s="61"/>
      <c r="ZD137" s="61"/>
      <c r="ZE137" s="61"/>
      <c r="ZF137" s="61"/>
      <c r="ZG137" s="61"/>
      <c r="ZH137" s="61"/>
      <c r="ZI137" s="61"/>
      <c r="ZJ137" s="61"/>
      <c r="ZK137" s="61"/>
      <c r="ZL137" s="61"/>
      <c r="ZM137" s="61"/>
      <c r="ZN137" s="61"/>
      <c r="ZO137" s="61"/>
      <c r="ZP137" s="61"/>
      <c r="ZQ137" s="61"/>
      <c r="ZR137" s="61"/>
      <c r="ZS137" s="61"/>
      <c r="ZT137" s="61"/>
      <c r="ZU137" s="61"/>
      <c r="ZV137" s="61"/>
      <c r="ZW137" s="61"/>
      <c r="ZX137" s="61"/>
      <c r="ZY137" s="61"/>
      <c r="ZZ137" s="61"/>
      <c r="AAA137" s="61"/>
      <c r="AAB137" s="61"/>
      <c r="AAC137" s="61"/>
      <c r="AAD137" s="61"/>
      <c r="AAE137" s="61"/>
      <c r="AAF137" s="61"/>
      <c r="AAG137" s="61"/>
      <c r="AAH137" s="61"/>
      <c r="AAI137" s="61"/>
      <c r="AAJ137" s="61"/>
      <c r="AAK137" s="61"/>
      <c r="AAL137" s="61"/>
      <c r="AAM137" s="61"/>
      <c r="AAN137" s="61"/>
      <c r="AAO137" s="61"/>
      <c r="AAP137" s="61"/>
      <c r="AAQ137" s="61"/>
      <c r="AAR137" s="61"/>
      <c r="AAS137" s="61"/>
      <c r="AAT137" s="61"/>
      <c r="AAU137" s="61"/>
      <c r="AAV137" s="61"/>
      <c r="AAW137" s="61"/>
      <c r="AAX137" s="61"/>
      <c r="AAY137" s="61"/>
      <c r="AAZ137" s="61"/>
      <c r="ABA137" s="61"/>
      <c r="ABB137" s="61"/>
      <c r="ABC137" s="61"/>
      <c r="ABD137" s="61"/>
      <c r="ABE137" s="61"/>
      <c r="ABF137" s="61"/>
      <c r="ABG137" s="61"/>
      <c r="ABH137" s="61"/>
      <c r="ABI137" s="61"/>
      <c r="ABJ137" s="61"/>
      <c r="ABK137" s="61"/>
      <c r="ABL137" s="61"/>
      <c r="ABM137" s="61"/>
      <c r="ABN137" s="61"/>
      <c r="ABO137" s="61"/>
      <c r="ABP137" s="61"/>
      <c r="ABQ137" s="61"/>
      <c r="ABR137" s="61"/>
      <c r="ABS137" s="61"/>
      <c r="ABT137" s="61"/>
      <c r="ABU137" s="61"/>
      <c r="ABV137" s="61"/>
      <c r="ABW137" s="61"/>
      <c r="ABX137" s="61"/>
      <c r="ABY137" s="61"/>
      <c r="ABZ137" s="61"/>
      <c r="ACA137" s="61"/>
      <c r="ACB137" s="61"/>
      <c r="ACC137" s="61"/>
      <c r="ACD137" s="61"/>
      <c r="ACE137" s="61"/>
      <c r="ACF137" s="61"/>
      <c r="ACG137" s="61"/>
      <c r="ACH137" s="61"/>
      <c r="ACI137" s="61"/>
      <c r="ACJ137" s="61"/>
      <c r="ACK137" s="61"/>
      <c r="ACL137" s="61"/>
      <c r="ACM137" s="61"/>
      <c r="ACN137" s="61"/>
      <c r="ACO137" s="61"/>
      <c r="ACP137" s="61"/>
      <c r="ACQ137" s="61"/>
      <c r="ACR137" s="61"/>
      <c r="ACS137" s="61"/>
      <c r="ACT137" s="61"/>
      <c r="ACU137" s="61"/>
      <c r="ACV137" s="61"/>
      <c r="ACW137" s="61"/>
      <c r="ACX137" s="61"/>
      <c r="ACY137" s="61"/>
      <c r="ACZ137" s="61"/>
      <c r="ADA137" s="61"/>
      <c r="ADB137" s="61"/>
      <c r="ADC137" s="61"/>
      <c r="ADD137" s="61"/>
      <c r="ADE137" s="61"/>
      <c r="ADF137" s="61"/>
      <c r="ADG137" s="61"/>
      <c r="ADH137" s="61"/>
      <c r="ADI137" s="61"/>
      <c r="ADJ137" s="61"/>
      <c r="ADK137" s="61"/>
      <c r="ADL137" s="61"/>
      <c r="ADM137" s="61"/>
      <c r="ADN137" s="61"/>
      <c r="ADO137" s="61"/>
      <c r="ADP137" s="61"/>
      <c r="ADQ137" s="61"/>
      <c r="ADR137" s="61"/>
      <c r="ADS137" s="61"/>
      <c r="ADT137" s="61"/>
      <c r="ADU137" s="61"/>
      <c r="ADV137" s="61"/>
      <c r="ADW137" s="61"/>
      <c r="ADX137" s="61"/>
      <c r="ADY137" s="61"/>
      <c r="ADZ137" s="61"/>
      <c r="AEA137" s="61"/>
      <c r="AEB137" s="61"/>
      <c r="AEC137" s="61"/>
      <c r="AED137" s="61"/>
      <c r="AEE137" s="61"/>
      <c r="AEF137" s="61"/>
      <c r="AEG137" s="61"/>
      <c r="AEH137" s="61"/>
      <c r="AEI137" s="61"/>
      <c r="AEJ137" s="61"/>
      <c r="AEK137" s="61"/>
      <c r="AEL137" s="61"/>
      <c r="AEM137" s="61"/>
      <c r="AEN137" s="61"/>
      <c r="AEO137" s="61"/>
      <c r="AEP137" s="61"/>
      <c r="AEQ137" s="61"/>
      <c r="AER137" s="61"/>
      <c r="AES137" s="61"/>
      <c r="AET137" s="61"/>
      <c r="AEU137" s="61"/>
      <c r="AEV137" s="61"/>
      <c r="AEW137" s="61"/>
      <c r="AEX137" s="61"/>
      <c r="AEY137" s="61"/>
      <c r="AEZ137" s="61"/>
      <c r="AFA137" s="61"/>
      <c r="AFB137" s="61"/>
      <c r="AFC137" s="61"/>
      <c r="AFD137" s="61"/>
      <c r="AFE137" s="61"/>
      <c r="AFF137" s="61"/>
      <c r="AFG137" s="61"/>
      <c r="AFH137" s="61"/>
      <c r="AFI137" s="61"/>
      <c r="AFJ137" s="61"/>
      <c r="AFK137" s="61"/>
      <c r="AFL137" s="61"/>
      <c r="AFM137" s="61"/>
      <c r="AFN137" s="61"/>
      <c r="AFO137" s="61"/>
      <c r="AFP137" s="61"/>
      <c r="AFQ137" s="61"/>
      <c r="AFR137" s="61"/>
      <c r="AFS137" s="61"/>
      <c r="AFT137" s="61"/>
      <c r="AFU137" s="61"/>
      <c r="AFV137" s="61"/>
      <c r="AFW137" s="61"/>
      <c r="AFX137" s="61"/>
      <c r="AFY137" s="61"/>
      <c r="AFZ137" s="61"/>
      <c r="AGA137" s="61"/>
      <c r="AGB137" s="61"/>
      <c r="AGC137" s="61"/>
      <c r="AGD137" s="61"/>
      <c r="AGE137" s="61"/>
      <c r="AGF137" s="61"/>
      <c r="AGG137" s="61"/>
      <c r="AGH137" s="61"/>
      <c r="AGI137" s="61"/>
      <c r="AGJ137" s="61"/>
      <c r="AGK137" s="61"/>
      <c r="AGL137" s="61"/>
      <c r="AGM137" s="61"/>
      <c r="AGN137" s="61"/>
      <c r="AGO137" s="61"/>
      <c r="AGP137" s="61"/>
      <c r="AGQ137" s="61"/>
      <c r="AGR137" s="61"/>
      <c r="AGS137" s="61"/>
      <c r="AGT137" s="61"/>
      <c r="AGU137" s="61"/>
      <c r="AGV137" s="61"/>
      <c r="AGW137" s="61"/>
      <c r="AGX137" s="61"/>
      <c r="AGY137" s="61"/>
      <c r="AGZ137" s="61"/>
      <c r="AHA137" s="61"/>
      <c r="AHB137" s="61"/>
      <c r="AHC137" s="61"/>
      <c r="AHD137" s="61"/>
      <c r="AHE137" s="61"/>
      <c r="AHF137" s="61"/>
      <c r="AHG137" s="61"/>
      <c r="AHH137" s="61"/>
      <c r="AHI137" s="61"/>
      <c r="AHJ137" s="61"/>
      <c r="AHK137" s="61"/>
      <c r="AHL137" s="61"/>
      <c r="AHM137" s="61"/>
      <c r="AHN137" s="61"/>
      <c r="AHO137" s="61"/>
      <c r="AHP137" s="61"/>
      <c r="AHQ137" s="61"/>
      <c r="AHR137" s="61"/>
      <c r="AHS137" s="61"/>
      <c r="AHT137" s="61"/>
      <c r="AHU137" s="61"/>
      <c r="AHV137" s="61"/>
      <c r="AHW137" s="61"/>
      <c r="AHX137" s="61"/>
      <c r="AHY137" s="61"/>
      <c r="AHZ137" s="61"/>
      <c r="AIA137" s="61"/>
      <c r="AIB137" s="61"/>
      <c r="AIC137" s="61"/>
      <c r="AID137" s="61"/>
      <c r="AIE137" s="61"/>
      <c r="AIF137" s="61"/>
      <c r="AIG137" s="61"/>
      <c r="AIH137" s="61"/>
      <c r="AII137" s="61"/>
      <c r="AIJ137" s="61"/>
      <c r="AIK137" s="61"/>
      <c r="AIL137" s="61"/>
      <c r="AIM137" s="61"/>
      <c r="AIN137" s="61"/>
      <c r="AIO137" s="61"/>
      <c r="AIP137" s="61"/>
      <c r="AIQ137" s="61"/>
      <c r="AIR137" s="61"/>
      <c r="AIS137" s="61"/>
      <c r="AIT137" s="61"/>
      <c r="AIU137" s="61"/>
      <c r="AIV137" s="61"/>
      <c r="AIW137" s="61"/>
      <c r="AIX137" s="61"/>
      <c r="AIY137" s="61"/>
      <c r="AIZ137" s="61"/>
      <c r="AJA137" s="61"/>
      <c r="AJB137" s="61"/>
      <c r="AJC137" s="61"/>
      <c r="AJD137" s="61"/>
      <c r="AJE137" s="61"/>
      <c r="AJF137" s="61"/>
      <c r="AJG137" s="61"/>
      <c r="AJH137" s="61"/>
      <c r="AJI137" s="61"/>
      <c r="AJJ137" s="61"/>
      <c r="AJK137" s="61"/>
      <c r="AJL137" s="61"/>
      <c r="AJM137" s="61"/>
      <c r="AJN137" s="61"/>
      <c r="AJO137" s="61"/>
      <c r="AJP137" s="61"/>
      <c r="AJQ137" s="61"/>
      <c r="AJR137" s="61"/>
      <c r="AJS137" s="61"/>
      <c r="AJT137" s="61"/>
      <c r="AJU137" s="61"/>
      <c r="AJV137" s="61"/>
      <c r="AJW137" s="61"/>
      <c r="AJX137" s="61"/>
      <c r="AJY137" s="61"/>
      <c r="AJZ137" s="61"/>
      <c r="AKA137" s="61"/>
      <c r="AKB137" s="61"/>
      <c r="AKC137" s="61"/>
      <c r="AKD137" s="61"/>
      <c r="AKE137" s="61"/>
      <c r="AKF137" s="61"/>
      <c r="AKG137" s="61"/>
      <c r="AKH137" s="61"/>
      <c r="AKI137" s="61"/>
      <c r="AKJ137" s="61"/>
      <c r="AKK137" s="61"/>
      <c r="AKL137" s="61"/>
      <c r="AKM137" s="61"/>
      <c r="AKN137" s="61"/>
      <c r="AKO137" s="61"/>
      <c r="AKP137" s="61"/>
      <c r="AKQ137" s="61"/>
      <c r="AKR137" s="61"/>
      <c r="AKS137" s="61"/>
      <c r="AKT137" s="61"/>
      <c r="AKU137" s="61"/>
      <c r="AKV137" s="61"/>
      <c r="AKW137" s="61"/>
      <c r="AKX137" s="61"/>
      <c r="AKY137" s="61"/>
      <c r="AKZ137" s="61"/>
      <c r="ALA137" s="61"/>
      <c r="ALB137" s="61"/>
      <c r="ALC137" s="61"/>
      <c r="ALD137" s="61"/>
      <c r="ALE137" s="61"/>
      <c r="ALF137" s="61"/>
      <c r="ALG137" s="61"/>
      <c r="ALH137" s="61"/>
      <c r="ALI137" s="61"/>
      <c r="ALJ137" s="61"/>
      <c r="ALK137" s="61"/>
      <c r="ALL137" s="61"/>
      <c r="ALM137" s="61"/>
      <c r="ALN137" s="61"/>
      <c r="ALO137" s="61"/>
      <c r="ALP137" s="61"/>
      <c r="ALQ137" s="61"/>
      <c r="ALR137" s="61"/>
      <c r="ALS137" s="61"/>
      <c r="ALT137" s="61"/>
      <c r="ALU137" s="61"/>
      <c r="ALV137" s="61"/>
      <c r="ALW137" s="61"/>
      <c r="ALX137" s="61"/>
      <c r="ALY137" s="61"/>
      <c r="ALZ137" s="61"/>
      <c r="AMA137" s="61"/>
      <c r="AMB137" s="61"/>
      <c r="AMC137" s="61"/>
      <c r="AMD137" s="61"/>
      <c r="AME137" s="61"/>
      <c r="AMF137" s="61"/>
      <c r="AMG137" s="61"/>
      <c r="AMH137" s="61"/>
      <c r="AMI137" s="61"/>
      <c r="AMJ137" s="61"/>
      <c r="AMK137" s="61"/>
      <c r="AML137" s="61"/>
      <c r="AMM137" s="61"/>
      <c r="AMN137" s="61"/>
      <c r="AMO137" s="61"/>
      <c r="AMP137" s="61"/>
      <c r="AMQ137" s="61"/>
      <c r="AMR137" s="61"/>
      <c r="AMS137" s="61"/>
      <c r="AMT137" s="61"/>
      <c r="AMU137" s="61"/>
      <c r="AMV137" s="61"/>
      <c r="AMW137" s="61"/>
      <c r="AMX137" s="61"/>
      <c r="AMY137" s="61"/>
      <c r="AMZ137" s="61"/>
      <c r="ANA137" s="61"/>
      <c r="ANB137" s="61"/>
      <c r="ANC137" s="61"/>
      <c r="AND137" s="61"/>
      <c r="ANE137" s="61"/>
      <c r="ANF137" s="61"/>
      <c r="ANG137" s="61"/>
      <c r="ANH137" s="61"/>
      <c r="ANI137" s="61"/>
      <c r="ANJ137" s="35"/>
    </row>
    <row r="138" spans="1:1050" s="204" customFormat="1" ht="26.1" customHeight="1" outlineLevel="2" x14ac:dyDescent="0.2">
      <c r="A138" s="102">
        <v>330</v>
      </c>
      <c r="B138" s="387" t="s">
        <v>137</v>
      </c>
      <c r="C138" s="387" t="s">
        <v>9</v>
      </c>
      <c r="D138" s="387" t="s">
        <v>114</v>
      </c>
      <c r="E138" s="387" t="s">
        <v>286</v>
      </c>
      <c r="F138" s="387"/>
      <c r="G138" s="388" t="s">
        <v>287</v>
      </c>
      <c r="H138" s="389" t="s">
        <v>130</v>
      </c>
      <c r="I138" s="389">
        <v>16</v>
      </c>
      <c r="J138" s="391">
        <v>591.52</v>
      </c>
      <c r="K138" s="391"/>
      <c r="L138" s="408"/>
      <c r="M138" s="408"/>
      <c r="N138" s="408"/>
      <c r="O138" s="408"/>
      <c r="P138" s="408"/>
      <c r="Q138" s="408">
        <v>190.01</v>
      </c>
      <c r="R138" s="408">
        <v>348.02</v>
      </c>
      <c r="S138" s="408"/>
      <c r="T138" s="408">
        <f t="shared" si="93"/>
        <v>1129.55</v>
      </c>
      <c r="U138" s="408">
        <f t="shared" si="94"/>
        <v>14737.64</v>
      </c>
      <c r="V138" s="389">
        <v>3</v>
      </c>
      <c r="W138" s="392">
        <v>16</v>
      </c>
      <c r="X138" s="393">
        <f>VLOOKUP(W138,'[1]PPTOS GENERALES 2024'!$AL$11:$AN$40,3)*Y138</f>
        <v>420.74</v>
      </c>
      <c r="Y138" s="394">
        <v>1</v>
      </c>
      <c r="Z138" s="395">
        <f>VLOOKUP(C138,'[1]PPTOS GENERALES 2024'!$AL$3:$AO$8,4)*Y138</f>
        <v>720.49</v>
      </c>
      <c r="AA138" s="395">
        <f>VLOOKUP(C138,'[1]PPTOS GENERALES 2024'!$AL$3:$AP$8,5)*DM138*Y138</f>
        <v>21.57</v>
      </c>
      <c r="AB138" s="395"/>
      <c r="AC138" s="391">
        <f>VLOOKUP(C138,'[1]PPTOS GENERALES 2024'!$AU$3:$AV$8,2)*Y138</f>
        <v>713.92274999999995</v>
      </c>
      <c r="AD138" s="391">
        <f>VLOOKUP(C138,'[1]PPTOS GENERALES 2024'!$AU$3:$AW$8,3)*DM138*Y138</f>
        <v>21.340499999999999</v>
      </c>
      <c r="AE138" s="396">
        <f>VLOOKUP(I138,'[1]PPTOS GENERALES 2024'!$AL$11:$AN$40,3)*Y138</f>
        <v>420.74</v>
      </c>
      <c r="AF138" s="391">
        <f t="shared" si="105"/>
        <v>0</v>
      </c>
      <c r="AG138" s="391">
        <f>VLOOKUP(V138,'[1]PPTOS GENERALES 2024'!$AL$45:$AU$56,10)*Y138</f>
        <v>446.37</v>
      </c>
      <c r="AH138" s="391"/>
      <c r="AI138" s="391"/>
      <c r="AJ138" s="391"/>
      <c r="AK138" s="397"/>
      <c r="AL138" s="391">
        <f>VLOOKUP(V138,'[1]PPTOS GENERALES 2024'!$AL$45:$BB$56,12)*AK138</f>
        <v>0</v>
      </c>
      <c r="AM138" s="397"/>
      <c r="AN138" s="391">
        <f>VLOOKUP(V138,'[1]PPTOS GENERALES 2024'!$AL$45:$BB$56,14)*AM138</f>
        <v>0</v>
      </c>
      <c r="AO138" s="397"/>
      <c r="AP138" s="391">
        <f>VLOOKUP(V138,'[1]PPTOS GENERALES 2024'!$AL$45:$BB$56,15)*AO138</f>
        <v>0</v>
      </c>
      <c r="AQ138" s="397"/>
      <c r="AR138" s="391">
        <f>VLOOKUP(V138,'[1]PPTOS GENERALES 2024'!$AL$45:$BB$56,17)*AQ138</f>
        <v>0</v>
      </c>
      <c r="AS138" s="397"/>
      <c r="AT138" s="391">
        <f>VLOOKUP(V138,'[1]PPTOS GENERALES 2024'!$AL$45:$BG$56,18)*AS138</f>
        <v>0</v>
      </c>
      <c r="AU138" s="398"/>
      <c r="AV138" s="391">
        <f>VLOOKUP(V138,'[1]PPTOS GENERALES 2024'!$AL$45:$BG$56,19)*AU138</f>
        <v>0</v>
      </c>
      <c r="AW138" s="398"/>
      <c r="AX138" s="391">
        <f>VLOOKUP(V138,'[1]PPTOS GENERALES 2024'!$AL$45:$BG$56,20)*AW138</f>
        <v>0</v>
      </c>
      <c r="AY138" s="398"/>
      <c r="AZ138" s="391">
        <f>VLOOKUP(V138,'[1]PPTOS GENERALES 2024'!$AL$45:$BG$56,21)*AY138</f>
        <v>0</v>
      </c>
      <c r="BA138" s="398"/>
      <c r="BB138" s="391">
        <f>VLOOKUP(V138,'[1]PPTOS GENERALES 2024'!$AL$45:$BG$56,22)*BA138</f>
        <v>0</v>
      </c>
      <c r="BC138" s="398"/>
      <c r="BD138" s="270">
        <f>VLOOKUP(V138,'[1]PPTOS GENERALES 2024'!$AL$45:$BZ$56,23)*BC138</f>
        <v>0</v>
      </c>
      <c r="BE138" s="398"/>
      <c r="BF138" s="270">
        <f>VLOOKUP(V138,'[1]PPTOS GENERALES 2024'!$AL$45:$BZ$56,24)*BE138</f>
        <v>0</v>
      </c>
      <c r="BG138" s="398"/>
      <c r="BH138" s="270">
        <f>VLOOKUP(V138,'[1]PPTOS GENERALES 2024'!$AL$45:$BZ$56,25)*BG138</f>
        <v>0</v>
      </c>
      <c r="BI138" s="398">
        <v>1</v>
      </c>
      <c r="BJ138" s="270">
        <f>VLOOKUP(V138,'[1]PPTOS GENERALES 2024'!$AL$45:$BZ$56,26)*BI138</f>
        <v>100.03437500000001</v>
      </c>
      <c r="BK138" s="398"/>
      <c r="BL138" s="270">
        <f>VLOOKUP(V138,'[1]PPTOS GENERALES 2024'!$AL$45:$BZ$56,27)*BK138</f>
        <v>0</v>
      </c>
      <c r="BM138" s="270"/>
      <c r="BN138" s="270">
        <f>VLOOKUP(V138,'[1]PPTOS GENERALES 2024'!$AL$45:$BZ$56,28)*BM138</f>
        <v>0</v>
      </c>
      <c r="BO138" s="270"/>
      <c r="BP138" s="270">
        <f>VLOOKUP(V138,'[1]PPTOS GENERALES 2024'!$AL$45:$BZ$56,29)*BO138</f>
        <v>0</v>
      </c>
      <c r="BQ138" s="270"/>
      <c r="BR138" s="270">
        <f>VLOOKUP(V138,'[1]PPTOS GENERALES 2024'!$AL$45:$BZ$56,30)*BQ138</f>
        <v>0</v>
      </c>
      <c r="BS138" s="270"/>
      <c r="BT138" s="270">
        <f>VLOOKUP(V138,'[1]PPTOS GENERALES 2024'!$AL$45:$BZ$56,31)*BS138</f>
        <v>0</v>
      </c>
      <c r="BU138" s="270"/>
      <c r="BV138" s="270">
        <f>VLOOKUP(V138,'[1]PPTOS GENERALES 2024'!$AL$45:$BZ$56,32)*BU138</f>
        <v>0</v>
      </c>
      <c r="BW138" s="270"/>
      <c r="BX138" s="270">
        <f>VLOOKUP(V138,'[1]PPTOS GENERALES 2024'!$AL$45:$BZ$56,33)*BW138</f>
        <v>0</v>
      </c>
      <c r="BY138" s="270"/>
      <c r="BZ138" s="270">
        <f>VLOOKUP(V138,'[1]PPTOS GENERALES 2024'!$AL$45:$BZ$56,34)*BY138</f>
        <v>0</v>
      </c>
      <c r="CA138" s="270"/>
      <c r="CB138" s="270">
        <f>VLOOKUP(V138,'[1]PPTOS GENERALES 2024'!$AL$45:$BZ$56,35)*CA138</f>
        <v>0</v>
      </c>
      <c r="CC138" s="270">
        <v>0</v>
      </c>
      <c r="CD138" s="270">
        <f>VLOOKUP(V138,'[1]PPTOS GENERALES 2024'!$AL$45:$BZ$56,36)*CC138</f>
        <v>0</v>
      </c>
      <c r="CE138" s="270">
        <v>0</v>
      </c>
      <c r="CF138" s="270">
        <f>VLOOKUP(V138,'[1]PPTOS GENERALES 2024'!$AL$45:$BZ$56,37)*CE138</f>
        <v>0</v>
      </c>
      <c r="CG138" s="270">
        <v>1</v>
      </c>
      <c r="CH138" s="270">
        <f>VLOOKUP(V138,'[1]PPTOS GENERALES 2024'!$AL$45:$BZ$56,38)*CG138</f>
        <v>113.92150000000001</v>
      </c>
      <c r="CI138" s="270">
        <v>0</v>
      </c>
      <c r="CJ138" s="270">
        <f>VLOOKUP(V138,'[1]PPTOS GENERALES 2024'!$AL$45:$BZ$56,39)*CI138</f>
        <v>0</v>
      </c>
      <c r="CK138" s="270"/>
      <c r="CL138" s="270">
        <f>VLOOKUP(V138,'[1]PPTOS GENERALES 2024'!$AL$45:$BZ$56,40)*CK138</f>
        <v>0</v>
      </c>
      <c r="CM138" s="270"/>
      <c r="CN138" s="270">
        <f>VLOOKUP(V138,'[1]PPTOS GENERALES 2024'!$AL$45:$BZ$56,41)*CM138</f>
        <v>0</v>
      </c>
      <c r="CO138" s="391"/>
      <c r="CP138" s="391"/>
      <c r="CQ138" s="391">
        <f t="shared" si="109"/>
        <v>0</v>
      </c>
      <c r="CR138" s="391"/>
      <c r="CS138" s="452">
        <f t="array" ref="CS138">ROUND((Z138*12)+(AC138*2),2)</f>
        <v>10073.73</v>
      </c>
      <c r="CT138" s="391"/>
      <c r="CU138" s="391">
        <f t="shared" si="106"/>
        <v>301.52100000000002</v>
      </c>
      <c r="CV138" s="391"/>
      <c r="CW138" s="391">
        <f t="shared" si="107"/>
        <v>5890.3600000000006</v>
      </c>
      <c r="CX138" s="391">
        <f t="shared" si="108"/>
        <v>6249.18</v>
      </c>
      <c r="CY138" s="270">
        <f t="shared" si="97"/>
        <v>2995.38</v>
      </c>
      <c r="CZ138" s="278">
        <f t="shared" si="98"/>
        <v>9244.5600000000013</v>
      </c>
      <c r="DA138" s="129">
        <f t="shared" si="104"/>
        <v>25510.171000000002</v>
      </c>
      <c r="DB138" s="390">
        <v>0</v>
      </c>
      <c r="DC138" s="400">
        <f t="shared" si="99"/>
        <v>22528.38</v>
      </c>
      <c r="DD138" s="401">
        <f t="shared" si="100"/>
        <v>0.52862873567274016</v>
      </c>
      <c r="DE138" s="391"/>
      <c r="DF138" s="391"/>
      <c r="DG138" s="391">
        <f t="shared" si="101"/>
        <v>1609.17</v>
      </c>
      <c r="DH138" s="389" t="e">
        <f>#REF!-#REF!</f>
        <v>#REF!</v>
      </c>
      <c r="DI138" s="402" t="s">
        <v>122</v>
      </c>
      <c r="DJ138" s="411">
        <v>44562</v>
      </c>
      <c r="DK138" s="284">
        <v>45658</v>
      </c>
      <c r="DL138" s="389">
        <f t="shared" si="102"/>
        <v>1</v>
      </c>
      <c r="DM138" s="389">
        <f t="shared" si="103"/>
        <v>1</v>
      </c>
      <c r="DN138" s="404">
        <f>ROUND(AF138/30,2)</f>
        <v>0</v>
      </c>
      <c r="DO138" s="405">
        <f>ROUND(AJ138/30,2)</f>
        <v>0</v>
      </c>
      <c r="DP138" s="405">
        <f>ROUND(AL138/30,2)</f>
        <v>0</v>
      </c>
      <c r="DQ138" s="405">
        <f>ROUND(AN138/30,2)</f>
        <v>0</v>
      </c>
      <c r="DR138" s="405">
        <f>ROUND(AP138/30,2)</f>
        <v>0</v>
      </c>
      <c r="DS138" s="405">
        <f>ROUND(AR138/30,2)</f>
        <v>0</v>
      </c>
      <c r="DT138" s="405">
        <f>ROUND(AT138/30,2)</f>
        <v>0</v>
      </c>
      <c r="DU138" s="405">
        <f>ROUND(AV138/30,2)</f>
        <v>0</v>
      </c>
      <c r="DV138" s="405">
        <f>ROUND(AX138/30,2)</f>
        <v>0</v>
      </c>
      <c r="DW138" s="405">
        <f>ROUND(AZ138/30,2)</f>
        <v>0</v>
      </c>
      <c r="DX138" s="405">
        <f>ROUND(BB138/30,2)</f>
        <v>0</v>
      </c>
      <c r="DZ138" s="406" t="s">
        <v>134</v>
      </c>
      <c r="EA138" s="406">
        <v>1390.57</v>
      </c>
      <c r="EB138" s="407" t="e">
        <f>#REF!-DZ138</f>
        <v>#REF!</v>
      </c>
      <c r="EC138" s="408">
        <f>DG138-EA138</f>
        <v>218.60000000000014</v>
      </c>
      <c r="ED138" s="409">
        <f>ROUND(DB138/2,2)</f>
        <v>0</v>
      </c>
      <c r="EI138" s="134" t="s">
        <v>288</v>
      </c>
      <c r="EJ138" s="124">
        <v>330</v>
      </c>
      <c r="EK138" s="67">
        <v>3</v>
      </c>
      <c r="EL138" s="67">
        <v>3</v>
      </c>
      <c r="EM138" s="68">
        <v>0</v>
      </c>
      <c r="EN138" s="170" t="s">
        <v>132</v>
      </c>
      <c r="EO138" s="170" t="s">
        <v>132</v>
      </c>
    </row>
    <row r="139" spans="1:1050" s="204" customFormat="1" ht="26.1" customHeight="1" outlineLevel="2" x14ac:dyDescent="0.2">
      <c r="A139" s="102">
        <v>330</v>
      </c>
      <c r="B139" s="387" t="s">
        <v>137</v>
      </c>
      <c r="C139" s="387" t="s">
        <v>9</v>
      </c>
      <c r="D139" s="387" t="s">
        <v>114</v>
      </c>
      <c r="E139" s="387" t="s">
        <v>286</v>
      </c>
      <c r="F139" s="387"/>
      <c r="G139" s="388" t="s">
        <v>287</v>
      </c>
      <c r="H139" s="389" t="s">
        <v>130</v>
      </c>
      <c r="I139" s="389">
        <v>16</v>
      </c>
      <c r="J139" s="391">
        <v>591.52</v>
      </c>
      <c r="K139" s="391"/>
      <c r="L139" s="408"/>
      <c r="M139" s="408"/>
      <c r="N139" s="408"/>
      <c r="O139" s="408"/>
      <c r="P139" s="408"/>
      <c r="Q139" s="408">
        <v>190.01</v>
      </c>
      <c r="R139" s="408">
        <v>348.02</v>
      </c>
      <c r="S139" s="408"/>
      <c r="T139" s="408">
        <f t="shared" si="93"/>
        <v>1129.55</v>
      </c>
      <c r="U139" s="408">
        <f t="shared" si="94"/>
        <v>14737.64</v>
      </c>
      <c r="V139" s="389">
        <v>3</v>
      </c>
      <c r="W139" s="392">
        <v>16</v>
      </c>
      <c r="X139" s="393">
        <f>VLOOKUP(W139,'[1]PPTOS GENERALES 2024'!$AL$11:$AN$40,3)*Y139</f>
        <v>420.74</v>
      </c>
      <c r="Y139" s="394">
        <v>1</v>
      </c>
      <c r="Z139" s="395">
        <f>VLOOKUP(C139,'[1]PPTOS GENERALES 2024'!$AL$3:$AO$8,4)*Y139</f>
        <v>720.49</v>
      </c>
      <c r="AA139" s="395">
        <f>VLOOKUP(C139,'[1]PPTOS GENERALES 2024'!$AL$3:$AP$8,5)*DM139*Y139</f>
        <v>21.57</v>
      </c>
      <c r="AB139" s="395"/>
      <c r="AC139" s="391">
        <f>VLOOKUP(C139,'[1]PPTOS GENERALES 2024'!$AU$3:$AV$8,2)*Y139</f>
        <v>713.92274999999995</v>
      </c>
      <c r="AD139" s="391">
        <f>VLOOKUP(C139,'[1]PPTOS GENERALES 2024'!$AU$3:$AW$8,3)*DM139*Y139</f>
        <v>21.340499999999999</v>
      </c>
      <c r="AE139" s="396">
        <f>VLOOKUP(I139,'[1]PPTOS GENERALES 2024'!$AL$11:$AN$40,3)*Y139</f>
        <v>420.74</v>
      </c>
      <c r="AF139" s="391">
        <f t="shared" si="105"/>
        <v>0</v>
      </c>
      <c r="AG139" s="391">
        <f>VLOOKUP(V139,'[1]PPTOS GENERALES 2024'!$AL$45:$AU$56,10)*Y139</f>
        <v>446.37</v>
      </c>
      <c r="AH139" s="391"/>
      <c r="AI139" s="391"/>
      <c r="AJ139" s="391"/>
      <c r="AK139" s="397"/>
      <c r="AL139" s="391">
        <f>VLOOKUP(V139,'[1]PPTOS GENERALES 2024'!$AL$45:$BB$56,12)*AK139</f>
        <v>0</v>
      </c>
      <c r="AM139" s="397"/>
      <c r="AN139" s="391">
        <f>VLOOKUP(V139,'[1]PPTOS GENERALES 2024'!$AL$45:$BB$56,14)*AM139</f>
        <v>0</v>
      </c>
      <c r="AO139" s="397"/>
      <c r="AP139" s="391">
        <f>VLOOKUP(V139,'[1]PPTOS GENERALES 2024'!$AL$45:$BB$56,15)*AO139</f>
        <v>0</v>
      </c>
      <c r="AQ139" s="397"/>
      <c r="AR139" s="391">
        <f>VLOOKUP(V139,'[1]PPTOS GENERALES 2024'!$AL$45:$BB$56,17)*AQ139</f>
        <v>0</v>
      </c>
      <c r="AS139" s="397"/>
      <c r="AT139" s="391">
        <f>VLOOKUP(V139,'[1]PPTOS GENERALES 2024'!$AL$45:$BG$56,18)*AS139</f>
        <v>0</v>
      </c>
      <c r="AU139" s="398"/>
      <c r="AV139" s="391">
        <f>VLOOKUP(V139,'[1]PPTOS GENERALES 2024'!$AL$45:$BG$56,19)*AU139</f>
        <v>0</v>
      </c>
      <c r="AW139" s="398"/>
      <c r="AX139" s="391">
        <f>VLOOKUP(V139,'[1]PPTOS GENERALES 2024'!$AL$45:$BG$56,20)*AW139</f>
        <v>0</v>
      </c>
      <c r="AY139" s="398"/>
      <c r="AZ139" s="391">
        <f>VLOOKUP(V139,'[1]PPTOS GENERALES 2024'!$AL$45:$BG$56,21)*AY139</f>
        <v>0</v>
      </c>
      <c r="BA139" s="398"/>
      <c r="BB139" s="391">
        <f>VLOOKUP(V139,'[1]PPTOS GENERALES 2024'!$AL$45:$BG$56,22)*BA139</f>
        <v>0</v>
      </c>
      <c r="BC139" s="398"/>
      <c r="BD139" s="270">
        <f>VLOOKUP(V139,'[1]PPTOS GENERALES 2024'!$AL$45:$BZ$56,23)*BC139</f>
        <v>0</v>
      </c>
      <c r="BE139" s="398"/>
      <c r="BF139" s="270">
        <f>VLOOKUP(V139,'[1]PPTOS GENERALES 2024'!$AL$45:$BZ$56,24)*BE139</f>
        <v>0</v>
      </c>
      <c r="BG139" s="398"/>
      <c r="BH139" s="270">
        <f>VLOOKUP(V139,'[1]PPTOS GENERALES 2024'!$AL$45:$BZ$56,25)*BG139</f>
        <v>0</v>
      </c>
      <c r="BI139" s="398">
        <v>1</v>
      </c>
      <c r="BJ139" s="270">
        <f>VLOOKUP(V139,'[1]PPTOS GENERALES 2024'!$AL$45:$BZ$56,26)*BI139</f>
        <v>100.03437500000001</v>
      </c>
      <c r="BK139" s="398"/>
      <c r="BL139" s="270">
        <f>VLOOKUP(V139,'[1]PPTOS GENERALES 2024'!$AL$45:$BZ$56,27)*BK139</f>
        <v>0</v>
      </c>
      <c r="BM139" s="270"/>
      <c r="BN139" s="270">
        <f>VLOOKUP(V139,'[1]PPTOS GENERALES 2024'!$AL$45:$BZ$56,28)*BM139</f>
        <v>0</v>
      </c>
      <c r="BO139" s="270"/>
      <c r="BP139" s="270">
        <f>VLOOKUP(V139,'[1]PPTOS GENERALES 2024'!$AL$45:$BZ$56,29)*BO139</f>
        <v>0</v>
      </c>
      <c r="BQ139" s="270"/>
      <c r="BR139" s="270">
        <f>VLOOKUP(V139,'[1]PPTOS GENERALES 2024'!$AL$45:$BZ$56,30)*BQ139</f>
        <v>0</v>
      </c>
      <c r="BS139" s="270"/>
      <c r="BT139" s="270">
        <f>VLOOKUP(V139,'[1]PPTOS GENERALES 2024'!$AL$45:$BZ$56,31)*BS139</f>
        <v>0</v>
      </c>
      <c r="BU139" s="270"/>
      <c r="BV139" s="270">
        <f>VLOOKUP(V139,'[1]PPTOS GENERALES 2024'!$AL$45:$BZ$56,32)*BU139</f>
        <v>0</v>
      </c>
      <c r="BW139" s="270"/>
      <c r="BX139" s="270">
        <f>VLOOKUP(V139,'[1]PPTOS GENERALES 2024'!$AL$45:$BZ$56,33)*BW139</f>
        <v>0</v>
      </c>
      <c r="BY139" s="270"/>
      <c r="BZ139" s="270">
        <f>VLOOKUP(V139,'[1]PPTOS GENERALES 2024'!$AL$45:$BZ$56,34)*BY139</f>
        <v>0</v>
      </c>
      <c r="CA139" s="270"/>
      <c r="CB139" s="270">
        <f>VLOOKUP(V139,'[1]PPTOS GENERALES 2024'!$AL$45:$BZ$56,35)*CA139</f>
        <v>0</v>
      </c>
      <c r="CC139" s="270">
        <v>0</v>
      </c>
      <c r="CD139" s="270">
        <f>VLOOKUP(V139,'[1]PPTOS GENERALES 2024'!$AL$45:$BZ$56,36)*CC139</f>
        <v>0</v>
      </c>
      <c r="CE139" s="270">
        <v>0</v>
      </c>
      <c r="CF139" s="270">
        <f>VLOOKUP(V139,'[1]PPTOS GENERALES 2024'!$AL$45:$BZ$56,37)*CE139</f>
        <v>0</v>
      </c>
      <c r="CG139" s="270">
        <v>1</v>
      </c>
      <c r="CH139" s="270">
        <f>VLOOKUP(V139,'[1]PPTOS GENERALES 2024'!$AL$45:$BZ$56,38)*CG139</f>
        <v>113.92150000000001</v>
      </c>
      <c r="CI139" s="270">
        <v>0</v>
      </c>
      <c r="CJ139" s="270">
        <f>VLOOKUP(V139,'[1]PPTOS GENERALES 2024'!$AL$45:$BZ$56,39)*CI139</f>
        <v>0</v>
      </c>
      <c r="CK139" s="270"/>
      <c r="CL139" s="270">
        <f>VLOOKUP(V139,'[1]PPTOS GENERALES 2024'!$AL$45:$BZ$56,40)*CK139</f>
        <v>0</v>
      </c>
      <c r="CM139" s="270"/>
      <c r="CN139" s="270">
        <f>VLOOKUP(V139,'[1]PPTOS GENERALES 2024'!$AL$45:$BZ$56,41)*CM139</f>
        <v>0</v>
      </c>
      <c r="CO139" s="391"/>
      <c r="CP139" s="391"/>
      <c r="CQ139" s="391">
        <f t="shared" si="109"/>
        <v>0</v>
      </c>
      <c r="CR139" s="391"/>
      <c r="CS139" s="452">
        <f t="array" ref="CS139">ROUND((Z139*12)+(AC139*2),2)</f>
        <v>10073.73</v>
      </c>
      <c r="CT139" s="391"/>
      <c r="CU139" s="391">
        <f t="shared" si="106"/>
        <v>301.52100000000002</v>
      </c>
      <c r="CV139" s="391"/>
      <c r="CW139" s="391">
        <f t="shared" si="107"/>
        <v>5890.3600000000006</v>
      </c>
      <c r="CX139" s="391">
        <f t="shared" si="108"/>
        <v>6249.18</v>
      </c>
      <c r="CY139" s="270">
        <f t="shared" si="97"/>
        <v>2995.38</v>
      </c>
      <c r="CZ139" s="278">
        <f t="shared" si="98"/>
        <v>9244.5600000000013</v>
      </c>
      <c r="DA139" s="129">
        <f t="shared" si="104"/>
        <v>25510.171000000002</v>
      </c>
      <c r="DB139" s="390">
        <v>0</v>
      </c>
      <c r="DC139" s="400">
        <f t="shared" si="99"/>
        <v>22528.38</v>
      </c>
      <c r="DD139" s="401">
        <f t="shared" si="100"/>
        <v>0.52862873567274016</v>
      </c>
      <c r="DE139" s="391"/>
      <c r="DF139" s="391"/>
      <c r="DG139" s="391">
        <f t="shared" si="101"/>
        <v>1609.17</v>
      </c>
      <c r="DH139" s="389" t="e">
        <f>#REF!-#REF!</f>
        <v>#REF!</v>
      </c>
      <c r="DI139" s="402" t="s">
        <v>122</v>
      </c>
      <c r="DJ139" s="411">
        <v>44562</v>
      </c>
      <c r="DK139" s="284">
        <v>45658</v>
      </c>
      <c r="DL139" s="389">
        <f t="shared" si="102"/>
        <v>1</v>
      </c>
      <c r="DM139" s="389">
        <f t="shared" si="103"/>
        <v>1</v>
      </c>
      <c r="DN139" s="404">
        <f>ROUND(AF139/30,2)</f>
        <v>0</v>
      </c>
      <c r="DO139" s="405">
        <f>ROUND(AJ139/30,2)</f>
        <v>0</v>
      </c>
      <c r="DP139" s="405">
        <f>ROUND(AL139/30,2)</f>
        <v>0</v>
      </c>
      <c r="DQ139" s="405">
        <f>ROUND(AN139/30,2)</f>
        <v>0</v>
      </c>
      <c r="DR139" s="405">
        <f>ROUND(AP139/30,2)</f>
        <v>0</v>
      </c>
      <c r="DS139" s="405">
        <f>ROUND(AR139/30,2)</f>
        <v>0</v>
      </c>
      <c r="DT139" s="405">
        <f>ROUND(AT139/30,2)</f>
        <v>0</v>
      </c>
      <c r="DU139" s="405">
        <f>ROUND(AV139/30,2)</f>
        <v>0</v>
      </c>
      <c r="DV139" s="405">
        <f>ROUND(AX139/30,2)</f>
        <v>0</v>
      </c>
      <c r="DW139" s="405">
        <f>ROUND(AZ139/30,2)</f>
        <v>0</v>
      </c>
      <c r="DX139" s="405">
        <f>ROUND(BB139/30,2)</f>
        <v>0</v>
      </c>
      <c r="DZ139" s="406" t="s">
        <v>134</v>
      </c>
      <c r="EA139" s="406">
        <v>1390.57</v>
      </c>
      <c r="EB139" s="407" t="e">
        <f>#REF!-DZ139</f>
        <v>#REF!</v>
      </c>
      <c r="EC139" s="408">
        <f>DG139-EA139</f>
        <v>218.60000000000014</v>
      </c>
      <c r="ED139" s="409">
        <f>ROUND(DB139/2,2)</f>
        <v>0</v>
      </c>
      <c r="EI139" s="134" t="s">
        <v>288</v>
      </c>
      <c r="EJ139" s="124">
        <v>330</v>
      </c>
      <c r="EK139" s="67">
        <v>3</v>
      </c>
      <c r="EL139" s="67">
        <v>3</v>
      </c>
      <c r="EM139" s="68">
        <v>0</v>
      </c>
      <c r="EN139" s="170" t="s">
        <v>132</v>
      </c>
      <c r="EO139" s="170" t="s">
        <v>132</v>
      </c>
    </row>
    <row r="140" spans="1:1050" s="204" customFormat="1" ht="26.1" customHeight="1" outlineLevel="2" x14ac:dyDescent="0.2">
      <c r="A140" s="102">
        <v>330</v>
      </c>
      <c r="B140" s="387" t="s">
        <v>137</v>
      </c>
      <c r="C140" s="387" t="s">
        <v>9</v>
      </c>
      <c r="D140" s="387" t="s">
        <v>114</v>
      </c>
      <c r="E140" s="387" t="s">
        <v>286</v>
      </c>
      <c r="F140" s="387"/>
      <c r="G140" s="388" t="s">
        <v>287</v>
      </c>
      <c r="H140" s="389" t="s">
        <v>130</v>
      </c>
      <c r="I140" s="389">
        <v>16</v>
      </c>
      <c r="J140" s="391">
        <v>591.52</v>
      </c>
      <c r="K140" s="391"/>
      <c r="L140" s="408"/>
      <c r="M140" s="408"/>
      <c r="N140" s="408"/>
      <c r="O140" s="408"/>
      <c r="P140" s="408"/>
      <c r="Q140" s="408">
        <v>190.01</v>
      </c>
      <c r="R140" s="408">
        <v>348.02</v>
      </c>
      <c r="S140" s="408"/>
      <c r="T140" s="408">
        <f t="shared" si="93"/>
        <v>1129.55</v>
      </c>
      <c r="U140" s="408">
        <f t="shared" si="94"/>
        <v>14737.64</v>
      </c>
      <c r="V140" s="389">
        <v>3</v>
      </c>
      <c r="W140" s="392">
        <v>16</v>
      </c>
      <c r="X140" s="393">
        <f>VLOOKUP(W140,'[1]PPTOS GENERALES 2024'!$AL$11:$AN$40,3)*Y140</f>
        <v>420.74</v>
      </c>
      <c r="Y140" s="394">
        <v>1</v>
      </c>
      <c r="Z140" s="395">
        <f>VLOOKUP(C140,'[1]PPTOS GENERALES 2024'!$AL$3:$AO$8,4)*Y140</f>
        <v>720.49</v>
      </c>
      <c r="AA140" s="395">
        <f>VLOOKUP(C140,'[1]PPTOS GENERALES 2024'!$AL$3:$AP$8,5)*DM140*Y140</f>
        <v>21.57</v>
      </c>
      <c r="AB140" s="395"/>
      <c r="AC140" s="391">
        <f>VLOOKUP(C140,'[1]PPTOS GENERALES 2024'!$AU$3:$AV$8,2)*Y140</f>
        <v>713.92274999999995</v>
      </c>
      <c r="AD140" s="391">
        <f>VLOOKUP(C140,'[1]PPTOS GENERALES 2024'!$AU$3:$AW$8,3)*DM140*Y140</f>
        <v>21.340499999999999</v>
      </c>
      <c r="AE140" s="396">
        <f>VLOOKUP(I140,'[1]PPTOS GENERALES 2024'!$AL$11:$AN$40,3)*Y140</f>
        <v>420.74</v>
      </c>
      <c r="AF140" s="391">
        <f t="shared" si="105"/>
        <v>0</v>
      </c>
      <c r="AG140" s="391">
        <f>VLOOKUP(V140,'[1]PPTOS GENERALES 2024'!$AL$45:$AU$56,10)*Y140</f>
        <v>446.37</v>
      </c>
      <c r="AH140" s="391"/>
      <c r="AI140" s="391"/>
      <c r="AJ140" s="391"/>
      <c r="AK140" s="397"/>
      <c r="AL140" s="391">
        <f>VLOOKUP(V140,'[1]PPTOS GENERALES 2024'!$AL$45:$BB$56,12)*AK140</f>
        <v>0</v>
      </c>
      <c r="AM140" s="397"/>
      <c r="AN140" s="391">
        <f>VLOOKUP(V140,'[1]PPTOS GENERALES 2024'!$AL$45:$BB$56,14)*AM140</f>
        <v>0</v>
      </c>
      <c r="AO140" s="397"/>
      <c r="AP140" s="391">
        <f>VLOOKUP(V140,'[1]PPTOS GENERALES 2024'!$AL$45:$BB$56,15)*AO140</f>
        <v>0</v>
      </c>
      <c r="AQ140" s="397"/>
      <c r="AR140" s="391">
        <f>VLOOKUP(V140,'[1]PPTOS GENERALES 2024'!$AL$45:$BB$56,17)*AQ140</f>
        <v>0</v>
      </c>
      <c r="AS140" s="397"/>
      <c r="AT140" s="391">
        <f>VLOOKUP(V140,'[1]PPTOS GENERALES 2024'!$AL$45:$BG$56,18)*AS140</f>
        <v>0</v>
      </c>
      <c r="AU140" s="398"/>
      <c r="AV140" s="391">
        <f>VLOOKUP(V140,'[1]PPTOS GENERALES 2024'!$AL$45:$BG$56,19)*AU140</f>
        <v>0</v>
      </c>
      <c r="AW140" s="398"/>
      <c r="AX140" s="391">
        <f>VLOOKUP(V140,'[1]PPTOS GENERALES 2024'!$AL$45:$BG$56,20)*AW140</f>
        <v>0</v>
      </c>
      <c r="AY140" s="398"/>
      <c r="AZ140" s="391">
        <f>VLOOKUP(V140,'[1]PPTOS GENERALES 2024'!$AL$45:$BG$56,21)*AY140</f>
        <v>0</v>
      </c>
      <c r="BA140" s="398"/>
      <c r="BB140" s="391">
        <f>VLOOKUP(V140,'[1]PPTOS GENERALES 2024'!$AL$45:$BG$56,22)*BA140</f>
        <v>0</v>
      </c>
      <c r="BC140" s="398"/>
      <c r="BD140" s="270">
        <f>VLOOKUP(V140,'[1]PPTOS GENERALES 2024'!$AL$45:$BZ$56,23)*BC140</f>
        <v>0</v>
      </c>
      <c r="BE140" s="398"/>
      <c r="BF140" s="270">
        <f>VLOOKUP(V140,'[1]PPTOS GENERALES 2024'!$AL$45:$BZ$56,24)*BE140</f>
        <v>0</v>
      </c>
      <c r="BG140" s="398"/>
      <c r="BH140" s="270">
        <f>VLOOKUP(V140,'[1]PPTOS GENERALES 2024'!$AL$45:$BZ$56,25)*BG140</f>
        <v>0</v>
      </c>
      <c r="BI140" s="398">
        <v>1</v>
      </c>
      <c r="BJ140" s="270">
        <f>VLOOKUP(V140,'[1]PPTOS GENERALES 2024'!$AL$45:$BZ$56,26)*BI140</f>
        <v>100.03437500000001</v>
      </c>
      <c r="BK140" s="398"/>
      <c r="BL140" s="270">
        <f>VLOOKUP(V140,'[1]PPTOS GENERALES 2024'!$AL$45:$BZ$56,27)*BK140</f>
        <v>0</v>
      </c>
      <c r="BM140" s="270"/>
      <c r="BN140" s="270">
        <f>VLOOKUP(V140,'[1]PPTOS GENERALES 2024'!$AL$45:$BZ$56,28)*BM140</f>
        <v>0</v>
      </c>
      <c r="BO140" s="270"/>
      <c r="BP140" s="270">
        <f>VLOOKUP(V140,'[1]PPTOS GENERALES 2024'!$AL$45:$BZ$56,29)*BO140</f>
        <v>0</v>
      </c>
      <c r="BQ140" s="270"/>
      <c r="BR140" s="270">
        <f>VLOOKUP(V140,'[1]PPTOS GENERALES 2024'!$AL$45:$BZ$56,30)*BQ140</f>
        <v>0</v>
      </c>
      <c r="BS140" s="270"/>
      <c r="BT140" s="270">
        <f>VLOOKUP(V140,'[1]PPTOS GENERALES 2024'!$AL$45:$BZ$56,31)*BS140</f>
        <v>0</v>
      </c>
      <c r="BU140" s="270"/>
      <c r="BV140" s="270">
        <f>VLOOKUP(V140,'[1]PPTOS GENERALES 2024'!$AL$45:$BZ$56,32)*BU140</f>
        <v>0</v>
      </c>
      <c r="BW140" s="270"/>
      <c r="BX140" s="270">
        <f>VLOOKUP(V140,'[1]PPTOS GENERALES 2024'!$AL$45:$BZ$56,33)*BW140</f>
        <v>0</v>
      </c>
      <c r="BY140" s="270"/>
      <c r="BZ140" s="270">
        <f>VLOOKUP(V140,'[1]PPTOS GENERALES 2024'!$AL$45:$BZ$56,34)*BY140</f>
        <v>0</v>
      </c>
      <c r="CA140" s="270"/>
      <c r="CB140" s="270">
        <f>VLOOKUP(V140,'[1]PPTOS GENERALES 2024'!$AL$45:$BZ$56,35)*CA140</f>
        <v>0</v>
      </c>
      <c r="CC140" s="270">
        <v>0</v>
      </c>
      <c r="CD140" s="270">
        <f>VLOOKUP(V140,'[1]PPTOS GENERALES 2024'!$AL$45:$BZ$56,36)*CC140</f>
        <v>0</v>
      </c>
      <c r="CE140" s="270">
        <v>0</v>
      </c>
      <c r="CF140" s="270">
        <f>VLOOKUP(V140,'[1]PPTOS GENERALES 2024'!$AL$45:$BZ$56,37)*CE140</f>
        <v>0</v>
      </c>
      <c r="CG140" s="270">
        <v>1</v>
      </c>
      <c r="CH140" s="270">
        <f>VLOOKUP(V140,'[1]PPTOS GENERALES 2024'!$AL$45:$BZ$56,38)*CG140</f>
        <v>113.92150000000001</v>
      </c>
      <c r="CI140" s="270">
        <v>0</v>
      </c>
      <c r="CJ140" s="270">
        <f>VLOOKUP(V140,'[1]PPTOS GENERALES 2024'!$AL$45:$BZ$56,39)*CI140</f>
        <v>0</v>
      </c>
      <c r="CK140" s="270"/>
      <c r="CL140" s="270">
        <f>VLOOKUP(V140,'[1]PPTOS GENERALES 2024'!$AL$45:$BZ$56,40)*CK140</f>
        <v>0</v>
      </c>
      <c r="CM140" s="270"/>
      <c r="CN140" s="270">
        <f>VLOOKUP(V140,'[1]PPTOS GENERALES 2024'!$AL$45:$BZ$56,41)*CM140</f>
        <v>0</v>
      </c>
      <c r="CO140" s="391"/>
      <c r="CP140" s="391"/>
      <c r="CQ140" s="391">
        <f t="shared" si="109"/>
        <v>0</v>
      </c>
      <c r="CR140" s="391"/>
      <c r="CS140" s="452">
        <f t="array" ref="CS140">ROUND((Z140*12)+(AC140*2),2)</f>
        <v>10073.73</v>
      </c>
      <c r="CT140" s="391"/>
      <c r="CU140" s="391">
        <f t="shared" si="106"/>
        <v>301.52100000000002</v>
      </c>
      <c r="CV140" s="391"/>
      <c r="CW140" s="391">
        <f t="shared" si="107"/>
        <v>5890.3600000000006</v>
      </c>
      <c r="CX140" s="391">
        <f t="shared" si="108"/>
        <v>6249.18</v>
      </c>
      <c r="CY140" s="270">
        <f t="shared" si="97"/>
        <v>2995.38</v>
      </c>
      <c r="CZ140" s="278">
        <f t="shared" si="98"/>
        <v>9244.5600000000013</v>
      </c>
      <c r="DA140" s="129">
        <f t="shared" si="104"/>
        <v>25510.171000000002</v>
      </c>
      <c r="DB140" s="390">
        <v>0</v>
      </c>
      <c r="DC140" s="400">
        <f t="shared" si="99"/>
        <v>22528.38</v>
      </c>
      <c r="DD140" s="401">
        <f t="shared" si="100"/>
        <v>0.52862873567274016</v>
      </c>
      <c r="DE140" s="391"/>
      <c r="DF140" s="391"/>
      <c r="DG140" s="391">
        <f t="shared" si="101"/>
        <v>1609.17</v>
      </c>
      <c r="DH140" s="389" t="e">
        <f>#REF!-#REF!</f>
        <v>#REF!</v>
      </c>
      <c r="DI140" s="402" t="s">
        <v>122</v>
      </c>
      <c r="DJ140" s="411">
        <v>44562</v>
      </c>
      <c r="DK140" s="284">
        <v>45658</v>
      </c>
      <c r="DL140" s="389">
        <f t="shared" si="102"/>
        <v>1</v>
      </c>
      <c r="DM140" s="389">
        <f t="shared" si="103"/>
        <v>1</v>
      </c>
      <c r="DN140" s="404">
        <f>ROUND(AF140/30,2)</f>
        <v>0</v>
      </c>
      <c r="DO140" s="405">
        <f>ROUND(AJ140/30,2)</f>
        <v>0</v>
      </c>
      <c r="DP140" s="405">
        <f>ROUND(AL140/30,2)</f>
        <v>0</v>
      </c>
      <c r="DQ140" s="405">
        <f>ROUND(AN140/30,2)</f>
        <v>0</v>
      </c>
      <c r="DR140" s="405">
        <f>ROUND(AP140/30,2)</f>
        <v>0</v>
      </c>
      <c r="DS140" s="405">
        <f>ROUND(AR140/30,2)</f>
        <v>0</v>
      </c>
      <c r="DT140" s="405">
        <f>ROUND(AT140/30,2)</f>
        <v>0</v>
      </c>
      <c r="DU140" s="405">
        <f>ROUND(AV140/30,2)</f>
        <v>0</v>
      </c>
      <c r="DV140" s="405">
        <f>ROUND(AX140/30,2)</f>
        <v>0</v>
      </c>
      <c r="DW140" s="405">
        <f>ROUND(AZ140/30,2)</f>
        <v>0</v>
      </c>
      <c r="DX140" s="405">
        <f>ROUND(BB140/30,2)</f>
        <v>0</v>
      </c>
      <c r="DZ140" s="406" t="s">
        <v>134</v>
      </c>
      <c r="EA140" s="406">
        <v>1390.57</v>
      </c>
      <c r="EB140" s="407" t="e">
        <f>#REF!-DZ140</f>
        <v>#REF!</v>
      </c>
      <c r="EC140" s="408">
        <f>DG140-EA140</f>
        <v>218.60000000000014</v>
      </c>
      <c r="ED140" s="409">
        <f>ROUND(DB140/2,2)</f>
        <v>0</v>
      </c>
      <c r="EI140" s="134" t="s">
        <v>288</v>
      </c>
      <c r="EJ140" s="124">
        <v>330</v>
      </c>
      <c r="EK140" s="67">
        <v>3</v>
      </c>
      <c r="EL140" s="67">
        <v>3</v>
      </c>
      <c r="EM140" s="68">
        <v>0</v>
      </c>
      <c r="EN140" s="170" t="s">
        <v>132</v>
      </c>
      <c r="EO140" s="170" t="s">
        <v>132</v>
      </c>
    </row>
    <row r="141" spans="1:1050" s="204" customFormat="1" ht="26.1" customHeight="1" outlineLevel="2" x14ac:dyDescent="0.2">
      <c r="A141" s="102">
        <v>330</v>
      </c>
      <c r="B141" s="387" t="s">
        <v>137</v>
      </c>
      <c r="C141" s="387" t="s">
        <v>113</v>
      </c>
      <c r="D141" s="387" t="s">
        <v>114</v>
      </c>
      <c r="E141" s="387" t="s">
        <v>289</v>
      </c>
      <c r="F141" s="387"/>
      <c r="G141" s="388" t="s">
        <v>261</v>
      </c>
      <c r="H141" s="389" t="s">
        <v>130</v>
      </c>
      <c r="I141" s="389">
        <v>14</v>
      </c>
      <c r="J141" s="391">
        <v>591.52</v>
      </c>
      <c r="K141" s="391"/>
      <c r="L141" s="408"/>
      <c r="M141" s="408"/>
      <c r="N141" s="408"/>
      <c r="O141" s="408"/>
      <c r="P141" s="408"/>
      <c r="Q141" s="408">
        <v>190.01</v>
      </c>
      <c r="R141" s="408">
        <v>348.02</v>
      </c>
      <c r="S141" s="408"/>
      <c r="T141" s="408">
        <f t="shared" si="93"/>
        <v>1129.55</v>
      </c>
      <c r="U141" s="408">
        <f t="shared" si="94"/>
        <v>14737.64</v>
      </c>
      <c r="V141" s="389">
        <v>3</v>
      </c>
      <c r="W141" s="392">
        <v>16</v>
      </c>
      <c r="X141" s="393">
        <f>VLOOKUP(W141,'[1]PPTOS GENERALES 2024'!$AL$11:$AN$40,3)*Y141</f>
        <v>420.74</v>
      </c>
      <c r="Y141" s="394">
        <v>1</v>
      </c>
      <c r="Z141" s="395">
        <f>VLOOKUP(C141,'[1]PPTOS GENERALES 2024'!$AL$3:$AO$8,4)*Y141</f>
        <v>659.44</v>
      </c>
      <c r="AA141" s="395">
        <f>VLOOKUP(C141,'[1]PPTOS GENERALES 2024'!$AL$3:$AP$8,5)*DM141*Y141</f>
        <v>16.239999999999998</v>
      </c>
      <c r="AB141" s="395"/>
      <c r="AC141" s="391">
        <f>VLOOKUP(C141,'[1]PPTOS GENERALES 2024'!$AU$3:$AV$8,2)*Y141</f>
        <v>659.44399999999996</v>
      </c>
      <c r="AD141" s="391">
        <f>VLOOKUP(C141,'[1]PPTOS GENERALES 2024'!$AU$3:$AW$8,3)*DM141*Y141</f>
        <v>16.235999999999997</v>
      </c>
      <c r="AE141" s="396">
        <f>VLOOKUP(I141,'[1]PPTOS GENERALES 2024'!$AL$11:$AN$40,3)*Y141</f>
        <v>366.76</v>
      </c>
      <c r="AF141" s="391">
        <f t="shared" si="105"/>
        <v>53.980000000000018</v>
      </c>
      <c r="AG141" s="391">
        <f>VLOOKUP(V141,'[1]PPTOS GENERALES 2024'!$AL$45:$AU$56,10)*Y141</f>
        <v>446.37</v>
      </c>
      <c r="AH141" s="391"/>
      <c r="AI141" s="391"/>
      <c r="AJ141" s="391"/>
      <c r="AK141" s="397"/>
      <c r="AL141" s="391">
        <f>VLOOKUP(V141,'[1]PPTOS GENERALES 2024'!$AL$45:$BB$56,12)*AK141</f>
        <v>0</v>
      </c>
      <c r="AM141" s="397"/>
      <c r="AN141" s="391">
        <f>VLOOKUP(V141,'[1]PPTOS GENERALES 2024'!$AL$45:$BB$56,14)*AM141</f>
        <v>0</v>
      </c>
      <c r="AO141" s="397"/>
      <c r="AP141" s="391">
        <f>VLOOKUP(V141,'[1]PPTOS GENERALES 2024'!$AL$45:$BB$56,15)*AO141</f>
        <v>0</v>
      </c>
      <c r="AQ141" s="397"/>
      <c r="AR141" s="391">
        <f>VLOOKUP(V141,'[1]PPTOS GENERALES 2024'!$AL$45:$BB$56,17)*AQ141</f>
        <v>0</v>
      </c>
      <c r="AS141" s="397"/>
      <c r="AT141" s="391">
        <f>VLOOKUP(V141,'[1]PPTOS GENERALES 2024'!$AL$45:$BG$56,18)*AS141</f>
        <v>0</v>
      </c>
      <c r="AU141" s="398"/>
      <c r="AV141" s="391">
        <f>VLOOKUP(V141,'[1]PPTOS GENERALES 2024'!$AL$45:$BG$56,19)*AU141</f>
        <v>0</v>
      </c>
      <c r="AW141" s="398"/>
      <c r="AX141" s="391">
        <f>VLOOKUP(V141,'[1]PPTOS GENERALES 2024'!$AL$45:$BG$56,20)*AW141</f>
        <v>0</v>
      </c>
      <c r="AY141" s="398"/>
      <c r="AZ141" s="391">
        <f>VLOOKUP(V141,'[1]PPTOS GENERALES 2024'!$AL$45:$BG$56,21)*AY141</f>
        <v>0</v>
      </c>
      <c r="BA141" s="398"/>
      <c r="BB141" s="391">
        <f>VLOOKUP(V141,'[1]PPTOS GENERALES 2024'!$AL$45:$BG$56,22)*BA141</f>
        <v>0</v>
      </c>
      <c r="BC141" s="398"/>
      <c r="BD141" s="270">
        <f>VLOOKUP(V141,'[1]PPTOS GENERALES 2024'!$AL$45:$BZ$56,23)*BC141</f>
        <v>0</v>
      </c>
      <c r="BE141" s="398"/>
      <c r="BF141" s="270">
        <f>VLOOKUP(V141,'[1]PPTOS GENERALES 2024'!$AL$45:$BZ$56,24)*BE141</f>
        <v>0</v>
      </c>
      <c r="BG141" s="398"/>
      <c r="BH141" s="270">
        <f>VLOOKUP(V141,'[1]PPTOS GENERALES 2024'!$AL$45:$BZ$56,25)*BG141</f>
        <v>0</v>
      </c>
      <c r="BI141" s="398"/>
      <c r="BJ141" s="270">
        <v>1</v>
      </c>
      <c r="BK141" s="398"/>
      <c r="BL141" s="270">
        <f>VLOOKUP(V141,'[1]PPTOS GENERALES 2024'!$AL$45:$BZ$56,27)*BK141</f>
        <v>0</v>
      </c>
      <c r="BM141" s="270"/>
      <c r="BN141" s="270">
        <f>VLOOKUP(V141,'[1]PPTOS GENERALES 2024'!$AL$45:$BZ$56,28)*BM141</f>
        <v>0</v>
      </c>
      <c r="BO141" s="270"/>
      <c r="BP141" s="270">
        <f>VLOOKUP(V141,'[1]PPTOS GENERALES 2024'!$AL$45:$BZ$56,29)*BO141</f>
        <v>0</v>
      </c>
      <c r="BQ141" s="270"/>
      <c r="BR141" s="270">
        <f>VLOOKUP(V141,'[1]PPTOS GENERALES 2024'!$AL$45:$BZ$56,30)*BQ141</f>
        <v>0</v>
      </c>
      <c r="BS141" s="270"/>
      <c r="BT141" s="270">
        <f>VLOOKUP(V141,'[1]PPTOS GENERALES 2024'!$AL$45:$BZ$56,31)*BS141</f>
        <v>0</v>
      </c>
      <c r="BU141" s="270"/>
      <c r="BV141" s="270">
        <f>VLOOKUP(V141,'[1]PPTOS GENERALES 2024'!$AL$45:$BZ$56,32)*BU141</f>
        <v>0</v>
      </c>
      <c r="BW141" s="270"/>
      <c r="BX141" s="270">
        <f>VLOOKUP(V141,'[1]PPTOS GENERALES 2024'!$AL$45:$BZ$56,33)*BW141</f>
        <v>0</v>
      </c>
      <c r="BY141" s="270"/>
      <c r="BZ141" s="270">
        <f>VLOOKUP(V141,'[1]PPTOS GENERALES 2024'!$AL$45:$BZ$56,34)*BY141</f>
        <v>0</v>
      </c>
      <c r="CA141" s="270"/>
      <c r="CB141" s="270">
        <f>VLOOKUP(V141,'[1]PPTOS GENERALES 2024'!$AL$45:$BZ$56,35)*CA141</f>
        <v>0</v>
      </c>
      <c r="CC141" s="270">
        <v>0</v>
      </c>
      <c r="CD141" s="270">
        <f>VLOOKUP(V141,'[1]PPTOS GENERALES 2024'!$AL$45:$BZ$56,36)*CC141</f>
        <v>0</v>
      </c>
      <c r="CE141" s="270">
        <v>0</v>
      </c>
      <c r="CF141" s="270">
        <f>VLOOKUP(V141,'[1]PPTOS GENERALES 2024'!$AL$45:$BZ$56,37)*CE141</f>
        <v>0</v>
      </c>
      <c r="CG141" s="270">
        <v>1</v>
      </c>
      <c r="CH141" s="270">
        <f>VLOOKUP(V141,'[1]PPTOS GENERALES 2024'!$AL$45:$BZ$56,38)*CG141</f>
        <v>113.92150000000001</v>
      </c>
      <c r="CI141" s="270">
        <v>0</v>
      </c>
      <c r="CJ141" s="270">
        <f>VLOOKUP(V141,'[1]PPTOS GENERALES 2024'!$AL$45:$BZ$56,39)*CI141</f>
        <v>0</v>
      </c>
      <c r="CK141" s="270"/>
      <c r="CL141" s="270">
        <f>VLOOKUP(V141,'[1]PPTOS GENERALES 2024'!$AL$45:$BZ$56,40)*CK141</f>
        <v>0</v>
      </c>
      <c r="CM141" s="270"/>
      <c r="CN141" s="270">
        <f>VLOOKUP(V141,'[1]PPTOS GENERALES 2024'!$AL$45:$BZ$56,41)*CM141</f>
        <v>0</v>
      </c>
      <c r="CO141" s="391"/>
      <c r="CP141" s="391"/>
      <c r="CQ141" s="391">
        <f t="shared" si="109"/>
        <v>0</v>
      </c>
      <c r="CR141" s="391"/>
      <c r="CS141" s="416"/>
      <c r="CT141" s="391">
        <f>(Z141*12)+(AC141*2)</f>
        <v>9232.1680000000015</v>
      </c>
      <c r="CU141" s="391">
        <f t="shared" si="106"/>
        <v>227.35199999999998</v>
      </c>
      <c r="CV141" s="391"/>
      <c r="CW141" s="391">
        <f t="shared" si="107"/>
        <v>5890.3600000000006</v>
      </c>
      <c r="CX141" s="391">
        <f t="shared" si="108"/>
        <v>6249.18</v>
      </c>
      <c r="CY141" s="270">
        <f t="shared" si="97"/>
        <v>1608.9</v>
      </c>
      <c r="CZ141" s="278">
        <f t="shared" si="98"/>
        <v>7858.08</v>
      </c>
      <c r="DA141" s="129">
        <f t="shared" si="104"/>
        <v>23207.960000000006</v>
      </c>
      <c r="DB141" s="390">
        <v>0</v>
      </c>
      <c r="DC141" s="400">
        <f t="shared" si="99"/>
        <v>21599.06</v>
      </c>
      <c r="DD141" s="401">
        <f t="shared" si="100"/>
        <v>0.46557114979060432</v>
      </c>
      <c r="DE141" s="391"/>
      <c r="DF141" s="391"/>
      <c r="DG141" s="391">
        <f t="shared" si="101"/>
        <v>1542.79</v>
      </c>
      <c r="DH141" s="389" t="e">
        <f>#REF!-#REF!</f>
        <v>#REF!</v>
      </c>
      <c r="DI141" s="402" t="s">
        <v>122</v>
      </c>
      <c r="DJ141" s="411">
        <v>44562</v>
      </c>
      <c r="DK141" s="284">
        <v>45658</v>
      </c>
      <c r="DL141" s="389">
        <f t="shared" si="102"/>
        <v>1</v>
      </c>
      <c r="DM141" s="389">
        <f t="shared" si="103"/>
        <v>1</v>
      </c>
      <c r="DN141" s="404">
        <f>ROUND(AF141/30,2)</f>
        <v>1.8</v>
      </c>
      <c r="DO141" s="405">
        <f>ROUND(AJ141/30,2)</f>
        <v>0</v>
      </c>
      <c r="DP141" s="405">
        <f>ROUND(AL141/30,2)</f>
        <v>0</v>
      </c>
      <c r="DQ141" s="405">
        <f>ROUND(AN141/30,2)</f>
        <v>0</v>
      </c>
      <c r="DR141" s="405">
        <f>ROUND(AP141/30,2)</f>
        <v>0</v>
      </c>
      <c r="DS141" s="405">
        <f>ROUND(AR141/30,2)</f>
        <v>0</v>
      </c>
      <c r="DT141" s="405">
        <f>ROUND(AT141/30,2)</f>
        <v>0</v>
      </c>
      <c r="DU141" s="405">
        <f>ROUND(AV141/30,2)</f>
        <v>0</v>
      </c>
      <c r="DV141" s="405">
        <f>ROUND(AX141/30,2)</f>
        <v>0</v>
      </c>
      <c r="DW141" s="405">
        <f>ROUND(AZ141/30,2)</f>
        <v>0</v>
      </c>
      <c r="DX141" s="405">
        <f>ROUND(BB141/30,2)</f>
        <v>0</v>
      </c>
      <c r="DZ141" s="406" t="s">
        <v>134</v>
      </c>
      <c r="EA141" s="406">
        <v>1390.57</v>
      </c>
      <c r="EB141" s="407" t="e">
        <f>#REF!-DZ141</f>
        <v>#REF!</v>
      </c>
      <c r="EC141" s="408">
        <f>DG141-EA141</f>
        <v>152.22000000000003</v>
      </c>
      <c r="ED141" s="409">
        <f>ROUND(DB141/2,2)</f>
        <v>0</v>
      </c>
      <c r="EI141" s="134" t="s">
        <v>288</v>
      </c>
      <c r="EJ141" s="124">
        <v>330</v>
      </c>
      <c r="EK141" s="67">
        <v>3</v>
      </c>
      <c r="EL141" s="67">
        <v>3</v>
      </c>
      <c r="EM141" s="68">
        <v>0</v>
      </c>
      <c r="EN141" s="170" t="s">
        <v>132</v>
      </c>
      <c r="EO141" s="170" t="s">
        <v>132</v>
      </c>
    </row>
    <row r="142" spans="1:1050" s="204" customFormat="1" ht="26.1" customHeight="1" outlineLevel="2" x14ac:dyDescent="0.2">
      <c r="A142" s="386">
        <f>EJ142</f>
        <v>330</v>
      </c>
      <c r="B142" s="387" t="s">
        <v>137</v>
      </c>
      <c r="C142" s="387" t="s">
        <v>113</v>
      </c>
      <c r="D142" s="387" t="s">
        <v>114</v>
      </c>
      <c r="E142" s="387" t="s">
        <v>115</v>
      </c>
      <c r="F142" s="387"/>
      <c r="G142" s="388" t="s">
        <v>261</v>
      </c>
      <c r="H142" s="389" t="s">
        <v>130</v>
      </c>
      <c r="I142" s="389">
        <v>14</v>
      </c>
      <c r="J142" s="391">
        <v>515.26</v>
      </c>
      <c r="K142" s="391">
        <v>37.89</v>
      </c>
      <c r="L142" s="408">
        <v>301.61</v>
      </c>
      <c r="M142" s="408">
        <v>293.54000000000002</v>
      </c>
      <c r="N142" s="408"/>
      <c r="O142" s="408"/>
      <c r="P142" s="408"/>
      <c r="Q142" s="408"/>
      <c r="R142" s="408"/>
      <c r="S142" s="408"/>
      <c r="T142" s="408">
        <f t="shared" si="93"/>
        <v>1148.3</v>
      </c>
      <c r="U142" s="408">
        <f t="shared" si="94"/>
        <v>15489.119999999999</v>
      </c>
      <c r="V142" s="389">
        <v>2</v>
      </c>
      <c r="W142" s="392">
        <v>14</v>
      </c>
      <c r="X142" s="393">
        <f>VLOOKUP(W142,'[1]PPTOS GENERALES 2024'!$AO$61:$AQ$63,3)*Y142</f>
        <v>380.27</v>
      </c>
      <c r="Y142" s="394">
        <v>1</v>
      </c>
      <c r="Z142" s="395">
        <f>VLOOKUP(C142,'[1]PPTOS GENERALES 2024'!$AL$3:$AO$8,4)*Y142</f>
        <v>659.44</v>
      </c>
      <c r="AA142" s="395">
        <f>VLOOKUP(C142,'[1]PPTOS GENERALES 2024'!$AL$3:$AP$8,5)*DM142*Y142</f>
        <v>151.57333333333332</v>
      </c>
      <c r="AB142" s="395"/>
      <c r="AC142" s="391">
        <f>VLOOKUP(C142,'[1]PPTOS GENERALES 2024'!$AU$3:$AV$8,2)*Y142</f>
        <v>659.44399999999996</v>
      </c>
      <c r="AD142" s="391">
        <f>VLOOKUP(C142,'[1]PPTOS GENERALES 2024'!$AU$3:$AW$8,3)*DM142*Y142</f>
        <v>151.53599999999997</v>
      </c>
      <c r="AE142" s="396">
        <f>VLOOKUP(I142,'[1]PPTOS GENERALES 2024'!$AO$60:$AQ$63,3)*Y142</f>
        <v>380.27</v>
      </c>
      <c r="AF142" s="391">
        <f t="shared" si="105"/>
        <v>0</v>
      </c>
      <c r="AG142" s="391">
        <f>VLOOKUP(V142,'[1]PPTOS GENERALES 2024'!$AL$61:$AU$63,10)*Y142</f>
        <v>418.38</v>
      </c>
      <c r="AH142" s="391"/>
      <c r="AI142" s="391"/>
      <c r="AJ142" s="391"/>
      <c r="AK142" s="397"/>
      <c r="AL142" s="391">
        <f>VLOOKUP(V142,'[1]PPTOS GENERALES 2024'!$AL$45:$BB$56,12)*AK142</f>
        <v>0</v>
      </c>
      <c r="AM142" s="397"/>
      <c r="AN142" s="391">
        <f>VLOOKUP(V142,'[1]PPTOS GENERALES 2024'!$AL$45:$BB$56,14)*AM142</f>
        <v>0</v>
      </c>
      <c r="AO142" s="397">
        <v>1</v>
      </c>
      <c r="AP142" s="391">
        <f>VLOOKUP(V142,'[1]PPTOS GENERALES 2024'!$AL$45:$BB$56,15)*AO142</f>
        <v>167.02600000000001</v>
      </c>
      <c r="AQ142" s="397"/>
      <c r="AR142" s="391">
        <f>VLOOKUP(V142,'[1]PPTOS GENERALES 2024'!$AL$45:$BB$56,17)*AQ142</f>
        <v>0</v>
      </c>
      <c r="AS142" s="397"/>
      <c r="AT142" s="391">
        <f>VLOOKUP(V142,'[1]PPTOS GENERALES 2024'!$AL$45:$BG$56,18)*AS142</f>
        <v>0</v>
      </c>
      <c r="AU142" s="398"/>
      <c r="AV142" s="391">
        <f>VLOOKUP(V142,'[1]PPTOS GENERALES 2024'!$AL$45:$BG$56,19)*AU142</f>
        <v>0</v>
      </c>
      <c r="AW142" s="398"/>
      <c r="AX142" s="391">
        <f>VLOOKUP(V142,'[1]PPTOS GENERALES 2024'!$AL$45:$BG$56,20)*AW142</f>
        <v>0</v>
      </c>
      <c r="AY142" s="398"/>
      <c r="AZ142" s="391">
        <f>VLOOKUP(V142,'[1]PPTOS GENERALES 2024'!$AL$45:$BG$56,21)*AY142</f>
        <v>0</v>
      </c>
      <c r="BA142" s="398"/>
      <c r="BB142" s="391">
        <f>VLOOKUP(V142,'[1]PPTOS GENERALES 2024'!$AL$45:$BG$56,22)*BA142</f>
        <v>0</v>
      </c>
      <c r="BC142" s="398"/>
      <c r="BD142" s="270">
        <f>VLOOKUP(V142,'[1]PPTOS GENERALES 2024'!$AL$45:$BZ$56,23)*BC142</f>
        <v>0</v>
      </c>
      <c r="BE142" s="398"/>
      <c r="BF142" s="270">
        <f>VLOOKUP(V142,'[1]PPTOS GENERALES 2024'!$AL$45:$BZ$56,24)*BE142</f>
        <v>0</v>
      </c>
      <c r="BG142" s="398"/>
      <c r="BH142" s="270">
        <f>VLOOKUP(V142,'[1]PPTOS GENERALES 2024'!$AL$45:$BZ$56,25)*BG142</f>
        <v>0</v>
      </c>
      <c r="BI142" s="398"/>
      <c r="BJ142" s="270">
        <f>VLOOKUP(V142,'[1]PPTOS GENERALES 2024'!$AL$45:$BZ$56,26)*BI142</f>
        <v>0</v>
      </c>
      <c r="BK142" s="398"/>
      <c r="BL142" s="270">
        <f>VLOOKUP(V142,'[1]PPTOS GENERALES 2024'!$AL$45:$BZ$56,27)*BK142</f>
        <v>0</v>
      </c>
      <c r="BM142" s="270"/>
      <c r="BN142" s="270">
        <f>VLOOKUP(V142,'[1]PPTOS GENERALES 2024'!$AL$45:$BZ$56,28)*BM142</f>
        <v>0</v>
      </c>
      <c r="BO142" s="270"/>
      <c r="BP142" s="270">
        <f>VLOOKUP(V142,'[1]PPTOS GENERALES 2024'!$AL$45:$BZ$56,29)*BO142</f>
        <v>0</v>
      </c>
      <c r="BQ142" s="270"/>
      <c r="BR142" s="270">
        <f>VLOOKUP(V142,'[1]PPTOS GENERALES 2024'!$AL$45:$BZ$56,30)*BQ142</f>
        <v>0</v>
      </c>
      <c r="BS142" s="270"/>
      <c r="BT142" s="270">
        <f>VLOOKUP(V142,'[1]PPTOS GENERALES 2024'!$AL$45:$BZ$56,31)*BS142</f>
        <v>0</v>
      </c>
      <c r="BU142" s="270"/>
      <c r="BV142" s="270">
        <f>VLOOKUP(V142,'[1]PPTOS GENERALES 2024'!$AL$45:$BZ$56,32)*BU142</f>
        <v>0</v>
      </c>
      <c r="BW142" s="270"/>
      <c r="BX142" s="270">
        <f>VLOOKUP(V142,'[1]PPTOS GENERALES 2024'!$AL$45:$BZ$56,33)*BW142</f>
        <v>0</v>
      </c>
      <c r="BY142" s="270"/>
      <c r="BZ142" s="270">
        <f>VLOOKUP(V142,'[1]PPTOS GENERALES 2024'!$AL$45:$BZ$56,34)*BY142</f>
        <v>0</v>
      </c>
      <c r="CA142" s="270"/>
      <c r="CB142" s="270">
        <f>VLOOKUP(V142,'[1]PPTOS GENERALES 2024'!$AL$45:$BZ$56,35)*CA142</f>
        <v>0</v>
      </c>
      <c r="CC142" s="270">
        <v>0</v>
      </c>
      <c r="CD142" s="270">
        <f>VLOOKUP(V142,'[1]PPTOS GENERALES 2024'!$AL$45:$BZ$56,36)*CC142</f>
        <v>0</v>
      </c>
      <c r="CE142" s="270">
        <v>1</v>
      </c>
      <c r="CF142" s="270">
        <f>VLOOKUP(V142,'[1]PPTOS GENERALES 2024'!$AL$45:$BZ$56,37)*CE142</f>
        <v>119.42359000000002</v>
      </c>
      <c r="CG142" s="270">
        <v>0</v>
      </c>
      <c r="CH142" s="270">
        <f>VLOOKUP(V142,'[1]PPTOS GENERALES 2024'!$AL$45:$BZ$56,38)*CG142</f>
        <v>0</v>
      </c>
      <c r="CI142" s="270">
        <v>0</v>
      </c>
      <c r="CJ142" s="270">
        <f>VLOOKUP(V142,'[1]PPTOS GENERALES 2024'!$AL$45:$BZ$56,39)*CI142</f>
        <v>0</v>
      </c>
      <c r="CK142" s="270"/>
      <c r="CL142" s="270">
        <f>VLOOKUP(V142,'[1]PPTOS GENERALES 2024'!$AL$45:$BZ$56,40)*CK142</f>
        <v>0</v>
      </c>
      <c r="CM142" s="270"/>
      <c r="CN142" s="270">
        <f>VLOOKUP(V142,'[1]PPTOS GENERALES 2024'!$AL$45:$BZ$56,41)*CM142</f>
        <v>0</v>
      </c>
      <c r="CO142" s="391"/>
      <c r="CP142" s="391"/>
      <c r="CQ142" s="391">
        <f t="shared" ref="CQ142:CQ146" si="110">SUM(CQ87:CQ141)</f>
        <v>0</v>
      </c>
      <c r="CR142" s="391"/>
      <c r="CS142" s="391"/>
      <c r="CT142" s="391">
        <f t="array" ref="CT142">ROUND(Z142*14,2)</f>
        <v>9232.16</v>
      </c>
      <c r="CU142" s="391">
        <f t="array" ref="CU142">ROUND((AA142*12)+ (AD142*2)+AB142,2)</f>
        <v>2121.9499999999998</v>
      </c>
      <c r="CV142" s="270">
        <f>SUM(CO142:CU142)</f>
        <v>11354.11</v>
      </c>
      <c r="CW142" s="391">
        <f t="array" ref="CW142">ROUND((AE142+AF142)*14,2)</f>
        <v>5323.78</v>
      </c>
      <c r="CX142" s="391">
        <f t="array" ref="CX142">ROUND(AG142*14,2)</f>
        <v>5857.32</v>
      </c>
      <c r="CY142" s="270">
        <f t="shared" si="97"/>
        <v>4010.29</v>
      </c>
      <c r="CZ142" s="278">
        <f t="shared" si="98"/>
        <v>9867.61</v>
      </c>
      <c r="DA142" s="129">
        <f t="shared" si="104"/>
        <v>26545.5</v>
      </c>
      <c r="DB142" s="390">
        <v>0</v>
      </c>
      <c r="DC142" s="400">
        <f t="shared" si="99"/>
        <v>22535.286666666667</v>
      </c>
      <c r="DD142" s="401">
        <f t="shared" si="100"/>
        <v>0.45491071582289178</v>
      </c>
      <c r="DE142" s="391"/>
      <c r="DF142" s="391"/>
      <c r="DG142" s="391">
        <f t="shared" si="101"/>
        <v>1776.6893333333335</v>
      </c>
      <c r="DH142" s="389" t="e">
        <f>#REF!-#REF!</f>
        <v>#REF!</v>
      </c>
      <c r="DI142" s="402" t="s">
        <v>122</v>
      </c>
      <c r="DJ142" s="402" t="s">
        <v>295</v>
      </c>
      <c r="DK142" s="284">
        <v>45658</v>
      </c>
      <c r="DL142" s="403">
        <f t="shared" si="102"/>
        <v>9.3333333333333339</v>
      </c>
      <c r="DM142" s="403">
        <f t="shared" si="103"/>
        <v>9.3333333333333339</v>
      </c>
      <c r="DN142" s="404">
        <f>ROUND(AF142/30,2)</f>
        <v>0</v>
      </c>
      <c r="DO142" s="405">
        <f>ROUND(AJ142/30,2)</f>
        <v>0</v>
      </c>
      <c r="DP142" s="405">
        <f>ROUND(AL142/30,2)</f>
        <v>0</v>
      </c>
      <c r="DQ142" s="405">
        <f>ROUND(AN142/30,2)</f>
        <v>0</v>
      </c>
      <c r="DR142" s="405">
        <f>ROUND(AP142/30,2)</f>
        <v>5.57</v>
      </c>
      <c r="DS142" s="405">
        <f>ROUND(AR142/30,2)</f>
        <v>0</v>
      </c>
      <c r="DT142" s="405">
        <f>ROUND(AT142/30,2)</f>
        <v>0</v>
      </c>
      <c r="DU142" s="405">
        <f>ROUND(AV142/30,2)</f>
        <v>0</v>
      </c>
      <c r="DV142" s="405">
        <f>ROUND(AX142/30,2)</f>
        <v>0</v>
      </c>
      <c r="DW142" s="405">
        <f>ROUND(AZ142/30,2)</f>
        <v>0</v>
      </c>
      <c r="DX142" s="405">
        <f>ROUND(BB142/30,2)</f>
        <v>0</v>
      </c>
      <c r="DZ142" s="406">
        <v>308</v>
      </c>
      <c r="EA142" s="406">
        <v>1202.97</v>
      </c>
      <c r="EB142" s="407" t="e">
        <f>#REF!-DZ142</f>
        <v>#REF!</v>
      </c>
      <c r="EC142" s="408">
        <f>DG142-EA142</f>
        <v>573.71933333333345</v>
      </c>
      <c r="ED142" s="409">
        <f>ROUND(DB142/2,2)</f>
        <v>0</v>
      </c>
      <c r="EI142" s="134" t="s">
        <v>288</v>
      </c>
      <c r="EJ142" s="124">
        <v>330</v>
      </c>
      <c r="EK142" s="295" t="s">
        <v>147</v>
      </c>
      <c r="EL142" s="295">
        <v>3</v>
      </c>
      <c r="EM142" s="205">
        <v>0</v>
      </c>
      <c r="EN142" s="170" t="s">
        <v>132</v>
      </c>
      <c r="EO142" s="170" t="s">
        <v>132</v>
      </c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172"/>
      <c r="GC142" s="172"/>
      <c r="GD142" s="172"/>
      <c r="GE142" s="172"/>
      <c r="GF142" s="172"/>
      <c r="GG142" s="172"/>
      <c r="GH142" s="172"/>
      <c r="GI142" s="172"/>
      <c r="GJ142" s="172"/>
      <c r="GK142" s="172"/>
      <c r="GL142" s="172"/>
      <c r="GM142" s="172"/>
      <c r="GN142" s="172"/>
      <c r="GO142" s="172"/>
      <c r="GP142" s="172"/>
      <c r="GQ142" s="172"/>
      <c r="GR142" s="172"/>
      <c r="GS142" s="172"/>
      <c r="GT142" s="172"/>
      <c r="GU142" s="172"/>
      <c r="GV142" s="172"/>
      <c r="GW142" s="172"/>
      <c r="GX142" s="172"/>
      <c r="GY142" s="172"/>
      <c r="GZ142" s="172"/>
      <c r="HA142" s="172"/>
      <c r="HB142" s="172"/>
      <c r="HC142" s="172"/>
      <c r="HD142" s="172"/>
      <c r="HE142" s="172"/>
      <c r="HF142" s="172"/>
      <c r="HG142" s="172"/>
      <c r="HH142" s="172"/>
      <c r="HI142" s="172"/>
      <c r="HJ142" s="172"/>
      <c r="HK142" s="172"/>
      <c r="HL142" s="172"/>
      <c r="HM142" s="172"/>
      <c r="HN142" s="172"/>
      <c r="HO142" s="172"/>
      <c r="HP142" s="172"/>
      <c r="HQ142" s="172"/>
      <c r="HR142" s="172"/>
      <c r="HS142" s="172"/>
      <c r="HT142" s="172"/>
      <c r="HU142" s="172"/>
      <c r="HV142" s="172"/>
      <c r="HW142" s="172"/>
      <c r="HX142" s="172"/>
      <c r="HY142" s="172"/>
      <c r="HZ142" s="172"/>
      <c r="IA142" s="172"/>
      <c r="IB142" s="172"/>
      <c r="IC142" s="172"/>
      <c r="ID142" s="172"/>
      <c r="IE142" s="172"/>
      <c r="IF142" s="172"/>
      <c r="IG142" s="172"/>
      <c r="IH142" s="172"/>
      <c r="II142" s="172"/>
      <c r="IJ142" s="172"/>
      <c r="IK142" s="172"/>
      <c r="IL142" s="172"/>
      <c r="IM142" s="172"/>
      <c r="IN142" s="172"/>
      <c r="IO142" s="172"/>
      <c r="IP142" s="172"/>
      <c r="IQ142" s="172"/>
      <c r="IR142" s="172"/>
      <c r="IS142" s="172"/>
      <c r="IT142" s="172"/>
      <c r="IU142" s="172"/>
      <c r="IV142" s="172"/>
      <c r="IW142" s="172"/>
      <c r="IX142" s="172"/>
      <c r="IY142" s="172"/>
      <c r="IZ142" s="172"/>
      <c r="JA142" s="172"/>
      <c r="JB142" s="172"/>
      <c r="JC142" s="172"/>
      <c r="JD142" s="172"/>
      <c r="JE142" s="172"/>
      <c r="JF142" s="172"/>
      <c r="JG142" s="172"/>
      <c r="JH142" s="172"/>
      <c r="JI142" s="172"/>
      <c r="JJ142" s="172"/>
      <c r="JK142" s="172"/>
      <c r="JL142" s="172"/>
      <c r="JM142" s="172"/>
      <c r="JN142" s="172"/>
      <c r="JO142" s="172"/>
      <c r="JP142" s="172"/>
      <c r="JQ142" s="172"/>
      <c r="JR142" s="172"/>
      <c r="JS142" s="172"/>
      <c r="JT142" s="172"/>
      <c r="JU142" s="172"/>
      <c r="JV142" s="172"/>
      <c r="JW142" s="172"/>
      <c r="JX142" s="172"/>
      <c r="JY142" s="172"/>
      <c r="JZ142" s="172"/>
      <c r="KA142" s="172"/>
      <c r="KB142" s="172"/>
      <c r="KC142" s="172"/>
      <c r="KD142" s="172"/>
      <c r="KE142" s="172"/>
      <c r="KF142" s="172"/>
      <c r="KG142" s="172"/>
      <c r="KH142" s="172"/>
      <c r="KI142" s="172"/>
      <c r="KJ142" s="172"/>
      <c r="KK142" s="172"/>
      <c r="KL142" s="172"/>
      <c r="KM142" s="172"/>
      <c r="KN142" s="172"/>
      <c r="KO142" s="172"/>
      <c r="KP142" s="172"/>
      <c r="KQ142" s="172"/>
      <c r="KR142" s="172"/>
      <c r="KS142" s="172"/>
      <c r="KT142" s="172"/>
      <c r="KU142" s="172"/>
      <c r="KV142" s="172"/>
      <c r="KW142" s="172"/>
      <c r="KX142" s="172"/>
      <c r="KY142" s="172"/>
      <c r="KZ142" s="172"/>
      <c r="LA142" s="172"/>
      <c r="LB142" s="172"/>
      <c r="LC142" s="172"/>
      <c r="LD142" s="172"/>
      <c r="LE142" s="172"/>
      <c r="LF142" s="172"/>
      <c r="LG142" s="172"/>
      <c r="LH142" s="172"/>
      <c r="LI142" s="172"/>
      <c r="LJ142" s="172"/>
      <c r="LK142" s="172"/>
      <c r="LL142" s="172"/>
      <c r="LM142" s="172"/>
      <c r="LN142" s="172"/>
      <c r="LO142" s="172"/>
      <c r="LP142" s="172"/>
      <c r="LQ142" s="172"/>
      <c r="LR142" s="172"/>
      <c r="LS142" s="172"/>
      <c r="LT142" s="172"/>
      <c r="LU142" s="172"/>
      <c r="LV142" s="172"/>
      <c r="LW142" s="172"/>
      <c r="LX142" s="172"/>
      <c r="LY142" s="172"/>
      <c r="LZ142" s="172"/>
      <c r="MA142" s="172"/>
      <c r="MB142" s="172"/>
      <c r="MC142" s="172"/>
      <c r="MD142" s="172"/>
      <c r="ME142" s="172"/>
      <c r="MF142" s="172"/>
      <c r="MG142" s="172"/>
      <c r="MH142" s="172"/>
      <c r="MI142" s="172"/>
      <c r="MJ142" s="172"/>
      <c r="MK142" s="172"/>
      <c r="ML142" s="172"/>
      <c r="MM142" s="172"/>
      <c r="MN142" s="172"/>
      <c r="MO142" s="172"/>
      <c r="MP142" s="172"/>
      <c r="MQ142" s="172"/>
      <c r="MR142" s="172"/>
      <c r="MS142" s="172"/>
      <c r="MT142" s="172"/>
      <c r="MU142" s="172"/>
      <c r="MV142" s="172"/>
      <c r="MW142" s="172"/>
      <c r="MX142" s="172"/>
      <c r="MY142" s="172"/>
      <c r="MZ142" s="172"/>
      <c r="NA142" s="172"/>
      <c r="NB142" s="172"/>
      <c r="NC142" s="172"/>
      <c r="ND142" s="172"/>
      <c r="NE142" s="172"/>
      <c r="NF142" s="172"/>
      <c r="NG142" s="172"/>
      <c r="NH142" s="172"/>
      <c r="NI142" s="172"/>
      <c r="NJ142" s="172"/>
      <c r="NK142" s="172"/>
      <c r="NL142" s="172"/>
      <c r="NM142" s="172"/>
      <c r="NN142" s="172"/>
      <c r="NO142" s="172"/>
      <c r="NP142" s="172"/>
      <c r="NQ142" s="172"/>
      <c r="NR142" s="172"/>
      <c r="NS142" s="172"/>
      <c r="NT142" s="172"/>
      <c r="NU142" s="172"/>
      <c r="NV142" s="172"/>
      <c r="NW142" s="172"/>
      <c r="NX142" s="172"/>
      <c r="NY142" s="172"/>
      <c r="NZ142" s="172"/>
      <c r="OA142" s="172"/>
      <c r="OB142" s="172"/>
      <c r="OC142" s="172"/>
      <c r="OD142" s="172"/>
      <c r="OE142" s="172"/>
      <c r="OF142" s="172"/>
      <c r="OG142" s="172"/>
      <c r="OH142" s="172"/>
      <c r="OI142" s="172"/>
      <c r="OJ142" s="172"/>
      <c r="OK142" s="172"/>
      <c r="OL142" s="172"/>
      <c r="OM142" s="172"/>
      <c r="ON142" s="172"/>
      <c r="OO142" s="172"/>
      <c r="OP142" s="172"/>
      <c r="OQ142" s="172"/>
      <c r="OR142" s="172"/>
      <c r="OS142" s="172"/>
      <c r="OT142" s="172"/>
      <c r="OU142" s="172"/>
      <c r="OV142" s="172"/>
      <c r="OW142" s="172"/>
      <c r="OX142" s="172"/>
      <c r="OY142" s="172"/>
      <c r="OZ142" s="172"/>
      <c r="PA142" s="172"/>
      <c r="PB142" s="172"/>
      <c r="PC142" s="172"/>
      <c r="PD142" s="172"/>
      <c r="PE142" s="172"/>
      <c r="PF142" s="172"/>
      <c r="PG142" s="172"/>
      <c r="PH142" s="172"/>
      <c r="PI142" s="172"/>
      <c r="PJ142" s="172"/>
      <c r="PK142" s="172"/>
      <c r="PL142" s="172"/>
      <c r="PM142" s="172"/>
      <c r="PN142" s="172"/>
      <c r="PO142" s="172"/>
      <c r="PP142" s="172"/>
      <c r="PQ142" s="172"/>
      <c r="PR142" s="172"/>
      <c r="PS142" s="172"/>
      <c r="PT142" s="172"/>
      <c r="PU142" s="172"/>
      <c r="PV142" s="172"/>
      <c r="PW142" s="172"/>
      <c r="PX142" s="172"/>
      <c r="PY142" s="172"/>
      <c r="PZ142" s="172"/>
      <c r="QA142" s="172"/>
      <c r="QB142" s="172"/>
      <c r="QC142" s="172"/>
      <c r="QD142" s="172"/>
      <c r="QE142" s="172"/>
      <c r="QF142" s="172"/>
      <c r="QG142" s="172"/>
      <c r="QH142" s="172"/>
      <c r="QI142" s="172"/>
      <c r="QJ142" s="172"/>
      <c r="QK142" s="172"/>
      <c r="QL142" s="172"/>
      <c r="QM142" s="172"/>
      <c r="QN142" s="172"/>
      <c r="QO142" s="172"/>
      <c r="QP142" s="172"/>
      <c r="QQ142" s="172"/>
      <c r="QR142" s="172"/>
      <c r="QS142" s="172"/>
      <c r="QT142" s="172"/>
      <c r="QU142" s="172"/>
      <c r="QV142" s="172"/>
      <c r="QW142" s="172"/>
      <c r="QX142" s="172"/>
      <c r="QY142" s="172"/>
      <c r="QZ142" s="172"/>
      <c r="RA142" s="172"/>
      <c r="RB142" s="172"/>
      <c r="RC142" s="172"/>
      <c r="RD142" s="172"/>
      <c r="RE142" s="172"/>
      <c r="RF142" s="172"/>
      <c r="RG142" s="172"/>
      <c r="RH142" s="172"/>
      <c r="RI142" s="172"/>
      <c r="RJ142" s="172"/>
      <c r="RK142" s="172"/>
      <c r="RL142" s="172"/>
      <c r="RM142" s="172"/>
      <c r="RN142" s="172"/>
      <c r="RO142" s="172"/>
      <c r="RP142" s="172"/>
      <c r="RQ142" s="172"/>
      <c r="RR142" s="172"/>
      <c r="RS142" s="172"/>
      <c r="RT142" s="172"/>
      <c r="RU142" s="172"/>
      <c r="RV142" s="172"/>
      <c r="RW142" s="172"/>
      <c r="RX142" s="172"/>
      <c r="RY142" s="172"/>
      <c r="RZ142" s="172"/>
      <c r="SA142" s="172"/>
      <c r="SB142" s="172"/>
      <c r="SC142" s="172"/>
      <c r="SD142" s="172"/>
      <c r="SE142" s="172"/>
      <c r="SF142" s="172"/>
      <c r="SG142" s="172"/>
      <c r="SH142" s="172"/>
      <c r="SI142" s="172"/>
      <c r="SJ142" s="172"/>
      <c r="SK142" s="172"/>
      <c r="SL142" s="172"/>
      <c r="SM142" s="172"/>
      <c r="SN142" s="172"/>
      <c r="SO142" s="172"/>
      <c r="SP142" s="172"/>
      <c r="SQ142" s="172"/>
      <c r="SR142" s="172"/>
      <c r="SS142" s="172"/>
      <c r="ST142" s="172"/>
      <c r="SU142" s="172"/>
      <c r="SV142" s="172"/>
      <c r="SW142" s="172"/>
      <c r="SX142" s="172"/>
      <c r="SY142" s="172"/>
      <c r="SZ142" s="172"/>
      <c r="TA142" s="172"/>
      <c r="TB142" s="172"/>
      <c r="TC142" s="172"/>
      <c r="TD142" s="172"/>
      <c r="TE142" s="172"/>
      <c r="TF142" s="172"/>
      <c r="TG142" s="172"/>
      <c r="TH142" s="172"/>
      <c r="TI142" s="172"/>
      <c r="TJ142" s="172"/>
      <c r="TK142" s="172"/>
      <c r="TL142" s="172"/>
      <c r="TM142" s="172"/>
      <c r="TN142" s="172"/>
      <c r="TO142" s="172"/>
      <c r="TP142" s="172"/>
      <c r="TQ142" s="172"/>
      <c r="TR142" s="172"/>
      <c r="TS142" s="172"/>
      <c r="TT142" s="172"/>
      <c r="TU142" s="172"/>
      <c r="TV142" s="172"/>
      <c r="TW142" s="172"/>
      <c r="TX142" s="172"/>
      <c r="TY142" s="172"/>
      <c r="TZ142" s="172"/>
      <c r="UA142" s="172"/>
      <c r="UB142" s="172"/>
      <c r="UC142" s="172"/>
      <c r="UD142" s="172"/>
      <c r="UE142" s="172"/>
      <c r="UF142" s="172"/>
      <c r="UG142" s="172"/>
      <c r="UH142" s="172"/>
      <c r="UI142" s="172"/>
      <c r="UJ142" s="172"/>
      <c r="UK142" s="172"/>
      <c r="UL142" s="172"/>
      <c r="UM142" s="172"/>
      <c r="UN142" s="172"/>
      <c r="UO142" s="172"/>
      <c r="UP142" s="172"/>
      <c r="UQ142" s="172"/>
      <c r="UR142" s="172"/>
      <c r="US142" s="172"/>
      <c r="UT142" s="172"/>
      <c r="UU142" s="172"/>
      <c r="UV142" s="172"/>
      <c r="UW142" s="172"/>
      <c r="UX142" s="172"/>
      <c r="UY142" s="172"/>
      <c r="UZ142" s="172"/>
      <c r="VA142" s="172"/>
      <c r="VB142" s="172"/>
      <c r="VC142" s="172"/>
      <c r="VD142" s="172"/>
      <c r="VE142" s="172"/>
      <c r="VF142" s="172"/>
      <c r="VG142" s="172"/>
      <c r="VH142" s="172"/>
      <c r="VI142" s="172"/>
      <c r="VJ142" s="172"/>
      <c r="VK142" s="172"/>
      <c r="VL142" s="172"/>
      <c r="VM142" s="172"/>
      <c r="VN142" s="172"/>
      <c r="VO142" s="172"/>
      <c r="VP142" s="172"/>
      <c r="VQ142" s="172"/>
      <c r="VR142" s="172"/>
      <c r="VS142" s="172"/>
      <c r="VT142" s="172"/>
      <c r="VU142" s="172"/>
      <c r="VV142" s="172"/>
      <c r="VW142" s="172"/>
      <c r="VX142" s="172"/>
      <c r="VY142" s="172"/>
      <c r="VZ142" s="172"/>
      <c r="WA142" s="172"/>
      <c r="WB142" s="172"/>
      <c r="WC142" s="172"/>
      <c r="WD142" s="172"/>
      <c r="WE142" s="172"/>
      <c r="WF142" s="172"/>
      <c r="WG142" s="172"/>
      <c r="WH142" s="172"/>
      <c r="WI142" s="172"/>
      <c r="WJ142" s="172"/>
      <c r="WK142" s="172"/>
      <c r="WL142" s="172"/>
      <c r="WM142" s="172"/>
      <c r="WN142" s="172"/>
      <c r="WO142" s="172"/>
      <c r="WP142" s="172"/>
      <c r="WQ142" s="172"/>
      <c r="WR142" s="172"/>
      <c r="WS142" s="172"/>
      <c r="WT142" s="172"/>
      <c r="WU142" s="172"/>
      <c r="WV142" s="172"/>
      <c r="WW142" s="172"/>
      <c r="WX142" s="172"/>
      <c r="WY142" s="172"/>
      <c r="WZ142" s="172"/>
      <c r="XA142" s="172"/>
      <c r="XB142" s="172"/>
      <c r="XC142" s="172"/>
      <c r="XD142" s="172"/>
      <c r="XE142" s="172"/>
      <c r="XF142" s="172"/>
      <c r="XG142" s="172"/>
      <c r="XH142" s="172"/>
      <c r="XI142" s="172"/>
      <c r="XJ142" s="172"/>
      <c r="XK142" s="172"/>
      <c r="XL142" s="172"/>
      <c r="XM142" s="172"/>
      <c r="XN142" s="172"/>
      <c r="XO142" s="172"/>
      <c r="XP142" s="172"/>
      <c r="XQ142" s="172"/>
      <c r="XR142" s="172"/>
      <c r="XS142" s="172"/>
      <c r="XT142" s="172"/>
      <c r="XU142" s="172"/>
      <c r="XV142" s="172"/>
      <c r="XW142" s="172"/>
      <c r="XX142" s="172"/>
      <c r="XY142" s="172"/>
      <c r="XZ142" s="172"/>
      <c r="YA142" s="172"/>
      <c r="YB142" s="172"/>
      <c r="YC142" s="172"/>
      <c r="YD142" s="172"/>
      <c r="YE142" s="172"/>
      <c r="YF142" s="172"/>
      <c r="YG142" s="172"/>
      <c r="YH142" s="172"/>
      <c r="YI142" s="172"/>
      <c r="YJ142" s="172"/>
      <c r="YK142" s="172"/>
      <c r="YL142" s="172"/>
      <c r="YM142" s="172"/>
      <c r="YN142" s="172"/>
      <c r="YO142" s="172"/>
      <c r="YP142" s="172"/>
      <c r="YQ142" s="172"/>
      <c r="YR142" s="172"/>
      <c r="YS142" s="172"/>
      <c r="YT142" s="172"/>
      <c r="YU142" s="172"/>
      <c r="YV142" s="172"/>
      <c r="YW142" s="172"/>
      <c r="YX142" s="172"/>
      <c r="YY142" s="172"/>
      <c r="YZ142" s="172"/>
      <c r="ZA142" s="172"/>
      <c r="ZB142" s="172"/>
      <c r="ZC142" s="172"/>
      <c r="ZD142" s="172"/>
      <c r="ZE142" s="172"/>
      <c r="ZF142" s="172"/>
      <c r="ZG142" s="172"/>
      <c r="ZH142" s="172"/>
      <c r="ZI142" s="172"/>
      <c r="ZJ142" s="172"/>
      <c r="ZK142" s="172"/>
      <c r="ZL142" s="172"/>
      <c r="ZM142" s="172"/>
      <c r="ZN142" s="172"/>
      <c r="ZO142" s="172"/>
      <c r="ZP142" s="172"/>
      <c r="ZQ142" s="172"/>
      <c r="ZR142" s="172"/>
      <c r="ZS142" s="172"/>
      <c r="ZT142" s="172"/>
      <c r="ZU142" s="172"/>
      <c r="ZV142" s="172"/>
      <c r="ZW142" s="172"/>
      <c r="ZX142" s="172"/>
      <c r="ZY142" s="172"/>
      <c r="ZZ142" s="172"/>
      <c r="AAA142" s="172"/>
      <c r="AAB142" s="172"/>
      <c r="AAC142" s="172"/>
      <c r="AAD142" s="172"/>
      <c r="AAE142" s="172"/>
      <c r="AAF142" s="172"/>
      <c r="AAG142" s="172"/>
      <c r="AAH142" s="172"/>
      <c r="AAI142" s="172"/>
      <c r="AAJ142" s="172"/>
      <c r="AAK142" s="172"/>
      <c r="AAL142" s="172"/>
      <c r="AAM142" s="172"/>
      <c r="AAN142" s="172"/>
      <c r="AAO142" s="172"/>
      <c r="AAP142" s="172"/>
      <c r="AAQ142" s="172"/>
      <c r="AAR142" s="172"/>
      <c r="AAS142" s="172"/>
      <c r="AAT142" s="172"/>
      <c r="AAU142" s="172"/>
      <c r="AAV142" s="172"/>
      <c r="AAW142" s="172"/>
      <c r="AAX142" s="172"/>
      <c r="AAY142" s="172"/>
      <c r="AAZ142" s="172"/>
      <c r="ABA142" s="172"/>
      <c r="ABB142" s="172"/>
      <c r="ABC142" s="172"/>
      <c r="ABD142" s="172"/>
      <c r="ABE142" s="172"/>
      <c r="ABF142" s="172"/>
      <c r="ABG142" s="172"/>
      <c r="ABH142" s="172"/>
      <c r="ABI142" s="172"/>
      <c r="ABJ142" s="172"/>
      <c r="ABK142" s="172"/>
      <c r="ABL142" s="172"/>
      <c r="ABM142" s="172"/>
      <c r="ABN142" s="172"/>
      <c r="ABO142" s="172"/>
      <c r="ABP142" s="172"/>
      <c r="ABQ142" s="172"/>
      <c r="ABR142" s="172"/>
      <c r="ABS142" s="172"/>
      <c r="ABT142" s="172"/>
      <c r="ABU142" s="172"/>
      <c r="ABV142" s="172"/>
      <c r="ABW142" s="172"/>
      <c r="ABX142" s="172"/>
      <c r="ABY142" s="172"/>
      <c r="ABZ142" s="172"/>
      <c r="ACA142" s="172"/>
      <c r="ACB142" s="172"/>
      <c r="ACC142" s="172"/>
      <c r="ACD142" s="172"/>
      <c r="ACE142" s="172"/>
      <c r="ACF142" s="172"/>
      <c r="ACG142" s="172"/>
      <c r="ACH142" s="172"/>
      <c r="ACI142" s="172"/>
      <c r="ACJ142" s="172"/>
      <c r="ACK142" s="172"/>
      <c r="ACL142" s="172"/>
      <c r="ACM142" s="172"/>
      <c r="ACN142" s="172"/>
      <c r="ACO142" s="172"/>
      <c r="ACP142" s="172"/>
      <c r="ACQ142" s="172"/>
      <c r="ACR142" s="172"/>
      <c r="ACS142" s="172"/>
      <c r="ACT142" s="172"/>
      <c r="ACU142" s="172"/>
      <c r="ACV142" s="172"/>
      <c r="ACW142" s="172"/>
      <c r="ACX142" s="172"/>
      <c r="ACY142" s="172"/>
      <c r="ACZ142" s="172"/>
      <c r="ADA142" s="172"/>
      <c r="ADB142" s="172"/>
      <c r="ADC142" s="172"/>
      <c r="ADD142" s="172"/>
      <c r="ADE142" s="172"/>
      <c r="ADF142" s="172"/>
      <c r="ADG142" s="172"/>
      <c r="ADH142" s="172"/>
      <c r="ADI142" s="172"/>
      <c r="ADJ142" s="172"/>
      <c r="ADK142" s="172"/>
      <c r="ADL142" s="172"/>
      <c r="ADM142" s="172"/>
      <c r="ADN142" s="172"/>
      <c r="ADO142" s="172"/>
      <c r="ADP142" s="172"/>
      <c r="ADQ142" s="172"/>
      <c r="ADR142" s="172"/>
      <c r="ADS142" s="172"/>
      <c r="ADT142" s="172"/>
      <c r="ADU142" s="172"/>
      <c r="ADV142" s="172"/>
      <c r="ADW142" s="172"/>
      <c r="ADX142" s="172"/>
      <c r="ADY142" s="172"/>
      <c r="ADZ142" s="172"/>
      <c r="AEA142" s="172"/>
      <c r="AEB142" s="172"/>
      <c r="AEC142" s="172"/>
      <c r="AED142" s="172"/>
      <c r="AEE142" s="172"/>
      <c r="AEF142" s="172"/>
      <c r="AEG142" s="172"/>
      <c r="AEH142" s="172"/>
      <c r="AEI142" s="172"/>
      <c r="AEJ142" s="172"/>
      <c r="AEK142" s="172"/>
      <c r="AEL142" s="172"/>
      <c r="AEM142" s="172"/>
      <c r="AEN142" s="172"/>
      <c r="AEO142" s="172"/>
      <c r="AEP142" s="172"/>
      <c r="AEQ142" s="172"/>
      <c r="AER142" s="172"/>
      <c r="AES142" s="172"/>
      <c r="AET142" s="172"/>
      <c r="AEU142" s="172"/>
      <c r="AEV142" s="172"/>
      <c r="AEW142" s="172"/>
      <c r="AEX142" s="172"/>
      <c r="AEY142" s="172"/>
      <c r="AEZ142" s="172"/>
      <c r="AFA142" s="172"/>
      <c r="AFB142" s="172"/>
      <c r="AFC142" s="172"/>
      <c r="AFD142" s="172"/>
      <c r="AFE142" s="172"/>
      <c r="AFF142" s="172"/>
      <c r="AFG142" s="172"/>
      <c r="AFH142" s="172"/>
      <c r="AFI142" s="172"/>
      <c r="AFJ142" s="172"/>
      <c r="AFK142" s="172"/>
      <c r="AFL142" s="172"/>
      <c r="AFM142" s="172"/>
      <c r="AFN142" s="172"/>
      <c r="AFO142" s="172"/>
      <c r="AFP142" s="172"/>
      <c r="AFQ142" s="172"/>
      <c r="AFR142" s="172"/>
      <c r="AFS142" s="172"/>
      <c r="AFT142" s="172"/>
      <c r="AFU142" s="172"/>
      <c r="AFV142" s="172"/>
      <c r="AFW142" s="172"/>
      <c r="AFX142" s="172"/>
      <c r="AFY142" s="172"/>
      <c r="AFZ142" s="172"/>
      <c r="AGA142" s="172"/>
      <c r="AGB142" s="172"/>
      <c r="AGC142" s="172"/>
      <c r="AGD142" s="172"/>
      <c r="AGE142" s="172"/>
      <c r="AGF142" s="172"/>
      <c r="AGG142" s="172"/>
      <c r="AGH142" s="172"/>
      <c r="AGI142" s="172"/>
      <c r="AGJ142" s="172"/>
      <c r="AGK142" s="172"/>
      <c r="AGL142" s="172"/>
      <c r="AGM142" s="172"/>
      <c r="AGN142" s="172"/>
      <c r="AGO142" s="172"/>
      <c r="AGP142" s="172"/>
      <c r="AGQ142" s="172"/>
      <c r="AGR142" s="172"/>
      <c r="AGS142" s="172"/>
      <c r="AGT142" s="172"/>
      <c r="AGU142" s="172"/>
      <c r="AGV142" s="172"/>
      <c r="AGW142" s="172"/>
      <c r="AGX142" s="172"/>
      <c r="AGY142" s="172"/>
      <c r="AGZ142" s="172"/>
      <c r="AHA142" s="172"/>
      <c r="AHB142" s="172"/>
      <c r="AHC142" s="172"/>
      <c r="AHD142" s="172"/>
      <c r="AHE142" s="172"/>
      <c r="AHF142" s="172"/>
      <c r="AHG142" s="172"/>
      <c r="AHH142" s="172"/>
      <c r="AHI142" s="172"/>
      <c r="AHJ142" s="172"/>
      <c r="AHK142" s="172"/>
      <c r="AHL142" s="172"/>
      <c r="AHM142" s="172"/>
      <c r="AHN142" s="172"/>
      <c r="AHO142" s="172"/>
      <c r="AHP142" s="172"/>
      <c r="AHQ142" s="172"/>
      <c r="AHR142" s="172"/>
      <c r="AHS142" s="172"/>
      <c r="AHT142" s="172"/>
      <c r="AHU142" s="172"/>
      <c r="AHV142" s="172"/>
      <c r="AHW142" s="172"/>
      <c r="AHX142" s="172"/>
      <c r="AHY142" s="172"/>
      <c r="AHZ142" s="172"/>
      <c r="AIA142" s="172"/>
      <c r="AIB142" s="172"/>
      <c r="AIC142" s="172"/>
      <c r="AID142" s="172"/>
      <c r="AIE142" s="172"/>
      <c r="AIF142" s="172"/>
      <c r="AIG142" s="172"/>
      <c r="AIH142" s="172"/>
      <c r="AII142" s="172"/>
      <c r="AIJ142" s="172"/>
      <c r="AIK142" s="172"/>
      <c r="AIL142" s="172"/>
      <c r="AIM142" s="172"/>
      <c r="AIN142" s="172"/>
      <c r="AIO142" s="172"/>
      <c r="AIP142" s="172"/>
      <c r="AIQ142" s="172"/>
      <c r="AIR142" s="172"/>
      <c r="AIS142" s="172"/>
      <c r="AIT142" s="172"/>
      <c r="AIU142" s="172"/>
      <c r="AIV142" s="172"/>
      <c r="AIW142" s="172"/>
      <c r="AIX142" s="172"/>
      <c r="AIY142" s="172"/>
      <c r="AIZ142" s="172"/>
      <c r="AJA142" s="172"/>
      <c r="AJB142" s="172"/>
      <c r="AJC142" s="172"/>
      <c r="AJD142" s="172"/>
      <c r="AJE142" s="172"/>
      <c r="AJF142" s="172"/>
      <c r="AJG142" s="172"/>
      <c r="AJH142" s="172"/>
      <c r="AJI142" s="172"/>
      <c r="AJJ142" s="172"/>
      <c r="AJK142" s="172"/>
      <c r="AJL142" s="172"/>
      <c r="AJM142" s="172"/>
      <c r="AJN142" s="172"/>
      <c r="AJO142" s="172"/>
      <c r="AJP142" s="172"/>
      <c r="AJQ142" s="172"/>
      <c r="AJR142" s="172"/>
      <c r="AJS142" s="172"/>
      <c r="AJT142" s="172"/>
      <c r="AJU142" s="172"/>
      <c r="AJV142" s="172"/>
      <c r="AJW142" s="172"/>
      <c r="AJX142" s="172"/>
      <c r="AJY142" s="172"/>
      <c r="AJZ142" s="172"/>
      <c r="AKA142" s="172"/>
      <c r="AKB142" s="172"/>
      <c r="AKC142" s="172"/>
      <c r="AKD142" s="172"/>
      <c r="AKE142" s="172"/>
      <c r="AKF142" s="172"/>
      <c r="AKG142" s="172"/>
      <c r="AKH142" s="172"/>
      <c r="AKI142" s="172"/>
      <c r="AKJ142" s="172"/>
      <c r="AKK142" s="172"/>
      <c r="AKL142" s="172"/>
      <c r="AKM142" s="172"/>
      <c r="AKN142" s="172"/>
      <c r="AKO142" s="172"/>
      <c r="AKP142" s="172"/>
      <c r="AKQ142" s="172"/>
      <c r="AKR142" s="172"/>
      <c r="AKS142" s="172"/>
      <c r="AKT142" s="172"/>
      <c r="AKU142" s="172"/>
      <c r="AKV142" s="172"/>
      <c r="AKW142" s="172"/>
      <c r="AKX142" s="172"/>
      <c r="AKY142" s="172"/>
      <c r="AKZ142" s="172"/>
      <c r="ALA142" s="172"/>
      <c r="ALB142" s="172"/>
      <c r="ALC142" s="172"/>
      <c r="ALD142" s="172"/>
      <c r="ALE142" s="172"/>
      <c r="ALF142" s="172"/>
      <c r="ALG142" s="172"/>
      <c r="ALH142" s="172"/>
      <c r="ALI142" s="172"/>
      <c r="ALJ142" s="172"/>
      <c r="ALK142" s="172"/>
      <c r="ALL142" s="172"/>
      <c r="ALM142" s="172"/>
      <c r="ALN142" s="172"/>
      <c r="ALO142" s="172"/>
      <c r="ALP142" s="172"/>
      <c r="ALQ142" s="172"/>
      <c r="ALR142" s="172"/>
      <c r="ALS142" s="172"/>
      <c r="ALT142" s="172"/>
      <c r="ALU142" s="172"/>
      <c r="ALV142" s="172"/>
      <c r="ALW142" s="172"/>
      <c r="ALX142" s="172"/>
      <c r="ALY142" s="172"/>
      <c r="ALZ142" s="172"/>
      <c r="AMA142" s="172"/>
      <c r="AMB142" s="172"/>
      <c r="AMC142" s="172"/>
      <c r="AMD142" s="172"/>
      <c r="AME142" s="172"/>
      <c r="AMF142" s="172"/>
      <c r="AMG142" s="172"/>
      <c r="AMH142" s="172"/>
      <c r="AMI142" s="172"/>
      <c r="AMJ142" s="172"/>
      <c r="AMK142" s="172"/>
      <c r="AML142" s="172"/>
      <c r="AMM142" s="172"/>
      <c r="AMN142" s="172"/>
      <c r="AMO142" s="172"/>
      <c r="AMP142" s="172"/>
      <c r="AMQ142" s="172"/>
      <c r="AMR142" s="172"/>
      <c r="AMS142" s="172"/>
      <c r="AMT142" s="172"/>
      <c r="AMU142" s="172"/>
      <c r="AMV142" s="172"/>
      <c r="AMW142" s="172"/>
      <c r="AMX142" s="172"/>
      <c r="AMY142" s="172"/>
      <c r="AMZ142" s="172"/>
      <c r="ANA142" s="172"/>
      <c r="ANB142" s="172"/>
      <c r="ANC142" s="172"/>
      <c r="AND142" s="172"/>
      <c r="ANE142" s="172"/>
      <c r="ANF142" s="172"/>
      <c r="ANG142" s="172"/>
      <c r="ANH142" s="172"/>
      <c r="ANI142" s="172"/>
      <c r="ANJ142" s="172"/>
    </row>
    <row r="143" spans="1:1050" ht="26.1" customHeight="1" outlineLevel="2" x14ac:dyDescent="0.2">
      <c r="A143" s="386">
        <f>EJ143</f>
        <v>330</v>
      </c>
      <c r="B143" s="387" t="s">
        <v>137</v>
      </c>
      <c r="C143" s="387" t="s">
        <v>113</v>
      </c>
      <c r="D143" s="387" t="s">
        <v>10</v>
      </c>
      <c r="E143" s="387" t="s">
        <v>115</v>
      </c>
      <c r="F143" s="387"/>
      <c r="G143" s="415" t="s">
        <v>261</v>
      </c>
      <c r="H143" s="389" t="s">
        <v>135</v>
      </c>
      <c r="I143" s="389">
        <v>14</v>
      </c>
      <c r="J143" s="391">
        <v>515.26</v>
      </c>
      <c r="K143" s="391">
        <v>25.26</v>
      </c>
      <c r="L143" s="391">
        <v>301.61</v>
      </c>
      <c r="M143" s="391">
        <v>216.69</v>
      </c>
      <c r="N143" s="391"/>
      <c r="O143" s="391"/>
      <c r="P143" s="391"/>
      <c r="Q143" s="391"/>
      <c r="R143" s="391"/>
      <c r="S143" s="391"/>
      <c r="T143" s="391">
        <f t="shared" si="93"/>
        <v>1058.82</v>
      </c>
      <c r="U143" s="391">
        <f t="shared" si="94"/>
        <v>14390.099999999999</v>
      </c>
      <c r="V143" s="389">
        <v>3</v>
      </c>
      <c r="W143" s="392">
        <v>16</v>
      </c>
      <c r="X143" s="393">
        <f>VLOOKUP(W143,'[1]PPTOS GENERALES 2024'!$AO$61:$AQ$63,3)*Y143</f>
        <v>436.27</v>
      </c>
      <c r="Y143" s="394">
        <v>1</v>
      </c>
      <c r="Z143" s="395">
        <f>VLOOKUP(C143,'[1]PPTOS GENERALES 2024'!$AL$3:$AO$8,4)*Y143</f>
        <v>659.44</v>
      </c>
      <c r="AA143" s="395">
        <f>VLOOKUP(C143,'[1]PPTOS GENERALES 2024'!$AL$3:$AP$8,5)*DM143*Y143</f>
        <v>129.91999999999999</v>
      </c>
      <c r="AB143" s="395">
        <f>VLOOKUP(C143,'[1]PPTOS GENERALES 2024'!$R$3:$V$8,5)*5</f>
        <v>65.75</v>
      </c>
      <c r="AC143" s="391">
        <f>VLOOKUP(C143,'[1]PPTOS GENERALES 2024'!$AU$3:$AV$8,2)*Y143</f>
        <v>659.44399999999996</v>
      </c>
      <c r="AD143" s="391">
        <f>VLOOKUP(C143,'[1]PPTOS GENERALES 2024'!$AU$3:$AW$8,3)*DM143*Y143</f>
        <v>129.88799999999998</v>
      </c>
      <c r="AE143" s="396">
        <f>VLOOKUP(I143,'[1]PPTOS GENERALES 2024'!$AO$60:$AQ$63,3)*Y143</f>
        <v>380.27</v>
      </c>
      <c r="AF143" s="391">
        <f t="shared" si="105"/>
        <v>56</v>
      </c>
      <c r="AG143" s="391">
        <f>VLOOKUP(V143,'[1]PPTOS GENERALES 2024'!$AL$61:$AU$63,10)*Y143</f>
        <v>465.15999999999997</v>
      </c>
      <c r="AH143" s="391"/>
      <c r="AI143" s="391"/>
      <c r="AJ143" s="391"/>
      <c r="AK143" s="397"/>
      <c r="AL143" s="391">
        <f>VLOOKUP(V143,'[1]PPTOS GENERALES 2024'!$AL$45:$BB$56,12)*AK143</f>
        <v>0</v>
      </c>
      <c r="AM143" s="397">
        <v>0</v>
      </c>
      <c r="AN143" s="391">
        <f>VLOOKUP(V143,'[1]PPTOS GENERALES 2024'!$AL$45:$BB$56,14)*AM143</f>
        <v>0</v>
      </c>
      <c r="AO143" s="397"/>
      <c r="AP143" s="391">
        <f>VLOOKUP(V143,'[1]PPTOS GENERALES 2024'!$AL$45:$BB$56,15)*AO143</f>
        <v>0</v>
      </c>
      <c r="AQ143" s="397"/>
      <c r="AR143" s="391">
        <f>VLOOKUP(V143,'[1]PPTOS GENERALES 2024'!$AL$45:$BB$56,17)*AQ143</f>
        <v>0</v>
      </c>
      <c r="AS143" s="397"/>
      <c r="AT143" s="391">
        <f>VLOOKUP(V143,'[1]PPTOS GENERALES 2024'!$AL$45:$BG$56,18)*AS143</f>
        <v>0</v>
      </c>
      <c r="AU143" s="398">
        <v>1</v>
      </c>
      <c r="AV143" s="391">
        <f>VLOOKUP(V143,'[1]PPTOS GENERALES 2024'!$AL$45:$BG$56,19)*AU143</f>
        <v>47.075000000000003</v>
      </c>
      <c r="AW143" s="398"/>
      <c r="AX143" s="391">
        <f>VLOOKUP(V143,'[1]PPTOS GENERALES 2024'!$AL$45:$BG$56,20)*AW143</f>
        <v>0</v>
      </c>
      <c r="AY143" s="398"/>
      <c r="AZ143" s="391">
        <f>VLOOKUP(V143,'[1]PPTOS GENERALES 2024'!$AL$45:$BG$56,21)*AY143</f>
        <v>0</v>
      </c>
      <c r="BA143" s="398"/>
      <c r="BB143" s="391">
        <f>VLOOKUP(V143,'[1]PPTOS GENERALES 2024'!$AL$45:$BG$56,22)*BA143</f>
        <v>0</v>
      </c>
      <c r="BC143" s="398"/>
      <c r="BD143" s="270">
        <f>VLOOKUP(V143,'[1]PPTOS GENERALES 2024'!$AL$45:$BZ$56,23)*BC143</f>
        <v>0</v>
      </c>
      <c r="BE143" s="398"/>
      <c r="BF143" s="270">
        <f>VLOOKUP(V143,'[1]PPTOS GENERALES 2024'!$AL$45:$BZ$56,24)*BE143</f>
        <v>0</v>
      </c>
      <c r="BG143" s="398"/>
      <c r="BH143" s="270">
        <f>VLOOKUP(V143,'[1]PPTOS GENERALES 2024'!$AL$45:$BZ$56,25)*BG143</f>
        <v>0</v>
      </c>
      <c r="BI143" s="398"/>
      <c r="BJ143" s="270">
        <f>VLOOKUP(V143,'[1]PPTOS GENERALES 2024'!$AL$45:$BZ$56,26)*BI143</f>
        <v>0</v>
      </c>
      <c r="BK143" s="398"/>
      <c r="BL143" s="270">
        <f>VLOOKUP(V143,'[1]PPTOS GENERALES 2024'!$AL$45:$BZ$56,27)*BK143</f>
        <v>0</v>
      </c>
      <c r="BM143" s="270"/>
      <c r="BN143" s="270">
        <f>VLOOKUP(V143,'[1]PPTOS GENERALES 2024'!$AL$45:$BZ$56,28)*BM143</f>
        <v>0</v>
      </c>
      <c r="BO143" s="270"/>
      <c r="BP143" s="270">
        <f>VLOOKUP(V143,'[1]PPTOS GENERALES 2024'!$AL$45:$BZ$56,29)*BO143</f>
        <v>0</v>
      </c>
      <c r="BQ143" s="270"/>
      <c r="BR143" s="270">
        <f>VLOOKUP(V143,'[1]PPTOS GENERALES 2024'!$AL$45:$BZ$56,30)*BQ143</f>
        <v>0</v>
      </c>
      <c r="BS143" s="270"/>
      <c r="BT143" s="270">
        <f>VLOOKUP(V143,'[1]PPTOS GENERALES 2024'!$AL$45:$BZ$56,31)*BS143</f>
        <v>0</v>
      </c>
      <c r="BU143" s="270"/>
      <c r="BV143" s="270">
        <f>VLOOKUP(V143,'[1]PPTOS GENERALES 2024'!$AL$45:$BZ$56,32)*BU143</f>
        <v>0</v>
      </c>
      <c r="BW143" s="270"/>
      <c r="BX143" s="270">
        <f>VLOOKUP(V143,'[1]PPTOS GENERALES 2024'!$AL$45:$BZ$56,33)*BW143</f>
        <v>0</v>
      </c>
      <c r="BY143" s="270"/>
      <c r="BZ143" s="270">
        <f>VLOOKUP(V143,'[1]PPTOS GENERALES 2024'!$AL$45:$BZ$56,34)*BY143</f>
        <v>0</v>
      </c>
      <c r="CA143" s="270"/>
      <c r="CB143" s="270">
        <f>VLOOKUP(V143,'[1]PPTOS GENERALES 2024'!$AL$45:$BZ$56,35)*CA143</f>
        <v>0</v>
      </c>
      <c r="CC143" s="270">
        <v>0</v>
      </c>
      <c r="CD143" s="270">
        <f>VLOOKUP(V143,'[1]PPTOS GENERALES 2024'!$AL$45:$BZ$56,36)*CC143</f>
        <v>0</v>
      </c>
      <c r="CE143" s="270">
        <v>0</v>
      </c>
      <c r="CF143" s="270">
        <f>VLOOKUP(V143,'[1]PPTOS GENERALES 2024'!$AL$45:$BZ$56,37)*CE143</f>
        <v>0</v>
      </c>
      <c r="CG143" s="270">
        <v>0</v>
      </c>
      <c r="CH143" s="270">
        <f>VLOOKUP(V143,'[1]PPTOS GENERALES 2024'!$AL$45:$BZ$56,38)*CG143</f>
        <v>0</v>
      </c>
      <c r="CI143" s="270">
        <v>0</v>
      </c>
      <c r="CJ143" s="270">
        <f>VLOOKUP(V143,'[1]PPTOS GENERALES 2024'!$AL$45:$BZ$56,39)*CI143</f>
        <v>0</v>
      </c>
      <c r="CK143" s="270"/>
      <c r="CL143" s="270">
        <f>VLOOKUP(V143,'[1]PPTOS GENERALES 2024'!$AL$45:$BZ$56,40)*CK143</f>
        <v>0</v>
      </c>
      <c r="CM143" s="270"/>
      <c r="CN143" s="270">
        <f>VLOOKUP(V143,'[1]PPTOS GENERALES 2024'!$AL$45:$BZ$56,41)*CM143</f>
        <v>0</v>
      </c>
      <c r="CO143" s="391"/>
      <c r="CP143" s="391"/>
      <c r="CQ143" s="391">
        <f t="shared" si="110"/>
        <v>0</v>
      </c>
      <c r="CR143" s="391"/>
      <c r="CS143" s="391"/>
      <c r="CT143" s="391">
        <f t="array" ref="CT143">ROUND(Z143*14,2)</f>
        <v>9232.16</v>
      </c>
      <c r="CU143" s="391">
        <f t="array" ref="CU143">ROUND((AA143*12)+ (AD143*2)+AB143,2)</f>
        <v>1884.57</v>
      </c>
      <c r="CV143" s="270">
        <f>SUM(CO143:CU143)</f>
        <v>11116.73</v>
      </c>
      <c r="CW143" s="391">
        <f t="array" ref="CW143">ROUND((AE143+AF143)*14,2)</f>
        <v>6107.78</v>
      </c>
      <c r="CX143" s="391">
        <f t="array" ref="CX143">ROUND(AG143*14,2)</f>
        <v>6512.24</v>
      </c>
      <c r="CY143" s="270">
        <f t="shared" si="97"/>
        <v>659.05</v>
      </c>
      <c r="CZ143" s="278">
        <f t="shared" si="98"/>
        <v>7171.29</v>
      </c>
      <c r="DA143" s="129">
        <f t="shared" si="104"/>
        <v>24395.8</v>
      </c>
      <c r="DB143" s="390">
        <v>0</v>
      </c>
      <c r="DC143" s="400">
        <f t="shared" si="99"/>
        <v>24235.96</v>
      </c>
      <c r="DD143" s="401">
        <f t="shared" si="100"/>
        <v>0.68421067261520085</v>
      </c>
      <c r="DE143" s="391"/>
      <c r="DF143" s="391"/>
      <c r="DG143" s="391">
        <f t="shared" si="101"/>
        <v>1737.865</v>
      </c>
      <c r="DH143" s="389" t="e">
        <f>#REF!-#REF!</f>
        <v>#REF!</v>
      </c>
      <c r="DI143" s="402" t="s">
        <v>122</v>
      </c>
      <c r="DJ143" s="402" t="s">
        <v>296</v>
      </c>
      <c r="DK143" s="411">
        <v>44927</v>
      </c>
      <c r="DL143" s="403">
        <f t="shared" si="102"/>
        <v>8</v>
      </c>
      <c r="DM143" s="403">
        <f t="shared" si="103"/>
        <v>8</v>
      </c>
      <c r="DN143" s="404">
        <f>ROUND(AF143/30,2)</f>
        <v>1.87</v>
      </c>
      <c r="DO143" s="405">
        <f>ROUND(AJ143/30,2)</f>
        <v>0</v>
      </c>
      <c r="DP143" s="405">
        <f>ROUND(AL143/30,2)</f>
        <v>0</v>
      </c>
      <c r="DQ143" s="405">
        <f>ROUND(AN143/30,2)</f>
        <v>0</v>
      </c>
      <c r="DR143" s="405">
        <f>ROUND(AP143/30,2)</f>
        <v>0</v>
      </c>
      <c r="DS143" s="405">
        <f>ROUND(AR143/30,2)</f>
        <v>0</v>
      </c>
      <c r="DT143" s="405">
        <f>ROUND(AT143/30,2)</f>
        <v>0</v>
      </c>
      <c r="DU143" s="405">
        <f>ROUND(AV143/30,2)</f>
        <v>1.57</v>
      </c>
      <c r="DV143" s="405">
        <f>ROUND(AX143/30,2)</f>
        <v>0</v>
      </c>
      <c r="DW143" s="405">
        <f>ROUND(AZ143/30,2)</f>
        <v>0</v>
      </c>
      <c r="DX143" s="405">
        <f>ROUND(BB143/30,2)</f>
        <v>0</v>
      </c>
      <c r="DY143" s="204"/>
      <c r="DZ143" s="406">
        <v>222</v>
      </c>
      <c r="EA143" s="406">
        <v>1603.11</v>
      </c>
      <c r="EB143" s="407" t="e">
        <f>#REF!-DZ143</f>
        <v>#REF!</v>
      </c>
      <c r="EC143" s="408">
        <f>DG143-EA143</f>
        <v>134.75500000000011</v>
      </c>
      <c r="ED143" s="409">
        <f>ROUND(DB143/2,2)</f>
        <v>0</v>
      </c>
      <c r="EE143" s="204"/>
      <c r="EF143" s="204"/>
      <c r="EG143" s="204"/>
      <c r="EH143" s="204"/>
      <c r="EI143" s="134" t="s">
        <v>288</v>
      </c>
      <c r="EJ143" s="124">
        <v>330</v>
      </c>
      <c r="EK143" s="295" t="s">
        <v>147</v>
      </c>
      <c r="EL143" s="205">
        <v>3</v>
      </c>
      <c r="EM143" s="205">
        <v>0</v>
      </c>
      <c r="EN143" s="205" t="s">
        <v>132</v>
      </c>
      <c r="EO143" s="170" t="s">
        <v>132</v>
      </c>
    </row>
    <row r="144" spans="1:1050" ht="26.1" customHeight="1" outlineLevel="2" x14ac:dyDescent="0.2">
      <c r="A144" s="386">
        <f>EJ144</f>
        <v>330</v>
      </c>
      <c r="B144" s="538" t="s">
        <v>137</v>
      </c>
      <c r="C144" s="538" t="s">
        <v>113</v>
      </c>
      <c r="D144" s="538" t="s">
        <v>114</v>
      </c>
      <c r="E144" s="538" t="s">
        <v>115</v>
      </c>
      <c r="F144" s="538"/>
      <c r="G144" s="539" t="s">
        <v>297</v>
      </c>
      <c r="H144" s="398" t="s">
        <v>135</v>
      </c>
      <c r="I144" s="398">
        <v>14</v>
      </c>
      <c r="J144" s="396">
        <v>515.26</v>
      </c>
      <c r="K144" s="396">
        <v>37.89</v>
      </c>
      <c r="L144" s="396">
        <v>301.61</v>
      </c>
      <c r="M144" s="396">
        <v>178.34</v>
      </c>
      <c r="N144" s="396"/>
      <c r="O144" s="396"/>
      <c r="P144" s="396"/>
      <c r="Q144" s="396"/>
      <c r="R144" s="396"/>
      <c r="S144" s="396"/>
      <c r="T144" s="396">
        <f t="shared" si="93"/>
        <v>1033.0999999999999</v>
      </c>
      <c r="U144" s="396">
        <f t="shared" si="94"/>
        <v>14106.72</v>
      </c>
      <c r="V144" s="398">
        <v>2</v>
      </c>
      <c r="W144" s="540">
        <v>14</v>
      </c>
      <c r="X144" s="541">
        <f>VLOOKUP(W144,'[1]PPTOS GENERALES 2024'!$AO$61:$AQ$63,3)*Y144</f>
        <v>380.27</v>
      </c>
      <c r="Y144" s="542">
        <v>1</v>
      </c>
      <c r="Z144" s="543">
        <f>VLOOKUP(C144,'[1]PPTOS GENERALES 2024'!$AL$3:$AO$8,4)*Y144</f>
        <v>659.44</v>
      </c>
      <c r="AA144" s="395">
        <f>VLOOKUP(C144,'[1]PPTOS GENERALES 2024'!$AL$3:$AP$8,5)*DM144*Y144</f>
        <v>0</v>
      </c>
      <c r="AB144" s="543"/>
      <c r="AC144" s="396">
        <f>VLOOKUP(C144,'[1]PPTOS GENERALES 2024'!$AU$3:$AV$8,2)*Y144</f>
        <v>659.44399999999996</v>
      </c>
      <c r="AD144" s="396">
        <f>VLOOKUP(C144,'[1]PPTOS GENERALES 2024'!$AU$3:$AW$8,3)*DM144*Y144</f>
        <v>0</v>
      </c>
      <c r="AE144" s="396">
        <f>VLOOKUP(I144,'[1]PPTOS GENERALES 2024'!$AO$60:$AQ$63,3)*Y144</f>
        <v>380.27</v>
      </c>
      <c r="AF144" s="396">
        <f t="shared" si="105"/>
        <v>0</v>
      </c>
      <c r="AG144" s="396">
        <f>VLOOKUP(V144,'[1]PPTOS GENERALES 2024'!$AL$61:$AU$63,10)*Y144</f>
        <v>418.38</v>
      </c>
      <c r="AH144" s="396"/>
      <c r="AI144" s="396"/>
      <c r="AJ144" s="396"/>
      <c r="AK144" s="397"/>
      <c r="AL144" s="391">
        <f>VLOOKUP(V144,'[1]PPTOS GENERALES 2024'!$AL$45:$BB$56,12)*AK144</f>
        <v>0</v>
      </c>
      <c r="AM144" s="397"/>
      <c r="AN144" s="391">
        <f>VLOOKUP(V144,'[1]PPTOS GENERALES 2024'!$AL$45:$BB$56,14)*AM144</f>
        <v>0</v>
      </c>
      <c r="AO144" s="397"/>
      <c r="AP144" s="391">
        <f>VLOOKUP(V144,'[1]PPTOS GENERALES 2024'!$AL$45:$BB$56,15)*AO144</f>
        <v>0</v>
      </c>
      <c r="AQ144" s="397"/>
      <c r="AR144" s="391">
        <f>VLOOKUP(V144,'[1]PPTOS GENERALES 2024'!$AL$45:$BB$56,17)*AQ144</f>
        <v>0</v>
      </c>
      <c r="AS144" s="397"/>
      <c r="AT144" s="391">
        <f>VLOOKUP(V144,'[1]PPTOS GENERALES 2024'!$AL$45:$BG$56,18)*AS144</f>
        <v>0</v>
      </c>
      <c r="AU144" s="398"/>
      <c r="AV144" s="391">
        <f>VLOOKUP(V144,'[1]PPTOS GENERALES 2024'!$AL$45:$BG$56,19)*AU144</f>
        <v>0</v>
      </c>
      <c r="AW144" s="398"/>
      <c r="AX144" s="391">
        <f>VLOOKUP(V144,'[1]PPTOS GENERALES 2024'!$AL$45:$BG$56,20)*AW144</f>
        <v>0</v>
      </c>
      <c r="AY144" s="398"/>
      <c r="AZ144" s="391">
        <f>VLOOKUP(V144,'[1]PPTOS GENERALES 2024'!$AL$45:$BG$56,21)*AY144</f>
        <v>0</v>
      </c>
      <c r="BA144" s="398"/>
      <c r="BB144" s="391">
        <f>VLOOKUP(V144,'[1]PPTOS GENERALES 2024'!$AL$45:$BG$56,22)*BA144</f>
        <v>0</v>
      </c>
      <c r="BC144" s="398"/>
      <c r="BD144" s="270">
        <f>VLOOKUP(V144,'[1]PPTOS GENERALES 2024'!$AL$45:$BZ$56,23)*BC144</f>
        <v>0</v>
      </c>
      <c r="BE144" s="398"/>
      <c r="BF144" s="270">
        <f>VLOOKUP(V144,'[1]PPTOS GENERALES 2024'!$AL$45:$BZ$56,24)*BE144</f>
        <v>0</v>
      </c>
      <c r="BG144" s="398"/>
      <c r="BH144" s="270">
        <f>VLOOKUP(V144,'[1]PPTOS GENERALES 2024'!$AL$45:$BZ$56,25)*BG144</f>
        <v>0</v>
      </c>
      <c r="BI144" s="398"/>
      <c r="BJ144" s="270">
        <f>VLOOKUP(V144,'[1]PPTOS GENERALES 2024'!$AL$45:$BZ$56,26)*BI144</f>
        <v>0</v>
      </c>
      <c r="BK144" s="398"/>
      <c r="BL144" s="270">
        <f>VLOOKUP(V144,'[1]PPTOS GENERALES 2024'!$AL$45:$BZ$56,27)*BK144</f>
        <v>0</v>
      </c>
      <c r="BM144" s="270"/>
      <c r="BN144" s="270">
        <f>VLOOKUP(V144,'[1]PPTOS GENERALES 2024'!$AL$45:$BZ$56,28)*BM144</f>
        <v>0</v>
      </c>
      <c r="BO144" s="270"/>
      <c r="BP144" s="270">
        <f>VLOOKUP(V144,'[1]PPTOS GENERALES 2024'!$AL$45:$BZ$56,29)*BO144</f>
        <v>0</v>
      </c>
      <c r="BQ144" s="270"/>
      <c r="BR144" s="270">
        <f>VLOOKUP(V144,'[1]PPTOS GENERALES 2024'!$AL$45:$BZ$56,30)*BQ144</f>
        <v>0</v>
      </c>
      <c r="BS144" s="270"/>
      <c r="BT144" s="270">
        <f>VLOOKUP(V144,'[1]PPTOS GENERALES 2024'!$AL$45:$BZ$56,31)*BS144</f>
        <v>0</v>
      </c>
      <c r="BU144" s="270"/>
      <c r="BV144" s="270">
        <f>VLOOKUP(V144,'[1]PPTOS GENERALES 2024'!$AL$45:$BZ$56,32)*BU144</f>
        <v>0</v>
      </c>
      <c r="BW144" s="270"/>
      <c r="BX144" s="270">
        <f>VLOOKUP(V144,'[1]PPTOS GENERALES 2024'!$AL$45:$BZ$56,33)*BW144</f>
        <v>0</v>
      </c>
      <c r="BY144" s="270"/>
      <c r="BZ144" s="270">
        <f>VLOOKUP(V144,'[1]PPTOS GENERALES 2024'!$AL$45:$BZ$56,34)*BY144</f>
        <v>0</v>
      </c>
      <c r="CA144" s="270"/>
      <c r="CB144" s="270">
        <f>VLOOKUP(V144,'[1]PPTOS GENERALES 2024'!$AL$45:$BZ$56,35)*CA144</f>
        <v>0</v>
      </c>
      <c r="CC144" s="270">
        <v>0</v>
      </c>
      <c r="CD144" s="270">
        <f>VLOOKUP(V144,'[1]PPTOS GENERALES 2024'!$AL$45:$BZ$56,36)*CC144</f>
        <v>0</v>
      </c>
      <c r="CE144" s="270">
        <v>0</v>
      </c>
      <c r="CF144" s="270">
        <f>VLOOKUP(V144,'[1]PPTOS GENERALES 2024'!$AL$45:$BZ$56,37)*CE144</f>
        <v>0</v>
      </c>
      <c r="CG144" s="270">
        <v>0</v>
      </c>
      <c r="CH144" s="270">
        <f>VLOOKUP(V144,'[1]PPTOS GENERALES 2024'!$AL$45:$BZ$56,38)*CG144</f>
        <v>0</v>
      </c>
      <c r="CI144" s="270">
        <v>0</v>
      </c>
      <c r="CJ144" s="270">
        <f>VLOOKUP(V144,'[1]PPTOS GENERALES 2024'!$AL$45:$BZ$56,39)*CI144</f>
        <v>0</v>
      </c>
      <c r="CK144" s="270"/>
      <c r="CL144" s="270">
        <f>VLOOKUP(V144,'[1]PPTOS GENERALES 2024'!$AL$45:$BZ$56,40)*CK144</f>
        <v>0</v>
      </c>
      <c r="CM144" s="270"/>
      <c r="CN144" s="270">
        <f>VLOOKUP(V144,'[1]PPTOS GENERALES 2024'!$AL$45:$BZ$56,41)*CM144</f>
        <v>0</v>
      </c>
      <c r="CO144" s="396"/>
      <c r="CP144" s="396"/>
      <c r="CQ144" s="396">
        <f t="shared" si="110"/>
        <v>0</v>
      </c>
      <c r="CR144" s="396"/>
      <c r="CS144" s="544"/>
      <c r="CT144" s="391">
        <f t="array" ref="CT144">ROUND(Z144*14,2)</f>
        <v>9232.16</v>
      </c>
      <c r="CU144" s="391">
        <f t="array" ref="CU144">ROUND((AA144*12)+ (AD144*2)+AB144,2)</f>
        <v>0</v>
      </c>
      <c r="CV144" s="270">
        <f>SUM(CO144:CU144)</f>
        <v>9232.16</v>
      </c>
      <c r="CW144" s="391">
        <f t="array" ref="CW144">ROUND((AE144+AF144)*14,2)</f>
        <v>5323.78</v>
      </c>
      <c r="CX144" s="391">
        <f t="array" ref="CX144">ROUND(AG144*14,2)</f>
        <v>5857.32</v>
      </c>
      <c r="CY144" s="270">
        <f t="shared" si="97"/>
        <v>0</v>
      </c>
      <c r="CZ144" s="278">
        <f t="shared" si="98"/>
        <v>5857.32</v>
      </c>
      <c r="DA144" s="129">
        <f t="shared" si="104"/>
        <v>20413.259999999998</v>
      </c>
      <c r="DB144" s="532">
        <v>0</v>
      </c>
      <c r="DC144" s="545">
        <f t="shared" si="99"/>
        <v>20413.259999999998</v>
      </c>
      <c r="DD144" s="546">
        <f t="shared" si="100"/>
        <v>0.4470592738779815</v>
      </c>
      <c r="DE144" s="396"/>
      <c r="DF144" s="396"/>
      <c r="DG144" s="396">
        <f t="shared" si="101"/>
        <v>1458.0900000000001</v>
      </c>
      <c r="DH144" s="398" t="e">
        <f>#REF!-#REF!</f>
        <v>#REF!</v>
      </c>
      <c r="DI144" s="547" t="s">
        <v>122</v>
      </c>
      <c r="DJ144" s="413"/>
      <c r="DK144" s="411"/>
      <c r="DL144" s="397">
        <f t="shared" si="102"/>
        <v>0</v>
      </c>
      <c r="DM144" s="403">
        <f t="shared" si="103"/>
        <v>0</v>
      </c>
      <c r="DN144" s="548">
        <f>ROUND(AF144/30,2)</f>
        <v>0</v>
      </c>
      <c r="DO144" s="549">
        <f>ROUND(AJ144/30,2)</f>
        <v>0</v>
      </c>
      <c r="DP144" s="549">
        <f>ROUND(AL144/30,2)</f>
        <v>0</v>
      </c>
      <c r="DQ144" s="549">
        <f>ROUND(AN144/30,2)</f>
        <v>0</v>
      </c>
      <c r="DR144" s="549">
        <f>ROUND(AP144/30,2)</f>
        <v>0</v>
      </c>
      <c r="DS144" s="549">
        <f>ROUND(AR144/30,2)</f>
        <v>0</v>
      </c>
      <c r="DT144" s="549">
        <f>ROUND(AT144/30,2)</f>
        <v>0</v>
      </c>
      <c r="DU144" s="549">
        <f>ROUND(AV144/30,2)</f>
        <v>0</v>
      </c>
      <c r="DV144" s="549">
        <f>ROUND(AX144/30,2)</f>
        <v>0</v>
      </c>
      <c r="DW144" s="549">
        <f>ROUND(AZ144/30,2)</f>
        <v>0</v>
      </c>
      <c r="DX144" s="549">
        <f>ROUND(BB144/30,2)</f>
        <v>0</v>
      </c>
      <c r="DY144" s="550"/>
      <c r="DZ144" s="551">
        <v>216</v>
      </c>
      <c r="EA144" s="551">
        <v>1202.97</v>
      </c>
      <c r="EB144" s="552" t="e">
        <f>#REF!-DZ144</f>
        <v>#REF!</v>
      </c>
      <c r="EC144" s="544">
        <f>DG144-EA144</f>
        <v>255.12000000000012</v>
      </c>
      <c r="ED144" s="553">
        <f>ROUND(DB144/2,2)</f>
        <v>0</v>
      </c>
      <c r="EE144" s="550"/>
      <c r="EF144" s="550"/>
      <c r="EG144" s="550"/>
      <c r="EH144" s="550"/>
      <c r="EI144" s="134" t="s">
        <v>288</v>
      </c>
      <c r="EJ144" s="200">
        <v>330</v>
      </c>
      <c r="EK144" s="318" t="s">
        <v>147</v>
      </c>
      <c r="EL144" s="205">
        <v>3</v>
      </c>
      <c r="EM144" s="205">
        <v>0</v>
      </c>
      <c r="EN144" s="205" t="s">
        <v>132</v>
      </c>
      <c r="EO144" s="170" t="s">
        <v>132</v>
      </c>
    </row>
    <row r="145" spans="1:1050" s="410" customFormat="1" ht="26.1" customHeight="1" outlineLevel="2" x14ac:dyDescent="0.2">
      <c r="A145" s="386">
        <f>EJ145</f>
        <v>3322</v>
      </c>
      <c r="B145" s="387" t="s">
        <v>137</v>
      </c>
      <c r="C145" s="387" t="s">
        <v>178</v>
      </c>
      <c r="D145" s="387" t="s">
        <v>10</v>
      </c>
      <c r="E145" s="387" t="s">
        <v>127</v>
      </c>
      <c r="F145" s="387" t="s">
        <v>11</v>
      </c>
      <c r="G145" s="415" t="s">
        <v>298</v>
      </c>
      <c r="H145" s="389" t="s">
        <v>135</v>
      </c>
      <c r="I145" s="389">
        <v>22</v>
      </c>
      <c r="J145" s="391">
        <v>690.24</v>
      </c>
      <c r="K145" s="391">
        <v>125.95</v>
      </c>
      <c r="L145" s="391">
        <v>434.82</v>
      </c>
      <c r="M145" s="391">
        <v>26.9</v>
      </c>
      <c r="N145" s="391"/>
      <c r="O145" s="391"/>
      <c r="P145" s="391"/>
      <c r="Q145" s="391"/>
      <c r="R145" s="391"/>
      <c r="S145" s="391"/>
      <c r="T145" s="391">
        <f t="shared" si="93"/>
        <v>1277.9100000000001</v>
      </c>
      <c r="U145" s="391">
        <f t="shared" si="94"/>
        <v>17836.939999999999</v>
      </c>
      <c r="V145" s="389">
        <v>5</v>
      </c>
      <c r="W145" s="392">
        <v>20</v>
      </c>
      <c r="X145" s="393">
        <f>VLOOKUP(W145,'[1]PPTOS GENERALES 2024'!$AL$11:$AN$40,3)*Y145</f>
        <v>528.66</v>
      </c>
      <c r="Y145" s="394">
        <v>1</v>
      </c>
      <c r="Z145" s="395">
        <f>VLOOKUP(C145,'[1]PPTOS GENERALES 2024'!$AL$3:$AO$8,4)*Y145</f>
        <v>865.68</v>
      </c>
      <c r="AA145" s="395">
        <f>VLOOKUP(C145,'[1]PPTOS GENERALES 2024'!$AL$3:$AP$8,5)*DM145*Y145</f>
        <v>337.91999999999996</v>
      </c>
      <c r="AB145" s="395"/>
      <c r="AC145" s="391">
        <f>VLOOKUP(C145,'[1]PPTOS GENERALES 2024'!$AU$3:$AV$8,2)*Y145</f>
        <v>748.20899999999995</v>
      </c>
      <c r="AD145" s="391">
        <f>VLOOKUP(C145,'[1]PPTOS GENERALES 2024'!$AU$3:$AW$8,3)*DM145*Y145</f>
        <v>291.70133333333331</v>
      </c>
      <c r="AE145" s="396">
        <f>VLOOKUP(I145,'[1]PPTOS GENERALES 2024'!$AL$11:$AN$40,3)*Y145</f>
        <v>612.99</v>
      </c>
      <c r="AF145" s="391"/>
      <c r="AG145" s="391">
        <f>VLOOKUP(V145,'[1]PPTOS GENERALES 2024'!$AL$45:$AU$56,10)*Y145</f>
        <v>543.62</v>
      </c>
      <c r="AH145" s="391"/>
      <c r="AI145" s="391"/>
      <c r="AJ145" s="391"/>
      <c r="AK145" s="397"/>
      <c r="AL145" s="391">
        <f>VLOOKUP(V145,'[1]PPTOS GENERALES 2024'!$AL$45:$BB$56,12)*AK145</f>
        <v>0</v>
      </c>
      <c r="AM145" s="397"/>
      <c r="AN145" s="391">
        <f>VLOOKUP(V145,'[1]PPTOS GENERALES 2024'!$AL$45:$BB$56,14)*AM145</f>
        <v>0</v>
      </c>
      <c r="AO145" s="397"/>
      <c r="AP145" s="391">
        <f>VLOOKUP(V145,'[1]PPTOS GENERALES 2024'!$AL$45:$BB$56,15)*AO145</f>
        <v>0</v>
      </c>
      <c r="AQ145" s="397"/>
      <c r="AR145" s="391">
        <f>VLOOKUP(V145,'[1]PPTOS GENERALES 2024'!$AL$45:$BB$56,17)*AQ145</f>
        <v>0</v>
      </c>
      <c r="AS145" s="397"/>
      <c r="AT145" s="391">
        <f>VLOOKUP(V145,'[1]PPTOS GENERALES 2024'!$AL$45:$BG$56,18)*AS145</f>
        <v>0</v>
      </c>
      <c r="AU145" s="398"/>
      <c r="AV145" s="391">
        <f>VLOOKUP(V145,'[1]PPTOS GENERALES 2024'!$AL$45:$BG$56,19)*AU145</f>
        <v>0</v>
      </c>
      <c r="AW145" s="398"/>
      <c r="AX145" s="391">
        <f>VLOOKUP(V145,'[1]PPTOS GENERALES 2024'!$AL$45:$BG$56,20)*AW145</f>
        <v>0</v>
      </c>
      <c r="AY145" s="398"/>
      <c r="AZ145" s="391">
        <f>VLOOKUP(V145,'[1]PPTOS GENERALES 2024'!$AL$45:$BG$56,21)*AY145</f>
        <v>0</v>
      </c>
      <c r="BA145" s="398"/>
      <c r="BB145" s="391">
        <f>VLOOKUP(V145,'[1]PPTOS GENERALES 2024'!$AL$45:$BG$56,22)*BA145</f>
        <v>0</v>
      </c>
      <c r="BC145" s="398"/>
      <c r="BD145" s="270">
        <f>VLOOKUP(V145,'[1]PPTOS GENERALES 2024'!$AL$45:$BZ$56,23)*BC145</f>
        <v>0</v>
      </c>
      <c r="BE145" s="398"/>
      <c r="BF145" s="270">
        <f>VLOOKUP(V145,'[1]PPTOS GENERALES 2024'!$AL$45:$BZ$56,24)*BE145</f>
        <v>0</v>
      </c>
      <c r="BG145" s="398"/>
      <c r="BH145" s="270">
        <f>VLOOKUP(V145,'[1]PPTOS GENERALES 2024'!$AL$45:$BZ$56,25)*BG145</f>
        <v>0</v>
      </c>
      <c r="BI145" s="398"/>
      <c r="BJ145" s="270">
        <f>VLOOKUP(V145,'[1]PPTOS GENERALES 2024'!$AL$45:$BZ$56,26)*BI145</f>
        <v>0</v>
      </c>
      <c r="BK145" s="398"/>
      <c r="BL145" s="270">
        <f>VLOOKUP(V145,'[1]PPTOS GENERALES 2024'!$AL$45:$BZ$56,27)*BK145</f>
        <v>0</v>
      </c>
      <c r="BM145" s="270"/>
      <c r="BN145" s="270">
        <f>VLOOKUP(V145,'[1]PPTOS GENERALES 2024'!$AL$45:$BZ$56,28)*BM145</f>
        <v>0</v>
      </c>
      <c r="BO145" s="270"/>
      <c r="BP145" s="270">
        <f>VLOOKUP(V145,'[1]PPTOS GENERALES 2024'!$AL$45:$BZ$56,29)*BO145</f>
        <v>0</v>
      </c>
      <c r="BQ145" s="270"/>
      <c r="BR145" s="270">
        <f>VLOOKUP(V145,'[1]PPTOS GENERALES 2024'!$AL$45:$BZ$56,30)*BQ145</f>
        <v>0</v>
      </c>
      <c r="BS145" s="270"/>
      <c r="BT145" s="270">
        <f>VLOOKUP(V145,'[1]PPTOS GENERALES 2024'!$AL$45:$BZ$56,31)*BS145</f>
        <v>0</v>
      </c>
      <c r="BU145" s="270"/>
      <c r="BV145" s="270">
        <f>VLOOKUP(V145,'[1]PPTOS GENERALES 2024'!$AL$45:$BZ$56,32)*BU145</f>
        <v>0</v>
      </c>
      <c r="BW145" s="270"/>
      <c r="BX145" s="270">
        <f>VLOOKUP(V145,'[1]PPTOS GENERALES 2024'!$AL$45:$BZ$56,33)*BW145</f>
        <v>0</v>
      </c>
      <c r="BY145" s="270"/>
      <c r="BZ145" s="270">
        <f>VLOOKUP(V145,'[1]PPTOS GENERALES 2024'!$AL$45:$BZ$56,34)*BY145</f>
        <v>0</v>
      </c>
      <c r="CA145" s="270"/>
      <c r="CB145" s="270">
        <f>VLOOKUP(V145,'[1]PPTOS GENERALES 2024'!$AL$45:$BZ$56,35)*CA145</f>
        <v>0</v>
      </c>
      <c r="CC145" s="270">
        <v>0</v>
      </c>
      <c r="CD145" s="270">
        <f>VLOOKUP(V145,'[1]PPTOS GENERALES 2024'!$AL$45:$BZ$56,36)*CC145</f>
        <v>0</v>
      </c>
      <c r="CE145" s="270">
        <v>0</v>
      </c>
      <c r="CF145" s="270">
        <f>VLOOKUP(V145,'[1]PPTOS GENERALES 2024'!$AL$45:$BZ$56,37)*CE145</f>
        <v>0</v>
      </c>
      <c r="CG145" s="270">
        <v>0</v>
      </c>
      <c r="CH145" s="270">
        <f>VLOOKUP(V145,'[1]PPTOS GENERALES 2024'!$AL$45:$BZ$56,38)*CG145</f>
        <v>0</v>
      </c>
      <c r="CI145" s="270">
        <v>0</v>
      </c>
      <c r="CJ145" s="270">
        <f>VLOOKUP(V145,'[1]PPTOS GENERALES 2024'!$AL$45:$BZ$56,39)*CI145</f>
        <v>0</v>
      </c>
      <c r="CK145" s="270"/>
      <c r="CL145" s="270">
        <f>VLOOKUP(V145,'[1]PPTOS GENERALES 2024'!$AL$45:$BZ$56,40)*CK145</f>
        <v>0</v>
      </c>
      <c r="CM145" s="270"/>
      <c r="CN145" s="270">
        <f>VLOOKUP(V145,'[1]PPTOS GENERALES 2024'!$AL$45:$BZ$56,41)*CM145</f>
        <v>0</v>
      </c>
      <c r="CO145" s="391">
        <f>SUM(BB145)</f>
        <v>0</v>
      </c>
      <c r="CP145" s="391"/>
      <c r="CQ145" s="391">
        <f t="shared" si="110"/>
        <v>0</v>
      </c>
      <c r="CR145" s="391">
        <f t="array" ref="CR145">ROUND((Z145*12)+(AC145*2),2)</f>
        <v>11884.58</v>
      </c>
      <c r="CS145" s="391"/>
      <c r="CT145" s="391"/>
      <c r="CU145" s="391">
        <f t="array" ref="CU145">ROUND((AA145*12)+ (AD145*2)+AB145,2)</f>
        <v>4638.4399999999996</v>
      </c>
      <c r="CV145" s="270">
        <f>SUM(CO145:CU145)</f>
        <v>16523.02</v>
      </c>
      <c r="CW145" s="391">
        <f t="array" ref="CW145">ROUND((AE145+AF145)*14,2)</f>
        <v>8581.86</v>
      </c>
      <c r="CX145" s="391">
        <f t="array" ref="CX145">ROUND(AG145*14,2)</f>
        <v>7610.68</v>
      </c>
      <c r="CY145" s="270">
        <f t="shared" si="97"/>
        <v>0</v>
      </c>
      <c r="CZ145" s="278">
        <f t="shared" ref="CZ145" si="111">SUM(CX145:CY145)</f>
        <v>7610.68</v>
      </c>
      <c r="DA145" s="129">
        <f t="shared" si="104"/>
        <v>32715.56</v>
      </c>
      <c r="DB145" s="390">
        <v>0</v>
      </c>
      <c r="DC145" s="400">
        <f t="shared" si="99"/>
        <v>33042.94</v>
      </c>
      <c r="DD145" s="401">
        <f t="shared" si="100"/>
        <v>0.85250048494865172</v>
      </c>
      <c r="DE145" s="391"/>
      <c r="DF145" s="391"/>
      <c r="DG145" s="391">
        <f t="shared" si="101"/>
        <v>2360.21</v>
      </c>
      <c r="DH145" s="389" t="e">
        <f>#REF!-#REF!</f>
        <v>#REF!</v>
      </c>
      <c r="DI145" s="402" t="s">
        <v>122</v>
      </c>
      <c r="DJ145" s="402" t="s">
        <v>285</v>
      </c>
      <c r="DK145" s="411">
        <v>44927</v>
      </c>
      <c r="DL145" s="403">
        <f t="shared" si="102"/>
        <v>10.666666666666666</v>
      </c>
      <c r="DM145" s="403">
        <f t="shared" si="103"/>
        <v>10.666666666666666</v>
      </c>
      <c r="DN145" s="404">
        <f>ROUND(AF145/30,2)</f>
        <v>0</v>
      </c>
      <c r="DO145" s="405">
        <f>ROUND(AJ145/30,2)</f>
        <v>0</v>
      </c>
      <c r="DP145" s="405">
        <f>ROUND(AL145/30,2)</f>
        <v>0</v>
      </c>
      <c r="DQ145" s="405">
        <f>ROUND(AN145/30,2)</f>
        <v>0</v>
      </c>
      <c r="DR145" s="405">
        <f>ROUND(AP145/30,2)</f>
        <v>0</v>
      </c>
      <c r="DS145" s="405">
        <f>ROUND(AR145/30,2)</f>
        <v>0</v>
      </c>
      <c r="DT145" s="405">
        <f>ROUND(AT145/30,2)</f>
        <v>0</v>
      </c>
      <c r="DU145" s="405">
        <f>ROUND(AV145/30,2)</f>
        <v>0</v>
      </c>
      <c r="DV145" s="405">
        <f>ROUND(AX145/30,2)</f>
        <v>0</v>
      </c>
      <c r="DW145" s="405">
        <f>ROUND(AZ145/30,2)</f>
        <v>0</v>
      </c>
      <c r="DX145" s="405">
        <f>ROUND(BB145/30,2)</f>
        <v>0</v>
      </c>
      <c r="DY145" s="204"/>
      <c r="DZ145" s="406">
        <v>93</v>
      </c>
      <c r="EA145" s="406">
        <v>1805.13</v>
      </c>
      <c r="EB145" s="407" t="e">
        <f>#REF!-DZ145</f>
        <v>#REF!</v>
      </c>
      <c r="EC145" s="408">
        <f>DG145-EA145</f>
        <v>555.07999999999993</v>
      </c>
      <c r="ED145" s="409">
        <f>ROUND(DB145/2,2)</f>
        <v>0</v>
      </c>
      <c r="EE145" s="204"/>
      <c r="EF145" s="204"/>
      <c r="EG145" s="204"/>
      <c r="EH145" s="204"/>
      <c r="EI145" s="134" t="s">
        <v>288</v>
      </c>
      <c r="EJ145" s="124">
        <v>3322</v>
      </c>
      <c r="EK145" s="295" t="s">
        <v>147</v>
      </c>
      <c r="EL145" s="205">
        <v>3</v>
      </c>
      <c r="EM145" s="205">
        <v>2</v>
      </c>
      <c r="EN145" s="205">
        <v>2</v>
      </c>
      <c r="EO145" s="170" t="s">
        <v>132</v>
      </c>
    </row>
    <row r="146" spans="1:1050" s="442" customFormat="1" ht="26.1" customHeight="1" outlineLevel="1" x14ac:dyDescent="0.2">
      <c r="A146" s="554"/>
      <c r="B146" s="507"/>
      <c r="C146" s="507"/>
      <c r="D146" s="507"/>
      <c r="E146" s="507"/>
      <c r="F146" s="507"/>
      <c r="G146" s="555"/>
      <c r="H146" s="506"/>
      <c r="I146" s="506"/>
      <c r="J146" s="557"/>
      <c r="K146" s="557"/>
      <c r="L146" s="557"/>
      <c r="M146" s="557"/>
      <c r="N146" s="557"/>
      <c r="O146" s="557"/>
      <c r="P146" s="557"/>
      <c r="Q146" s="557"/>
      <c r="R146" s="557"/>
      <c r="S146" s="557"/>
      <c r="T146" s="557"/>
      <c r="U146" s="557"/>
      <c r="V146" s="506"/>
      <c r="W146" s="508"/>
      <c r="X146" s="510"/>
      <c r="Y146" s="558"/>
      <c r="Z146" s="509"/>
      <c r="AA146" s="509"/>
      <c r="AB146" s="509"/>
      <c r="AC146" s="557"/>
      <c r="AD146" s="557"/>
      <c r="AE146" s="559"/>
      <c r="AF146" s="557"/>
      <c r="AG146" s="557"/>
      <c r="AH146" s="557"/>
      <c r="AI146" s="557"/>
      <c r="AJ146" s="557"/>
      <c r="AK146" s="513"/>
      <c r="AL146" s="557"/>
      <c r="AM146" s="513"/>
      <c r="AN146" s="557"/>
      <c r="AO146" s="513"/>
      <c r="AP146" s="557"/>
      <c r="AQ146" s="513"/>
      <c r="AR146" s="557"/>
      <c r="AS146" s="513"/>
      <c r="AT146" s="557"/>
      <c r="AU146" s="514"/>
      <c r="AV146" s="557"/>
      <c r="AW146" s="514"/>
      <c r="AX146" s="557"/>
      <c r="AY146" s="514"/>
      <c r="AZ146" s="557"/>
      <c r="BA146" s="514"/>
      <c r="BB146" s="557"/>
      <c r="BC146" s="514"/>
      <c r="BD146" s="425"/>
      <c r="BE146" s="514"/>
      <c r="BF146" s="425"/>
      <c r="BG146" s="514"/>
      <c r="BH146" s="425"/>
      <c r="BI146" s="514"/>
      <c r="BJ146" s="425"/>
      <c r="BK146" s="514"/>
      <c r="BL146" s="425"/>
      <c r="BM146" s="425"/>
      <c r="BN146" s="425"/>
      <c r="BO146" s="425"/>
      <c r="BP146" s="425"/>
      <c r="BQ146" s="425"/>
      <c r="BR146" s="425"/>
      <c r="BS146" s="425"/>
      <c r="BT146" s="425"/>
      <c r="BU146" s="425"/>
      <c r="BV146" s="425"/>
      <c r="BW146" s="425"/>
      <c r="BX146" s="425"/>
      <c r="BY146" s="425"/>
      <c r="BZ146" s="425"/>
      <c r="CA146" s="425"/>
      <c r="CB146" s="425"/>
      <c r="CC146" s="425"/>
      <c r="CD146" s="425"/>
      <c r="CE146" s="425"/>
      <c r="CF146" s="425"/>
      <c r="CG146" s="425"/>
      <c r="CH146" s="425"/>
      <c r="CI146" s="425"/>
      <c r="CJ146" s="425"/>
      <c r="CK146" s="425"/>
      <c r="CL146" s="425"/>
      <c r="CM146" s="425"/>
      <c r="CN146" s="425"/>
      <c r="CO146" s="557">
        <f>SUM(CO122:CO145)</f>
        <v>0</v>
      </c>
      <c r="CP146" s="557">
        <f>SUM(CP122:CP145)</f>
        <v>31034.796999999999</v>
      </c>
      <c r="CQ146" s="557">
        <f t="shared" si="110"/>
        <v>0</v>
      </c>
      <c r="CR146" s="557">
        <f>SUM(CR122:CR145)</f>
        <v>35653.74</v>
      </c>
      <c r="CS146" s="557">
        <f>SUM(CS122:CS145)</f>
        <v>110811.02999999997</v>
      </c>
      <c r="CT146" s="557">
        <f>SUM(CT122:CT145)</f>
        <v>73857.320000000022</v>
      </c>
      <c r="CU146" s="557">
        <f>SUM(CU122:CU145)</f>
        <v>29067.110499999999</v>
      </c>
      <c r="CV146" s="425"/>
      <c r="CW146" s="557">
        <f>SUM(CW122:CW145)</f>
        <v>154240.38</v>
      </c>
      <c r="CX146" s="557"/>
      <c r="CY146" s="557"/>
      <c r="CZ146" s="425">
        <f>SUM(CZ122:CZ145)</f>
        <v>215336.08</v>
      </c>
      <c r="DA146" s="560">
        <f>SUM(DA122:DA145)</f>
        <v>650000.45750000014</v>
      </c>
      <c r="DB146" s="556">
        <f>SUBTOTAL(9,DB145:DB145)</f>
        <v>0</v>
      </c>
      <c r="DC146" s="561"/>
      <c r="DD146" s="562"/>
      <c r="DE146" s="557"/>
      <c r="DF146" s="557"/>
      <c r="DG146" s="557"/>
      <c r="DH146" s="506"/>
      <c r="DI146" s="563"/>
      <c r="DJ146" s="563"/>
      <c r="DK146" s="564"/>
      <c r="DL146" s="520"/>
      <c r="DM146" s="520"/>
      <c r="DN146" s="565"/>
      <c r="DO146" s="566"/>
      <c r="DP146" s="566"/>
      <c r="DQ146" s="566"/>
      <c r="DR146" s="566"/>
      <c r="DS146" s="566"/>
      <c r="DT146" s="566"/>
      <c r="DU146" s="566"/>
      <c r="DV146" s="566"/>
      <c r="DW146" s="566"/>
      <c r="DX146" s="566"/>
      <c r="DY146" s="567"/>
      <c r="DZ146" s="568"/>
      <c r="EA146" s="568"/>
      <c r="EB146" s="569"/>
      <c r="EC146" s="570"/>
      <c r="ED146" s="571"/>
      <c r="EE146" s="567"/>
      <c r="EF146" s="567"/>
      <c r="EG146" s="567"/>
      <c r="EH146" s="567"/>
      <c r="EI146" s="567"/>
      <c r="EJ146" s="165"/>
      <c r="EK146" s="448"/>
      <c r="EL146" s="449"/>
      <c r="EM146" s="449"/>
      <c r="EN146" s="449"/>
      <c r="EO146" s="450"/>
    </row>
    <row r="147" spans="1:1050" ht="26.1" customHeight="1" outlineLevel="2" x14ac:dyDescent="0.2">
      <c r="A147" s="386">
        <f>EJ147</f>
        <v>336</v>
      </c>
      <c r="B147" s="387" t="s">
        <v>137</v>
      </c>
      <c r="C147" s="387" t="s">
        <v>226</v>
      </c>
      <c r="D147" s="387" t="s">
        <v>10</v>
      </c>
      <c r="E147" s="387" t="s">
        <v>127</v>
      </c>
      <c r="F147" s="387" t="s">
        <v>247</v>
      </c>
      <c r="G147" s="388" t="s">
        <v>299</v>
      </c>
      <c r="H147" s="389" t="s">
        <v>130</v>
      </c>
      <c r="I147" s="389">
        <v>28</v>
      </c>
      <c r="J147" s="391">
        <v>1091.02</v>
      </c>
      <c r="K147" s="391">
        <v>209.65</v>
      </c>
      <c r="L147" s="391">
        <v>690.47</v>
      </c>
      <c r="M147" s="391">
        <v>198.11</v>
      </c>
      <c r="N147" s="391"/>
      <c r="O147" s="391"/>
      <c r="P147" s="391"/>
      <c r="Q147" s="391"/>
      <c r="R147" s="391"/>
      <c r="S147" s="391"/>
      <c r="T147" s="391">
        <f>SUM(J147:S147)</f>
        <v>2189.25</v>
      </c>
      <c r="U147" s="391">
        <f>(((J147+K147+L147+N147+P147)*14)+((M147+O147+Q147+R147+S147)*12))</f>
        <v>30253.280000000002</v>
      </c>
      <c r="V147" s="389">
        <v>8</v>
      </c>
      <c r="W147" s="392">
        <v>25</v>
      </c>
      <c r="X147" s="393">
        <f>VLOOKUP(W147,'[1]PPTOS GENERALES 2024'!$AL$11:$AN$40,3)*Y147</f>
        <v>744.79</v>
      </c>
      <c r="Y147" s="394">
        <v>1</v>
      </c>
      <c r="Z147" s="395">
        <f>VLOOKUP(C147,'[1]PPTOS GENERALES 2024'!$AL$3:$AO$8,4)*Y147</f>
        <v>1333.4</v>
      </c>
      <c r="AA147" s="395">
        <f>VLOOKUP(C147,'[1]PPTOS GENERALES 2024'!$AL$3:$AP$8,5)*DM147*Y147</f>
        <v>564.52</v>
      </c>
      <c r="AB147" s="395"/>
      <c r="AC147" s="391">
        <f>VLOOKUP(C147,'[1]PPTOS GENERALES 2024'!$AU$3:$AV$8,2)*Y147</f>
        <v>822.82899999999995</v>
      </c>
      <c r="AD147" s="391">
        <f>VLOOKUP(C147,'[1]PPTOS GENERALES 2024'!$AU$3:$AW$8,3)*DM147*Y147</f>
        <v>348.51024999999998</v>
      </c>
      <c r="AE147" s="396">
        <f>VLOOKUP(I147,'[1]PPTOS GENERALES 2024'!$AL$11:$AN$40,3)*Y147</f>
        <v>1000.81</v>
      </c>
      <c r="AF147" s="391"/>
      <c r="AG147" s="391">
        <f>VLOOKUP(V147,'[1]PPTOS GENERALES 2024'!$AL$45:$AU$56,10)*Y147</f>
        <v>776.89</v>
      </c>
      <c r="AH147" s="391"/>
      <c r="AI147" s="391"/>
      <c r="AJ147" s="391"/>
      <c r="AK147" s="397"/>
      <c r="AL147" s="391">
        <f>VLOOKUP(V147,'[1]PPTOS GENERALES 2024'!$AL$45:$BB$56,12)*AK147</f>
        <v>0</v>
      </c>
      <c r="AM147" s="397"/>
      <c r="AN147" s="391">
        <f>VLOOKUP(V147,'[1]PPTOS GENERALES 2024'!$AL$45:$BB$56,14)*AM147</f>
        <v>0</v>
      </c>
      <c r="AO147" s="397"/>
      <c r="AP147" s="391">
        <f>VLOOKUP(V147,'[1]PPTOS GENERALES 2024'!$AL$45:$BB$56,15)*AO147</f>
        <v>0</v>
      </c>
      <c r="AQ147" s="397"/>
      <c r="AR147" s="391">
        <f>VLOOKUP(V147,'[1]PPTOS GENERALES 2024'!$AL$45:$BB$56,17)*AQ147</f>
        <v>0</v>
      </c>
      <c r="AS147" s="397"/>
      <c r="AT147" s="391">
        <f>VLOOKUP(V147,'[1]PPTOS GENERALES 2024'!$AL$45:$BG$56,18)*AS147</f>
        <v>0</v>
      </c>
      <c r="AU147" s="398">
        <v>1</v>
      </c>
      <c r="AV147" s="391">
        <f>VLOOKUP(V147,'[1]PPTOS GENERALES 2024'!$AL$45:$BG$56,19)*AU147</f>
        <v>82.558000000000007</v>
      </c>
      <c r="AW147" s="398"/>
      <c r="AX147" s="391">
        <f>VLOOKUP(V147,'[1]PPTOS GENERALES 2024'!$AL$45:$BG$56,20)*AW147</f>
        <v>0</v>
      </c>
      <c r="AY147" s="398"/>
      <c r="AZ147" s="391">
        <f>VLOOKUP(V147,'[1]PPTOS GENERALES 2024'!$AL$45:$BG$56,21)*AY147</f>
        <v>0</v>
      </c>
      <c r="BA147" s="398"/>
      <c r="BB147" s="391">
        <f>VLOOKUP(V147,'[1]PPTOS GENERALES 2024'!$AL$45:$BG$56,22)*BA147</f>
        <v>0</v>
      </c>
      <c r="BC147" s="398"/>
      <c r="BD147" s="270">
        <f>VLOOKUP(V147,'[1]PPTOS GENERALES 2024'!$AL$45:$BZ$56,23)*BC147</f>
        <v>0</v>
      </c>
      <c r="BE147" s="398"/>
      <c r="BF147" s="270">
        <f>VLOOKUP(V147,'[1]PPTOS GENERALES 2024'!$AL$45:$BZ$56,24)*BE147</f>
        <v>0</v>
      </c>
      <c r="BG147" s="398"/>
      <c r="BH147" s="270">
        <f>VLOOKUP(V147,'[1]PPTOS GENERALES 2024'!$AL$45:$BZ$56,25)*BG147</f>
        <v>0</v>
      </c>
      <c r="BI147" s="398"/>
      <c r="BJ147" s="270">
        <f>VLOOKUP(V147,'[1]PPTOS GENERALES 2024'!$AL$45:$BZ$56,26)*BI147</f>
        <v>0</v>
      </c>
      <c r="BK147" s="398"/>
      <c r="BL147" s="270">
        <f>VLOOKUP(V147,'[1]PPTOS GENERALES 2024'!$AL$45:$BZ$56,27)*BK147</f>
        <v>0</v>
      </c>
      <c r="BM147" s="270"/>
      <c r="BN147" s="270">
        <f>VLOOKUP(V147,'[1]PPTOS GENERALES 2024'!$AL$45:$BZ$56,28)*BM147</f>
        <v>0</v>
      </c>
      <c r="BO147" s="270"/>
      <c r="BP147" s="270">
        <f>VLOOKUP(V147,'[1]PPTOS GENERALES 2024'!$AL$45:$BZ$56,29)*BO147</f>
        <v>0</v>
      </c>
      <c r="BQ147" s="270"/>
      <c r="BR147" s="270">
        <f>VLOOKUP(V147,'[1]PPTOS GENERALES 2024'!$AL$45:$BZ$56,30)*BQ147</f>
        <v>0</v>
      </c>
      <c r="BS147" s="270"/>
      <c r="BT147" s="270">
        <f>VLOOKUP(V147,'[1]PPTOS GENERALES 2024'!$AL$45:$BZ$56,31)*BS147</f>
        <v>0</v>
      </c>
      <c r="BU147" s="270"/>
      <c r="BV147" s="270">
        <f>VLOOKUP(V147,'[1]PPTOS GENERALES 2024'!$AL$45:$BZ$56,32)*BU147</f>
        <v>0</v>
      </c>
      <c r="BW147" s="270"/>
      <c r="BX147" s="270">
        <f>VLOOKUP(V147,'[1]PPTOS GENERALES 2024'!$AL$45:$BZ$56,33)*BW147</f>
        <v>0</v>
      </c>
      <c r="BY147" s="270"/>
      <c r="BZ147" s="270">
        <f>VLOOKUP(V147,'[1]PPTOS GENERALES 2024'!$AL$45:$BZ$56,34)*BY147</f>
        <v>0</v>
      </c>
      <c r="CA147" s="270"/>
      <c r="CB147" s="270">
        <f>VLOOKUP(V147,'[1]PPTOS GENERALES 2024'!$AL$45:$BZ$56,35)*CA147</f>
        <v>0</v>
      </c>
      <c r="CC147" s="270">
        <v>0</v>
      </c>
      <c r="CD147" s="270">
        <f>VLOOKUP(V147,'[1]PPTOS GENERALES 2024'!$AL$45:$BZ$56,36)*CC147</f>
        <v>0</v>
      </c>
      <c r="CE147" s="270">
        <v>0</v>
      </c>
      <c r="CF147" s="270">
        <f>VLOOKUP(V147,'[1]PPTOS GENERALES 2024'!$AL$45:$BZ$56,37)*CE147</f>
        <v>0</v>
      </c>
      <c r="CG147" s="270">
        <v>0</v>
      </c>
      <c r="CH147" s="270">
        <f>VLOOKUP(V147,'[1]PPTOS GENERALES 2024'!$AL$45:$BZ$56,38)*CG147</f>
        <v>0</v>
      </c>
      <c r="CI147" s="270">
        <v>0</v>
      </c>
      <c r="CJ147" s="270">
        <f>VLOOKUP(V147,'[1]PPTOS GENERALES 2024'!$AL$45:$BZ$56,39)*CI147</f>
        <v>0</v>
      </c>
      <c r="CK147" s="270"/>
      <c r="CL147" s="270">
        <f>VLOOKUP(V147,'[1]PPTOS GENERALES 2024'!$AL$45:$BZ$56,40)*CK147</f>
        <v>0</v>
      </c>
      <c r="CM147" s="270"/>
      <c r="CN147" s="270">
        <f>VLOOKUP(V147,'[1]PPTOS GENERALES 2024'!$AL$45:$BZ$56,41)*CM147</f>
        <v>0</v>
      </c>
      <c r="CO147" s="270">
        <f>ROUND((Z147*12)+(AC147*2),2)</f>
        <v>17646.46</v>
      </c>
      <c r="CP147" s="391"/>
      <c r="CQ147" s="391"/>
      <c r="CR147" s="391"/>
      <c r="CS147" s="391"/>
      <c r="CT147" s="391"/>
      <c r="CU147" s="391">
        <f t="array" ref="CU147">ROUND((AA147*12)+ (AD147*2)+AB147,2)</f>
        <v>7471.26</v>
      </c>
      <c r="CV147" s="270">
        <f>SUM(CO147:CU147)</f>
        <v>25117.72</v>
      </c>
      <c r="CW147" s="391">
        <f t="array" ref="CW147">ROUND((AE147+AF147)*14,2)</f>
        <v>14011.34</v>
      </c>
      <c r="CX147" s="391">
        <f t="array" ref="CX147">ROUND(AG147*14,2)</f>
        <v>10876.46</v>
      </c>
      <c r="CY147" s="270">
        <f t="shared" ref="CY147" si="112">ROUND((AH147+AJ147+AL147+AN147+AP147+AR147+AT147+AV147+AX147+AZ147+BB147+BD147+BF147+BH147+BJ147+BL147+BN147+BP147+BR147+BT147+BV147+BX147+BZ147+CB147+CD147+CF147+CH147+CJ147+CL147+CN147)*14+(AI147)*14,2)</f>
        <v>1155.81</v>
      </c>
      <c r="CZ147" s="278">
        <f t="shared" ref="CZ147" si="113">SUM(CX147:CY147)</f>
        <v>12032.269999999999</v>
      </c>
      <c r="DA147" s="129">
        <f>CO147+CP147+CR147+CS147+CT147+CU147+CW147+CX147+CY147</f>
        <v>51161.329999999994</v>
      </c>
      <c r="DB147" s="390">
        <v>0</v>
      </c>
      <c r="DC147" s="400">
        <f>((Z147*14)+(AA147*14)+(AE147*14)+(AF147*14)+(AG147*14)+(AJ147*12)+(AR147*12)+(AT147*12)+(AV147*12)+(AX147*12)+(BB147*12)+DB147)</f>
        <v>52449.376000000004</v>
      </c>
      <c r="DD147" s="401">
        <f>((DC147/U147)-1)</f>
        <v>0.73367568739654021</v>
      </c>
      <c r="DE147" s="391"/>
      <c r="DF147" s="391"/>
      <c r="DG147" s="391">
        <f>Z147+AA147+AE147+AF147+AG147+AH147+AI147+AJ147+AL147+AN147+AP147+AR147+AT147+AV147+AX147+AZ147+BB147</f>
        <v>3758.1779999999999</v>
      </c>
      <c r="DH147" s="389" t="e">
        <f>#REF!-#REF!</f>
        <v>#REF!</v>
      </c>
      <c r="DI147" s="402" t="s">
        <v>122</v>
      </c>
      <c r="DJ147" s="402" t="s">
        <v>300</v>
      </c>
      <c r="DK147" s="284">
        <v>45658</v>
      </c>
      <c r="DL147" s="403">
        <f>DATEDIF(DJ147,DK147,"y")/3</f>
        <v>11</v>
      </c>
      <c r="DM147" s="403">
        <f>DATEDIF(DJ147,DK147,"y")/3</f>
        <v>11</v>
      </c>
      <c r="DN147" s="404">
        <f>ROUND(AF147/30,2)</f>
        <v>0</v>
      </c>
      <c r="DO147" s="405">
        <f>ROUND(AJ147/30,2)</f>
        <v>0</v>
      </c>
      <c r="DP147" s="405">
        <f>ROUND(AL147/30,2)</f>
        <v>0</v>
      </c>
      <c r="DQ147" s="405">
        <f>ROUND(AN147/30,2)</f>
        <v>0</v>
      </c>
      <c r="DR147" s="405">
        <f>ROUND(AP147/30,2)</f>
        <v>0</v>
      </c>
      <c r="DS147" s="405">
        <f>ROUND(AR147/30,2)</f>
        <v>0</v>
      </c>
      <c r="DT147" s="405">
        <f>ROUND(AT147/30,2)</f>
        <v>0</v>
      </c>
      <c r="DU147" s="405">
        <f>ROUND(AV147/30,2)</f>
        <v>2.75</v>
      </c>
      <c r="DV147" s="405">
        <f>ROUND(AX147/30,2)</f>
        <v>0</v>
      </c>
      <c r="DW147" s="405">
        <f>ROUND(AZ147/30,2)</f>
        <v>0</v>
      </c>
      <c r="DX147" s="405">
        <f>ROUND(BB147/30,2)</f>
        <v>0</v>
      </c>
      <c r="DY147" s="204"/>
      <c r="DZ147" s="406">
        <v>317</v>
      </c>
      <c r="EA147" s="406">
        <v>2901</v>
      </c>
      <c r="EB147" s="407" t="e">
        <f>#REF!-DZ147</f>
        <v>#REF!</v>
      </c>
      <c r="EC147" s="408">
        <f>DG147-EA147</f>
        <v>857.17799999999988</v>
      </c>
      <c r="ED147" s="409">
        <f>ROUND(DB147/2,2)</f>
        <v>0</v>
      </c>
      <c r="EE147" s="204"/>
      <c r="EF147" s="204"/>
      <c r="EG147" s="204"/>
      <c r="EH147" s="204"/>
      <c r="EI147" s="134" t="s">
        <v>301</v>
      </c>
      <c r="EJ147" s="124">
        <v>336</v>
      </c>
      <c r="EK147" s="295" t="s">
        <v>147</v>
      </c>
      <c r="EL147" s="205">
        <v>3</v>
      </c>
      <c r="EM147" s="205">
        <v>6</v>
      </c>
      <c r="EN147" s="205" t="s">
        <v>132</v>
      </c>
      <c r="EO147" s="170" t="s">
        <v>132</v>
      </c>
    </row>
    <row r="148" spans="1:1050" s="503" customFormat="1" ht="26.1" customHeight="1" outlineLevel="1" x14ac:dyDescent="0.2">
      <c r="A148" s="505"/>
      <c r="B148" s="507"/>
      <c r="C148" s="507"/>
      <c r="D148" s="507"/>
      <c r="E148" s="507"/>
      <c r="F148" s="507"/>
      <c r="G148" s="507"/>
      <c r="H148" s="506"/>
      <c r="I148" s="506"/>
      <c r="J148" s="509"/>
      <c r="K148" s="509"/>
      <c r="L148" s="509"/>
      <c r="M148" s="526"/>
      <c r="N148" s="526"/>
      <c r="O148" s="526"/>
      <c r="P148" s="526"/>
      <c r="Q148" s="526"/>
      <c r="R148" s="526"/>
      <c r="S148" s="526"/>
      <c r="T148" s="526"/>
      <c r="U148" s="526"/>
      <c r="V148" s="506"/>
      <c r="W148" s="508"/>
      <c r="X148" s="510"/>
      <c r="Y148" s="511"/>
      <c r="Z148" s="509"/>
      <c r="AA148" s="509"/>
      <c r="AB148" s="509"/>
      <c r="AC148" s="509"/>
      <c r="AD148" s="509"/>
      <c r="AE148" s="512"/>
      <c r="AF148" s="509"/>
      <c r="AG148" s="509"/>
      <c r="AH148" s="509"/>
      <c r="AI148" s="509"/>
      <c r="AJ148" s="509"/>
      <c r="AK148" s="513"/>
      <c r="AL148" s="509"/>
      <c r="AM148" s="513"/>
      <c r="AN148" s="509"/>
      <c r="AO148" s="513"/>
      <c r="AP148" s="509"/>
      <c r="AQ148" s="513"/>
      <c r="AR148" s="509"/>
      <c r="AS148" s="513"/>
      <c r="AT148" s="509"/>
      <c r="AU148" s="514"/>
      <c r="AV148" s="509"/>
      <c r="AW148" s="514"/>
      <c r="AX148" s="509"/>
      <c r="AY148" s="514"/>
      <c r="AZ148" s="509"/>
      <c r="BA148" s="514"/>
      <c r="BB148" s="509"/>
      <c r="BC148" s="514"/>
      <c r="BD148" s="429"/>
      <c r="BE148" s="514"/>
      <c r="BF148" s="429"/>
      <c r="BG148" s="514"/>
      <c r="BH148" s="429"/>
      <c r="BI148" s="514"/>
      <c r="BJ148" s="429"/>
      <c r="BK148" s="514"/>
      <c r="BL148" s="429"/>
      <c r="BM148" s="429"/>
      <c r="BN148" s="429"/>
      <c r="BO148" s="429"/>
      <c r="BP148" s="429"/>
      <c r="BQ148" s="429"/>
      <c r="BR148" s="429"/>
      <c r="BS148" s="429"/>
      <c r="BT148" s="429"/>
      <c r="BU148" s="429"/>
      <c r="BV148" s="429"/>
      <c r="BW148" s="429"/>
      <c r="BX148" s="429"/>
      <c r="BY148" s="429"/>
      <c r="BZ148" s="429"/>
      <c r="CA148" s="429"/>
      <c r="CB148" s="429"/>
      <c r="CC148" s="429"/>
      <c r="CD148" s="429"/>
      <c r="CE148" s="429"/>
      <c r="CF148" s="429"/>
      <c r="CG148" s="429"/>
      <c r="CH148" s="429"/>
      <c r="CI148" s="429"/>
      <c r="CJ148" s="429"/>
      <c r="CK148" s="429"/>
      <c r="CL148" s="429"/>
      <c r="CM148" s="429"/>
      <c r="CN148" s="429"/>
      <c r="CO148" s="509">
        <f>SUM(CO147)</f>
        <v>17646.46</v>
      </c>
      <c r="CP148" s="509">
        <f t="array" ref="CP148">(Z148*12)+(AC148*2)</f>
        <v>0</v>
      </c>
      <c r="CQ148" s="509"/>
      <c r="CR148" s="509"/>
      <c r="CS148" s="509"/>
      <c r="CT148" s="509"/>
      <c r="CU148" s="509">
        <f>SUM(CU147)</f>
        <v>7471.26</v>
      </c>
      <c r="CV148" s="429"/>
      <c r="CW148" s="509">
        <f>SUM(CW147)</f>
        <v>14011.34</v>
      </c>
      <c r="CX148" s="509"/>
      <c r="CY148" s="509"/>
      <c r="CZ148" s="429">
        <f>SUM(CZ147)</f>
        <v>12032.269999999999</v>
      </c>
      <c r="DA148" s="515">
        <f>SUM(DA147)</f>
        <v>51161.329999999994</v>
      </c>
      <c r="DB148" s="506">
        <f>SUBTOTAL(9,DB147:DB147)</f>
        <v>0</v>
      </c>
      <c r="DC148" s="516"/>
      <c r="DD148" s="517"/>
      <c r="DE148" s="509"/>
      <c r="DF148" s="509"/>
      <c r="DG148" s="509"/>
      <c r="DH148" s="506"/>
      <c r="DI148" s="518"/>
      <c r="DJ148" s="518"/>
      <c r="DK148" s="519"/>
      <c r="DL148" s="520"/>
      <c r="DM148" s="520"/>
      <c r="DN148" s="521"/>
      <c r="DO148" s="522"/>
      <c r="DP148" s="522"/>
      <c r="DQ148" s="522"/>
      <c r="DR148" s="522"/>
      <c r="DS148" s="522"/>
      <c r="DT148" s="522"/>
      <c r="DU148" s="522"/>
      <c r="DV148" s="522"/>
      <c r="DW148" s="522"/>
      <c r="DX148" s="522"/>
      <c r="DY148" s="523"/>
      <c r="DZ148" s="524"/>
      <c r="EA148" s="524"/>
      <c r="EB148" s="525"/>
      <c r="EC148" s="526"/>
      <c r="ED148" s="526"/>
      <c r="EE148" s="523"/>
      <c r="EF148" s="523"/>
      <c r="EG148" s="523"/>
      <c r="EH148" s="523"/>
      <c r="EI148" s="523"/>
      <c r="EJ148" s="528"/>
      <c r="EK148" s="500"/>
      <c r="EL148" s="501"/>
      <c r="EM148" s="501"/>
      <c r="EN148" s="501"/>
      <c r="EO148" s="502"/>
      <c r="EP148" s="494"/>
      <c r="EQ148" s="494"/>
      <c r="ER148" s="494"/>
      <c r="ES148" s="494"/>
      <c r="ET148" s="494"/>
      <c r="EU148" s="494"/>
      <c r="EV148" s="494"/>
      <c r="EW148" s="494"/>
      <c r="EX148" s="494"/>
      <c r="EY148" s="494"/>
      <c r="EZ148" s="494"/>
      <c r="FA148" s="494"/>
      <c r="FB148" s="494"/>
      <c r="FC148" s="494"/>
      <c r="FD148" s="494"/>
      <c r="FE148" s="494"/>
      <c r="FF148" s="494"/>
      <c r="FG148" s="494"/>
      <c r="FH148" s="494"/>
      <c r="FI148" s="494"/>
      <c r="FJ148" s="494"/>
      <c r="FK148" s="494"/>
      <c r="FL148" s="494"/>
      <c r="FM148" s="494"/>
      <c r="FN148" s="494"/>
      <c r="FO148" s="494"/>
      <c r="FP148" s="494"/>
      <c r="FQ148" s="494"/>
      <c r="FR148" s="494"/>
      <c r="FS148" s="494"/>
      <c r="FT148" s="494"/>
      <c r="FU148" s="494"/>
      <c r="FV148" s="494"/>
      <c r="FW148" s="494"/>
      <c r="FX148" s="494"/>
      <c r="FY148" s="494"/>
      <c r="FZ148" s="494"/>
      <c r="GA148" s="494"/>
      <c r="GB148" s="494"/>
      <c r="GC148" s="494"/>
      <c r="GD148" s="494"/>
      <c r="GE148" s="494"/>
      <c r="GF148" s="494"/>
      <c r="GG148" s="494"/>
      <c r="GH148" s="494"/>
      <c r="GI148" s="494"/>
      <c r="GJ148" s="494"/>
      <c r="GK148" s="494"/>
      <c r="GL148" s="494"/>
      <c r="GM148" s="494"/>
      <c r="GN148" s="494"/>
      <c r="GO148" s="494"/>
      <c r="GP148" s="494"/>
      <c r="GQ148" s="494"/>
      <c r="GR148" s="494"/>
      <c r="GS148" s="494"/>
      <c r="GT148" s="494"/>
      <c r="GU148" s="494"/>
      <c r="GV148" s="494"/>
      <c r="GW148" s="494"/>
      <c r="GX148" s="494"/>
      <c r="GY148" s="494"/>
      <c r="GZ148" s="494"/>
      <c r="HA148" s="494"/>
      <c r="HB148" s="494"/>
      <c r="HC148" s="494"/>
      <c r="HD148" s="494"/>
      <c r="HE148" s="494"/>
      <c r="HF148" s="494"/>
      <c r="HG148" s="494"/>
      <c r="HH148" s="494"/>
      <c r="HI148" s="494"/>
      <c r="HJ148" s="494"/>
      <c r="HK148" s="494"/>
      <c r="HL148" s="494"/>
      <c r="HM148" s="494"/>
      <c r="HN148" s="494"/>
      <c r="HO148" s="494"/>
      <c r="HP148" s="494"/>
      <c r="HQ148" s="494"/>
      <c r="HR148" s="494"/>
      <c r="HS148" s="494"/>
      <c r="HT148" s="494"/>
      <c r="HU148" s="494"/>
      <c r="HV148" s="494"/>
      <c r="HW148" s="494"/>
      <c r="HX148" s="494"/>
      <c r="HY148" s="494"/>
      <c r="HZ148" s="494"/>
      <c r="IA148" s="494"/>
      <c r="IB148" s="494"/>
      <c r="IC148" s="494"/>
      <c r="ID148" s="494"/>
      <c r="IE148" s="494"/>
      <c r="IF148" s="494"/>
      <c r="IG148" s="494"/>
      <c r="IH148" s="494"/>
      <c r="II148" s="494"/>
      <c r="IJ148" s="494"/>
      <c r="IK148" s="494"/>
      <c r="IL148" s="494"/>
      <c r="IM148" s="494"/>
      <c r="IN148" s="494"/>
      <c r="IO148" s="494"/>
      <c r="IP148" s="494"/>
      <c r="IQ148" s="494"/>
      <c r="IR148" s="494"/>
      <c r="IS148" s="494"/>
      <c r="IT148" s="494"/>
      <c r="IU148" s="494"/>
      <c r="IV148" s="494"/>
      <c r="IW148" s="494"/>
      <c r="IX148" s="494"/>
      <c r="IY148" s="494"/>
      <c r="IZ148" s="494"/>
      <c r="JA148" s="494"/>
      <c r="JB148" s="494"/>
      <c r="JC148" s="494"/>
      <c r="JD148" s="494"/>
      <c r="JE148" s="494"/>
      <c r="JF148" s="494"/>
      <c r="JG148" s="494"/>
      <c r="JH148" s="494"/>
      <c r="JI148" s="494"/>
      <c r="JJ148" s="494"/>
      <c r="JK148" s="494"/>
      <c r="JL148" s="494"/>
      <c r="JM148" s="494"/>
      <c r="JN148" s="494"/>
      <c r="JO148" s="494"/>
      <c r="JP148" s="494"/>
      <c r="JQ148" s="494"/>
      <c r="JR148" s="494"/>
      <c r="JS148" s="494"/>
      <c r="JT148" s="494"/>
      <c r="JU148" s="494"/>
      <c r="JV148" s="494"/>
      <c r="JW148" s="494"/>
      <c r="JX148" s="494"/>
      <c r="JY148" s="494"/>
      <c r="JZ148" s="494"/>
      <c r="KA148" s="494"/>
      <c r="KB148" s="494"/>
      <c r="KC148" s="494"/>
      <c r="KD148" s="494"/>
      <c r="KE148" s="494"/>
      <c r="KF148" s="494"/>
      <c r="KG148" s="494"/>
      <c r="KH148" s="494"/>
      <c r="KI148" s="494"/>
      <c r="KJ148" s="494"/>
      <c r="KK148" s="494"/>
      <c r="KL148" s="494"/>
      <c r="KM148" s="494"/>
      <c r="KN148" s="494"/>
      <c r="KO148" s="494"/>
      <c r="KP148" s="494"/>
      <c r="KQ148" s="494"/>
      <c r="KR148" s="494"/>
      <c r="KS148" s="494"/>
      <c r="KT148" s="494"/>
      <c r="KU148" s="494"/>
      <c r="KV148" s="494"/>
      <c r="KW148" s="494"/>
      <c r="KX148" s="494"/>
      <c r="KY148" s="494"/>
      <c r="KZ148" s="494"/>
      <c r="LA148" s="494"/>
      <c r="LB148" s="494"/>
      <c r="LC148" s="494"/>
      <c r="LD148" s="494"/>
      <c r="LE148" s="494"/>
      <c r="LF148" s="494"/>
      <c r="LG148" s="494"/>
      <c r="LH148" s="494"/>
      <c r="LI148" s="494"/>
      <c r="LJ148" s="494"/>
      <c r="LK148" s="494"/>
      <c r="LL148" s="494"/>
      <c r="LM148" s="494"/>
      <c r="LN148" s="494"/>
      <c r="LO148" s="494"/>
      <c r="LP148" s="494"/>
      <c r="LQ148" s="494"/>
      <c r="LR148" s="494"/>
      <c r="LS148" s="494"/>
      <c r="LT148" s="494"/>
      <c r="LU148" s="494"/>
      <c r="LV148" s="494"/>
      <c r="LW148" s="494"/>
      <c r="LX148" s="494"/>
      <c r="LY148" s="494"/>
      <c r="LZ148" s="494"/>
      <c r="MA148" s="494"/>
      <c r="MB148" s="494"/>
      <c r="MC148" s="494"/>
      <c r="MD148" s="494"/>
      <c r="ME148" s="494"/>
      <c r="MF148" s="494"/>
      <c r="MG148" s="494"/>
      <c r="MH148" s="494"/>
      <c r="MI148" s="494"/>
      <c r="MJ148" s="494"/>
      <c r="MK148" s="494"/>
      <c r="ML148" s="494"/>
      <c r="MM148" s="494"/>
      <c r="MN148" s="494"/>
      <c r="MO148" s="494"/>
      <c r="MP148" s="494"/>
      <c r="MQ148" s="494"/>
      <c r="MR148" s="494"/>
      <c r="MS148" s="494"/>
      <c r="MT148" s="494"/>
      <c r="MU148" s="494"/>
      <c r="MV148" s="494"/>
      <c r="MW148" s="494"/>
      <c r="MX148" s="494"/>
      <c r="MY148" s="494"/>
      <c r="MZ148" s="494"/>
      <c r="NA148" s="494"/>
      <c r="NB148" s="494"/>
      <c r="NC148" s="494"/>
      <c r="ND148" s="494"/>
      <c r="NE148" s="494"/>
      <c r="NF148" s="494"/>
      <c r="NG148" s="494"/>
      <c r="NH148" s="494"/>
      <c r="NI148" s="494"/>
      <c r="NJ148" s="494"/>
      <c r="NK148" s="494"/>
      <c r="NL148" s="494"/>
      <c r="NM148" s="494"/>
      <c r="NN148" s="494"/>
      <c r="NO148" s="494"/>
      <c r="NP148" s="494"/>
      <c r="NQ148" s="494"/>
      <c r="NR148" s="494"/>
      <c r="NS148" s="494"/>
      <c r="NT148" s="494"/>
      <c r="NU148" s="494"/>
      <c r="NV148" s="494"/>
      <c r="NW148" s="494"/>
      <c r="NX148" s="494"/>
      <c r="NY148" s="494"/>
      <c r="NZ148" s="494"/>
      <c r="OA148" s="494"/>
      <c r="OB148" s="494"/>
      <c r="OC148" s="494"/>
      <c r="OD148" s="494"/>
      <c r="OE148" s="494"/>
      <c r="OF148" s="494"/>
      <c r="OG148" s="494"/>
      <c r="OH148" s="494"/>
      <c r="OI148" s="494"/>
      <c r="OJ148" s="494"/>
      <c r="OK148" s="494"/>
      <c r="OL148" s="494"/>
      <c r="OM148" s="494"/>
      <c r="ON148" s="494"/>
      <c r="OO148" s="494"/>
      <c r="OP148" s="494"/>
      <c r="OQ148" s="494"/>
      <c r="OR148" s="494"/>
      <c r="OS148" s="494"/>
      <c r="OT148" s="494"/>
      <c r="OU148" s="494"/>
      <c r="OV148" s="494"/>
      <c r="OW148" s="494"/>
      <c r="OX148" s="494"/>
      <c r="OY148" s="494"/>
      <c r="OZ148" s="494"/>
      <c r="PA148" s="494"/>
      <c r="PB148" s="494"/>
      <c r="PC148" s="494"/>
      <c r="PD148" s="494"/>
      <c r="PE148" s="494"/>
      <c r="PF148" s="494"/>
      <c r="PG148" s="494"/>
      <c r="PH148" s="494"/>
      <c r="PI148" s="494"/>
      <c r="PJ148" s="494"/>
      <c r="PK148" s="494"/>
      <c r="PL148" s="494"/>
      <c r="PM148" s="494"/>
      <c r="PN148" s="494"/>
      <c r="PO148" s="494"/>
      <c r="PP148" s="494"/>
      <c r="PQ148" s="494"/>
      <c r="PR148" s="494"/>
      <c r="PS148" s="494"/>
      <c r="PT148" s="494"/>
      <c r="PU148" s="494"/>
      <c r="PV148" s="494"/>
      <c r="PW148" s="494"/>
      <c r="PX148" s="494"/>
      <c r="PY148" s="494"/>
      <c r="PZ148" s="494"/>
      <c r="QA148" s="494"/>
      <c r="QB148" s="494"/>
      <c r="QC148" s="494"/>
      <c r="QD148" s="494"/>
      <c r="QE148" s="494"/>
      <c r="QF148" s="494"/>
      <c r="QG148" s="494"/>
      <c r="QH148" s="494"/>
      <c r="QI148" s="494"/>
      <c r="QJ148" s="494"/>
      <c r="QK148" s="494"/>
      <c r="QL148" s="494"/>
      <c r="QM148" s="494"/>
      <c r="QN148" s="494"/>
      <c r="QO148" s="494"/>
      <c r="QP148" s="494"/>
      <c r="QQ148" s="494"/>
      <c r="QR148" s="494"/>
      <c r="QS148" s="494"/>
      <c r="QT148" s="494"/>
      <c r="QU148" s="494"/>
      <c r="QV148" s="494"/>
      <c r="QW148" s="494"/>
      <c r="QX148" s="494"/>
      <c r="QY148" s="494"/>
      <c r="QZ148" s="494"/>
      <c r="RA148" s="494"/>
      <c r="RB148" s="494"/>
      <c r="RC148" s="494"/>
      <c r="RD148" s="494"/>
      <c r="RE148" s="494"/>
      <c r="RF148" s="494"/>
      <c r="RG148" s="494"/>
      <c r="RH148" s="494"/>
      <c r="RI148" s="494"/>
      <c r="RJ148" s="494"/>
      <c r="RK148" s="494"/>
      <c r="RL148" s="494"/>
      <c r="RM148" s="494"/>
      <c r="RN148" s="494"/>
      <c r="RO148" s="494"/>
      <c r="RP148" s="494"/>
      <c r="RQ148" s="494"/>
      <c r="RR148" s="494"/>
      <c r="RS148" s="494"/>
      <c r="RT148" s="494"/>
      <c r="RU148" s="494"/>
      <c r="RV148" s="494"/>
      <c r="RW148" s="494"/>
      <c r="RX148" s="494"/>
      <c r="RY148" s="494"/>
      <c r="RZ148" s="494"/>
      <c r="SA148" s="494"/>
      <c r="SB148" s="494"/>
      <c r="SC148" s="494"/>
      <c r="SD148" s="494"/>
      <c r="SE148" s="494"/>
      <c r="SF148" s="494"/>
      <c r="SG148" s="494"/>
      <c r="SH148" s="494"/>
      <c r="SI148" s="494"/>
      <c r="SJ148" s="494"/>
      <c r="SK148" s="494"/>
      <c r="SL148" s="494"/>
      <c r="SM148" s="494"/>
      <c r="SN148" s="494"/>
      <c r="SO148" s="494"/>
      <c r="SP148" s="494"/>
      <c r="SQ148" s="494"/>
      <c r="SR148" s="494"/>
      <c r="SS148" s="494"/>
      <c r="ST148" s="494"/>
      <c r="SU148" s="494"/>
      <c r="SV148" s="494"/>
      <c r="SW148" s="494"/>
      <c r="SX148" s="494"/>
      <c r="SY148" s="494"/>
      <c r="SZ148" s="494"/>
      <c r="TA148" s="494"/>
      <c r="TB148" s="494"/>
      <c r="TC148" s="494"/>
      <c r="TD148" s="494"/>
      <c r="TE148" s="494"/>
      <c r="TF148" s="494"/>
      <c r="TG148" s="494"/>
      <c r="TH148" s="494"/>
      <c r="TI148" s="494"/>
      <c r="TJ148" s="494"/>
      <c r="TK148" s="494"/>
      <c r="TL148" s="494"/>
      <c r="TM148" s="494"/>
      <c r="TN148" s="494"/>
      <c r="TO148" s="494"/>
      <c r="TP148" s="494"/>
      <c r="TQ148" s="494"/>
      <c r="TR148" s="494"/>
      <c r="TS148" s="494"/>
      <c r="TT148" s="494"/>
      <c r="TU148" s="494"/>
      <c r="TV148" s="494"/>
      <c r="TW148" s="494"/>
      <c r="TX148" s="494"/>
      <c r="TY148" s="494"/>
      <c r="TZ148" s="494"/>
      <c r="UA148" s="494"/>
      <c r="UB148" s="494"/>
      <c r="UC148" s="494"/>
      <c r="UD148" s="494"/>
      <c r="UE148" s="494"/>
      <c r="UF148" s="494"/>
      <c r="UG148" s="494"/>
      <c r="UH148" s="494"/>
      <c r="UI148" s="494"/>
      <c r="UJ148" s="494"/>
      <c r="UK148" s="494"/>
      <c r="UL148" s="494"/>
      <c r="UM148" s="494"/>
      <c r="UN148" s="494"/>
      <c r="UO148" s="494"/>
      <c r="UP148" s="494"/>
      <c r="UQ148" s="494"/>
      <c r="UR148" s="494"/>
      <c r="US148" s="494"/>
      <c r="UT148" s="494"/>
      <c r="UU148" s="494"/>
      <c r="UV148" s="494"/>
      <c r="UW148" s="494"/>
      <c r="UX148" s="494"/>
      <c r="UY148" s="494"/>
      <c r="UZ148" s="494"/>
      <c r="VA148" s="494"/>
      <c r="VB148" s="494"/>
      <c r="VC148" s="494"/>
      <c r="VD148" s="494"/>
      <c r="VE148" s="494"/>
      <c r="VF148" s="494"/>
      <c r="VG148" s="494"/>
      <c r="VH148" s="494"/>
      <c r="VI148" s="494"/>
      <c r="VJ148" s="494"/>
      <c r="VK148" s="494"/>
      <c r="VL148" s="494"/>
      <c r="VM148" s="494"/>
      <c r="VN148" s="494"/>
      <c r="VO148" s="494"/>
      <c r="VP148" s="494"/>
      <c r="VQ148" s="494"/>
      <c r="VR148" s="494"/>
      <c r="VS148" s="494"/>
      <c r="VT148" s="494"/>
      <c r="VU148" s="494"/>
      <c r="VV148" s="494"/>
      <c r="VW148" s="494"/>
      <c r="VX148" s="494"/>
      <c r="VY148" s="494"/>
      <c r="VZ148" s="494"/>
      <c r="WA148" s="494"/>
      <c r="WB148" s="494"/>
      <c r="WC148" s="494"/>
      <c r="WD148" s="494"/>
      <c r="WE148" s="494"/>
      <c r="WF148" s="494"/>
      <c r="WG148" s="494"/>
      <c r="WH148" s="494"/>
      <c r="WI148" s="494"/>
      <c r="WJ148" s="494"/>
      <c r="WK148" s="494"/>
      <c r="WL148" s="494"/>
      <c r="WM148" s="494"/>
      <c r="WN148" s="494"/>
      <c r="WO148" s="494"/>
      <c r="WP148" s="494"/>
      <c r="WQ148" s="494"/>
      <c r="WR148" s="494"/>
      <c r="WS148" s="494"/>
      <c r="WT148" s="494"/>
      <c r="WU148" s="494"/>
      <c r="WV148" s="494"/>
      <c r="WW148" s="494"/>
      <c r="WX148" s="494"/>
      <c r="WY148" s="494"/>
      <c r="WZ148" s="494"/>
      <c r="XA148" s="494"/>
      <c r="XB148" s="494"/>
      <c r="XC148" s="494"/>
      <c r="XD148" s="494"/>
      <c r="XE148" s="494"/>
      <c r="XF148" s="494"/>
      <c r="XG148" s="494"/>
      <c r="XH148" s="494"/>
      <c r="XI148" s="494"/>
      <c r="XJ148" s="494"/>
      <c r="XK148" s="494"/>
      <c r="XL148" s="494"/>
      <c r="XM148" s="494"/>
      <c r="XN148" s="494"/>
      <c r="XO148" s="494"/>
      <c r="XP148" s="494"/>
      <c r="XQ148" s="494"/>
      <c r="XR148" s="494"/>
      <c r="XS148" s="494"/>
      <c r="XT148" s="494"/>
      <c r="XU148" s="494"/>
      <c r="XV148" s="494"/>
      <c r="XW148" s="494"/>
      <c r="XX148" s="494"/>
      <c r="XY148" s="494"/>
      <c r="XZ148" s="494"/>
      <c r="YA148" s="494"/>
      <c r="YB148" s="494"/>
      <c r="YC148" s="494"/>
      <c r="YD148" s="494"/>
      <c r="YE148" s="494"/>
      <c r="YF148" s="494"/>
      <c r="YG148" s="494"/>
      <c r="YH148" s="494"/>
      <c r="YI148" s="494"/>
      <c r="YJ148" s="494"/>
      <c r="YK148" s="494"/>
      <c r="YL148" s="494"/>
      <c r="YM148" s="494"/>
      <c r="YN148" s="494"/>
      <c r="YO148" s="494"/>
      <c r="YP148" s="494"/>
      <c r="YQ148" s="494"/>
      <c r="YR148" s="494"/>
      <c r="YS148" s="494"/>
      <c r="YT148" s="494"/>
      <c r="YU148" s="494"/>
      <c r="YV148" s="494"/>
      <c r="YW148" s="494"/>
      <c r="YX148" s="494"/>
      <c r="YY148" s="494"/>
      <c r="YZ148" s="494"/>
      <c r="ZA148" s="494"/>
      <c r="ZB148" s="494"/>
      <c r="ZC148" s="494"/>
      <c r="ZD148" s="494"/>
      <c r="ZE148" s="494"/>
      <c r="ZF148" s="494"/>
      <c r="ZG148" s="494"/>
      <c r="ZH148" s="494"/>
      <c r="ZI148" s="494"/>
      <c r="ZJ148" s="494"/>
      <c r="ZK148" s="494"/>
      <c r="ZL148" s="494"/>
      <c r="ZM148" s="494"/>
      <c r="ZN148" s="494"/>
      <c r="ZO148" s="494"/>
      <c r="ZP148" s="494"/>
      <c r="ZQ148" s="494"/>
      <c r="ZR148" s="494"/>
      <c r="ZS148" s="494"/>
      <c r="ZT148" s="494"/>
      <c r="ZU148" s="494"/>
      <c r="ZV148" s="494"/>
      <c r="ZW148" s="494"/>
      <c r="ZX148" s="494"/>
      <c r="ZY148" s="494"/>
      <c r="ZZ148" s="494"/>
      <c r="AAA148" s="494"/>
      <c r="AAB148" s="494"/>
      <c r="AAC148" s="494"/>
      <c r="AAD148" s="494"/>
      <c r="AAE148" s="494"/>
      <c r="AAF148" s="494"/>
      <c r="AAG148" s="494"/>
      <c r="AAH148" s="494"/>
      <c r="AAI148" s="494"/>
      <c r="AAJ148" s="494"/>
      <c r="AAK148" s="494"/>
      <c r="AAL148" s="494"/>
      <c r="AAM148" s="494"/>
      <c r="AAN148" s="494"/>
      <c r="AAO148" s="494"/>
      <c r="AAP148" s="494"/>
      <c r="AAQ148" s="494"/>
      <c r="AAR148" s="494"/>
      <c r="AAS148" s="494"/>
      <c r="AAT148" s="494"/>
      <c r="AAU148" s="494"/>
      <c r="AAV148" s="494"/>
      <c r="AAW148" s="494"/>
      <c r="AAX148" s="494"/>
      <c r="AAY148" s="494"/>
      <c r="AAZ148" s="494"/>
      <c r="ABA148" s="494"/>
      <c r="ABB148" s="494"/>
      <c r="ABC148" s="494"/>
      <c r="ABD148" s="494"/>
      <c r="ABE148" s="494"/>
      <c r="ABF148" s="494"/>
      <c r="ABG148" s="494"/>
      <c r="ABH148" s="494"/>
      <c r="ABI148" s="494"/>
      <c r="ABJ148" s="494"/>
      <c r="ABK148" s="494"/>
      <c r="ABL148" s="494"/>
      <c r="ABM148" s="494"/>
      <c r="ABN148" s="494"/>
      <c r="ABO148" s="494"/>
      <c r="ABP148" s="494"/>
      <c r="ABQ148" s="494"/>
      <c r="ABR148" s="494"/>
      <c r="ABS148" s="494"/>
      <c r="ABT148" s="494"/>
      <c r="ABU148" s="494"/>
      <c r="ABV148" s="494"/>
      <c r="ABW148" s="494"/>
      <c r="ABX148" s="494"/>
      <c r="ABY148" s="494"/>
      <c r="ABZ148" s="494"/>
      <c r="ACA148" s="494"/>
      <c r="ACB148" s="494"/>
      <c r="ACC148" s="494"/>
      <c r="ACD148" s="494"/>
      <c r="ACE148" s="494"/>
      <c r="ACF148" s="494"/>
      <c r="ACG148" s="494"/>
      <c r="ACH148" s="494"/>
      <c r="ACI148" s="494"/>
      <c r="ACJ148" s="494"/>
      <c r="ACK148" s="494"/>
      <c r="ACL148" s="494"/>
      <c r="ACM148" s="494"/>
      <c r="ACN148" s="494"/>
      <c r="ACO148" s="494"/>
      <c r="ACP148" s="494"/>
      <c r="ACQ148" s="494"/>
      <c r="ACR148" s="494"/>
      <c r="ACS148" s="494"/>
      <c r="ACT148" s="494"/>
      <c r="ACU148" s="494"/>
      <c r="ACV148" s="494"/>
      <c r="ACW148" s="494"/>
      <c r="ACX148" s="494"/>
      <c r="ACY148" s="494"/>
      <c r="ACZ148" s="494"/>
      <c r="ADA148" s="494"/>
      <c r="ADB148" s="494"/>
      <c r="ADC148" s="494"/>
      <c r="ADD148" s="494"/>
      <c r="ADE148" s="494"/>
      <c r="ADF148" s="494"/>
      <c r="ADG148" s="494"/>
      <c r="ADH148" s="494"/>
      <c r="ADI148" s="494"/>
      <c r="ADJ148" s="494"/>
      <c r="ADK148" s="494"/>
      <c r="ADL148" s="494"/>
      <c r="ADM148" s="494"/>
      <c r="ADN148" s="494"/>
      <c r="ADO148" s="494"/>
      <c r="ADP148" s="494"/>
      <c r="ADQ148" s="494"/>
      <c r="ADR148" s="494"/>
      <c r="ADS148" s="494"/>
      <c r="ADT148" s="494"/>
      <c r="ADU148" s="494"/>
      <c r="ADV148" s="494"/>
      <c r="ADW148" s="494"/>
      <c r="ADX148" s="494"/>
      <c r="ADY148" s="494"/>
      <c r="ADZ148" s="494"/>
      <c r="AEA148" s="494"/>
      <c r="AEB148" s="494"/>
      <c r="AEC148" s="494"/>
      <c r="AED148" s="494"/>
      <c r="AEE148" s="494"/>
      <c r="AEF148" s="494"/>
      <c r="AEG148" s="494"/>
      <c r="AEH148" s="494"/>
      <c r="AEI148" s="494"/>
      <c r="AEJ148" s="494"/>
      <c r="AEK148" s="494"/>
      <c r="AEL148" s="494"/>
      <c r="AEM148" s="494"/>
      <c r="AEN148" s="494"/>
      <c r="AEO148" s="494"/>
      <c r="AEP148" s="494"/>
      <c r="AEQ148" s="494"/>
      <c r="AER148" s="494"/>
      <c r="AES148" s="494"/>
      <c r="AET148" s="494"/>
      <c r="AEU148" s="494"/>
      <c r="AEV148" s="494"/>
      <c r="AEW148" s="494"/>
      <c r="AEX148" s="494"/>
      <c r="AEY148" s="494"/>
      <c r="AEZ148" s="494"/>
      <c r="AFA148" s="494"/>
      <c r="AFB148" s="494"/>
      <c r="AFC148" s="494"/>
      <c r="AFD148" s="494"/>
      <c r="AFE148" s="494"/>
      <c r="AFF148" s="494"/>
      <c r="AFG148" s="494"/>
      <c r="AFH148" s="494"/>
      <c r="AFI148" s="494"/>
      <c r="AFJ148" s="494"/>
      <c r="AFK148" s="494"/>
      <c r="AFL148" s="494"/>
      <c r="AFM148" s="494"/>
      <c r="AFN148" s="494"/>
      <c r="AFO148" s="494"/>
      <c r="AFP148" s="494"/>
      <c r="AFQ148" s="494"/>
      <c r="AFR148" s="494"/>
      <c r="AFS148" s="494"/>
      <c r="AFT148" s="494"/>
      <c r="AFU148" s="494"/>
      <c r="AFV148" s="494"/>
      <c r="AFW148" s="494"/>
      <c r="AFX148" s="494"/>
      <c r="AFY148" s="494"/>
      <c r="AFZ148" s="494"/>
      <c r="AGA148" s="494"/>
      <c r="AGB148" s="494"/>
      <c r="AGC148" s="494"/>
      <c r="AGD148" s="494"/>
      <c r="AGE148" s="494"/>
      <c r="AGF148" s="494"/>
      <c r="AGG148" s="494"/>
      <c r="AGH148" s="494"/>
      <c r="AGI148" s="494"/>
      <c r="AGJ148" s="494"/>
      <c r="AGK148" s="494"/>
      <c r="AGL148" s="494"/>
      <c r="AGM148" s="494"/>
      <c r="AGN148" s="494"/>
      <c r="AGO148" s="494"/>
      <c r="AGP148" s="494"/>
      <c r="AGQ148" s="494"/>
      <c r="AGR148" s="494"/>
      <c r="AGS148" s="494"/>
      <c r="AGT148" s="494"/>
      <c r="AGU148" s="494"/>
      <c r="AGV148" s="494"/>
      <c r="AGW148" s="494"/>
      <c r="AGX148" s="494"/>
      <c r="AGY148" s="494"/>
      <c r="AGZ148" s="494"/>
      <c r="AHA148" s="494"/>
      <c r="AHB148" s="494"/>
      <c r="AHC148" s="494"/>
      <c r="AHD148" s="494"/>
      <c r="AHE148" s="494"/>
      <c r="AHF148" s="494"/>
      <c r="AHG148" s="494"/>
      <c r="AHH148" s="494"/>
      <c r="AHI148" s="494"/>
      <c r="AHJ148" s="494"/>
      <c r="AHK148" s="494"/>
      <c r="AHL148" s="494"/>
      <c r="AHM148" s="494"/>
      <c r="AHN148" s="494"/>
      <c r="AHO148" s="494"/>
      <c r="AHP148" s="494"/>
      <c r="AHQ148" s="494"/>
      <c r="AHR148" s="494"/>
      <c r="AHS148" s="494"/>
      <c r="AHT148" s="494"/>
      <c r="AHU148" s="494"/>
      <c r="AHV148" s="494"/>
      <c r="AHW148" s="494"/>
      <c r="AHX148" s="494"/>
      <c r="AHY148" s="494"/>
      <c r="AHZ148" s="494"/>
      <c r="AIA148" s="494"/>
      <c r="AIB148" s="494"/>
      <c r="AIC148" s="494"/>
      <c r="AID148" s="494"/>
      <c r="AIE148" s="494"/>
      <c r="AIF148" s="494"/>
      <c r="AIG148" s="494"/>
      <c r="AIH148" s="494"/>
      <c r="AII148" s="494"/>
      <c r="AIJ148" s="494"/>
      <c r="AIK148" s="494"/>
      <c r="AIL148" s="494"/>
      <c r="AIM148" s="494"/>
      <c r="AIN148" s="494"/>
      <c r="AIO148" s="494"/>
      <c r="AIP148" s="494"/>
      <c r="AIQ148" s="494"/>
      <c r="AIR148" s="494"/>
      <c r="AIS148" s="494"/>
      <c r="AIT148" s="494"/>
      <c r="AIU148" s="494"/>
      <c r="AIV148" s="494"/>
      <c r="AIW148" s="494"/>
      <c r="AIX148" s="494"/>
      <c r="AIY148" s="494"/>
      <c r="AIZ148" s="494"/>
      <c r="AJA148" s="494"/>
      <c r="AJB148" s="494"/>
      <c r="AJC148" s="494"/>
      <c r="AJD148" s="494"/>
      <c r="AJE148" s="494"/>
      <c r="AJF148" s="494"/>
      <c r="AJG148" s="494"/>
      <c r="AJH148" s="494"/>
      <c r="AJI148" s="494"/>
      <c r="AJJ148" s="494"/>
      <c r="AJK148" s="494"/>
      <c r="AJL148" s="494"/>
      <c r="AJM148" s="494"/>
      <c r="AJN148" s="494"/>
      <c r="AJO148" s="494"/>
      <c r="AJP148" s="494"/>
      <c r="AJQ148" s="494"/>
      <c r="AJR148" s="494"/>
      <c r="AJS148" s="494"/>
      <c r="AJT148" s="494"/>
      <c r="AJU148" s="494"/>
      <c r="AJV148" s="494"/>
      <c r="AJW148" s="494"/>
      <c r="AJX148" s="494"/>
      <c r="AJY148" s="494"/>
      <c r="AJZ148" s="494"/>
      <c r="AKA148" s="494"/>
      <c r="AKB148" s="494"/>
      <c r="AKC148" s="494"/>
      <c r="AKD148" s="494"/>
      <c r="AKE148" s="494"/>
      <c r="AKF148" s="494"/>
      <c r="AKG148" s="494"/>
      <c r="AKH148" s="494"/>
      <c r="AKI148" s="494"/>
      <c r="AKJ148" s="494"/>
      <c r="AKK148" s="494"/>
      <c r="AKL148" s="494"/>
      <c r="AKM148" s="494"/>
      <c r="AKN148" s="494"/>
      <c r="AKO148" s="494"/>
      <c r="AKP148" s="494"/>
      <c r="AKQ148" s="494"/>
      <c r="AKR148" s="494"/>
      <c r="AKS148" s="494"/>
      <c r="AKT148" s="494"/>
      <c r="AKU148" s="494"/>
      <c r="AKV148" s="494"/>
      <c r="AKW148" s="494"/>
      <c r="AKX148" s="494"/>
      <c r="AKY148" s="494"/>
      <c r="AKZ148" s="494"/>
      <c r="ALA148" s="494"/>
      <c r="ALB148" s="494"/>
      <c r="ALC148" s="494"/>
      <c r="ALD148" s="494"/>
      <c r="ALE148" s="494"/>
      <c r="ALF148" s="494"/>
      <c r="ALG148" s="494"/>
      <c r="ALH148" s="494"/>
      <c r="ALI148" s="494"/>
      <c r="ALJ148" s="494"/>
      <c r="ALK148" s="494"/>
      <c r="ALL148" s="494"/>
      <c r="ALM148" s="494"/>
      <c r="ALN148" s="494"/>
      <c r="ALO148" s="494"/>
      <c r="ALP148" s="494"/>
      <c r="ALQ148" s="494"/>
      <c r="ALR148" s="494"/>
      <c r="ALS148" s="494"/>
      <c r="ALT148" s="494"/>
      <c r="ALU148" s="494"/>
      <c r="ALV148" s="494"/>
      <c r="ALW148" s="494"/>
      <c r="ALX148" s="494"/>
      <c r="ALY148" s="494"/>
      <c r="ALZ148" s="494"/>
      <c r="AMA148" s="494"/>
      <c r="AMB148" s="494"/>
      <c r="AMC148" s="494"/>
      <c r="AMD148" s="494"/>
      <c r="AME148" s="494"/>
      <c r="AMF148" s="494"/>
      <c r="AMG148" s="494"/>
      <c r="AMH148" s="494"/>
      <c r="AMI148" s="494"/>
      <c r="AMJ148" s="494"/>
      <c r="AMK148" s="494"/>
      <c r="AML148" s="494"/>
      <c r="AMM148" s="494"/>
      <c r="AMN148" s="494"/>
      <c r="AMO148" s="494"/>
      <c r="AMP148" s="494"/>
      <c r="AMQ148" s="494"/>
      <c r="AMR148" s="494"/>
      <c r="AMS148" s="494"/>
      <c r="AMT148" s="494"/>
      <c r="AMU148" s="494"/>
      <c r="AMV148" s="494"/>
      <c r="AMW148" s="494"/>
      <c r="AMX148" s="494"/>
      <c r="AMY148" s="494"/>
      <c r="AMZ148" s="494"/>
      <c r="ANA148" s="494"/>
      <c r="ANB148" s="494"/>
      <c r="ANC148" s="494"/>
      <c r="AND148" s="494"/>
      <c r="ANE148" s="494"/>
      <c r="ANF148" s="494"/>
      <c r="ANG148" s="494"/>
      <c r="ANH148" s="494"/>
      <c r="ANI148" s="494"/>
      <c r="ANJ148" s="494"/>
    </row>
    <row r="149" spans="1:1050" s="204" customFormat="1" ht="26.1" customHeight="1" outlineLevel="2" x14ac:dyDescent="0.2">
      <c r="A149" s="102">
        <v>337</v>
      </c>
      <c r="B149" s="7" t="s">
        <v>137</v>
      </c>
      <c r="C149" s="7" t="s">
        <v>178</v>
      </c>
      <c r="D149" s="7" t="s">
        <v>10</v>
      </c>
      <c r="E149" s="7" t="s">
        <v>11</v>
      </c>
      <c r="F149" s="7" t="s">
        <v>11</v>
      </c>
      <c r="G149" s="43" t="s">
        <v>302</v>
      </c>
      <c r="H149" s="42" t="s">
        <v>130</v>
      </c>
      <c r="I149" s="42">
        <v>22</v>
      </c>
      <c r="J149" s="44">
        <v>714.35</v>
      </c>
      <c r="K149" s="44"/>
      <c r="L149" s="64"/>
      <c r="M149" s="64"/>
      <c r="N149" s="64"/>
      <c r="O149" s="64"/>
      <c r="P149" s="64"/>
      <c r="Q149" s="64">
        <v>281.94</v>
      </c>
      <c r="R149" s="64">
        <v>384.34</v>
      </c>
      <c r="S149" s="64"/>
      <c r="T149" s="64">
        <f>SUM(J149:S149)</f>
        <v>1380.6299999999999</v>
      </c>
      <c r="U149" s="64">
        <f>(((J149+K149+L149+N149+P149)*14)+((M149+O149+Q149+R149+S149)*12))</f>
        <v>17996.259999999998</v>
      </c>
      <c r="V149" s="42">
        <v>6</v>
      </c>
      <c r="W149" s="45">
        <v>22</v>
      </c>
      <c r="X149" s="46">
        <f>VLOOKUP(W149,'[1]PPTOS GENERALES 2024'!$AL$11:$AN$40,3)*Y149</f>
        <v>612.99</v>
      </c>
      <c r="Y149" s="47">
        <v>1</v>
      </c>
      <c r="Z149" s="48">
        <f>VLOOKUP(C149,'[1]PPTOS GENERALES 2024'!$AL$3:$AO$8,4)*Y149</f>
        <v>865.68</v>
      </c>
      <c r="AA149" s="48">
        <f>VLOOKUP(C149,'[1]PPTOS GENERALES 2024'!$AL$3:$AP$8,5)*DM149*Y149</f>
        <v>190.07999999999998</v>
      </c>
      <c r="AB149" s="48"/>
      <c r="AC149" s="44">
        <f>VLOOKUP(C149,'[1]PPTOS GENERALES 2024'!$AU$3:$AV$8,2)*Y149</f>
        <v>748.20899999999995</v>
      </c>
      <c r="AD149" s="44">
        <f>VLOOKUP(C149,'[1]PPTOS GENERALES 2024'!$AU$3:$AW$8,3)*DM149*Y149</f>
        <v>164.08199999999999</v>
      </c>
      <c r="AE149" s="49">
        <f>VLOOKUP(I149,'[1]PPTOS GENERALES 2024'!$AL$11:$AN$40,3)*Y149</f>
        <v>612.99</v>
      </c>
      <c r="AF149" s="44">
        <f>X149-AE149</f>
        <v>0</v>
      </c>
      <c r="AG149" s="44">
        <f>VLOOKUP(V149,'[1]PPTOS GENERALES 2024'!$AL$45:$AU$56,10)*Y149</f>
        <v>562.53</v>
      </c>
      <c r="AH149" s="44"/>
      <c r="AI149" s="44"/>
      <c r="AJ149" s="44"/>
      <c r="AK149" s="50"/>
      <c r="AL149" s="44">
        <f>VLOOKUP(V149,'[1]PPTOS GENERALES 2024'!$AL$45:$BB$56,12)*AK149</f>
        <v>0</v>
      </c>
      <c r="AM149" s="50"/>
      <c r="AN149" s="44">
        <f>VLOOKUP(V149,'[1]PPTOS GENERALES 2024'!$AL$45:$BB$56,14)*AM149</f>
        <v>0</v>
      </c>
      <c r="AO149" s="50"/>
      <c r="AP149" s="44">
        <f>VLOOKUP(V149,'[1]PPTOS GENERALES 2024'!$AL$45:$BB$56,15)*AO149</f>
        <v>0</v>
      </c>
      <c r="AQ149" s="50"/>
      <c r="AR149" s="44">
        <f>VLOOKUP(V149,'[1]PPTOS GENERALES 2024'!$AL$45:$BB$56,17)*AQ149</f>
        <v>0</v>
      </c>
      <c r="AS149" s="50"/>
      <c r="AT149" s="44">
        <f>VLOOKUP(V149,'[1]PPTOS GENERALES 2024'!$AL$45:$BG$56,18)*AS149</f>
        <v>0</v>
      </c>
      <c r="AU149" s="20"/>
      <c r="AV149" s="44">
        <f>VLOOKUP(V149,'[1]PPTOS GENERALES 2024'!$AL$45:$BG$56,19)*AU149</f>
        <v>0</v>
      </c>
      <c r="AW149" s="20"/>
      <c r="AX149" s="44">
        <f>VLOOKUP(V149,'[1]PPTOS GENERALES 2024'!$AL$45:$BG$56,20)*AW149</f>
        <v>0</v>
      </c>
      <c r="AY149" s="20"/>
      <c r="AZ149" s="44">
        <f>VLOOKUP(V149,'[1]PPTOS GENERALES 2024'!$AL$45:$BG$56,21)*AY149</f>
        <v>0</v>
      </c>
      <c r="BA149" s="20"/>
      <c r="BB149" s="44">
        <f>VLOOKUP(V149,'[1]PPTOS GENERALES 2024'!$AL$45:$BG$56,22)*BA149</f>
        <v>0</v>
      </c>
      <c r="BC149" s="20"/>
      <c r="BD149" s="270">
        <f>VLOOKUP(V149,'[1]PPTOS GENERALES 2024'!$AL$45:$BZ$56,23)*BC149</f>
        <v>0</v>
      </c>
      <c r="BE149" s="20"/>
      <c r="BF149" s="270">
        <f>VLOOKUP(V149,'[1]PPTOS GENERALES 2024'!$AL$45:$BZ$56,24)*BE149</f>
        <v>0</v>
      </c>
      <c r="BG149" s="20"/>
      <c r="BH149" s="270">
        <f>VLOOKUP(V149,'[1]PPTOS GENERALES 2024'!$AL$45:$BZ$56,25)*BG149</f>
        <v>0</v>
      </c>
      <c r="BI149" s="20"/>
      <c r="BJ149" s="270">
        <f>VLOOKUP(V149,'[1]PPTOS GENERALES 2024'!$AL$45:$BZ$56,26)*BI149</f>
        <v>0</v>
      </c>
      <c r="BK149" s="20"/>
      <c r="BL149" s="270">
        <f>VLOOKUP(V149,'[1]PPTOS GENERALES 2024'!$AL$45:$BZ$56,27)*BK149</f>
        <v>0</v>
      </c>
      <c r="BM149" s="270"/>
      <c r="BN149" s="270">
        <f>VLOOKUP(V149,'[1]PPTOS GENERALES 2024'!$AL$45:$BZ$56,28)*BM149</f>
        <v>0</v>
      </c>
      <c r="BO149" s="270"/>
      <c r="BP149" s="270">
        <f>VLOOKUP(V149,'[1]PPTOS GENERALES 2024'!$AL$45:$BZ$56,29)*BO149</f>
        <v>0</v>
      </c>
      <c r="BQ149" s="270"/>
      <c r="BR149" s="270">
        <f>VLOOKUP(V149,'[1]PPTOS GENERALES 2024'!$AL$45:$BZ$56,30)*BQ149</f>
        <v>0</v>
      </c>
      <c r="BS149" s="270"/>
      <c r="BT149" s="270">
        <f>VLOOKUP(V149,'[1]PPTOS GENERALES 2024'!$AL$45:$BZ$56,31)*BS149</f>
        <v>0</v>
      </c>
      <c r="BU149" s="270"/>
      <c r="BV149" s="270">
        <f>VLOOKUP(V149,'[1]PPTOS GENERALES 2024'!$AL$45:$BZ$56,32)*BU149</f>
        <v>0</v>
      </c>
      <c r="BW149" s="270"/>
      <c r="BX149" s="270">
        <f>VLOOKUP(V149,'[1]PPTOS GENERALES 2024'!$AL$45:$BZ$56,33)*BW149</f>
        <v>0</v>
      </c>
      <c r="BY149" s="270"/>
      <c r="BZ149" s="270">
        <f>VLOOKUP(V149,'[1]PPTOS GENERALES 2024'!$AL$45:$BZ$56,34)*BY149</f>
        <v>0</v>
      </c>
      <c r="CA149" s="270"/>
      <c r="CB149" s="270">
        <f>VLOOKUP(V149,'[1]PPTOS GENERALES 2024'!$AL$45:$BZ$56,35)*CA149</f>
        <v>0</v>
      </c>
      <c r="CC149" s="270">
        <v>0</v>
      </c>
      <c r="CD149" s="270">
        <f>VLOOKUP(V149,'[1]PPTOS GENERALES 2024'!$AL$45:$BZ$56,36)*CC149</f>
        <v>0</v>
      </c>
      <c r="CE149" s="270">
        <v>0</v>
      </c>
      <c r="CF149" s="270">
        <f>VLOOKUP(V149,'[1]PPTOS GENERALES 2024'!$AL$45:$BZ$56,37)*CE149</f>
        <v>0</v>
      </c>
      <c r="CG149" s="270">
        <v>0</v>
      </c>
      <c r="CH149" s="270">
        <f>VLOOKUP(V149,'[1]PPTOS GENERALES 2024'!$AL$45:$BZ$56,38)*CG149</f>
        <v>0</v>
      </c>
      <c r="CI149" s="270">
        <v>0</v>
      </c>
      <c r="CJ149" s="270">
        <f>VLOOKUP(V149,'[1]PPTOS GENERALES 2024'!$AL$45:$BZ$56,39)*CI149</f>
        <v>0</v>
      </c>
      <c r="CK149" s="270"/>
      <c r="CL149" s="270">
        <f>VLOOKUP(V149,'[1]PPTOS GENERALES 2024'!$AL$45:$BZ$56,40)*CK149</f>
        <v>0</v>
      </c>
      <c r="CM149" s="270">
        <v>1</v>
      </c>
      <c r="CN149" s="270">
        <f>VLOOKUP(V149,'[1]PPTOS GENERALES 2024'!$AL$45:$BZ$56,41)*CM149</f>
        <v>36.491512499999999</v>
      </c>
      <c r="CO149" s="44"/>
      <c r="CP149" s="44"/>
      <c r="CQ149" s="44"/>
      <c r="CR149" s="44">
        <f>(Z149*12)+(AC149*2)</f>
        <v>11884.578</v>
      </c>
      <c r="CS149" s="44"/>
      <c r="CT149" s="44"/>
      <c r="CU149" s="44">
        <f>(AA149*12)+ (AD149*2)+AB149</f>
        <v>2609.1239999999998</v>
      </c>
      <c r="CV149" s="44"/>
      <c r="CW149" s="44">
        <f>(AE149+AF149)*14</f>
        <v>8581.86</v>
      </c>
      <c r="CX149" s="44">
        <f>AG149*14</f>
        <v>7875.42</v>
      </c>
      <c r="CY149" s="270">
        <f t="shared" ref="CY149:CY151" si="114">ROUND((AH149+AJ149+AL149+AN149+AP149+AR149+AT149+AV149+AX149+AZ149+BB149+BD149+BF149+BH149+BJ149+BL149+BN149+BP149+BR149+BT149+BV149+BX149+BZ149+CB149+CD149+CF149+CH149+CJ149+CL149+CN149)*14+(AI149)*14,2)</f>
        <v>510.88</v>
      </c>
      <c r="CZ149" s="278">
        <f t="shared" ref="CZ149:CZ150" si="115">SUM(CX149:CY149)</f>
        <v>8386.2999999999993</v>
      </c>
      <c r="DA149" s="129">
        <f>CO149+CP149+CR149+CS149+CT149+CU149+CW149+CX149+CY149</f>
        <v>31461.861999999997</v>
      </c>
      <c r="DB149" s="21">
        <v>0</v>
      </c>
      <c r="DC149" s="53">
        <f>((Z149*14)+(AA149*14)+(AE149*14)+(AF149*14)+(AG149*14)+(AJ149*12)+(AR149*12)+(AT149*12)+(AV149*12)+(AX149*12)+(BB149*12)+DB149)</f>
        <v>31237.919999999998</v>
      </c>
      <c r="DD149" s="54">
        <f>((DC149/U149)-1)</f>
        <v>0.73580066080396711</v>
      </c>
      <c r="DE149" s="44"/>
      <c r="DF149" s="44"/>
      <c r="DG149" s="44">
        <f>Z149+AA149+AE149+AF149+AG149+AH149+AI149+AJ149+AL149+AN149+AP149+AR149+AT149+AV149+AX149+AZ149+BB149</f>
        <v>2231.2799999999997</v>
      </c>
      <c r="DH149" s="42" t="e">
        <f>#REF!-#REF!</f>
        <v>#REF!</v>
      </c>
      <c r="DI149" s="55" t="s">
        <v>122</v>
      </c>
      <c r="DJ149" s="130">
        <v>39046</v>
      </c>
      <c r="DK149" s="284">
        <v>45658</v>
      </c>
      <c r="DL149" s="58">
        <f>DATEDIF(DJ149,DK149,"y")/3</f>
        <v>6</v>
      </c>
      <c r="DM149" s="58">
        <f>DATEDIF(DJ149,DK149,"y")/3</f>
        <v>6</v>
      </c>
      <c r="DN149" s="59">
        <f>ROUND(AF149/30,2)</f>
        <v>0</v>
      </c>
      <c r="DO149" s="60">
        <f>ROUND(AJ149/30,2)</f>
        <v>0</v>
      </c>
      <c r="DP149" s="60">
        <f>ROUND(AL149/30,2)</f>
        <v>0</v>
      </c>
      <c r="DQ149" s="60">
        <f>ROUND(AN149/30,2)</f>
        <v>0</v>
      </c>
      <c r="DR149" s="60">
        <f>ROUND(AP149/30,2)</f>
        <v>0</v>
      </c>
      <c r="DS149" s="60">
        <f>ROUND(AR149/30,2)</f>
        <v>0</v>
      </c>
      <c r="DT149" s="60">
        <f>ROUND(AT149/30,2)</f>
        <v>0</v>
      </c>
      <c r="DU149" s="60">
        <f>ROUND(AV149/30,2)</f>
        <v>0</v>
      </c>
      <c r="DV149" s="60">
        <f>ROUND(AX149/30,2)</f>
        <v>0</v>
      </c>
      <c r="DW149" s="60">
        <f>ROUND(AZ149/30,2)</f>
        <v>0</v>
      </c>
      <c r="DX149" s="60">
        <f>ROUND(BB149/30,2)</f>
        <v>0</v>
      </c>
      <c r="DY149" s="61"/>
      <c r="DZ149" s="62">
        <v>555</v>
      </c>
      <c r="EA149" s="62">
        <v>1694.16</v>
      </c>
      <c r="EB149" s="63" t="e">
        <f>#REF!-DZ149</f>
        <v>#REF!</v>
      </c>
      <c r="EC149" s="64">
        <f>DG149-EA149</f>
        <v>537.11999999999966</v>
      </c>
      <c r="ED149" s="65">
        <f>ROUND(DB149/2,2)</f>
        <v>0</v>
      </c>
      <c r="EE149" s="61"/>
      <c r="EF149" s="61"/>
      <c r="EG149" s="61"/>
      <c r="EH149" s="61"/>
      <c r="EI149" s="134" t="s">
        <v>303</v>
      </c>
      <c r="EJ149" s="124">
        <v>337</v>
      </c>
      <c r="EK149" s="67">
        <v>3</v>
      </c>
      <c r="EL149" s="67">
        <v>3</v>
      </c>
      <c r="EM149" s="68">
        <v>7</v>
      </c>
      <c r="EN149" s="68" t="s">
        <v>132</v>
      </c>
      <c r="EO149" s="69" t="s">
        <v>132</v>
      </c>
      <c r="EP149" s="61"/>
      <c r="EQ149" s="61"/>
      <c r="ER149" s="61"/>
      <c r="ES149" s="61"/>
      <c r="ET149" s="61"/>
    </row>
    <row r="150" spans="1:1050" s="204" customFormat="1" ht="26.1" customHeight="1" outlineLevel="2" x14ac:dyDescent="0.2">
      <c r="A150" s="102">
        <v>337</v>
      </c>
      <c r="B150" s="7" t="s">
        <v>137</v>
      </c>
      <c r="C150" s="7" t="s">
        <v>9</v>
      </c>
      <c r="D150" s="7" t="s">
        <v>114</v>
      </c>
      <c r="E150" s="7" t="s">
        <v>286</v>
      </c>
      <c r="F150" s="7"/>
      <c r="G150" s="43" t="s">
        <v>236</v>
      </c>
      <c r="H150" s="42" t="s">
        <v>130</v>
      </c>
      <c r="I150" s="42">
        <v>18</v>
      </c>
      <c r="J150" s="44">
        <v>337.99</v>
      </c>
      <c r="K150" s="44"/>
      <c r="L150" s="64"/>
      <c r="M150" s="64"/>
      <c r="N150" s="64"/>
      <c r="O150" s="64"/>
      <c r="P150" s="64"/>
      <c r="Q150" s="64">
        <v>108.57</v>
      </c>
      <c r="R150" s="64">
        <v>198.86</v>
      </c>
      <c r="S150" s="64"/>
      <c r="T150" s="64">
        <f>SUM(J150:S150)</f>
        <v>645.42000000000007</v>
      </c>
      <c r="U150" s="64">
        <f>(((J150+K150+L150+N150+P150)*14)+((M150+O150+Q150+R150+S150)*12))</f>
        <v>8421.02</v>
      </c>
      <c r="V150" s="42">
        <v>4</v>
      </c>
      <c r="W150" s="45">
        <v>18</v>
      </c>
      <c r="X150" s="46">
        <f>VLOOKUP(W150,'[1]PPTOS GENERALES 2024'!$AL$11:$AN$40,3)*Y150</f>
        <v>474.69</v>
      </c>
      <c r="Y150" s="47">
        <v>1</v>
      </c>
      <c r="Z150" s="48">
        <f>VLOOKUP(C150,'[1]PPTOS GENERALES 2024'!$AL$3:$AO$8,4)*Y150</f>
        <v>720.49</v>
      </c>
      <c r="AA150" s="48">
        <f>VLOOKUP(C150,'[1]PPTOS GENERALES 2024'!$AL$3:$AP$8,5)*DM150*Y150</f>
        <v>129.42000000000002</v>
      </c>
      <c r="AB150" s="48"/>
      <c r="AC150" s="44">
        <f>VLOOKUP(C150,'[1]PPTOS GENERALES 2024'!$AU$3:$AV$8,2)*Y150</f>
        <v>713.92274999999995</v>
      </c>
      <c r="AD150" s="44">
        <f>VLOOKUP(C150,'[1]PPTOS GENERALES 2024'!$AU$3:$AW$8,3)*DM150*Y150</f>
        <v>128.04300000000001</v>
      </c>
      <c r="AE150" s="49">
        <f>VLOOKUP(I150,'[1]PPTOS GENERALES 2024'!$AL$11:$AN$40,3)*Y150</f>
        <v>474.69</v>
      </c>
      <c r="AF150" s="44">
        <f>X150-AE150</f>
        <v>0</v>
      </c>
      <c r="AG150" s="44">
        <f>VLOOKUP(V150,'[1]PPTOS GENERALES 2024'!$AL$45:$AU$56,10)*Y150</f>
        <v>498.73</v>
      </c>
      <c r="AH150" s="44"/>
      <c r="AI150" s="44"/>
      <c r="AJ150" s="44"/>
      <c r="AK150" s="50"/>
      <c r="AL150" s="44">
        <f>VLOOKUP(V150,'[1]PPTOS GENERALES 2024'!$AL$45:$BB$56,12)*AK150</f>
        <v>0</v>
      </c>
      <c r="AM150" s="50"/>
      <c r="AN150" s="44">
        <f>VLOOKUP(V150,'[1]PPTOS GENERALES 2024'!$AL$45:$BB$56,14)*AM150</f>
        <v>0</v>
      </c>
      <c r="AO150" s="50"/>
      <c r="AP150" s="44">
        <f>VLOOKUP(V150,'[1]PPTOS GENERALES 2024'!$AL$45:$BB$56,15)*AO150</f>
        <v>0</v>
      </c>
      <c r="AQ150" s="50"/>
      <c r="AR150" s="44">
        <f>VLOOKUP(V150,'[1]PPTOS GENERALES 2024'!$AL$45:$BB$56,17)*AQ150</f>
        <v>0</v>
      </c>
      <c r="AS150" s="50"/>
      <c r="AT150" s="44">
        <f>VLOOKUP(V150,'[1]PPTOS GENERALES 2024'!$AL$45:$BG$56,18)*AS150</f>
        <v>0</v>
      </c>
      <c r="AU150" s="20"/>
      <c r="AV150" s="44">
        <f>VLOOKUP(V150,'[1]PPTOS GENERALES 2024'!$AL$45:$BG$56,19)*AU150</f>
        <v>0</v>
      </c>
      <c r="AW150" s="20"/>
      <c r="AX150" s="44">
        <f>VLOOKUP(V150,'[1]PPTOS GENERALES 2024'!$AL$45:$BG$56,20)*AW150</f>
        <v>0</v>
      </c>
      <c r="AY150" s="20"/>
      <c r="AZ150" s="44">
        <f>VLOOKUP(V150,'[1]PPTOS GENERALES 2024'!$AL$45:$BG$56,21)*AY150</f>
        <v>0</v>
      </c>
      <c r="BA150" s="20"/>
      <c r="BB150" s="44">
        <f>VLOOKUP(V150,'[1]PPTOS GENERALES 2024'!$AL$45:$BG$56,22)*BA150</f>
        <v>0</v>
      </c>
      <c r="BC150" s="20"/>
      <c r="BD150" s="270">
        <f>VLOOKUP(V150,'[1]PPTOS GENERALES 2024'!$AL$45:$BZ$56,23)*BC150</f>
        <v>0</v>
      </c>
      <c r="BE150" s="20"/>
      <c r="BF150" s="270">
        <f>VLOOKUP(V150,'[1]PPTOS GENERALES 2024'!$AL$45:$BZ$56,24)*BE150</f>
        <v>0</v>
      </c>
      <c r="BG150" s="20"/>
      <c r="BH150" s="270">
        <f>VLOOKUP(V150,'[1]PPTOS GENERALES 2024'!$AL$45:$BZ$56,25)*BG150</f>
        <v>0</v>
      </c>
      <c r="BI150" s="20"/>
      <c r="BJ150" s="270">
        <f>VLOOKUP(V150,'[1]PPTOS GENERALES 2024'!$AL$45:$BZ$56,26)*BI150</f>
        <v>0</v>
      </c>
      <c r="BK150" s="20"/>
      <c r="BL150" s="270">
        <f>VLOOKUP(V150,'[1]PPTOS GENERALES 2024'!$AL$45:$BZ$56,27)*BK150</f>
        <v>0</v>
      </c>
      <c r="BM150" s="270"/>
      <c r="BN150" s="270">
        <f>VLOOKUP(V150,'[1]PPTOS GENERALES 2024'!$AL$45:$BZ$56,28)*BM150</f>
        <v>0</v>
      </c>
      <c r="BO150" s="270"/>
      <c r="BP150" s="270">
        <f>VLOOKUP(V150,'[1]PPTOS GENERALES 2024'!$AL$45:$BZ$56,29)*BO150</f>
        <v>0</v>
      </c>
      <c r="BQ150" s="270"/>
      <c r="BR150" s="270">
        <f>VLOOKUP(V150,'[1]PPTOS GENERALES 2024'!$AL$45:$BZ$56,30)*BQ150</f>
        <v>0</v>
      </c>
      <c r="BS150" s="270"/>
      <c r="BT150" s="270">
        <f>VLOOKUP(V150,'[1]PPTOS GENERALES 2024'!$AL$45:$BZ$56,31)*BS150</f>
        <v>0</v>
      </c>
      <c r="BU150" s="270"/>
      <c r="BV150" s="270">
        <f>VLOOKUP(V150,'[1]PPTOS GENERALES 2024'!$AL$45:$BZ$56,32)*BU150</f>
        <v>0</v>
      </c>
      <c r="BW150" s="270"/>
      <c r="BX150" s="270">
        <f>VLOOKUP(V150,'[1]PPTOS GENERALES 2024'!$AL$45:$BZ$56,33)*BW150</f>
        <v>0</v>
      </c>
      <c r="BY150" s="270"/>
      <c r="BZ150" s="270">
        <f>VLOOKUP(V150,'[1]PPTOS GENERALES 2024'!$AL$45:$BZ$56,34)*BY150</f>
        <v>0</v>
      </c>
      <c r="CA150" s="270"/>
      <c r="CB150" s="270">
        <f>VLOOKUP(V150,'[1]PPTOS GENERALES 2024'!$AL$45:$BZ$56,35)*CA150</f>
        <v>0</v>
      </c>
      <c r="CC150" s="270">
        <v>0</v>
      </c>
      <c r="CD150" s="270">
        <f>VLOOKUP(V150,'[1]PPTOS GENERALES 2024'!$AL$45:$BZ$56,36)*CC150</f>
        <v>0</v>
      </c>
      <c r="CE150" s="270">
        <v>0</v>
      </c>
      <c r="CF150" s="270">
        <f>VLOOKUP(V150,'[1]PPTOS GENERALES 2024'!$AL$45:$BZ$56,37)*CE150</f>
        <v>0</v>
      </c>
      <c r="CG150" s="270">
        <v>0</v>
      </c>
      <c r="CH150" s="270">
        <f>VLOOKUP(V150,'[1]PPTOS GENERALES 2024'!$AL$45:$BZ$56,38)*CG150</f>
        <v>0</v>
      </c>
      <c r="CI150" s="270">
        <v>0</v>
      </c>
      <c r="CJ150" s="270">
        <f>VLOOKUP(V150,'[1]PPTOS GENERALES 2024'!$AL$45:$BZ$56,39)*CI150</f>
        <v>0</v>
      </c>
      <c r="CK150" s="270"/>
      <c r="CL150" s="270">
        <f>VLOOKUP(V150,'[1]PPTOS GENERALES 2024'!$AL$45:$BZ$56,40)*CK150</f>
        <v>0</v>
      </c>
      <c r="CM150" s="270">
        <v>1</v>
      </c>
      <c r="CN150" s="270">
        <f>VLOOKUP(V150,'[1]PPTOS GENERALES 2024'!$AL$45:$BZ$56,41)*CM150</f>
        <v>30.375237499999997</v>
      </c>
      <c r="CO150" s="44"/>
      <c r="CP150" s="44"/>
      <c r="CQ150" s="44"/>
      <c r="CR150" s="44"/>
      <c r="CS150" s="452">
        <f t="array" ref="CS150">ROUND((Z150*12)+(AC150*2),2)</f>
        <v>10073.73</v>
      </c>
      <c r="CT150" s="44"/>
      <c r="CU150" s="44">
        <f>(AA150*12)+ (AD150*2)+AB150</f>
        <v>1809.1260000000002</v>
      </c>
      <c r="CV150" s="44"/>
      <c r="CW150" s="44">
        <f>(AE150+AF150)*14</f>
        <v>6645.66</v>
      </c>
      <c r="CX150" s="44">
        <f>AG150*14</f>
        <v>6982.22</v>
      </c>
      <c r="CY150" s="270">
        <f t="shared" si="114"/>
        <v>425.25</v>
      </c>
      <c r="CZ150" s="278">
        <f t="shared" si="115"/>
        <v>7407.47</v>
      </c>
      <c r="DA150" s="129">
        <f>CO150+CP150+CR150+CS150+CT150+CU150+CW150+CX150+CY150</f>
        <v>25935.986000000001</v>
      </c>
      <c r="DB150" s="21">
        <v>0</v>
      </c>
      <c r="DC150" s="53">
        <f>((Z150*14)+(AA150*14)+(AE150*14)+(AF150*14)+(AG150*14)+(AJ150*12)+(AR150*12)+(AT150*12)+(AV150*12)+(AX150*12)+(BB150*12)+DB150)</f>
        <v>25526.620000000003</v>
      </c>
      <c r="DD150" s="54">
        <f>((DC150/U150)-1)</f>
        <v>2.0312978712792513</v>
      </c>
      <c r="DE150" s="44"/>
      <c r="DF150" s="44"/>
      <c r="DG150" s="44">
        <f>Z150+AA150+AE150+AF150+AG150+AH150+AI150+AJ150+AL150+AN150+AP150+AR150+AT150+AV150+AX150+AZ150+BB150</f>
        <v>1823.3300000000002</v>
      </c>
      <c r="DH150" s="42" t="e">
        <f>#REF!-#REF!</f>
        <v>#REF!</v>
      </c>
      <c r="DI150" s="55" t="s">
        <v>122</v>
      </c>
      <c r="DJ150" s="130">
        <v>38721</v>
      </c>
      <c r="DK150" s="284">
        <v>45658</v>
      </c>
      <c r="DL150" s="58">
        <f>DATEDIF(DJ150,DK150,"y")/3</f>
        <v>6</v>
      </c>
      <c r="DM150" s="58">
        <f>DATEDIF(DJ150,DK150,"y")/3</f>
        <v>6</v>
      </c>
      <c r="DN150" s="59">
        <f>ROUND(AF150/30,2)</f>
        <v>0</v>
      </c>
      <c r="DO150" s="60">
        <f>ROUND(AJ150/30,2)</f>
        <v>0</v>
      </c>
      <c r="DP150" s="60">
        <f>ROUND(AL150/30,2)</f>
        <v>0</v>
      </c>
      <c r="DQ150" s="60">
        <f>ROUND(AN150/30,2)</f>
        <v>0</v>
      </c>
      <c r="DR150" s="60">
        <f>ROUND(AP150/30,2)</f>
        <v>0</v>
      </c>
      <c r="DS150" s="60">
        <f>ROUND(AR150/30,2)</f>
        <v>0</v>
      </c>
      <c r="DT150" s="60">
        <f>ROUND(AT150/30,2)</f>
        <v>0</v>
      </c>
      <c r="DU150" s="60">
        <f>ROUND(AV150/30,2)</f>
        <v>0</v>
      </c>
      <c r="DV150" s="60">
        <f>ROUND(AX150/30,2)</f>
        <v>0</v>
      </c>
      <c r="DW150" s="60">
        <f>ROUND(AZ150/30,2)</f>
        <v>0</v>
      </c>
      <c r="DX150" s="60">
        <f>ROUND(BB150/30,2)</f>
        <v>0</v>
      </c>
      <c r="DY150" s="61"/>
      <c r="DZ150" s="62">
        <v>647</v>
      </c>
      <c r="EA150" s="62">
        <v>794.57</v>
      </c>
      <c r="EB150" s="63" t="e">
        <f>#REF!-DZ150</f>
        <v>#REF!</v>
      </c>
      <c r="EC150" s="64">
        <f>DG150-EA150</f>
        <v>1028.7600000000002</v>
      </c>
      <c r="ED150" s="65">
        <f>ROUND(DB150/2,2)</f>
        <v>0</v>
      </c>
      <c r="EE150" s="61"/>
      <c r="EF150" s="61"/>
      <c r="EG150" s="61"/>
      <c r="EH150" s="61"/>
      <c r="EI150" s="572">
        <v>33703</v>
      </c>
      <c r="EJ150" s="124">
        <v>337</v>
      </c>
      <c r="EK150" s="67">
        <v>3</v>
      </c>
      <c r="EL150" s="67">
        <v>3</v>
      </c>
      <c r="EM150" s="68">
        <v>7</v>
      </c>
      <c r="EN150" s="68" t="s">
        <v>132</v>
      </c>
      <c r="EO150" s="69" t="s">
        <v>132</v>
      </c>
      <c r="EP150" s="61"/>
      <c r="EQ150" s="61"/>
      <c r="ER150" s="61"/>
      <c r="ES150" s="61"/>
      <c r="ET150" s="61"/>
    </row>
    <row r="151" spans="1:1050" s="35" customFormat="1" ht="25.5" customHeight="1" outlineLevel="2" x14ac:dyDescent="0.2">
      <c r="A151" s="573">
        <v>4411</v>
      </c>
      <c r="B151" s="7" t="s">
        <v>137</v>
      </c>
      <c r="C151" s="7" t="s">
        <v>113</v>
      </c>
      <c r="D151" s="7" t="s">
        <v>10</v>
      </c>
      <c r="E151" s="7" t="s">
        <v>115</v>
      </c>
      <c r="F151" s="7"/>
      <c r="G151" s="43" t="s">
        <v>261</v>
      </c>
      <c r="H151" s="42" t="s">
        <v>130</v>
      </c>
      <c r="I151" s="42">
        <v>14</v>
      </c>
      <c r="J151" s="44">
        <v>502.03</v>
      </c>
      <c r="K151" s="44"/>
      <c r="L151" s="44"/>
      <c r="M151" s="44"/>
      <c r="N151" s="44"/>
      <c r="O151" s="44"/>
      <c r="P151" s="44">
        <v>305.62</v>
      </c>
      <c r="Q151" s="44">
        <v>183.24</v>
      </c>
      <c r="R151" s="44"/>
      <c r="S151" s="44"/>
      <c r="T151" s="44">
        <f>SUM(J151:S151)</f>
        <v>990.89</v>
      </c>
      <c r="U151" s="44">
        <f>(((J151+K151+L151+N151+P151)*14)+((M151+O151+Q151+R151+S151)*12))</f>
        <v>13505.98</v>
      </c>
      <c r="V151" s="42">
        <v>3</v>
      </c>
      <c r="W151" s="45">
        <v>16</v>
      </c>
      <c r="X151" s="46">
        <f>VLOOKUP(W151,'[1]PPTOS GENERALES 2024'!$AO$61:$AQ$63,3)*Y151</f>
        <v>436.27</v>
      </c>
      <c r="Y151" s="47">
        <v>1</v>
      </c>
      <c r="Z151" s="48">
        <f>VLOOKUP(C151,'[1]PPTOS GENERALES 2024'!$AL$3:$AO$8,4)*Y151</f>
        <v>659.44</v>
      </c>
      <c r="AA151" s="48">
        <f>VLOOKUP(C151,'[1]PPTOS GENERALES 2024'!$AL$3:$AP$8,5)*DM151*Y151</f>
        <v>124.50666666666666</v>
      </c>
      <c r="AB151" s="48"/>
      <c r="AC151" s="44">
        <f>VLOOKUP(C151,'[1]PPTOS GENERALES 2024'!$AU$3:$AV$8,2)*Y151</f>
        <v>659.44399999999996</v>
      </c>
      <c r="AD151" s="44">
        <f>VLOOKUP(C151,'[1]PPTOS GENERALES 2024'!$AU$3:$AW$8,3)*DM151*Y151</f>
        <v>124.47599999999998</v>
      </c>
      <c r="AE151" s="49">
        <f>VLOOKUP(I151,'[1]PPTOS GENERALES 2024'!$AO$60:$AQ$63,3)*Y151</f>
        <v>380.27</v>
      </c>
      <c r="AF151" s="44">
        <f>X151-AE151</f>
        <v>56</v>
      </c>
      <c r="AG151" s="44">
        <f>VLOOKUP(V151,'[1]PPTOS GENERALES 2024'!$AL$61:$AU$63,10)*Y151</f>
        <v>465.15999999999997</v>
      </c>
      <c r="AH151" s="44"/>
      <c r="AI151" s="44"/>
      <c r="AJ151" s="44"/>
      <c r="AK151" s="50"/>
      <c r="AL151" s="44">
        <f>VLOOKUP(V151,'[1]PPTOS GENERALES 2024'!$AL$45:$BB$56,12)*AK151</f>
        <v>0</v>
      </c>
      <c r="AM151" s="50">
        <v>0</v>
      </c>
      <c r="AN151" s="44">
        <f>VLOOKUP(V151,'[1]PPTOS GENERALES 2024'!$AL$45:$BB$56,14)*AM151</f>
        <v>0</v>
      </c>
      <c r="AO151" s="50"/>
      <c r="AP151" s="44">
        <f>VLOOKUP(V151,'[1]PPTOS GENERALES 2024'!$AL$45:$BB$56,15)*AO151</f>
        <v>0</v>
      </c>
      <c r="AQ151" s="50"/>
      <c r="AR151" s="44">
        <f>VLOOKUP(V151,'[1]PPTOS GENERALES 2024'!$AL$45:$BB$56,17)*AQ151</f>
        <v>0</v>
      </c>
      <c r="AS151" s="50"/>
      <c r="AT151" s="44">
        <f>VLOOKUP(V151,'[1]PPTOS GENERALES 2024'!$AL$45:$BG$56,18)*AS151</f>
        <v>0</v>
      </c>
      <c r="AU151" s="20"/>
      <c r="AV151" s="44">
        <f>VLOOKUP(V151,'[1]PPTOS GENERALES 2024'!$AL$45:$BG$56,19)*AU151</f>
        <v>0</v>
      </c>
      <c r="AW151" s="20"/>
      <c r="AX151" s="44">
        <f>VLOOKUP(V151,'[1]PPTOS GENERALES 2024'!$AL$45:$BG$56,20)*AW151</f>
        <v>0</v>
      </c>
      <c r="AY151" s="20"/>
      <c r="AZ151" s="44">
        <f>VLOOKUP(V151,'[1]PPTOS GENERALES 2024'!$AL$45:$BG$56,21)*AY151</f>
        <v>0</v>
      </c>
      <c r="BA151" s="20"/>
      <c r="BB151" s="44">
        <f>VLOOKUP(V151,'[1]PPTOS GENERALES 2024'!$AL$45:$BG$56,22)*BA151</f>
        <v>0</v>
      </c>
      <c r="BC151" s="20"/>
      <c r="BD151" s="270">
        <f>VLOOKUP(V151,'[1]PPTOS GENERALES 2024'!$AL$45:$BZ$56,23)*BC151</f>
        <v>0</v>
      </c>
      <c r="BE151" s="20">
        <v>1</v>
      </c>
      <c r="BF151" s="270">
        <f>VLOOKUP(V151,'[1]PPTOS GENERALES 2024'!$AL$45:$BZ$56,24)*BE151</f>
        <v>238.1995</v>
      </c>
      <c r="BG151" s="20"/>
      <c r="BH151" s="270">
        <f>VLOOKUP(V151,'[1]PPTOS GENERALES 2024'!$AL$45:$BZ$56,25)*BG151</f>
        <v>0</v>
      </c>
      <c r="BI151" s="20"/>
      <c r="BJ151" s="270">
        <f>VLOOKUP(V151,'[1]PPTOS GENERALES 2024'!$AL$45:$BZ$56,26)*BI151</f>
        <v>0</v>
      </c>
      <c r="BK151" s="20"/>
      <c r="BL151" s="270">
        <f>VLOOKUP(V151,'[1]PPTOS GENERALES 2024'!$AL$45:$BZ$56,27)*BK151</f>
        <v>0</v>
      </c>
      <c r="BM151" s="270"/>
      <c r="BN151" s="270">
        <f>VLOOKUP(V151,'[1]PPTOS GENERALES 2024'!$AL$45:$BZ$56,28)*BM151</f>
        <v>0</v>
      </c>
      <c r="BO151" s="270"/>
      <c r="BP151" s="270">
        <f>VLOOKUP(V151,'[1]PPTOS GENERALES 2024'!$AL$45:$BZ$56,29)*BO151</f>
        <v>0</v>
      </c>
      <c r="BQ151" s="270"/>
      <c r="BR151" s="270">
        <f>VLOOKUP(V151,'[1]PPTOS GENERALES 2024'!$AL$45:$BZ$56,30)*BQ151</f>
        <v>0</v>
      </c>
      <c r="BS151" s="270"/>
      <c r="BT151" s="270">
        <f>VLOOKUP(V151,'[1]PPTOS GENERALES 2024'!$AL$45:$BZ$56,31)*BS151</f>
        <v>0</v>
      </c>
      <c r="BU151" s="270"/>
      <c r="BV151" s="270">
        <f>VLOOKUP(V151,'[1]PPTOS GENERALES 2024'!$AL$45:$BZ$56,32)*BU151</f>
        <v>0</v>
      </c>
      <c r="BW151" s="270"/>
      <c r="BX151" s="270">
        <f>VLOOKUP(V151,'[1]PPTOS GENERALES 2024'!$AL$45:$BZ$56,33)*BW151</f>
        <v>0</v>
      </c>
      <c r="BY151" s="270"/>
      <c r="BZ151" s="270">
        <f>VLOOKUP(V151,'[1]PPTOS GENERALES 2024'!$AL$45:$BZ$56,34)*BY151</f>
        <v>0</v>
      </c>
      <c r="CA151" s="270"/>
      <c r="CB151" s="270">
        <f>VLOOKUP(V151,'[1]PPTOS GENERALES 2024'!$AL$45:$BZ$56,35)*CA151</f>
        <v>0</v>
      </c>
      <c r="CC151" s="270">
        <v>0</v>
      </c>
      <c r="CD151" s="270">
        <f>VLOOKUP(V151,'[1]PPTOS GENERALES 2024'!$AL$45:$BZ$56,36)*CC151</f>
        <v>0</v>
      </c>
      <c r="CE151" s="270">
        <v>0</v>
      </c>
      <c r="CF151" s="270">
        <f>VLOOKUP(V151,'[1]PPTOS GENERALES 2024'!$AL$45:$BZ$56,37)*CE151</f>
        <v>0</v>
      </c>
      <c r="CG151" s="270">
        <v>0</v>
      </c>
      <c r="CH151" s="270">
        <f>VLOOKUP(V151,'[1]PPTOS GENERALES 2024'!$AL$45:$BZ$56,38)*CG151</f>
        <v>0</v>
      </c>
      <c r="CI151" s="270">
        <v>0</v>
      </c>
      <c r="CJ151" s="270">
        <f>VLOOKUP(V151,'[1]PPTOS GENERALES 2024'!$AL$45:$BZ$56,39)*CI151</f>
        <v>0</v>
      </c>
      <c r="CK151" s="270">
        <v>1</v>
      </c>
      <c r="CL151" s="270">
        <f>VLOOKUP(V151,'[1]PPTOS GENERALES 2024'!$AL$45:$BZ$56,40)*CK151</f>
        <v>48.722625000000001</v>
      </c>
      <c r="CM151" s="270"/>
      <c r="CN151" s="270">
        <f>VLOOKUP(V151,'[1]PPTOS GENERALES 2024'!$AL$45:$BZ$56,41)*CM151</f>
        <v>0</v>
      </c>
      <c r="CO151" s="44"/>
      <c r="CP151" s="44"/>
      <c r="CQ151" s="44"/>
      <c r="CR151" s="44"/>
      <c r="CS151" s="44"/>
      <c r="CT151" s="44">
        <f>Z151*14</f>
        <v>9232.16</v>
      </c>
      <c r="CU151" s="44">
        <f>(AA151*12)+ (AD151*2)+AB151</f>
        <v>1743.0319999999999</v>
      </c>
      <c r="CV151" s="44"/>
      <c r="CW151" s="44">
        <f>(AE151+AF151)*14</f>
        <v>6107.78</v>
      </c>
      <c r="CX151" s="44">
        <f>AG151*14</f>
        <v>6512.24</v>
      </c>
      <c r="CY151" s="270">
        <f t="shared" si="114"/>
        <v>4016.91</v>
      </c>
      <c r="CZ151" s="278">
        <f>SUM(CX151:CY151)</f>
        <v>10529.15</v>
      </c>
      <c r="DA151" s="129">
        <f>CO151+CP151+CR151+CS151+CT151+CU151+CW151+CX151+CY151</f>
        <v>27612.121999999999</v>
      </c>
      <c r="DB151" s="21">
        <v>0</v>
      </c>
      <c r="DC151" s="53">
        <f>((Z151*14)+(AA151*14)+(AE151*14)+(AF151*14)+(AG151*14)+(AJ151*12)+(AR151*12)+(AT151*12)+(AV151*12)+(AX151*12)+(BB151*12)+DB151)</f>
        <v>23595.273333333331</v>
      </c>
      <c r="DD151" s="54">
        <f>((DC151/U151)-1)</f>
        <v>0.74702415769409791</v>
      </c>
      <c r="DE151" s="44"/>
      <c r="DF151" s="44"/>
      <c r="DG151" s="44">
        <f>Z151+AA151+AE151+AF151+AG151+AH151+AI151+AJ151+AL151+AN151+AP151+AR151+AT151+AV151+AX151+AZ151+BB151</f>
        <v>1685.3766666666666</v>
      </c>
      <c r="DH151" s="42" t="e">
        <f>#REF!-#REF!</f>
        <v>#REF!</v>
      </c>
      <c r="DI151" s="55" t="s">
        <v>122</v>
      </c>
      <c r="DJ151" s="130">
        <v>37257</v>
      </c>
      <c r="DK151" s="284">
        <v>45658</v>
      </c>
      <c r="DL151" s="58">
        <f>DATEDIF(DJ151,DK151,"y")/3</f>
        <v>7.666666666666667</v>
      </c>
      <c r="DM151" s="58">
        <f>DATEDIF(DJ151,DK151,"y")/3</f>
        <v>7.666666666666667</v>
      </c>
      <c r="DN151" s="59">
        <f>ROUND(AF151/30,2)</f>
        <v>1.87</v>
      </c>
      <c r="DO151" s="60">
        <f>ROUND(AJ151/30,2)</f>
        <v>0</v>
      </c>
      <c r="DP151" s="60">
        <f>ROUND(AL151/30,2)</f>
        <v>0</v>
      </c>
      <c r="DQ151" s="60">
        <f>ROUND(AN151/30,2)</f>
        <v>0</v>
      </c>
      <c r="DR151" s="60">
        <f>ROUND(AP151/30,2)</f>
        <v>0</v>
      </c>
      <c r="DS151" s="60">
        <f>ROUND(AR151/30,2)</f>
        <v>0</v>
      </c>
      <c r="DT151" s="60">
        <f>ROUND(AT151/30,2)</f>
        <v>0</v>
      </c>
      <c r="DU151" s="60">
        <f>ROUND(AV151/30,2)</f>
        <v>0</v>
      </c>
      <c r="DV151" s="60">
        <f>ROUND(AX151/30,2)</f>
        <v>0</v>
      </c>
      <c r="DW151" s="60">
        <f>ROUND(AZ151/30,2)</f>
        <v>0</v>
      </c>
      <c r="DX151" s="60">
        <f>ROUND(BB151/30,2)</f>
        <v>0</v>
      </c>
      <c r="DY151" s="61"/>
      <c r="DZ151" s="62">
        <v>481</v>
      </c>
      <c r="EA151" s="62">
        <v>1541.03</v>
      </c>
      <c r="EB151" s="63" t="e">
        <f>#REF!-DZ151</f>
        <v>#REF!</v>
      </c>
      <c r="EC151" s="64">
        <f>DG151-EA151</f>
        <v>144.34666666666658</v>
      </c>
      <c r="ED151" s="65">
        <f>ROUND(DB151/2,2)</f>
        <v>0</v>
      </c>
      <c r="EE151" s="61"/>
      <c r="EF151" s="61"/>
      <c r="EG151" s="61"/>
      <c r="EH151" s="61"/>
      <c r="EI151" s="572">
        <v>33703</v>
      </c>
      <c r="EJ151" s="124">
        <v>4411</v>
      </c>
      <c r="EK151" s="67">
        <v>4</v>
      </c>
      <c r="EL151" s="67">
        <v>4</v>
      </c>
      <c r="EM151" s="68">
        <v>1</v>
      </c>
      <c r="EN151" s="68">
        <v>1</v>
      </c>
      <c r="EO151" s="68"/>
      <c r="EP151" s="61"/>
      <c r="EQ151" s="61"/>
      <c r="ER151" s="61"/>
      <c r="ES151" s="61"/>
      <c r="ET151" s="61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1"/>
      <c r="GX151" s="61"/>
      <c r="GY151" s="61"/>
      <c r="GZ151" s="61"/>
      <c r="HA151" s="61"/>
      <c r="HB151" s="61"/>
      <c r="HC151" s="61"/>
      <c r="HD151" s="61"/>
      <c r="HE151" s="61"/>
      <c r="HF151" s="61"/>
      <c r="HG151" s="61"/>
      <c r="HH151" s="61"/>
      <c r="HI151" s="61"/>
      <c r="HJ151" s="61"/>
      <c r="HK151" s="61"/>
      <c r="HL151" s="61"/>
      <c r="HM151" s="61"/>
      <c r="HN151" s="61"/>
      <c r="HO151" s="61"/>
      <c r="HP151" s="61"/>
      <c r="HQ151" s="61"/>
      <c r="HR151" s="61"/>
      <c r="HS151" s="61"/>
      <c r="HT151" s="61"/>
      <c r="HU151" s="61"/>
      <c r="HV151" s="61"/>
      <c r="HW151" s="61"/>
      <c r="HX151" s="61"/>
      <c r="HY151" s="61"/>
      <c r="HZ151" s="61"/>
      <c r="IA151" s="61"/>
      <c r="IB151" s="61"/>
      <c r="IC151" s="61"/>
      <c r="ID151" s="61"/>
      <c r="IE151" s="61"/>
      <c r="IF151" s="61"/>
      <c r="IG151" s="61"/>
      <c r="IH151" s="61"/>
      <c r="II151" s="61"/>
      <c r="IJ151" s="61"/>
      <c r="IK151" s="61"/>
      <c r="IL151" s="61"/>
      <c r="IM151" s="61"/>
      <c r="IN151" s="61"/>
      <c r="IO151" s="61"/>
      <c r="IP151" s="61"/>
      <c r="IQ151" s="61"/>
      <c r="IR151" s="61"/>
      <c r="IS151" s="61"/>
      <c r="IT151" s="61"/>
      <c r="IU151" s="61"/>
      <c r="IV151" s="61"/>
      <c r="IW151" s="61"/>
      <c r="IX151" s="61"/>
      <c r="IY151" s="61"/>
      <c r="IZ151" s="61"/>
      <c r="JA151" s="61"/>
      <c r="JB151" s="61"/>
      <c r="JC151" s="61"/>
      <c r="JD151" s="61"/>
      <c r="JE151" s="61"/>
      <c r="JF151" s="61"/>
      <c r="JG151" s="61"/>
      <c r="JH151" s="61"/>
      <c r="JI151" s="61"/>
      <c r="JJ151" s="61"/>
      <c r="JK151" s="61"/>
      <c r="JL151" s="61"/>
      <c r="JM151" s="61"/>
      <c r="JN151" s="61"/>
      <c r="JO151" s="61"/>
      <c r="JP151" s="61"/>
      <c r="JQ151" s="61"/>
      <c r="JR151" s="61"/>
      <c r="JS151" s="61"/>
      <c r="JT151" s="61"/>
      <c r="JU151" s="61"/>
      <c r="JV151" s="61"/>
      <c r="JW151" s="61"/>
      <c r="JX151" s="61"/>
      <c r="JY151" s="61"/>
      <c r="JZ151" s="61"/>
      <c r="KA151" s="61"/>
      <c r="KB151" s="61"/>
      <c r="KC151" s="61"/>
      <c r="KD151" s="61"/>
      <c r="KE151" s="61"/>
      <c r="KF151" s="61"/>
      <c r="KG151" s="61"/>
      <c r="KH151" s="61"/>
      <c r="KI151" s="61"/>
      <c r="KJ151" s="61"/>
      <c r="KK151" s="61"/>
      <c r="KL151" s="61"/>
      <c r="KM151" s="61"/>
      <c r="KN151" s="61"/>
      <c r="KO151" s="61"/>
      <c r="KP151" s="61"/>
      <c r="KQ151" s="61"/>
      <c r="KR151" s="61"/>
      <c r="KS151" s="61"/>
      <c r="KT151" s="61"/>
      <c r="KU151" s="61"/>
      <c r="KV151" s="61"/>
      <c r="KW151" s="61"/>
      <c r="KX151" s="61"/>
      <c r="KY151" s="61"/>
      <c r="KZ151" s="61"/>
      <c r="LA151" s="61"/>
      <c r="LB151" s="61"/>
      <c r="LC151" s="61"/>
      <c r="LD151" s="61"/>
      <c r="LE151" s="61"/>
      <c r="LF151" s="61"/>
      <c r="LG151" s="61"/>
      <c r="LH151" s="61"/>
      <c r="LI151" s="61"/>
      <c r="LJ151" s="61"/>
      <c r="LK151" s="61"/>
      <c r="LL151" s="61"/>
      <c r="LM151" s="61"/>
      <c r="LN151" s="61"/>
      <c r="LO151" s="61"/>
      <c r="LP151" s="61"/>
      <c r="LQ151" s="61"/>
      <c r="LR151" s="61"/>
      <c r="LS151" s="61"/>
      <c r="LT151" s="61"/>
      <c r="LU151" s="61"/>
      <c r="LV151" s="61"/>
      <c r="LW151" s="61"/>
      <c r="LX151" s="61"/>
      <c r="LY151" s="61"/>
      <c r="LZ151" s="61"/>
      <c r="MA151" s="61"/>
      <c r="MB151" s="61"/>
      <c r="MC151" s="61"/>
      <c r="MD151" s="61"/>
      <c r="ME151" s="61"/>
      <c r="MF151" s="61"/>
      <c r="MG151" s="61"/>
      <c r="MH151" s="61"/>
      <c r="MI151" s="61"/>
      <c r="MJ151" s="61"/>
      <c r="MK151" s="61"/>
      <c r="ML151" s="61"/>
      <c r="MM151" s="61"/>
      <c r="MN151" s="61"/>
      <c r="MO151" s="61"/>
      <c r="MP151" s="61"/>
      <c r="MQ151" s="61"/>
      <c r="MR151" s="61"/>
      <c r="MS151" s="61"/>
      <c r="MT151" s="61"/>
      <c r="MU151" s="61"/>
      <c r="MV151" s="61"/>
      <c r="MW151" s="61"/>
      <c r="MX151" s="61"/>
      <c r="MY151" s="61"/>
      <c r="MZ151" s="61"/>
      <c r="NA151" s="61"/>
      <c r="NB151" s="61"/>
      <c r="NC151" s="61"/>
      <c r="ND151" s="61"/>
      <c r="NE151" s="61"/>
      <c r="NF151" s="61"/>
      <c r="NG151" s="61"/>
      <c r="NH151" s="61"/>
      <c r="NI151" s="61"/>
      <c r="NJ151" s="61"/>
      <c r="NK151" s="61"/>
      <c r="NL151" s="61"/>
      <c r="NM151" s="61"/>
      <c r="NN151" s="61"/>
      <c r="NO151" s="61"/>
      <c r="NP151" s="61"/>
      <c r="NQ151" s="61"/>
      <c r="NR151" s="61"/>
      <c r="NS151" s="61"/>
      <c r="NT151" s="61"/>
      <c r="NU151" s="61"/>
      <c r="NV151" s="61"/>
      <c r="NW151" s="61"/>
      <c r="NX151" s="61"/>
      <c r="NY151" s="61"/>
      <c r="NZ151" s="61"/>
      <c r="OA151" s="61"/>
      <c r="OB151" s="61"/>
      <c r="OC151" s="61"/>
      <c r="OD151" s="61"/>
      <c r="OE151" s="61"/>
      <c r="OF151" s="61"/>
      <c r="OG151" s="61"/>
      <c r="OH151" s="61"/>
      <c r="OI151" s="61"/>
      <c r="OJ151" s="61"/>
      <c r="OK151" s="61"/>
      <c r="OL151" s="61"/>
      <c r="OM151" s="61"/>
      <c r="ON151" s="61"/>
      <c r="OO151" s="61"/>
      <c r="OP151" s="61"/>
      <c r="OQ151" s="61"/>
      <c r="OR151" s="61"/>
      <c r="OS151" s="61"/>
      <c r="OT151" s="61"/>
      <c r="OU151" s="61"/>
      <c r="OV151" s="61"/>
      <c r="OW151" s="61"/>
      <c r="OX151" s="61"/>
      <c r="OY151" s="61"/>
      <c r="OZ151" s="61"/>
      <c r="PA151" s="61"/>
      <c r="PB151" s="61"/>
      <c r="PC151" s="61"/>
      <c r="PD151" s="61"/>
      <c r="PE151" s="61"/>
      <c r="PF151" s="61"/>
      <c r="PG151" s="61"/>
      <c r="PH151" s="61"/>
      <c r="PI151" s="61"/>
      <c r="PJ151" s="61"/>
      <c r="PK151" s="61"/>
      <c r="PL151" s="61"/>
      <c r="PM151" s="61"/>
      <c r="PN151" s="61"/>
      <c r="PO151" s="61"/>
      <c r="PP151" s="61"/>
      <c r="PQ151" s="61"/>
      <c r="PR151" s="61"/>
      <c r="PS151" s="61"/>
      <c r="PT151" s="61"/>
      <c r="PU151" s="61"/>
      <c r="PV151" s="61"/>
      <c r="PW151" s="61"/>
      <c r="PX151" s="61"/>
      <c r="PY151" s="61"/>
      <c r="PZ151" s="61"/>
      <c r="QA151" s="61"/>
      <c r="QB151" s="61"/>
      <c r="QC151" s="61"/>
      <c r="QD151" s="61"/>
      <c r="QE151" s="61"/>
      <c r="QF151" s="61"/>
      <c r="QG151" s="61"/>
      <c r="QH151" s="61"/>
      <c r="QI151" s="61"/>
      <c r="QJ151" s="61"/>
      <c r="QK151" s="61"/>
      <c r="QL151" s="61"/>
      <c r="QM151" s="61"/>
      <c r="QN151" s="61"/>
      <c r="QO151" s="61"/>
      <c r="QP151" s="61"/>
      <c r="QQ151" s="61"/>
      <c r="QR151" s="61"/>
      <c r="QS151" s="61"/>
      <c r="QT151" s="61"/>
      <c r="QU151" s="61"/>
      <c r="QV151" s="61"/>
      <c r="QW151" s="61"/>
      <c r="QX151" s="61"/>
      <c r="QY151" s="61"/>
      <c r="QZ151" s="61"/>
      <c r="RA151" s="61"/>
      <c r="RB151" s="61"/>
      <c r="RC151" s="61"/>
      <c r="RD151" s="61"/>
      <c r="RE151" s="61"/>
      <c r="RF151" s="61"/>
      <c r="RG151" s="61"/>
      <c r="RH151" s="61"/>
      <c r="RI151" s="61"/>
      <c r="RJ151" s="61"/>
      <c r="RK151" s="61"/>
      <c r="RL151" s="61"/>
      <c r="RM151" s="61"/>
      <c r="RN151" s="61"/>
      <c r="RO151" s="61"/>
      <c r="RP151" s="61"/>
      <c r="RQ151" s="61"/>
      <c r="RR151" s="61"/>
      <c r="RS151" s="61"/>
      <c r="RT151" s="61"/>
      <c r="RU151" s="61"/>
      <c r="RV151" s="61"/>
      <c r="RW151" s="61"/>
      <c r="RX151" s="61"/>
      <c r="RY151" s="61"/>
      <c r="RZ151" s="61"/>
      <c r="SA151" s="61"/>
      <c r="SB151" s="61"/>
      <c r="SC151" s="61"/>
      <c r="SD151" s="61"/>
      <c r="SE151" s="61"/>
      <c r="SF151" s="61"/>
      <c r="SG151" s="61"/>
      <c r="SH151" s="61"/>
      <c r="SI151" s="61"/>
      <c r="SJ151" s="61"/>
      <c r="SK151" s="61"/>
      <c r="SL151" s="61"/>
      <c r="SM151" s="61"/>
      <c r="SN151" s="61"/>
      <c r="SO151" s="61"/>
      <c r="SP151" s="61"/>
      <c r="SQ151" s="61"/>
      <c r="SR151" s="61"/>
      <c r="SS151" s="61"/>
      <c r="ST151" s="61"/>
      <c r="SU151" s="61"/>
      <c r="SV151" s="61"/>
      <c r="SW151" s="61"/>
      <c r="SX151" s="61"/>
      <c r="SY151" s="61"/>
      <c r="SZ151" s="61"/>
      <c r="TA151" s="61"/>
      <c r="TB151" s="61"/>
      <c r="TC151" s="61"/>
      <c r="TD151" s="61"/>
      <c r="TE151" s="61"/>
      <c r="TF151" s="61"/>
      <c r="TG151" s="61"/>
      <c r="TH151" s="61"/>
      <c r="TI151" s="61"/>
      <c r="TJ151" s="61"/>
      <c r="TK151" s="61"/>
      <c r="TL151" s="61"/>
      <c r="TM151" s="61"/>
      <c r="TN151" s="61"/>
      <c r="TO151" s="61"/>
      <c r="TP151" s="61"/>
      <c r="TQ151" s="61"/>
      <c r="TR151" s="61"/>
      <c r="TS151" s="61"/>
      <c r="TT151" s="61"/>
      <c r="TU151" s="61"/>
      <c r="TV151" s="61"/>
      <c r="TW151" s="61"/>
      <c r="TX151" s="61"/>
      <c r="TY151" s="61"/>
      <c r="TZ151" s="61"/>
      <c r="UA151" s="61"/>
      <c r="UB151" s="61"/>
      <c r="UC151" s="61"/>
      <c r="UD151" s="61"/>
      <c r="UE151" s="61"/>
      <c r="UF151" s="61"/>
      <c r="UG151" s="61"/>
      <c r="UH151" s="61"/>
      <c r="UI151" s="61"/>
      <c r="UJ151" s="61"/>
      <c r="UK151" s="61"/>
      <c r="UL151" s="61"/>
      <c r="UM151" s="61"/>
      <c r="UN151" s="61"/>
      <c r="UO151" s="61"/>
      <c r="UP151" s="61"/>
      <c r="UQ151" s="61"/>
      <c r="UR151" s="61"/>
      <c r="US151" s="61"/>
      <c r="UT151" s="61"/>
      <c r="UU151" s="61"/>
      <c r="UV151" s="61"/>
      <c r="UW151" s="61"/>
      <c r="UX151" s="61"/>
      <c r="UY151" s="61"/>
      <c r="UZ151" s="61"/>
      <c r="VA151" s="61"/>
      <c r="VB151" s="61"/>
      <c r="VC151" s="61"/>
      <c r="VD151" s="61"/>
      <c r="VE151" s="61"/>
      <c r="VF151" s="61"/>
      <c r="VG151" s="61"/>
      <c r="VH151" s="61"/>
      <c r="VI151" s="61"/>
      <c r="VJ151" s="61"/>
      <c r="VK151" s="61"/>
      <c r="VL151" s="61"/>
      <c r="VM151" s="61"/>
      <c r="VN151" s="61"/>
      <c r="VO151" s="61"/>
      <c r="VP151" s="61"/>
      <c r="VQ151" s="61"/>
      <c r="VR151" s="61"/>
      <c r="VS151" s="61"/>
      <c r="VT151" s="61"/>
      <c r="VU151" s="61"/>
      <c r="VV151" s="61"/>
      <c r="VW151" s="61"/>
      <c r="VX151" s="61"/>
      <c r="VY151" s="61"/>
      <c r="VZ151" s="61"/>
      <c r="WA151" s="61"/>
      <c r="WB151" s="61"/>
      <c r="WC151" s="61"/>
      <c r="WD151" s="61"/>
      <c r="WE151" s="61"/>
      <c r="WF151" s="61"/>
      <c r="WG151" s="61"/>
      <c r="WH151" s="61"/>
      <c r="WI151" s="61"/>
      <c r="WJ151" s="61"/>
      <c r="WK151" s="61"/>
      <c r="WL151" s="61"/>
      <c r="WM151" s="61"/>
      <c r="WN151" s="61"/>
      <c r="WO151" s="61"/>
      <c r="WP151" s="61"/>
      <c r="WQ151" s="61"/>
      <c r="WR151" s="61"/>
      <c r="WS151" s="61"/>
      <c r="WT151" s="61"/>
      <c r="WU151" s="61"/>
      <c r="WV151" s="61"/>
      <c r="WW151" s="61"/>
      <c r="WX151" s="61"/>
      <c r="WY151" s="61"/>
      <c r="WZ151" s="61"/>
      <c r="XA151" s="61"/>
      <c r="XB151" s="61"/>
      <c r="XC151" s="61"/>
      <c r="XD151" s="61"/>
      <c r="XE151" s="61"/>
      <c r="XF151" s="61"/>
      <c r="XG151" s="61"/>
      <c r="XH151" s="61"/>
      <c r="XI151" s="61"/>
      <c r="XJ151" s="61"/>
      <c r="XK151" s="61"/>
      <c r="XL151" s="61"/>
      <c r="XM151" s="61"/>
      <c r="XN151" s="61"/>
      <c r="XO151" s="61"/>
      <c r="XP151" s="61"/>
      <c r="XQ151" s="61"/>
      <c r="XR151" s="61"/>
      <c r="XS151" s="61"/>
      <c r="XT151" s="61"/>
      <c r="XU151" s="61"/>
      <c r="XV151" s="61"/>
      <c r="XW151" s="61"/>
      <c r="XX151" s="61"/>
      <c r="XY151" s="61"/>
      <c r="XZ151" s="61"/>
      <c r="YA151" s="61"/>
      <c r="YB151" s="61"/>
      <c r="YC151" s="61"/>
      <c r="YD151" s="61"/>
      <c r="YE151" s="61"/>
      <c r="YF151" s="61"/>
      <c r="YG151" s="61"/>
      <c r="YH151" s="61"/>
      <c r="YI151" s="61"/>
      <c r="YJ151" s="61"/>
      <c r="YK151" s="61"/>
      <c r="YL151" s="61"/>
      <c r="YM151" s="61"/>
      <c r="YN151" s="61"/>
      <c r="YO151" s="61"/>
      <c r="YP151" s="61"/>
      <c r="YQ151" s="61"/>
      <c r="YR151" s="61"/>
      <c r="YS151" s="61"/>
      <c r="YT151" s="61"/>
      <c r="YU151" s="61"/>
      <c r="YV151" s="61"/>
      <c r="YW151" s="61"/>
      <c r="YX151" s="61"/>
      <c r="YY151" s="61"/>
      <c r="YZ151" s="61"/>
      <c r="ZA151" s="61"/>
      <c r="ZB151" s="61"/>
      <c r="ZC151" s="61"/>
      <c r="ZD151" s="61"/>
      <c r="ZE151" s="61"/>
      <c r="ZF151" s="61"/>
      <c r="ZG151" s="61"/>
      <c r="ZH151" s="61"/>
      <c r="ZI151" s="61"/>
      <c r="ZJ151" s="61"/>
      <c r="ZK151" s="61"/>
      <c r="ZL151" s="61"/>
      <c r="ZM151" s="61"/>
      <c r="ZN151" s="61"/>
      <c r="ZO151" s="61"/>
      <c r="ZP151" s="61"/>
      <c r="ZQ151" s="61"/>
      <c r="ZR151" s="61"/>
      <c r="ZS151" s="61"/>
      <c r="ZT151" s="61"/>
      <c r="ZU151" s="61"/>
      <c r="ZV151" s="61"/>
      <c r="ZW151" s="61"/>
      <c r="ZX151" s="61"/>
      <c r="ZY151" s="61"/>
      <c r="ZZ151" s="61"/>
      <c r="AAA151" s="61"/>
      <c r="AAB151" s="61"/>
      <c r="AAC151" s="61"/>
      <c r="AAD151" s="61"/>
      <c r="AAE151" s="61"/>
      <c r="AAF151" s="61"/>
      <c r="AAG151" s="61"/>
      <c r="AAH151" s="61"/>
      <c r="AAI151" s="61"/>
      <c r="AAJ151" s="61"/>
      <c r="AAK151" s="61"/>
      <c r="AAL151" s="61"/>
      <c r="AAM151" s="61"/>
      <c r="AAN151" s="61"/>
      <c r="AAO151" s="61"/>
      <c r="AAP151" s="61"/>
      <c r="AAQ151" s="61"/>
      <c r="AAR151" s="61"/>
      <c r="AAS151" s="61"/>
      <c r="AAT151" s="61"/>
      <c r="AAU151" s="61"/>
      <c r="AAV151" s="61"/>
      <c r="AAW151" s="61"/>
      <c r="AAX151" s="61"/>
      <c r="AAY151" s="61"/>
      <c r="AAZ151" s="61"/>
      <c r="ABA151" s="61"/>
      <c r="ABB151" s="61"/>
      <c r="ABC151" s="61"/>
      <c r="ABD151" s="61"/>
      <c r="ABE151" s="61"/>
      <c r="ABF151" s="61"/>
      <c r="ABG151" s="61"/>
      <c r="ABH151" s="61"/>
      <c r="ABI151" s="61"/>
      <c r="ABJ151" s="61"/>
      <c r="ABK151" s="61"/>
      <c r="ABL151" s="61"/>
      <c r="ABM151" s="61"/>
      <c r="ABN151" s="61"/>
      <c r="ABO151" s="61"/>
      <c r="ABP151" s="61"/>
      <c r="ABQ151" s="61"/>
      <c r="ABR151" s="61"/>
      <c r="ABS151" s="61"/>
      <c r="ABT151" s="61"/>
      <c r="ABU151" s="61"/>
      <c r="ABV151" s="61"/>
      <c r="ABW151" s="61"/>
      <c r="ABX151" s="61"/>
      <c r="ABY151" s="61"/>
      <c r="ABZ151" s="61"/>
      <c r="ACA151" s="61"/>
      <c r="ACB151" s="61"/>
      <c r="ACC151" s="61"/>
      <c r="ACD151" s="61"/>
      <c r="ACE151" s="61"/>
      <c r="ACF151" s="61"/>
      <c r="ACG151" s="61"/>
      <c r="ACH151" s="61"/>
      <c r="ACI151" s="61"/>
      <c r="ACJ151" s="61"/>
      <c r="ACK151" s="61"/>
      <c r="ACL151" s="61"/>
      <c r="ACM151" s="61"/>
      <c r="ACN151" s="61"/>
      <c r="ACO151" s="61"/>
      <c r="ACP151" s="61"/>
      <c r="ACQ151" s="61"/>
      <c r="ACR151" s="61"/>
      <c r="ACS151" s="61"/>
      <c r="ACT151" s="61"/>
      <c r="ACU151" s="61"/>
      <c r="ACV151" s="61"/>
      <c r="ACW151" s="61"/>
      <c r="ACX151" s="61"/>
      <c r="ACY151" s="61"/>
      <c r="ACZ151" s="61"/>
      <c r="ADA151" s="61"/>
      <c r="ADB151" s="61"/>
      <c r="ADC151" s="61"/>
      <c r="ADD151" s="61"/>
      <c r="ADE151" s="61"/>
      <c r="ADF151" s="61"/>
      <c r="ADG151" s="61"/>
      <c r="ADH151" s="61"/>
      <c r="ADI151" s="61"/>
      <c r="ADJ151" s="61"/>
      <c r="ADK151" s="61"/>
      <c r="ADL151" s="61"/>
      <c r="ADM151" s="61"/>
      <c r="ADN151" s="61"/>
      <c r="ADO151" s="61"/>
      <c r="ADP151" s="61"/>
      <c r="ADQ151" s="61"/>
      <c r="ADR151" s="61"/>
      <c r="ADS151" s="61"/>
      <c r="ADT151" s="61"/>
      <c r="ADU151" s="61"/>
      <c r="ADV151" s="61"/>
      <c r="ADW151" s="61"/>
      <c r="ADX151" s="61"/>
      <c r="ADY151" s="61"/>
      <c r="ADZ151" s="61"/>
      <c r="AEA151" s="61"/>
      <c r="AEB151" s="61"/>
      <c r="AEC151" s="61"/>
      <c r="AED151" s="61"/>
      <c r="AEE151" s="61"/>
      <c r="AEF151" s="61"/>
      <c r="AEG151" s="61"/>
      <c r="AEH151" s="61"/>
      <c r="AEI151" s="61"/>
      <c r="AEJ151" s="61"/>
      <c r="AEK151" s="61"/>
      <c r="AEL151" s="61"/>
      <c r="AEM151" s="61"/>
      <c r="AEN151" s="61"/>
      <c r="AEO151" s="61"/>
      <c r="AEP151" s="61"/>
      <c r="AEQ151" s="61"/>
      <c r="AER151" s="61"/>
      <c r="AES151" s="61"/>
      <c r="AET151" s="61"/>
      <c r="AEU151" s="61"/>
      <c r="AEV151" s="61"/>
      <c r="AEW151" s="61"/>
      <c r="AEX151" s="61"/>
      <c r="AEY151" s="61"/>
      <c r="AEZ151" s="61"/>
      <c r="AFA151" s="61"/>
      <c r="AFB151" s="61"/>
      <c r="AFC151" s="61"/>
      <c r="AFD151" s="61"/>
      <c r="AFE151" s="61"/>
      <c r="AFF151" s="61"/>
      <c r="AFG151" s="61"/>
      <c r="AFH151" s="61"/>
      <c r="AFI151" s="61"/>
      <c r="AFJ151" s="61"/>
      <c r="AFK151" s="61"/>
      <c r="AFL151" s="61"/>
      <c r="AFM151" s="61"/>
      <c r="AFN151" s="61"/>
      <c r="AFO151" s="61"/>
      <c r="AFP151" s="61"/>
      <c r="AFQ151" s="61"/>
      <c r="AFR151" s="61"/>
      <c r="AFS151" s="61"/>
      <c r="AFT151" s="61"/>
      <c r="AFU151" s="61"/>
      <c r="AFV151" s="61"/>
      <c r="AFW151" s="61"/>
      <c r="AFX151" s="61"/>
      <c r="AFY151" s="61"/>
      <c r="AFZ151" s="61"/>
      <c r="AGA151" s="61"/>
      <c r="AGB151" s="61"/>
      <c r="AGC151" s="61"/>
      <c r="AGD151" s="61"/>
      <c r="AGE151" s="61"/>
      <c r="AGF151" s="61"/>
      <c r="AGG151" s="61"/>
      <c r="AGH151" s="61"/>
      <c r="AGI151" s="61"/>
      <c r="AGJ151" s="61"/>
      <c r="AGK151" s="61"/>
      <c r="AGL151" s="61"/>
      <c r="AGM151" s="61"/>
      <c r="AGN151" s="61"/>
      <c r="AGO151" s="61"/>
      <c r="AGP151" s="61"/>
      <c r="AGQ151" s="61"/>
      <c r="AGR151" s="61"/>
      <c r="AGS151" s="61"/>
      <c r="AGT151" s="61"/>
      <c r="AGU151" s="61"/>
      <c r="AGV151" s="61"/>
      <c r="AGW151" s="61"/>
      <c r="AGX151" s="61"/>
      <c r="AGY151" s="61"/>
      <c r="AGZ151" s="61"/>
      <c r="AHA151" s="61"/>
      <c r="AHB151" s="61"/>
      <c r="AHC151" s="61"/>
      <c r="AHD151" s="61"/>
      <c r="AHE151" s="61"/>
      <c r="AHF151" s="61"/>
      <c r="AHG151" s="61"/>
      <c r="AHH151" s="61"/>
      <c r="AHI151" s="61"/>
      <c r="AHJ151" s="61"/>
      <c r="AHK151" s="61"/>
      <c r="AHL151" s="61"/>
      <c r="AHM151" s="61"/>
      <c r="AHN151" s="61"/>
      <c r="AHO151" s="61"/>
      <c r="AHP151" s="61"/>
      <c r="AHQ151" s="61"/>
      <c r="AHR151" s="61"/>
      <c r="AHS151" s="61"/>
      <c r="AHT151" s="61"/>
      <c r="AHU151" s="61"/>
      <c r="AHV151" s="61"/>
      <c r="AHW151" s="61"/>
      <c r="AHX151" s="61"/>
      <c r="AHY151" s="61"/>
      <c r="AHZ151" s="61"/>
      <c r="AIA151" s="61"/>
      <c r="AIB151" s="61"/>
      <c r="AIC151" s="61"/>
      <c r="AID151" s="61"/>
      <c r="AIE151" s="61"/>
      <c r="AIF151" s="61"/>
      <c r="AIG151" s="61"/>
      <c r="AIH151" s="61"/>
      <c r="AII151" s="61"/>
      <c r="AIJ151" s="61"/>
      <c r="AIK151" s="61"/>
      <c r="AIL151" s="61"/>
      <c r="AIM151" s="61"/>
      <c r="AIN151" s="61"/>
      <c r="AIO151" s="61"/>
      <c r="AIP151" s="61"/>
      <c r="AIQ151" s="61"/>
      <c r="AIR151" s="61"/>
      <c r="AIS151" s="61"/>
      <c r="AIT151" s="61"/>
      <c r="AIU151" s="61"/>
      <c r="AIV151" s="61"/>
      <c r="AIW151" s="61"/>
      <c r="AIX151" s="61"/>
      <c r="AIY151" s="61"/>
      <c r="AIZ151" s="61"/>
      <c r="AJA151" s="61"/>
      <c r="AJB151" s="61"/>
      <c r="AJC151" s="61"/>
      <c r="AJD151" s="61"/>
      <c r="AJE151" s="61"/>
      <c r="AJF151" s="61"/>
      <c r="AJG151" s="61"/>
      <c r="AJH151" s="61"/>
      <c r="AJI151" s="61"/>
      <c r="AJJ151" s="61"/>
      <c r="AJK151" s="61"/>
      <c r="AJL151" s="61"/>
      <c r="AJM151" s="61"/>
      <c r="AJN151" s="61"/>
      <c r="AJO151" s="61"/>
      <c r="AJP151" s="61"/>
      <c r="AJQ151" s="61"/>
      <c r="AJR151" s="61"/>
      <c r="AJS151" s="61"/>
      <c r="AJT151" s="61"/>
      <c r="AJU151" s="61"/>
      <c r="AJV151" s="61"/>
      <c r="AJW151" s="61"/>
      <c r="AJX151" s="61"/>
      <c r="AJY151" s="61"/>
      <c r="AJZ151" s="61"/>
      <c r="AKA151" s="61"/>
      <c r="AKB151" s="61"/>
      <c r="AKC151" s="61"/>
      <c r="AKD151" s="61"/>
      <c r="AKE151" s="61"/>
      <c r="AKF151" s="61"/>
      <c r="AKG151" s="61"/>
      <c r="AKH151" s="61"/>
      <c r="AKI151" s="61"/>
      <c r="AKJ151" s="61"/>
      <c r="AKK151" s="61"/>
      <c r="AKL151" s="61"/>
      <c r="AKM151" s="61"/>
      <c r="AKN151" s="61"/>
      <c r="AKO151" s="61"/>
      <c r="AKP151" s="61"/>
      <c r="AKQ151" s="61"/>
      <c r="AKR151" s="61"/>
      <c r="AKS151" s="61"/>
      <c r="AKT151" s="61"/>
      <c r="AKU151" s="61"/>
      <c r="AKV151" s="61"/>
      <c r="AKW151" s="61"/>
      <c r="AKX151" s="61"/>
      <c r="AKY151" s="61"/>
      <c r="AKZ151" s="61"/>
      <c r="ALA151" s="61"/>
      <c r="ALB151" s="61"/>
      <c r="ALC151" s="61"/>
      <c r="ALD151" s="61"/>
      <c r="ALE151" s="61"/>
      <c r="ALF151" s="61"/>
      <c r="ALG151" s="61"/>
      <c r="ALH151" s="61"/>
      <c r="ALI151" s="61"/>
      <c r="ALJ151" s="61"/>
      <c r="ALK151" s="61"/>
      <c r="ALL151" s="61"/>
      <c r="ALM151" s="61"/>
      <c r="ALN151" s="61"/>
      <c r="ALO151" s="61"/>
      <c r="ALP151" s="61"/>
      <c r="ALQ151" s="61"/>
      <c r="ALR151" s="61"/>
      <c r="ALS151" s="61"/>
      <c r="ALT151" s="61"/>
      <c r="ALU151" s="61"/>
      <c r="ALV151" s="61"/>
      <c r="ALW151" s="61"/>
      <c r="ALX151" s="61"/>
      <c r="ALY151" s="61"/>
      <c r="ALZ151" s="61"/>
      <c r="AMA151" s="61"/>
      <c r="AMB151" s="61"/>
      <c r="AMC151" s="61"/>
      <c r="AMD151" s="61"/>
      <c r="AME151" s="61"/>
      <c r="AMF151" s="61"/>
      <c r="AMG151" s="61"/>
      <c r="AMH151" s="61"/>
      <c r="AMI151" s="61"/>
      <c r="AMJ151" s="61"/>
      <c r="AMK151" s="61"/>
      <c r="AML151" s="61"/>
      <c r="AMM151" s="61"/>
      <c r="AMN151" s="61"/>
      <c r="AMO151" s="61"/>
      <c r="AMP151" s="61"/>
      <c r="AMQ151" s="61"/>
      <c r="AMR151" s="61"/>
      <c r="AMS151" s="61"/>
      <c r="AMT151" s="61"/>
      <c r="AMU151" s="61"/>
      <c r="AMV151" s="61"/>
      <c r="AMW151" s="61"/>
      <c r="AMX151" s="61"/>
      <c r="AMY151" s="61"/>
      <c r="AMZ151" s="61"/>
      <c r="ANA151" s="61"/>
      <c r="ANB151" s="61"/>
      <c r="ANC151" s="61"/>
      <c r="AND151" s="61"/>
      <c r="ANE151" s="61"/>
      <c r="ANF151" s="61"/>
      <c r="ANG151" s="61"/>
      <c r="ANH151" s="61"/>
      <c r="ANI151" s="61"/>
    </row>
    <row r="152" spans="1:1050" s="503" customFormat="1" ht="26.1" customHeight="1" outlineLevel="1" x14ac:dyDescent="0.2">
      <c r="A152" s="505"/>
      <c r="B152" s="507"/>
      <c r="C152" s="507"/>
      <c r="D152" s="507"/>
      <c r="E152" s="507"/>
      <c r="F152" s="507"/>
      <c r="G152" s="507"/>
      <c r="H152" s="506"/>
      <c r="I152" s="506"/>
      <c r="J152" s="509"/>
      <c r="K152" s="509"/>
      <c r="L152" s="509"/>
      <c r="M152" s="526"/>
      <c r="N152" s="526"/>
      <c r="O152" s="526"/>
      <c r="P152" s="526"/>
      <c r="Q152" s="526"/>
      <c r="R152" s="526"/>
      <c r="S152" s="526"/>
      <c r="T152" s="526"/>
      <c r="U152" s="526"/>
      <c r="V152" s="506"/>
      <c r="W152" s="508"/>
      <c r="X152" s="510"/>
      <c r="Y152" s="511"/>
      <c r="Z152" s="509"/>
      <c r="AA152" s="509"/>
      <c r="AB152" s="509"/>
      <c r="AC152" s="509"/>
      <c r="AD152" s="509"/>
      <c r="AE152" s="512"/>
      <c r="AF152" s="509"/>
      <c r="AG152" s="509"/>
      <c r="AH152" s="509"/>
      <c r="AI152" s="509"/>
      <c r="AJ152" s="509"/>
      <c r="AK152" s="513"/>
      <c r="AL152" s="509"/>
      <c r="AM152" s="513"/>
      <c r="AN152" s="509"/>
      <c r="AO152" s="513"/>
      <c r="AP152" s="509"/>
      <c r="AQ152" s="513"/>
      <c r="AR152" s="509"/>
      <c r="AS152" s="513"/>
      <c r="AT152" s="509"/>
      <c r="AU152" s="514"/>
      <c r="AV152" s="509"/>
      <c r="AW152" s="514"/>
      <c r="AX152" s="509"/>
      <c r="AY152" s="514"/>
      <c r="AZ152" s="509"/>
      <c r="BA152" s="514"/>
      <c r="BB152" s="509"/>
      <c r="BC152" s="514"/>
      <c r="BD152" s="429"/>
      <c r="BE152" s="514"/>
      <c r="BF152" s="429"/>
      <c r="BG152" s="514"/>
      <c r="BH152" s="429"/>
      <c r="BI152" s="514"/>
      <c r="BJ152" s="429"/>
      <c r="BK152" s="514"/>
      <c r="BL152" s="429"/>
      <c r="BM152" s="429"/>
      <c r="BN152" s="429"/>
      <c r="BO152" s="429"/>
      <c r="BP152" s="429"/>
      <c r="BQ152" s="429"/>
      <c r="BR152" s="429"/>
      <c r="BS152" s="429"/>
      <c r="BT152" s="429"/>
      <c r="BU152" s="429"/>
      <c r="BV152" s="429"/>
      <c r="BW152" s="429"/>
      <c r="BX152" s="429"/>
      <c r="BY152" s="429"/>
      <c r="BZ152" s="429"/>
      <c r="CA152" s="429"/>
      <c r="CB152" s="429"/>
      <c r="CC152" s="429"/>
      <c r="CD152" s="429"/>
      <c r="CE152" s="429"/>
      <c r="CF152" s="429"/>
      <c r="CG152" s="429"/>
      <c r="CH152" s="429"/>
      <c r="CI152" s="429"/>
      <c r="CJ152" s="429"/>
      <c r="CK152" s="429"/>
      <c r="CL152" s="429"/>
      <c r="CM152" s="429"/>
      <c r="CN152" s="429"/>
      <c r="CO152" s="509"/>
      <c r="CP152" s="509">
        <f t="array" ref="CP152">(Z152*12)+(AC152*2)</f>
        <v>0</v>
      </c>
      <c r="CQ152" s="509"/>
      <c r="CR152" s="509">
        <f>SUM(CR149:CR151)</f>
        <v>11884.578</v>
      </c>
      <c r="CS152" s="509">
        <f>SUM(CS149:CS151)</f>
        <v>10073.73</v>
      </c>
      <c r="CT152" s="509">
        <f>SUM(CT149:CT151)</f>
        <v>9232.16</v>
      </c>
      <c r="CU152" s="509">
        <f>SUM(CU149:CU151)</f>
        <v>6161.2820000000002</v>
      </c>
      <c r="CV152" s="429"/>
      <c r="CW152" s="509">
        <f>SUM(CW149:CW151)</f>
        <v>21335.3</v>
      </c>
      <c r="CX152" s="509"/>
      <c r="CY152" s="509"/>
      <c r="CZ152" s="429">
        <f>SUM(CZ149:CZ151)</f>
        <v>26322.92</v>
      </c>
      <c r="DA152" s="515">
        <f>SUM(DA149:DA151)</f>
        <v>85009.97</v>
      </c>
      <c r="DB152" s="506"/>
      <c r="DC152" s="516"/>
      <c r="DD152" s="517"/>
      <c r="DE152" s="509"/>
      <c r="DF152" s="509"/>
      <c r="DG152" s="509"/>
      <c r="DH152" s="506"/>
      <c r="DI152" s="518"/>
      <c r="DJ152" s="518"/>
      <c r="DK152" s="519"/>
      <c r="DL152" s="520"/>
      <c r="DM152" s="520"/>
      <c r="DN152" s="521"/>
      <c r="DO152" s="522"/>
      <c r="DP152" s="522"/>
      <c r="DQ152" s="522"/>
      <c r="DR152" s="522"/>
      <c r="DS152" s="522"/>
      <c r="DT152" s="522"/>
      <c r="DU152" s="522"/>
      <c r="DV152" s="522"/>
      <c r="DW152" s="522"/>
      <c r="DX152" s="522"/>
      <c r="DY152" s="523"/>
      <c r="DZ152" s="524"/>
      <c r="EA152" s="524"/>
      <c r="EB152" s="525"/>
      <c r="EC152" s="526"/>
      <c r="ED152" s="526"/>
      <c r="EE152" s="523"/>
      <c r="EF152" s="523"/>
      <c r="EG152" s="523"/>
      <c r="EH152" s="523"/>
      <c r="EI152" s="523"/>
      <c r="EJ152" s="528"/>
      <c r="EK152" s="500"/>
      <c r="EL152" s="501"/>
      <c r="EM152" s="501"/>
      <c r="EN152" s="501"/>
      <c r="EO152" s="502"/>
      <c r="EP152" s="494"/>
      <c r="EQ152" s="494"/>
      <c r="ER152" s="494"/>
      <c r="ES152" s="494"/>
      <c r="ET152" s="494"/>
      <c r="EU152" s="494"/>
      <c r="EV152" s="494"/>
      <c r="EW152" s="494"/>
      <c r="EX152" s="494"/>
      <c r="EY152" s="494"/>
      <c r="EZ152" s="494"/>
      <c r="FA152" s="494"/>
      <c r="FB152" s="494"/>
      <c r="FC152" s="494"/>
      <c r="FD152" s="494"/>
      <c r="FE152" s="494"/>
      <c r="FF152" s="494"/>
      <c r="FG152" s="494"/>
      <c r="FH152" s="494"/>
      <c r="FI152" s="494"/>
      <c r="FJ152" s="494"/>
      <c r="FK152" s="494"/>
      <c r="FL152" s="494"/>
      <c r="FM152" s="494"/>
      <c r="FN152" s="494"/>
      <c r="FO152" s="494"/>
      <c r="FP152" s="494"/>
      <c r="FQ152" s="494"/>
      <c r="FR152" s="494"/>
      <c r="FS152" s="494"/>
      <c r="FT152" s="494"/>
      <c r="FU152" s="494"/>
      <c r="FV152" s="494"/>
      <c r="FW152" s="494"/>
      <c r="FX152" s="494"/>
      <c r="FY152" s="494"/>
      <c r="FZ152" s="494"/>
      <c r="GA152" s="494"/>
      <c r="GB152" s="494"/>
      <c r="GC152" s="494"/>
      <c r="GD152" s="494"/>
      <c r="GE152" s="494"/>
      <c r="GF152" s="494"/>
      <c r="GG152" s="494"/>
      <c r="GH152" s="494"/>
      <c r="GI152" s="494"/>
      <c r="GJ152" s="494"/>
      <c r="GK152" s="494"/>
      <c r="GL152" s="494"/>
      <c r="GM152" s="494"/>
      <c r="GN152" s="494"/>
      <c r="GO152" s="494"/>
      <c r="GP152" s="494"/>
      <c r="GQ152" s="494"/>
      <c r="GR152" s="494"/>
      <c r="GS152" s="494"/>
      <c r="GT152" s="494"/>
      <c r="GU152" s="494"/>
      <c r="GV152" s="494"/>
      <c r="GW152" s="494"/>
      <c r="GX152" s="494"/>
      <c r="GY152" s="494"/>
      <c r="GZ152" s="494"/>
      <c r="HA152" s="494"/>
      <c r="HB152" s="494"/>
      <c r="HC152" s="494"/>
      <c r="HD152" s="494"/>
      <c r="HE152" s="494"/>
      <c r="HF152" s="494"/>
      <c r="HG152" s="494"/>
      <c r="HH152" s="494"/>
      <c r="HI152" s="494"/>
      <c r="HJ152" s="494"/>
      <c r="HK152" s="494"/>
      <c r="HL152" s="494"/>
      <c r="HM152" s="494"/>
      <c r="HN152" s="494"/>
      <c r="HO152" s="494"/>
      <c r="HP152" s="494"/>
      <c r="HQ152" s="494"/>
      <c r="HR152" s="494"/>
      <c r="HS152" s="494"/>
      <c r="HT152" s="494"/>
      <c r="HU152" s="494"/>
      <c r="HV152" s="494"/>
      <c r="HW152" s="494"/>
      <c r="HX152" s="494"/>
      <c r="HY152" s="494"/>
      <c r="HZ152" s="494"/>
      <c r="IA152" s="494"/>
      <c r="IB152" s="494"/>
      <c r="IC152" s="494"/>
      <c r="ID152" s="494"/>
      <c r="IE152" s="494"/>
      <c r="IF152" s="494"/>
      <c r="IG152" s="494"/>
      <c r="IH152" s="494"/>
      <c r="II152" s="494"/>
      <c r="IJ152" s="494"/>
      <c r="IK152" s="494"/>
      <c r="IL152" s="494"/>
      <c r="IM152" s="494"/>
      <c r="IN152" s="494"/>
      <c r="IO152" s="494"/>
      <c r="IP152" s="494"/>
      <c r="IQ152" s="494"/>
      <c r="IR152" s="494"/>
      <c r="IS152" s="494"/>
      <c r="IT152" s="494"/>
      <c r="IU152" s="494"/>
      <c r="IV152" s="494"/>
      <c r="IW152" s="494"/>
      <c r="IX152" s="494"/>
      <c r="IY152" s="494"/>
      <c r="IZ152" s="494"/>
      <c r="JA152" s="494"/>
      <c r="JB152" s="494"/>
      <c r="JC152" s="494"/>
      <c r="JD152" s="494"/>
      <c r="JE152" s="494"/>
      <c r="JF152" s="494"/>
      <c r="JG152" s="494"/>
      <c r="JH152" s="494"/>
      <c r="JI152" s="494"/>
      <c r="JJ152" s="494"/>
      <c r="JK152" s="494"/>
      <c r="JL152" s="494"/>
      <c r="JM152" s="494"/>
      <c r="JN152" s="494"/>
      <c r="JO152" s="494"/>
      <c r="JP152" s="494"/>
      <c r="JQ152" s="494"/>
      <c r="JR152" s="494"/>
      <c r="JS152" s="494"/>
      <c r="JT152" s="494"/>
      <c r="JU152" s="494"/>
      <c r="JV152" s="494"/>
      <c r="JW152" s="494"/>
      <c r="JX152" s="494"/>
      <c r="JY152" s="494"/>
      <c r="JZ152" s="494"/>
      <c r="KA152" s="494"/>
      <c r="KB152" s="494"/>
      <c r="KC152" s="494"/>
      <c r="KD152" s="494"/>
      <c r="KE152" s="494"/>
      <c r="KF152" s="494"/>
      <c r="KG152" s="494"/>
      <c r="KH152" s="494"/>
      <c r="KI152" s="494"/>
      <c r="KJ152" s="494"/>
      <c r="KK152" s="494"/>
      <c r="KL152" s="494"/>
      <c r="KM152" s="494"/>
      <c r="KN152" s="494"/>
      <c r="KO152" s="494"/>
      <c r="KP152" s="494"/>
      <c r="KQ152" s="494"/>
      <c r="KR152" s="494"/>
      <c r="KS152" s="494"/>
      <c r="KT152" s="494"/>
      <c r="KU152" s="494"/>
      <c r="KV152" s="494"/>
      <c r="KW152" s="494"/>
      <c r="KX152" s="494"/>
      <c r="KY152" s="494"/>
      <c r="KZ152" s="494"/>
      <c r="LA152" s="494"/>
      <c r="LB152" s="494"/>
      <c r="LC152" s="494"/>
      <c r="LD152" s="494"/>
      <c r="LE152" s="494"/>
      <c r="LF152" s="494"/>
      <c r="LG152" s="494"/>
      <c r="LH152" s="494"/>
      <c r="LI152" s="494"/>
      <c r="LJ152" s="494"/>
      <c r="LK152" s="494"/>
      <c r="LL152" s="494"/>
      <c r="LM152" s="494"/>
      <c r="LN152" s="494"/>
      <c r="LO152" s="494"/>
      <c r="LP152" s="494"/>
      <c r="LQ152" s="494"/>
      <c r="LR152" s="494"/>
      <c r="LS152" s="494"/>
      <c r="LT152" s="494"/>
      <c r="LU152" s="494"/>
      <c r="LV152" s="494"/>
      <c r="LW152" s="494"/>
      <c r="LX152" s="494"/>
      <c r="LY152" s="494"/>
      <c r="LZ152" s="494"/>
      <c r="MA152" s="494"/>
      <c r="MB152" s="494"/>
      <c r="MC152" s="494"/>
      <c r="MD152" s="494"/>
      <c r="ME152" s="494"/>
      <c r="MF152" s="494"/>
      <c r="MG152" s="494"/>
      <c r="MH152" s="494"/>
      <c r="MI152" s="494"/>
      <c r="MJ152" s="494"/>
      <c r="MK152" s="494"/>
      <c r="ML152" s="494"/>
      <c r="MM152" s="494"/>
      <c r="MN152" s="494"/>
      <c r="MO152" s="494"/>
      <c r="MP152" s="494"/>
      <c r="MQ152" s="494"/>
      <c r="MR152" s="494"/>
      <c r="MS152" s="494"/>
      <c r="MT152" s="494"/>
      <c r="MU152" s="494"/>
      <c r="MV152" s="494"/>
      <c r="MW152" s="494"/>
      <c r="MX152" s="494"/>
      <c r="MY152" s="494"/>
      <c r="MZ152" s="494"/>
      <c r="NA152" s="494"/>
      <c r="NB152" s="494"/>
      <c r="NC152" s="494"/>
      <c r="ND152" s="494"/>
      <c r="NE152" s="494"/>
      <c r="NF152" s="494"/>
      <c r="NG152" s="494"/>
      <c r="NH152" s="494"/>
      <c r="NI152" s="494"/>
      <c r="NJ152" s="494"/>
      <c r="NK152" s="494"/>
      <c r="NL152" s="494"/>
      <c r="NM152" s="494"/>
      <c r="NN152" s="494"/>
      <c r="NO152" s="494"/>
      <c r="NP152" s="494"/>
      <c r="NQ152" s="494"/>
      <c r="NR152" s="494"/>
      <c r="NS152" s="494"/>
      <c r="NT152" s="494"/>
      <c r="NU152" s="494"/>
      <c r="NV152" s="494"/>
      <c r="NW152" s="494"/>
      <c r="NX152" s="494"/>
      <c r="NY152" s="494"/>
      <c r="NZ152" s="494"/>
      <c r="OA152" s="494"/>
      <c r="OB152" s="494"/>
      <c r="OC152" s="494"/>
      <c r="OD152" s="494"/>
      <c r="OE152" s="494"/>
      <c r="OF152" s="494"/>
      <c r="OG152" s="494"/>
      <c r="OH152" s="494"/>
      <c r="OI152" s="494"/>
      <c r="OJ152" s="494"/>
      <c r="OK152" s="494"/>
      <c r="OL152" s="494"/>
      <c r="OM152" s="494"/>
      <c r="ON152" s="494"/>
      <c r="OO152" s="494"/>
      <c r="OP152" s="494"/>
      <c r="OQ152" s="494"/>
      <c r="OR152" s="494"/>
      <c r="OS152" s="494"/>
      <c r="OT152" s="494"/>
      <c r="OU152" s="494"/>
      <c r="OV152" s="494"/>
      <c r="OW152" s="494"/>
      <c r="OX152" s="494"/>
      <c r="OY152" s="494"/>
      <c r="OZ152" s="494"/>
      <c r="PA152" s="494"/>
      <c r="PB152" s="494"/>
      <c r="PC152" s="494"/>
      <c r="PD152" s="494"/>
      <c r="PE152" s="494"/>
      <c r="PF152" s="494"/>
      <c r="PG152" s="494"/>
      <c r="PH152" s="494"/>
      <c r="PI152" s="494"/>
      <c r="PJ152" s="494"/>
      <c r="PK152" s="494"/>
      <c r="PL152" s="494"/>
      <c r="PM152" s="494"/>
      <c r="PN152" s="494"/>
      <c r="PO152" s="494"/>
      <c r="PP152" s="494"/>
      <c r="PQ152" s="494"/>
      <c r="PR152" s="494"/>
      <c r="PS152" s="494"/>
      <c r="PT152" s="494"/>
      <c r="PU152" s="494"/>
      <c r="PV152" s="494"/>
      <c r="PW152" s="494"/>
      <c r="PX152" s="494"/>
      <c r="PY152" s="494"/>
      <c r="PZ152" s="494"/>
      <c r="QA152" s="494"/>
      <c r="QB152" s="494"/>
      <c r="QC152" s="494"/>
      <c r="QD152" s="494"/>
      <c r="QE152" s="494"/>
      <c r="QF152" s="494"/>
      <c r="QG152" s="494"/>
      <c r="QH152" s="494"/>
      <c r="QI152" s="494"/>
      <c r="QJ152" s="494"/>
      <c r="QK152" s="494"/>
      <c r="QL152" s="494"/>
      <c r="QM152" s="494"/>
      <c r="QN152" s="494"/>
      <c r="QO152" s="494"/>
      <c r="QP152" s="494"/>
      <c r="QQ152" s="494"/>
      <c r="QR152" s="494"/>
      <c r="QS152" s="494"/>
      <c r="QT152" s="494"/>
      <c r="QU152" s="494"/>
      <c r="QV152" s="494"/>
      <c r="QW152" s="494"/>
      <c r="QX152" s="494"/>
      <c r="QY152" s="494"/>
      <c r="QZ152" s="494"/>
      <c r="RA152" s="494"/>
      <c r="RB152" s="494"/>
      <c r="RC152" s="494"/>
      <c r="RD152" s="494"/>
      <c r="RE152" s="494"/>
      <c r="RF152" s="494"/>
      <c r="RG152" s="494"/>
      <c r="RH152" s="494"/>
      <c r="RI152" s="494"/>
      <c r="RJ152" s="494"/>
      <c r="RK152" s="494"/>
      <c r="RL152" s="494"/>
      <c r="RM152" s="494"/>
      <c r="RN152" s="494"/>
      <c r="RO152" s="494"/>
      <c r="RP152" s="494"/>
      <c r="RQ152" s="494"/>
      <c r="RR152" s="494"/>
      <c r="RS152" s="494"/>
      <c r="RT152" s="494"/>
      <c r="RU152" s="494"/>
      <c r="RV152" s="494"/>
      <c r="RW152" s="494"/>
      <c r="RX152" s="494"/>
      <c r="RY152" s="494"/>
      <c r="RZ152" s="494"/>
      <c r="SA152" s="494"/>
      <c r="SB152" s="494"/>
      <c r="SC152" s="494"/>
      <c r="SD152" s="494"/>
      <c r="SE152" s="494"/>
      <c r="SF152" s="494"/>
      <c r="SG152" s="494"/>
      <c r="SH152" s="494"/>
      <c r="SI152" s="494"/>
      <c r="SJ152" s="494"/>
      <c r="SK152" s="494"/>
      <c r="SL152" s="494"/>
      <c r="SM152" s="494"/>
      <c r="SN152" s="494"/>
      <c r="SO152" s="494"/>
      <c r="SP152" s="494"/>
      <c r="SQ152" s="494"/>
      <c r="SR152" s="494"/>
      <c r="SS152" s="494"/>
      <c r="ST152" s="494"/>
      <c r="SU152" s="494"/>
      <c r="SV152" s="494"/>
      <c r="SW152" s="494"/>
      <c r="SX152" s="494"/>
      <c r="SY152" s="494"/>
      <c r="SZ152" s="494"/>
      <c r="TA152" s="494"/>
      <c r="TB152" s="494"/>
      <c r="TC152" s="494"/>
      <c r="TD152" s="494"/>
      <c r="TE152" s="494"/>
      <c r="TF152" s="494"/>
      <c r="TG152" s="494"/>
      <c r="TH152" s="494"/>
      <c r="TI152" s="494"/>
      <c r="TJ152" s="494"/>
      <c r="TK152" s="494"/>
      <c r="TL152" s="494"/>
      <c r="TM152" s="494"/>
      <c r="TN152" s="494"/>
      <c r="TO152" s="494"/>
      <c r="TP152" s="494"/>
      <c r="TQ152" s="494"/>
      <c r="TR152" s="494"/>
      <c r="TS152" s="494"/>
      <c r="TT152" s="494"/>
      <c r="TU152" s="494"/>
      <c r="TV152" s="494"/>
      <c r="TW152" s="494"/>
      <c r="TX152" s="494"/>
      <c r="TY152" s="494"/>
      <c r="TZ152" s="494"/>
      <c r="UA152" s="494"/>
      <c r="UB152" s="494"/>
      <c r="UC152" s="494"/>
      <c r="UD152" s="494"/>
      <c r="UE152" s="494"/>
      <c r="UF152" s="494"/>
      <c r="UG152" s="494"/>
      <c r="UH152" s="494"/>
      <c r="UI152" s="494"/>
      <c r="UJ152" s="494"/>
      <c r="UK152" s="494"/>
      <c r="UL152" s="494"/>
      <c r="UM152" s="494"/>
      <c r="UN152" s="494"/>
      <c r="UO152" s="494"/>
      <c r="UP152" s="494"/>
      <c r="UQ152" s="494"/>
      <c r="UR152" s="494"/>
      <c r="US152" s="494"/>
      <c r="UT152" s="494"/>
      <c r="UU152" s="494"/>
      <c r="UV152" s="494"/>
      <c r="UW152" s="494"/>
      <c r="UX152" s="494"/>
      <c r="UY152" s="494"/>
      <c r="UZ152" s="494"/>
      <c r="VA152" s="494"/>
      <c r="VB152" s="494"/>
      <c r="VC152" s="494"/>
      <c r="VD152" s="494"/>
      <c r="VE152" s="494"/>
      <c r="VF152" s="494"/>
      <c r="VG152" s="494"/>
      <c r="VH152" s="494"/>
      <c r="VI152" s="494"/>
      <c r="VJ152" s="494"/>
      <c r="VK152" s="494"/>
      <c r="VL152" s="494"/>
      <c r="VM152" s="494"/>
      <c r="VN152" s="494"/>
      <c r="VO152" s="494"/>
      <c r="VP152" s="494"/>
      <c r="VQ152" s="494"/>
      <c r="VR152" s="494"/>
      <c r="VS152" s="494"/>
      <c r="VT152" s="494"/>
      <c r="VU152" s="494"/>
      <c r="VV152" s="494"/>
      <c r="VW152" s="494"/>
      <c r="VX152" s="494"/>
      <c r="VY152" s="494"/>
      <c r="VZ152" s="494"/>
      <c r="WA152" s="494"/>
      <c r="WB152" s="494"/>
      <c r="WC152" s="494"/>
      <c r="WD152" s="494"/>
      <c r="WE152" s="494"/>
      <c r="WF152" s="494"/>
      <c r="WG152" s="494"/>
      <c r="WH152" s="494"/>
      <c r="WI152" s="494"/>
      <c r="WJ152" s="494"/>
      <c r="WK152" s="494"/>
      <c r="WL152" s="494"/>
      <c r="WM152" s="494"/>
      <c r="WN152" s="494"/>
      <c r="WO152" s="494"/>
      <c r="WP152" s="494"/>
      <c r="WQ152" s="494"/>
      <c r="WR152" s="494"/>
      <c r="WS152" s="494"/>
      <c r="WT152" s="494"/>
      <c r="WU152" s="494"/>
      <c r="WV152" s="494"/>
      <c r="WW152" s="494"/>
      <c r="WX152" s="494"/>
      <c r="WY152" s="494"/>
      <c r="WZ152" s="494"/>
      <c r="XA152" s="494"/>
      <c r="XB152" s="494"/>
      <c r="XC152" s="494"/>
      <c r="XD152" s="494"/>
      <c r="XE152" s="494"/>
      <c r="XF152" s="494"/>
      <c r="XG152" s="494"/>
      <c r="XH152" s="494"/>
      <c r="XI152" s="494"/>
      <c r="XJ152" s="494"/>
      <c r="XK152" s="494"/>
      <c r="XL152" s="494"/>
      <c r="XM152" s="494"/>
      <c r="XN152" s="494"/>
      <c r="XO152" s="494"/>
      <c r="XP152" s="494"/>
      <c r="XQ152" s="494"/>
      <c r="XR152" s="494"/>
      <c r="XS152" s="494"/>
      <c r="XT152" s="494"/>
      <c r="XU152" s="494"/>
      <c r="XV152" s="494"/>
      <c r="XW152" s="494"/>
      <c r="XX152" s="494"/>
      <c r="XY152" s="494"/>
      <c r="XZ152" s="494"/>
      <c r="YA152" s="494"/>
      <c r="YB152" s="494"/>
      <c r="YC152" s="494"/>
      <c r="YD152" s="494"/>
      <c r="YE152" s="494"/>
      <c r="YF152" s="494"/>
      <c r="YG152" s="494"/>
      <c r="YH152" s="494"/>
      <c r="YI152" s="494"/>
      <c r="YJ152" s="494"/>
      <c r="YK152" s="494"/>
      <c r="YL152" s="494"/>
      <c r="YM152" s="494"/>
      <c r="YN152" s="494"/>
      <c r="YO152" s="494"/>
      <c r="YP152" s="494"/>
      <c r="YQ152" s="494"/>
      <c r="YR152" s="494"/>
      <c r="YS152" s="494"/>
      <c r="YT152" s="494"/>
      <c r="YU152" s="494"/>
      <c r="YV152" s="494"/>
      <c r="YW152" s="494"/>
      <c r="YX152" s="494"/>
      <c r="YY152" s="494"/>
      <c r="YZ152" s="494"/>
      <c r="ZA152" s="494"/>
      <c r="ZB152" s="494"/>
      <c r="ZC152" s="494"/>
      <c r="ZD152" s="494"/>
      <c r="ZE152" s="494"/>
      <c r="ZF152" s="494"/>
      <c r="ZG152" s="494"/>
      <c r="ZH152" s="494"/>
      <c r="ZI152" s="494"/>
      <c r="ZJ152" s="494"/>
      <c r="ZK152" s="494"/>
      <c r="ZL152" s="494"/>
      <c r="ZM152" s="494"/>
      <c r="ZN152" s="494"/>
      <c r="ZO152" s="494"/>
      <c r="ZP152" s="494"/>
      <c r="ZQ152" s="494"/>
      <c r="ZR152" s="494"/>
      <c r="ZS152" s="494"/>
      <c r="ZT152" s="494"/>
      <c r="ZU152" s="494"/>
      <c r="ZV152" s="494"/>
      <c r="ZW152" s="494"/>
      <c r="ZX152" s="494"/>
      <c r="ZY152" s="494"/>
      <c r="ZZ152" s="494"/>
      <c r="AAA152" s="494"/>
      <c r="AAB152" s="494"/>
      <c r="AAC152" s="494"/>
      <c r="AAD152" s="494"/>
      <c r="AAE152" s="494"/>
      <c r="AAF152" s="494"/>
      <c r="AAG152" s="494"/>
      <c r="AAH152" s="494"/>
      <c r="AAI152" s="494"/>
      <c r="AAJ152" s="494"/>
      <c r="AAK152" s="494"/>
      <c r="AAL152" s="494"/>
      <c r="AAM152" s="494"/>
      <c r="AAN152" s="494"/>
      <c r="AAO152" s="494"/>
      <c r="AAP152" s="494"/>
      <c r="AAQ152" s="494"/>
      <c r="AAR152" s="494"/>
      <c r="AAS152" s="494"/>
      <c r="AAT152" s="494"/>
      <c r="AAU152" s="494"/>
      <c r="AAV152" s="494"/>
      <c r="AAW152" s="494"/>
      <c r="AAX152" s="494"/>
      <c r="AAY152" s="494"/>
      <c r="AAZ152" s="494"/>
      <c r="ABA152" s="494"/>
      <c r="ABB152" s="494"/>
      <c r="ABC152" s="494"/>
      <c r="ABD152" s="494"/>
      <c r="ABE152" s="494"/>
      <c r="ABF152" s="494"/>
      <c r="ABG152" s="494"/>
      <c r="ABH152" s="494"/>
      <c r="ABI152" s="494"/>
      <c r="ABJ152" s="494"/>
      <c r="ABK152" s="494"/>
      <c r="ABL152" s="494"/>
      <c r="ABM152" s="494"/>
      <c r="ABN152" s="494"/>
      <c r="ABO152" s="494"/>
      <c r="ABP152" s="494"/>
      <c r="ABQ152" s="494"/>
      <c r="ABR152" s="494"/>
      <c r="ABS152" s="494"/>
      <c r="ABT152" s="494"/>
      <c r="ABU152" s="494"/>
      <c r="ABV152" s="494"/>
      <c r="ABW152" s="494"/>
      <c r="ABX152" s="494"/>
      <c r="ABY152" s="494"/>
      <c r="ABZ152" s="494"/>
      <c r="ACA152" s="494"/>
      <c r="ACB152" s="494"/>
      <c r="ACC152" s="494"/>
      <c r="ACD152" s="494"/>
      <c r="ACE152" s="494"/>
      <c r="ACF152" s="494"/>
      <c r="ACG152" s="494"/>
      <c r="ACH152" s="494"/>
      <c r="ACI152" s="494"/>
      <c r="ACJ152" s="494"/>
      <c r="ACK152" s="494"/>
      <c r="ACL152" s="494"/>
      <c r="ACM152" s="494"/>
      <c r="ACN152" s="494"/>
      <c r="ACO152" s="494"/>
      <c r="ACP152" s="494"/>
      <c r="ACQ152" s="494"/>
      <c r="ACR152" s="494"/>
      <c r="ACS152" s="494"/>
      <c r="ACT152" s="494"/>
      <c r="ACU152" s="494"/>
      <c r="ACV152" s="494"/>
      <c r="ACW152" s="494"/>
      <c r="ACX152" s="494"/>
      <c r="ACY152" s="494"/>
      <c r="ACZ152" s="494"/>
      <c r="ADA152" s="494"/>
      <c r="ADB152" s="494"/>
      <c r="ADC152" s="494"/>
      <c r="ADD152" s="494"/>
      <c r="ADE152" s="494"/>
      <c r="ADF152" s="494"/>
      <c r="ADG152" s="494"/>
      <c r="ADH152" s="494"/>
      <c r="ADI152" s="494"/>
      <c r="ADJ152" s="494"/>
      <c r="ADK152" s="494"/>
      <c r="ADL152" s="494"/>
      <c r="ADM152" s="494"/>
      <c r="ADN152" s="494"/>
      <c r="ADO152" s="494"/>
      <c r="ADP152" s="494"/>
      <c r="ADQ152" s="494"/>
      <c r="ADR152" s="494"/>
      <c r="ADS152" s="494"/>
      <c r="ADT152" s="494"/>
      <c r="ADU152" s="494"/>
      <c r="ADV152" s="494"/>
      <c r="ADW152" s="494"/>
      <c r="ADX152" s="494"/>
      <c r="ADY152" s="494"/>
      <c r="ADZ152" s="494"/>
      <c r="AEA152" s="494"/>
      <c r="AEB152" s="494"/>
      <c r="AEC152" s="494"/>
      <c r="AED152" s="494"/>
      <c r="AEE152" s="494"/>
      <c r="AEF152" s="494"/>
      <c r="AEG152" s="494"/>
      <c r="AEH152" s="494"/>
      <c r="AEI152" s="494"/>
      <c r="AEJ152" s="494"/>
      <c r="AEK152" s="494"/>
      <c r="AEL152" s="494"/>
      <c r="AEM152" s="494"/>
      <c r="AEN152" s="494"/>
      <c r="AEO152" s="494"/>
      <c r="AEP152" s="494"/>
      <c r="AEQ152" s="494"/>
      <c r="AER152" s="494"/>
      <c r="AES152" s="494"/>
      <c r="AET152" s="494"/>
      <c r="AEU152" s="494"/>
      <c r="AEV152" s="494"/>
      <c r="AEW152" s="494"/>
      <c r="AEX152" s="494"/>
      <c r="AEY152" s="494"/>
      <c r="AEZ152" s="494"/>
      <c r="AFA152" s="494"/>
      <c r="AFB152" s="494"/>
      <c r="AFC152" s="494"/>
      <c r="AFD152" s="494"/>
      <c r="AFE152" s="494"/>
      <c r="AFF152" s="494"/>
      <c r="AFG152" s="494"/>
      <c r="AFH152" s="494"/>
      <c r="AFI152" s="494"/>
      <c r="AFJ152" s="494"/>
      <c r="AFK152" s="494"/>
      <c r="AFL152" s="494"/>
      <c r="AFM152" s="494"/>
      <c r="AFN152" s="494"/>
      <c r="AFO152" s="494"/>
      <c r="AFP152" s="494"/>
      <c r="AFQ152" s="494"/>
      <c r="AFR152" s="494"/>
      <c r="AFS152" s="494"/>
      <c r="AFT152" s="494"/>
      <c r="AFU152" s="494"/>
      <c r="AFV152" s="494"/>
      <c r="AFW152" s="494"/>
      <c r="AFX152" s="494"/>
      <c r="AFY152" s="494"/>
      <c r="AFZ152" s="494"/>
      <c r="AGA152" s="494"/>
      <c r="AGB152" s="494"/>
      <c r="AGC152" s="494"/>
      <c r="AGD152" s="494"/>
      <c r="AGE152" s="494"/>
      <c r="AGF152" s="494"/>
      <c r="AGG152" s="494"/>
      <c r="AGH152" s="494"/>
      <c r="AGI152" s="494"/>
      <c r="AGJ152" s="494"/>
      <c r="AGK152" s="494"/>
      <c r="AGL152" s="494"/>
      <c r="AGM152" s="494"/>
      <c r="AGN152" s="494"/>
      <c r="AGO152" s="494"/>
      <c r="AGP152" s="494"/>
      <c r="AGQ152" s="494"/>
      <c r="AGR152" s="494"/>
      <c r="AGS152" s="494"/>
      <c r="AGT152" s="494"/>
      <c r="AGU152" s="494"/>
      <c r="AGV152" s="494"/>
      <c r="AGW152" s="494"/>
      <c r="AGX152" s="494"/>
      <c r="AGY152" s="494"/>
      <c r="AGZ152" s="494"/>
      <c r="AHA152" s="494"/>
      <c r="AHB152" s="494"/>
      <c r="AHC152" s="494"/>
      <c r="AHD152" s="494"/>
      <c r="AHE152" s="494"/>
      <c r="AHF152" s="494"/>
      <c r="AHG152" s="494"/>
      <c r="AHH152" s="494"/>
      <c r="AHI152" s="494"/>
      <c r="AHJ152" s="494"/>
      <c r="AHK152" s="494"/>
      <c r="AHL152" s="494"/>
      <c r="AHM152" s="494"/>
      <c r="AHN152" s="494"/>
      <c r="AHO152" s="494"/>
      <c r="AHP152" s="494"/>
      <c r="AHQ152" s="494"/>
      <c r="AHR152" s="494"/>
      <c r="AHS152" s="494"/>
      <c r="AHT152" s="494"/>
      <c r="AHU152" s="494"/>
      <c r="AHV152" s="494"/>
      <c r="AHW152" s="494"/>
      <c r="AHX152" s="494"/>
      <c r="AHY152" s="494"/>
      <c r="AHZ152" s="494"/>
      <c r="AIA152" s="494"/>
      <c r="AIB152" s="494"/>
      <c r="AIC152" s="494"/>
      <c r="AID152" s="494"/>
      <c r="AIE152" s="494"/>
      <c r="AIF152" s="494"/>
      <c r="AIG152" s="494"/>
      <c r="AIH152" s="494"/>
      <c r="AII152" s="494"/>
      <c r="AIJ152" s="494"/>
      <c r="AIK152" s="494"/>
      <c r="AIL152" s="494"/>
      <c r="AIM152" s="494"/>
      <c r="AIN152" s="494"/>
      <c r="AIO152" s="494"/>
      <c r="AIP152" s="494"/>
      <c r="AIQ152" s="494"/>
      <c r="AIR152" s="494"/>
      <c r="AIS152" s="494"/>
      <c r="AIT152" s="494"/>
      <c r="AIU152" s="494"/>
      <c r="AIV152" s="494"/>
      <c r="AIW152" s="494"/>
      <c r="AIX152" s="494"/>
      <c r="AIY152" s="494"/>
      <c r="AIZ152" s="494"/>
      <c r="AJA152" s="494"/>
      <c r="AJB152" s="494"/>
      <c r="AJC152" s="494"/>
      <c r="AJD152" s="494"/>
      <c r="AJE152" s="494"/>
      <c r="AJF152" s="494"/>
      <c r="AJG152" s="494"/>
      <c r="AJH152" s="494"/>
      <c r="AJI152" s="494"/>
      <c r="AJJ152" s="494"/>
      <c r="AJK152" s="494"/>
      <c r="AJL152" s="494"/>
      <c r="AJM152" s="494"/>
      <c r="AJN152" s="494"/>
      <c r="AJO152" s="494"/>
      <c r="AJP152" s="494"/>
      <c r="AJQ152" s="494"/>
      <c r="AJR152" s="494"/>
      <c r="AJS152" s="494"/>
      <c r="AJT152" s="494"/>
      <c r="AJU152" s="494"/>
      <c r="AJV152" s="494"/>
      <c r="AJW152" s="494"/>
      <c r="AJX152" s="494"/>
      <c r="AJY152" s="494"/>
      <c r="AJZ152" s="494"/>
      <c r="AKA152" s="494"/>
      <c r="AKB152" s="494"/>
      <c r="AKC152" s="494"/>
      <c r="AKD152" s="494"/>
      <c r="AKE152" s="494"/>
      <c r="AKF152" s="494"/>
      <c r="AKG152" s="494"/>
      <c r="AKH152" s="494"/>
      <c r="AKI152" s="494"/>
      <c r="AKJ152" s="494"/>
      <c r="AKK152" s="494"/>
      <c r="AKL152" s="494"/>
      <c r="AKM152" s="494"/>
      <c r="AKN152" s="494"/>
      <c r="AKO152" s="494"/>
      <c r="AKP152" s="494"/>
      <c r="AKQ152" s="494"/>
      <c r="AKR152" s="494"/>
      <c r="AKS152" s="494"/>
      <c r="AKT152" s="494"/>
      <c r="AKU152" s="494"/>
      <c r="AKV152" s="494"/>
      <c r="AKW152" s="494"/>
      <c r="AKX152" s="494"/>
      <c r="AKY152" s="494"/>
      <c r="AKZ152" s="494"/>
      <c r="ALA152" s="494"/>
      <c r="ALB152" s="494"/>
      <c r="ALC152" s="494"/>
      <c r="ALD152" s="494"/>
      <c r="ALE152" s="494"/>
      <c r="ALF152" s="494"/>
      <c r="ALG152" s="494"/>
      <c r="ALH152" s="494"/>
      <c r="ALI152" s="494"/>
      <c r="ALJ152" s="494"/>
      <c r="ALK152" s="494"/>
      <c r="ALL152" s="494"/>
      <c r="ALM152" s="494"/>
      <c r="ALN152" s="494"/>
      <c r="ALO152" s="494"/>
      <c r="ALP152" s="494"/>
      <c r="ALQ152" s="494"/>
      <c r="ALR152" s="494"/>
      <c r="ALS152" s="494"/>
      <c r="ALT152" s="494"/>
      <c r="ALU152" s="494"/>
      <c r="ALV152" s="494"/>
      <c r="ALW152" s="494"/>
      <c r="ALX152" s="494"/>
      <c r="ALY152" s="494"/>
      <c r="ALZ152" s="494"/>
      <c r="AMA152" s="494"/>
      <c r="AMB152" s="494"/>
      <c r="AMC152" s="494"/>
      <c r="AMD152" s="494"/>
      <c r="AME152" s="494"/>
      <c r="AMF152" s="494"/>
      <c r="AMG152" s="494"/>
      <c r="AMH152" s="494"/>
      <c r="AMI152" s="494"/>
      <c r="AMJ152" s="494"/>
      <c r="AMK152" s="494"/>
      <c r="AML152" s="494"/>
      <c r="AMM152" s="494"/>
      <c r="AMN152" s="494"/>
      <c r="AMO152" s="494"/>
      <c r="AMP152" s="494"/>
      <c r="AMQ152" s="494"/>
      <c r="AMR152" s="494"/>
      <c r="AMS152" s="494"/>
      <c r="AMT152" s="494"/>
      <c r="AMU152" s="494"/>
      <c r="AMV152" s="494"/>
      <c r="AMW152" s="494"/>
      <c r="AMX152" s="494"/>
      <c r="AMY152" s="494"/>
      <c r="AMZ152" s="494"/>
      <c r="ANA152" s="494"/>
      <c r="ANB152" s="494"/>
      <c r="ANC152" s="494"/>
      <c r="AND152" s="494"/>
      <c r="ANE152" s="494"/>
      <c r="ANF152" s="494"/>
      <c r="ANG152" s="494"/>
      <c r="ANH152" s="494"/>
      <c r="ANI152" s="494"/>
      <c r="ANJ152" s="494"/>
    </row>
    <row r="153" spans="1:1050" s="575" customFormat="1" ht="26.1" customHeight="1" outlineLevel="2" x14ac:dyDescent="0.2">
      <c r="A153" s="386">
        <f>EJ153</f>
        <v>340</v>
      </c>
      <c r="B153" s="387" t="s">
        <v>137</v>
      </c>
      <c r="C153" s="387" t="s">
        <v>9</v>
      </c>
      <c r="D153" s="387" t="s">
        <v>10</v>
      </c>
      <c r="E153" s="387" t="s">
        <v>138</v>
      </c>
      <c r="F153" s="387" t="s">
        <v>150</v>
      </c>
      <c r="G153" s="388" t="s">
        <v>168</v>
      </c>
      <c r="H153" s="389" t="s">
        <v>130</v>
      </c>
      <c r="I153" s="389">
        <v>18</v>
      </c>
      <c r="J153" s="391">
        <v>564.39</v>
      </c>
      <c r="K153" s="391">
        <v>67.319999999999993</v>
      </c>
      <c r="L153" s="391">
        <v>390.4</v>
      </c>
      <c r="M153" s="408">
        <v>435.7</v>
      </c>
      <c r="N153" s="408"/>
      <c r="O153" s="408"/>
      <c r="P153" s="408"/>
      <c r="Q153" s="408"/>
      <c r="R153" s="408"/>
      <c r="S153" s="408"/>
      <c r="T153" s="408">
        <f t="shared" ref="T153:T163" si="116">SUM(J153:S153)</f>
        <v>1457.81</v>
      </c>
      <c r="U153" s="408">
        <f t="shared" ref="U153:U163" si="117">(((J153+K153+L153+N153+P153)*14)+((M153+O153+Q153+R153+S153)*12))</f>
        <v>19537.940000000002</v>
      </c>
      <c r="V153" s="389">
        <v>6</v>
      </c>
      <c r="W153" s="392">
        <v>22</v>
      </c>
      <c r="X153" s="393">
        <f>VLOOKUP(W153,'[1]PPTOS GENERALES 2024'!$AL$11:$AN$40,3)*Y153</f>
        <v>612.99</v>
      </c>
      <c r="Y153" s="394">
        <v>1</v>
      </c>
      <c r="Z153" s="395">
        <f>VLOOKUP(C153,'[1]PPTOS GENERALES 2024'!$AL$3:$AO$8,4)*Y153</f>
        <v>720.49</v>
      </c>
      <c r="AA153" s="395">
        <f>VLOOKUP(C153,'[1]PPTOS GENERALES 2024'!$AL$3:$AP$8,5)*DM153*Y153</f>
        <v>222.89000000000001</v>
      </c>
      <c r="AB153" s="395"/>
      <c r="AC153" s="391">
        <f>VLOOKUP(C153,'[1]PPTOS GENERALES 2024'!$AU$3:$AV$8,2)*Y153</f>
        <v>713.92274999999995</v>
      </c>
      <c r="AD153" s="391">
        <f>VLOOKUP(C153,'[1]PPTOS GENERALES 2024'!$AU$3:$AW$8,3)*DM153*Y153</f>
        <v>220.51849999999999</v>
      </c>
      <c r="AE153" s="396">
        <f>VLOOKUP(I153,'[1]PPTOS GENERALES 2024'!$AL$11:$AN$40,3)*Y153</f>
        <v>474.69</v>
      </c>
      <c r="AF153" s="391">
        <f t="shared" ref="AF153:AF163" si="118">X153-AE153</f>
        <v>138.30000000000001</v>
      </c>
      <c r="AG153" s="391">
        <f>VLOOKUP(V153,'[1]PPTOS GENERALES 2024'!$AL$45:$AU$56,10)*Y153</f>
        <v>562.53</v>
      </c>
      <c r="AH153" s="391"/>
      <c r="AI153" s="391"/>
      <c r="AJ153" s="391"/>
      <c r="AK153" s="397"/>
      <c r="AL153" s="391">
        <f>VLOOKUP(V153,'[1]PPTOS GENERALES 2024'!$AL$45:$BB$56,12)*AK153</f>
        <v>0</v>
      </c>
      <c r="AM153" s="397">
        <v>1</v>
      </c>
      <c r="AN153" s="391">
        <f>VLOOKUP(V153,'[1]PPTOS GENERALES 2024'!$AL$45:$BB$56,14)*AM153</f>
        <v>507.70800000000003</v>
      </c>
      <c r="AO153" s="397"/>
      <c r="AP153" s="391">
        <f>VLOOKUP(V153,'[1]PPTOS GENERALES 2024'!$AL$45:$BB$56,15)*AO153</f>
        <v>0</v>
      </c>
      <c r="AQ153" s="397"/>
      <c r="AR153" s="391">
        <f>VLOOKUP(V153,'[1]PPTOS GENERALES 2024'!$AL$45:$BB$56,17)*AQ153</f>
        <v>0</v>
      </c>
      <c r="AS153" s="397"/>
      <c r="AT153" s="391">
        <f>VLOOKUP(V153,'[1]PPTOS GENERALES 2024'!$AL$45:$BG$56,18)*AS153</f>
        <v>0</v>
      </c>
      <c r="AU153" s="398"/>
      <c r="AV153" s="391">
        <f>VLOOKUP(V153,'[1]PPTOS GENERALES 2024'!$AL$45:$BG$56,19)*AU153</f>
        <v>0</v>
      </c>
      <c r="AW153" s="398"/>
      <c r="AX153" s="391">
        <f>VLOOKUP(V153,'[1]PPTOS GENERALES 2024'!$AL$45:$BG$56,20)*AW153</f>
        <v>0</v>
      </c>
      <c r="AY153" s="398"/>
      <c r="AZ153" s="391">
        <f>VLOOKUP(V153,'[1]PPTOS GENERALES 2024'!$AL$45:$BG$56,21)*AY153</f>
        <v>0</v>
      </c>
      <c r="BA153" s="398"/>
      <c r="BB153" s="391">
        <f>VLOOKUP(V153,'[1]PPTOS GENERALES 2024'!$AL$45:$BG$56,22)*BA153</f>
        <v>0</v>
      </c>
      <c r="BC153" s="398"/>
      <c r="BD153" s="270">
        <f>VLOOKUP(V153,'[1]PPTOS GENERALES 2024'!$AL$45:$BZ$56,23)*BC153</f>
        <v>0</v>
      </c>
      <c r="BE153" s="398"/>
      <c r="BF153" s="270">
        <f>VLOOKUP(V153,'[1]PPTOS GENERALES 2024'!$AL$45:$BZ$56,24)*BE153</f>
        <v>0</v>
      </c>
      <c r="BG153" s="398"/>
      <c r="BH153" s="270">
        <f>VLOOKUP(V153,'[1]PPTOS GENERALES 2024'!$AL$45:$BZ$56,25)*BG153</f>
        <v>0</v>
      </c>
      <c r="BI153" s="398"/>
      <c r="BJ153" s="270">
        <f>VLOOKUP(V153,'[1]PPTOS GENERALES 2024'!$AL$45:$BZ$56,26)*BI153</f>
        <v>0</v>
      </c>
      <c r="BK153" s="398"/>
      <c r="BL153" s="270">
        <f>VLOOKUP(V153,'[1]PPTOS GENERALES 2024'!$AL$45:$BZ$56,27)*BK153</f>
        <v>0</v>
      </c>
      <c r="BM153" s="270"/>
      <c r="BN153" s="270">
        <f>VLOOKUP(V153,'[1]PPTOS GENERALES 2024'!$AL$45:$BZ$56,28)*BM153</f>
        <v>0</v>
      </c>
      <c r="BO153" s="270"/>
      <c r="BP153" s="270">
        <f>VLOOKUP(V153,'[1]PPTOS GENERALES 2024'!$AL$45:$BZ$56,29)*BO153</f>
        <v>0</v>
      </c>
      <c r="BQ153" s="270"/>
      <c r="BR153" s="270">
        <f>VLOOKUP(V153,'[1]PPTOS GENERALES 2024'!$AL$45:$BZ$56,30)*BQ153</f>
        <v>0</v>
      </c>
      <c r="BS153" s="270"/>
      <c r="BT153" s="270">
        <f>VLOOKUP(V153,'[1]PPTOS GENERALES 2024'!$AL$45:$BZ$56,31)*BS153</f>
        <v>0</v>
      </c>
      <c r="BU153" s="270"/>
      <c r="BV153" s="270">
        <f>VLOOKUP(V153,'[1]PPTOS GENERALES 2024'!$AL$45:$BZ$56,32)*BU153</f>
        <v>0</v>
      </c>
      <c r="BW153" s="270"/>
      <c r="BX153" s="270">
        <f>VLOOKUP(V153,'[1]PPTOS GENERALES 2024'!$AL$45:$BZ$56,33)*BW153</f>
        <v>0</v>
      </c>
      <c r="BY153" s="270"/>
      <c r="BZ153" s="270">
        <f>VLOOKUP(V153,'[1]PPTOS GENERALES 2024'!$AL$45:$BZ$56,34)*BY153</f>
        <v>0</v>
      </c>
      <c r="CA153" s="270"/>
      <c r="CB153" s="270">
        <f>VLOOKUP(V153,'[1]PPTOS GENERALES 2024'!$AL$45:$BZ$56,35)*CA153</f>
        <v>0</v>
      </c>
      <c r="CC153" s="270">
        <v>0</v>
      </c>
      <c r="CD153" s="270">
        <f>VLOOKUP(V153,'[1]PPTOS GENERALES 2024'!$AL$45:$BZ$56,36)*CC153</f>
        <v>0</v>
      </c>
      <c r="CE153" s="270">
        <v>0</v>
      </c>
      <c r="CF153" s="270">
        <f>VLOOKUP(V153,'[1]PPTOS GENERALES 2024'!$AL$45:$BZ$56,37)*CE153</f>
        <v>0</v>
      </c>
      <c r="CG153" s="270">
        <v>1</v>
      </c>
      <c r="CH153" s="270">
        <f>VLOOKUP(V153,'[1]PPTOS GENERALES 2024'!$AL$45:$BZ$56,38)*CG153</f>
        <v>153.58167</v>
      </c>
      <c r="CI153" s="270">
        <v>0</v>
      </c>
      <c r="CJ153" s="270">
        <f>VLOOKUP(V153,'[1]PPTOS GENERALES 2024'!$AL$45:$BZ$56,39)*CI153</f>
        <v>0</v>
      </c>
      <c r="CK153" s="270"/>
      <c r="CL153" s="270">
        <f>VLOOKUP(V153,'[1]PPTOS GENERALES 2024'!$AL$45:$BZ$56,40)*CK153</f>
        <v>0</v>
      </c>
      <c r="CM153" s="270"/>
      <c r="CN153" s="270">
        <f>VLOOKUP(V153,'[1]PPTOS GENERALES 2024'!$AL$45:$BZ$56,41)*CM153</f>
        <v>0</v>
      </c>
      <c r="CO153" s="391"/>
      <c r="CP153" s="391"/>
      <c r="CQ153" s="391"/>
      <c r="CR153" s="391"/>
      <c r="CS153" s="452">
        <f t="array" ref="CS153">ROUND((Z153*12)+(AC153*2),2)</f>
        <v>10073.73</v>
      </c>
      <c r="CT153" s="391"/>
      <c r="CU153" s="391">
        <f t="array" ref="CU153">ROUND((AA153*12)+ (AD153*2)+AB153,2)</f>
        <v>3115.72</v>
      </c>
      <c r="CV153" s="270">
        <f>SUM(CO153:CU153)</f>
        <v>13189.449999999999</v>
      </c>
      <c r="CW153" s="391">
        <f t="array" ref="CW153">ROUND((AE153+AF153)*14,2)</f>
        <v>8581.86</v>
      </c>
      <c r="CX153" s="391">
        <f t="array" ref="CX153">ROUND(AG153*14,2)</f>
        <v>7875.42</v>
      </c>
      <c r="CY153" s="270">
        <f t="shared" ref="CY153:CY163" si="119">ROUND((AH153+AJ153+AL153+AN153+AP153+AR153+AT153+AV153+AX153+AZ153+BB153+BD153+BF153+BH153+BJ153+BL153+BN153+BP153+BR153+BT153+BV153+BX153+BZ153+CB153+CD153+CF153+CH153+CJ153+CL153+CN153)*14+(AI153)*14,2)</f>
        <v>9258.06</v>
      </c>
      <c r="CZ153" s="278">
        <f t="shared" ref="CZ153:CZ163" si="120">SUM(CX153:CY153)</f>
        <v>17133.48</v>
      </c>
      <c r="DA153" s="129">
        <f>CO153+CP153+CR153+CS153+CT153+CU153+CW153+CX153+CY153</f>
        <v>38904.789999999994</v>
      </c>
      <c r="DB153" s="390">
        <v>0</v>
      </c>
      <c r="DC153" s="400">
        <f t="shared" ref="DC153:DC163" si="121">((Z153*14)+(AA153*14)+(AE153*14)+(AF153*14)+(AG153*14)+(AJ153*12)+(AR153*12)+(AT153*12)+(AV153*12)+(AX153*12)+(BB153*12)+DB153)</f>
        <v>29664.6</v>
      </c>
      <c r="DD153" s="401">
        <f t="shared" ref="DD153:DD163" si="122">((DC153/U153)-1)</f>
        <v>0.51830745718330573</v>
      </c>
      <c r="DE153" s="391"/>
      <c r="DF153" s="391"/>
      <c r="DG153" s="391">
        <f t="shared" ref="DG153:DG163" si="123">Z153+AA153+AE153+AF153+AG153+AH153+AI153+AJ153+AL153+AN153+AP153+AR153+AT153+AV153+AX153+AZ153+BB153</f>
        <v>2626.6079999999997</v>
      </c>
      <c r="DH153" s="389" t="e">
        <f>#REF!-#REF!</f>
        <v>#REF!</v>
      </c>
      <c r="DI153" s="402" t="s">
        <v>122</v>
      </c>
      <c r="DJ153" s="402" t="s">
        <v>304</v>
      </c>
      <c r="DK153" s="284">
        <v>45658</v>
      </c>
      <c r="DL153" s="403">
        <f t="shared" ref="DL153:DL163" si="124">DATEDIF(DJ153,DK153,"y")/3</f>
        <v>10.333333333333334</v>
      </c>
      <c r="DM153" s="403">
        <f t="shared" ref="DM153:DM163" si="125">DATEDIF(DJ153,DK153,"y")/3</f>
        <v>10.333333333333334</v>
      </c>
      <c r="DN153" s="404">
        <f>ROUND(AF153/30,2)</f>
        <v>4.6100000000000003</v>
      </c>
      <c r="DO153" s="405">
        <f>ROUND(AJ153/30,2)</f>
        <v>0</v>
      </c>
      <c r="DP153" s="405">
        <f>ROUND(AL153/30,2)</f>
        <v>0</v>
      </c>
      <c r="DQ153" s="405">
        <f>ROUND(AN153/30,2)</f>
        <v>16.920000000000002</v>
      </c>
      <c r="DR153" s="405">
        <f>ROUND(AP153/30,2)</f>
        <v>0</v>
      </c>
      <c r="DS153" s="405">
        <f>ROUND(AR153/30,2)</f>
        <v>0</v>
      </c>
      <c r="DT153" s="405">
        <f>ROUND(AT153/30,2)</f>
        <v>0</v>
      </c>
      <c r="DU153" s="405">
        <f>ROUND(AV153/30,2)</f>
        <v>0</v>
      </c>
      <c r="DV153" s="405">
        <f>ROUND(AX153/30,2)</f>
        <v>0</v>
      </c>
      <c r="DW153" s="405">
        <f>ROUND(AZ153/30,2)</f>
        <v>0</v>
      </c>
      <c r="DX153" s="405">
        <f>ROUND(BB153/30,2)</f>
        <v>0</v>
      </c>
      <c r="DY153" s="204"/>
      <c r="DZ153" s="406">
        <v>82</v>
      </c>
      <c r="EA153" s="406">
        <v>2031.41</v>
      </c>
      <c r="EB153" s="407" t="e">
        <f>#REF!-DZ153</f>
        <v>#REF!</v>
      </c>
      <c r="EC153" s="408">
        <f>DG153-EA153</f>
        <v>595.19799999999964</v>
      </c>
      <c r="ED153" s="408">
        <f>ROUND(DB153/2,2)</f>
        <v>0</v>
      </c>
      <c r="EE153" s="204"/>
      <c r="EF153" s="204"/>
      <c r="EG153" s="204"/>
      <c r="EH153" s="204"/>
      <c r="EI153" s="134" t="s">
        <v>169</v>
      </c>
      <c r="EJ153" s="124">
        <v>340</v>
      </c>
      <c r="EK153" s="295" t="s">
        <v>147</v>
      </c>
      <c r="EL153" s="205">
        <v>4</v>
      </c>
      <c r="EM153" s="205">
        <v>0</v>
      </c>
      <c r="EN153" s="205" t="s">
        <v>132</v>
      </c>
      <c r="EO153" s="170" t="s">
        <v>132</v>
      </c>
      <c r="EP153" s="172"/>
      <c r="EQ153" s="172"/>
      <c r="ER153" s="172"/>
      <c r="ES153" s="172"/>
      <c r="ET153" s="172"/>
      <c r="EU153" s="172"/>
      <c r="EV153" s="172"/>
      <c r="EW153" s="172"/>
      <c r="EX153" s="172"/>
      <c r="EY153" s="172"/>
      <c r="EZ153" s="172"/>
      <c r="FA153" s="172"/>
      <c r="FB153" s="172"/>
      <c r="FC153" s="172"/>
      <c r="FD153" s="172"/>
      <c r="FE153" s="172"/>
      <c r="FF153" s="172"/>
      <c r="FG153" s="172"/>
      <c r="FH153" s="172"/>
      <c r="FI153" s="172"/>
      <c r="FJ153" s="172"/>
      <c r="FK153" s="172"/>
      <c r="FL153" s="172"/>
      <c r="FM153" s="172"/>
      <c r="FN153" s="172"/>
      <c r="FO153" s="172"/>
      <c r="FP153" s="172"/>
      <c r="FQ153" s="172"/>
      <c r="FR153" s="172"/>
      <c r="FS153" s="172"/>
      <c r="FT153" s="172"/>
      <c r="FU153" s="172"/>
      <c r="FV153" s="172"/>
      <c r="FW153" s="172"/>
      <c r="FX153" s="172"/>
      <c r="FY153" s="172"/>
      <c r="FZ153" s="172"/>
      <c r="GA153" s="172"/>
      <c r="GB153" s="172"/>
      <c r="GC153" s="172"/>
      <c r="GD153" s="172"/>
      <c r="GE153" s="172"/>
      <c r="GF153" s="172"/>
      <c r="GG153" s="172"/>
      <c r="GH153" s="172"/>
      <c r="GI153" s="172"/>
      <c r="GJ153" s="172"/>
      <c r="GK153" s="172"/>
      <c r="GL153" s="172"/>
      <c r="GM153" s="172"/>
      <c r="GN153" s="172"/>
      <c r="GO153" s="172"/>
      <c r="GP153" s="172"/>
      <c r="GQ153" s="172"/>
      <c r="GR153" s="172"/>
      <c r="GS153" s="172"/>
      <c r="GT153" s="172"/>
      <c r="GU153" s="172"/>
      <c r="GV153" s="172"/>
      <c r="GW153" s="172"/>
      <c r="GX153" s="172"/>
      <c r="GY153" s="172"/>
      <c r="GZ153" s="172"/>
      <c r="HA153" s="172"/>
      <c r="HB153" s="172"/>
      <c r="HC153" s="172"/>
      <c r="HD153" s="172"/>
      <c r="HE153" s="172"/>
      <c r="HF153" s="172"/>
      <c r="HG153" s="172"/>
      <c r="HH153" s="172"/>
      <c r="HI153" s="172"/>
      <c r="HJ153" s="172"/>
      <c r="HK153" s="172"/>
      <c r="HL153" s="172"/>
      <c r="HM153" s="172"/>
      <c r="HN153" s="172"/>
      <c r="HO153" s="172"/>
      <c r="HP153" s="172"/>
      <c r="HQ153" s="172"/>
      <c r="HR153" s="172"/>
      <c r="HS153" s="172"/>
      <c r="HT153" s="172"/>
      <c r="HU153" s="172"/>
      <c r="HV153" s="172"/>
      <c r="HW153" s="172"/>
      <c r="HX153" s="172"/>
      <c r="HY153" s="172"/>
      <c r="HZ153" s="172"/>
      <c r="IA153" s="172"/>
      <c r="IB153" s="172"/>
      <c r="IC153" s="172"/>
      <c r="ID153" s="172"/>
      <c r="IE153" s="574"/>
      <c r="IF153" s="574"/>
      <c r="IG153" s="574"/>
      <c r="IH153" s="574"/>
      <c r="II153" s="574"/>
      <c r="IJ153" s="574"/>
      <c r="IK153" s="574"/>
      <c r="IL153" s="574"/>
      <c r="IM153" s="574"/>
      <c r="IN153" s="574"/>
      <c r="IO153" s="574"/>
    </row>
    <row r="154" spans="1:1050" s="410" customFormat="1" ht="26.1" customHeight="1" outlineLevel="2" x14ac:dyDescent="0.2">
      <c r="A154" s="386">
        <f>EJ154</f>
        <v>340</v>
      </c>
      <c r="B154" s="387" t="s">
        <v>137</v>
      </c>
      <c r="C154" s="387" t="s">
        <v>9</v>
      </c>
      <c r="D154" s="387" t="s">
        <v>10</v>
      </c>
      <c r="E154" s="387" t="s">
        <v>138</v>
      </c>
      <c r="F154" s="387" t="s">
        <v>150</v>
      </c>
      <c r="G154" s="388" t="s">
        <v>168</v>
      </c>
      <c r="H154" s="389" t="s">
        <v>130</v>
      </c>
      <c r="I154" s="389">
        <v>18</v>
      </c>
      <c r="J154" s="391">
        <v>564.39</v>
      </c>
      <c r="K154" s="391">
        <v>33.659999999999997</v>
      </c>
      <c r="L154" s="391">
        <v>346.03</v>
      </c>
      <c r="M154" s="391">
        <v>171.57</v>
      </c>
      <c r="N154" s="391"/>
      <c r="O154" s="391"/>
      <c r="P154" s="391"/>
      <c r="Q154" s="391"/>
      <c r="R154" s="391"/>
      <c r="S154" s="391"/>
      <c r="T154" s="391">
        <f t="shared" si="116"/>
        <v>1115.6499999999999</v>
      </c>
      <c r="U154" s="391">
        <f t="shared" si="117"/>
        <v>15275.96</v>
      </c>
      <c r="V154" s="389">
        <v>4</v>
      </c>
      <c r="W154" s="392">
        <v>18</v>
      </c>
      <c r="X154" s="393">
        <f>VLOOKUP(W154,'[1]PPTOS GENERALES 2024'!$AL$11:$AN$40,3)*Y154</f>
        <v>474.69</v>
      </c>
      <c r="Y154" s="394">
        <v>1</v>
      </c>
      <c r="Z154" s="395">
        <f>VLOOKUP(C154,'[1]PPTOS GENERALES 2024'!$AL$3:$AO$8,4)*Y154</f>
        <v>720.49</v>
      </c>
      <c r="AA154" s="395">
        <f>VLOOKUP(C154,'[1]PPTOS GENERALES 2024'!$AL$3:$AP$8,5)*DM154*Y154</f>
        <v>186.94</v>
      </c>
      <c r="AB154" s="395">
        <f>VLOOKUP(C154,'[1]PPTOS GENERALES 2024'!$R$3:$V$8,5)*9</f>
        <v>157.68</v>
      </c>
      <c r="AC154" s="391">
        <f>VLOOKUP(C154,'[1]PPTOS GENERALES 2024'!$AU$3:$AV$8,2)*Y154</f>
        <v>713.92274999999995</v>
      </c>
      <c r="AD154" s="391">
        <f>VLOOKUP(C154,'[1]PPTOS GENERALES 2024'!$AU$3:$AW$8,3)*DM154*Y154</f>
        <v>184.95099999999996</v>
      </c>
      <c r="AE154" s="396">
        <f>VLOOKUP(I154,'[1]PPTOS GENERALES 2024'!$AL$11:$AN$40,3)*Y154</f>
        <v>474.69</v>
      </c>
      <c r="AF154" s="391">
        <f t="shared" si="118"/>
        <v>0</v>
      </c>
      <c r="AG154" s="391">
        <f>VLOOKUP(V154,'[1]PPTOS GENERALES 2024'!$AL$45:$AU$56,10)*Y154</f>
        <v>498.73</v>
      </c>
      <c r="AH154" s="391"/>
      <c r="AI154" s="391"/>
      <c r="AJ154" s="391"/>
      <c r="AK154" s="397"/>
      <c r="AL154" s="391">
        <f>VLOOKUP(V154,'[1]PPTOS GENERALES 2024'!$AL$45:$BB$56,12)*AK154</f>
        <v>0</v>
      </c>
      <c r="AM154" s="397"/>
      <c r="AN154" s="391">
        <f>VLOOKUP(V154,'[1]PPTOS GENERALES 2024'!$AL$45:$BB$56,14)*AM154</f>
        <v>0</v>
      </c>
      <c r="AO154" s="397">
        <v>0</v>
      </c>
      <c r="AP154" s="391">
        <f>VLOOKUP(V154,'[1]PPTOS GENERALES 2024'!$AL$45:$BB$56,15)*AO154</f>
        <v>0</v>
      </c>
      <c r="AQ154" s="397"/>
      <c r="AR154" s="391">
        <f>VLOOKUP(V154,'[1]PPTOS GENERALES 2024'!$AL$45:$BB$56,17)*AQ154</f>
        <v>0</v>
      </c>
      <c r="AS154" s="397"/>
      <c r="AT154" s="391">
        <f>VLOOKUP(V154,'[1]PPTOS GENERALES 2024'!$AL$45:$BG$56,18)*AS154</f>
        <v>0</v>
      </c>
      <c r="AU154" s="398"/>
      <c r="AV154" s="391">
        <f>VLOOKUP(V154,'[1]PPTOS GENERALES 2024'!$AL$45:$BG$56,19)*AU154</f>
        <v>0</v>
      </c>
      <c r="AW154" s="398"/>
      <c r="AX154" s="391">
        <f>VLOOKUP(V154,'[1]PPTOS GENERALES 2024'!$AL$45:$BG$56,20)*AW154</f>
        <v>0</v>
      </c>
      <c r="AY154" s="398"/>
      <c r="AZ154" s="391">
        <f>VLOOKUP(V154,'[1]PPTOS GENERALES 2024'!$AL$45:$BG$56,21)*AY154</f>
        <v>0</v>
      </c>
      <c r="BA154" s="398"/>
      <c r="BB154" s="391">
        <f>VLOOKUP(V154,'[1]PPTOS GENERALES 2024'!$AL$45:$BG$56,22)*BA154</f>
        <v>0</v>
      </c>
      <c r="BC154" s="398"/>
      <c r="BD154" s="270">
        <f>VLOOKUP(V154,'[1]PPTOS GENERALES 2024'!$AL$45:$BZ$56,23)*BC154</f>
        <v>0</v>
      </c>
      <c r="BE154" s="398"/>
      <c r="BF154" s="270">
        <f>VLOOKUP(V154,'[1]PPTOS GENERALES 2024'!$AL$45:$BZ$56,24)*BE154</f>
        <v>0</v>
      </c>
      <c r="BG154" s="398"/>
      <c r="BH154" s="270">
        <f>VLOOKUP(V154,'[1]PPTOS GENERALES 2024'!$AL$45:$BZ$56,25)*BG154</f>
        <v>0</v>
      </c>
      <c r="BI154" s="398"/>
      <c r="BJ154" s="270">
        <f>VLOOKUP(V154,'[1]PPTOS GENERALES 2024'!$AL$45:$BZ$56,26)*BI154</f>
        <v>0</v>
      </c>
      <c r="BK154" s="398"/>
      <c r="BL154" s="270">
        <f>VLOOKUP(V154,'[1]PPTOS GENERALES 2024'!$AL$45:$BZ$56,27)*BK154</f>
        <v>0</v>
      </c>
      <c r="BM154" s="270">
        <v>1</v>
      </c>
      <c r="BN154" s="270">
        <f>VLOOKUP(V154,'[1]PPTOS GENERALES 2024'!$AL$45:$BZ$56,28)*BM154</f>
        <v>42.525332499999998</v>
      </c>
      <c r="BO154" s="270"/>
      <c r="BP154" s="270">
        <f>VLOOKUP(V154,'[1]PPTOS GENERALES 2024'!$AL$45:$BZ$56,29)*BO154</f>
        <v>0</v>
      </c>
      <c r="BQ154" s="270"/>
      <c r="BR154" s="270">
        <f>VLOOKUP(V154,'[1]PPTOS GENERALES 2024'!$AL$45:$BZ$56,30)*BQ154</f>
        <v>0</v>
      </c>
      <c r="BS154" s="270"/>
      <c r="BT154" s="270">
        <f>VLOOKUP(V154,'[1]PPTOS GENERALES 2024'!$AL$45:$BZ$56,31)*BS154</f>
        <v>0</v>
      </c>
      <c r="BU154" s="270"/>
      <c r="BV154" s="270">
        <f>VLOOKUP(V154,'[1]PPTOS GENERALES 2024'!$AL$45:$BZ$56,32)*BU154</f>
        <v>0</v>
      </c>
      <c r="BW154" s="270"/>
      <c r="BX154" s="270">
        <f>VLOOKUP(V154,'[1]PPTOS GENERALES 2024'!$AL$45:$BZ$56,33)*BW154</f>
        <v>0</v>
      </c>
      <c r="BY154" s="270"/>
      <c r="BZ154" s="270">
        <f>VLOOKUP(V154,'[1]PPTOS GENERALES 2024'!$AL$45:$BZ$56,34)*BY154</f>
        <v>0</v>
      </c>
      <c r="CA154" s="270"/>
      <c r="CB154" s="270">
        <f>VLOOKUP(V154,'[1]PPTOS GENERALES 2024'!$AL$45:$BZ$56,35)*CA154</f>
        <v>0</v>
      </c>
      <c r="CC154" s="270">
        <v>0</v>
      </c>
      <c r="CD154" s="270">
        <f>VLOOKUP(V154,'[1]PPTOS GENERALES 2024'!$AL$45:$BZ$56,36)*CC154</f>
        <v>0</v>
      </c>
      <c r="CE154" s="270">
        <v>0</v>
      </c>
      <c r="CF154" s="270">
        <f>VLOOKUP(V154,'[1]PPTOS GENERALES 2024'!$AL$45:$BZ$56,37)*CE154</f>
        <v>0</v>
      </c>
      <c r="CG154" s="270">
        <v>1</v>
      </c>
      <c r="CH154" s="270">
        <f>VLOOKUP(V154,'[1]PPTOS GENERALES 2024'!$AL$45:$BZ$56,38)*CG154</f>
        <v>127.84013</v>
      </c>
      <c r="CI154" s="270">
        <v>0</v>
      </c>
      <c r="CJ154" s="270">
        <f>VLOOKUP(V154,'[1]PPTOS GENERALES 2024'!$AL$45:$BZ$56,39)*CI154</f>
        <v>0</v>
      </c>
      <c r="CK154" s="270"/>
      <c r="CL154" s="270">
        <f>VLOOKUP(V154,'[1]PPTOS GENERALES 2024'!$AL$45:$BZ$56,40)*CK154</f>
        <v>0</v>
      </c>
      <c r="CM154" s="270"/>
      <c r="CN154" s="270">
        <f>VLOOKUP(V154,'[1]PPTOS GENERALES 2024'!$AL$45:$BZ$56,41)*CM154</f>
        <v>0</v>
      </c>
      <c r="CO154" s="391"/>
      <c r="CP154" s="391"/>
      <c r="CQ154" s="391"/>
      <c r="CR154" s="391"/>
      <c r="CS154" s="452">
        <f t="array" ref="CS154">ROUND((Z154*12)+(AC154*2),2)</f>
        <v>10073.73</v>
      </c>
      <c r="CT154" s="391"/>
      <c r="CU154" s="391">
        <f t="array" ref="CU154">ROUND((AA154*12)+ (AD154*2)+AB154,2)</f>
        <v>2770.86</v>
      </c>
      <c r="CV154" s="270">
        <f>SUM(CO154:CU154)</f>
        <v>12844.59</v>
      </c>
      <c r="CW154" s="391">
        <f t="array" ref="CW154">ROUND((AE154+AF154)*14,2)</f>
        <v>6645.66</v>
      </c>
      <c r="CX154" s="391">
        <f t="array" ref="CX154">ROUND(AG154*14,2)</f>
        <v>6982.22</v>
      </c>
      <c r="CY154" s="270">
        <f t="shared" si="119"/>
        <v>2385.12</v>
      </c>
      <c r="CZ154" s="278">
        <f t="shared" si="120"/>
        <v>9367.34</v>
      </c>
      <c r="DA154" s="129">
        <f>CO154+CP154+CR154+CS154+CT154+CU154+CW154+CX154+CY154</f>
        <v>28857.59</v>
      </c>
      <c r="DB154" s="390">
        <v>0</v>
      </c>
      <c r="DC154" s="400">
        <f t="shared" si="121"/>
        <v>26331.9</v>
      </c>
      <c r="DD154" s="401">
        <f t="shared" si="122"/>
        <v>0.72374764008284931</v>
      </c>
      <c r="DE154" s="391"/>
      <c r="DF154" s="391"/>
      <c r="DG154" s="391">
        <f t="shared" si="123"/>
        <v>1880.8500000000001</v>
      </c>
      <c r="DH154" s="389" t="e">
        <f>#REF!-#REF!</f>
        <v>#REF!</v>
      </c>
      <c r="DI154" s="402" t="s">
        <v>122</v>
      </c>
      <c r="DJ154" s="402" t="s">
        <v>305</v>
      </c>
      <c r="DK154" s="284">
        <v>45658</v>
      </c>
      <c r="DL154" s="403">
        <f t="shared" si="124"/>
        <v>8.6666666666666661</v>
      </c>
      <c r="DM154" s="403">
        <f t="shared" si="125"/>
        <v>8.6666666666666661</v>
      </c>
      <c r="DN154" s="404">
        <f>ROUND(AF154/30,2)</f>
        <v>0</v>
      </c>
      <c r="DO154" s="405">
        <f>ROUND(AJ154/30,2)</f>
        <v>0</v>
      </c>
      <c r="DP154" s="405">
        <f>ROUND(AL154/30,2)</f>
        <v>0</v>
      </c>
      <c r="DQ154" s="405">
        <f>ROUND(AN154/30,2)</f>
        <v>0</v>
      </c>
      <c r="DR154" s="405">
        <f>ROUND(AP154/30,2)</f>
        <v>0</v>
      </c>
      <c r="DS154" s="405">
        <f>ROUND(AR154/30,2)</f>
        <v>0</v>
      </c>
      <c r="DT154" s="405">
        <f>ROUND(AT154/30,2)</f>
        <v>0</v>
      </c>
      <c r="DU154" s="405">
        <f>ROUND(AV154/30,2)</f>
        <v>0</v>
      </c>
      <c r="DV154" s="405">
        <f>ROUND(AX154/30,2)</f>
        <v>0</v>
      </c>
      <c r="DW154" s="405">
        <f>ROUND(AZ154/30,2)</f>
        <v>0</v>
      </c>
      <c r="DX154" s="405">
        <f>ROUND(BB154/30,2)</f>
        <v>0</v>
      </c>
      <c r="DY154" s="204"/>
      <c r="DZ154" s="406">
        <v>193</v>
      </c>
      <c r="EA154" s="406">
        <v>1587.81</v>
      </c>
      <c r="EB154" s="407" t="e">
        <f>#REF!-DZ154</f>
        <v>#REF!</v>
      </c>
      <c r="EC154" s="408">
        <f>DG154-EA154</f>
        <v>293.04000000000019</v>
      </c>
      <c r="ED154" s="409">
        <f>ROUND(DB154/2,2)</f>
        <v>0</v>
      </c>
      <c r="EE154" s="204"/>
      <c r="EF154" s="204"/>
      <c r="EG154" s="204"/>
      <c r="EH154" s="204"/>
      <c r="EI154" s="134" t="s">
        <v>169</v>
      </c>
      <c r="EJ154" s="124">
        <v>340</v>
      </c>
      <c r="EK154" s="295" t="s">
        <v>147</v>
      </c>
      <c r="EL154" s="205">
        <v>4</v>
      </c>
      <c r="EM154" s="205">
        <v>0</v>
      </c>
      <c r="EN154" s="205" t="s">
        <v>132</v>
      </c>
      <c r="EO154" s="170" t="s">
        <v>132</v>
      </c>
    </row>
    <row r="155" spans="1:1050" ht="26.1" customHeight="1" outlineLevel="2" x14ac:dyDescent="0.2">
      <c r="A155" s="386">
        <f>EJ155</f>
        <v>340</v>
      </c>
      <c r="B155" s="387" t="s">
        <v>137</v>
      </c>
      <c r="C155" s="387" t="s">
        <v>9</v>
      </c>
      <c r="D155" s="387" t="s">
        <v>10</v>
      </c>
      <c r="E155" s="387" t="s">
        <v>138</v>
      </c>
      <c r="F155" s="387" t="s">
        <v>150</v>
      </c>
      <c r="G155" s="388" t="s">
        <v>168</v>
      </c>
      <c r="H155" s="389" t="s">
        <v>130</v>
      </c>
      <c r="I155" s="389">
        <v>18</v>
      </c>
      <c r="J155" s="391">
        <v>564.39</v>
      </c>
      <c r="K155" s="391">
        <v>67.319999999999993</v>
      </c>
      <c r="L155" s="391">
        <v>346.03</v>
      </c>
      <c r="M155" s="391">
        <v>256.17</v>
      </c>
      <c r="N155" s="391"/>
      <c r="O155" s="391"/>
      <c r="P155" s="391"/>
      <c r="Q155" s="391"/>
      <c r="R155" s="391"/>
      <c r="S155" s="391"/>
      <c r="T155" s="391">
        <f t="shared" si="116"/>
        <v>1233.9100000000001</v>
      </c>
      <c r="U155" s="391">
        <f t="shared" si="117"/>
        <v>16762.400000000001</v>
      </c>
      <c r="V155" s="389">
        <v>4</v>
      </c>
      <c r="W155" s="392">
        <v>18</v>
      </c>
      <c r="X155" s="393">
        <f>VLOOKUP(W155,'[1]PPTOS GENERALES 2024'!$AL$11:$AN$40,3)*Y155</f>
        <v>474.69</v>
      </c>
      <c r="Y155" s="394">
        <v>1</v>
      </c>
      <c r="Z155" s="395">
        <f>VLOOKUP(C155,'[1]PPTOS GENERALES 2024'!$AL$3:$AO$8,4)*Y155</f>
        <v>720.49</v>
      </c>
      <c r="AA155" s="395">
        <f>VLOOKUP(C155,'[1]PPTOS GENERALES 2024'!$AL$3:$AP$8,5)*DM155*Y155</f>
        <v>222.89000000000001</v>
      </c>
      <c r="AB155" s="395"/>
      <c r="AC155" s="391">
        <f>VLOOKUP(C155,'[1]PPTOS GENERALES 2024'!$AU$3:$AV$8,2)*Y155</f>
        <v>713.92274999999995</v>
      </c>
      <c r="AD155" s="391">
        <f>VLOOKUP(C155,'[1]PPTOS GENERALES 2024'!$AU$3:$AW$8,3)*DM155*Y155</f>
        <v>220.51849999999999</v>
      </c>
      <c r="AE155" s="396">
        <f>VLOOKUP(I155,'[1]PPTOS GENERALES 2024'!$AL$11:$AN$40,3)*Y155</f>
        <v>474.69</v>
      </c>
      <c r="AF155" s="391">
        <f t="shared" si="118"/>
        <v>0</v>
      </c>
      <c r="AG155" s="391">
        <f>VLOOKUP(V155,'[1]PPTOS GENERALES 2024'!$AL$45:$AU$56,10)*Y155</f>
        <v>498.73</v>
      </c>
      <c r="AH155" s="391"/>
      <c r="AI155" s="391"/>
      <c r="AJ155" s="391"/>
      <c r="AK155" s="397"/>
      <c r="AL155" s="391">
        <f>VLOOKUP(V155,'[1]PPTOS GENERALES 2024'!$AL$45:$BB$56,12)*AK155</f>
        <v>0</v>
      </c>
      <c r="AM155" s="397"/>
      <c r="AN155" s="391">
        <f>VLOOKUP(V155,'[1]PPTOS GENERALES 2024'!$AL$45:$BB$56,14)*AM155</f>
        <v>0</v>
      </c>
      <c r="AO155" s="397">
        <v>0</v>
      </c>
      <c r="AP155" s="391">
        <f>VLOOKUP(V155,'[1]PPTOS GENERALES 2024'!$AL$45:$BB$56,15)*AO155</f>
        <v>0</v>
      </c>
      <c r="AQ155" s="397"/>
      <c r="AR155" s="391">
        <f>VLOOKUP(V155,'[1]PPTOS GENERALES 2024'!$AL$45:$BB$56,17)*AQ155</f>
        <v>0</v>
      </c>
      <c r="AS155" s="397"/>
      <c r="AT155" s="391">
        <f>VLOOKUP(V155,'[1]PPTOS GENERALES 2024'!$AL$45:$BG$56,18)*AS155</f>
        <v>0</v>
      </c>
      <c r="AU155" s="398"/>
      <c r="AV155" s="391">
        <f>VLOOKUP(V155,'[1]PPTOS GENERALES 2024'!$AL$45:$BG$56,19)*AU155</f>
        <v>0</v>
      </c>
      <c r="AW155" s="398"/>
      <c r="AX155" s="391">
        <f>VLOOKUP(V155,'[1]PPTOS GENERALES 2024'!$AL$45:$BG$56,20)*AW155</f>
        <v>0</v>
      </c>
      <c r="AY155" s="398"/>
      <c r="AZ155" s="391">
        <f>VLOOKUP(V155,'[1]PPTOS GENERALES 2024'!$AL$45:$BG$56,21)*AY155</f>
        <v>0</v>
      </c>
      <c r="BA155" s="398"/>
      <c r="BB155" s="391">
        <f>VLOOKUP(V155,'[1]PPTOS GENERALES 2024'!$AL$45:$BG$56,22)*BA155</f>
        <v>0</v>
      </c>
      <c r="BC155" s="398"/>
      <c r="BD155" s="270">
        <f>VLOOKUP(V155,'[1]PPTOS GENERALES 2024'!$AL$45:$BZ$56,23)*BC155</f>
        <v>0</v>
      </c>
      <c r="BE155" s="398"/>
      <c r="BF155" s="270">
        <f>VLOOKUP(V155,'[1]PPTOS GENERALES 2024'!$AL$45:$BZ$56,24)*BE155</f>
        <v>0</v>
      </c>
      <c r="BG155" s="398"/>
      <c r="BH155" s="270">
        <f>VLOOKUP(V155,'[1]PPTOS GENERALES 2024'!$AL$45:$BZ$56,25)*BG155</f>
        <v>0</v>
      </c>
      <c r="BI155" s="398"/>
      <c r="BJ155" s="270">
        <f>VLOOKUP(V155,'[1]PPTOS GENERALES 2024'!$AL$45:$BZ$56,26)*BI155</f>
        <v>0</v>
      </c>
      <c r="BK155" s="398"/>
      <c r="BL155" s="270">
        <f>VLOOKUP(V155,'[1]PPTOS GENERALES 2024'!$AL$45:$BZ$56,27)*BK155</f>
        <v>0</v>
      </c>
      <c r="BM155" s="270"/>
      <c r="BN155" s="270">
        <f>VLOOKUP(V155,'[1]PPTOS GENERALES 2024'!$AL$45:$BZ$56,28)*BM155</f>
        <v>0</v>
      </c>
      <c r="BO155" s="270"/>
      <c r="BP155" s="270">
        <f>VLOOKUP(V155,'[1]PPTOS GENERALES 2024'!$AL$45:$BZ$56,29)*BO155</f>
        <v>0</v>
      </c>
      <c r="BQ155" s="270"/>
      <c r="BR155" s="270">
        <f>VLOOKUP(V155,'[1]PPTOS GENERALES 2024'!$AL$45:$BZ$56,30)*BQ155</f>
        <v>0</v>
      </c>
      <c r="BS155" s="270"/>
      <c r="BT155" s="270">
        <f>VLOOKUP(V155,'[1]PPTOS GENERALES 2024'!$AL$45:$BZ$56,31)*BS155</f>
        <v>0</v>
      </c>
      <c r="BU155" s="270"/>
      <c r="BV155" s="270">
        <f>VLOOKUP(V155,'[1]PPTOS GENERALES 2024'!$AL$45:$BZ$56,32)*BU155</f>
        <v>0</v>
      </c>
      <c r="BW155" s="270"/>
      <c r="BX155" s="270">
        <f>VLOOKUP(V155,'[1]PPTOS GENERALES 2024'!$AL$45:$BZ$56,33)*BW155</f>
        <v>0</v>
      </c>
      <c r="BY155" s="270"/>
      <c r="BZ155" s="270">
        <f>VLOOKUP(V155,'[1]PPTOS GENERALES 2024'!$AL$45:$BZ$56,34)*BY155</f>
        <v>0</v>
      </c>
      <c r="CA155" s="270"/>
      <c r="CB155" s="270">
        <f>VLOOKUP(V155,'[1]PPTOS GENERALES 2024'!$AL$45:$BZ$56,35)*CA155</f>
        <v>0</v>
      </c>
      <c r="CC155" s="270">
        <v>0</v>
      </c>
      <c r="CD155" s="270">
        <f>VLOOKUP(V155,'[1]PPTOS GENERALES 2024'!$AL$45:$BZ$56,36)*CC155</f>
        <v>0</v>
      </c>
      <c r="CE155" s="270">
        <v>1</v>
      </c>
      <c r="CF155" s="270">
        <f>VLOOKUP(V155,'[1]PPTOS GENERALES 2024'!$AL$45:$BZ$56,37)*CE155</f>
        <v>151.08379000000002</v>
      </c>
      <c r="CG155" s="270">
        <v>0</v>
      </c>
      <c r="CH155" s="270">
        <f>VLOOKUP(V155,'[1]PPTOS GENERALES 2024'!$AL$45:$BZ$56,38)*CG155</f>
        <v>0</v>
      </c>
      <c r="CI155" s="270">
        <v>0</v>
      </c>
      <c r="CJ155" s="270">
        <f>VLOOKUP(V155,'[1]PPTOS GENERALES 2024'!$AL$45:$BZ$56,39)*CI155</f>
        <v>0</v>
      </c>
      <c r="CK155" s="270"/>
      <c r="CL155" s="270">
        <f>VLOOKUP(V155,'[1]PPTOS GENERALES 2024'!$AL$45:$BZ$56,40)*CK155</f>
        <v>0</v>
      </c>
      <c r="CM155" s="270"/>
      <c r="CN155" s="270">
        <f>VLOOKUP(V155,'[1]PPTOS GENERALES 2024'!$AL$45:$BZ$56,41)*CM155</f>
        <v>0</v>
      </c>
      <c r="CO155" s="391"/>
      <c r="CP155" s="391"/>
      <c r="CQ155" s="391"/>
      <c r="CR155" s="391"/>
      <c r="CS155" s="452">
        <f t="array" ref="CS155">ROUND((Z155*12)+(AC155*2),2)</f>
        <v>10073.73</v>
      </c>
      <c r="CT155" s="391"/>
      <c r="CU155" s="391">
        <f t="array" ref="CU155">ROUND((AA155*12)+ (AD155*2)+AB155,2)</f>
        <v>3115.72</v>
      </c>
      <c r="CV155" s="270">
        <f>SUM(CO155:CU155)</f>
        <v>13189.449999999999</v>
      </c>
      <c r="CW155" s="391">
        <f t="array" ref="CW155">ROUND((AE155+AF155)*14,2)</f>
        <v>6645.66</v>
      </c>
      <c r="CX155" s="391">
        <f t="array" ref="CX155">ROUND(AG155*14,2)</f>
        <v>6982.22</v>
      </c>
      <c r="CY155" s="270">
        <f t="shared" si="119"/>
        <v>2115.17</v>
      </c>
      <c r="CZ155" s="278">
        <f t="shared" si="120"/>
        <v>9097.39</v>
      </c>
      <c r="DA155" s="129">
        <f>CO155+CP155+CR155+CS155+CT155+CU155+CW155+CX155+CY155</f>
        <v>28932.5</v>
      </c>
      <c r="DB155" s="390">
        <v>0</v>
      </c>
      <c r="DC155" s="400">
        <f t="shared" si="121"/>
        <v>26835.200000000001</v>
      </c>
      <c r="DD155" s="401">
        <f t="shared" si="122"/>
        <v>0.6009163365627832</v>
      </c>
      <c r="DE155" s="391"/>
      <c r="DF155" s="391"/>
      <c r="DG155" s="391">
        <f t="shared" si="123"/>
        <v>1916.8</v>
      </c>
      <c r="DH155" s="389" t="e">
        <f>#REF!-#REF!</f>
        <v>#REF!</v>
      </c>
      <c r="DI155" s="402" t="s">
        <v>122</v>
      </c>
      <c r="DJ155" s="402" t="s">
        <v>304</v>
      </c>
      <c r="DK155" s="284">
        <v>45658</v>
      </c>
      <c r="DL155" s="403">
        <f t="shared" si="124"/>
        <v>10.333333333333334</v>
      </c>
      <c r="DM155" s="403">
        <f t="shared" si="125"/>
        <v>10.333333333333334</v>
      </c>
      <c r="DN155" s="404">
        <f>ROUND(AF155/30,2)</f>
        <v>0</v>
      </c>
      <c r="DO155" s="405">
        <f>ROUND(AJ155/30,2)</f>
        <v>0</v>
      </c>
      <c r="DP155" s="405">
        <f>ROUND(AL155/30,2)</f>
        <v>0</v>
      </c>
      <c r="DQ155" s="405">
        <f>ROUND(AN155/30,2)</f>
        <v>0</v>
      </c>
      <c r="DR155" s="405">
        <f>ROUND(AP155/30,2)</f>
        <v>0</v>
      </c>
      <c r="DS155" s="405">
        <f>ROUND(AR155/30,2)</f>
        <v>0</v>
      </c>
      <c r="DT155" s="405">
        <f>ROUND(AT155/30,2)</f>
        <v>0</v>
      </c>
      <c r="DU155" s="405">
        <f>ROUND(AV155/30,2)</f>
        <v>0</v>
      </c>
      <c r="DV155" s="405">
        <f>ROUND(AX155/30,2)</f>
        <v>0</v>
      </c>
      <c r="DW155" s="405">
        <f>ROUND(AZ155/30,2)</f>
        <v>0</v>
      </c>
      <c r="DX155" s="405">
        <f>ROUND(BB155/30,2)</f>
        <v>0</v>
      </c>
      <c r="DY155" s="204"/>
      <c r="DZ155" s="406">
        <v>83</v>
      </c>
      <c r="EA155" s="406">
        <v>1622.15</v>
      </c>
      <c r="EB155" s="407" t="e">
        <f>#REF!-DZ155</f>
        <v>#REF!</v>
      </c>
      <c r="EC155" s="408">
        <f>DG155-EA155</f>
        <v>294.64999999999986</v>
      </c>
      <c r="ED155" s="409">
        <f>ROUND(DB155/2,2)</f>
        <v>0</v>
      </c>
      <c r="EE155" s="204"/>
      <c r="EF155" s="204"/>
      <c r="EG155" s="204"/>
      <c r="EH155" s="204"/>
      <c r="EI155" s="134" t="s">
        <v>169</v>
      </c>
      <c r="EJ155" s="124">
        <v>340</v>
      </c>
      <c r="EK155" s="295" t="s">
        <v>147</v>
      </c>
      <c r="EL155" s="205">
        <v>4</v>
      </c>
      <c r="EM155" s="205">
        <v>0</v>
      </c>
      <c r="EN155" s="205" t="s">
        <v>132</v>
      </c>
      <c r="EO155" s="170" t="s">
        <v>132</v>
      </c>
    </row>
    <row r="156" spans="1:1050" ht="26.1" customHeight="1" outlineLevel="2" x14ac:dyDescent="0.2">
      <c r="A156" s="196">
        <v>340</v>
      </c>
      <c r="B156" s="7" t="s">
        <v>137</v>
      </c>
      <c r="C156" s="7" t="s">
        <v>113</v>
      </c>
      <c r="D156" s="7" t="s">
        <v>10</v>
      </c>
      <c r="E156" s="7" t="s">
        <v>115</v>
      </c>
      <c r="F156" s="7"/>
      <c r="G156" s="43" t="s">
        <v>261</v>
      </c>
      <c r="H156" s="42" t="s">
        <v>130</v>
      </c>
      <c r="I156" s="42">
        <v>14</v>
      </c>
      <c r="J156" s="44">
        <v>515.26</v>
      </c>
      <c r="K156" s="44">
        <v>75.78</v>
      </c>
      <c r="L156" s="44">
        <v>301.61</v>
      </c>
      <c r="M156" s="44">
        <v>242.52</v>
      </c>
      <c r="N156" s="44"/>
      <c r="O156" s="44"/>
      <c r="P156" s="44"/>
      <c r="Q156" s="44"/>
      <c r="R156" s="44"/>
      <c r="S156" s="44"/>
      <c r="T156" s="44">
        <f t="shared" si="116"/>
        <v>1135.17</v>
      </c>
      <c r="U156" s="44">
        <f t="shared" si="117"/>
        <v>15407.34</v>
      </c>
      <c r="V156" s="42">
        <v>3</v>
      </c>
      <c r="W156" s="45">
        <v>16</v>
      </c>
      <c r="X156" s="46">
        <f>VLOOKUP(W156,'[1]PPTOS GENERALES 2024'!$AO$61:$AQ$63,3)*Y156</f>
        <v>436.27</v>
      </c>
      <c r="Y156" s="47">
        <v>1</v>
      </c>
      <c r="Z156" s="48">
        <f>VLOOKUP(C156,'[1]PPTOS GENERALES 2024'!$AL$3:$AO$8,4)*Y156</f>
        <v>659.44</v>
      </c>
      <c r="AA156" s="48">
        <f>VLOOKUP(C156,'[1]PPTOS GENERALES 2024'!$AL$3:$AP$8,5)*DM156*Y156</f>
        <v>86.613333333333316</v>
      </c>
      <c r="AB156" s="48"/>
      <c r="AC156" s="44">
        <f>VLOOKUP(C156,'[1]PPTOS GENERALES 2024'!$AU$3:$AV$8,2)*Y156</f>
        <v>659.44399999999996</v>
      </c>
      <c r="AD156" s="44">
        <f>VLOOKUP(C156,'[1]PPTOS GENERALES 2024'!$AU$3:$AW$8,3)*DM156*Y156</f>
        <v>86.591999999999985</v>
      </c>
      <c r="AE156" s="49">
        <f>VLOOKUP(I156,'[1]PPTOS GENERALES 2024'!$AO$60:$AQ$63,3)*Y156</f>
        <v>380.27</v>
      </c>
      <c r="AF156" s="44">
        <f t="shared" si="118"/>
        <v>56</v>
      </c>
      <c r="AG156" s="44">
        <f>VLOOKUP(V156,'[1]PPTOS GENERALES 2024'!$AL$61:$AU$63,10)*Y156</f>
        <v>465.15999999999997</v>
      </c>
      <c r="AH156" s="44"/>
      <c r="AI156" s="44"/>
      <c r="AJ156" s="44"/>
      <c r="AK156" s="50"/>
      <c r="AL156" s="44">
        <f>VLOOKUP(V156,'[1]PPTOS GENERALES 2024'!$AL$45:$BB$56,12)*AK156</f>
        <v>0</v>
      </c>
      <c r="AM156" s="50"/>
      <c r="AN156" s="44">
        <f>VLOOKUP(V156,'[1]PPTOS GENERALES 2024'!$AL$45:$BB$56,14)*AM156</f>
        <v>0</v>
      </c>
      <c r="AO156" s="50"/>
      <c r="AP156" s="44">
        <f>VLOOKUP(V156,'[1]PPTOS GENERALES 2024'!$AL$45:$BB$56,15)*AO156</f>
        <v>0</v>
      </c>
      <c r="AQ156" s="50"/>
      <c r="AR156" s="44">
        <f>VLOOKUP(V156,'[1]PPTOS GENERALES 2024'!$AL$45:$BB$56,17)*AQ156</f>
        <v>0</v>
      </c>
      <c r="AS156" s="50"/>
      <c r="AT156" s="44">
        <f>VLOOKUP(V156,'[1]PPTOS GENERALES 2024'!$AL$45:$BG$56,18)*AS156</f>
        <v>0</v>
      </c>
      <c r="AU156" s="20">
        <v>0</v>
      </c>
      <c r="AV156" s="44">
        <f>VLOOKUP(V156,'[1]PPTOS GENERALES 2024'!$AL$45:$BG$56,19)*AU156</f>
        <v>0</v>
      </c>
      <c r="AW156" s="20">
        <v>0</v>
      </c>
      <c r="AX156" s="44">
        <f>VLOOKUP(V156,'[1]PPTOS GENERALES 2024'!$AL$45:$BG$56,20)*AW156</f>
        <v>0</v>
      </c>
      <c r="AY156" s="20"/>
      <c r="AZ156" s="44">
        <f>VLOOKUP(V156,'[1]PPTOS GENERALES 2024'!$AL$45:$BG$56,21)*AY156</f>
        <v>0</v>
      </c>
      <c r="BA156" s="20"/>
      <c r="BB156" s="44">
        <f>VLOOKUP(V156,'[1]PPTOS GENERALES 2024'!$AL$45:$BG$56,22)*BA156</f>
        <v>0</v>
      </c>
      <c r="BC156" s="20"/>
      <c r="BD156" s="270">
        <f>VLOOKUP(V156,'[1]PPTOS GENERALES 2024'!$AL$45:$BZ$56,23)*BC156</f>
        <v>0</v>
      </c>
      <c r="BE156" s="20"/>
      <c r="BF156" s="270">
        <f>VLOOKUP(V156,'[1]PPTOS GENERALES 2024'!$AL$45:$BZ$56,24)*BE156</f>
        <v>0</v>
      </c>
      <c r="BG156" s="20"/>
      <c r="BH156" s="270">
        <f>VLOOKUP(V156,'[1]PPTOS GENERALES 2024'!$AL$45:$BZ$56,25)*BG156</f>
        <v>0</v>
      </c>
      <c r="BI156" s="20"/>
      <c r="BJ156" s="270">
        <f>VLOOKUP(V156,'[1]PPTOS GENERALES 2024'!$AL$45:$BZ$56,26)*BI156</f>
        <v>0</v>
      </c>
      <c r="BK156" s="20"/>
      <c r="BL156" s="270">
        <f>VLOOKUP(V156,'[1]PPTOS GENERALES 2024'!$AL$45:$BZ$56,27)*BK156</f>
        <v>0</v>
      </c>
      <c r="BM156" s="270">
        <v>1</v>
      </c>
      <c r="BN156" s="270">
        <f>VLOOKUP(V156,'[1]PPTOS GENERALES 2024'!$AL$45:$BZ$56,28)*BM156</f>
        <v>37.895375000000001</v>
      </c>
      <c r="BO156" s="270"/>
      <c r="BP156" s="270">
        <f>VLOOKUP(V156,'[1]PPTOS GENERALES 2024'!$AL$45:$BZ$56,29)*BO156</f>
        <v>0</v>
      </c>
      <c r="BQ156" s="270"/>
      <c r="BR156" s="270">
        <f>VLOOKUP(V156,'[1]PPTOS GENERALES 2024'!$AL$45:$BZ$56,30)*BQ156</f>
        <v>0</v>
      </c>
      <c r="BS156" s="270"/>
      <c r="BT156" s="270">
        <f>VLOOKUP(V156,'[1]PPTOS GENERALES 2024'!$AL$45:$BZ$56,31)*BS156</f>
        <v>0</v>
      </c>
      <c r="BU156" s="270"/>
      <c r="BV156" s="270">
        <f>VLOOKUP(V156,'[1]PPTOS GENERALES 2024'!$AL$45:$BZ$56,32)*BU156</f>
        <v>0</v>
      </c>
      <c r="BW156" s="270"/>
      <c r="BX156" s="270">
        <f>VLOOKUP(V156,'[1]PPTOS GENERALES 2024'!$AL$45:$BZ$56,33)*BW156</f>
        <v>0</v>
      </c>
      <c r="BY156" s="270"/>
      <c r="BZ156" s="270">
        <f>VLOOKUP(V156,'[1]PPTOS GENERALES 2024'!$AL$45:$BZ$56,34)*BY156</f>
        <v>0</v>
      </c>
      <c r="CA156" s="270">
        <v>1</v>
      </c>
      <c r="CB156" s="270">
        <f>VLOOKUP(V156,'[1]PPTOS GENERALES 2024'!$AL$45:$BZ$56,35)*CA156</f>
        <v>27.068124999999998</v>
      </c>
      <c r="CC156" s="270">
        <v>0</v>
      </c>
      <c r="CD156" s="270">
        <f>VLOOKUP(V156,'[1]PPTOS GENERALES 2024'!$AL$45:$BZ$56,36)*CC156</f>
        <v>0</v>
      </c>
      <c r="CE156" s="270">
        <v>0</v>
      </c>
      <c r="CF156" s="270">
        <f>VLOOKUP(V156,'[1]PPTOS GENERALES 2024'!$AL$45:$BZ$56,37)*CE156</f>
        <v>0</v>
      </c>
      <c r="CG156" s="270">
        <v>0</v>
      </c>
      <c r="CH156" s="270">
        <f>VLOOKUP(V156,'[1]PPTOS GENERALES 2024'!$AL$45:$BZ$56,38)*CG156</f>
        <v>0</v>
      </c>
      <c r="CI156" s="270">
        <v>1</v>
      </c>
      <c r="CJ156" s="270">
        <f>VLOOKUP(V156,'[1]PPTOS GENERALES 2024'!$AL$45:$BZ$56,39)*CI156</f>
        <v>72.495500000000007</v>
      </c>
      <c r="CK156" s="270"/>
      <c r="CL156" s="270">
        <f>VLOOKUP(V156,'[1]PPTOS GENERALES 2024'!$AL$45:$BZ$56,40)*CK156</f>
        <v>0</v>
      </c>
      <c r="CM156" s="270"/>
      <c r="CN156" s="270">
        <f>VLOOKUP(V156,'[1]PPTOS GENERALES 2024'!$AL$45:$BZ$56,41)*CM156</f>
        <v>0</v>
      </c>
      <c r="CO156" s="44"/>
      <c r="CP156" s="44"/>
      <c r="CQ156" s="44"/>
      <c r="CR156" s="44"/>
      <c r="CS156" s="44"/>
      <c r="CT156" s="44">
        <f>Z156*14</f>
        <v>9232.16</v>
      </c>
      <c r="CU156" s="44">
        <f>(AA156*12)+ (AD156*2)+AB156</f>
        <v>1212.5439999999996</v>
      </c>
      <c r="CV156" s="44"/>
      <c r="CW156" s="44">
        <f>(AE156+AF156)*14</f>
        <v>6107.78</v>
      </c>
      <c r="CX156" s="44">
        <f>AG156*14</f>
        <v>6512.24</v>
      </c>
      <c r="CY156" s="270">
        <f t="shared" si="119"/>
        <v>1924.43</v>
      </c>
      <c r="CZ156" s="278">
        <f t="shared" si="120"/>
        <v>8436.67</v>
      </c>
      <c r="DA156" s="129">
        <f>CO156+CP156+CR156+CS156+CT156+CU156+CW156+CX156+CY156</f>
        <v>24989.154000000002</v>
      </c>
      <c r="DB156" s="21">
        <v>0</v>
      </c>
      <c r="DC156" s="53">
        <f t="shared" si="121"/>
        <v>23064.766666666663</v>
      </c>
      <c r="DD156" s="54">
        <f t="shared" si="122"/>
        <v>0.49699861667664003</v>
      </c>
      <c r="DE156" s="44"/>
      <c r="DF156" s="44"/>
      <c r="DG156" s="44">
        <f t="shared" si="123"/>
        <v>1647.4833333333331</v>
      </c>
      <c r="DH156" s="42" t="e">
        <f>#REF!-#REF!</f>
        <v>#REF!</v>
      </c>
      <c r="DI156" s="55" t="s">
        <v>122</v>
      </c>
      <c r="DJ156" s="133">
        <v>39690</v>
      </c>
      <c r="DK156" s="284">
        <v>45658</v>
      </c>
      <c r="DL156" s="58">
        <f t="shared" si="124"/>
        <v>5.333333333333333</v>
      </c>
      <c r="DM156" s="58">
        <f t="shared" si="125"/>
        <v>5.333333333333333</v>
      </c>
      <c r="DN156" s="59">
        <f>ROUND(AF156/30,2)</f>
        <v>1.87</v>
      </c>
      <c r="DO156" s="60">
        <f>ROUND(AJ156/30,2)</f>
        <v>0</v>
      </c>
      <c r="DP156" s="60">
        <f>ROUND(AL156/30,2)</f>
        <v>0</v>
      </c>
      <c r="DQ156" s="60">
        <f>ROUND(AN156/30,2)</f>
        <v>0</v>
      </c>
      <c r="DR156" s="60">
        <f>ROUND(AP156/30,2)</f>
        <v>0</v>
      </c>
      <c r="DS156" s="60">
        <f>ROUND(AR156/30,2)</f>
        <v>0</v>
      </c>
      <c r="DT156" s="60">
        <f>ROUND(AT156/30,2)</f>
        <v>0</v>
      </c>
      <c r="DU156" s="60">
        <f>ROUND(AV156/30,2)</f>
        <v>0</v>
      </c>
      <c r="DV156" s="60">
        <f>ROUND(AX156/30,2)</f>
        <v>0</v>
      </c>
      <c r="DW156" s="60">
        <f>ROUND(AZ156/30,2)</f>
        <v>0</v>
      </c>
      <c r="DX156" s="60">
        <f>ROUND(BB156/30,2)</f>
        <v>0</v>
      </c>
      <c r="DY156" s="61"/>
      <c r="DZ156" s="62">
        <v>72</v>
      </c>
      <c r="EA156" s="62">
        <v>1346.57</v>
      </c>
      <c r="EB156" s="63" t="e">
        <f>#REF!-DZ156</f>
        <v>#REF!</v>
      </c>
      <c r="EC156" s="64">
        <f>DG156-EA156</f>
        <v>300.91333333333318</v>
      </c>
      <c r="ED156" s="65">
        <f>ROUND(DB156/2,2)</f>
        <v>0</v>
      </c>
      <c r="EE156" s="61"/>
      <c r="EF156" s="61"/>
      <c r="EG156" s="61"/>
      <c r="EH156" s="61"/>
      <c r="EI156" s="134" t="s">
        <v>169</v>
      </c>
      <c r="EJ156" s="200">
        <v>340</v>
      </c>
      <c r="EK156" s="67">
        <v>3</v>
      </c>
      <c r="EL156" s="68">
        <v>4</v>
      </c>
      <c r="EM156" s="68">
        <v>0</v>
      </c>
      <c r="EN156" s="205" t="s">
        <v>132</v>
      </c>
      <c r="EO156" s="170" t="s">
        <v>132</v>
      </c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1"/>
      <c r="GX156" s="61"/>
      <c r="GY156" s="61"/>
      <c r="GZ156" s="61"/>
      <c r="HA156" s="61"/>
      <c r="HB156" s="61"/>
      <c r="HC156" s="61"/>
      <c r="HD156" s="61"/>
      <c r="HE156" s="61"/>
      <c r="HF156" s="61"/>
      <c r="HG156" s="61"/>
      <c r="HH156" s="61"/>
      <c r="HI156" s="61"/>
      <c r="HJ156" s="61"/>
      <c r="HK156" s="61"/>
      <c r="HL156" s="61"/>
      <c r="HM156" s="61"/>
      <c r="HN156" s="61"/>
      <c r="HO156" s="61"/>
      <c r="HP156" s="61"/>
      <c r="HQ156" s="61"/>
      <c r="HR156" s="61"/>
      <c r="HS156" s="61"/>
      <c r="HT156" s="61"/>
      <c r="HU156" s="61"/>
      <c r="HV156" s="61"/>
      <c r="HW156" s="61"/>
      <c r="HX156" s="61"/>
      <c r="HY156" s="61"/>
      <c r="HZ156" s="61"/>
      <c r="IA156" s="61"/>
      <c r="IB156" s="61"/>
      <c r="IC156" s="61"/>
      <c r="ID156" s="61"/>
      <c r="IE156" s="61"/>
      <c r="IF156" s="61"/>
      <c r="IG156" s="61"/>
      <c r="IH156" s="61"/>
      <c r="II156" s="61"/>
      <c r="IJ156" s="61"/>
      <c r="IK156" s="61"/>
      <c r="IL156" s="61"/>
      <c r="IM156" s="61"/>
      <c r="IN156" s="61"/>
      <c r="IO156" s="61"/>
      <c r="IP156" s="61"/>
      <c r="IQ156" s="61"/>
      <c r="IR156" s="61"/>
      <c r="IS156" s="61"/>
      <c r="IT156" s="61"/>
      <c r="IU156" s="61"/>
      <c r="IV156" s="61"/>
      <c r="IW156" s="61"/>
      <c r="IX156" s="61"/>
      <c r="IY156" s="61"/>
      <c r="IZ156" s="61"/>
      <c r="JA156" s="61"/>
      <c r="JB156" s="61"/>
      <c r="JC156" s="61"/>
      <c r="JD156" s="61"/>
      <c r="JE156" s="61"/>
      <c r="JF156" s="61"/>
      <c r="JG156" s="61"/>
      <c r="JH156" s="61"/>
      <c r="JI156" s="61"/>
      <c r="JJ156" s="61"/>
      <c r="JK156" s="61"/>
      <c r="JL156" s="61"/>
      <c r="JM156" s="61"/>
      <c r="JN156" s="61"/>
      <c r="JO156" s="61"/>
      <c r="JP156" s="61"/>
      <c r="JQ156" s="61"/>
      <c r="JR156" s="61"/>
      <c r="JS156" s="61"/>
      <c r="JT156" s="61"/>
      <c r="JU156" s="61"/>
      <c r="JV156" s="61"/>
      <c r="JW156" s="61"/>
      <c r="JX156" s="61"/>
      <c r="JY156" s="61"/>
      <c r="JZ156" s="61"/>
      <c r="KA156" s="61"/>
      <c r="KB156" s="61"/>
      <c r="KC156" s="61"/>
      <c r="KD156" s="61"/>
      <c r="KE156" s="61"/>
      <c r="KF156" s="61"/>
      <c r="KG156" s="61"/>
      <c r="KH156" s="61"/>
      <c r="KI156" s="61"/>
      <c r="KJ156" s="61"/>
      <c r="KK156" s="61"/>
      <c r="KL156" s="61"/>
      <c r="KM156" s="61"/>
      <c r="KN156" s="61"/>
      <c r="KO156" s="61"/>
      <c r="KP156" s="61"/>
      <c r="KQ156" s="61"/>
      <c r="KR156" s="61"/>
      <c r="KS156" s="61"/>
      <c r="KT156" s="61"/>
      <c r="KU156" s="61"/>
      <c r="KV156" s="61"/>
      <c r="KW156" s="61"/>
      <c r="KX156" s="61"/>
      <c r="KY156" s="61"/>
      <c r="KZ156" s="61"/>
      <c r="LA156" s="61"/>
      <c r="LB156" s="61"/>
      <c r="LC156" s="61"/>
      <c r="LD156" s="61"/>
      <c r="LE156" s="61"/>
      <c r="LF156" s="61"/>
      <c r="LG156" s="61"/>
      <c r="LH156" s="61"/>
      <c r="LI156" s="61"/>
      <c r="LJ156" s="61"/>
      <c r="LK156" s="61"/>
      <c r="LL156" s="61"/>
      <c r="LM156" s="61"/>
      <c r="LN156" s="61"/>
      <c r="LO156" s="61"/>
      <c r="LP156" s="61"/>
      <c r="LQ156" s="61"/>
      <c r="LR156" s="61"/>
      <c r="LS156" s="61"/>
      <c r="LT156" s="61"/>
      <c r="LU156" s="61"/>
      <c r="LV156" s="61"/>
      <c r="LW156" s="61"/>
      <c r="LX156" s="61"/>
      <c r="LY156" s="61"/>
      <c r="LZ156" s="61"/>
      <c r="MA156" s="61"/>
      <c r="MB156" s="61"/>
      <c r="MC156" s="61"/>
      <c r="MD156" s="61"/>
      <c r="ME156" s="61"/>
      <c r="MF156" s="61"/>
      <c r="MG156" s="61"/>
      <c r="MH156" s="61"/>
      <c r="MI156" s="61"/>
      <c r="MJ156" s="61"/>
      <c r="MK156" s="61"/>
      <c r="ML156" s="61"/>
      <c r="MM156" s="61"/>
      <c r="MN156" s="61"/>
      <c r="MO156" s="61"/>
      <c r="MP156" s="61"/>
      <c r="MQ156" s="61"/>
      <c r="MR156" s="61"/>
      <c r="MS156" s="61"/>
      <c r="MT156" s="61"/>
      <c r="MU156" s="61"/>
      <c r="MV156" s="61"/>
      <c r="MW156" s="61"/>
      <c r="MX156" s="61"/>
      <c r="MY156" s="61"/>
      <c r="MZ156" s="61"/>
      <c r="NA156" s="61"/>
      <c r="NB156" s="61"/>
      <c r="NC156" s="61"/>
      <c r="ND156" s="61"/>
      <c r="NE156" s="61"/>
      <c r="NF156" s="61"/>
      <c r="NG156" s="61"/>
      <c r="NH156" s="61"/>
      <c r="NI156" s="61"/>
      <c r="NJ156" s="61"/>
      <c r="NK156" s="61"/>
      <c r="NL156" s="61"/>
      <c r="NM156" s="61"/>
      <c r="NN156" s="61"/>
      <c r="NO156" s="61"/>
      <c r="NP156" s="61"/>
      <c r="NQ156" s="61"/>
      <c r="NR156" s="61"/>
      <c r="NS156" s="61"/>
      <c r="NT156" s="61"/>
      <c r="NU156" s="61"/>
      <c r="NV156" s="61"/>
      <c r="NW156" s="61"/>
      <c r="NX156" s="61"/>
      <c r="NY156" s="61"/>
      <c r="NZ156" s="61"/>
      <c r="OA156" s="61"/>
      <c r="OB156" s="61"/>
      <c r="OC156" s="61"/>
      <c r="OD156" s="61"/>
      <c r="OE156" s="61"/>
      <c r="OF156" s="61"/>
      <c r="OG156" s="61"/>
      <c r="OH156" s="61"/>
      <c r="OI156" s="61"/>
      <c r="OJ156" s="61"/>
      <c r="OK156" s="61"/>
      <c r="OL156" s="61"/>
      <c r="OM156" s="61"/>
      <c r="ON156" s="61"/>
      <c r="OO156" s="61"/>
      <c r="OP156" s="61"/>
      <c r="OQ156" s="61"/>
      <c r="OR156" s="61"/>
      <c r="OS156" s="61"/>
      <c r="OT156" s="61"/>
      <c r="OU156" s="61"/>
      <c r="OV156" s="61"/>
      <c r="OW156" s="61"/>
      <c r="OX156" s="61"/>
      <c r="OY156" s="61"/>
      <c r="OZ156" s="61"/>
      <c r="PA156" s="61"/>
      <c r="PB156" s="61"/>
      <c r="PC156" s="61"/>
      <c r="PD156" s="61"/>
      <c r="PE156" s="61"/>
      <c r="PF156" s="61"/>
      <c r="PG156" s="61"/>
      <c r="PH156" s="61"/>
      <c r="PI156" s="61"/>
      <c r="PJ156" s="61"/>
      <c r="PK156" s="61"/>
      <c r="PL156" s="61"/>
      <c r="PM156" s="61"/>
      <c r="PN156" s="61"/>
      <c r="PO156" s="61"/>
      <c r="PP156" s="61"/>
      <c r="PQ156" s="61"/>
      <c r="PR156" s="61"/>
      <c r="PS156" s="61"/>
      <c r="PT156" s="61"/>
      <c r="PU156" s="61"/>
      <c r="PV156" s="61"/>
      <c r="PW156" s="61"/>
      <c r="PX156" s="61"/>
      <c r="PY156" s="61"/>
      <c r="PZ156" s="61"/>
      <c r="QA156" s="61"/>
      <c r="QB156" s="61"/>
      <c r="QC156" s="61"/>
      <c r="QD156" s="61"/>
      <c r="QE156" s="61"/>
      <c r="QF156" s="61"/>
      <c r="QG156" s="61"/>
      <c r="QH156" s="61"/>
      <c r="QI156" s="61"/>
      <c r="QJ156" s="61"/>
      <c r="QK156" s="61"/>
      <c r="QL156" s="61"/>
      <c r="QM156" s="61"/>
      <c r="QN156" s="61"/>
      <c r="QO156" s="61"/>
      <c r="QP156" s="61"/>
      <c r="QQ156" s="61"/>
      <c r="QR156" s="61"/>
      <c r="QS156" s="61"/>
      <c r="QT156" s="61"/>
      <c r="QU156" s="61"/>
      <c r="QV156" s="61"/>
      <c r="QW156" s="61"/>
      <c r="QX156" s="61"/>
      <c r="QY156" s="61"/>
      <c r="QZ156" s="61"/>
      <c r="RA156" s="61"/>
      <c r="RB156" s="61"/>
      <c r="RC156" s="61"/>
      <c r="RD156" s="61"/>
      <c r="RE156" s="61"/>
      <c r="RF156" s="61"/>
      <c r="RG156" s="61"/>
      <c r="RH156" s="61"/>
      <c r="RI156" s="61"/>
      <c r="RJ156" s="61"/>
      <c r="RK156" s="61"/>
      <c r="RL156" s="61"/>
      <c r="RM156" s="61"/>
      <c r="RN156" s="61"/>
      <c r="RO156" s="61"/>
      <c r="RP156" s="61"/>
      <c r="RQ156" s="61"/>
      <c r="RR156" s="61"/>
      <c r="RS156" s="61"/>
      <c r="RT156" s="61"/>
      <c r="RU156" s="61"/>
      <c r="RV156" s="61"/>
      <c r="RW156" s="61"/>
      <c r="RX156" s="61"/>
      <c r="RY156" s="61"/>
      <c r="RZ156" s="61"/>
      <c r="SA156" s="61"/>
      <c r="SB156" s="61"/>
      <c r="SC156" s="61"/>
      <c r="SD156" s="61"/>
      <c r="SE156" s="61"/>
      <c r="SF156" s="61"/>
      <c r="SG156" s="61"/>
      <c r="SH156" s="61"/>
      <c r="SI156" s="61"/>
      <c r="SJ156" s="61"/>
      <c r="SK156" s="61"/>
      <c r="SL156" s="61"/>
      <c r="SM156" s="61"/>
      <c r="SN156" s="61"/>
      <c r="SO156" s="61"/>
      <c r="SP156" s="61"/>
      <c r="SQ156" s="61"/>
      <c r="SR156" s="61"/>
      <c r="SS156" s="61"/>
      <c r="ST156" s="61"/>
      <c r="SU156" s="61"/>
      <c r="SV156" s="61"/>
      <c r="SW156" s="61"/>
      <c r="SX156" s="61"/>
      <c r="SY156" s="61"/>
      <c r="SZ156" s="61"/>
      <c r="TA156" s="61"/>
      <c r="TB156" s="61"/>
      <c r="TC156" s="61"/>
      <c r="TD156" s="61"/>
      <c r="TE156" s="61"/>
      <c r="TF156" s="61"/>
      <c r="TG156" s="61"/>
      <c r="TH156" s="61"/>
      <c r="TI156" s="61"/>
      <c r="TJ156" s="61"/>
      <c r="TK156" s="61"/>
      <c r="TL156" s="61"/>
      <c r="TM156" s="61"/>
      <c r="TN156" s="61"/>
      <c r="TO156" s="61"/>
      <c r="TP156" s="61"/>
      <c r="TQ156" s="61"/>
      <c r="TR156" s="61"/>
      <c r="TS156" s="61"/>
      <c r="TT156" s="61"/>
      <c r="TU156" s="61"/>
      <c r="TV156" s="61"/>
      <c r="TW156" s="61"/>
      <c r="TX156" s="61"/>
      <c r="TY156" s="61"/>
      <c r="TZ156" s="61"/>
      <c r="UA156" s="61"/>
      <c r="UB156" s="61"/>
      <c r="UC156" s="61"/>
      <c r="UD156" s="61"/>
      <c r="UE156" s="61"/>
      <c r="UF156" s="61"/>
      <c r="UG156" s="61"/>
      <c r="UH156" s="61"/>
      <c r="UI156" s="61"/>
      <c r="UJ156" s="61"/>
      <c r="UK156" s="61"/>
      <c r="UL156" s="61"/>
      <c r="UM156" s="61"/>
      <c r="UN156" s="61"/>
      <c r="UO156" s="61"/>
      <c r="UP156" s="61"/>
      <c r="UQ156" s="61"/>
      <c r="UR156" s="61"/>
      <c r="US156" s="61"/>
      <c r="UT156" s="61"/>
      <c r="UU156" s="61"/>
      <c r="UV156" s="61"/>
      <c r="UW156" s="61"/>
      <c r="UX156" s="61"/>
      <c r="UY156" s="61"/>
      <c r="UZ156" s="61"/>
      <c r="VA156" s="61"/>
      <c r="VB156" s="61"/>
      <c r="VC156" s="61"/>
      <c r="VD156" s="61"/>
      <c r="VE156" s="61"/>
      <c r="VF156" s="61"/>
      <c r="VG156" s="61"/>
      <c r="VH156" s="61"/>
      <c r="VI156" s="61"/>
      <c r="VJ156" s="61"/>
      <c r="VK156" s="61"/>
      <c r="VL156" s="61"/>
      <c r="VM156" s="61"/>
      <c r="VN156" s="61"/>
      <c r="VO156" s="61"/>
      <c r="VP156" s="61"/>
      <c r="VQ156" s="61"/>
      <c r="VR156" s="61"/>
      <c r="VS156" s="61"/>
      <c r="VT156" s="61"/>
      <c r="VU156" s="61"/>
      <c r="VV156" s="61"/>
      <c r="VW156" s="61"/>
      <c r="VX156" s="61"/>
      <c r="VY156" s="61"/>
      <c r="VZ156" s="61"/>
      <c r="WA156" s="61"/>
      <c r="WB156" s="61"/>
      <c r="WC156" s="61"/>
      <c r="WD156" s="61"/>
      <c r="WE156" s="61"/>
      <c r="WF156" s="61"/>
      <c r="WG156" s="61"/>
      <c r="WH156" s="61"/>
      <c r="WI156" s="61"/>
      <c r="WJ156" s="61"/>
      <c r="WK156" s="61"/>
      <c r="WL156" s="61"/>
      <c r="WM156" s="61"/>
      <c r="WN156" s="61"/>
      <c r="WO156" s="61"/>
      <c r="WP156" s="61"/>
      <c r="WQ156" s="61"/>
      <c r="WR156" s="61"/>
      <c r="WS156" s="61"/>
      <c r="WT156" s="61"/>
      <c r="WU156" s="61"/>
      <c r="WV156" s="61"/>
      <c r="WW156" s="61"/>
      <c r="WX156" s="61"/>
      <c r="WY156" s="61"/>
      <c r="WZ156" s="61"/>
      <c r="XA156" s="61"/>
      <c r="XB156" s="61"/>
      <c r="XC156" s="61"/>
      <c r="XD156" s="61"/>
      <c r="XE156" s="61"/>
      <c r="XF156" s="61"/>
      <c r="XG156" s="61"/>
      <c r="XH156" s="61"/>
      <c r="XI156" s="61"/>
      <c r="XJ156" s="61"/>
      <c r="XK156" s="61"/>
      <c r="XL156" s="61"/>
      <c r="XM156" s="61"/>
      <c r="XN156" s="61"/>
      <c r="XO156" s="61"/>
      <c r="XP156" s="61"/>
      <c r="XQ156" s="61"/>
      <c r="XR156" s="61"/>
      <c r="XS156" s="61"/>
      <c r="XT156" s="61"/>
      <c r="XU156" s="61"/>
      <c r="XV156" s="61"/>
      <c r="XW156" s="61"/>
      <c r="XX156" s="61"/>
      <c r="XY156" s="61"/>
      <c r="XZ156" s="61"/>
      <c r="YA156" s="61"/>
      <c r="YB156" s="61"/>
      <c r="YC156" s="61"/>
      <c r="YD156" s="61"/>
      <c r="YE156" s="61"/>
      <c r="YF156" s="61"/>
      <c r="YG156" s="61"/>
      <c r="YH156" s="61"/>
      <c r="YI156" s="61"/>
      <c r="YJ156" s="61"/>
      <c r="YK156" s="61"/>
      <c r="YL156" s="61"/>
      <c r="YM156" s="61"/>
      <c r="YN156" s="61"/>
      <c r="YO156" s="61"/>
      <c r="YP156" s="61"/>
      <c r="YQ156" s="61"/>
      <c r="YR156" s="61"/>
      <c r="YS156" s="61"/>
      <c r="YT156" s="61"/>
      <c r="YU156" s="61"/>
      <c r="YV156" s="61"/>
      <c r="YW156" s="61"/>
      <c r="YX156" s="61"/>
      <c r="YY156" s="61"/>
      <c r="YZ156" s="61"/>
      <c r="ZA156" s="61"/>
      <c r="ZB156" s="61"/>
      <c r="ZC156" s="61"/>
      <c r="ZD156" s="61"/>
      <c r="ZE156" s="61"/>
      <c r="ZF156" s="61"/>
      <c r="ZG156" s="61"/>
      <c r="ZH156" s="61"/>
      <c r="ZI156" s="61"/>
      <c r="ZJ156" s="61"/>
      <c r="ZK156" s="61"/>
      <c r="ZL156" s="61"/>
      <c r="ZM156" s="61"/>
      <c r="ZN156" s="61"/>
      <c r="ZO156" s="61"/>
      <c r="ZP156" s="61"/>
      <c r="ZQ156" s="61"/>
      <c r="ZR156" s="61"/>
      <c r="ZS156" s="61"/>
      <c r="ZT156" s="61"/>
      <c r="ZU156" s="61"/>
      <c r="ZV156" s="61"/>
      <c r="ZW156" s="61"/>
      <c r="ZX156" s="61"/>
      <c r="ZY156" s="61"/>
      <c r="ZZ156" s="61"/>
      <c r="AAA156" s="61"/>
      <c r="AAB156" s="61"/>
      <c r="AAC156" s="61"/>
      <c r="AAD156" s="61"/>
      <c r="AAE156" s="61"/>
      <c r="AAF156" s="61"/>
      <c r="AAG156" s="61"/>
      <c r="AAH156" s="61"/>
      <c r="AAI156" s="61"/>
      <c r="AAJ156" s="61"/>
      <c r="AAK156" s="61"/>
      <c r="AAL156" s="61"/>
      <c r="AAM156" s="61"/>
      <c r="AAN156" s="61"/>
      <c r="AAO156" s="61"/>
      <c r="AAP156" s="61"/>
      <c r="AAQ156" s="61"/>
      <c r="AAR156" s="61"/>
      <c r="AAS156" s="61"/>
      <c r="AAT156" s="61"/>
      <c r="AAU156" s="61"/>
      <c r="AAV156" s="61"/>
      <c r="AAW156" s="61"/>
      <c r="AAX156" s="61"/>
      <c r="AAY156" s="61"/>
      <c r="AAZ156" s="61"/>
      <c r="ABA156" s="61"/>
      <c r="ABB156" s="61"/>
      <c r="ABC156" s="61"/>
      <c r="ABD156" s="61"/>
      <c r="ABE156" s="61"/>
      <c r="ABF156" s="61"/>
      <c r="ABG156" s="61"/>
      <c r="ABH156" s="61"/>
      <c r="ABI156" s="61"/>
      <c r="ABJ156" s="61"/>
      <c r="ABK156" s="61"/>
      <c r="ABL156" s="61"/>
      <c r="ABM156" s="61"/>
      <c r="ABN156" s="61"/>
      <c r="ABO156" s="61"/>
      <c r="ABP156" s="61"/>
      <c r="ABQ156" s="61"/>
      <c r="ABR156" s="61"/>
      <c r="ABS156" s="61"/>
      <c r="ABT156" s="61"/>
      <c r="ABU156" s="61"/>
      <c r="ABV156" s="61"/>
      <c r="ABW156" s="61"/>
      <c r="ABX156" s="61"/>
      <c r="ABY156" s="61"/>
      <c r="ABZ156" s="61"/>
      <c r="ACA156" s="61"/>
      <c r="ACB156" s="61"/>
      <c r="ACC156" s="61"/>
      <c r="ACD156" s="61"/>
      <c r="ACE156" s="61"/>
      <c r="ACF156" s="61"/>
      <c r="ACG156" s="61"/>
      <c r="ACH156" s="61"/>
      <c r="ACI156" s="61"/>
      <c r="ACJ156" s="61"/>
      <c r="ACK156" s="61"/>
      <c r="ACL156" s="61"/>
      <c r="ACM156" s="61"/>
      <c r="ACN156" s="61"/>
      <c r="ACO156" s="61"/>
      <c r="ACP156" s="61"/>
      <c r="ACQ156" s="61"/>
      <c r="ACR156" s="61"/>
      <c r="ACS156" s="61"/>
      <c r="ACT156" s="61"/>
      <c r="ACU156" s="61"/>
      <c r="ACV156" s="61"/>
      <c r="ACW156" s="61"/>
      <c r="ACX156" s="61"/>
      <c r="ACY156" s="61"/>
      <c r="ACZ156" s="61"/>
      <c r="ADA156" s="61"/>
      <c r="ADB156" s="61"/>
      <c r="ADC156" s="61"/>
      <c r="ADD156" s="61"/>
      <c r="ADE156" s="61"/>
      <c r="ADF156" s="61"/>
      <c r="ADG156" s="61"/>
      <c r="ADH156" s="61"/>
      <c r="ADI156" s="61"/>
      <c r="ADJ156" s="61"/>
      <c r="ADK156" s="61"/>
      <c r="ADL156" s="61"/>
      <c r="ADM156" s="61"/>
      <c r="ADN156" s="61"/>
      <c r="ADO156" s="61"/>
      <c r="ADP156" s="61"/>
      <c r="ADQ156" s="61"/>
      <c r="ADR156" s="61"/>
      <c r="ADS156" s="61"/>
      <c r="ADT156" s="61"/>
      <c r="ADU156" s="61"/>
      <c r="ADV156" s="61"/>
      <c r="ADW156" s="61"/>
      <c r="ADX156" s="61"/>
      <c r="ADY156" s="61"/>
      <c r="ADZ156" s="61"/>
      <c r="AEA156" s="61"/>
      <c r="AEB156" s="61"/>
      <c r="AEC156" s="61"/>
      <c r="AED156" s="61"/>
      <c r="AEE156" s="61"/>
      <c r="AEF156" s="61"/>
      <c r="AEG156" s="61"/>
      <c r="AEH156" s="61"/>
      <c r="AEI156" s="61"/>
      <c r="AEJ156" s="61"/>
      <c r="AEK156" s="61"/>
      <c r="AEL156" s="61"/>
      <c r="AEM156" s="61"/>
      <c r="AEN156" s="61"/>
      <c r="AEO156" s="61"/>
      <c r="AEP156" s="61"/>
      <c r="AEQ156" s="61"/>
      <c r="AER156" s="61"/>
      <c r="AES156" s="61"/>
      <c r="AET156" s="61"/>
      <c r="AEU156" s="61"/>
      <c r="AEV156" s="61"/>
      <c r="AEW156" s="61"/>
      <c r="AEX156" s="61"/>
      <c r="AEY156" s="61"/>
      <c r="AEZ156" s="61"/>
      <c r="AFA156" s="61"/>
      <c r="AFB156" s="61"/>
      <c r="AFC156" s="61"/>
      <c r="AFD156" s="61"/>
      <c r="AFE156" s="61"/>
      <c r="AFF156" s="61"/>
      <c r="AFG156" s="61"/>
      <c r="AFH156" s="61"/>
      <c r="AFI156" s="61"/>
      <c r="AFJ156" s="61"/>
      <c r="AFK156" s="61"/>
      <c r="AFL156" s="61"/>
      <c r="AFM156" s="61"/>
      <c r="AFN156" s="61"/>
      <c r="AFO156" s="61"/>
      <c r="AFP156" s="61"/>
      <c r="AFQ156" s="61"/>
      <c r="AFR156" s="61"/>
      <c r="AFS156" s="61"/>
      <c r="AFT156" s="61"/>
      <c r="AFU156" s="61"/>
      <c r="AFV156" s="61"/>
      <c r="AFW156" s="61"/>
      <c r="AFX156" s="61"/>
      <c r="AFY156" s="61"/>
      <c r="AFZ156" s="61"/>
      <c r="AGA156" s="61"/>
      <c r="AGB156" s="61"/>
      <c r="AGC156" s="61"/>
      <c r="AGD156" s="61"/>
      <c r="AGE156" s="61"/>
      <c r="AGF156" s="61"/>
      <c r="AGG156" s="61"/>
      <c r="AGH156" s="61"/>
      <c r="AGI156" s="61"/>
      <c r="AGJ156" s="61"/>
      <c r="AGK156" s="61"/>
      <c r="AGL156" s="61"/>
      <c r="AGM156" s="61"/>
      <c r="AGN156" s="61"/>
      <c r="AGO156" s="61"/>
      <c r="AGP156" s="61"/>
      <c r="AGQ156" s="61"/>
      <c r="AGR156" s="61"/>
      <c r="AGS156" s="61"/>
      <c r="AGT156" s="61"/>
      <c r="AGU156" s="61"/>
      <c r="AGV156" s="61"/>
      <c r="AGW156" s="61"/>
      <c r="AGX156" s="61"/>
      <c r="AGY156" s="61"/>
      <c r="AGZ156" s="61"/>
      <c r="AHA156" s="61"/>
      <c r="AHB156" s="61"/>
      <c r="AHC156" s="61"/>
      <c r="AHD156" s="61"/>
      <c r="AHE156" s="61"/>
      <c r="AHF156" s="61"/>
      <c r="AHG156" s="61"/>
      <c r="AHH156" s="61"/>
      <c r="AHI156" s="61"/>
      <c r="AHJ156" s="61"/>
      <c r="AHK156" s="61"/>
      <c r="AHL156" s="61"/>
      <c r="AHM156" s="61"/>
      <c r="AHN156" s="61"/>
      <c r="AHO156" s="61"/>
      <c r="AHP156" s="61"/>
      <c r="AHQ156" s="61"/>
      <c r="AHR156" s="61"/>
      <c r="AHS156" s="61"/>
      <c r="AHT156" s="61"/>
      <c r="AHU156" s="61"/>
      <c r="AHV156" s="61"/>
      <c r="AHW156" s="61"/>
      <c r="AHX156" s="61"/>
      <c r="AHY156" s="61"/>
      <c r="AHZ156" s="61"/>
      <c r="AIA156" s="61"/>
      <c r="AIB156" s="61"/>
      <c r="AIC156" s="61"/>
      <c r="AID156" s="61"/>
      <c r="AIE156" s="61"/>
      <c r="AIF156" s="61"/>
      <c r="AIG156" s="61"/>
      <c r="AIH156" s="61"/>
      <c r="AII156" s="61"/>
      <c r="AIJ156" s="61"/>
      <c r="AIK156" s="61"/>
      <c r="AIL156" s="61"/>
      <c r="AIM156" s="61"/>
      <c r="AIN156" s="61"/>
      <c r="AIO156" s="61"/>
      <c r="AIP156" s="61"/>
      <c r="AIQ156" s="61"/>
      <c r="AIR156" s="61"/>
      <c r="AIS156" s="61"/>
      <c r="AIT156" s="61"/>
      <c r="AIU156" s="61"/>
      <c r="AIV156" s="61"/>
      <c r="AIW156" s="61"/>
      <c r="AIX156" s="61"/>
      <c r="AIY156" s="61"/>
      <c r="AIZ156" s="61"/>
      <c r="AJA156" s="61"/>
      <c r="AJB156" s="61"/>
      <c r="AJC156" s="61"/>
      <c r="AJD156" s="61"/>
      <c r="AJE156" s="61"/>
      <c r="AJF156" s="61"/>
      <c r="AJG156" s="61"/>
      <c r="AJH156" s="61"/>
      <c r="AJI156" s="61"/>
      <c r="AJJ156" s="61"/>
      <c r="AJK156" s="61"/>
      <c r="AJL156" s="61"/>
      <c r="AJM156" s="61"/>
      <c r="AJN156" s="61"/>
      <c r="AJO156" s="61"/>
      <c r="AJP156" s="61"/>
      <c r="AJQ156" s="61"/>
      <c r="AJR156" s="61"/>
      <c r="AJS156" s="61"/>
      <c r="AJT156" s="61"/>
      <c r="AJU156" s="61"/>
      <c r="AJV156" s="61"/>
      <c r="AJW156" s="61"/>
      <c r="AJX156" s="61"/>
      <c r="AJY156" s="61"/>
      <c r="AJZ156" s="61"/>
      <c r="AKA156" s="61"/>
      <c r="AKB156" s="61"/>
      <c r="AKC156" s="61"/>
      <c r="AKD156" s="61"/>
      <c r="AKE156" s="61"/>
      <c r="AKF156" s="61"/>
      <c r="AKG156" s="61"/>
      <c r="AKH156" s="61"/>
      <c r="AKI156" s="61"/>
      <c r="AKJ156" s="61"/>
      <c r="AKK156" s="61"/>
      <c r="AKL156" s="61"/>
      <c r="AKM156" s="61"/>
      <c r="AKN156" s="61"/>
      <c r="AKO156" s="61"/>
      <c r="AKP156" s="61"/>
      <c r="AKQ156" s="61"/>
      <c r="AKR156" s="61"/>
      <c r="AKS156" s="61"/>
      <c r="AKT156" s="61"/>
      <c r="AKU156" s="61"/>
      <c r="AKV156" s="61"/>
      <c r="AKW156" s="61"/>
      <c r="AKX156" s="61"/>
      <c r="AKY156" s="61"/>
      <c r="AKZ156" s="61"/>
      <c r="ALA156" s="61"/>
      <c r="ALB156" s="61"/>
      <c r="ALC156" s="61"/>
      <c r="ALD156" s="61"/>
      <c r="ALE156" s="61"/>
      <c r="ALF156" s="61"/>
      <c r="ALG156" s="61"/>
      <c r="ALH156" s="61"/>
      <c r="ALI156" s="61"/>
      <c r="ALJ156" s="61"/>
      <c r="ALK156" s="61"/>
      <c r="ALL156" s="61"/>
      <c r="ALM156" s="61"/>
      <c r="ALN156" s="61"/>
      <c r="ALO156" s="61"/>
      <c r="ALP156" s="61"/>
      <c r="ALQ156" s="61"/>
      <c r="ALR156" s="61"/>
      <c r="ALS156" s="61"/>
      <c r="ALT156" s="61"/>
      <c r="ALU156" s="61"/>
      <c r="ALV156" s="61"/>
      <c r="ALW156" s="61"/>
      <c r="ALX156" s="61"/>
      <c r="ALY156" s="61"/>
      <c r="ALZ156" s="61"/>
      <c r="AMA156" s="61"/>
      <c r="AMB156" s="61"/>
      <c r="AMC156" s="61"/>
      <c r="AMD156" s="61"/>
      <c r="AME156" s="61"/>
      <c r="AMF156" s="61"/>
      <c r="AMG156" s="61"/>
      <c r="AMH156" s="61"/>
      <c r="AMI156" s="61"/>
      <c r="AMJ156" s="61"/>
      <c r="AMK156" s="61"/>
      <c r="AML156" s="61"/>
      <c r="AMM156" s="61"/>
      <c r="AMN156" s="61"/>
      <c r="AMO156" s="61"/>
      <c r="AMP156" s="61"/>
      <c r="AMQ156" s="61"/>
      <c r="AMR156" s="61"/>
      <c r="AMS156" s="61"/>
      <c r="AMT156" s="61"/>
      <c r="AMU156" s="61"/>
      <c r="AMV156" s="61"/>
      <c r="AMW156" s="61"/>
      <c r="AMX156" s="61"/>
      <c r="AMY156" s="61"/>
      <c r="AMZ156" s="61"/>
      <c r="ANA156" s="61"/>
      <c r="ANB156" s="61"/>
      <c r="ANC156" s="61"/>
      <c r="AND156" s="61"/>
      <c r="ANE156" s="61"/>
      <c r="ANF156" s="61"/>
      <c r="ANG156" s="61"/>
      <c r="ANH156" s="61"/>
      <c r="ANI156" s="61"/>
      <c r="ANJ156" s="35"/>
    </row>
    <row r="157" spans="1:1050" s="171" customFormat="1" ht="26.1" customHeight="1" outlineLevel="2" x14ac:dyDescent="0.2">
      <c r="A157" s="386">
        <f>EJ157</f>
        <v>340</v>
      </c>
      <c r="B157" s="387" t="s">
        <v>137</v>
      </c>
      <c r="C157" s="387" t="s">
        <v>113</v>
      </c>
      <c r="D157" s="387" t="s">
        <v>10</v>
      </c>
      <c r="E157" s="387" t="s">
        <v>115</v>
      </c>
      <c r="F157" s="387"/>
      <c r="G157" s="388" t="s">
        <v>261</v>
      </c>
      <c r="H157" s="389" t="s">
        <v>130</v>
      </c>
      <c r="I157" s="389">
        <v>14</v>
      </c>
      <c r="J157" s="391">
        <v>515.26</v>
      </c>
      <c r="K157" s="391">
        <v>37.89</v>
      </c>
      <c r="L157" s="391">
        <v>301.61</v>
      </c>
      <c r="M157" s="391">
        <v>216.69</v>
      </c>
      <c r="N157" s="391"/>
      <c r="O157" s="391"/>
      <c r="P157" s="391"/>
      <c r="Q157" s="391"/>
      <c r="R157" s="391"/>
      <c r="S157" s="391"/>
      <c r="T157" s="391">
        <f t="shared" si="116"/>
        <v>1071.45</v>
      </c>
      <c r="U157" s="391">
        <f t="shared" si="117"/>
        <v>14566.919999999998</v>
      </c>
      <c r="V157" s="389">
        <v>3</v>
      </c>
      <c r="W157" s="392">
        <v>16</v>
      </c>
      <c r="X157" s="393">
        <f>VLOOKUP(W157,'[1]PPTOS GENERALES 2024'!$AO$45:$AQ$56,3)*Y157</f>
        <v>420.75</v>
      </c>
      <c r="Y157" s="394">
        <v>1</v>
      </c>
      <c r="Z157" s="395">
        <f>VLOOKUP(C157,'[1]PPTOS GENERALES 2024'!$AL$3:$AO$8,4)*Y157</f>
        <v>659.44</v>
      </c>
      <c r="AA157" s="395">
        <f>VLOOKUP(C157,'[1]PPTOS GENERALES 2024'!$AL$3:$AP$8,5)*DM157*Y157</f>
        <v>16.239999999999998</v>
      </c>
      <c r="AB157" s="395"/>
      <c r="AC157" s="391">
        <f>VLOOKUP(C157,'[1]PPTOS GENERALES 2024'!$AU$3:$AV$8,2)*Y157</f>
        <v>659.44399999999996</v>
      </c>
      <c r="AD157" s="391">
        <f>VLOOKUP(C157,'[1]PPTOS GENERALES 2024'!$AU$3:$AW$8,3)*DM157*Y157</f>
        <v>16.235999999999997</v>
      </c>
      <c r="AE157" s="396">
        <f>VLOOKUP(I157,'[1]PPTOS GENERALES 2024'!$AO$44:$AQ$47,3)*Y157</f>
        <v>366.76</v>
      </c>
      <c r="AF157" s="391">
        <f t="shared" si="118"/>
        <v>53.990000000000009</v>
      </c>
      <c r="AG157" s="391">
        <f>VLOOKUP(V157,'[1]PPTOS GENERALES 2024'!$AL$44:$AU$47,10)*Y157</f>
        <v>446.37</v>
      </c>
      <c r="AH157" s="391"/>
      <c r="AI157" s="391"/>
      <c r="AJ157" s="391"/>
      <c r="AK157" s="397"/>
      <c r="AL157" s="391">
        <f>VLOOKUP(V157,'[1]PPTOS GENERALES 2024'!$AL$45:$BB$56,12)*AK157</f>
        <v>0</v>
      </c>
      <c r="AM157" s="397">
        <v>0</v>
      </c>
      <c r="AN157" s="391">
        <f>VLOOKUP(V157,'[1]PPTOS GENERALES 2024'!$AL$45:$BB$56,14)*AM157</f>
        <v>0</v>
      </c>
      <c r="AO157" s="397"/>
      <c r="AP157" s="391">
        <f>VLOOKUP(V157,'[1]PPTOS GENERALES 2024'!$AL$45:$BB$56,15)*AO157</f>
        <v>0</v>
      </c>
      <c r="AQ157" s="397"/>
      <c r="AR157" s="391">
        <f>VLOOKUP(V157,'[1]PPTOS GENERALES 2024'!$AL$45:$BB$56,17)*AQ157</f>
        <v>0</v>
      </c>
      <c r="AS157" s="397"/>
      <c r="AT157" s="391">
        <f>VLOOKUP(V157,'[1]PPTOS GENERALES 2024'!$AL$45:$BG$56,18)*AS157</f>
        <v>0</v>
      </c>
      <c r="AU157" s="398"/>
      <c r="AV157" s="391">
        <f>VLOOKUP(V157,'[1]PPTOS GENERALES 2024'!$AL$45:$BG$56,19)*AU157</f>
        <v>0</v>
      </c>
      <c r="AW157" s="398"/>
      <c r="AX157" s="391">
        <f>VLOOKUP(V157,'[1]PPTOS GENERALES 2024'!$AL$45:$BG$56,20)*AW157</f>
        <v>0</v>
      </c>
      <c r="AY157" s="398"/>
      <c r="AZ157" s="391">
        <f>VLOOKUP(V157,'[1]PPTOS GENERALES 2024'!$AL$45:$BG$56,21)*AY157</f>
        <v>0</v>
      </c>
      <c r="BA157" s="398"/>
      <c r="BB157" s="391">
        <f>VLOOKUP(V157,'[1]PPTOS GENERALES 2024'!$AL$45:$BG$56,22)*BA157</f>
        <v>0</v>
      </c>
      <c r="BC157" s="398"/>
      <c r="BD157" s="270">
        <f>VLOOKUP(V157,'[1]PPTOS GENERALES 2024'!$AL$45:$BZ$56,23)*BC157</f>
        <v>0</v>
      </c>
      <c r="BE157" s="398"/>
      <c r="BF157" s="270">
        <f>VLOOKUP(V157,'[1]PPTOS GENERALES 2024'!$AL$45:$BZ$56,24)*BE157</f>
        <v>0</v>
      </c>
      <c r="BG157" s="398"/>
      <c r="BH157" s="270">
        <f>VLOOKUP(V157,'[1]PPTOS GENERALES 2024'!$AL$45:$BZ$56,25)*BG157</f>
        <v>0</v>
      </c>
      <c r="BI157" s="398">
        <v>1</v>
      </c>
      <c r="BJ157" s="270">
        <f>VLOOKUP(V157,'[1]PPTOS GENERALES 2024'!$AL$45:$BZ$56,26)*BI157</f>
        <v>100.03437500000001</v>
      </c>
      <c r="BK157" s="398"/>
      <c r="BL157" s="270">
        <f>VLOOKUP(V157,'[1]PPTOS GENERALES 2024'!$AL$45:$BZ$56,27)*BK157</f>
        <v>0</v>
      </c>
      <c r="BM157" s="270"/>
      <c r="BN157" s="270">
        <f>VLOOKUP(V157,'[1]PPTOS GENERALES 2024'!$AL$45:$BZ$56,28)*BM157</f>
        <v>0</v>
      </c>
      <c r="BO157" s="270"/>
      <c r="BP157" s="270">
        <f>VLOOKUP(V157,'[1]PPTOS GENERALES 2024'!$AL$45:$BZ$56,29)*BO157</f>
        <v>0</v>
      </c>
      <c r="BQ157" s="270"/>
      <c r="BR157" s="270">
        <f>VLOOKUP(V157,'[1]PPTOS GENERALES 2024'!$AL$45:$BZ$56,30)*BQ157</f>
        <v>0</v>
      </c>
      <c r="BS157" s="270"/>
      <c r="BT157" s="270">
        <f>VLOOKUP(V157,'[1]PPTOS GENERALES 2024'!$AL$45:$BZ$56,31)*BS157</f>
        <v>0</v>
      </c>
      <c r="BU157" s="270"/>
      <c r="BV157" s="270">
        <f>VLOOKUP(V157,'[1]PPTOS GENERALES 2024'!$AL$45:$BZ$56,32)*BU157</f>
        <v>0</v>
      </c>
      <c r="BW157" s="270"/>
      <c r="BX157" s="270">
        <f>VLOOKUP(V157,'[1]PPTOS GENERALES 2024'!$AL$45:$BZ$56,33)*BW157</f>
        <v>0</v>
      </c>
      <c r="BY157" s="270"/>
      <c r="BZ157" s="270">
        <f>VLOOKUP(V157,'[1]PPTOS GENERALES 2024'!$AL$45:$BZ$56,34)*BY157</f>
        <v>0</v>
      </c>
      <c r="CA157" s="270">
        <v>1</v>
      </c>
      <c r="CB157" s="270">
        <f>VLOOKUP(V157,'[1]PPTOS GENERALES 2024'!$AL$45:$BZ$56,35)*CA157</f>
        <v>27.068124999999998</v>
      </c>
      <c r="CC157" s="270">
        <v>0</v>
      </c>
      <c r="CD157" s="270">
        <f>VLOOKUP(V157,'[1]PPTOS GENERALES 2024'!$AL$45:$BZ$56,36)*CC157</f>
        <v>0</v>
      </c>
      <c r="CE157" s="270">
        <v>0</v>
      </c>
      <c r="CF157" s="270">
        <f>VLOOKUP(V157,'[1]PPTOS GENERALES 2024'!$AL$45:$BZ$56,37)*CE157</f>
        <v>0</v>
      </c>
      <c r="CG157" s="270">
        <v>0</v>
      </c>
      <c r="CH157" s="270">
        <f>VLOOKUP(V157,'[1]PPTOS GENERALES 2024'!$AL$45:$BZ$56,38)*CG157</f>
        <v>0</v>
      </c>
      <c r="CI157" s="270">
        <v>0</v>
      </c>
      <c r="CJ157" s="270">
        <f>VLOOKUP(V157,'[1]PPTOS GENERALES 2024'!$AL$45:$BZ$56,39)*CI157</f>
        <v>0</v>
      </c>
      <c r="CK157" s="270"/>
      <c r="CL157" s="270">
        <f>VLOOKUP(V157,'[1]PPTOS GENERALES 2024'!$AL$45:$BZ$56,40)*CK157</f>
        <v>0</v>
      </c>
      <c r="CM157" s="270">
        <v>1</v>
      </c>
      <c r="CN157" s="270">
        <f>VLOOKUP(V157,'[1]PPTOS GENERALES 2024'!$AL$45:$BZ$56,41)*CM157</f>
        <v>27.068124999999998</v>
      </c>
      <c r="CO157" s="391"/>
      <c r="CP157" s="391"/>
      <c r="CQ157" s="391"/>
      <c r="CR157" s="391"/>
      <c r="CS157" s="391"/>
      <c r="CT157" s="391">
        <f t="array" ref="CT157">ROUND(Z157*14,2)</f>
        <v>9232.16</v>
      </c>
      <c r="CU157" s="391">
        <f t="array" ref="CU157">ROUND((AA157*12)+ (AD157*2)+AB157,2)</f>
        <v>227.35</v>
      </c>
      <c r="CV157" s="270">
        <f>SUM(CO157:CU157)</f>
        <v>9459.51</v>
      </c>
      <c r="CW157" s="391">
        <f t="array" ref="CW157">ROUND((AE157+AF157)*14,2)</f>
        <v>5890.5</v>
      </c>
      <c r="CX157" s="391">
        <f t="array" ref="CX157">ROUND(AG157*14,2)</f>
        <v>6249.18</v>
      </c>
      <c r="CY157" s="270">
        <f t="shared" si="119"/>
        <v>2158.39</v>
      </c>
      <c r="CZ157" s="278">
        <f t="shared" si="120"/>
        <v>8407.57</v>
      </c>
      <c r="DA157" s="129">
        <f t="shared" ref="DA157:DA163" si="126">CO157+CP157+CR157+CS157+CT157+CU157+CW157+CX157+CY157</f>
        <v>23757.58</v>
      </c>
      <c r="DB157" s="390">
        <v>0</v>
      </c>
      <c r="DC157" s="391">
        <f t="shared" si="121"/>
        <v>21599.200000000001</v>
      </c>
      <c r="DD157" s="401">
        <f t="shared" si="122"/>
        <v>0.48275682162049383</v>
      </c>
      <c r="DE157" s="391"/>
      <c r="DF157" s="391"/>
      <c r="DG157" s="391">
        <f t="shared" si="123"/>
        <v>1542.8000000000002</v>
      </c>
      <c r="DH157" s="389">
        <v>1615</v>
      </c>
      <c r="DI157" s="402" t="s">
        <v>122</v>
      </c>
      <c r="DJ157" s="413">
        <v>44531</v>
      </c>
      <c r="DK157" s="284">
        <v>45658</v>
      </c>
      <c r="DL157" s="403">
        <f t="shared" si="124"/>
        <v>1</v>
      </c>
      <c r="DM157" s="403">
        <f t="shared" si="125"/>
        <v>1</v>
      </c>
      <c r="DN157" s="404">
        <f>ROUND(AF157/30,2)</f>
        <v>1.8</v>
      </c>
      <c r="DO157" s="405">
        <f>ROUND(AJ157/30,2)</f>
        <v>0</v>
      </c>
      <c r="DP157" s="405">
        <f>ROUND(AL157/30,2)</f>
        <v>0</v>
      </c>
      <c r="DQ157" s="405">
        <f>ROUND(AN157/30,2)</f>
        <v>0</v>
      </c>
      <c r="DR157" s="405">
        <f>ROUND(AP157/30,2)</f>
        <v>0</v>
      </c>
      <c r="DS157" s="405">
        <f>ROUND(AR157/30,2)</f>
        <v>0</v>
      </c>
      <c r="DT157" s="405">
        <f>ROUND(AT157/30,2)</f>
        <v>0</v>
      </c>
      <c r="DU157" s="405">
        <f>ROUND(AV157/30,2)</f>
        <v>0</v>
      </c>
      <c r="DV157" s="405">
        <f>ROUND(AX157/30,2)</f>
        <v>0</v>
      </c>
      <c r="DW157" s="405">
        <f>ROUND(AZ157/30,2)</f>
        <v>0</v>
      </c>
      <c r="DX157" s="405">
        <f>ROUND(BB157/30,2)</f>
        <v>0</v>
      </c>
      <c r="DY157" s="204"/>
      <c r="DZ157" s="406">
        <v>213</v>
      </c>
      <c r="EA157" s="406">
        <v>1471.1</v>
      </c>
      <c r="EB157" s="407" t="e">
        <f>#REF!-DZ157</f>
        <v>#REF!</v>
      </c>
      <c r="EC157" s="408">
        <f>DG157-EA157</f>
        <v>71.700000000000273</v>
      </c>
      <c r="ED157" s="409">
        <f>ROUND(DB157/2,2)</f>
        <v>0</v>
      </c>
      <c r="EE157" s="204"/>
      <c r="EF157" s="204"/>
      <c r="EG157" s="204"/>
      <c r="EH157" s="204"/>
      <c r="EI157" s="134" t="s">
        <v>169</v>
      </c>
      <c r="EJ157" s="124">
        <v>340</v>
      </c>
      <c r="EK157" s="295" t="s">
        <v>147</v>
      </c>
      <c r="EL157" s="205">
        <v>4</v>
      </c>
      <c r="EM157" s="205">
        <v>0</v>
      </c>
      <c r="EN157" s="205" t="s">
        <v>132</v>
      </c>
      <c r="EO157" s="170" t="s">
        <v>132</v>
      </c>
      <c r="EP157" s="172"/>
      <c r="EQ157" s="172"/>
      <c r="ER157" s="172"/>
      <c r="ES157" s="172"/>
      <c r="ET157" s="172"/>
      <c r="EU157" s="172"/>
      <c r="EV157" s="172"/>
      <c r="EW157" s="172"/>
      <c r="EX157" s="172"/>
      <c r="EY157" s="172"/>
      <c r="EZ157" s="172"/>
      <c r="FA157" s="172"/>
      <c r="FB157" s="172"/>
      <c r="FC157" s="172"/>
      <c r="FD157" s="172"/>
      <c r="FE157" s="172"/>
      <c r="FF157" s="172"/>
      <c r="FG157" s="172"/>
      <c r="FH157" s="172"/>
      <c r="FI157" s="172"/>
      <c r="FJ157" s="172"/>
      <c r="FK157" s="172"/>
      <c r="FL157" s="172"/>
      <c r="FM157" s="172"/>
      <c r="FN157" s="172"/>
      <c r="FO157" s="172"/>
      <c r="FP157" s="172"/>
      <c r="FQ157" s="172"/>
      <c r="FR157" s="172"/>
      <c r="FS157" s="172"/>
      <c r="FT157" s="172"/>
      <c r="FU157" s="172"/>
      <c r="FV157" s="172"/>
      <c r="FW157" s="172"/>
      <c r="FX157" s="172"/>
      <c r="FY157" s="172"/>
      <c r="FZ157" s="172"/>
      <c r="GA157" s="172"/>
      <c r="GB157" s="172"/>
      <c r="GC157" s="172"/>
      <c r="GD157" s="172"/>
      <c r="GE157" s="172"/>
      <c r="GF157" s="172"/>
      <c r="GG157" s="172"/>
      <c r="GH157" s="172"/>
      <c r="GI157" s="172"/>
      <c r="GJ157" s="172"/>
      <c r="GK157" s="172"/>
      <c r="GL157" s="172"/>
      <c r="GM157" s="172"/>
      <c r="GN157" s="172"/>
      <c r="GO157" s="172"/>
      <c r="GP157" s="172"/>
      <c r="GQ157" s="172"/>
      <c r="GR157" s="172"/>
      <c r="GS157" s="172"/>
      <c r="GT157" s="172"/>
      <c r="GU157" s="172"/>
      <c r="GV157" s="172"/>
      <c r="GW157" s="172"/>
      <c r="GX157" s="172"/>
      <c r="GY157" s="172"/>
      <c r="GZ157" s="172"/>
      <c r="HA157" s="172"/>
      <c r="HB157" s="172"/>
      <c r="HC157" s="172"/>
      <c r="HD157" s="172"/>
      <c r="HE157" s="172"/>
      <c r="HF157" s="172"/>
      <c r="HG157" s="172"/>
      <c r="HH157" s="172"/>
      <c r="HI157" s="172"/>
      <c r="HJ157" s="172"/>
      <c r="HK157" s="172"/>
      <c r="HL157" s="172"/>
      <c r="HM157" s="172"/>
      <c r="HN157" s="172"/>
      <c r="HO157" s="172"/>
      <c r="HP157" s="172"/>
      <c r="HQ157" s="172"/>
      <c r="HR157" s="172"/>
      <c r="HS157" s="172"/>
      <c r="HT157" s="172"/>
      <c r="HU157" s="172"/>
      <c r="HV157" s="172"/>
      <c r="HW157" s="172"/>
      <c r="HX157" s="172"/>
      <c r="HY157" s="172"/>
      <c r="HZ157" s="172"/>
      <c r="IA157" s="172"/>
      <c r="IB157" s="172"/>
      <c r="IC157" s="172"/>
      <c r="ID157" s="172"/>
      <c r="IE157" s="172"/>
      <c r="IF157" s="172"/>
      <c r="IG157" s="172"/>
      <c r="IH157" s="172"/>
      <c r="II157" s="172"/>
      <c r="IJ157" s="172"/>
      <c r="IK157" s="172"/>
      <c r="IL157" s="172"/>
      <c r="IM157" s="172"/>
      <c r="IN157" s="172"/>
      <c r="IO157" s="172"/>
      <c r="IP157" s="576"/>
      <c r="IQ157" s="576"/>
      <c r="IR157" s="576"/>
      <c r="IS157" s="576"/>
      <c r="IT157" s="576"/>
      <c r="IU157" s="576"/>
      <c r="IV157" s="576"/>
      <c r="IW157" s="576"/>
      <c r="IX157" s="576"/>
      <c r="IY157" s="576"/>
      <c r="IZ157" s="576"/>
      <c r="JA157" s="576"/>
      <c r="JB157" s="576"/>
      <c r="JC157" s="576"/>
      <c r="JD157" s="576"/>
      <c r="JE157" s="576"/>
      <c r="JF157" s="576"/>
      <c r="JG157" s="576"/>
      <c r="JH157" s="576"/>
      <c r="JI157" s="576"/>
      <c r="JJ157" s="576"/>
      <c r="JK157" s="576"/>
      <c r="JL157" s="576"/>
      <c r="JM157" s="576"/>
      <c r="JN157" s="576"/>
      <c r="JO157" s="576"/>
      <c r="JP157" s="576"/>
      <c r="JQ157" s="576"/>
      <c r="JR157" s="576"/>
      <c r="JS157" s="576"/>
      <c r="JT157" s="576"/>
      <c r="JU157" s="576"/>
      <c r="JV157" s="576"/>
      <c r="JW157" s="576"/>
      <c r="JX157" s="576"/>
      <c r="JY157" s="576"/>
      <c r="JZ157" s="576"/>
      <c r="KA157" s="576"/>
      <c r="KB157" s="576"/>
      <c r="KC157" s="576"/>
      <c r="KD157" s="576"/>
      <c r="KE157" s="576"/>
      <c r="KF157" s="576"/>
      <c r="KG157" s="576"/>
      <c r="KH157" s="576"/>
      <c r="KI157" s="576"/>
      <c r="KJ157" s="576"/>
      <c r="KK157" s="576"/>
      <c r="KL157" s="576"/>
      <c r="KM157" s="576"/>
      <c r="KN157" s="576"/>
      <c r="KO157" s="576"/>
      <c r="KP157" s="576"/>
      <c r="KQ157" s="576"/>
      <c r="KR157" s="576"/>
      <c r="KS157" s="576"/>
      <c r="KT157" s="576"/>
      <c r="KU157" s="576"/>
      <c r="KV157" s="576"/>
      <c r="KW157" s="576"/>
      <c r="KX157" s="576"/>
      <c r="KY157" s="576"/>
      <c r="KZ157" s="576"/>
      <c r="LA157" s="576"/>
      <c r="LB157" s="576"/>
      <c r="LC157" s="576"/>
      <c r="LD157" s="576"/>
      <c r="LE157" s="576"/>
      <c r="LF157" s="576"/>
      <c r="LG157" s="576"/>
      <c r="LH157" s="576"/>
      <c r="LI157" s="576"/>
      <c r="LJ157" s="576"/>
      <c r="LK157" s="576"/>
      <c r="LL157" s="576"/>
      <c r="LM157" s="576"/>
      <c r="LN157" s="576"/>
      <c r="LO157" s="576"/>
      <c r="LP157" s="576"/>
      <c r="LQ157" s="576"/>
      <c r="LR157" s="576"/>
      <c r="LS157" s="576"/>
      <c r="LT157" s="576"/>
      <c r="LU157" s="576"/>
      <c r="LV157" s="576"/>
      <c r="LW157" s="576"/>
      <c r="LX157" s="576"/>
      <c r="LY157" s="576"/>
      <c r="LZ157" s="576"/>
      <c r="MA157" s="576"/>
      <c r="MB157" s="576"/>
      <c r="MC157" s="576"/>
      <c r="MD157" s="576"/>
      <c r="ME157" s="576"/>
      <c r="MF157" s="576"/>
      <c r="MG157" s="576"/>
      <c r="MH157" s="576"/>
      <c r="MI157" s="576"/>
      <c r="MJ157" s="576"/>
      <c r="MK157" s="576"/>
      <c r="ML157" s="576"/>
      <c r="MM157" s="576"/>
      <c r="MN157" s="576"/>
      <c r="MO157" s="576"/>
      <c r="MP157" s="576"/>
      <c r="MQ157" s="576"/>
      <c r="MR157" s="576"/>
      <c r="MS157" s="576"/>
      <c r="MT157" s="576"/>
      <c r="MU157" s="576"/>
      <c r="MV157" s="576"/>
      <c r="MW157" s="576"/>
      <c r="MX157" s="576"/>
      <c r="MY157" s="576"/>
      <c r="MZ157" s="576"/>
      <c r="NA157" s="576"/>
      <c r="NB157" s="576"/>
      <c r="NC157" s="576"/>
      <c r="ND157" s="576"/>
      <c r="NE157" s="576"/>
      <c r="NF157" s="576"/>
      <c r="NG157" s="576"/>
      <c r="NH157" s="576"/>
      <c r="NI157" s="576"/>
      <c r="NJ157" s="576"/>
      <c r="NK157" s="576"/>
      <c r="NL157" s="576"/>
      <c r="NM157" s="576"/>
      <c r="NN157" s="576"/>
      <c r="NO157" s="576"/>
      <c r="NP157" s="576"/>
      <c r="NQ157" s="576"/>
      <c r="NR157" s="576"/>
      <c r="NS157" s="576"/>
      <c r="NT157" s="576"/>
      <c r="NU157" s="576"/>
      <c r="NV157" s="576"/>
      <c r="NW157" s="576"/>
      <c r="NX157" s="576"/>
      <c r="NY157" s="576"/>
      <c r="NZ157" s="576"/>
      <c r="OA157" s="576"/>
      <c r="OB157" s="576"/>
      <c r="OC157" s="576"/>
      <c r="OD157" s="576"/>
      <c r="OE157" s="576"/>
      <c r="OF157" s="576"/>
      <c r="OG157" s="576"/>
      <c r="OH157" s="576"/>
      <c r="OI157" s="576"/>
      <c r="OJ157" s="576"/>
      <c r="OK157" s="576"/>
      <c r="OL157" s="576"/>
      <c r="OM157" s="576"/>
      <c r="ON157" s="576"/>
      <c r="OO157" s="576"/>
      <c r="OP157" s="576"/>
      <c r="OQ157" s="576"/>
      <c r="OR157" s="576"/>
      <c r="OS157" s="576"/>
      <c r="OT157" s="576"/>
      <c r="OU157" s="576"/>
      <c r="OV157" s="576"/>
      <c r="OW157" s="576"/>
      <c r="OX157" s="576"/>
      <c r="OY157" s="576"/>
      <c r="OZ157" s="576"/>
      <c r="PA157" s="576"/>
      <c r="PB157" s="576"/>
      <c r="PC157" s="576"/>
      <c r="PD157" s="576"/>
      <c r="PE157" s="576"/>
      <c r="PF157" s="576"/>
      <c r="PG157" s="576"/>
      <c r="PH157" s="576"/>
      <c r="PI157" s="576"/>
      <c r="PJ157" s="576"/>
      <c r="PK157" s="576"/>
      <c r="PL157" s="576"/>
      <c r="PM157" s="576"/>
      <c r="PN157" s="576"/>
      <c r="PO157" s="576"/>
      <c r="PP157" s="576"/>
      <c r="PQ157" s="576"/>
      <c r="PR157" s="576"/>
      <c r="PS157" s="576"/>
      <c r="PT157" s="576"/>
      <c r="PU157" s="576"/>
      <c r="PV157" s="576"/>
      <c r="PW157" s="576"/>
      <c r="PX157" s="576"/>
      <c r="PY157" s="576"/>
      <c r="PZ157" s="576"/>
      <c r="QA157" s="576"/>
      <c r="QB157" s="576"/>
      <c r="QC157" s="576"/>
      <c r="QD157" s="576"/>
      <c r="QE157" s="576"/>
      <c r="QF157" s="576"/>
      <c r="QG157" s="576"/>
      <c r="QH157" s="576"/>
      <c r="QI157" s="576"/>
      <c r="QJ157" s="576"/>
      <c r="QK157" s="576"/>
      <c r="QL157" s="576"/>
      <c r="QM157" s="576"/>
      <c r="QN157" s="576"/>
      <c r="QO157" s="576"/>
      <c r="QP157" s="576"/>
      <c r="QQ157" s="576"/>
      <c r="QR157" s="576"/>
      <c r="QS157" s="576"/>
      <c r="QT157" s="576"/>
      <c r="QU157" s="576"/>
      <c r="QV157" s="576"/>
      <c r="QW157" s="576"/>
      <c r="QX157" s="576"/>
      <c r="QY157" s="576"/>
      <c r="QZ157" s="576"/>
      <c r="RA157" s="576"/>
      <c r="RB157" s="576"/>
      <c r="RC157" s="576"/>
      <c r="RD157" s="576"/>
      <c r="RE157" s="576"/>
      <c r="RF157" s="576"/>
      <c r="RG157" s="576"/>
      <c r="RH157" s="576"/>
      <c r="RI157" s="576"/>
      <c r="RJ157" s="576"/>
      <c r="RK157" s="576"/>
      <c r="RL157" s="576"/>
      <c r="RM157" s="576"/>
      <c r="RN157" s="576"/>
      <c r="RO157" s="576"/>
      <c r="RP157" s="576"/>
      <c r="RQ157" s="576"/>
      <c r="RR157" s="576"/>
      <c r="RS157" s="576"/>
      <c r="RT157" s="576"/>
      <c r="RU157" s="576"/>
      <c r="RV157" s="576"/>
      <c r="RW157" s="576"/>
      <c r="RX157" s="576"/>
      <c r="RY157" s="576"/>
      <c r="RZ157" s="576"/>
      <c r="SA157" s="576"/>
      <c r="SB157" s="576"/>
      <c r="SC157" s="576"/>
      <c r="SD157" s="576"/>
      <c r="SE157" s="576"/>
      <c r="SF157" s="576"/>
      <c r="SG157" s="576"/>
      <c r="SH157" s="576"/>
      <c r="SI157" s="576"/>
      <c r="SJ157" s="576"/>
      <c r="SK157" s="576"/>
      <c r="SL157" s="576"/>
      <c r="SM157" s="576"/>
      <c r="SN157" s="576"/>
      <c r="SO157" s="576"/>
      <c r="SP157" s="576"/>
      <c r="SQ157" s="576"/>
      <c r="SR157" s="576"/>
      <c r="SS157" s="576"/>
      <c r="ST157" s="576"/>
      <c r="SU157" s="576"/>
      <c r="SV157" s="576"/>
      <c r="SW157" s="576"/>
      <c r="SX157" s="576"/>
      <c r="SY157" s="576"/>
      <c r="SZ157" s="576"/>
      <c r="TA157" s="576"/>
      <c r="TB157" s="576"/>
      <c r="TC157" s="576"/>
      <c r="TD157" s="576"/>
      <c r="TE157" s="576"/>
      <c r="TF157" s="576"/>
      <c r="TG157" s="576"/>
      <c r="TH157" s="576"/>
      <c r="TI157" s="576"/>
      <c r="TJ157" s="576"/>
      <c r="TK157" s="576"/>
      <c r="TL157" s="576"/>
      <c r="TM157" s="576"/>
      <c r="TN157" s="576"/>
      <c r="TO157" s="576"/>
      <c r="TP157" s="576"/>
      <c r="TQ157" s="576"/>
      <c r="TR157" s="576"/>
      <c r="TS157" s="576"/>
      <c r="TT157" s="576"/>
      <c r="TU157" s="576"/>
      <c r="TV157" s="576"/>
      <c r="TW157" s="576"/>
      <c r="TX157" s="576"/>
      <c r="TY157" s="576"/>
      <c r="TZ157" s="576"/>
      <c r="UA157" s="576"/>
      <c r="UB157" s="576"/>
      <c r="UC157" s="576"/>
      <c r="UD157" s="576"/>
      <c r="UE157" s="576"/>
      <c r="UF157" s="576"/>
      <c r="UG157" s="576"/>
      <c r="UH157" s="576"/>
      <c r="UI157" s="576"/>
      <c r="UJ157" s="576"/>
      <c r="UK157" s="576"/>
      <c r="UL157" s="576"/>
      <c r="UM157" s="576"/>
      <c r="UN157" s="576"/>
      <c r="UO157" s="576"/>
      <c r="UP157" s="576"/>
      <c r="UQ157" s="576"/>
      <c r="UR157" s="576"/>
      <c r="US157" s="576"/>
      <c r="UT157" s="576"/>
      <c r="UU157" s="576"/>
      <c r="UV157" s="576"/>
      <c r="UW157" s="576"/>
      <c r="UX157" s="576"/>
      <c r="UY157" s="576"/>
      <c r="UZ157" s="576"/>
      <c r="VA157" s="576"/>
      <c r="VB157" s="576"/>
      <c r="VC157" s="576"/>
      <c r="VD157" s="576"/>
      <c r="VE157" s="576"/>
      <c r="VF157" s="576"/>
      <c r="VG157" s="576"/>
      <c r="VH157" s="576"/>
      <c r="VI157" s="576"/>
      <c r="VJ157" s="576"/>
      <c r="VK157" s="576"/>
      <c r="VL157" s="576"/>
      <c r="VM157" s="576"/>
      <c r="VN157" s="576"/>
      <c r="VO157" s="576"/>
      <c r="VP157" s="576"/>
      <c r="VQ157" s="576"/>
      <c r="VR157" s="576"/>
      <c r="VS157" s="576"/>
      <c r="VT157" s="576"/>
      <c r="VU157" s="576"/>
      <c r="VV157" s="576"/>
      <c r="VW157" s="576"/>
      <c r="VX157" s="576"/>
      <c r="VY157" s="576"/>
      <c r="VZ157" s="576"/>
      <c r="WA157" s="576"/>
      <c r="WB157" s="576"/>
      <c r="WC157" s="576"/>
      <c r="WD157" s="576"/>
      <c r="WE157" s="576"/>
      <c r="WF157" s="576"/>
      <c r="WG157" s="576"/>
      <c r="WH157" s="576"/>
      <c r="WI157" s="576"/>
      <c r="WJ157" s="576"/>
      <c r="WK157" s="576"/>
      <c r="WL157" s="576"/>
      <c r="WM157" s="576"/>
      <c r="WN157" s="576"/>
      <c r="WO157" s="576"/>
      <c r="WP157" s="576"/>
      <c r="WQ157" s="576"/>
      <c r="WR157" s="576"/>
      <c r="WS157" s="576"/>
      <c r="WT157" s="576"/>
      <c r="WU157" s="576"/>
      <c r="WV157" s="576"/>
      <c r="WW157" s="576"/>
      <c r="WX157" s="576"/>
      <c r="WY157" s="576"/>
      <c r="WZ157" s="576"/>
      <c r="XA157" s="576"/>
      <c r="XB157" s="576"/>
      <c r="XC157" s="576"/>
      <c r="XD157" s="576"/>
      <c r="XE157" s="576"/>
      <c r="XF157" s="576"/>
      <c r="XG157" s="576"/>
      <c r="XH157" s="576"/>
      <c r="XI157" s="576"/>
      <c r="XJ157" s="576"/>
      <c r="XK157" s="576"/>
      <c r="XL157" s="576"/>
      <c r="XM157" s="576"/>
      <c r="XN157" s="576"/>
      <c r="XO157" s="576"/>
      <c r="XP157" s="576"/>
      <c r="XQ157" s="576"/>
      <c r="XR157" s="576"/>
      <c r="XS157" s="576"/>
      <c r="XT157" s="576"/>
      <c r="XU157" s="576"/>
      <c r="XV157" s="576"/>
      <c r="XW157" s="576"/>
      <c r="XX157" s="576"/>
      <c r="XY157" s="576"/>
      <c r="XZ157" s="576"/>
      <c r="YA157" s="576"/>
      <c r="YB157" s="576"/>
      <c r="YC157" s="576"/>
      <c r="YD157" s="576"/>
      <c r="YE157" s="576"/>
      <c r="YF157" s="576"/>
      <c r="YG157" s="576"/>
      <c r="YH157" s="576"/>
      <c r="YI157" s="576"/>
      <c r="YJ157" s="576"/>
      <c r="YK157" s="576"/>
      <c r="YL157" s="576"/>
      <c r="YM157" s="576"/>
      <c r="YN157" s="576"/>
      <c r="YO157" s="576"/>
      <c r="YP157" s="576"/>
      <c r="YQ157" s="576"/>
      <c r="YR157" s="576"/>
      <c r="YS157" s="576"/>
      <c r="YT157" s="576"/>
      <c r="YU157" s="576"/>
      <c r="YV157" s="576"/>
      <c r="YW157" s="576"/>
      <c r="YX157" s="576"/>
      <c r="YY157" s="576"/>
      <c r="YZ157" s="576"/>
      <c r="ZA157" s="576"/>
      <c r="ZB157" s="576"/>
      <c r="ZC157" s="576"/>
      <c r="ZD157" s="576"/>
      <c r="ZE157" s="576"/>
      <c r="ZF157" s="576"/>
      <c r="ZG157" s="576"/>
      <c r="ZH157" s="576"/>
      <c r="ZI157" s="576"/>
      <c r="ZJ157" s="576"/>
      <c r="ZK157" s="576"/>
      <c r="ZL157" s="576"/>
      <c r="ZM157" s="576"/>
      <c r="ZN157" s="576"/>
      <c r="ZO157" s="576"/>
      <c r="ZP157" s="576"/>
      <c r="ZQ157" s="576"/>
      <c r="ZR157" s="576"/>
      <c r="ZS157" s="576"/>
      <c r="ZT157" s="576"/>
      <c r="ZU157" s="576"/>
      <c r="ZV157" s="576"/>
      <c r="ZW157" s="576"/>
      <c r="ZX157" s="576"/>
      <c r="ZY157" s="576"/>
      <c r="ZZ157" s="576"/>
      <c r="AAA157" s="576"/>
      <c r="AAB157" s="576"/>
      <c r="AAC157" s="576"/>
      <c r="AAD157" s="576"/>
      <c r="AAE157" s="576"/>
      <c r="AAF157" s="576"/>
      <c r="AAG157" s="576"/>
      <c r="AAH157" s="576"/>
      <c r="AAI157" s="576"/>
      <c r="AAJ157" s="576"/>
      <c r="AAK157" s="576"/>
      <c r="AAL157" s="576"/>
      <c r="AAM157" s="576"/>
      <c r="AAN157" s="576"/>
      <c r="AAO157" s="576"/>
      <c r="AAP157" s="576"/>
      <c r="AAQ157" s="576"/>
      <c r="AAR157" s="576"/>
      <c r="AAS157" s="576"/>
      <c r="AAT157" s="576"/>
      <c r="AAU157" s="576"/>
      <c r="AAV157" s="576"/>
      <c r="AAW157" s="576"/>
      <c r="AAX157" s="576"/>
      <c r="AAY157" s="576"/>
      <c r="AAZ157" s="576"/>
      <c r="ABA157" s="576"/>
      <c r="ABB157" s="576"/>
      <c r="ABC157" s="576"/>
      <c r="ABD157" s="576"/>
      <c r="ABE157" s="576"/>
      <c r="ABF157" s="576"/>
      <c r="ABG157" s="576"/>
      <c r="ABH157" s="576"/>
      <c r="ABI157" s="576"/>
      <c r="ABJ157" s="576"/>
      <c r="ABK157" s="576"/>
      <c r="ABL157" s="576"/>
      <c r="ABM157" s="576"/>
      <c r="ABN157" s="576"/>
      <c r="ABO157" s="576"/>
      <c r="ABP157" s="576"/>
      <c r="ABQ157" s="576"/>
      <c r="ABR157" s="576"/>
      <c r="ABS157" s="576"/>
      <c r="ABT157" s="576"/>
      <c r="ABU157" s="576"/>
      <c r="ABV157" s="576"/>
      <c r="ABW157" s="576"/>
      <c r="ABX157" s="576"/>
      <c r="ABY157" s="576"/>
      <c r="ABZ157" s="576"/>
      <c r="ACA157" s="576"/>
      <c r="ACB157" s="576"/>
      <c r="ACC157" s="576"/>
      <c r="ACD157" s="576"/>
      <c r="ACE157" s="576"/>
      <c r="ACF157" s="576"/>
      <c r="ACG157" s="576"/>
      <c r="ACH157" s="576"/>
      <c r="ACI157" s="576"/>
      <c r="ACJ157" s="576"/>
      <c r="ACK157" s="576"/>
      <c r="ACL157" s="576"/>
      <c r="ACM157" s="576"/>
      <c r="ACN157" s="576"/>
      <c r="ACO157" s="576"/>
      <c r="ACP157" s="576"/>
      <c r="ACQ157" s="576"/>
      <c r="ACR157" s="576"/>
      <c r="ACS157" s="576"/>
      <c r="ACT157" s="576"/>
      <c r="ACU157" s="576"/>
      <c r="ACV157" s="576"/>
      <c r="ACW157" s="576"/>
      <c r="ACX157" s="576"/>
      <c r="ACY157" s="576"/>
      <c r="ACZ157" s="576"/>
      <c r="ADA157" s="576"/>
      <c r="ADB157" s="576"/>
      <c r="ADC157" s="576"/>
      <c r="ADD157" s="576"/>
      <c r="ADE157" s="576"/>
      <c r="ADF157" s="576"/>
      <c r="ADG157" s="576"/>
      <c r="ADH157" s="576"/>
      <c r="ADI157" s="576"/>
      <c r="ADJ157" s="576"/>
      <c r="ADK157" s="576"/>
      <c r="ADL157" s="576"/>
      <c r="ADM157" s="576"/>
      <c r="ADN157" s="576"/>
      <c r="ADO157" s="576"/>
      <c r="ADP157" s="576"/>
      <c r="ADQ157" s="576"/>
      <c r="ADR157" s="576"/>
      <c r="ADS157" s="576"/>
      <c r="ADT157" s="576"/>
      <c r="ADU157" s="576"/>
      <c r="ADV157" s="576"/>
      <c r="ADW157" s="576"/>
      <c r="ADX157" s="576"/>
      <c r="ADY157" s="576"/>
      <c r="ADZ157" s="576"/>
      <c r="AEA157" s="576"/>
      <c r="AEB157" s="576"/>
      <c r="AEC157" s="576"/>
      <c r="AED157" s="576"/>
      <c r="AEE157" s="576"/>
      <c r="AEF157" s="576"/>
      <c r="AEG157" s="576"/>
      <c r="AEH157" s="576"/>
      <c r="AEI157" s="576"/>
      <c r="AEJ157" s="576"/>
      <c r="AEK157" s="576"/>
      <c r="AEL157" s="576"/>
      <c r="AEM157" s="576"/>
      <c r="AEN157" s="576"/>
      <c r="AEO157" s="576"/>
      <c r="AEP157" s="576"/>
      <c r="AEQ157" s="576"/>
      <c r="AER157" s="576"/>
      <c r="AES157" s="576"/>
      <c r="AET157" s="576"/>
      <c r="AEU157" s="576"/>
      <c r="AEV157" s="576"/>
      <c r="AEW157" s="576"/>
      <c r="AEX157" s="576"/>
      <c r="AEY157" s="576"/>
      <c r="AEZ157" s="576"/>
      <c r="AFA157" s="576"/>
      <c r="AFB157" s="576"/>
      <c r="AFC157" s="576"/>
      <c r="AFD157" s="576"/>
      <c r="AFE157" s="576"/>
      <c r="AFF157" s="576"/>
      <c r="AFG157" s="576"/>
      <c r="AFH157" s="576"/>
      <c r="AFI157" s="576"/>
      <c r="AFJ157" s="576"/>
      <c r="AFK157" s="576"/>
      <c r="AFL157" s="576"/>
      <c r="AFM157" s="576"/>
      <c r="AFN157" s="576"/>
      <c r="AFO157" s="576"/>
      <c r="AFP157" s="576"/>
      <c r="AFQ157" s="576"/>
      <c r="AFR157" s="576"/>
      <c r="AFS157" s="576"/>
      <c r="AFT157" s="576"/>
      <c r="AFU157" s="576"/>
      <c r="AFV157" s="576"/>
      <c r="AFW157" s="576"/>
      <c r="AFX157" s="576"/>
      <c r="AFY157" s="576"/>
      <c r="AFZ157" s="576"/>
      <c r="AGA157" s="576"/>
      <c r="AGB157" s="576"/>
      <c r="AGC157" s="576"/>
      <c r="AGD157" s="576"/>
      <c r="AGE157" s="576"/>
      <c r="AGF157" s="576"/>
      <c r="AGG157" s="576"/>
      <c r="AGH157" s="576"/>
      <c r="AGI157" s="576"/>
      <c r="AGJ157" s="576"/>
      <c r="AGK157" s="576"/>
      <c r="AGL157" s="576"/>
      <c r="AGM157" s="576"/>
      <c r="AGN157" s="576"/>
      <c r="AGO157" s="576"/>
      <c r="AGP157" s="576"/>
      <c r="AGQ157" s="576"/>
      <c r="AGR157" s="576"/>
      <c r="AGS157" s="576"/>
      <c r="AGT157" s="576"/>
      <c r="AGU157" s="576"/>
      <c r="AGV157" s="576"/>
      <c r="AGW157" s="576"/>
      <c r="AGX157" s="576"/>
      <c r="AGY157" s="576"/>
      <c r="AGZ157" s="576"/>
      <c r="AHA157" s="576"/>
      <c r="AHB157" s="576"/>
      <c r="AHC157" s="576"/>
      <c r="AHD157" s="576"/>
      <c r="AHE157" s="576"/>
      <c r="AHF157" s="576"/>
      <c r="AHG157" s="576"/>
      <c r="AHH157" s="576"/>
      <c r="AHI157" s="576"/>
      <c r="AHJ157" s="576"/>
      <c r="AHK157" s="576"/>
      <c r="AHL157" s="576"/>
      <c r="AHM157" s="576"/>
      <c r="AHN157" s="576"/>
      <c r="AHO157" s="576"/>
      <c r="AHP157" s="576"/>
      <c r="AHQ157" s="576"/>
      <c r="AHR157" s="576"/>
      <c r="AHS157" s="576"/>
      <c r="AHT157" s="576"/>
      <c r="AHU157" s="576"/>
      <c r="AHV157" s="576"/>
      <c r="AHW157" s="576"/>
      <c r="AHX157" s="576"/>
      <c r="AHY157" s="576"/>
      <c r="AHZ157" s="576"/>
      <c r="AIA157" s="576"/>
      <c r="AIB157" s="576"/>
      <c r="AIC157" s="576"/>
      <c r="AID157" s="576"/>
      <c r="AIE157" s="576"/>
      <c r="AIF157" s="576"/>
      <c r="AIG157" s="576"/>
      <c r="AIH157" s="576"/>
      <c r="AII157" s="576"/>
      <c r="AIJ157" s="576"/>
      <c r="AIK157" s="576"/>
      <c r="AIL157" s="576"/>
      <c r="AIM157" s="576"/>
      <c r="AIN157" s="576"/>
      <c r="AIO157" s="576"/>
      <c r="AIP157" s="576"/>
      <c r="AIQ157" s="576"/>
      <c r="AIR157" s="576"/>
      <c r="AIS157" s="576"/>
      <c r="AIT157" s="576"/>
      <c r="AIU157" s="576"/>
      <c r="AIV157" s="576"/>
      <c r="AIW157" s="576"/>
      <c r="AIX157" s="576"/>
      <c r="AIY157" s="576"/>
      <c r="AIZ157" s="576"/>
      <c r="AJA157" s="576"/>
      <c r="AJB157" s="576"/>
      <c r="AJC157" s="576"/>
      <c r="AJD157" s="576"/>
      <c r="AJE157" s="576"/>
      <c r="AJF157" s="576"/>
      <c r="AJG157" s="576"/>
      <c r="AJH157" s="576"/>
      <c r="AJI157" s="576"/>
      <c r="AJJ157" s="576"/>
      <c r="AJK157" s="576"/>
      <c r="AJL157" s="576"/>
      <c r="AJM157" s="576"/>
      <c r="AJN157" s="576"/>
      <c r="AJO157" s="576"/>
      <c r="AJP157" s="576"/>
      <c r="AJQ157" s="576"/>
      <c r="AJR157" s="576"/>
      <c r="AJS157" s="576"/>
      <c r="AJT157" s="576"/>
      <c r="AJU157" s="576"/>
      <c r="AJV157" s="576"/>
      <c r="AJW157" s="576"/>
      <c r="AJX157" s="576"/>
      <c r="AJY157" s="576"/>
      <c r="AJZ157" s="576"/>
      <c r="AKA157" s="576"/>
      <c r="AKB157" s="576"/>
      <c r="AKC157" s="576"/>
      <c r="AKD157" s="576"/>
      <c r="AKE157" s="576"/>
      <c r="AKF157" s="576"/>
      <c r="AKG157" s="576"/>
      <c r="AKH157" s="576"/>
      <c r="AKI157" s="576"/>
      <c r="AKJ157" s="576"/>
      <c r="AKK157" s="576"/>
      <c r="AKL157" s="576"/>
      <c r="AKM157" s="576"/>
      <c r="AKN157" s="576"/>
      <c r="AKO157" s="576"/>
      <c r="AKP157" s="576"/>
      <c r="AKQ157" s="576"/>
      <c r="AKR157" s="576"/>
      <c r="AKS157" s="576"/>
      <c r="AKT157" s="576"/>
      <c r="AKU157" s="576"/>
      <c r="AKV157" s="576"/>
      <c r="AKW157" s="576"/>
      <c r="AKX157" s="576"/>
      <c r="AKY157" s="576"/>
      <c r="AKZ157" s="576"/>
      <c r="ALA157" s="576"/>
      <c r="ALB157" s="576"/>
      <c r="ALC157" s="576"/>
      <c r="ALD157" s="576"/>
      <c r="ALE157" s="576"/>
      <c r="ALF157" s="576"/>
      <c r="ALG157" s="576"/>
      <c r="ALH157" s="576"/>
      <c r="ALI157" s="576"/>
      <c r="ALJ157" s="576"/>
      <c r="ALK157" s="576"/>
      <c r="ALL157" s="576"/>
      <c r="ALM157" s="576"/>
      <c r="ALN157" s="576"/>
      <c r="ALO157" s="576"/>
      <c r="ALP157" s="576"/>
      <c r="ALQ157" s="576"/>
      <c r="ALR157" s="576"/>
      <c r="ALS157" s="576"/>
      <c r="ALT157" s="576"/>
      <c r="ALU157" s="576"/>
      <c r="ALV157" s="576"/>
      <c r="ALW157" s="576"/>
      <c r="ALX157" s="576"/>
      <c r="ALY157" s="576"/>
      <c r="ALZ157" s="576"/>
      <c r="AMA157" s="576"/>
      <c r="AMB157" s="576"/>
      <c r="AMC157" s="576"/>
      <c r="AMD157" s="576"/>
      <c r="AME157" s="576"/>
      <c r="AMF157" s="576"/>
      <c r="AMG157" s="576"/>
      <c r="AMH157" s="576"/>
      <c r="AMI157" s="576"/>
      <c r="AMJ157" s="576"/>
      <c r="AMK157" s="576"/>
      <c r="AML157" s="576"/>
      <c r="AMM157" s="576"/>
      <c r="AMN157" s="576"/>
      <c r="AMO157" s="576"/>
      <c r="AMP157" s="576"/>
      <c r="AMQ157" s="576"/>
      <c r="AMR157" s="576"/>
      <c r="AMS157" s="576"/>
      <c r="AMT157" s="576"/>
      <c r="AMU157" s="576"/>
      <c r="AMV157" s="576"/>
      <c r="AMW157" s="576"/>
      <c r="AMX157" s="576"/>
      <c r="AMY157" s="576"/>
      <c r="AMZ157" s="576"/>
      <c r="ANA157" s="576"/>
      <c r="ANB157" s="576"/>
      <c r="ANC157" s="576"/>
      <c r="AND157" s="576"/>
      <c r="ANE157" s="576"/>
      <c r="ANF157" s="576"/>
      <c r="ANG157" s="576"/>
      <c r="ANH157" s="576"/>
      <c r="ANI157" s="576"/>
      <c r="ANJ157" s="576"/>
    </row>
    <row r="158" spans="1:1050" ht="26.1" customHeight="1" outlineLevel="2" x14ac:dyDescent="0.2">
      <c r="A158" s="196">
        <v>340</v>
      </c>
      <c r="B158" s="7" t="s">
        <v>137</v>
      </c>
      <c r="C158" s="7" t="s">
        <v>113</v>
      </c>
      <c r="D158" s="7" t="s">
        <v>114</v>
      </c>
      <c r="E158" s="7" t="s">
        <v>115</v>
      </c>
      <c r="F158" s="7"/>
      <c r="G158" s="43" t="s">
        <v>261</v>
      </c>
      <c r="H158" s="42" t="s">
        <v>130</v>
      </c>
      <c r="I158" s="42">
        <v>14</v>
      </c>
      <c r="J158" s="44">
        <v>502.03</v>
      </c>
      <c r="K158" s="44">
        <v>105.43</v>
      </c>
      <c r="L158" s="44"/>
      <c r="M158" s="44"/>
      <c r="N158" s="44"/>
      <c r="O158" s="44"/>
      <c r="P158" s="44">
        <v>305.62</v>
      </c>
      <c r="Q158" s="44">
        <v>183.24</v>
      </c>
      <c r="R158" s="44"/>
      <c r="S158" s="44"/>
      <c r="T158" s="44">
        <f t="shared" si="116"/>
        <v>1096.3200000000002</v>
      </c>
      <c r="U158" s="44">
        <f t="shared" si="117"/>
        <v>14982</v>
      </c>
      <c r="V158" s="42">
        <v>3</v>
      </c>
      <c r="W158" s="45">
        <v>16</v>
      </c>
      <c r="X158" s="46">
        <f>VLOOKUP(W158,'[1]PPTOS GENERALES 2024'!$AO$61:$AQ$63,3)*Y158</f>
        <v>436.27</v>
      </c>
      <c r="Y158" s="47">
        <v>1</v>
      </c>
      <c r="Z158" s="48">
        <f>VLOOKUP(C158,'[1]PPTOS GENERALES 2024'!$AL$3:$AO$8,4)*Y158</f>
        <v>659.44</v>
      </c>
      <c r="AA158" s="48">
        <f>VLOOKUP(C158,'[1]PPTOS GENERALES 2024'!$AL$3:$AP$8,5)*DM158*Y158</f>
        <v>92.026666666666657</v>
      </c>
      <c r="AB158" s="48"/>
      <c r="AC158" s="44">
        <f>VLOOKUP(C158,'[1]PPTOS GENERALES 2024'!$AU$3:$AV$8,2)*Y158</f>
        <v>659.44399999999996</v>
      </c>
      <c r="AD158" s="44">
        <f>VLOOKUP(C158,'[1]PPTOS GENERALES 2024'!$AU$3:$AW$8,3)*DM158*Y158</f>
        <v>92.003999999999991</v>
      </c>
      <c r="AE158" s="49">
        <f>VLOOKUP(I158,'[1]PPTOS GENERALES 2024'!$AO$60:$AQ$63,3)*Y158</f>
        <v>380.27</v>
      </c>
      <c r="AF158" s="44">
        <f t="shared" si="118"/>
        <v>56</v>
      </c>
      <c r="AG158" s="44">
        <f>VLOOKUP(V158,'[1]PPTOS GENERALES 2024'!$AL$61:$AU$63,10)*Y158</f>
        <v>465.15999999999997</v>
      </c>
      <c r="AH158" s="44"/>
      <c r="AI158" s="44"/>
      <c r="AJ158" s="44"/>
      <c r="AK158" s="50"/>
      <c r="AL158" s="44">
        <f>VLOOKUP(V158,'[1]PPTOS GENERALES 2024'!$AL$45:$BB$56,12)*AK158</f>
        <v>0</v>
      </c>
      <c r="AM158" s="50"/>
      <c r="AN158" s="44">
        <f>VLOOKUP(V158,'[1]PPTOS GENERALES 2024'!$AL$45:$BB$56,14)*AM158</f>
        <v>0</v>
      </c>
      <c r="AO158" s="50"/>
      <c r="AP158" s="44">
        <f>VLOOKUP(V158,'[1]PPTOS GENERALES 2024'!$AL$45:$BB$56,15)*AO158</f>
        <v>0</v>
      </c>
      <c r="AQ158" s="50"/>
      <c r="AR158" s="44">
        <f>VLOOKUP(V158,'[1]PPTOS GENERALES 2024'!$AL$45:$BB$56,17)*AQ158</f>
        <v>0</v>
      </c>
      <c r="AS158" s="50"/>
      <c r="AT158" s="44">
        <f>VLOOKUP(V158,'[1]PPTOS GENERALES 2024'!$AL$45:$BG$56,18)*AS158</f>
        <v>0</v>
      </c>
      <c r="AU158" s="20">
        <v>1</v>
      </c>
      <c r="AV158" s="44">
        <f>VLOOKUP(V158,'[1]PPTOS GENERALES 2024'!$AL$45:$BG$56,19)*AU158</f>
        <v>47.075000000000003</v>
      </c>
      <c r="AW158" s="20"/>
      <c r="AX158" s="44">
        <f>VLOOKUP(V158,'[1]PPTOS GENERALES 2024'!$AL$45:$BG$56,20)*AW158</f>
        <v>0</v>
      </c>
      <c r="AY158" s="20"/>
      <c r="AZ158" s="44">
        <f>VLOOKUP(V158,'[1]PPTOS GENERALES 2024'!$AL$45:$BG$56,21)*AY158</f>
        <v>0</v>
      </c>
      <c r="BA158" s="20"/>
      <c r="BB158" s="44">
        <f>VLOOKUP(V158,'[1]PPTOS GENERALES 2024'!$AL$45:$BG$56,22)*BA158</f>
        <v>0</v>
      </c>
      <c r="BC158" s="20"/>
      <c r="BD158" s="270">
        <f>VLOOKUP(V158,'[1]PPTOS GENERALES 2024'!$AL$45:$BZ$56,23)*BC158</f>
        <v>0</v>
      </c>
      <c r="BE158" s="20"/>
      <c r="BF158" s="270">
        <f>VLOOKUP(V158,'[1]PPTOS GENERALES 2024'!$AL$45:$BZ$56,24)*BE158</f>
        <v>0</v>
      </c>
      <c r="BG158" s="20"/>
      <c r="BH158" s="270">
        <f>VLOOKUP(V158,'[1]PPTOS GENERALES 2024'!$AL$45:$BZ$56,25)*BG158</f>
        <v>0</v>
      </c>
      <c r="BI158" s="20">
        <v>1</v>
      </c>
      <c r="BJ158" s="270">
        <f>VLOOKUP(V158,'[1]PPTOS GENERALES 2024'!$AL$45:$BZ$56,26)*BI158</f>
        <v>100.03437500000001</v>
      </c>
      <c r="BK158" s="20"/>
      <c r="BL158" s="270">
        <f>VLOOKUP(V158,'[1]PPTOS GENERALES 2024'!$AL$45:$BZ$56,27)*BK158</f>
        <v>0</v>
      </c>
      <c r="BM158" s="270"/>
      <c r="BN158" s="270">
        <f>VLOOKUP(V158,'[1]PPTOS GENERALES 2024'!$AL$45:$BZ$56,28)*BM158</f>
        <v>0</v>
      </c>
      <c r="BO158" s="270"/>
      <c r="BP158" s="270">
        <f>VLOOKUP(V158,'[1]PPTOS GENERALES 2024'!$AL$45:$BZ$56,29)*BO158</f>
        <v>0</v>
      </c>
      <c r="BQ158" s="270"/>
      <c r="BR158" s="270">
        <f>VLOOKUP(V158,'[1]PPTOS GENERALES 2024'!$AL$45:$BZ$56,30)*BQ158</f>
        <v>0</v>
      </c>
      <c r="BS158" s="270"/>
      <c r="BT158" s="270">
        <f>VLOOKUP(V158,'[1]PPTOS GENERALES 2024'!$AL$45:$BZ$56,31)*BS158</f>
        <v>0</v>
      </c>
      <c r="BU158" s="270"/>
      <c r="BV158" s="270">
        <f>VLOOKUP(V158,'[1]PPTOS GENERALES 2024'!$AL$45:$BZ$56,32)*BU158</f>
        <v>0</v>
      </c>
      <c r="BW158" s="270"/>
      <c r="BX158" s="270">
        <f>VLOOKUP(V158,'[1]PPTOS GENERALES 2024'!$AL$45:$BZ$56,33)*BW158</f>
        <v>0</v>
      </c>
      <c r="BY158" s="270"/>
      <c r="BZ158" s="270">
        <f>VLOOKUP(V158,'[1]PPTOS GENERALES 2024'!$AL$45:$BZ$56,34)*BY158</f>
        <v>0</v>
      </c>
      <c r="CA158" s="270"/>
      <c r="CB158" s="270">
        <f>VLOOKUP(V158,'[1]PPTOS GENERALES 2024'!$AL$45:$BZ$56,35)*CA158</f>
        <v>0</v>
      </c>
      <c r="CC158" s="270">
        <v>0</v>
      </c>
      <c r="CD158" s="270">
        <f>VLOOKUP(V158,'[1]PPTOS GENERALES 2024'!$AL$45:$BZ$56,36)*CC158</f>
        <v>0</v>
      </c>
      <c r="CE158" s="270">
        <v>0</v>
      </c>
      <c r="CF158" s="270">
        <f>VLOOKUP(V158,'[1]PPTOS GENERALES 2024'!$AL$45:$BZ$56,37)*CE158</f>
        <v>0</v>
      </c>
      <c r="CG158" s="270">
        <v>1</v>
      </c>
      <c r="CH158" s="270">
        <f>VLOOKUP(V158,'[1]PPTOS GENERALES 2024'!$AL$45:$BZ$56,38)*CG158</f>
        <v>113.92150000000001</v>
      </c>
      <c r="CI158" s="270">
        <v>0</v>
      </c>
      <c r="CJ158" s="270">
        <f>VLOOKUP(V158,'[1]PPTOS GENERALES 2024'!$AL$45:$BZ$56,39)*CI158</f>
        <v>0</v>
      </c>
      <c r="CK158" s="270"/>
      <c r="CL158" s="270">
        <f>VLOOKUP(V158,'[1]PPTOS GENERALES 2024'!$AL$45:$BZ$56,40)*CK158</f>
        <v>0</v>
      </c>
      <c r="CM158" s="270"/>
      <c r="CN158" s="270">
        <f>VLOOKUP(V158,'[1]PPTOS GENERALES 2024'!$AL$45:$BZ$56,41)*CM158</f>
        <v>0</v>
      </c>
      <c r="CO158" s="44"/>
      <c r="CP158" s="44"/>
      <c r="CQ158" s="64"/>
      <c r="CR158" s="64"/>
      <c r="CS158" s="44"/>
      <c r="CT158" s="44">
        <f>Z158*14</f>
        <v>9232.16</v>
      </c>
      <c r="CU158" s="44">
        <f>(AA158*12)+ (AD158*2)+AB158</f>
        <v>1288.328</v>
      </c>
      <c r="CV158" s="44"/>
      <c r="CW158" s="44">
        <f>(AE158+AF158)*14</f>
        <v>6107.78</v>
      </c>
      <c r="CX158" s="44">
        <f>AG158*14</f>
        <v>6512.24</v>
      </c>
      <c r="CY158" s="270">
        <f t="shared" si="119"/>
        <v>3654.43</v>
      </c>
      <c r="CZ158" s="278">
        <f t="shared" si="120"/>
        <v>10166.67</v>
      </c>
      <c r="DA158" s="129">
        <f t="shared" si="126"/>
        <v>26794.938000000002</v>
      </c>
      <c r="DB158" s="21">
        <v>0</v>
      </c>
      <c r="DC158" s="53">
        <f t="shared" si="121"/>
        <v>23705.453333333331</v>
      </c>
      <c r="DD158" s="54">
        <f t="shared" si="122"/>
        <v>0.58226227027989119</v>
      </c>
      <c r="DE158" s="44"/>
      <c r="DF158" s="44"/>
      <c r="DG158" s="44">
        <f t="shared" si="123"/>
        <v>1699.9716666666666</v>
      </c>
      <c r="DH158" s="42" t="e">
        <f>#REF!-#REF!</f>
        <v>#REF!</v>
      </c>
      <c r="DI158" s="55" t="s">
        <v>122</v>
      </c>
      <c r="DJ158" s="130">
        <v>39143</v>
      </c>
      <c r="DK158" s="284">
        <v>45658</v>
      </c>
      <c r="DL158" s="58">
        <f t="shared" si="124"/>
        <v>5.666666666666667</v>
      </c>
      <c r="DM158" s="58">
        <f t="shared" si="125"/>
        <v>5.666666666666667</v>
      </c>
      <c r="DN158" s="59">
        <f>ROUND(AF158/30,2)</f>
        <v>1.87</v>
      </c>
      <c r="DO158" s="60">
        <f>ROUND(AJ158/30,2)</f>
        <v>0</v>
      </c>
      <c r="DP158" s="60">
        <f>ROUND(AL158/30,2)</f>
        <v>0</v>
      </c>
      <c r="DQ158" s="60">
        <f>ROUND(AN158/30,2)</f>
        <v>0</v>
      </c>
      <c r="DR158" s="60">
        <f>ROUND(AP158/30,2)</f>
        <v>0</v>
      </c>
      <c r="DS158" s="60">
        <f>ROUND(AR158/30,2)</f>
        <v>0</v>
      </c>
      <c r="DT158" s="60">
        <f>ROUND(AT158/30,2)</f>
        <v>0</v>
      </c>
      <c r="DU158" s="60">
        <f>ROUND(AV158/30,2)</f>
        <v>1.57</v>
      </c>
      <c r="DV158" s="60">
        <f>ROUND(AX158/30,2)</f>
        <v>0</v>
      </c>
      <c r="DW158" s="60">
        <f>ROUND(AZ158/30,2)</f>
        <v>0</v>
      </c>
      <c r="DX158" s="60">
        <f>ROUND(BB158/30,2)</f>
        <v>0</v>
      </c>
      <c r="DY158" s="61"/>
      <c r="DZ158" s="62"/>
      <c r="EA158" s="62"/>
      <c r="EB158" s="63" t="e">
        <f>#REF!-DZ158</f>
        <v>#REF!</v>
      </c>
      <c r="EC158" s="64">
        <f>DG158-EA158</f>
        <v>1699.9716666666666</v>
      </c>
      <c r="ED158" s="65">
        <f>ROUND(DB158/2,2)</f>
        <v>0</v>
      </c>
      <c r="EE158" s="61"/>
      <c r="EF158" s="61"/>
      <c r="EG158" s="61"/>
      <c r="EH158" s="61"/>
      <c r="EI158" s="134" t="s">
        <v>169</v>
      </c>
      <c r="EJ158" s="200">
        <v>340</v>
      </c>
      <c r="EK158" s="67">
        <v>3</v>
      </c>
      <c r="EL158" s="68">
        <v>4</v>
      </c>
      <c r="EM158" s="68">
        <v>0</v>
      </c>
      <c r="EN158" s="205" t="s">
        <v>132</v>
      </c>
      <c r="EO158" s="170" t="s">
        <v>132</v>
      </c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1"/>
      <c r="GX158" s="61"/>
      <c r="GY158" s="61"/>
      <c r="GZ158" s="61"/>
      <c r="HA158" s="61"/>
      <c r="HB158" s="61"/>
      <c r="HC158" s="61"/>
      <c r="HD158" s="61"/>
      <c r="HE158" s="61"/>
      <c r="HF158" s="61"/>
      <c r="HG158" s="61"/>
      <c r="HH158" s="61"/>
      <c r="HI158" s="61"/>
      <c r="HJ158" s="61"/>
      <c r="HK158" s="61"/>
      <c r="HL158" s="61"/>
      <c r="HM158" s="61"/>
      <c r="HN158" s="61"/>
      <c r="HO158" s="61"/>
      <c r="HP158" s="61"/>
      <c r="HQ158" s="61"/>
      <c r="HR158" s="61"/>
      <c r="HS158" s="61"/>
      <c r="HT158" s="61"/>
      <c r="HU158" s="61"/>
      <c r="HV158" s="61"/>
      <c r="HW158" s="61"/>
      <c r="HX158" s="61"/>
      <c r="HY158" s="61"/>
      <c r="HZ158" s="61"/>
      <c r="IA158" s="61"/>
      <c r="IB158" s="61"/>
      <c r="IC158" s="61"/>
      <c r="ID158" s="61"/>
      <c r="IE158" s="61"/>
      <c r="IF158" s="61"/>
      <c r="IG158" s="61"/>
      <c r="IH158" s="61"/>
      <c r="II158" s="61"/>
      <c r="IJ158" s="61"/>
      <c r="IK158" s="61"/>
      <c r="IL158" s="61"/>
      <c r="IM158" s="61"/>
      <c r="IN158" s="61"/>
      <c r="IO158" s="61"/>
      <c r="IP158" s="61"/>
      <c r="IQ158" s="61"/>
      <c r="IR158" s="61"/>
      <c r="IS158" s="61"/>
      <c r="IT158" s="61"/>
      <c r="IU158" s="61"/>
      <c r="IV158" s="61"/>
      <c r="IW158" s="61"/>
      <c r="IX158" s="61"/>
      <c r="IY158" s="61"/>
      <c r="IZ158" s="61"/>
      <c r="JA158" s="61"/>
      <c r="JB158" s="61"/>
      <c r="JC158" s="61"/>
      <c r="JD158" s="61"/>
      <c r="JE158" s="61"/>
      <c r="JF158" s="61"/>
      <c r="JG158" s="61"/>
      <c r="JH158" s="61"/>
      <c r="JI158" s="61"/>
      <c r="JJ158" s="61"/>
      <c r="JK158" s="61"/>
      <c r="JL158" s="61"/>
      <c r="JM158" s="61"/>
      <c r="JN158" s="61"/>
      <c r="JO158" s="61"/>
      <c r="JP158" s="61"/>
      <c r="JQ158" s="61"/>
      <c r="JR158" s="61"/>
      <c r="JS158" s="61"/>
      <c r="JT158" s="61"/>
      <c r="JU158" s="61"/>
      <c r="JV158" s="61"/>
      <c r="JW158" s="61"/>
      <c r="JX158" s="61"/>
      <c r="JY158" s="61"/>
      <c r="JZ158" s="61"/>
      <c r="KA158" s="61"/>
      <c r="KB158" s="61"/>
      <c r="KC158" s="61"/>
      <c r="KD158" s="61"/>
      <c r="KE158" s="61"/>
      <c r="KF158" s="61"/>
      <c r="KG158" s="61"/>
      <c r="KH158" s="61"/>
      <c r="KI158" s="61"/>
      <c r="KJ158" s="61"/>
      <c r="KK158" s="61"/>
      <c r="KL158" s="61"/>
      <c r="KM158" s="61"/>
      <c r="KN158" s="61"/>
      <c r="KO158" s="61"/>
      <c r="KP158" s="61"/>
      <c r="KQ158" s="61"/>
      <c r="KR158" s="61"/>
      <c r="KS158" s="61"/>
      <c r="KT158" s="61"/>
      <c r="KU158" s="61"/>
      <c r="KV158" s="61"/>
      <c r="KW158" s="61"/>
      <c r="KX158" s="61"/>
      <c r="KY158" s="61"/>
      <c r="KZ158" s="61"/>
      <c r="LA158" s="61"/>
      <c r="LB158" s="61"/>
      <c r="LC158" s="61"/>
      <c r="LD158" s="61"/>
      <c r="LE158" s="61"/>
      <c r="LF158" s="61"/>
      <c r="LG158" s="61"/>
      <c r="LH158" s="61"/>
      <c r="LI158" s="61"/>
      <c r="LJ158" s="61"/>
      <c r="LK158" s="61"/>
      <c r="LL158" s="61"/>
      <c r="LM158" s="61"/>
      <c r="LN158" s="61"/>
      <c r="LO158" s="61"/>
      <c r="LP158" s="61"/>
      <c r="LQ158" s="61"/>
      <c r="LR158" s="61"/>
      <c r="LS158" s="61"/>
      <c r="LT158" s="61"/>
      <c r="LU158" s="61"/>
      <c r="LV158" s="61"/>
      <c r="LW158" s="61"/>
      <c r="LX158" s="61"/>
      <c r="LY158" s="61"/>
      <c r="LZ158" s="61"/>
      <c r="MA158" s="61"/>
      <c r="MB158" s="61"/>
      <c r="MC158" s="61"/>
      <c r="MD158" s="61"/>
      <c r="ME158" s="61"/>
      <c r="MF158" s="61"/>
      <c r="MG158" s="61"/>
      <c r="MH158" s="61"/>
      <c r="MI158" s="61"/>
      <c r="MJ158" s="61"/>
      <c r="MK158" s="61"/>
      <c r="ML158" s="61"/>
      <c r="MM158" s="61"/>
      <c r="MN158" s="61"/>
      <c r="MO158" s="61"/>
      <c r="MP158" s="61"/>
      <c r="MQ158" s="61"/>
      <c r="MR158" s="61"/>
      <c r="MS158" s="61"/>
      <c r="MT158" s="61"/>
      <c r="MU158" s="61"/>
      <c r="MV158" s="61"/>
      <c r="MW158" s="61"/>
      <c r="MX158" s="61"/>
      <c r="MY158" s="61"/>
      <c r="MZ158" s="61"/>
      <c r="NA158" s="61"/>
      <c r="NB158" s="61"/>
      <c r="NC158" s="61"/>
      <c r="ND158" s="61"/>
      <c r="NE158" s="61"/>
      <c r="NF158" s="61"/>
      <c r="NG158" s="61"/>
      <c r="NH158" s="61"/>
      <c r="NI158" s="61"/>
      <c r="NJ158" s="61"/>
      <c r="NK158" s="61"/>
      <c r="NL158" s="61"/>
      <c r="NM158" s="61"/>
      <c r="NN158" s="61"/>
      <c r="NO158" s="61"/>
      <c r="NP158" s="61"/>
      <c r="NQ158" s="61"/>
      <c r="NR158" s="61"/>
      <c r="NS158" s="61"/>
      <c r="NT158" s="61"/>
      <c r="NU158" s="61"/>
      <c r="NV158" s="61"/>
      <c r="NW158" s="61"/>
      <c r="NX158" s="61"/>
      <c r="NY158" s="61"/>
      <c r="NZ158" s="61"/>
      <c r="OA158" s="61"/>
      <c r="OB158" s="61"/>
      <c r="OC158" s="61"/>
      <c r="OD158" s="61"/>
      <c r="OE158" s="61"/>
      <c r="OF158" s="61"/>
      <c r="OG158" s="61"/>
      <c r="OH158" s="61"/>
      <c r="OI158" s="61"/>
      <c r="OJ158" s="61"/>
      <c r="OK158" s="61"/>
      <c r="OL158" s="61"/>
      <c r="OM158" s="61"/>
      <c r="ON158" s="61"/>
      <c r="OO158" s="61"/>
      <c r="OP158" s="61"/>
      <c r="OQ158" s="61"/>
      <c r="OR158" s="61"/>
      <c r="OS158" s="61"/>
      <c r="OT158" s="61"/>
      <c r="OU158" s="61"/>
      <c r="OV158" s="61"/>
      <c r="OW158" s="61"/>
      <c r="OX158" s="61"/>
      <c r="OY158" s="61"/>
      <c r="OZ158" s="61"/>
      <c r="PA158" s="61"/>
      <c r="PB158" s="61"/>
      <c r="PC158" s="61"/>
      <c r="PD158" s="61"/>
      <c r="PE158" s="61"/>
      <c r="PF158" s="61"/>
      <c r="PG158" s="61"/>
      <c r="PH158" s="61"/>
      <c r="PI158" s="61"/>
      <c r="PJ158" s="61"/>
      <c r="PK158" s="61"/>
      <c r="PL158" s="61"/>
      <c r="PM158" s="61"/>
      <c r="PN158" s="61"/>
      <c r="PO158" s="61"/>
      <c r="PP158" s="61"/>
      <c r="PQ158" s="61"/>
      <c r="PR158" s="61"/>
      <c r="PS158" s="61"/>
      <c r="PT158" s="61"/>
      <c r="PU158" s="61"/>
      <c r="PV158" s="61"/>
      <c r="PW158" s="61"/>
      <c r="PX158" s="61"/>
      <c r="PY158" s="61"/>
      <c r="PZ158" s="61"/>
      <c r="QA158" s="61"/>
      <c r="QB158" s="61"/>
      <c r="QC158" s="61"/>
      <c r="QD158" s="61"/>
      <c r="QE158" s="61"/>
      <c r="QF158" s="61"/>
      <c r="QG158" s="61"/>
      <c r="QH158" s="61"/>
      <c r="QI158" s="61"/>
      <c r="QJ158" s="61"/>
      <c r="QK158" s="61"/>
      <c r="QL158" s="61"/>
      <c r="QM158" s="61"/>
      <c r="QN158" s="61"/>
      <c r="QO158" s="61"/>
      <c r="QP158" s="61"/>
      <c r="QQ158" s="61"/>
      <c r="QR158" s="61"/>
      <c r="QS158" s="61"/>
      <c r="QT158" s="61"/>
      <c r="QU158" s="61"/>
      <c r="QV158" s="61"/>
      <c r="QW158" s="61"/>
      <c r="QX158" s="61"/>
      <c r="QY158" s="61"/>
      <c r="QZ158" s="61"/>
      <c r="RA158" s="61"/>
      <c r="RB158" s="61"/>
      <c r="RC158" s="61"/>
      <c r="RD158" s="61"/>
      <c r="RE158" s="61"/>
      <c r="RF158" s="61"/>
      <c r="RG158" s="61"/>
      <c r="RH158" s="61"/>
      <c r="RI158" s="61"/>
      <c r="RJ158" s="61"/>
      <c r="RK158" s="61"/>
      <c r="RL158" s="61"/>
      <c r="RM158" s="61"/>
      <c r="RN158" s="61"/>
      <c r="RO158" s="61"/>
      <c r="RP158" s="61"/>
      <c r="RQ158" s="61"/>
      <c r="RR158" s="61"/>
      <c r="RS158" s="61"/>
      <c r="RT158" s="61"/>
      <c r="RU158" s="61"/>
      <c r="RV158" s="61"/>
      <c r="RW158" s="61"/>
      <c r="RX158" s="61"/>
      <c r="RY158" s="61"/>
      <c r="RZ158" s="61"/>
      <c r="SA158" s="61"/>
      <c r="SB158" s="61"/>
      <c r="SC158" s="61"/>
      <c r="SD158" s="61"/>
      <c r="SE158" s="61"/>
      <c r="SF158" s="61"/>
      <c r="SG158" s="61"/>
      <c r="SH158" s="61"/>
      <c r="SI158" s="61"/>
      <c r="SJ158" s="61"/>
      <c r="SK158" s="61"/>
      <c r="SL158" s="61"/>
      <c r="SM158" s="61"/>
      <c r="SN158" s="61"/>
      <c r="SO158" s="61"/>
      <c r="SP158" s="61"/>
      <c r="SQ158" s="61"/>
      <c r="SR158" s="61"/>
      <c r="SS158" s="61"/>
      <c r="ST158" s="61"/>
      <c r="SU158" s="61"/>
      <c r="SV158" s="61"/>
      <c r="SW158" s="61"/>
      <c r="SX158" s="61"/>
      <c r="SY158" s="61"/>
      <c r="SZ158" s="61"/>
      <c r="TA158" s="61"/>
      <c r="TB158" s="61"/>
      <c r="TC158" s="61"/>
      <c r="TD158" s="61"/>
      <c r="TE158" s="61"/>
      <c r="TF158" s="61"/>
      <c r="TG158" s="61"/>
      <c r="TH158" s="61"/>
      <c r="TI158" s="61"/>
      <c r="TJ158" s="61"/>
      <c r="TK158" s="61"/>
      <c r="TL158" s="61"/>
      <c r="TM158" s="61"/>
      <c r="TN158" s="61"/>
      <c r="TO158" s="61"/>
      <c r="TP158" s="61"/>
      <c r="TQ158" s="61"/>
      <c r="TR158" s="61"/>
      <c r="TS158" s="61"/>
      <c r="TT158" s="61"/>
      <c r="TU158" s="61"/>
      <c r="TV158" s="61"/>
      <c r="TW158" s="61"/>
      <c r="TX158" s="61"/>
      <c r="TY158" s="61"/>
      <c r="TZ158" s="61"/>
      <c r="UA158" s="61"/>
      <c r="UB158" s="61"/>
      <c r="UC158" s="61"/>
      <c r="UD158" s="61"/>
      <c r="UE158" s="61"/>
      <c r="UF158" s="61"/>
      <c r="UG158" s="61"/>
      <c r="UH158" s="61"/>
      <c r="UI158" s="61"/>
      <c r="UJ158" s="61"/>
      <c r="UK158" s="61"/>
      <c r="UL158" s="61"/>
      <c r="UM158" s="61"/>
      <c r="UN158" s="61"/>
      <c r="UO158" s="61"/>
      <c r="UP158" s="61"/>
      <c r="UQ158" s="61"/>
      <c r="UR158" s="61"/>
      <c r="US158" s="61"/>
      <c r="UT158" s="61"/>
      <c r="UU158" s="61"/>
      <c r="UV158" s="61"/>
      <c r="UW158" s="61"/>
      <c r="UX158" s="61"/>
      <c r="UY158" s="61"/>
      <c r="UZ158" s="61"/>
      <c r="VA158" s="61"/>
      <c r="VB158" s="61"/>
      <c r="VC158" s="61"/>
      <c r="VD158" s="61"/>
      <c r="VE158" s="61"/>
      <c r="VF158" s="61"/>
      <c r="VG158" s="61"/>
      <c r="VH158" s="61"/>
      <c r="VI158" s="61"/>
      <c r="VJ158" s="61"/>
      <c r="VK158" s="61"/>
      <c r="VL158" s="61"/>
      <c r="VM158" s="61"/>
      <c r="VN158" s="61"/>
      <c r="VO158" s="61"/>
      <c r="VP158" s="61"/>
      <c r="VQ158" s="61"/>
      <c r="VR158" s="61"/>
      <c r="VS158" s="61"/>
      <c r="VT158" s="61"/>
      <c r="VU158" s="61"/>
      <c r="VV158" s="61"/>
      <c r="VW158" s="61"/>
      <c r="VX158" s="61"/>
      <c r="VY158" s="61"/>
      <c r="VZ158" s="61"/>
      <c r="WA158" s="61"/>
      <c r="WB158" s="61"/>
      <c r="WC158" s="61"/>
      <c r="WD158" s="61"/>
      <c r="WE158" s="61"/>
      <c r="WF158" s="61"/>
      <c r="WG158" s="61"/>
      <c r="WH158" s="61"/>
      <c r="WI158" s="61"/>
      <c r="WJ158" s="61"/>
      <c r="WK158" s="61"/>
      <c r="WL158" s="61"/>
      <c r="WM158" s="61"/>
      <c r="WN158" s="61"/>
      <c r="WO158" s="61"/>
      <c r="WP158" s="61"/>
      <c r="WQ158" s="61"/>
      <c r="WR158" s="61"/>
      <c r="WS158" s="61"/>
      <c r="WT158" s="61"/>
      <c r="WU158" s="61"/>
      <c r="WV158" s="61"/>
      <c r="WW158" s="61"/>
      <c r="WX158" s="61"/>
      <c r="WY158" s="61"/>
      <c r="WZ158" s="61"/>
      <c r="XA158" s="61"/>
      <c r="XB158" s="61"/>
      <c r="XC158" s="61"/>
      <c r="XD158" s="61"/>
      <c r="XE158" s="61"/>
      <c r="XF158" s="61"/>
      <c r="XG158" s="61"/>
      <c r="XH158" s="61"/>
      <c r="XI158" s="61"/>
      <c r="XJ158" s="61"/>
      <c r="XK158" s="61"/>
      <c r="XL158" s="61"/>
      <c r="XM158" s="61"/>
      <c r="XN158" s="61"/>
      <c r="XO158" s="61"/>
      <c r="XP158" s="61"/>
      <c r="XQ158" s="61"/>
      <c r="XR158" s="61"/>
      <c r="XS158" s="61"/>
      <c r="XT158" s="61"/>
      <c r="XU158" s="61"/>
      <c r="XV158" s="61"/>
      <c r="XW158" s="61"/>
      <c r="XX158" s="61"/>
      <c r="XY158" s="61"/>
      <c r="XZ158" s="61"/>
      <c r="YA158" s="61"/>
      <c r="YB158" s="61"/>
      <c r="YC158" s="61"/>
      <c r="YD158" s="61"/>
      <c r="YE158" s="61"/>
      <c r="YF158" s="61"/>
      <c r="YG158" s="61"/>
      <c r="YH158" s="61"/>
      <c r="YI158" s="61"/>
      <c r="YJ158" s="61"/>
      <c r="YK158" s="61"/>
      <c r="YL158" s="61"/>
      <c r="YM158" s="61"/>
      <c r="YN158" s="61"/>
      <c r="YO158" s="61"/>
      <c r="YP158" s="61"/>
      <c r="YQ158" s="61"/>
      <c r="YR158" s="61"/>
      <c r="YS158" s="61"/>
      <c r="YT158" s="61"/>
      <c r="YU158" s="61"/>
      <c r="YV158" s="61"/>
      <c r="YW158" s="61"/>
      <c r="YX158" s="61"/>
      <c r="YY158" s="61"/>
      <c r="YZ158" s="61"/>
      <c r="ZA158" s="61"/>
      <c r="ZB158" s="61"/>
      <c r="ZC158" s="61"/>
      <c r="ZD158" s="61"/>
      <c r="ZE158" s="61"/>
      <c r="ZF158" s="61"/>
      <c r="ZG158" s="61"/>
      <c r="ZH158" s="61"/>
      <c r="ZI158" s="61"/>
      <c r="ZJ158" s="61"/>
      <c r="ZK158" s="61"/>
      <c r="ZL158" s="61"/>
      <c r="ZM158" s="61"/>
      <c r="ZN158" s="61"/>
      <c r="ZO158" s="61"/>
      <c r="ZP158" s="61"/>
      <c r="ZQ158" s="61"/>
      <c r="ZR158" s="61"/>
      <c r="ZS158" s="61"/>
      <c r="ZT158" s="61"/>
      <c r="ZU158" s="61"/>
      <c r="ZV158" s="61"/>
      <c r="ZW158" s="61"/>
      <c r="ZX158" s="61"/>
      <c r="ZY158" s="61"/>
      <c r="ZZ158" s="61"/>
      <c r="AAA158" s="61"/>
      <c r="AAB158" s="61"/>
      <c r="AAC158" s="61"/>
      <c r="AAD158" s="61"/>
      <c r="AAE158" s="61"/>
      <c r="AAF158" s="61"/>
      <c r="AAG158" s="61"/>
      <c r="AAH158" s="61"/>
      <c r="AAI158" s="61"/>
      <c r="AAJ158" s="61"/>
      <c r="AAK158" s="61"/>
      <c r="AAL158" s="61"/>
      <c r="AAM158" s="61"/>
      <c r="AAN158" s="61"/>
      <c r="AAO158" s="61"/>
      <c r="AAP158" s="61"/>
      <c r="AAQ158" s="61"/>
      <c r="AAR158" s="61"/>
      <c r="AAS158" s="61"/>
      <c r="AAT158" s="61"/>
      <c r="AAU158" s="61"/>
      <c r="AAV158" s="61"/>
      <c r="AAW158" s="61"/>
      <c r="AAX158" s="61"/>
      <c r="AAY158" s="61"/>
      <c r="AAZ158" s="61"/>
      <c r="ABA158" s="61"/>
      <c r="ABB158" s="61"/>
      <c r="ABC158" s="61"/>
      <c r="ABD158" s="61"/>
      <c r="ABE158" s="61"/>
      <c r="ABF158" s="61"/>
      <c r="ABG158" s="61"/>
      <c r="ABH158" s="61"/>
      <c r="ABI158" s="61"/>
      <c r="ABJ158" s="61"/>
      <c r="ABK158" s="61"/>
      <c r="ABL158" s="61"/>
      <c r="ABM158" s="61"/>
      <c r="ABN158" s="61"/>
      <c r="ABO158" s="61"/>
      <c r="ABP158" s="61"/>
      <c r="ABQ158" s="61"/>
      <c r="ABR158" s="61"/>
      <c r="ABS158" s="61"/>
      <c r="ABT158" s="61"/>
      <c r="ABU158" s="61"/>
      <c r="ABV158" s="61"/>
      <c r="ABW158" s="61"/>
      <c r="ABX158" s="61"/>
      <c r="ABY158" s="61"/>
      <c r="ABZ158" s="61"/>
      <c r="ACA158" s="61"/>
      <c r="ACB158" s="61"/>
      <c r="ACC158" s="61"/>
      <c r="ACD158" s="61"/>
      <c r="ACE158" s="61"/>
      <c r="ACF158" s="61"/>
      <c r="ACG158" s="61"/>
      <c r="ACH158" s="61"/>
      <c r="ACI158" s="61"/>
      <c r="ACJ158" s="61"/>
      <c r="ACK158" s="61"/>
      <c r="ACL158" s="61"/>
      <c r="ACM158" s="61"/>
      <c r="ACN158" s="61"/>
      <c r="ACO158" s="61"/>
      <c r="ACP158" s="61"/>
      <c r="ACQ158" s="61"/>
      <c r="ACR158" s="61"/>
      <c r="ACS158" s="61"/>
      <c r="ACT158" s="61"/>
      <c r="ACU158" s="61"/>
      <c r="ACV158" s="61"/>
      <c r="ACW158" s="61"/>
      <c r="ACX158" s="61"/>
      <c r="ACY158" s="61"/>
      <c r="ACZ158" s="61"/>
      <c r="ADA158" s="61"/>
      <c r="ADB158" s="61"/>
      <c r="ADC158" s="61"/>
      <c r="ADD158" s="61"/>
      <c r="ADE158" s="61"/>
      <c r="ADF158" s="61"/>
      <c r="ADG158" s="61"/>
      <c r="ADH158" s="61"/>
      <c r="ADI158" s="61"/>
      <c r="ADJ158" s="61"/>
      <c r="ADK158" s="61"/>
      <c r="ADL158" s="61"/>
      <c r="ADM158" s="61"/>
      <c r="ADN158" s="61"/>
      <c r="ADO158" s="61"/>
      <c r="ADP158" s="61"/>
      <c r="ADQ158" s="61"/>
      <c r="ADR158" s="61"/>
      <c r="ADS158" s="61"/>
      <c r="ADT158" s="61"/>
      <c r="ADU158" s="61"/>
      <c r="ADV158" s="61"/>
      <c r="ADW158" s="61"/>
      <c r="ADX158" s="61"/>
      <c r="ADY158" s="61"/>
      <c r="ADZ158" s="61"/>
      <c r="AEA158" s="61"/>
      <c r="AEB158" s="61"/>
      <c r="AEC158" s="61"/>
      <c r="AED158" s="61"/>
      <c r="AEE158" s="61"/>
      <c r="AEF158" s="61"/>
      <c r="AEG158" s="61"/>
      <c r="AEH158" s="61"/>
      <c r="AEI158" s="61"/>
      <c r="AEJ158" s="61"/>
      <c r="AEK158" s="61"/>
      <c r="AEL158" s="61"/>
      <c r="AEM158" s="61"/>
      <c r="AEN158" s="61"/>
      <c r="AEO158" s="61"/>
      <c r="AEP158" s="61"/>
      <c r="AEQ158" s="61"/>
      <c r="AER158" s="61"/>
      <c r="AES158" s="61"/>
      <c r="AET158" s="61"/>
      <c r="AEU158" s="61"/>
      <c r="AEV158" s="61"/>
      <c r="AEW158" s="61"/>
      <c r="AEX158" s="61"/>
      <c r="AEY158" s="61"/>
      <c r="AEZ158" s="61"/>
      <c r="AFA158" s="61"/>
      <c r="AFB158" s="61"/>
      <c r="AFC158" s="61"/>
      <c r="AFD158" s="61"/>
      <c r="AFE158" s="61"/>
      <c r="AFF158" s="61"/>
      <c r="AFG158" s="61"/>
      <c r="AFH158" s="61"/>
      <c r="AFI158" s="61"/>
      <c r="AFJ158" s="61"/>
      <c r="AFK158" s="61"/>
      <c r="AFL158" s="61"/>
      <c r="AFM158" s="61"/>
      <c r="AFN158" s="61"/>
      <c r="AFO158" s="61"/>
      <c r="AFP158" s="61"/>
      <c r="AFQ158" s="61"/>
      <c r="AFR158" s="61"/>
      <c r="AFS158" s="61"/>
      <c r="AFT158" s="61"/>
      <c r="AFU158" s="61"/>
      <c r="AFV158" s="61"/>
      <c r="AFW158" s="61"/>
      <c r="AFX158" s="61"/>
      <c r="AFY158" s="61"/>
      <c r="AFZ158" s="61"/>
      <c r="AGA158" s="61"/>
      <c r="AGB158" s="61"/>
      <c r="AGC158" s="61"/>
      <c r="AGD158" s="61"/>
      <c r="AGE158" s="61"/>
      <c r="AGF158" s="61"/>
      <c r="AGG158" s="61"/>
      <c r="AGH158" s="61"/>
      <c r="AGI158" s="61"/>
      <c r="AGJ158" s="61"/>
      <c r="AGK158" s="61"/>
      <c r="AGL158" s="61"/>
      <c r="AGM158" s="61"/>
      <c r="AGN158" s="61"/>
      <c r="AGO158" s="61"/>
      <c r="AGP158" s="61"/>
      <c r="AGQ158" s="61"/>
      <c r="AGR158" s="61"/>
      <c r="AGS158" s="61"/>
      <c r="AGT158" s="61"/>
      <c r="AGU158" s="61"/>
      <c r="AGV158" s="61"/>
      <c r="AGW158" s="61"/>
      <c r="AGX158" s="61"/>
      <c r="AGY158" s="61"/>
      <c r="AGZ158" s="61"/>
      <c r="AHA158" s="61"/>
      <c r="AHB158" s="61"/>
      <c r="AHC158" s="61"/>
      <c r="AHD158" s="61"/>
      <c r="AHE158" s="61"/>
      <c r="AHF158" s="61"/>
      <c r="AHG158" s="61"/>
      <c r="AHH158" s="61"/>
      <c r="AHI158" s="61"/>
      <c r="AHJ158" s="61"/>
      <c r="AHK158" s="61"/>
      <c r="AHL158" s="61"/>
      <c r="AHM158" s="61"/>
      <c r="AHN158" s="61"/>
      <c r="AHO158" s="61"/>
      <c r="AHP158" s="61"/>
      <c r="AHQ158" s="61"/>
      <c r="AHR158" s="61"/>
      <c r="AHS158" s="61"/>
      <c r="AHT158" s="61"/>
      <c r="AHU158" s="61"/>
      <c r="AHV158" s="61"/>
      <c r="AHW158" s="61"/>
      <c r="AHX158" s="61"/>
      <c r="AHY158" s="61"/>
      <c r="AHZ158" s="61"/>
      <c r="AIA158" s="61"/>
      <c r="AIB158" s="61"/>
      <c r="AIC158" s="61"/>
      <c r="AID158" s="61"/>
      <c r="AIE158" s="61"/>
      <c r="AIF158" s="61"/>
      <c r="AIG158" s="61"/>
      <c r="AIH158" s="61"/>
      <c r="AII158" s="61"/>
      <c r="AIJ158" s="61"/>
      <c r="AIK158" s="61"/>
      <c r="AIL158" s="61"/>
      <c r="AIM158" s="61"/>
      <c r="AIN158" s="61"/>
      <c r="AIO158" s="61"/>
      <c r="AIP158" s="61"/>
      <c r="AIQ158" s="61"/>
      <c r="AIR158" s="61"/>
      <c r="AIS158" s="61"/>
      <c r="AIT158" s="61"/>
      <c r="AIU158" s="61"/>
      <c r="AIV158" s="61"/>
      <c r="AIW158" s="61"/>
      <c r="AIX158" s="61"/>
      <c r="AIY158" s="61"/>
      <c r="AIZ158" s="61"/>
      <c r="AJA158" s="61"/>
      <c r="AJB158" s="61"/>
      <c r="AJC158" s="61"/>
      <c r="AJD158" s="61"/>
      <c r="AJE158" s="61"/>
      <c r="AJF158" s="61"/>
      <c r="AJG158" s="61"/>
      <c r="AJH158" s="61"/>
      <c r="AJI158" s="61"/>
      <c r="AJJ158" s="61"/>
      <c r="AJK158" s="61"/>
      <c r="AJL158" s="61"/>
      <c r="AJM158" s="61"/>
      <c r="AJN158" s="61"/>
      <c r="AJO158" s="61"/>
      <c r="AJP158" s="61"/>
      <c r="AJQ158" s="61"/>
      <c r="AJR158" s="61"/>
      <c r="AJS158" s="61"/>
      <c r="AJT158" s="61"/>
      <c r="AJU158" s="61"/>
      <c r="AJV158" s="61"/>
      <c r="AJW158" s="61"/>
      <c r="AJX158" s="61"/>
      <c r="AJY158" s="61"/>
      <c r="AJZ158" s="61"/>
      <c r="AKA158" s="61"/>
      <c r="AKB158" s="61"/>
      <c r="AKC158" s="61"/>
      <c r="AKD158" s="61"/>
      <c r="AKE158" s="61"/>
      <c r="AKF158" s="61"/>
      <c r="AKG158" s="61"/>
      <c r="AKH158" s="61"/>
      <c r="AKI158" s="61"/>
      <c r="AKJ158" s="61"/>
      <c r="AKK158" s="61"/>
      <c r="AKL158" s="61"/>
      <c r="AKM158" s="61"/>
      <c r="AKN158" s="61"/>
      <c r="AKO158" s="61"/>
      <c r="AKP158" s="61"/>
      <c r="AKQ158" s="61"/>
      <c r="AKR158" s="61"/>
      <c r="AKS158" s="61"/>
      <c r="AKT158" s="61"/>
      <c r="AKU158" s="61"/>
      <c r="AKV158" s="61"/>
      <c r="AKW158" s="61"/>
      <c r="AKX158" s="61"/>
      <c r="AKY158" s="61"/>
      <c r="AKZ158" s="61"/>
      <c r="ALA158" s="61"/>
      <c r="ALB158" s="61"/>
      <c r="ALC158" s="61"/>
      <c r="ALD158" s="61"/>
      <c r="ALE158" s="61"/>
      <c r="ALF158" s="61"/>
      <c r="ALG158" s="61"/>
      <c r="ALH158" s="61"/>
      <c r="ALI158" s="61"/>
      <c r="ALJ158" s="61"/>
      <c r="ALK158" s="61"/>
      <c r="ALL158" s="61"/>
      <c r="ALM158" s="61"/>
      <c r="ALN158" s="61"/>
      <c r="ALO158" s="61"/>
      <c r="ALP158" s="61"/>
      <c r="ALQ158" s="61"/>
      <c r="ALR158" s="61"/>
      <c r="ALS158" s="61"/>
      <c r="ALT158" s="61"/>
      <c r="ALU158" s="61"/>
      <c r="ALV158" s="61"/>
      <c r="ALW158" s="61"/>
      <c r="ALX158" s="61"/>
      <c r="ALY158" s="61"/>
      <c r="ALZ158" s="61"/>
      <c r="AMA158" s="61"/>
      <c r="AMB158" s="61"/>
      <c r="AMC158" s="61"/>
      <c r="AMD158" s="61"/>
      <c r="AME158" s="61"/>
      <c r="AMF158" s="61"/>
      <c r="AMG158" s="61"/>
      <c r="AMH158" s="61"/>
      <c r="AMI158" s="61"/>
      <c r="AMJ158" s="61"/>
      <c r="AMK158" s="61"/>
      <c r="AML158" s="61"/>
      <c r="AMM158" s="61"/>
      <c r="AMN158" s="61"/>
      <c r="AMO158" s="61"/>
      <c r="AMP158" s="61"/>
      <c r="AMQ158" s="61"/>
      <c r="AMR158" s="61"/>
      <c r="AMS158" s="61"/>
      <c r="AMT158" s="61"/>
      <c r="AMU158" s="61"/>
      <c r="AMV158" s="61"/>
      <c r="AMW158" s="61"/>
      <c r="AMX158" s="61"/>
      <c r="AMY158" s="61"/>
      <c r="AMZ158" s="61"/>
      <c r="ANA158" s="61"/>
      <c r="ANB158" s="61"/>
      <c r="ANC158" s="61"/>
      <c r="AND158" s="61"/>
      <c r="ANE158" s="61"/>
      <c r="ANF158" s="61"/>
      <c r="ANG158" s="61"/>
      <c r="ANH158" s="61"/>
      <c r="ANI158" s="61"/>
      <c r="ANJ158" s="35"/>
    </row>
    <row r="159" spans="1:1050" s="35" customFormat="1" ht="26.1" customHeight="1" outlineLevel="2" x14ac:dyDescent="0.2">
      <c r="A159" s="386">
        <f>EJ159</f>
        <v>340</v>
      </c>
      <c r="B159" s="387" t="s">
        <v>137</v>
      </c>
      <c r="C159" s="387" t="s">
        <v>113</v>
      </c>
      <c r="D159" s="387" t="s">
        <v>10</v>
      </c>
      <c r="E159" s="387" t="s">
        <v>115</v>
      </c>
      <c r="F159" s="387"/>
      <c r="G159" s="388" t="s">
        <v>261</v>
      </c>
      <c r="H159" s="389" t="s">
        <v>130</v>
      </c>
      <c r="I159" s="389">
        <v>14</v>
      </c>
      <c r="J159" s="391">
        <v>515.26</v>
      </c>
      <c r="K159" s="391">
        <v>63.15</v>
      </c>
      <c r="L159" s="391">
        <v>301.61</v>
      </c>
      <c r="M159" s="391">
        <v>316.08</v>
      </c>
      <c r="N159" s="391"/>
      <c r="O159" s="391"/>
      <c r="P159" s="391"/>
      <c r="Q159" s="391"/>
      <c r="R159" s="391"/>
      <c r="S159" s="391"/>
      <c r="T159" s="391">
        <f t="shared" si="116"/>
        <v>1196.0999999999999</v>
      </c>
      <c r="U159" s="391">
        <f t="shared" si="117"/>
        <v>16113.239999999998</v>
      </c>
      <c r="V159" s="389">
        <v>3</v>
      </c>
      <c r="W159" s="392">
        <v>16</v>
      </c>
      <c r="X159" s="393">
        <f>VLOOKUP(W159,'[1]PPTOS GENERALES 2024'!$AO$61:$AQ$63,3)*Y159</f>
        <v>436.27</v>
      </c>
      <c r="Y159" s="394">
        <v>1</v>
      </c>
      <c r="Z159" s="395">
        <f>VLOOKUP(C159,'[1]PPTOS GENERALES 2024'!$AL$3:$AO$8,4)*Y159</f>
        <v>659.44</v>
      </c>
      <c r="AA159" s="395">
        <f>VLOOKUP(C159,'[1]PPTOS GENERALES 2024'!$AL$3:$AP$8,5)*DM159*Y159</f>
        <v>184.05333333333331</v>
      </c>
      <c r="AB159" s="395"/>
      <c r="AC159" s="391">
        <f>VLOOKUP(C159,'[1]PPTOS GENERALES 2024'!$AU$3:$AV$8,2)*Y159</f>
        <v>659.44399999999996</v>
      </c>
      <c r="AD159" s="391">
        <f>VLOOKUP(C159,'[1]PPTOS GENERALES 2024'!$AU$3:$AW$8,3)*DM159*Y159</f>
        <v>184.00799999999998</v>
      </c>
      <c r="AE159" s="396">
        <f>VLOOKUP(I159,'[1]PPTOS GENERALES 2024'!$AO$60:$AQ$63,3)*Y159</f>
        <v>380.27</v>
      </c>
      <c r="AF159" s="391">
        <f t="shared" si="118"/>
        <v>56</v>
      </c>
      <c r="AG159" s="391">
        <f>VLOOKUP(V159,'[1]PPTOS GENERALES 2024'!$AL$61:$AU$63,10)*Y159</f>
        <v>465.15999999999997</v>
      </c>
      <c r="AH159" s="391"/>
      <c r="AI159" s="391"/>
      <c r="AJ159" s="391"/>
      <c r="AK159" s="397"/>
      <c r="AL159" s="391">
        <f>VLOOKUP(V159,'[1]PPTOS GENERALES 2024'!$AL$45:$BB$56,12)*AK159</f>
        <v>0</v>
      </c>
      <c r="AM159" s="397"/>
      <c r="AN159" s="391">
        <f>VLOOKUP(V159,'[1]PPTOS GENERALES 2024'!$AL$45:$BB$56,14)*AM159</f>
        <v>0</v>
      </c>
      <c r="AO159" s="397"/>
      <c r="AP159" s="391">
        <f>VLOOKUP(V159,'[1]PPTOS GENERALES 2024'!$AL$45:$BB$56,15)*AO159</f>
        <v>0</v>
      </c>
      <c r="AQ159" s="397"/>
      <c r="AR159" s="391">
        <f>VLOOKUP(V159,'[1]PPTOS GENERALES 2024'!$AL$45:$BB$56,17)*AQ159</f>
        <v>0</v>
      </c>
      <c r="AS159" s="397">
        <v>1</v>
      </c>
      <c r="AT159" s="391">
        <f>VLOOKUP(V159,'[1]PPTOS GENERALES 2024'!$AL$45:$BG$56,18)*AS159</f>
        <v>23.537500000000001</v>
      </c>
      <c r="AU159" s="398"/>
      <c r="AV159" s="391">
        <f>VLOOKUP(V159,'[1]PPTOS GENERALES 2024'!$AL$45:$BG$56,19)*AU159</f>
        <v>0</v>
      </c>
      <c r="AW159" s="398"/>
      <c r="AX159" s="391">
        <f>VLOOKUP(V159,'[1]PPTOS GENERALES 2024'!$AL$45:$BG$56,20)*AW159</f>
        <v>0</v>
      </c>
      <c r="AY159" s="398"/>
      <c r="AZ159" s="391">
        <f>VLOOKUP(V159,'[1]PPTOS GENERALES 2024'!$AL$45:$BG$56,21)*AY159</f>
        <v>0</v>
      </c>
      <c r="BA159" s="398"/>
      <c r="BB159" s="391">
        <f>VLOOKUP(V159,'[1]PPTOS GENERALES 2024'!$AL$45:$BG$56,22)*BA159</f>
        <v>0</v>
      </c>
      <c r="BC159" s="398"/>
      <c r="BD159" s="270">
        <f>VLOOKUP(V159,'[1]PPTOS GENERALES 2024'!$AL$45:$BZ$56,23)*BC159</f>
        <v>0</v>
      </c>
      <c r="BE159" s="398"/>
      <c r="BF159" s="270">
        <f>VLOOKUP(V159,'[1]PPTOS GENERALES 2024'!$AL$45:$BZ$56,24)*BE159</f>
        <v>0</v>
      </c>
      <c r="BG159" s="398"/>
      <c r="BH159" s="270">
        <f>VLOOKUP(V159,'[1]PPTOS GENERALES 2024'!$AL$45:$BZ$56,25)*BG159</f>
        <v>0</v>
      </c>
      <c r="BI159" s="398"/>
      <c r="BJ159" s="270">
        <f>VLOOKUP(V159,'[1]PPTOS GENERALES 2024'!$AL$45:$BZ$56,26)*BI159</f>
        <v>0</v>
      </c>
      <c r="BK159" s="398"/>
      <c r="BL159" s="270">
        <f>VLOOKUP(V159,'[1]PPTOS GENERALES 2024'!$AL$45:$BZ$56,27)*BK159</f>
        <v>0</v>
      </c>
      <c r="BM159" s="270">
        <v>1</v>
      </c>
      <c r="BN159" s="270">
        <f>VLOOKUP(V159,'[1]PPTOS GENERALES 2024'!$AL$45:$BZ$56,28)*BM159</f>
        <v>37.895375000000001</v>
      </c>
      <c r="BO159" s="270"/>
      <c r="BP159" s="270">
        <f>VLOOKUP(V159,'[1]PPTOS GENERALES 2024'!$AL$45:$BZ$56,29)*BO159</f>
        <v>0</v>
      </c>
      <c r="BQ159" s="270"/>
      <c r="BR159" s="270">
        <f>VLOOKUP(V159,'[1]PPTOS GENERALES 2024'!$AL$45:$BZ$56,30)*BQ159</f>
        <v>0</v>
      </c>
      <c r="BS159" s="270"/>
      <c r="BT159" s="270">
        <f>VLOOKUP(V159,'[1]PPTOS GENERALES 2024'!$AL$45:$BZ$56,31)*BS159</f>
        <v>0</v>
      </c>
      <c r="BU159" s="270"/>
      <c r="BV159" s="270">
        <f>VLOOKUP(V159,'[1]PPTOS GENERALES 2024'!$AL$45:$BZ$56,32)*BU159</f>
        <v>0</v>
      </c>
      <c r="BW159" s="270"/>
      <c r="BX159" s="270">
        <f>VLOOKUP(V159,'[1]PPTOS GENERALES 2024'!$AL$45:$BZ$56,33)*BW159</f>
        <v>0</v>
      </c>
      <c r="BY159" s="270"/>
      <c r="BZ159" s="270">
        <f>VLOOKUP(V159,'[1]PPTOS GENERALES 2024'!$AL$45:$BZ$56,34)*BY159</f>
        <v>0</v>
      </c>
      <c r="CA159" s="270">
        <v>1</v>
      </c>
      <c r="CB159" s="270">
        <f>VLOOKUP(V159,'[1]PPTOS GENERALES 2024'!$AL$45:$BZ$56,35)*CA159</f>
        <v>27.068124999999998</v>
      </c>
      <c r="CC159" s="270">
        <v>0</v>
      </c>
      <c r="CD159" s="270">
        <f>VLOOKUP(V159,'[1]PPTOS GENERALES 2024'!$AL$45:$BZ$56,36)*CC159</f>
        <v>0</v>
      </c>
      <c r="CE159" s="270">
        <v>0</v>
      </c>
      <c r="CF159" s="270">
        <f>VLOOKUP(V159,'[1]PPTOS GENERALES 2024'!$AL$45:$BZ$56,37)*CE159</f>
        <v>0</v>
      </c>
      <c r="CG159" s="270">
        <v>0</v>
      </c>
      <c r="CH159" s="270">
        <f>VLOOKUP(V159,'[1]PPTOS GENERALES 2024'!$AL$45:$BZ$56,38)*CG159</f>
        <v>0</v>
      </c>
      <c r="CI159" s="270">
        <v>1</v>
      </c>
      <c r="CJ159" s="270">
        <f>VLOOKUP(V159,'[1]PPTOS GENERALES 2024'!$AL$45:$BZ$56,39)*CI159</f>
        <v>72.495500000000007</v>
      </c>
      <c r="CK159" s="270"/>
      <c r="CL159" s="270">
        <f>VLOOKUP(V159,'[1]PPTOS GENERALES 2024'!$AL$45:$BZ$56,40)*CK159</f>
        <v>0</v>
      </c>
      <c r="CM159" s="270"/>
      <c r="CN159" s="270">
        <f>VLOOKUP(V159,'[1]PPTOS GENERALES 2024'!$AL$45:$BZ$56,41)*CM159</f>
        <v>0</v>
      </c>
      <c r="CO159" s="391"/>
      <c r="CP159" s="391"/>
      <c r="CQ159" s="391"/>
      <c r="CR159" s="391"/>
      <c r="CS159" s="391"/>
      <c r="CT159" s="391">
        <f t="array" ref="CT159">ROUND(Z159*14,2)</f>
        <v>9232.16</v>
      </c>
      <c r="CU159" s="391">
        <f t="array" ref="CU159">ROUND((AA159*12)+ (AD159*2)+AB159,2)</f>
        <v>2576.66</v>
      </c>
      <c r="CV159" s="270">
        <f>SUM(CO159:CU159)</f>
        <v>11808.82</v>
      </c>
      <c r="CW159" s="391">
        <f t="array" ref="CW159">ROUND((AE159+AF159)*14,2)</f>
        <v>6107.78</v>
      </c>
      <c r="CX159" s="391">
        <f t="array" ref="CX159">ROUND(AG159*14,2)</f>
        <v>6512.24</v>
      </c>
      <c r="CY159" s="270">
        <f t="shared" si="119"/>
        <v>2253.9499999999998</v>
      </c>
      <c r="CZ159" s="278">
        <f t="shared" si="120"/>
        <v>8766.1899999999987</v>
      </c>
      <c r="DA159" s="129">
        <f t="shared" si="126"/>
        <v>26682.789999999997</v>
      </c>
      <c r="DB159" s="390">
        <v>0</v>
      </c>
      <c r="DC159" s="400">
        <f t="shared" si="121"/>
        <v>24711.376666666667</v>
      </c>
      <c r="DD159" s="401">
        <f t="shared" si="122"/>
        <v>0.53360693855901542</v>
      </c>
      <c r="DE159" s="391"/>
      <c r="DF159" s="391"/>
      <c r="DG159" s="391">
        <f t="shared" si="123"/>
        <v>1768.4608333333331</v>
      </c>
      <c r="DH159" s="389" t="e">
        <f>#REF!-#REF!</f>
        <v>#REF!</v>
      </c>
      <c r="DI159" s="402" t="s">
        <v>122</v>
      </c>
      <c r="DJ159" s="402" t="s">
        <v>306</v>
      </c>
      <c r="DK159" s="284">
        <v>45658</v>
      </c>
      <c r="DL159" s="403">
        <f t="shared" si="124"/>
        <v>11.333333333333334</v>
      </c>
      <c r="DM159" s="403">
        <f t="shared" si="125"/>
        <v>11.333333333333334</v>
      </c>
      <c r="DN159" s="404">
        <f>ROUND(AF159/30,2)</f>
        <v>1.87</v>
      </c>
      <c r="DO159" s="405">
        <f>ROUND(AJ159/30,2)</f>
        <v>0</v>
      </c>
      <c r="DP159" s="405">
        <f>ROUND(AL159/30,2)</f>
        <v>0</v>
      </c>
      <c r="DQ159" s="405">
        <f>ROUND(AN159/30,2)</f>
        <v>0</v>
      </c>
      <c r="DR159" s="405">
        <f>ROUND(AP159/30,2)</f>
        <v>0</v>
      </c>
      <c r="DS159" s="405">
        <f>ROUND(AR159/30,2)</f>
        <v>0</v>
      </c>
      <c r="DT159" s="405">
        <f>ROUND(AT159/30,2)</f>
        <v>0.78</v>
      </c>
      <c r="DU159" s="405">
        <f>ROUND(AV159/30,2)</f>
        <v>0</v>
      </c>
      <c r="DV159" s="405">
        <f>ROUND(AX159/30,2)</f>
        <v>0</v>
      </c>
      <c r="DW159" s="405">
        <f>ROUND(AZ159/30,2)</f>
        <v>0</v>
      </c>
      <c r="DX159" s="405">
        <f>ROUND(BB159/30,2)</f>
        <v>0</v>
      </c>
      <c r="DY159" s="204"/>
      <c r="DZ159" s="406">
        <v>85</v>
      </c>
      <c r="EA159" s="406">
        <v>1333.68</v>
      </c>
      <c r="EB159" s="407" t="e">
        <f>#REF!-DZ159</f>
        <v>#REF!</v>
      </c>
      <c r="EC159" s="408">
        <f>DG159-EA159</f>
        <v>434.78083333333302</v>
      </c>
      <c r="ED159" s="409">
        <f>ROUND(DB159/2,2)</f>
        <v>0</v>
      </c>
      <c r="EE159" s="204"/>
      <c r="EF159" s="204"/>
      <c r="EG159" s="204"/>
      <c r="EH159" s="204"/>
      <c r="EI159" s="134" t="s">
        <v>169</v>
      </c>
      <c r="EJ159" s="124">
        <v>340</v>
      </c>
      <c r="EK159" s="295" t="s">
        <v>147</v>
      </c>
      <c r="EL159" s="295">
        <v>4</v>
      </c>
      <c r="EM159" s="205">
        <v>0</v>
      </c>
      <c r="EN159" s="205" t="s">
        <v>132</v>
      </c>
      <c r="EO159" s="170" t="s">
        <v>132</v>
      </c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172"/>
      <c r="GB159" s="172"/>
      <c r="GC159" s="172"/>
      <c r="GD159" s="172"/>
      <c r="GE159" s="172"/>
      <c r="GF159" s="172"/>
      <c r="GG159" s="172"/>
      <c r="GH159" s="172"/>
      <c r="GI159" s="172"/>
      <c r="GJ159" s="172"/>
      <c r="GK159" s="172"/>
      <c r="GL159" s="172"/>
      <c r="GM159" s="172"/>
      <c r="GN159" s="172"/>
      <c r="GO159" s="172"/>
      <c r="GP159" s="172"/>
      <c r="GQ159" s="172"/>
      <c r="GR159" s="172"/>
      <c r="GS159" s="172"/>
      <c r="GT159" s="172"/>
      <c r="GU159" s="172"/>
      <c r="GV159" s="172"/>
      <c r="GW159" s="172"/>
      <c r="GX159" s="172"/>
      <c r="GY159" s="172"/>
      <c r="GZ159" s="172"/>
      <c r="HA159" s="172"/>
      <c r="HB159" s="172"/>
      <c r="HC159" s="172"/>
      <c r="HD159" s="172"/>
      <c r="HE159" s="172"/>
      <c r="HF159" s="172"/>
      <c r="HG159" s="172"/>
      <c r="HH159" s="172"/>
      <c r="HI159" s="172"/>
      <c r="HJ159" s="172"/>
      <c r="HK159" s="172"/>
      <c r="HL159" s="172"/>
      <c r="HM159" s="172"/>
      <c r="HN159" s="172"/>
      <c r="HO159" s="172"/>
      <c r="HP159" s="172"/>
      <c r="HQ159" s="172"/>
      <c r="HR159" s="172"/>
      <c r="HS159" s="172"/>
      <c r="HT159" s="172"/>
      <c r="HU159" s="172"/>
      <c r="HV159" s="172"/>
      <c r="HW159" s="172"/>
      <c r="HX159" s="172"/>
      <c r="HY159" s="172"/>
      <c r="HZ159" s="172"/>
      <c r="IA159" s="172"/>
      <c r="IB159" s="172"/>
      <c r="IC159" s="172"/>
      <c r="ID159" s="172"/>
      <c r="IE159" s="172"/>
      <c r="IF159" s="172"/>
      <c r="IG159" s="172"/>
      <c r="IH159" s="172"/>
      <c r="II159" s="172"/>
      <c r="IJ159" s="172"/>
      <c r="IK159" s="172"/>
      <c r="IL159" s="172"/>
      <c r="IM159" s="172"/>
      <c r="IN159" s="172"/>
      <c r="IO159" s="172"/>
      <c r="IP159" s="172"/>
      <c r="IQ159" s="172"/>
      <c r="IR159" s="172"/>
      <c r="IS159" s="172"/>
      <c r="IT159" s="172"/>
      <c r="IU159" s="172"/>
      <c r="IV159" s="172"/>
      <c r="IW159" s="172"/>
      <c r="IX159" s="172"/>
      <c r="IY159" s="172"/>
      <c r="IZ159" s="172"/>
      <c r="JA159" s="172"/>
      <c r="JB159" s="172"/>
      <c r="JC159" s="172"/>
      <c r="JD159" s="172"/>
      <c r="JE159" s="172"/>
      <c r="JF159" s="172"/>
      <c r="JG159" s="172"/>
      <c r="JH159" s="172"/>
      <c r="JI159" s="172"/>
      <c r="JJ159" s="172"/>
      <c r="JK159" s="172"/>
      <c r="JL159" s="172"/>
      <c r="JM159" s="172"/>
      <c r="JN159" s="172"/>
      <c r="JO159" s="172"/>
      <c r="JP159" s="172"/>
      <c r="JQ159" s="172"/>
      <c r="JR159" s="172"/>
      <c r="JS159" s="172"/>
      <c r="JT159" s="172"/>
      <c r="JU159" s="172"/>
      <c r="JV159" s="172"/>
      <c r="JW159" s="172"/>
      <c r="JX159" s="172"/>
      <c r="JY159" s="172"/>
      <c r="JZ159" s="172"/>
      <c r="KA159" s="172"/>
      <c r="KB159" s="172"/>
      <c r="KC159" s="172"/>
      <c r="KD159" s="172"/>
      <c r="KE159" s="172"/>
      <c r="KF159" s="172"/>
      <c r="KG159" s="172"/>
      <c r="KH159" s="172"/>
      <c r="KI159" s="172"/>
      <c r="KJ159" s="172"/>
      <c r="KK159" s="172"/>
      <c r="KL159" s="172"/>
      <c r="KM159" s="172"/>
      <c r="KN159" s="172"/>
      <c r="KO159" s="172"/>
      <c r="KP159" s="172"/>
      <c r="KQ159" s="172"/>
      <c r="KR159" s="172"/>
      <c r="KS159" s="172"/>
      <c r="KT159" s="172"/>
      <c r="KU159" s="172"/>
      <c r="KV159" s="172"/>
      <c r="KW159" s="172"/>
      <c r="KX159" s="172"/>
      <c r="KY159" s="172"/>
      <c r="KZ159" s="172"/>
      <c r="LA159" s="172"/>
      <c r="LB159" s="172"/>
      <c r="LC159" s="172"/>
      <c r="LD159" s="172"/>
      <c r="LE159" s="172"/>
      <c r="LF159" s="172"/>
      <c r="LG159" s="172"/>
      <c r="LH159" s="172"/>
      <c r="LI159" s="172"/>
      <c r="LJ159" s="172"/>
      <c r="LK159" s="172"/>
      <c r="LL159" s="172"/>
      <c r="LM159" s="172"/>
      <c r="LN159" s="172"/>
      <c r="LO159" s="172"/>
      <c r="LP159" s="172"/>
      <c r="LQ159" s="172"/>
      <c r="LR159" s="172"/>
      <c r="LS159" s="172"/>
      <c r="LT159" s="172"/>
      <c r="LU159" s="172"/>
      <c r="LV159" s="172"/>
      <c r="LW159" s="172"/>
      <c r="LX159" s="172"/>
      <c r="LY159" s="172"/>
      <c r="LZ159" s="172"/>
      <c r="MA159" s="172"/>
      <c r="MB159" s="172"/>
      <c r="MC159" s="172"/>
      <c r="MD159" s="172"/>
      <c r="ME159" s="172"/>
      <c r="MF159" s="172"/>
      <c r="MG159" s="172"/>
      <c r="MH159" s="172"/>
      <c r="MI159" s="172"/>
      <c r="MJ159" s="172"/>
      <c r="MK159" s="172"/>
      <c r="ML159" s="172"/>
      <c r="MM159" s="172"/>
      <c r="MN159" s="172"/>
      <c r="MO159" s="172"/>
      <c r="MP159" s="172"/>
      <c r="MQ159" s="172"/>
      <c r="MR159" s="172"/>
      <c r="MS159" s="172"/>
      <c r="MT159" s="172"/>
      <c r="MU159" s="172"/>
      <c r="MV159" s="172"/>
      <c r="MW159" s="172"/>
      <c r="MX159" s="172"/>
      <c r="MY159" s="172"/>
      <c r="MZ159" s="172"/>
      <c r="NA159" s="172"/>
      <c r="NB159" s="172"/>
      <c r="NC159" s="172"/>
      <c r="ND159" s="172"/>
      <c r="NE159" s="172"/>
      <c r="NF159" s="172"/>
      <c r="NG159" s="172"/>
      <c r="NH159" s="172"/>
      <c r="NI159" s="172"/>
      <c r="NJ159" s="172"/>
      <c r="NK159" s="172"/>
      <c r="NL159" s="172"/>
      <c r="NM159" s="172"/>
      <c r="NN159" s="172"/>
      <c r="NO159" s="172"/>
      <c r="NP159" s="172"/>
      <c r="NQ159" s="172"/>
      <c r="NR159" s="172"/>
      <c r="NS159" s="172"/>
      <c r="NT159" s="172"/>
      <c r="NU159" s="172"/>
      <c r="NV159" s="172"/>
      <c r="NW159" s="172"/>
      <c r="NX159" s="172"/>
      <c r="NY159" s="172"/>
      <c r="NZ159" s="172"/>
      <c r="OA159" s="172"/>
      <c r="OB159" s="172"/>
      <c r="OC159" s="172"/>
      <c r="OD159" s="172"/>
      <c r="OE159" s="172"/>
      <c r="OF159" s="172"/>
      <c r="OG159" s="172"/>
      <c r="OH159" s="172"/>
      <c r="OI159" s="172"/>
      <c r="OJ159" s="172"/>
      <c r="OK159" s="172"/>
      <c r="OL159" s="172"/>
      <c r="OM159" s="172"/>
      <c r="ON159" s="172"/>
      <c r="OO159" s="172"/>
      <c r="OP159" s="172"/>
      <c r="OQ159" s="172"/>
      <c r="OR159" s="172"/>
      <c r="OS159" s="172"/>
      <c r="OT159" s="172"/>
      <c r="OU159" s="172"/>
      <c r="OV159" s="172"/>
      <c r="OW159" s="172"/>
      <c r="OX159" s="172"/>
      <c r="OY159" s="172"/>
      <c r="OZ159" s="172"/>
      <c r="PA159" s="172"/>
      <c r="PB159" s="172"/>
      <c r="PC159" s="172"/>
      <c r="PD159" s="172"/>
      <c r="PE159" s="172"/>
      <c r="PF159" s="172"/>
      <c r="PG159" s="172"/>
      <c r="PH159" s="172"/>
      <c r="PI159" s="172"/>
      <c r="PJ159" s="172"/>
      <c r="PK159" s="172"/>
      <c r="PL159" s="172"/>
      <c r="PM159" s="172"/>
      <c r="PN159" s="172"/>
      <c r="PO159" s="172"/>
      <c r="PP159" s="172"/>
      <c r="PQ159" s="172"/>
      <c r="PR159" s="172"/>
      <c r="PS159" s="172"/>
      <c r="PT159" s="172"/>
      <c r="PU159" s="172"/>
      <c r="PV159" s="172"/>
      <c r="PW159" s="172"/>
      <c r="PX159" s="172"/>
      <c r="PY159" s="172"/>
      <c r="PZ159" s="172"/>
      <c r="QA159" s="172"/>
      <c r="QB159" s="172"/>
      <c r="QC159" s="172"/>
      <c r="QD159" s="172"/>
      <c r="QE159" s="172"/>
      <c r="QF159" s="172"/>
      <c r="QG159" s="172"/>
      <c r="QH159" s="172"/>
      <c r="QI159" s="172"/>
      <c r="QJ159" s="172"/>
      <c r="QK159" s="172"/>
      <c r="QL159" s="172"/>
      <c r="QM159" s="172"/>
      <c r="QN159" s="172"/>
      <c r="QO159" s="172"/>
      <c r="QP159" s="172"/>
      <c r="QQ159" s="172"/>
      <c r="QR159" s="172"/>
      <c r="QS159" s="172"/>
      <c r="QT159" s="172"/>
      <c r="QU159" s="172"/>
      <c r="QV159" s="172"/>
      <c r="QW159" s="172"/>
      <c r="QX159" s="172"/>
      <c r="QY159" s="172"/>
      <c r="QZ159" s="172"/>
      <c r="RA159" s="172"/>
      <c r="RB159" s="172"/>
      <c r="RC159" s="172"/>
      <c r="RD159" s="172"/>
      <c r="RE159" s="172"/>
      <c r="RF159" s="172"/>
      <c r="RG159" s="172"/>
      <c r="RH159" s="172"/>
      <c r="RI159" s="172"/>
      <c r="RJ159" s="172"/>
      <c r="RK159" s="172"/>
      <c r="RL159" s="172"/>
      <c r="RM159" s="172"/>
      <c r="RN159" s="172"/>
      <c r="RO159" s="172"/>
      <c r="RP159" s="172"/>
      <c r="RQ159" s="172"/>
      <c r="RR159" s="172"/>
      <c r="RS159" s="172"/>
      <c r="RT159" s="172"/>
      <c r="RU159" s="172"/>
      <c r="RV159" s="172"/>
      <c r="RW159" s="172"/>
      <c r="RX159" s="172"/>
      <c r="RY159" s="172"/>
      <c r="RZ159" s="172"/>
      <c r="SA159" s="172"/>
      <c r="SB159" s="172"/>
      <c r="SC159" s="172"/>
      <c r="SD159" s="172"/>
      <c r="SE159" s="172"/>
      <c r="SF159" s="172"/>
      <c r="SG159" s="172"/>
      <c r="SH159" s="172"/>
      <c r="SI159" s="172"/>
      <c r="SJ159" s="172"/>
      <c r="SK159" s="172"/>
      <c r="SL159" s="172"/>
      <c r="SM159" s="172"/>
      <c r="SN159" s="172"/>
      <c r="SO159" s="172"/>
      <c r="SP159" s="172"/>
      <c r="SQ159" s="172"/>
      <c r="SR159" s="172"/>
      <c r="SS159" s="172"/>
      <c r="ST159" s="172"/>
      <c r="SU159" s="172"/>
      <c r="SV159" s="172"/>
      <c r="SW159" s="172"/>
      <c r="SX159" s="172"/>
      <c r="SY159" s="172"/>
      <c r="SZ159" s="172"/>
      <c r="TA159" s="172"/>
      <c r="TB159" s="172"/>
      <c r="TC159" s="172"/>
      <c r="TD159" s="172"/>
      <c r="TE159" s="172"/>
      <c r="TF159" s="172"/>
      <c r="TG159" s="172"/>
      <c r="TH159" s="172"/>
      <c r="TI159" s="172"/>
      <c r="TJ159" s="172"/>
      <c r="TK159" s="172"/>
      <c r="TL159" s="172"/>
      <c r="TM159" s="172"/>
      <c r="TN159" s="172"/>
      <c r="TO159" s="172"/>
      <c r="TP159" s="172"/>
      <c r="TQ159" s="172"/>
      <c r="TR159" s="172"/>
      <c r="TS159" s="172"/>
      <c r="TT159" s="172"/>
      <c r="TU159" s="172"/>
      <c r="TV159" s="172"/>
      <c r="TW159" s="172"/>
      <c r="TX159" s="172"/>
      <c r="TY159" s="172"/>
      <c r="TZ159" s="172"/>
      <c r="UA159" s="172"/>
      <c r="UB159" s="172"/>
      <c r="UC159" s="172"/>
      <c r="UD159" s="172"/>
      <c r="UE159" s="172"/>
      <c r="UF159" s="172"/>
      <c r="UG159" s="172"/>
      <c r="UH159" s="172"/>
      <c r="UI159" s="172"/>
      <c r="UJ159" s="172"/>
      <c r="UK159" s="172"/>
      <c r="UL159" s="172"/>
      <c r="UM159" s="172"/>
      <c r="UN159" s="172"/>
      <c r="UO159" s="172"/>
      <c r="UP159" s="172"/>
      <c r="UQ159" s="172"/>
      <c r="UR159" s="172"/>
      <c r="US159" s="172"/>
      <c r="UT159" s="172"/>
      <c r="UU159" s="172"/>
      <c r="UV159" s="172"/>
      <c r="UW159" s="172"/>
      <c r="UX159" s="172"/>
      <c r="UY159" s="172"/>
      <c r="UZ159" s="172"/>
      <c r="VA159" s="172"/>
      <c r="VB159" s="172"/>
      <c r="VC159" s="172"/>
      <c r="VD159" s="172"/>
      <c r="VE159" s="172"/>
      <c r="VF159" s="172"/>
      <c r="VG159" s="172"/>
      <c r="VH159" s="172"/>
      <c r="VI159" s="172"/>
      <c r="VJ159" s="172"/>
      <c r="VK159" s="172"/>
      <c r="VL159" s="172"/>
      <c r="VM159" s="172"/>
      <c r="VN159" s="172"/>
      <c r="VO159" s="172"/>
      <c r="VP159" s="172"/>
      <c r="VQ159" s="172"/>
      <c r="VR159" s="172"/>
      <c r="VS159" s="172"/>
      <c r="VT159" s="172"/>
      <c r="VU159" s="172"/>
      <c r="VV159" s="172"/>
      <c r="VW159" s="172"/>
      <c r="VX159" s="172"/>
      <c r="VY159" s="172"/>
      <c r="VZ159" s="172"/>
      <c r="WA159" s="172"/>
      <c r="WB159" s="172"/>
      <c r="WC159" s="172"/>
      <c r="WD159" s="172"/>
      <c r="WE159" s="172"/>
      <c r="WF159" s="172"/>
      <c r="WG159" s="172"/>
      <c r="WH159" s="172"/>
      <c r="WI159" s="172"/>
      <c r="WJ159" s="172"/>
      <c r="WK159" s="172"/>
      <c r="WL159" s="172"/>
      <c r="WM159" s="172"/>
      <c r="WN159" s="172"/>
      <c r="WO159" s="172"/>
      <c r="WP159" s="172"/>
      <c r="WQ159" s="172"/>
      <c r="WR159" s="172"/>
      <c r="WS159" s="172"/>
      <c r="WT159" s="172"/>
      <c r="WU159" s="172"/>
      <c r="WV159" s="172"/>
      <c r="WW159" s="172"/>
      <c r="WX159" s="172"/>
      <c r="WY159" s="172"/>
      <c r="WZ159" s="172"/>
      <c r="XA159" s="172"/>
      <c r="XB159" s="172"/>
      <c r="XC159" s="172"/>
      <c r="XD159" s="172"/>
      <c r="XE159" s="172"/>
      <c r="XF159" s="172"/>
      <c r="XG159" s="172"/>
      <c r="XH159" s="172"/>
      <c r="XI159" s="172"/>
      <c r="XJ159" s="172"/>
      <c r="XK159" s="172"/>
      <c r="XL159" s="172"/>
      <c r="XM159" s="172"/>
      <c r="XN159" s="172"/>
      <c r="XO159" s="172"/>
      <c r="XP159" s="172"/>
      <c r="XQ159" s="172"/>
      <c r="XR159" s="172"/>
      <c r="XS159" s="172"/>
      <c r="XT159" s="172"/>
      <c r="XU159" s="172"/>
      <c r="XV159" s="172"/>
      <c r="XW159" s="172"/>
      <c r="XX159" s="172"/>
      <c r="XY159" s="172"/>
      <c r="XZ159" s="172"/>
      <c r="YA159" s="172"/>
      <c r="YB159" s="172"/>
      <c r="YC159" s="172"/>
      <c r="YD159" s="172"/>
      <c r="YE159" s="172"/>
      <c r="YF159" s="172"/>
      <c r="YG159" s="172"/>
      <c r="YH159" s="172"/>
      <c r="YI159" s="172"/>
      <c r="YJ159" s="172"/>
      <c r="YK159" s="172"/>
      <c r="YL159" s="172"/>
      <c r="YM159" s="172"/>
      <c r="YN159" s="172"/>
      <c r="YO159" s="172"/>
      <c r="YP159" s="172"/>
      <c r="YQ159" s="172"/>
      <c r="YR159" s="172"/>
      <c r="YS159" s="172"/>
      <c r="YT159" s="172"/>
      <c r="YU159" s="172"/>
      <c r="YV159" s="172"/>
      <c r="YW159" s="172"/>
      <c r="YX159" s="172"/>
      <c r="YY159" s="172"/>
      <c r="YZ159" s="172"/>
      <c r="ZA159" s="172"/>
      <c r="ZB159" s="172"/>
      <c r="ZC159" s="172"/>
      <c r="ZD159" s="172"/>
      <c r="ZE159" s="172"/>
      <c r="ZF159" s="172"/>
      <c r="ZG159" s="172"/>
      <c r="ZH159" s="172"/>
      <c r="ZI159" s="172"/>
      <c r="ZJ159" s="172"/>
      <c r="ZK159" s="172"/>
      <c r="ZL159" s="172"/>
      <c r="ZM159" s="172"/>
      <c r="ZN159" s="172"/>
      <c r="ZO159" s="172"/>
      <c r="ZP159" s="172"/>
      <c r="ZQ159" s="172"/>
      <c r="ZR159" s="172"/>
      <c r="ZS159" s="172"/>
      <c r="ZT159" s="172"/>
      <c r="ZU159" s="172"/>
      <c r="ZV159" s="172"/>
      <c r="ZW159" s="172"/>
      <c r="ZX159" s="172"/>
      <c r="ZY159" s="172"/>
      <c r="ZZ159" s="172"/>
      <c r="AAA159" s="172"/>
      <c r="AAB159" s="172"/>
      <c r="AAC159" s="172"/>
      <c r="AAD159" s="172"/>
      <c r="AAE159" s="172"/>
      <c r="AAF159" s="172"/>
      <c r="AAG159" s="172"/>
      <c r="AAH159" s="172"/>
      <c r="AAI159" s="172"/>
      <c r="AAJ159" s="172"/>
      <c r="AAK159" s="172"/>
      <c r="AAL159" s="172"/>
      <c r="AAM159" s="172"/>
      <c r="AAN159" s="172"/>
      <c r="AAO159" s="172"/>
      <c r="AAP159" s="172"/>
      <c r="AAQ159" s="172"/>
      <c r="AAR159" s="172"/>
      <c r="AAS159" s="172"/>
      <c r="AAT159" s="172"/>
      <c r="AAU159" s="172"/>
      <c r="AAV159" s="172"/>
      <c r="AAW159" s="172"/>
      <c r="AAX159" s="172"/>
      <c r="AAY159" s="172"/>
      <c r="AAZ159" s="172"/>
      <c r="ABA159" s="172"/>
      <c r="ABB159" s="172"/>
      <c r="ABC159" s="172"/>
      <c r="ABD159" s="172"/>
      <c r="ABE159" s="172"/>
      <c r="ABF159" s="172"/>
      <c r="ABG159" s="172"/>
      <c r="ABH159" s="172"/>
      <c r="ABI159" s="172"/>
      <c r="ABJ159" s="172"/>
      <c r="ABK159" s="172"/>
      <c r="ABL159" s="172"/>
      <c r="ABM159" s="172"/>
      <c r="ABN159" s="172"/>
      <c r="ABO159" s="172"/>
      <c r="ABP159" s="172"/>
      <c r="ABQ159" s="172"/>
      <c r="ABR159" s="172"/>
      <c r="ABS159" s="172"/>
      <c r="ABT159" s="172"/>
      <c r="ABU159" s="172"/>
      <c r="ABV159" s="172"/>
      <c r="ABW159" s="172"/>
      <c r="ABX159" s="172"/>
      <c r="ABY159" s="172"/>
      <c r="ABZ159" s="172"/>
      <c r="ACA159" s="172"/>
      <c r="ACB159" s="172"/>
      <c r="ACC159" s="172"/>
      <c r="ACD159" s="172"/>
      <c r="ACE159" s="172"/>
      <c r="ACF159" s="172"/>
      <c r="ACG159" s="172"/>
      <c r="ACH159" s="172"/>
      <c r="ACI159" s="172"/>
      <c r="ACJ159" s="172"/>
      <c r="ACK159" s="172"/>
      <c r="ACL159" s="172"/>
      <c r="ACM159" s="172"/>
      <c r="ACN159" s="172"/>
      <c r="ACO159" s="172"/>
      <c r="ACP159" s="172"/>
      <c r="ACQ159" s="172"/>
      <c r="ACR159" s="172"/>
      <c r="ACS159" s="172"/>
      <c r="ACT159" s="172"/>
      <c r="ACU159" s="172"/>
      <c r="ACV159" s="172"/>
      <c r="ACW159" s="172"/>
      <c r="ACX159" s="172"/>
      <c r="ACY159" s="172"/>
      <c r="ACZ159" s="172"/>
      <c r="ADA159" s="172"/>
      <c r="ADB159" s="172"/>
      <c r="ADC159" s="172"/>
      <c r="ADD159" s="172"/>
      <c r="ADE159" s="172"/>
      <c r="ADF159" s="172"/>
      <c r="ADG159" s="172"/>
      <c r="ADH159" s="172"/>
      <c r="ADI159" s="172"/>
      <c r="ADJ159" s="172"/>
      <c r="ADK159" s="172"/>
      <c r="ADL159" s="172"/>
      <c r="ADM159" s="172"/>
      <c r="ADN159" s="172"/>
      <c r="ADO159" s="172"/>
      <c r="ADP159" s="172"/>
      <c r="ADQ159" s="172"/>
      <c r="ADR159" s="172"/>
      <c r="ADS159" s="172"/>
      <c r="ADT159" s="172"/>
      <c r="ADU159" s="172"/>
      <c r="ADV159" s="172"/>
      <c r="ADW159" s="172"/>
      <c r="ADX159" s="172"/>
      <c r="ADY159" s="172"/>
      <c r="ADZ159" s="172"/>
      <c r="AEA159" s="172"/>
      <c r="AEB159" s="172"/>
      <c r="AEC159" s="172"/>
      <c r="AED159" s="172"/>
      <c r="AEE159" s="172"/>
      <c r="AEF159" s="172"/>
      <c r="AEG159" s="172"/>
      <c r="AEH159" s="172"/>
      <c r="AEI159" s="172"/>
      <c r="AEJ159" s="172"/>
      <c r="AEK159" s="172"/>
      <c r="AEL159" s="172"/>
      <c r="AEM159" s="172"/>
      <c r="AEN159" s="172"/>
      <c r="AEO159" s="172"/>
      <c r="AEP159" s="172"/>
      <c r="AEQ159" s="172"/>
      <c r="AER159" s="172"/>
      <c r="AES159" s="172"/>
      <c r="AET159" s="172"/>
      <c r="AEU159" s="172"/>
      <c r="AEV159" s="172"/>
      <c r="AEW159" s="172"/>
      <c r="AEX159" s="172"/>
      <c r="AEY159" s="172"/>
      <c r="AEZ159" s="172"/>
      <c r="AFA159" s="172"/>
      <c r="AFB159" s="172"/>
      <c r="AFC159" s="172"/>
      <c r="AFD159" s="172"/>
      <c r="AFE159" s="172"/>
      <c r="AFF159" s="172"/>
      <c r="AFG159" s="172"/>
      <c r="AFH159" s="172"/>
      <c r="AFI159" s="172"/>
      <c r="AFJ159" s="172"/>
      <c r="AFK159" s="172"/>
      <c r="AFL159" s="172"/>
      <c r="AFM159" s="172"/>
      <c r="AFN159" s="172"/>
      <c r="AFO159" s="172"/>
      <c r="AFP159" s="172"/>
      <c r="AFQ159" s="172"/>
      <c r="AFR159" s="172"/>
      <c r="AFS159" s="172"/>
      <c r="AFT159" s="172"/>
      <c r="AFU159" s="172"/>
      <c r="AFV159" s="172"/>
      <c r="AFW159" s="172"/>
      <c r="AFX159" s="172"/>
      <c r="AFY159" s="172"/>
      <c r="AFZ159" s="172"/>
      <c r="AGA159" s="172"/>
      <c r="AGB159" s="172"/>
      <c r="AGC159" s="172"/>
      <c r="AGD159" s="172"/>
      <c r="AGE159" s="172"/>
      <c r="AGF159" s="172"/>
      <c r="AGG159" s="172"/>
      <c r="AGH159" s="172"/>
      <c r="AGI159" s="172"/>
      <c r="AGJ159" s="172"/>
      <c r="AGK159" s="172"/>
      <c r="AGL159" s="172"/>
      <c r="AGM159" s="172"/>
      <c r="AGN159" s="172"/>
      <c r="AGO159" s="172"/>
      <c r="AGP159" s="172"/>
      <c r="AGQ159" s="172"/>
      <c r="AGR159" s="172"/>
      <c r="AGS159" s="172"/>
      <c r="AGT159" s="172"/>
      <c r="AGU159" s="172"/>
      <c r="AGV159" s="172"/>
      <c r="AGW159" s="172"/>
      <c r="AGX159" s="172"/>
      <c r="AGY159" s="172"/>
      <c r="AGZ159" s="172"/>
      <c r="AHA159" s="172"/>
      <c r="AHB159" s="172"/>
      <c r="AHC159" s="172"/>
      <c r="AHD159" s="172"/>
      <c r="AHE159" s="172"/>
      <c r="AHF159" s="172"/>
      <c r="AHG159" s="172"/>
      <c r="AHH159" s="172"/>
      <c r="AHI159" s="172"/>
      <c r="AHJ159" s="172"/>
      <c r="AHK159" s="172"/>
      <c r="AHL159" s="172"/>
      <c r="AHM159" s="172"/>
      <c r="AHN159" s="172"/>
      <c r="AHO159" s="172"/>
      <c r="AHP159" s="172"/>
      <c r="AHQ159" s="172"/>
      <c r="AHR159" s="172"/>
      <c r="AHS159" s="172"/>
      <c r="AHT159" s="172"/>
      <c r="AHU159" s="172"/>
      <c r="AHV159" s="172"/>
      <c r="AHW159" s="172"/>
      <c r="AHX159" s="172"/>
      <c r="AHY159" s="172"/>
      <c r="AHZ159" s="172"/>
      <c r="AIA159" s="172"/>
      <c r="AIB159" s="172"/>
      <c r="AIC159" s="172"/>
      <c r="AID159" s="172"/>
      <c r="AIE159" s="172"/>
      <c r="AIF159" s="172"/>
      <c r="AIG159" s="172"/>
      <c r="AIH159" s="172"/>
      <c r="AII159" s="172"/>
      <c r="AIJ159" s="172"/>
      <c r="AIK159" s="172"/>
      <c r="AIL159" s="172"/>
      <c r="AIM159" s="172"/>
      <c r="AIN159" s="172"/>
      <c r="AIO159" s="172"/>
      <c r="AIP159" s="172"/>
      <c r="AIQ159" s="172"/>
      <c r="AIR159" s="172"/>
      <c r="AIS159" s="172"/>
      <c r="AIT159" s="172"/>
      <c r="AIU159" s="172"/>
      <c r="AIV159" s="172"/>
      <c r="AIW159" s="172"/>
      <c r="AIX159" s="172"/>
      <c r="AIY159" s="172"/>
      <c r="AIZ159" s="172"/>
      <c r="AJA159" s="172"/>
      <c r="AJB159" s="172"/>
      <c r="AJC159" s="172"/>
      <c r="AJD159" s="172"/>
      <c r="AJE159" s="172"/>
      <c r="AJF159" s="172"/>
      <c r="AJG159" s="172"/>
      <c r="AJH159" s="172"/>
      <c r="AJI159" s="172"/>
      <c r="AJJ159" s="172"/>
      <c r="AJK159" s="172"/>
      <c r="AJL159" s="172"/>
      <c r="AJM159" s="172"/>
      <c r="AJN159" s="172"/>
      <c r="AJO159" s="172"/>
      <c r="AJP159" s="172"/>
      <c r="AJQ159" s="172"/>
      <c r="AJR159" s="172"/>
      <c r="AJS159" s="172"/>
      <c r="AJT159" s="172"/>
      <c r="AJU159" s="172"/>
      <c r="AJV159" s="172"/>
      <c r="AJW159" s="172"/>
      <c r="AJX159" s="172"/>
      <c r="AJY159" s="172"/>
      <c r="AJZ159" s="172"/>
      <c r="AKA159" s="172"/>
      <c r="AKB159" s="172"/>
      <c r="AKC159" s="172"/>
      <c r="AKD159" s="172"/>
      <c r="AKE159" s="172"/>
      <c r="AKF159" s="172"/>
      <c r="AKG159" s="172"/>
      <c r="AKH159" s="172"/>
      <c r="AKI159" s="172"/>
      <c r="AKJ159" s="172"/>
      <c r="AKK159" s="172"/>
      <c r="AKL159" s="172"/>
      <c r="AKM159" s="172"/>
      <c r="AKN159" s="172"/>
      <c r="AKO159" s="172"/>
      <c r="AKP159" s="172"/>
      <c r="AKQ159" s="172"/>
      <c r="AKR159" s="172"/>
      <c r="AKS159" s="172"/>
      <c r="AKT159" s="172"/>
      <c r="AKU159" s="172"/>
      <c r="AKV159" s="172"/>
      <c r="AKW159" s="172"/>
      <c r="AKX159" s="172"/>
      <c r="AKY159" s="172"/>
      <c r="AKZ159" s="172"/>
      <c r="ALA159" s="172"/>
      <c r="ALB159" s="172"/>
      <c r="ALC159" s="172"/>
      <c r="ALD159" s="172"/>
      <c r="ALE159" s="172"/>
      <c r="ALF159" s="172"/>
      <c r="ALG159" s="172"/>
      <c r="ALH159" s="172"/>
      <c r="ALI159" s="172"/>
      <c r="ALJ159" s="172"/>
      <c r="ALK159" s="172"/>
      <c r="ALL159" s="172"/>
      <c r="ALM159" s="172"/>
      <c r="ALN159" s="172"/>
      <c r="ALO159" s="172"/>
      <c r="ALP159" s="172"/>
      <c r="ALQ159" s="172"/>
      <c r="ALR159" s="172"/>
      <c r="ALS159" s="172"/>
      <c r="ALT159" s="172"/>
      <c r="ALU159" s="172"/>
      <c r="ALV159" s="172"/>
      <c r="ALW159" s="172"/>
      <c r="ALX159" s="172"/>
      <c r="ALY159" s="172"/>
      <c r="ALZ159" s="172"/>
      <c r="AMA159" s="172"/>
      <c r="AMB159" s="172"/>
      <c r="AMC159" s="172"/>
      <c r="AMD159" s="172"/>
      <c r="AME159" s="172"/>
      <c r="AMF159" s="172"/>
      <c r="AMG159" s="172"/>
      <c r="AMH159" s="172"/>
      <c r="AMI159" s="172"/>
      <c r="AMJ159" s="172"/>
      <c r="AMK159" s="172"/>
      <c r="AML159" s="172"/>
      <c r="AMM159" s="172"/>
      <c r="AMN159" s="172"/>
      <c r="AMO159" s="172"/>
      <c r="AMP159" s="172"/>
      <c r="AMQ159" s="172"/>
      <c r="AMR159" s="172"/>
      <c r="AMS159" s="172"/>
      <c r="AMT159" s="172"/>
      <c r="AMU159" s="172"/>
      <c r="AMV159" s="172"/>
      <c r="AMW159" s="172"/>
      <c r="AMX159" s="172"/>
      <c r="AMY159" s="172"/>
      <c r="AMZ159" s="172"/>
      <c r="ANA159" s="172"/>
      <c r="ANB159" s="172"/>
      <c r="ANC159" s="172"/>
      <c r="AND159" s="172"/>
      <c r="ANE159" s="172"/>
      <c r="ANF159" s="172"/>
      <c r="ANG159" s="172"/>
      <c r="ANH159" s="172"/>
      <c r="ANI159" s="172"/>
      <c r="ANJ159" s="172"/>
    </row>
    <row r="160" spans="1:1050" s="35" customFormat="1" ht="26.1" customHeight="1" outlineLevel="2" x14ac:dyDescent="0.2">
      <c r="A160" s="386">
        <f>EJ160</f>
        <v>340</v>
      </c>
      <c r="B160" s="387" t="s">
        <v>137</v>
      </c>
      <c r="C160" s="387" t="s">
        <v>113</v>
      </c>
      <c r="D160" s="387" t="s">
        <v>10</v>
      </c>
      <c r="E160" s="387" t="s">
        <v>115</v>
      </c>
      <c r="F160" s="387"/>
      <c r="G160" s="577" t="s">
        <v>261</v>
      </c>
      <c r="H160" s="389" t="s">
        <v>130</v>
      </c>
      <c r="I160" s="389">
        <v>14</v>
      </c>
      <c r="J160" s="391">
        <v>515.26</v>
      </c>
      <c r="K160" s="391">
        <v>101.04</v>
      </c>
      <c r="L160" s="391">
        <v>301.61</v>
      </c>
      <c r="M160" s="391">
        <v>338.6</v>
      </c>
      <c r="N160" s="391"/>
      <c r="O160" s="391"/>
      <c r="P160" s="391"/>
      <c r="Q160" s="391"/>
      <c r="R160" s="391"/>
      <c r="S160" s="391"/>
      <c r="T160" s="391">
        <f t="shared" si="116"/>
        <v>1256.51</v>
      </c>
      <c r="U160" s="391">
        <f t="shared" si="117"/>
        <v>16913.939999999999</v>
      </c>
      <c r="V160" s="389">
        <v>3</v>
      </c>
      <c r="W160" s="392">
        <v>16</v>
      </c>
      <c r="X160" s="393">
        <f>VLOOKUP(W160,'[1]PPTOS GENERALES 2024'!$AO$45:$AQ$56,3)*Y160</f>
        <v>420.75</v>
      </c>
      <c r="Y160" s="394">
        <v>1</v>
      </c>
      <c r="Z160" s="395">
        <f>VLOOKUP(C160,'[1]PPTOS GENERALES 2024'!$AL$3:$AO$8,4)*Y160</f>
        <v>659.44</v>
      </c>
      <c r="AA160" s="395">
        <f>VLOOKUP(C160,'[1]PPTOS GENERALES 2024'!$AL$3:$AP$8,5)*DM160*Y160</f>
        <v>16.239999999999998</v>
      </c>
      <c r="AB160" s="395"/>
      <c r="AC160" s="391">
        <f>VLOOKUP(C160,'[1]PPTOS GENERALES 2024'!$AU$3:$AV$8,2)*Y160</f>
        <v>659.44399999999996</v>
      </c>
      <c r="AD160" s="391">
        <f>VLOOKUP(C160,'[1]PPTOS GENERALES 2024'!$AU$3:$AW$8,3)*DM160*Y160</f>
        <v>16.235999999999997</v>
      </c>
      <c r="AE160" s="396">
        <f>VLOOKUP(I160,'[1]PPTOS GENERALES 2024'!$AO$44:$AQ$47,3)*Y160</f>
        <v>366.76</v>
      </c>
      <c r="AF160" s="391">
        <f t="shared" si="118"/>
        <v>53.990000000000009</v>
      </c>
      <c r="AG160" s="391">
        <f>VLOOKUP(V160,'[1]PPTOS GENERALES 2024'!$AL$44:$AU$47,10)*Y160</f>
        <v>446.37</v>
      </c>
      <c r="AH160" s="391"/>
      <c r="AI160" s="391"/>
      <c r="AJ160" s="391"/>
      <c r="AK160" s="397"/>
      <c r="AL160" s="391">
        <f>VLOOKUP(V160,'[1]PPTOS GENERALES 2024'!$AL$45:$BB$56,12)*AK160</f>
        <v>0</v>
      </c>
      <c r="AM160" s="397"/>
      <c r="AN160" s="391">
        <f>VLOOKUP(V160,'[1]PPTOS GENERALES 2024'!$AL$45:$BB$56,14)*AM160</f>
        <v>0</v>
      </c>
      <c r="AO160" s="397"/>
      <c r="AP160" s="391">
        <f>VLOOKUP(V160,'[1]PPTOS GENERALES 2024'!$AL$45:$BB$56,15)*AO160</f>
        <v>0</v>
      </c>
      <c r="AQ160" s="397"/>
      <c r="AR160" s="391">
        <f>VLOOKUP(V160,'[1]PPTOS GENERALES 2024'!$AL$45:$BB$56,17)*AQ160</f>
        <v>0</v>
      </c>
      <c r="AS160" s="397">
        <v>0</v>
      </c>
      <c r="AT160" s="391">
        <f>VLOOKUP(V160,'[1]PPTOS GENERALES 2024'!$AL$45:$BG$56,18)*AS160</f>
        <v>0</v>
      </c>
      <c r="AU160" s="398"/>
      <c r="AV160" s="391">
        <f>VLOOKUP(V160,'[1]PPTOS GENERALES 2024'!$AL$45:$BG$56,19)*AU160</f>
        <v>0</v>
      </c>
      <c r="AW160" s="398"/>
      <c r="AX160" s="391">
        <f>VLOOKUP(V160,'[1]PPTOS GENERALES 2024'!$AL$45:$BG$56,20)*AW160</f>
        <v>0</v>
      </c>
      <c r="AY160" s="398"/>
      <c r="AZ160" s="391">
        <f>VLOOKUP(V160,'[1]PPTOS GENERALES 2024'!$AL$45:$BG$56,21)*AY160</f>
        <v>0</v>
      </c>
      <c r="BA160" s="398"/>
      <c r="BB160" s="391">
        <f>VLOOKUP(V160,'[1]PPTOS GENERALES 2024'!$AL$45:$BG$56,22)*BA160</f>
        <v>0</v>
      </c>
      <c r="BC160" s="398"/>
      <c r="BD160" s="270">
        <f>VLOOKUP(V160,'[1]PPTOS GENERALES 2024'!$AL$45:$BZ$56,23)*BC160</f>
        <v>0</v>
      </c>
      <c r="BE160" s="398"/>
      <c r="BF160" s="270">
        <f>VLOOKUP(V160,'[1]PPTOS GENERALES 2024'!$AL$45:$BZ$56,24)*BE160</f>
        <v>0</v>
      </c>
      <c r="BG160" s="398"/>
      <c r="BH160" s="270">
        <f>VLOOKUP(V160,'[1]PPTOS GENERALES 2024'!$AL$45:$BZ$56,25)*BG160</f>
        <v>0</v>
      </c>
      <c r="BI160" s="398">
        <v>1</v>
      </c>
      <c r="BJ160" s="270">
        <f>VLOOKUP(V160,'[1]PPTOS GENERALES 2024'!$AL$45:$BZ$56,26)*BI160</f>
        <v>100.03437500000001</v>
      </c>
      <c r="BK160" s="398"/>
      <c r="BL160" s="270">
        <f>VLOOKUP(V160,'[1]PPTOS GENERALES 2024'!$AL$45:$BZ$56,27)*BK160</f>
        <v>0</v>
      </c>
      <c r="BM160" s="270"/>
      <c r="BN160" s="270">
        <f>VLOOKUP(V160,'[1]PPTOS GENERALES 2024'!$AL$45:$BZ$56,28)*BM160</f>
        <v>0</v>
      </c>
      <c r="BO160" s="270"/>
      <c r="BP160" s="270">
        <f>VLOOKUP(V160,'[1]PPTOS GENERALES 2024'!$AL$45:$BZ$56,29)*BO160</f>
        <v>0</v>
      </c>
      <c r="BQ160" s="270"/>
      <c r="BR160" s="270">
        <f>VLOOKUP(V160,'[1]PPTOS GENERALES 2024'!$AL$45:$BZ$56,30)*BQ160</f>
        <v>0</v>
      </c>
      <c r="BS160" s="270"/>
      <c r="BT160" s="270">
        <f>VLOOKUP(V160,'[1]PPTOS GENERALES 2024'!$AL$45:$BZ$56,31)*BS160</f>
        <v>0</v>
      </c>
      <c r="BU160" s="270"/>
      <c r="BV160" s="270">
        <f>VLOOKUP(V160,'[1]PPTOS GENERALES 2024'!$AL$45:$BZ$56,32)*BU160</f>
        <v>0</v>
      </c>
      <c r="BW160" s="270"/>
      <c r="BX160" s="270">
        <f>VLOOKUP(V160,'[1]PPTOS GENERALES 2024'!$AL$45:$BZ$56,33)*BW160</f>
        <v>0</v>
      </c>
      <c r="BY160" s="270"/>
      <c r="BZ160" s="270">
        <f>VLOOKUP(V160,'[1]PPTOS GENERALES 2024'!$AL$45:$BZ$56,34)*BY160</f>
        <v>0</v>
      </c>
      <c r="CA160" s="270">
        <v>1</v>
      </c>
      <c r="CB160" s="270">
        <f>VLOOKUP(V160,'[1]PPTOS GENERALES 2024'!$AL$45:$BZ$56,35)*CA160</f>
        <v>27.068124999999998</v>
      </c>
      <c r="CC160" s="270">
        <v>0</v>
      </c>
      <c r="CD160" s="270">
        <f>VLOOKUP(V160,'[1]PPTOS GENERALES 2024'!$AL$45:$BZ$56,36)*CC160</f>
        <v>0</v>
      </c>
      <c r="CE160" s="270">
        <v>0</v>
      </c>
      <c r="CF160" s="270">
        <f>VLOOKUP(V160,'[1]PPTOS GENERALES 2024'!$AL$45:$BZ$56,37)*CE160</f>
        <v>0</v>
      </c>
      <c r="CG160" s="270">
        <v>0</v>
      </c>
      <c r="CH160" s="270">
        <f>VLOOKUP(V160,'[1]PPTOS GENERALES 2024'!$AL$45:$BZ$56,38)*CG160</f>
        <v>0</v>
      </c>
      <c r="CI160" s="270">
        <v>0</v>
      </c>
      <c r="CJ160" s="270">
        <f>VLOOKUP(V160,'[1]PPTOS GENERALES 2024'!$AL$45:$BZ$56,39)*CI160</f>
        <v>0</v>
      </c>
      <c r="CK160" s="270"/>
      <c r="CL160" s="270">
        <f>VLOOKUP(V160,'[1]PPTOS GENERALES 2024'!$AL$45:$BZ$56,40)*CK160</f>
        <v>0</v>
      </c>
      <c r="CM160" s="270">
        <v>1</v>
      </c>
      <c r="CN160" s="270">
        <f>VLOOKUP(V160,'[1]PPTOS GENERALES 2024'!$AL$45:$BZ$56,41)*CM160</f>
        <v>27.068124999999998</v>
      </c>
      <c r="CO160" s="391"/>
      <c r="CP160" s="391"/>
      <c r="CQ160" s="391"/>
      <c r="CR160" s="391"/>
      <c r="CS160" s="391"/>
      <c r="CT160" s="391">
        <f t="array" ref="CT160">ROUND(Z160*14,2)</f>
        <v>9232.16</v>
      </c>
      <c r="CU160" s="391">
        <f t="array" ref="CU160">ROUND((AA160*12)+ (AD160*2)+AB160,2)</f>
        <v>227.35</v>
      </c>
      <c r="CV160" s="270">
        <f>SUM(CO160:CU160)</f>
        <v>9459.51</v>
      </c>
      <c r="CW160" s="391">
        <f t="array" ref="CW160">ROUND((AE160+AF160)*14,2)</f>
        <v>5890.5</v>
      </c>
      <c r="CX160" s="391">
        <f t="array" ref="CX160">ROUND(AG160*14,2)</f>
        <v>6249.18</v>
      </c>
      <c r="CY160" s="270">
        <f t="shared" si="119"/>
        <v>2158.39</v>
      </c>
      <c r="CZ160" s="278">
        <f t="shared" si="120"/>
        <v>8407.57</v>
      </c>
      <c r="DA160" s="129">
        <f t="shared" si="126"/>
        <v>23757.58</v>
      </c>
      <c r="DB160" s="390">
        <v>0</v>
      </c>
      <c r="DC160" s="400">
        <f t="shared" si="121"/>
        <v>21599.200000000001</v>
      </c>
      <c r="DD160" s="401">
        <f t="shared" si="122"/>
        <v>0.27700583069349904</v>
      </c>
      <c r="DE160" s="391"/>
      <c r="DF160" s="391"/>
      <c r="DG160" s="391">
        <f t="shared" si="123"/>
        <v>1542.8000000000002</v>
      </c>
      <c r="DH160" s="389">
        <v>1614</v>
      </c>
      <c r="DI160" s="402" t="s">
        <v>122</v>
      </c>
      <c r="DJ160" s="413">
        <v>44531</v>
      </c>
      <c r="DK160" s="284">
        <v>45658</v>
      </c>
      <c r="DL160" s="403">
        <f t="shared" si="124"/>
        <v>1</v>
      </c>
      <c r="DM160" s="403">
        <f t="shared" si="125"/>
        <v>1</v>
      </c>
      <c r="DN160" s="404">
        <f>ROUND(AF160/30,2)</f>
        <v>1.8</v>
      </c>
      <c r="DO160" s="405">
        <f>ROUND(AJ160/30,2)</f>
        <v>0</v>
      </c>
      <c r="DP160" s="405">
        <f>ROUND(AL160/30,2)</f>
        <v>0</v>
      </c>
      <c r="DQ160" s="405">
        <f>ROUND(AN160/30,2)</f>
        <v>0</v>
      </c>
      <c r="DR160" s="405">
        <f>ROUND(AP160/30,2)</f>
        <v>0</v>
      </c>
      <c r="DS160" s="405">
        <f>ROUND(AR160/30,2)</f>
        <v>0</v>
      </c>
      <c r="DT160" s="405">
        <f>ROUND(AT160/30,2)</f>
        <v>0</v>
      </c>
      <c r="DU160" s="405">
        <f>ROUND(AV160/30,2)</f>
        <v>0</v>
      </c>
      <c r="DV160" s="405">
        <f>ROUND(AX160/30,2)</f>
        <v>0</v>
      </c>
      <c r="DW160" s="405">
        <f>ROUND(AZ160/30,2)</f>
        <v>0</v>
      </c>
      <c r="DX160" s="405">
        <f>ROUND(BB160/30,2)</f>
        <v>0</v>
      </c>
      <c r="DY160" s="204"/>
      <c r="DZ160" s="406">
        <v>81</v>
      </c>
      <c r="EA160" s="406">
        <v>1517.25</v>
      </c>
      <c r="EB160" s="407" t="e">
        <f>#REF!-DZ160</f>
        <v>#REF!</v>
      </c>
      <c r="EC160" s="408">
        <f>DG160-EA160</f>
        <v>25.550000000000182</v>
      </c>
      <c r="ED160" s="409">
        <f>ROUND(DB160/2,2)</f>
        <v>0</v>
      </c>
      <c r="EE160" s="204"/>
      <c r="EF160" s="204"/>
      <c r="EG160" s="204"/>
      <c r="EH160" s="204"/>
      <c r="EI160" s="134" t="s">
        <v>169</v>
      </c>
      <c r="EJ160" s="124">
        <v>340</v>
      </c>
      <c r="EK160" s="295" t="s">
        <v>147</v>
      </c>
      <c r="EL160" s="295">
        <v>4</v>
      </c>
      <c r="EM160" s="205">
        <v>0</v>
      </c>
      <c r="EN160" s="205" t="s">
        <v>132</v>
      </c>
      <c r="EO160" s="170" t="s">
        <v>132</v>
      </c>
      <c r="EP160" s="172"/>
      <c r="EQ160" s="172"/>
      <c r="ER160" s="172"/>
      <c r="ES160" s="172"/>
      <c r="ET160" s="172"/>
      <c r="EU160" s="172"/>
      <c r="EV160" s="172"/>
      <c r="EW160" s="172"/>
      <c r="EX160" s="172"/>
      <c r="EY160" s="172"/>
      <c r="EZ160" s="172"/>
      <c r="FA160" s="172"/>
      <c r="FB160" s="172"/>
      <c r="FC160" s="172"/>
      <c r="FD160" s="172"/>
      <c r="FE160" s="172"/>
      <c r="FF160" s="172"/>
      <c r="FG160" s="172"/>
      <c r="FH160" s="172"/>
      <c r="FI160" s="172"/>
      <c r="FJ160" s="172"/>
      <c r="FK160" s="172"/>
      <c r="FL160" s="172"/>
      <c r="FM160" s="172"/>
      <c r="FN160" s="172"/>
      <c r="FO160" s="172"/>
      <c r="FP160" s="172"/>
      <c r="FQ160" s="172"/>
      <c r="FR160" s="172"/>
      <c r="FS160" s="172"/>
      <c r="FT160" s="172"/>
      <c r="FU160" s="172"/>
      <c r="FV160" s="172"/>
      <c r="FW160" s="172"/>
      <c r="FX160" s="172"/>
      <c r="FY160" s="172"/>
      <c r="FZ160" s="172"/>
      <c r="GA160" s="172"/>
      <c r="GB160" s="172"/>
      <c r="GC160" s="172"/>
      <c r="GD160" s="172"/>
      <c r="GE160" s="172"/>
      <c r="GF160" s="172"/>
      <c r="GG160" s="172"/>
      <c r="GH160" s="172"/>
      <c r="GI160" s="172"/>
      <c r="GJ160" s="172"/>
      <c r="GK160" s="172"/>
      <c r="GL160" s="172"/>
      <c r="GM160" s="172"/>
      <c r="GN160" s="172"/>
      <c r="GO160" s="172"/>
      <c r="GP160" s="172"/>
      <c r="GQ160" s="172"/>
      <c r="GR160" s="172"/>
      <c r="GS160" s="172"/>
      <c r="GT160" s="172"/>
      <c r="GU160" s="172"/>
      <c r="GV160" s="172"/>
      <c r="GW160" s="172"/>
      <c r="GX160" s="172"/>
      <c r="GY160" s="172"/>
      <c r="GZ160" s="172"/>
      <c r="HA160" s="172"/>
      <c r="HB160" s="172"/>
      <c r="HC160" s="172"/>
      <c r="HD160" s="172"/>
      <c r="HE160" s="172"/>
      <c r="HF160" s="172"/>
      <c r="HG160" s="172"/>
      <c r="HH160" s="172"/>
      <c r="HI160" s="172"/>
      <c r="HJ160" s="172"/>
      <c r="HK160" s="172"/>
      <c r="HL160" s="172"/>
      <c r="HM160" s="172"/>
      <c r="HN160" s="172"/>
      <c r="HO160" s="172"/>
      <c r="HP160" s="172"/>
      <c r="HQ160" s="172"/>
      <c r="HR160" s="172"/>
      <c r="HS160" s="172"/>
      <c r="HT160" s="172"/>
      <c r="HU160" s="172"/>
      <c r="HV160" s="172"/>
      <c r="HW160" s="172"/>
      <c r="HX160" s="172"/>
      <c r="HY160" s="172"/>
      <c r="HZ160" s="172"/>
      <c r="IA160" s="172"/>
      <c r="IB160" s="172"/>
      <c r="IC160" s="172"/>
      <c r="ID160" s="172"/>
      <c r="IE160" s="172"/>
      <c r="IF160" s="172"/>
      <c r="IG160" s="172"/>
      <c r="IH160" s="172"/>
      <c r="II160" s="172"/>
      <c r="IJ160" s="172"/>
      <c r="IK160" s="172"/>
      <c r="IL160" s="172"/>
      <c r="IM160" s="172"/>
      <c r="IN160" s="172"/>
      <c r="IO160" s="172"/>
      <c r="IP160" s="172"/>
      <c r="IQ160" s="172"/>
      <c r="IR160" s="172"/>
      <c r="IS160" s="172"/>
      <c r="IT160" s="172"/>
      <c r="IU160" s="172"/>
      <c r="IV160" s="172"/>
      <c r="IW160" s="172"/>
      <c r="IX160" s="172"/>
      <c r="IY160" s="172"/>
      <c r="IZ160" s="172"/>
      <c r="JA160" s="172"/>
      <c r="JB160" s="172"/>
      <c r="JC160" s="172"/>
      <c r="JD160" s="172"/>
      <c r="JE160" s="172"/>
      <c r="JF160" s="172"/>
      <c r="JG160" s="172"/>
      <c r="JH160" s="172"/>
      <c r="JI160" s="172"/>
      <c r="JJ160" s="172"/>
      <c r="JK160" s="172"/>
      <c r="JL160" s="172"/>
      <c r="JM160" s="172"/>
      <c r="JN160" s="172"/>
      <c r="JO160" s="172"/>
      <c r="JP160" s="172"/>
      <c r="JQ160" s="172"/>
      <c r="JR160" s="172"/>
      <c r="JS160" s="172"/>
      <c r="JT160" s="172"/>
      <c r="JU160" s="172"/>
      <c r="JV160" s="172"/>
      <c r="JW160" s="172"/>
      <c r="JX160" s="172"/>
      <c r="JY160" s="172"/>
      <c r="JZ160" s="172"/>
      <c r="KA160" s="172"/>
      <c r="KB160" s="172"/>
      <c r="KC160" s="172"/>
      <c r="KD160" s="172"/>
      <c r="KE160" s="172"/>
      <c r="KF160" s="172"/>
      <c r="KG160" s="172"/>
      <c r="KH160" s="172"/>
      <c r="KI160" s="172"/>
      <c r="KJ160" s="172"/>
      <c r="KK160" s="172"/>
      <c r="KL160" s="172"/>
      <c r="KM160" s="172"/>
      <c r="KN160" s="172"/>
      <c r="KO160" s="172"/>
      <c r="KP160" s="172"/>
      <c r="KQ160" s="172"/>
      <c r="KR160" s="172"/>
      <c r="KS160" s="172"/>
      <c r="KT160" s="172"/>
      <c r="KU160" s="172"/>
      <c r="KV160" s="172"/>
      <c r="KW160" s="172"/>
      <c r="KX160" s="172"/>
      <c r="KY160" s="172"/>
      <c r="KZ160" s="172"/>
      <c r="LA160" s="172"/>
      <c r="LB160" s="172"/>
      <c r="LC160" s="172"/>
      <c r="LD160" s="172"/>
      <c r="LE160" s="172"/>
      <c r="LF160" s="172"/>
      <c r="LG160" s="172"/>
      <c r="LH160" s="172"/>
      <c r="LI160" s="172"/>
      <c r="LJ160" s="172"/>
      <c r="LK160" s="172"/>
      <c r="LL160" s="172"/>
      <c r="LM160" s="172"/>
      <c r="LN160" s="172"/>
      <c r="LO160" s="172"/>
      <c r="LP160" s="172"/>
      <c r="LQ160" s="172"/>
      <c r="LR160" s="172"/>
      <c r="LS160" s="172"/>
      <c r="LT160" s="172"/>
      <c r="LU160" s="172"/>
      <c r="LV160" s="172"/>
      <c r="LW160" s="172"/>
      <c r="LX160" s="172"/>
      <c r="LY160" s="172"/>
      <c r="LZ160" s="172"/>
      <c r="MA160" s="172"/>
      <c r="MB160" s="172"/>
      <c r="MC160" s="172"/>
      <c r="MD160" s="172"/>
      <c r="ME160" s="172"/>
      <c r="MF160" s="172"/>
      <c r="MG160" s="172"/>
      <c r="MH160" s="172"/>
      <c r="MI160" s="172"/>
      <c r="MJ160" s="172"/>
      <c r="MK160" s="172"/>
      <c r="ML160" s="172"/>
      <c r="MM160" s="172"/>
      <c r="MN160" s="172"/>
      <c r="MO160" s="172"/>
      <c r="MP160" s="172"/>
      <c r="MQ160" s="172"/>
      <c r="MR160" s="172"/>
      <c r="MS160" s="172"/>
      <c r="MT160" s="172"/>
      <c r="MU160" s="172"/>
      <c r="MV160" s="172"/>
      <c r="MW160" s="172"/>
      <c r="MX160" s="172"/>
      <c r="MY160" s="172"/>
      <c r="MZ160" s="172"/>
      <c r="NA160" s="172"/>
      <c r="NB160" s="172"/>
      <c r="NC160" s="172"/>
      <c r="ND160" s="172"/>
      <c r="NE160" s="172"/>
      <c r="NF160" s="172"/>
      <c r="NG160" s="172"/>
      <c r="NH160" s="172"/>
      <c r="NI160" s="172"/>
      <c r="NJ160" s="172"/>
      <c r="NK160" s="172"/>
      <c r="NL160" s="172"/>
      <c r="NM160" s="172"/>
      <c r="NN160" s="172"/>
      <c r="NO160" s="172"/>
      <c r="NP160" s="172"/>
      <c r="NQ160" s="172"/>
      <c r="NR160" s="172"/>
      <c r="NS160" s="172"/>
      <c r="NT160" s="172"/>
      <c r="NU160" s="172"/>
      <c r="NV160" s="172"/>
      <c r="NW160" s="172"/>
      <c r="NX160" s="172"/>
      <c r="NY160" s="172"/>
      <c r="NZ160" s="172"/>
      <c r="OA160" s="172"/>
      <c r="OB160" s="172"/>
      <c r="OC160" s="172"/>
      <c r="OD160" s="172"/>
      <c r="OE160" s="172"/>
      <c r="OF160" s="172"/>
      <c r="OG160" s="172"/>
      <c r="OH160" s="172"/>
      <c r="OI160" s="172"/>
      <c r="OJ160" s="172"/>
      <c r="OK160" s="172"/>
      <c r="OL160" s="172"/>
      <c r="OM160" s="172"/>
      <c r="ON160" s="172"/>
      <c r="OO160" s="172"/>
      <c r="OP160" s="172"/>
      <c r="OQ160" s="172"/>
      <c r="OR160" s="172"/>
      <c r="OS160" s="172"/>
      <c r="OT160" s="172"/>
      <c r="OU160" s="172"/>
      <c r="OV160" s="172"/>
      <c r="OW160" s="172"/>
      <c r="OX160" s="172"/>
      <c r="OY160" s="172"/>
      <c r="OZ160" s="172"/>
      <c r="PA160" s="172"/>
      <c r="PB160" s="172"/>
      <c r="PC160" s="172"/>
      <c r="PD160" s="172"/>
      <c r="PE160" s="172"/>
      <c r="PF160" s="172"/>
      <c r="PG160" s="172"/>
      <c r="PH160" s="172"/>
      <c r="PI160" s="172"/>
      <c r="PJ160" s="172"/>
      <c r="PK160" s="172"/>
      <c r="PL160" s="172"/>
      <c r="PM160" s="172"/>
      <c r="PN160" s="172"/>
      <c r="PO160" s="172"/>
      <c r="PP160" s="172"/>
      <c r="PQ160" s="172"/>
      <c r="PR160" s="172"/>
      <c r="PS160" s="172"/>
      <c r="PT160" s="172"/>
      <c r="PU160" s="172"/>
      <c r="PV160" s="172"/>
      <c r="PW160" s="172"/>
      <c r="PX160" s="172"/>
      <c r="PY160" s="172"/>
      <c r="PZ160" s="172"/>
      <c r="QA160" s="172"/>
      <c r="QB160" s="172"/>
      <c r="QC160" s="172"/>
      <c r="QD160" s="172"/>
      <c r="QE160" s="172"/>
      <c r="QF160" s="172"/>
      <c r="QG160" s="172"/>
      <c r="QH160" s="172"/>
      <c r="QI160" s="172"/>
      <c r="QJ160" s="172"/>
      <c r="QK160" s="172"/>
      <c r="QL160" s="172"/>
      <c r="QM160" s="172"/>
      <c r="QN160" s="172"/>
      <c r="QO160" s="172"/>
      <c r="QP160" s="172"/>
      <c r="QQ160" s="172"/>
      <c r="QR160" s="172"/>
      <c r="QS160" s="172"/>
      <c r="QT160" s="172"/>
      <c r="QU160" s="172"/>
      <c r="QV160" s="172"/>
      <c r="QW160" s="172"/>
      <c r="QX160" s="172"/>
      <c r="QY160" s="172"/>
      <c r="QZ160" s="172"/>
      <c r="RA160" s="172"/>
      <c r="RB160" s="172"/>
      <c r="RC160" s="172"/>
      <c r="RD160" s="172"/>
      <c r="RE160" s="172"/>
      <c r="RF160" s="172"/>
      <c r="RG160" s="172"/>
      <c r="RH160" s="172"/>
      <c r="RI160" s="172"/>
      <c r="RJ160" s="172"/>
      <c r="RK160" s="172"/>
      <c r="RL160" s="172"/>
      <c r="RM160" s="172"/>
      <c r="RN160" s="172"/>
      <c r="RO160" s="172"/>
      <c r="RP160" s="172"/>
      <c r="RQ160" s="172"/>
      <c r="RR160" s="172"/>
      <c r="RS160" s="172"/>
      <c r="RT160" s="172"/>
      <c r="RU160" s="172"/>
      <c r="RV160" s="172"/>
      <c r="RW160" s="172"/>
      <c r="RX160" s="172"/>
      <c r="RY160" s="172"/>
      <c r="RZ160" s="172"/>
      <c r="SA160" s="172"/>
      <c r="SB160" s="172"/>
      <c r="SC160" s="172"/>
      <c r="SD160" s="172"/>
      <c r="SE160" s="172"/>
      <c r="SF160" s="172"/>
      <c r="SG160" s="172"/>
      <c r="SH160" s="172"/>
      <c r="SI160" s="172"/>
      <c r="SJ160" s="172"/>
      <c r="SK160" s="172"/>
      <c r="SL160" s="172"/>
      <c r="SM160" s="172"/>
      <c r="SN160" s="172"/>
      <c r="SO160" s="172"/>
      <c r="SP160" s="172"/>
      <c r="SQ160" s="172"/>
      <c r="SR160" s="172"/>
      <c r="SS160" s="172"/>
      <c r="ST160" s="172"/>
      <c r="SU160" s="172"/>
      <c r="SV160" s="172"/>
      <c r="SW160" s="172"/>
      <c r="SX160" s="172"/>
      <c r="SY160" s="172"/>
      <c r="SZ160" s="172"/>
      <c r="TA160" s="172"/>
      <c r="TB160" s="172"/>
      <c r="TC160" s="172"/>
      <c r="TD160" s="172"/>
      <c r="TE160" s="172"/>
      <c r="TF160" s="172"/>
      <c r="TG160" s="172"/>
      <c r="TH160" s="172"/>
      <c r="TI160" s="172"/>
      <c r="TJ160" s="172"/>
      <c r="TK160" s="172"/>
      <c r="TL160" s="172"/>
      <c r="TM160" s="172"/>
      <c r="TN160" s="172"/>
      <c r="TO160" s="172"/>
      <c r="TP160" s="172"/>
      <c r="TQ160" s="172"/>
      <c r="TR160" s="172"/>
      <c r="TS160" s="172"/>
      <c r="TT160" s="172"/>
      <c r="TU160" s="172"/>
      <c r="TV160" s="172"/>
      <c r="TW160" s="172"/>
      <c r="TX160" s="172"/>
      <c r="TY160" s="172"/>
      <c r="TZ160" s="172"/>
      <c r="UA160" s="172"/>
      <c r="UB160" s="172"/>
      <c r="UC160" s="172"/>
      <c r="UD160" s="172"/>
      <c r="UE160" s="172"/>
      <c r="UF160" s="172"/>
      <c r="UG160" s="172"/>
      <c r="UH160" s="172"/>
      <c r="UI160" s="172"/>
      <c r="UJ160" s="172"/>
      <c r="UK160" s="172"/>
      <c r="UL160" s="172"/>
      <c r="UM160" s="172"/>
      <c r="UN160" s="172"/>
      <c r="UO160" s="172"/>
      <c r="UP160" s="172"/>
      <c r="UQ160" s="172"/>
      <c r="UR160" s="172"/>
      <c r="US160" s="172"/>
      <c r="UT160" s="172"/>
      <c r="UU160" s="172"/>
      <c r="UV160" s="172"/>
      <c r="UW160" s="172"/>
      <c r="UX160" s="172"/>
      <c r="UY160" s="172"/>
      <c r="UZ160" s="172"/>
      <c r="VA160" s="172"/>
      <c r="VB160" s="172"/>
      <c r="VC160" s="172"/>
      <c r="VD160" s="172"/>
      <c r="VE160" s="172"/>
      <c r="VF160" s="172"/>
      <c r="VG160" s="172"/>
      <c r="VH160" s="172"/>
      <c r="VI160" s="172"/>
      <c r="VJ160" s="172"/>
      <c r="VK160" s="172"/>
      <c r="VL160" s="172"/>
      <c r="VM160" s="172"/>
      <c r="VN160" s="172"/>
      <c r="VO160" s="172"/>
      <c r="VP160" s="172"/>
      <c r="VQ160" s="172"/>
      <c r="VR160" s="172"/>
      <c r="VS160" s="172"/>
      <c r="VT160" s="172"/>
      <c r="VU160" s="172"/>
      <c r="VV160" s="172"/>
      <c r="VW160" s="172"/>
      <c r="VX160" s="172"/>
      <c r="VY160" s="172"/>
      <c r="VZ160" s="172"/>
      <c r="WA160" s="172"/>
      <c r="WB160" s="172"/>
      <c r="WC160" s="172"/>
      <c r="WD160" s="172"/>
      <c r="WE160" s="172"/>
      <c r="WF160" s="172"/>
      <c r="WG160" s="172"/>
      <c r="WH160" s="172"/>
      <c r="WI160" s="172"/>
      <c r="WJ160" s="172"/>
      <c r="WK160" s="172"/>
      <c r="WL160" s="172"/>
      <c r="WM160" s="172"/>
      <c r="WN160" s="172"/>
      <c r="WO160" s="172"/>
      <c r="WP160" s="172"/>
      <c r="WQ160" s="172"/>
      <c r="WR160" s="172"/>
      <c r="WS160" s="172"/>
      <c r="WT160" s="172"/>
      <c r="WU160" s="172"/>
      <c r="WV160" s="172"/>
      <c r="WW160" s="172"/>
      <c r="WX160" s="172"/>
      <c r="WY160" s="172"/>
      <c r="WZ160" s="172"/>
      <c r="XA160" s="172"/>
      <c r="XB160" s="172"/>
      <c r="XC160" s="172"/>
      <c r="XD160" s="172"/>
      <c r="XE160" s="172"/>
      <c r="XF160" s="172"/>
      <c r="XG160" s="172"/>
      <c r="XH160" s="172"/>
      <c r="XI160" s="172"/>
      <c r="XJ160" s="172"/>
      <c r="XK160" s="172"/>
      <c r="XL160" s="172"/>
      <c r="XM160" s="172"/>
      <c r="XN160" s="172"/>
      <c r="XO160" s="172"/>
      <c r="XP160" s="172"/>
      <c r="XQ160" s="172"/>
      <c r="XR160" s="172"/>
      <c r="XS160" s="172"/>
      <c r="XT160" s="172"/>
      <c r="XU160" s="172"/>
      <c r="XV160" s="172"/>
      <c r="XW160" s="172"/>
      <c r="XX160" s="172"/>
      <c r="XY160" s="172"/>
      <c r="XZ160" s="172"/>
      <c r="YA160" s="172"/>
      <c r="YB160" s="172"/>
      <c r="YC160" s="172"/>
      <c r="YD160" s="172"/>
      <c r="YE160" s="172"/>
      <c r="YF160" s="172"/>
      <c r="YG160" s="172"/>
      <c r="YH160" s="172"/>
      <c r="YI160" s="172"/>
      <c r="YJ160" s="172"/>
      <c r="YK160" s="172"/>
      <c r="YL160" s="172"/>
      <c r="YM160" s="172"/>
      <c r="YN160" s="172"/>
      <c r="YO160" s="172"/>
      <c r="YP160" s="172"/>
      <c r="YQ160" s="172"/>
      <c r="YR160" s="172"/>
      <c r="YS160" s="172"/>
      <c r="YT160" s="172"/>
      <c r="YU160" s="172"/>
      <c r="YV160" s="172"/>
      <c r="YW160" s="172"/>
      <c r="YX160" s="172"/>
      <c r="YY160" s="172"/>
      <c r="YZ160" s="172"/>
      <c r="ZA160" s="172"/>
      <c r="ZB160" s="172"/>
      <c r="ZC160" s="172"/>
      <c r="ZD160" s="172"/>
      <c r="ZE160" s="172"/>
      <c r="ZF160" s="172"/>
      <c r="ZG160" s="172"/>
      <c r="ZH160" s="172"/>
      <c r="ZI160" s="172"/>
      <c r="ZJ160" s="172"/>
      <c r="ZK160" s="172"/>
      <c r="ZL160" s="172"/>
      <c r="ZM160" s="172"/>
      <c r="ZN160" s="172"/>
      <c r="ZO160" s="172"/>
      <c r="ZP160" s="172"/>
      <c r="ZQ160" s="172"/>
      <c r="ZR160" s="172"/>
      <c r="ZS160" s="172"/>
      <c r="ZT160" s="172"/>
      <c r="ZU160" s="172"/>
      <c r="ZV160" s="172"/>
      <c r="ZW160" s="172"/>
      <c r="ZX160" s="172"/>
      <c r="ZY160" s="172"/>
      <c r="ZZ160" s="172"/>
      <c r="AAA160" s="172"/>
      <c r="AAB160" s="172"/>
      <c r="AAC160" s="172"/>
      <c r="AAD160" s="172"/>
      <c r="AAE160" s="172"/>
      <c r="AAF160" s="172"/>
      <c r="AAG160" s="172"/>
      <c r="AAH160" s="172"/>
      <c r="AAI160" s="172"/>
      <c r="AAJ160" s="172"/>
      <c r="AAK160" s="172"/>
      <c r="AAL160" s="172"/>
      <c r="AAM160" s="172"/>
      <c r="AAN160" s="172"/>
      <c r="AAO160" s="172"/>
      <c r="AAP160" s="172"/>
      <c r="AAQ160" s="172"/>
      <c r="AAR160" s="172"/>
      <c r="AAS160" s="172"/>
      <c r="AAT160" s="172"/>
      <c r="AAU160" s="172"/>
      <c r="AAV160" s="172"/>
      <c r="AAW160" s="172"/>
      <c r="AAX160" s="172"/>
      <c r="AAY160" s="172"/>
      <c r="AAZ160" s="172"/>
      <c r="ABA160" s="172"/>
      <c r="ABB160" s="172"/>
      <c r="ABC160" s="172"/>
      <c r="ABD160" s="172"/>
      <c r="ABE160" s="172"/>
      <c r="ABF160" s="172"/>
      <c r="ABG160" s="172"/>
      <c r="ABH160" s="172"/>
      <c r="ABI160" s="172"/>
      <c r="ABJ160" s="172"/>
      <c r="ABK160" s="172"/>
      <c r="ABL160" s="172"/>
      <c r="ABM160" s="172"/>
      <c r="ABN160" s="172"/>
      <c r="ABO160" s="172"/>
      <c r="ABP160" s="172"/>
      <c r="ABQ160" s="172"/>
      <c r="ABR160" s="172"/>
      <c r="ABS160" s="172"/>
      <c r="ABT160" s="172"/>
      <c r="ABU160" s="172"/>
      <c r="ABV160" s="172"/>
      <c r="ABW160" s="172"/>
      <c r="ABX160" s="172"/>
      <c r="ABY160" s="172"/>
      <c r="ABZ160" s="172"/>
      <c r="ACA160" s="172"/>
      <c r="ACB160" s="172"/>
      <c r="ACC160" s="172"/>
      <c r="ACD160" s="172"/>
      <c r="ACE160" s="172"/>
      <c r="ACF160" s="172"/>
      <c r="ACG160" s="172"/>
      <c r="ACH160" s="172"/>
      <c r="ACI160" s="172"/>
      <c r="ACJ160" s="172"/>
      <c r="ACK160" s="172"/>
      <c r="ACL160" s="172"/>
      <c r="ACM160" s="172"/>
      <c r="ACN160" s="172"/>
      <c r="ACO160" s="172"/>
      <c r="ACP160" s="172"/>
      <c r="ACQ160" s="172"/>
      <c r="ACR160" s="172"/>
      <c r="ACS160" s="172"/>
      <c r="ACT160" s="172"/>
      <c r="ACU160" s="172"/>
      <c r="ACV160" s="172"/>
      <c r="ACW160" s="172"/>
      <c r="ACX160" s="172"/>
      <c r="ACY160" s="172"/>
      <c r="ACZ160" s="172"/>
      <c r="ADA160" s="172"/>
      <c r="ADB160" s="172"/>
      <c r="ADC160" s="172"/>
      <c r="ADD160" s="172"/>
      <c r="ADE160" s="172"/>
      <c r="ADF160" s="172"/>
      <c r="ADG160" s="172"/>
      <c r="ADH160" s="172"/>
      <c r="ADI160" s="172"/>
      <c r="ADJ160" s="172"/>
      <c r="ADK160" s="172"/>
      <c r="ADL160" s="172"/>
      <c r="ADM160" s="172"/>
      <c r="ADN160" s="172"/>
      <c r="ADO160" s="172"/>
      <c r="ADP160" s="172"/>
      <c r="ADQ160" s="172"/>
      <c r="ADR160" s="172"/>
      <c r="ADS160" s="172"/>
      <c r="ADT160" s="172"/>
      <c r="ADU160" s="172"/>
      <c r="ADV160" s="172"/>
      <c r="ADW160" s="172"/>
      <c r="ADX160" s="172"/>
      <c r="ADY160" s="172"/>
      <c r="ADZ160" s="172"/>
      <c r="AEA160" s="172"/>
      <c r="AEB160" s="172"/>
      <c r="AEC160" s="172"/>
      <c r="AED160" s="172"/>
      <c r="AEE160" s="172"/>
      <c r="AEF160" s="172"/>
      <c r="AEG160" s="172"/>
      <c r="AEH160" s="172"/>
      <c r="AEI160" s="172"/>
      <c r="AEJ160" s="172"/>
      <c r="AEK160" s="172"/>
      <c r="AEL160" s="172"/>
      <c r="AEM160" s="172"/>
      <c r="AEN160" s="172"/>
      <c r="AEO160" s="172"/>
      <c r="AEP160" s="172"/>
      <c r="AEQ160" s="172"/>
      <c r="AER160" s="172"/>
      <c r="AES160" s="172"/>
      <c r="AET160" s="172"/>
      <c r="AEU160" s="172"/>
      <c r="AEV160" s="172"/>
      <c r="AEW160" s="172"/>
      <c r="AEX160" s="172"/>
      <c r="AEY160" s="172"/>
      <c r="AEZ160" s="172"/>
      <c r="AFA160" s="172"/>
      <c r="AFB160" s="172"/>
      <c r="AFC160" s="172"/>
      <c r="AFD160" s="172"/>
      <c r="AFE160" s="172"/>
      <c r="AFF160" s="172"/>
      <c r="AFG160" s="172"/>
      <c r="AFH160" s="172"/>
      <c r="AFI160" s="172"/>
      <c r="AFJ160" s="172"/>
      <c r="AFK160" s="172"/>
      <c r="AFL160" s="172"/>
      <c r="AFM160" s="172"/>
      <c r="AFN160" s="172"/>
      <c r="AFO160" s="172"/>
      <c r="AFP160" s="172"/>
      <c r="AFQ160" s="172"/>
      <c r="AFR160" s="172"/>
      <c r="AFS160" s="172"/>
      <c r="AFT160" s="172"/>
      <c r="AFU160" s="172"/>
      <c r="AFV160" s="172"/>
      <c r="AFW160" s="172"/>
      <c r="AFX160" s="172"/>
      <c r="AFY160" s="172"/>
      <c r="AFZ160" s="172"/>
      <c r="AGA160" s="172"/>
      <c r="AGB160" s="172"/>
      <c r="AGC160" s="172"/>
      <c r="AGD160" s="172"/>
      <c r="AGE160" s="172"/>
      <c r="AGF160" s="172"/>
      <c r="AGG160" s="172"/>
      <c r="AGH160" s="172"/>
      <c r="AGI160" s="172"/>
      <c r="AGJ160" s="172"/>
      <c r="AGK160" s="172"/>
      <c r="AGL160" s="172"/>
      <c r="AGM160" s="172"/>
      <c r="AGN160" s="172"/>
      <c r="AGO160" s="172"/>
      <c r="AGP160" s="172"/>
      <c r="AGQ160" s="172"/>
      <c r="AGR160" s="172"/>
      <c r="AGS160" s="172"/>
      <c r="AGT160" s="172"/>
      <c r="AGU160" s="172"/>
      <c r="AGV160" s="172"/>
      <c r="AGW160" s="172"/>
      <c r="AGX160" s="172"/>
      <c r="AGY160" s="172"/>
      <c r="AGZ160" s="172"/>
      <c r="AHA160" s="172"/>
      <c r="AHB160" s="172"/>
      <c r="AHC160" s="172"/>
      <c r="AHD160" s="172"/>
      <c r="AHE160" s="172"/>
      <c r="AHF160" s="172"/>
      <c r="AHG160" s="172"/>
      <c r="AHH160" s="172"/>
      <c r="AHI160" s="172"/>
      <c r="AHJ160" s="172"/>
      <c r="AHK160" s="172"/>
      <c r="AHL160" s="172"/>
      <c r="AHM160" s="172"/>
      <c r="AHN160" s="172"/>
      <c r="AHO160" s="172"/>
      <c r="AHP160" s="172"/>
      <c r="AHQ160" s="172"/>
      <c r="AHR160" s="172"/>
      <c r="AHS160" s="172"/>
      <c r="AHT160" s="172"/>
      <c r="AHU160" s="172"/>
      <c r="AHV160" s="172"/>
      <c r="AHW160" s="172"/>
      <c r="AHX160" s="172"/>
      <c r="AHY160" s="172"/>
      <c r="AHZ160" s="172"/>
      <c r="AIA160" s="172"/>
      <c r="AIB160" s="172"/>
      <c r="AIC160" s="172"/>
      <c r="AID160" s="172"/>
      <c r="AIE160" s="172"/>
      <c r="AIF160" s="172"/>
      <c r="AIG160" s="172"/>
      <c r="AIH160" s="172"/>
      <c r="AII160" s="172"/>
      <c r="AIJ160" s="172"/>
      <c r="AIK160" s="172"/>
      <c r="AIL160" s="172"/>
      <c r="AIM160" s="172"/>
      <c r="AIN160" s="172"/>
      <c r="AIO160" s="172"/>
      <c r="AIP160" s="172"/>
      <c r="AIQ160" s="172"/>
      <c r="AIR160" s="172"/>
      <c r="AIS160" s="172"/>
      <c r="AIT160" s="172"/>
      <c r="AIU160" s="172"/>
      <c r="AIV160" s="172"/>
      <c r="AIW160" s="172"/>
      <c r="AIX160" s="172"/>
      <c r="AIY160" s="172"/>
      <c r="AIZ160" s="172"/>
      <c r="AJA160" s="172"/>
      <c r="AJB160" s="172"/>
      <c r="AJC160" s="172"/>
      <c r="AJD160" s="172"/>
      <c r="AJE160" s="172"/>
      <c r="AJF160" s="172"/>
      <c r="AJG160" s="172"/>
      <c r="AJH160" s="172"/>
      <c r="AJI160" s="172"/>
      <c r="AJJ160" s="172"/>
      <c r="AJK160" s="172"/>
      <c r="AJL160" s="172"/>
      <c r="AJM160" s="172"/>
      <c r="AJN160" s="172"/>
      <c r="AJO160" s="172"/>
      <c r="AJP160" s="172"/>
      <c r="AJQ160" s="172"/>
      <c r="AJR160" s="172"/>
      <c r="AJS160" s="172"/>
      <c r="AJT160" s="172"/>
      <c r="AJU160" s="172"/>
      <c r="AJV160" s="172"/>
      <c r="AJW160" s="172"/>
      <c r="AJX160" s="172"/>
      <c r="AJY160" s="172"/>
      <c r="AJZ160" s="172"/>
      <c r="AKA160" s="172"/>
      <c r="AKB160" s="172"/>
      <c r="AKC160" s="172"/>
      <c r="AKD160" s="172"/>
      <c r="AKE160" s="172"/>
      <c r="AKF160" s="172"/>
      <c r="AKG160" s="172"/>
      <c r="AKH160" s="172"/>
      <c r="AKI160" s="172"/>
      <c r="AKJ160" s="172"/>
      <c r="AKK160" s="172"/>
      <c r="AKL160" s="172"/>
      <c r="AKM160" s="172"/>
      <c r="AKN160" s="172"/>
      <c r="AKO160" s="172"/>
      <c r="AKP160" s="172"/>
      <c r="AKQ160" s="172"/>
      <c r="AKR160" s="172"/>
      <c r="AKS160" s="172"/>
      <c r="AKT160" s="172"/>
      <c r="AKU160" s="172"/>
      <c r="AKV160" s="172"/>
      <c r="AKW160" s="172"/>
      <c r="AKX160" s="172"/>
      <c r="AKY160" s="172"/>
      <c r="AKZ160" s="172"/>
      <c r="ALA160" s="172"/>
      <c r="ALB160" s="172"/>
      <c r="ALC160" s="172"/>
      <c r="ALD160" s="172"/>
      <c r="ALE160" s="172"/>
      <c r="ALF160" s="172"/>
      <c r="ALG160" s="172"/>
      <c r="ALH160" s="172"/>
      <c r="ALI160" s="172"/>
      <c r="ALJ160" s="172"/>
      <c r="ALK160" s="172"/>
      <c r="ALL160" s="172"/>
      <c r="ALM160" s="172"/>
      <c r="ALN160" s="172"/>
      <c r="ALO160" s="172"/>
      <c r="ALP160" s="172"/>
      <c r="ALQ160" s="172"/>
      <c r="ALR160" s="172"/>
      <c r="ALS160" s="172"/>
      <c r="ALT160" s="172"/>
      <c r="ALU160" s="172"/>
      <c r="ALV160" s="172"/>
      <c r="ALW160" s="172"/>
      <c r="ALX160" s="172"/>
      <c r="ALY160" s="172"/>
      <c r="ALZ160" s="172"/>
      <c r="AMA160" s="172"/>
      <c r="AMB160" s="172"/>
      <c r="AMC160" s="172"/>
      <c r="AMD160" s="172"/>
      <c r="AME160" s="172"/>
      <c r="AMF160" s="172"/>
      <c r="AMG160" s="172"/>
      <c r="AMH160" s="172"/>
      <c r="AMI160" s="172"/>
      <c r="AMJ160" s="172"/>
      <c r="AMK160" s="172"/>
      <c r="AML160" s="172"/>
      <c r="AMM160" s="172"/>
      <c r="AMN160" s="172"/>
      <c r="AMO160" s="172"/>
      <c r="AMP160" s="172"/>
      <c r="AMQ160" s="172"/>
      <c r="AMR160" s="172"/>
      <c r="AMS160" s="172"/>
      <c r="AMT160" s="172"/>
      <c r="AMU160" s="172"/>
      <c r="AMV160" s="172"/>
      <c r="AMW160" s="172"/>
      <c r="AMX160" s="172"/>
      <c r="AMY160" s="172"/>
      <c r="AMZ160" s="172"/>
      <c r="ANA160" s="172"/>
      <c r="ANB160" s="172"/>
      <c r="ANC160" s="172"/>
      <c r="AND160" s="172"/>
      <c r="ANE160" s="172"/>
      <c r="ANF160" s="172"/>
      <c r="ANG160" s="172"/>
      <c r="ANH160" s="172"/>
      <c r="ANI160" s="172"/>
      <c r="ANJ160" s="172"/>
    </row>
    <row r="161" spans="1:1050" s="35" customFormat="1" ht="26.1" customHeight="1" outlineLevel="2" x14ac:dyDescent="0.2">
      <c r="A161" s="196">
        <v>340</v>
      </c>
      <c r="B161" s="7" t="s">
        <v>137</v>
      </c>
      <c r="C161" s="7" t="s">
        <v>113</v>
      </c>
      <c r="D161" s="7" t="s">
        <v>10</v>
      </c>
      <c r="E161" s="7" t="s">
        <v>115</v>
      </c>
      <c r="F161" s="7"/>
      <c r="G161" s="43" t="s">
        <v>261</v>
      </c>
      <c r="H161" s="42" t="s">
        <v>130</v>
      </c>
      <c r="I161" s="42">
        <v>14</v>
      </c>
      <c r="J161" s="44">
        <v>502.03</v>
      </c>
      <c r="K161" s="44"/>
      <c r="L161" s="44"/>
      <c r="M161" s="44"/>
      <c r="N161" s="44"/>
      <c r="O161" s="44"/>
      <c r="P161" s="44">
        <v>305.62</v>
      </c>
      <c r="Q161" s="44">
        <v>183.24</v>
      </c>
      <c r="R161" s="44"/>
      <c r="S161" s="44"/>
      <c r="T161" s="44">
        <f t="shared" si="116"/>
        <v>990.89</v>
      </c>
      <c r="U161" s="44">
        <f t="shared" si="117"/>
        <v>13505.98</v>
      </c>
      <c r="V161" s="42">
        <v>3</v>
      </c>
      <c r="W161" s="45">
        <v>16</v>
      </c>
      <c r="X161" s="46">
        <f>VLOOKUP(W161,'[1]PPTOS GENERALES 2024'!$AO$61:$AQ$63,3)*Y161</f>
        <v>436.27</v>
      </c>
      <c r="Y161" s="47">
        <v>1</v>
      </c>
      <c r="Z161" s="48">
        <f>VLOOKUP(C161,'[1]PPTOS GENERALES 2024'!$AL$3:$AO$8,4)*Y161</f>
        <v>659.44</v>
      </c>
      <c r="AA161" s="48">
        <f>VLOOKUP(C161,'[1]PPTOS GENERALES 2024'!$AL$3:$AP$8,5)*DM161*Y161</f>
        <v>113.67999999999999</v>
      </c>
      <c r="AB161" s="48"/>
      <c r="AC161" s="44">
        <f>VLOOKUP(C161,'[1]PPTOS GENERALES 2024'!$AU$3:$AV$8,2)*Y161</f>
        <v>659.44399999999996</v>
      </c>
      <c r="AD161" s="44">
        <f>VLOOKUP(C161,'[1]PPTOS GENERALES 2024'!$AU$3:$AW$8,3)*DM161*Y161</f>
        <v>113.65199999999999</v>
      </c>
      <c r="AE161" s="49">
        <f>VLOOKUP(I161,'[1]PPTOS GENERALES 2024'!$AO$60:$AQ$63,3)*Y161</f>
        <v>380.27</v>
      </c>
      <c r="AF161" s="44">
        <f t="shared" si="118"/>
        <v>56</v>
      </c>
      <c r="AG161" s="44">
        <f>VLOOKUP(V161,'[1]PPTOS GENERALES 2024'!$AL$61:$AU$63,10)*Y161</f>
        <v>465.15999999999997</v>
      </c>
      <c r="AH161" s="44"/>
      <c r="AI161" s="44"/>
      <c r="AJ161" s="44"/>
      <c r="AK161" s="50"/>
      <c r="AL161" s="44">
        <f>VLOOKUP(V161,'[1]PPTOS GENERALES 2024'!$AL$45:$BB$56,12)*AK161</f>
        <v>0</v>
      </c>
      <c r="AM161" s="50"/>
      <c r="AN161" s="44">
        <f>VLOOKUP(V161,'[1]PPTOS GENERALES 2024'!$AL$45:$BB$56,14)*AM161</f>
        <v>0</v>
      </c>
      <c r="AO161" s="50">
        <v>0</v>
      </c>
      <c r="AP161" s="44">
        <f>VLOOKUP(V161,'[1]PPTOS GENERALES 2024'!$AL$45:$BB$56,15)*AO161</f>
        <v>0</v>
      </c>
      <c r="AQ161" s="50"/>
      <c r="AR161" s="44">
        <f>VLOOKUP(V161,'[1]PPTOS GENERALES 2024'!$AL$45:$BB$56,17)*AQ161</f>
        <v>0</v>
      </c>
      <c r="AS161" s="50">
        <v>1</v>
      </c>
      <c r="AT161" s="44">
        <f>VLOOKUP(V161,'[1]PPTOS GENERALES 2024'!$AL$45:$BG$56,18)*AS161</f>
        <v>23.537500000000001</v>
      </c>
      <c r="AU161" s="20"/>
      <c r="AV161" s="44">
        <f>VLOOKUP(V161,'[1]PPTOS GENERALES 2024'!$AL$45:$BG$56,19)*AU161</f>
        <v>0</v>
      </c>
      <c r="AW161" s="20"/>
      <c r="AX161" s="44">
        <f>VLOOKUP(V161,'[1]PPTOS GENERALES 2024'!$AL$45:$BG$56,20)*AW161</f>
        <v>0</v>
      </c>
      <c r="AY161" s="20"/>
      <c r="AZ161" s="44">
        <f>VLOOKUP(V161,'[1]PPTOS GENERALES 2024'!$AL$45:$BG$56,21)*AY161</f>
        <v>0</v>
      </c>
      <c r="BA161" s="20"/>
      <c r="BB161" s="44">
        <f>VLOOKUP(V161,'[1]PPTOS GENERALES 2024'!$AL$45:$BG$56,22)*BA161</f>
        <v>0</v>
      </c>
      <c r="BC161" s="20"/>
      <c r="BD161" s="270">
        <f>VLOOKUP(V161,'[1]PPTOS GENERALES 2024'!$AL$45:$BZ$56,23)*BC161</f>
        <v>0</v>
      </c>
      <c r="BE161" s="20"/>
      <c r="BF161" s="270">
        <f>VLOOKUP(V161,'[1]PPTOS GENERALES 2024'!$AL$45:$BZ$56,24)*BE161</f>
        <v>0</v>
      </c>
      <c r="BG161" s="20"/>
      <c r="BH161" s="270">
        <f>VLOOKUP(V161,'[1]PPTOS GENERALES 2024'!$AL$45:$BZ$56,25)*BG161</f>
        <v>0</v>
      </c>
      <c r="BI161" s="20"/>
      <c r="BJ161" s="270">
        <f>VLOOKUP(V161,'[1]PPTOS GENERALES 2024'!$AL$45:$BZ$56,26)*BI161</f>
        <v>0</v>
      </c>
      <c r="BK161" s="20"/>
      <c r="BL161" s="270">
        <f>VLOOKUP(V161,'[1]PPTOS GENERALES 2024'!$AL$45:$BZ$56,27)*BK161</f>
        <v>0</v>
      </c>
      <c r="BM161" s="270"/>
      <c r="BN161" s="270">
        <f>VLOOKUP(V161,'[1]PPTOS GENERALES 2024'!$AL$45:$BZ$56,28)*BM161</f>
        <v>0</v>
      </c>
      <c r="BO161" s="270"/>
      <c r="BP161" s="270">
        <f>VLOOKUP(V161,'[1]PPTOS GENERALES 2024'!$AL$45:$BZ$56,29)*BO161</f>
        <v>0</v>
      </c>
      <c r="BQ161" s="270"/>
      <c r="BR161" s="270">
        <f>VLOOKUP(V161,'[1]PPTOS GENERALES 2024'!$AL$45:$BZ$56,30)*BQ161</f>
        <v>0</v>
      </c>
      <c r="BS161" s="270"/>
      <c r="BT161" s="270">
        <f>VLOOKUP(V161,'[1]PPTOS GENERALES 2024'!$AL$45:$BZ$56,31)*BS161</f>
        <v>0</v>
      </c>
      <c r="BU161" s="270"/>
      <c r="BV161" s="270">
        <f>VLOOKUP(V161,'[1]PPTOS GENERALES 2024'!$AL$45:$BZ$56,32)*BU161</f>
        <v>0</v>
      </c>
      <c r="BW161" s="270"/>
      <c r="BX161" s="270">
        <f>VLOOKUP(V161,'[1]PPTOS GENERALES 2024'!$AL$45:$BZ$56,33)*BW161</f>
        <v>0</v>
      </c>
      <c r="BY161" s="270"/>
      <c r="BZ161" s="270">
        <f>VLOOKUP(V161,'[1]PPTOS GENERALES 2024'!$AL$45:$BZ$56,34)*BY161</f>
        <v>0</v>
      </c>
      <c r="CA161" s="270"/>
      <c r="CB161" s="270">
        <f>VLOOKUP(V161,'[1]PPTOS GENERALES 2024'!$AL$45:$BZ$56,35)*CA161</f>
        <v>0</v>
      </c>
      <c r="CC161" s="270">
        <v>0</v>
      </c>
      <c r="CD161" s="270">
        <f>VLOOKUP(V161,'[1]PPTOS GENERALES 2024'!$AL$45:$BZ$56,36)*CC161</f>
        <v>0</v>
      </c>
      <c r="CE161" s="270">
        <v>0</v>
      </c>
      <c r="CF161" s="270">
        <f>VLOOKUP(V161,'[1]PPTOS GENERALES 2024'!$AL$45:$BZ$56,37)*CE161</f>
        <v>0</v>
      </c>
      <c r="CG161" s="270">
        <v>0</v>
      </c>
      <c r="CH161" s="270">
        <f>VLOOKUP(V161,'[1]PPTOS GENERALES 2024'!$AL$45:$BZ$56,38)*CG161</f>
        <v>0</v>
      </c>
      <c r="CI161" s="270">
        <v>0</v>
      </c>
      <c r="CJ161" s="270">
        <f>VLOOKUP(V161,'[1]PPTOS GENERALES 2024'!$AL$45:$BZ$56,39)*CI161</f>
        <v>0</v>
      </c>
      <c r="CK161" s="270"/>
      <c r="CL161" s="270">
        <f>VLOOKUP(V161,'[1]PPTOS GENERALES 2024'!$AL$45:$BZ$56,40)*CK161</f>
        <v>0</v>
      </c>
      <c r="CM161" s="270"/>
      <c r="CN161" s="270">
        <f>VLOOKUP(V161,'[1]PPTOS GENERALES 2024'!$AL$45:$BZ$56,41)*CM161</f>
        <v>0</v>
      </c>
      <c r="CO161" s="44"/>
      <c r="CP161" s="44"/>
      <c r="CQ161" s="44"/>
      <c r="CR161" s="44"/>
      <c r="CS161" s="44"/>
      <c r="CT161" s="44">
        <f>Z161*14</f>
        <v>9232.16</v>
      </c>
      <c r="CU161" s="44">
        <f>(AA161*12)+ (AD161*2)+AB161</f>
        <v>1591.4639999999999</v>
      </c>
      <c r="CV161" s="44"/>
      <c r="CW161" s="44">
        <f>(AE161+AF161)*14</f>
        <v>6107.78</v>
      </c>
      <c r="CX161" s="44">
        <f>AG161*14</f>
        <v>6512.24</v>
      </c>
      <c r="CY161" s="270">
        <f t="shared" si="119"/>
        <v>329.53</v>
      </c>
      <c r="CZ161" s="278">
        <f t="shared" si="120"/>
        <v>6841.7699999999995</v>
      </c>
      <c r="DA161" s="129">
        <f t="shared" si="126"/>
        <v>23773.173999999999</v>
      </c>
      <c r="DB161" s="21">
        <v>0</v>
      </c>
      <c r="DC161" s="53">
        <f t="shared" si="121"/>
        <v>23726.149999999998</v>
      </c>
      <c r="DD161" s="54">
        <f t="shared" si="122"/>
        <v>0.75671443316219911</v>
      </c>
      <c r="DE161" s="44"/>
      <c r="DF161" s="44"/>
      <c r="DG161" s="44">
        <f t="shared" si="123"/>
        <v>1698.0874999999996</v>
      </c>
      <c r="DH161" s="42" t="e">
        <f>#REF!-#REF!</f>
        <v>#REF!</v>
      </c>
      <c r="DI161" s="55" t="s">
        <v>122</v>
      </c>
      <c r="DJ161" s="130">
        <v>37825</v>
      </c>
      <c r="DK161" s="284">
        <v>45658</v>
      </c>
      <c r="DL161" s="58">
        <f t="shared" si="124"/>
        <v>7</v>
      </c>
      <c r="DM161" s="58">
        <f t="shared" si="125"/>
        <v>7</v>
      </c>
      <c r="DN161" s="59">
        <f>ROUND(AF161/30,2)</f>
        <v>1.87</v>
      </c>
      <c r="DO161" s="60">
        <f>ROUND(AJ161/30,2)</f>
        <v>0</v>
      </c>
      <c r="DP161" s="60">
        <f>ROUND(AL161/30,2)</f>
        <v>0</v>
      </c>
      <c r="DQ161" s="60">
        <f>ROUND(AN161/30,2)</f>
        <v>0</v>
      </c>
      <c r="DR161" s="60">
        <f>ROUND(AP161/30,2)</f>
        <v>0</v>
      </c>
      <c r="DS161" s="60">
        <f>ROUND(AR161/30,2)</f>
        <v>0</v>
      </c>
      <c r="DT161" s="60">
        <f>ROUND(AT161/30,2)</f>
        <v>0.78</v>
      </c>
      <c r="DU161" s="60">
        <f>ROUND(AV161/30,2)</f>
        <v>0</v>
      </c>
      <c r="DV161" s="60">
        <f>ROUND(AX161/30,2)</f>
        <v>0</v>
      </c>
      <c r="DW161" s="60">
        <f>ROUND(AZ161/30,2)</f>
        <v>0</v>
      </c>
      <c r="DX161" s="60">
        <f>ROUND(BB161/30,2)</f>
        <v>0</v>
      </c>
      <c r="DY161" s="61"/>
      <c r="DZ161" s="62">
        <v>602</v>
      </c>
      <c r="EA161" s="62">
        <v>1414.13</v>
      </c>
      <c r="EB161" s="63" t="e">
        <f>#REF!-DZ161</f>
        <v>#REF!</v>
      </c>
      <c r="EC161" s="64">
        <f>DG161-EA161</f>
        <v>283.95749999999953</v>
      </c>
      <c r="ED161" s="65">
        <f>ROUND(DB161/2,2)</f>
        <v>0</v>
      </c>
      <c r="EE161" s="61"/>
      <c r="EF161" s="61"/>
      <c r="EG161" s="61"/>
      <c r="EH161" s="61"/>
      <c r="EI161" s="134" t="s">
        <v>169</v>
      </c>
      <c r="EJ161" s="200">
        <v>340</v>
      </c>
      <c r="EK161" s="67">
        <v>3</v>
      </c>
      <c r="EL161" s="67">
        <v>4</v>
      </c>
      <c r="EM161" s="68">
        <v>0</v>
      </c>
      <c r="EN161" s="205" t="s">
        <v>132</v>
      </c>
      <c r="EO161" s="170" t="s">
        <v>132</v>
      </c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1"/>
      <c r="HI161" s="61"/>
      <c r="HJ161" s="61"/>
      <c r="HK161" s="61"/>
      <c r="HL161" s="61"/>
      <c r="HM161" s="61"/>
      <c r="HN161" s="61"/>
      <c r="HO161" s="61"/>
      <c r="HP161" s="61"/>
      <c r="HQ161" s="61"/>
      <c r="HR161" s="61"/>
      <c r="HS161" s="61"/>
      <c r="HT161" s="61"/>
      <c r="HU161" s="61"/>
      <c r="HV161" s="61"/>
      <c r="HW161" s="61"/>
      <c r="HX161" s="61"/>
      <c r="HY161" s="61"/>
      <c r="HZ161" s="61"/>
      <c r="IA161" s="61"/>
      <c r="IB161" s="61"/>
      <c r="IC161" s="61"/>
      <c r="ID161" s="61"/>
      <c r="IE161" s="61"/>
      <c r="IF161" s="61"/>
      <c r="IG161" s="61"/>
      <c r="IH161" s="61"/>
      <c r="II161" s="61"/>
      <c r="IJ161" s="61"/>
      <c r="IK161" s="61"/>
      <c r="IL161" s="61"/>
      <c r="IM161" s="61"/>
      <c r="IN161" s="61"/>
      <c r="IO161" s="61"/>
      <c r="IP161" s="61"/>
      <c r="IQ161" s="61"/>
      <c r="IR161" s="61"/>
      <c r="IS161" s="61"/>
      <c r="IT161" s="61"/>
      <c r="IU161" s="61"/>
      <c r="IV161" s="61"/>
      <c r="IW161" s="61"/>
      <c r="IX161" s="61"/>
      <c r="IY161" s="61"/>
      <c r="IZ161" s="61"/>
      <c r="JA161" s="61"/>
      <c r="JB161" s="61"/>
      <c r="JC161" s="61"/>
      <c r="JD161" s="61"/>
      <c r="JE161" s="61"/>
      <c r="JF161" s="61"/>
      <c r="JG161" s="61"/>
      <c r="JH161" s="61"/>
      <c r="JI161" s="61"/>
      <c r="JJ161" s="61"/>
      <c r="JK161" s="61"/>
      <c r="JL161" s="61"/>
      <c r="JM161" s="61"/>
      <c r="JN161" s="61"/>
      <c r="JO161" s="61"/>
      <c r="JP161" s="61"/>
      <c r="JQ161" s="61"/>
      <c r="JR161" s="61"/>
      <c r="JS161" s="61"/>
      <c r="JT161" s="61"/>
      <c r="JU161" s="61"/>
      <c r="JV161" s="61"/>
      <c r="JW161" s="61"/>
      <c r="JX161" s="61"/>
      <c r="JY161" s="61"/>
      <c r="JZ161" s="61"/>
      <c r="KA161" s="61"/>
      <c r="KB161" s="61"/>
      <c r="KC161" s="61"/>
      <c r="KD161" s="61"/>
      <c r="KE161" s="61"/>
      <c r="KF161" s="61"/>
      <c r="KG161" s="61"/>
      <c r="KH161" s="61"/>
      <c r="KI161" s="61"/>
      <c r="KJ161" s="61"/>
      <c r="KK161" s="61"/>
      <c r="KL161" s="61"/>
      <c r="KM161" s="61"/>
      <c r="KN161" s="61"/>
      <c r="KO161" s="61"/>
      <c r="KP161" s="61"/>
      <c r="KQ161" s="61"/>
      <c r="KR161" s="61"/>
      <c r="KS161" s="61"/>
      <c r="KT161" s="61"/>
      <c r="KU161" s="61"/>
      <c r="KV161" s="61"/>
      <c r="KW161" s="61"/>
      <c r="KX161" s="61"/>
      <c r="KY161" s="61"/>
      <c r="KZ161" s="61"/>
      <c r="LA161" s="61"/>
      <c r="LB161" s="61"/>
      <c r="LC161" s="61"/>
      <c r="LD161" s="61"/>
      <c r="LE161" s="61"/>
      <c r="LF161" s="61"/>
      <c r="LG161" s="61"/>
      <c r="LH161" s="61"/>
      <c r="LI161" s="61"/>
      <c r="LJ161" s="61"/>
      <c r="LK161" s="61"/>
      <c r="LL161" s="61"/>
      <c r="LM161" s="61"/>
      <c r="LN161" s="61"/>
      <c r="LO161" s="61"/>
      <c r="LP161" s="61"/>
      <c r="LQ161" s="61"/>
      <c r="LR161" s="61"/>
      <c r="LS161" s="61"/>
      <c r="LT161" s="61"/>
      <c r="LU161" s="61"/>
      <c r="LV161" s="61"/>
      <c r="LW161" s="61"/>
      <c r="LX161" s="61"/>
      <c r="LY161" s="61"/>
      <c r="LZ161" s="61"/>
      <c r="MA161" s="61"/>
      <c r="MB161" s="61"/>
      <c r="MC161" s="61"/>
      <c r="MD161" s="61"/>
      <c r="ME161" s="61"/>
      <c r="MF161" s="61"/>
      <c r="MG161" s="61"/>
      <c r="MH161" s="61"/>
      <c r="MI161" s="61"/>
      <c r="MJ161" s="61"/>
      <c r="MK161" s="61"/>
      <c r="ML161" s="61"/>
      <c r="MM161" s="61"/>
      <c r="MN161" s="61"/>
      <c r="MO161" s="61"/>
      <c r="MP161" s="61"/>
      <c r="MQ161" s="61"/>
      <c r="MR161" s="61"/>
      <c r="MS161" s="61"/>
      <c r="MT161" s="61"/>
      <c r="MU161" s="61"/>
      <c r="MV161" s="61"/>
      <c r="MW161" s="61"/>
      <c r="MX161" s="61"/>
      <c r="MY161" s="61"/>
      <c r="MZ161" s="61"/>
      <c r="NA161" s="61"/>
      <c r="NB161" s="61"/>
      <c r="NC161" s="61"/>
      <c r="ND161" s="61"/>
      <c r="NE161" s="61"/>
      <c r="NF161" s="61"/>
      <c r="NG161" s="61"/>
      <c r="NH161" s="61"/>
      <c r="NI161" s="61"/>
      <c r="NJ161" s="61"/>
      <c r="NK161" s="61"/>
      <c r="NL161" s="61"/>
      <c r="NM161" s="61"/>
      <c r="NN161" s="61"/>
      <c r="NO161" s="61"/>
      <c r="NP161" s="61"/>
      <c r="NQ161" s="61"/>
      <c r="NR161" s="61"/>
      <c r="NS161" s="61"/>
      <c r="NT161" s="61"/>
      <c r="NU161" s="61"/>
      <c r="NV161" s="61"/>
      <c r="NW161" s="61"/>
      <c r="NX161" s="61"/>
      <c r="NY161" s="61"/>
      <c r="NZ161" s="61"/>
      <c r="OA161" s="61"/>
      <c r="OB161" s="61"/>
      <c r="OC161" s="61"/>
      <c r="OD161" s="61"/>
      <c r="OE161" s="61"/>
      <c r="OF161" s="61"/>
      <c r="OG161" s="61"/>
      <c r="OH161" s="61"/>
      <c r="OI161" s="61"/>
      <c r="OJ161" s="61"/>
      <c r="OK161" s="61"/>
      <c r="OL161" s="61"/>
      <c r="OM161" s="61"/>
      <c r="ON161" s="61"/>
      <c r="OO161" s="61"/>
      <c r="OP161" s="61"/>
      <c r="OQ161" s="61"/>
      <c r="OR161" s="61"/>
      <c r="OS161" s="61"/>
      <c r="OT161" s="61"/>
      <c r="OU161" s="61"/>
      <c r="OV161" s="61"/>
      <c r="OW161" s="61"/>
      <c r="OX161" s="61"/>
      <c r="OY161" s="61"/>
      <c r="OZ161" s="61"/>
      <c r="PA161" s="61"/>
      <c r="PB161" s="61"/>
      <c r="PC161" s="61"/>
      <c r="PD161" s="61"/>
      <c r="PE161" s="61"/>
      <c r="PF161" s="61"/>
      <c r="PG161" s="61"/>
      <c r="PH161" s="61"/>
      <c r="PI161" s="61"/>
      <c r="PJ161" s="61"/>
      <c r="PK161" s="61"/>
      <c r="PL161" s="61"/>
      <c r="PM161" s="61"/>
      <c r="PN161" s="61"/>
      <c r="PO161" s="61"/>
      <c r="PP161" s="61"/>
      <c r="PQ161" s="61"/>
      <c r="PR161" s="61"/>
      <c r="PS161" s="61"/>
      <c r="PT161" s="61"/>
      <c r="PU161" s="61"/>
      <c r="PV161" s="61"/>
      <c r="PW161" s="61"/>
      <c r="PX161" s="61"/>
      <c r="PY161" s="61"/>
      <c r="PZ161" s="61"/>
      <c r="QA161" s="61"/>
      <c r="QB161" s="61"/>
      <c r="QC161" s="61"/>
      <c r="QD161" s="61"/>
      <c r="QE161" s="61"/>
      <c r="QF161" s="61"/>
      <c r="QG161" s="61"/>
      <c r="QH161" s="61"/>
      <c r="QI161" s="61"/>
      <c r="QJ161" s="61"/>
      <c r="QK161" s="61"/>
      <c r="QL161" s="61"/>
      <c r="QM161" s="61"/>
      <c r="QN161" s="61"/>
      <c r="QO161" s="61"/>
      <c r="QP161" s="61"/>
      <c r="QQ161" s="61"/>
      <c r="QR161" s="61"/>
      <c r="QS161" s="61"/>
      <c r="QT161" s="61"/>
      <c r="QU161" s="61"/>
      <c r="QV161" s="61"/>
      <c r="QW161" s="61"/>
      <c r="QX161" s="61"/>
      <c r="QY161" s="61"/>
      <c r="QZ161" s="61"/>
      <c r="RA161" s="61"/>
      <c r="RB161" s="61"/>
      <c r="RC161" s="61"/>
      <c r="RD161" s="61"/>
      <c r="RE161" s="61"/>
      <c r="RF161" s="61"/>
      <c r="RG161" s="61"/>
      <c r="RH161" s="61"/>
      <c r="RI161" s="61"/>
      <c r="RJ161" s="61"/>
      <c r="RK161" s="61"/>
      <c r="RL161" s="61"/>
      <c r="RM161" s="61"/>
      <c r="RN161" s="61"/>
      <c r="RO161" s="61"/>
      <c r="RP161" s="61"/>
      <c r="RQ161" s="61"/>
      <c r="RR161" s="61"/>
      <c r="RS161" s="61"/>
      <c r="RT161" s="61"/>
      <c r="RU161" s="61"/>
      <c r="RV161" s="61"/>
      <c r="RW161" s="61"/>
      <c r="RX161" s="61"/>
      <c r="RY161" s="61"/>
      <c r="RZ161" s="61"/>
      <c r="SA161" s="61"/>
      <c r="SB161" s="61"/>
      <c r="SC161" s="61"/>
      <c r="SD161" s="61"/>
      <c r="SE161" s="61"/>
      <c r="SF161" s="61"/>
      <c r="SG161" s="61"/>
      <c r="SH161" s="61"/>
      <c r="SI161" s="61"/>
      <c r="SJ161" s="61"/>
      <c r="SK161" s="61"/>
      <c r="SL161" s="61"/>
      <c r="SM161" s="61"/>
      <c r="SN161" s="61"/>
      <c r="SO161" s="61"/>
      <c r="SP161" s="61"/>
      <c r="SQ161" s="61"/>
      <c r="SR161" s="61"/>
      <c r="SS161" s="61"/>
      <c r="ST161" s="61"/>
      <c r="SU161" s="61"/>
      <c r="SV161" s="61"/>
      <c r="SW161" s="61"/>
      <c r="SX161" s="61"/>
      <c r="SY161" s="61"/>
      <c r="SZ161" s="61"/>
      <c r="TA161" s="61"/>
      <c r="TB161" s="61"/>
      <c r="TC161" s="61"/>
      <c r="TD161" s="61"/>
      <c r="TE161" s="61"/>
      <c r="TF161" s="61"/>
      <c r="TG161" s="61"/>
      <c r="TH161" s="61"/>
      <c r="TI161" s="61"/>
      <c r="TJ161" s="61"/>
      <c r="TK161" s="61"/>
      <c r="TL161" s="61"/>
      <c r="TM161" s="61"/>
      <c r="TN161" s="61"/>
      <c r="TO161" s="61"/>
      <c r="TP161" s="61"/>
      <c r="TQ161" s="61"/>
      <c r="TR161" s="61"/>
      <c r="TS161" s="61"/>
      <c r="TT161" s="61"/>
      <c r="TU161" s="61"/>
      <c r="TV161" s="61"/>
      <c r="TW161" s="61"/>
      <c r="TX161" s="61"/>
      <c r="TY161" s="61"/>
      <c r="TZ161" s="61"/>
      <c r="UA161" s="61"/>
      <c r="UB161" s="61"/>
      <c r="UC161" s="61"/>
      <c r="UD161" s="61"/>
      <c r="UE161" s="61"/>
      <c r="UF161" s="61"/>
      <c r="UG161" s="61"/>
      <c r="UH161" s="61"/>
      <c r="UI161" s="61"/>
      <c r="UJ161" s="61"/>
      <c r="UK161" s="61"/>
      <c r="UL161" s="61"/>
      <c r="UM161" s="61"/>
      <c r="UN161" s="61"/>
      <c r="UO161" s="61"/>
      <c r="UP161" s="61"/>
      <c r="UQ161" s="61"/>
      <c r="UR161" s="61"/>
      <c r="US161" s="61"/>
      <c r="UT161" s="61"/>
      <c r="UU161" s="61"/>
      <c r="UV161" s="61"/>
      <c r="UW161" s="61"/>
      <c r="UX161" s="61"/>
      <c r="UY161" s="61"/>
      <c r="UZ161" s="61"/>
      <c r="VA161" s="61"/>
      <c r="VB161" s="61"/>
      <c r="VC161" s="61"/>
      <c r="VD161" s="61"/>
      <c r="VE161" s="61"/>
      <c r="VF161" s="61"/>
      <c r="VG161" s="61"/>
      <c r="VH161" s="61"/>
      <c r="VI161" s="61"/>
      <c r="VJ161" s="61"/>
      <c r="VK161" s="61"/>
      <c r="VL161" s="61"/>
      <c r="VM161" s="61"/>
      <c r="VN161" s="61"/>
      <c r="VO161" s="61"/>
      <c r="VP161" s="61"/>
      <c r="VQ161" s="61"/>
      <c r="VR161" s="61"/>
      <c r="VS161" s="61"/>
      <c r="VT161" s="61"/>
      <c r="VU161" s="61"/>
      <c r="VV161" s="61"/>
      <c r="VW161" s="61"/>
      <c r="VX161" s="61"/>
      <c r="VY161" s="61"/>
      <c r="VZ161" s="61"/>
      <c r="WA161" s="61"/>
      <c r="WB161" s="61"/>
      <c r="WC161" s="61"/>
      <c r="WD161" s="61"/>
      <c r="WE161" s="61"/>
      <c r="WF161" s="61"/>
      <c r="WG161" s="61"/>
      <c r="WH161" s="61"/>
      <c r="WI161" s="61"/>
      <c r="WJ161" s="61"/>
      <c r="WK161" s="61"/>
      <c r="WL161" s="61"/>
      <c r="WM161" s="61"/>
      <c r="WN161" s="61"/>
      <c r="WO161" s="61"/>
      <c r="WP161" s="61"/>
      <c r="WQ161" s="61"/>
      <c r="WR161" s="61"/>
      <c r="WS161" s="61"/>
      <c r="WT161" s="61"/>
      <c r="WU161" s="61"/>
      <c r="WV161" s="61"/>
      <c r="WW161" s="61"/>
      <c r="WX161" s="61"/>
      <c r="WY161" s="61"/>
      <c r="WZ161" s="61"/>
      <c r="XA161" s="61"/>
      <c r="XB161" s="61"/>
      <c r="XC161" s="61"/>
      <c r="XD161" s="61"/>
      <c r="XE161" s="61"/>
      <c r="XF161" s="61"/>
      <c r="XG161" s="61"/>
      <c r="XH161" s="61"/>
      <c r="XI161" s="61"/>
      <c r="XJ161" s="61"/>
      <c r="XK161" s="61"/>
      <c r="XL161" s="61"/>
      <c r="XM161" s="61"/>
      <c r="XN161" s="61"/>
      <c r="XO161" s="61"/>
      <c r="XP161" s="61"/>
      <c r="XQ161" s="61"/>
      <c r="XR161" s="61"/>
      <c r="XS161" s="61"/>
      <c r="XT161" s="61"/>
      <c r="XU161" s="61"/>
      <c r="XV161" s="61"/>
      <c r="XW161" s="61"/>
      <c r="XX161" s="61"/>
      <c r="XY161" s="61"/>
      <c r="XZ161" s="61"/>
      <c r="YA161" s="61"/>
      <c r="YB161" s="61"/>
      <c r="YC161" s="61"/>
      <c r="YD161" s="61"/>
      <c r="YE161" s="61"/>
      <c r="YF161" s="61"/>
      <c r="YG161" s="61"/>
      <c r="YH161" s="61"/>
      <c r="YI161" s="61"/>
      <c r="YJ161" s="61"/>
      <c r="YK161" s="61"/>
      <c r="YL161" s="61"/>
      <c r="YM161" s="61"/>
      <c r="YN161" s="61"/>
      <c r="YO161" s="61"/>
      <c r="YP161" s="61"/>
      <c r="YQ161" s="61"/>
      <c r="YR161" s="61"/>
      <c r="YS161" s="61"/>
      <c r="YT161" s="61"/>
      <c r="YU161" s="61"/>
      <c r="YV161" s="61"/>
      <c r="YW161" s="61"/>
      <c r="YX161" s="61"/>
      <c r="YY161" s="61"/>
      <c r="YZ161" s="61"/>
      <c r="ZA161" s="61"/>
      <c r="ZB161" s="61"/>
      <c r="ZC161" s="61"/>
      <c r="ZD161" s="61"/>
      <c r="ZE161" s="61"/>
      <c r="ZF161" s="61"/>
      <c r="ZG161" s="61"/>
      <c r="ZH161" s="61"/>
      <c r="ZI161" s="61"/>
      <c r="ZJ161" s="61"/>
      <c r="ZK161" s="61"/>
      <c r="ZL161" s="61"/>
      <c r="ZM161" s="61"/>
      <c r="ZN161" s="61"/>
      <c r="ZO161" s="61"/>
      <c r="ZP161" s="61"/>
      <c r="ZQ161" s="61"/>
      <c r="ZR161" s="61"/>
      <c r="ZS161" s="61"/>
      <c r="ZT161" s="61"/>
      <c r="ZU161" s="61"/>
      <c r="ZV161" s="61"/>
      <c r="ZW161" s="61"/>
      <c r="ZX161" s="61"/>
      <c r="ZY161" s="61"/>
      <c r="ZZ161" s="61"/>
      <c r="AAA161" s="61"/>
      <c r="AAB161" s="61"/>
      <c r="AAC161" s="61"/>
      <c r="AAD161" s="61"/>
      <c r="AAE161" s="61"/>
      <c r="AAF161" s="61"/>
      <c r="AAG161" s="61"/>
      <c r="AAH161" s="61"/>
      <c r="AAI161" s="61"/>
      <c r="AAJ161" s="61"/>
      <c r="AAK161" s="61"/>
      <c r="AAL161" s="61"/>
      <c r="AAM161" s="61"/>
      <c r="AAN161" s="61"/>
      <c r="AAO161" s="61"/>
      <c r="AAP161" s="61"/>
      <c r="AAQ161" s="61"/>
      <c r="AAR161" s="61"/>
      <c r="AAS161" s="61"/>
      <c r="AAT161" s="61"/>
      <c r="AAU161" s="61"/>
      <c r="AAV161" s="61"/>
      <c r="AAW161" s="61"/>
      <c r="AAX161" s="61"/>
      <c r="AAY161" s="61"/>
      <c r="AAZ161" s="61"/>
      <c r="ABA161" s="61"/>
      <c r="ABB161" s="61"/>
      <c r="ABC161" s="61"/>
      <c r="ABD161" s="61"/>
      <c r="ABE161" s="61"/>
      <c r="ABF161" s="61"/>
      <c r="ABG161" s="61"/>
      <c r="ABH161" s="61"/>
      <c r="ABI161" s="61"/>
      <c r="ABJ161" s="61"/>
      <c r="ABK161" s="61"/>
      <c r="ABL161" s="61"/>
      <c r="ABM161" s="61"/>
      <c r="ABN161" s="61"/>
      <c r="ABO161" s="61"/>
      <c r="ABP161" s="61"/>
      <c r="ABQ161" s="61"/>
      <c r="ABR161" s="61"/>
      <c r="ABS161" s="61"/>
      <c r="ABT161" s="61"/>
      <c r="ABU161" s="61"/>
      <c r="ABV161" s="61"/>
      <c r="ABW161" s="61"/>
      <c r="ABX161" s="61"/>
      <c r="ABY161" s="61"/>
      <c r="ABZ161" s="61"/>
      <c r="ACA161" s="61"/>
      <c r="ACB161" s="61"/>
      <c r="ACC161" s="61"/>
      <c r="ACD161" s="61"/>
      <c r="ACE161" s="61"/>
      <c r="ACF161" s="61"/>
      <c r="ACG161" s="61"/>
      <c r="ACH161" s="61"/>
      <c r="ACI161" s="61"/>
      <c r="ACJ161" s="61"/>
      <c r="ACK161" s="61"/>
      <c r="ACL161" s="61"/>
      <c r="ACM161" s="61"/>
      <c r="ACN161" s="61"/>
      <c r="ACO161" s="61"/>
      <c r="ACP161" s="61"/>
      <c r="ACQ161" s="61"/>
      <c r="ACR161" s="61"/>
      <c r="ACS161" s="61"/>
      <c r="ACT161" s="61"/>
      <c r="ACU161" s="61"/>
      <c r="ACV161" s="61"/>
      <c r="ACW161" s="61"/>
      <c r="ACX161" s="61"/>
      <c r="ACY161" s="61"/>
      <c r="ACZ161" s="61"/>
      <c r="ADA161" s="61"/>
      <c r="ADB161" s="61"/>
      <c r="ADC161" s="61"/>
      <c r="ADD161" s="61"/>
      <c r="ADE161" s="61"/>
      <c r="ADF161" s="61"/>
      <c r="ADG161" s="61"/>
      <c r="ADH161" s="61"/>
      <c r="ADI161" s="61"/>
      <c r="ADJ161" s="61"/>
      <c r="ADK161" s="61"/>
      <c r="ADL161" s="61"/>
      <c r="ADM161" s="61"/>
      <c r="ADN161" s="61"/>
      <c r="ADO161" s="61"/>
      <c r="ADP161" s="61"/>
      <c r="ADQ161" s="61"/>
      <c r="ADR161" s="61"/>
      <c r="ADS161" s="61"/>
      <c r="ADT161" s="61"/>
      <c r="ADU161" s="61"/>
      <c r="ADV161" s="61"/>
      <c r="ADW161" s="61"/>
      <c r="ADX161" s="61"/>
      <c r="ADY161" s="61"/>
      <c r="ADZ161" s="61"/>
      <c r="AEA161" s="61"/>
      <c r="AEB161" s="61"/>
      <c r="AEC161" s="61"/>
      <c r="AED161" s="61"/>
      <c r="AEE161" s="61"/>
      <c r="AEF161" s="61"/>
      <c r="AEG161" s="61"/>
      <c r="AEH161" s="61"/>
      <c r="AEI161" s="61"/>
      <c r="AEJ161" s="61"/>
      <c r="AEK161" s="61"/>
      <c r="AEL161" s="61"/>
      <c r="AEM161" s="61"/>
      <c r="AEN161" s="61"/>
      <c r="AEO161" s="61"/>
      <c r="AEP161" s="61"/>
      <c r="AEQ161" s="61"/>
      <c r="AER161" s="61"/>
      <c r="AES161" s="61"/>
      <c r="AET161" s="61"/>
      <c r="AEU161" s="61"/>
      <c r="AEV161" s="61"/>
      <c r="AEW161" s="61"/>
      <c r="AEX161" s="61"/>
      <c r="AEY161" s="61"/>
      <c r="AEZ161" s="61"/>
      <c r="AFA161" s="61"/>
      <c r="AFB161" s="61"/>
      <c r="AFC161" s="61"/>
      <c r="AFD161" s="61"/>
      <c r="AFE161" s="61"/>
      <c r="AFF161" s="61"/>
      <c r="AFG161" s="61"/>
      <c r="AFH161" s="61"/>
      <c r="AFI161" s="61"/>
      <c r="AFJ161" s="61"/>
      <c r="AFK161" s="61"/>
      <c r="AFL161" s="61"/>
      <c r="AFM161" s="61"/>
      <c r="AFN161" s="61"/>
      <c r="AFO161" s="61"/>
      <c r="AFP161" s="61"/>
      <c r="AFQ161" s="61"/>
      <c r="AFR161" s="61"/>
      <c r="AFS161" s="61"/>
      <c r="AFT161" s="61"/>
      <c r="AFU161" s="61"/>
      <c r="AFV161" s="61"/>
      <c r="AFW161" s="61"/>
      <c r="AFX161" s="61"/>
      <c r="AFY161" s="61"/>
      <c r="AFZ161" s="61"/>
      <c r="AGA161" s="61"/>
      <c r="AGB161" s="61"/>
      <c r="AGC161" s="61"/>
      <c r="AGD161" s="61"/>
      <c r="AGE161" s="61"/>
      <c r="AGF161" s="61"/>
      <c r="AGG161" s="61"/>
      <c r="AGH161" s="61"/>
      <c r="AGI161" s="61"/>
      <c r="AGJ161" s="61"/>
      <c r="AGK161" s="61"/>
      <c r="AGL161" s="61"/>
      <c r="AGM161" s="61"/>
      <c r="AGN161" s="61"/>
      <c r="AGO161" s="61"/>
      <c r="AGP161" s="61"/>
      <c r="AGQ161" s="61"/>
      <c r="AGR161" s="61"/>
      <c r="AGS161" s="61"/>
      <c r="AGT161" s="61"/>
      <c r="AGU161" s="61"/>
      <c r="AGV161" s="61"/>
      <c r="AGW161" s="61"/>
      <c r="AGX161" s="61"/>
      <c r="AGY161" s="61"/>
      <c r="AGZ161" s="61"/>
      <c r="AHA161" s="61"/>
      <c r="AHB161" s="61"/>
      <c r="AHC161" s="61"/>
      <c r="AHD161" s="61"/>
      <c r="AHE161" s="61"/>
      <c r="AHF161" s="61"/>
      <c r="AHG161" s="61"/>
      <c r="AHH161" s="61"/>
      <c r="AHI161" s="61"/>
      <c r="AHJ161" s="61"/>
      <c r="AHK161" s="61"/>
      <c r="AHL161" s="61"/>
      <c r="AHM161" s="61"/>
      <c r="AHN161" s="61"/>
      <c r="AHO161" s="61"/>
      <c r="AHP161" s="61"/>
      <c r="AHQ161" s="61"/>
      <c r="AHR161" s="61"/>
      <c r="AHS161" s="61"/>
      <c r="AHT161" s="61"/>
      <c r="AHU161" s="61"/>
      <c r="AHV161" s="61"/>
      <c r="AHW161" s="61"/>
      <c r="AHX161" s="61"/>
      <c r="AHY161" s="61"/>
      <c r="AHZ161" s="61"/>
      <c r="AIA161" s="61"/>
      <c r="AIB161" s="61"/>
      <c r="AIC161" s="61"/>
      <c r="AID161" s="61"/>
      <c r="AIE161" s="61"/>
      <c r="AIF161" s="61"/>
      <c r="AIG161" s="61"/>
      <c r="AIH161" s="61"/>
      <c r="AII161" s="61"/>
      <c r="AIJ161" s="61"/>
      <c r="AIK161" s="61"/>
      <c r="AIL161" s="61"/>
      <c r="AIM161" s="61"/>
      <c r="AIN161" s="61"/>
      <c r="AIO161" s="61"/>
      <c r="AIP161" s="61"/>
      <c r="AIQ161" s="61"/>
      <c r="AIR161" s="61"/>
      <c r="AIS161" s="61"/>
      <c r="AIT161" s="61"/>
      <c r="AIU161" s="61"/>
      <c r="AIV161" s="61"/>
      <c r="AIW161" s="61"/>
      <c r="AIX161" s="61"/>
      <c r="AIY161" s="61"/>
      <c r="AIZ161" s="61"/>
      <c r="AJA161" s="61"/>
      <c r="AJB161" s="61"/>
      <c r="AJC161" s="61"/>
      <c r="AJD161" s="61"/>
      <c r="AJE161" s="61"/>
      <c r="AJF161" s="61"/>
      <c r="AJG161" s="61"/>
      <c r="AJH161" s="61"/>
      <c r="AJI161" s="61"/>
      <c r="AJJ161" s="61"/>
      <c r="AJK161" s="61"/>
      <c r="AJL161" s="61"/>
      <c r="AJM161" s="61"/>
      <c r="AJN161" s="61"/>
      <c r="AJO161" s="61"/>
      <c r="AJP161" s="61"/>
      <c r="AJQ161" s="61"/>
      <c r="AJR161" s="61"/>
      <c r="AJS161" s="61"/>
      <c r="AJT161" s="61"/>
      <c r="AJU161" s="61"/>
      <c r="AJV161" s="61"/>
      <c r="AJW161" s="61"/>
      <c r="AJX161" s="61"/>
      <c r="AJY161" s="61"/>
      <c r="AJZ161" s="61"/>
      <c r="AKA161" s="61"/>
      <c r="AKB161" s="61"/>
      <c r="AKC161" s="61"/>
      <c r="AKD161" s="61"/>
      <c r="AKE161" s="61"/>
      <c r="AKF161" s="61"/>
      <c r="AKG161" s="61"/>
      <c r="AKH161" s="61"/>
      <c r="AKI161" s="61"/>
      <c r="AKJ161" s="61"/>
      <c r="AKK161" s="61"/>
      <c r="AKL161" s="61"/>
      <c r="AKM161" s="61"/>
      <c r="AKN161" s="61"/>
      <c r="AKO161" s="61"/>
      <c r="AKP161" s="61"/>
      <c r="AKQ161" s="61"/>
      <c r="AKR161" s="61"/>
      <c r="AKS161" s="61"/>
      <c r="AKT161" s="61"/>
      <c r="AKU161" s="61"/>
      <c r="AKV161" s="61"/>
      <c r="AKW161" s="61"/>
      <c r="AKX161" s="61"/>
      <c r="AKY161" s="61"/>
      <c r="AKZ161" s="61"/>
      <c r="ALA161" s="61"/>
      <c r="ALB161" s="61"/>
      <c r="ALC161" s="61"/>
      <c r="ALD161" s="61"/>
      <c r="ALE161" s="61"/>
      <c r="ALF161" s="61"/>
      <c r="ALG161" s="61"/>
      <c r="ALH161" s="61"/>
      <c r="ALI161" s="61"/>
      <c r="ALJ161" s="61"/>
      <c r="ALK161" s="61"/>
      <c r="ALL161" s="61"/>
      <c r="ALM161" s="61"/>
      <c r="ALN161" s="61"/>
      <c r="ALO161" s="61"/>
      <c r="ALP161" s="61"/>
      <c r="ALQ161" s="61"/>
      <c r="ALR161" s="61"/>
      <c r="ALS161" s="61"/>
      <c r="ALT161" s="61"/>
      <c r="ALU161" s="61"/>
      <c r="ALV161" s="61"/>
      <c r="ALW161" s="61"/>
      <c r="ALX161" s="61"/>
      <c r="ALY161" s="61"/>
      <c r="ALZ161" s="61"/>
      <c r="AMA161" s="61"/>
      <c r="AMB161" s="61"/>
      <c r="AMC161" s="61"/>
      <c r="AMD161" s="61"/>
      <c r="AME161" s="61"/>
      <c r="AMF161" s="61"/>
      <c r="AMG161" s="61"/>
      <c r="AMH161" s="61"/>
      <c r="AMI161" s="61"/>
      <c r="AMJ161" s="61"/>
      <c r="AMK161" s="61"/>
      <c r="AML161" s="61"/>
      <c r="AMM161" s="61"/>
      <c r="AMN161" s="61"/>
      <c r="AMO161" s="61"/>
      <c r="AMP161" s="61"/>
      <c r="AMQ161" s="61"/>
      <c r="AMR161" s="61"/>
      <c r="AMS161" s="61"/>
      <c r="AMT161" s="61"/>
      <c r="AMU161" s="61"/>
      <c r="AMV161" s="61"/>
      <c r="AMW161" s="61"/>
      <c r="AMX161" s="61"/>
      <c r="AMY161" s="61"/>
      <c r="AMZ161" s="61"/>
      <c r="ANA161" s="61"/>
      <c r="ANB161" s="61"/>
      <c r="ANC161" s="61"/>
      <c r="AND161" s="61"/>
      <c r="ANE161" s="61"/>
      <c r="ANF161" s="61"/>
      <c r="ANG161" s="61"/>
      <c r="ANH161" s="61"/>
      <c r="ANI161" s="61"/>
    </row>
    <row r="162" spans="1:1050" s="35" customFormat="1" ht="26.1" customHeight="1" outlineLevel="2" x14ac:dyDescent="0.2">
      <c r="A162" s="196">
        <v>340</v>
      </c>
      <c r="B162" s="7" t="s">
        <v>137</v>
      </c>
      <c r="C162" s="7" t="s">
        <v>113</v>
      </c>
      <c r="D162" s="7" t="s">
        <v>10</v>
      </c>
      <c r="E162" s="7" t="s">
        <v>115</v>
      </c>
      <c r="F162" s="7"/>
      <c r="G162" s="43" t="s">
        <v>261</v>
      </c>
      <c r="H162" s="42" t="s">
        <v>135</v>
      </c>
      <c r="I162" s="42">
        <v>14</v>
      </c>
      <c r="J162" s="44">
        <v>502.03</v>
      </c>
      <c r="K162" s="44">
        <v>150.61000000000001</v>
      </c>
      <c r="L162" s="44"/>
      <c r="M162" s="44"/>
      <c r="N162" s="44"/>
      <c r="O162" s="44"/>
      <c r="P162" s="44">
        <v>305.62</v>
      </c>
      <c r="Q162" s="44">
        <v>183.24</v>
      </c>
      <c r="R162" s="44"/>
      <c r="S162" s="44"/>
      <c r="T162" s="44">
        <f t="shared" si="116"/>
        <v>1141.5</v>
      </c>
      <c r="U162" s="44">
        <f t="shared" si="117"/>
        <v>15614.52</v>
      </c>
      <c r="V162" s="42">
        <v>3</v>
      </c>
      <c r="W162" s="45">
        <v>16</v>
      </c>
      <c r="X162" s="46">
        <f>VLOOKUP(W162,'[1]PPTOS GENERALES 2024'!$AO$61:$AQ$63,3)*Y162</f>
        <v>436.27</v>
      </c>
      <c r="Y162" s="47">
        <v>1</v>
      </c>
      <c r="Z162" s="48">
        <f>VLOOKUP(C162,'[1]PPTOS GENERALES 2024'!$AL$3:$AO$8,4)*Y162</f>
        <v>659.44</v>
      </c>
      <c r="AA162" s="48">
        <f>VLOOKUP(C162,'[1]PPTOS GENERALES 2024'!$AL$3:$AP$8,5)*DM162*Y162</f>
        <v>162.39999999999998</v>
      </c>
      <c r="AB162" s="48">
        <f>VLOOKUP(C162,'[1]PPTOS GENERALES 2024'!$R$3:$V$8,5)*4</f>
        <v>52.6</v>
      </c>
      <c r="AC162" s="44">
        <f>VLOOKUP(C162,'[1]PPTOS GENERALES 2024'!$AU$3:$AV$8,2)*Y162</f>
        <v>659.44399999999996</v>
      </c>
      <c r="AD162" s="44">
        <f>VLOOKUP(C162,'[1]PPTOS GENERALES 2024'!$AU$3:$AW$8,3)*DM162*Y162</f>
        <v>162.35999999999996</v>
      </c>
      <c r="AE162" s="49">
        <f>VLOOKUP(I162,'[1]PPTOS GENERALES 2024'!$AO$60:$AQ$63,3)*Y162</f>
        <v>380.27</v>
      </c>
      <c r="AF162" s="44">
        <f t="shared" si="118"/>
        <v>56</v>
      </c>
      <c r="AG162" s="44">
        <f>VLOOKUP(V162,'[1]PPTOS GENERALES 2024'!$AL$61:$AU$63,10)*Y162</f>
        <v>465.15999999999997</v>
      </c>
      <c r="AH162" s="44"/>
      <c r="AI162" s="44"/>
      <c r="AJ162" s="44"/>
      <c r="AK162" s="50"/>
      <c r="AL162" s="44">
        <f>VLOOKUP(V162,'[1]PPTOS GENERALES 2024'!$AL$45:$BB$56,12)*AK162</f>
        <v>0</v>
      </c>
      <c r="AM162" s="50"/>
      <c r="AN162" s="44">
        <f>VLOOKUP(V162,'[1]PPTOS GENERALES 2024'!$AL$45:$BB$56,14)*AM162</f>
        <v>0</v>
      </c>
      <c r="AO162" s="50">
        <v>0</v>
      </c>
      <c r="AP162" s="44">
        <f>VLOOKUP(V162,'[1]PPTOS GENERALES 2024'!$AL$45:$BB$56,15)*AO162</f>
        <v>0</v>
      </c>
      <c r="AQ162" s="50"/>
      <c r="AR162" s="44">
        <f>VLOOKUP(V162,'[1]PPTOS GENERALES 2024'!$AL$45:$BB$56,17)*AQ162</f>
        <v>0</v>
      </c>
      <c r="AS162" s="50">
        <v>1</v>
      </c>
      <c r="AT162" s="44">
        <f>VLOOKUP(V162,'[1]PPTOS GENERALES 2024'!$AL$45:$BG$56,18)*AS162</f>
        <v>23.537500000000001</v>
      </c>
      <c r="AU162" s="20"/>
      <c r="AV162" s="44">
        <f>VLOOKUP(V162,'[1]PPTOS GENERALES 2024'!$AL$45:$BG$56,19)*AU162</f>
        <v>0</v>
      </c>
      <c r="AW162" s="20"/>
      <c r="AX162" s="44">
        <f>VLOOKUP(V162,'[1]PPTOS GENERALES 2024'!$AL$45:$BG$56,20)*AW162</f>
        <v>0</v>
      </c>
      <c r="AY162" s="20"/>
      <c r="AZ162" s="44">
        <f>VLOOKUP(V162,'[1]PPTOS GENERALES 2024'!$AL$45:$BG$56,21)*AY162</f>
        <v>0</v>
      </c>
      <c r="BA162" s="20"/>
      <c r="BB162" s="44">
        <f>VLOOKUP(V162,'[1]PPTOS GENERALES 2024'!$AL$45:$BG$56,22)*BA162</f>
        <v>0</v>
      </c>
      <c r="BC162" s="20"/>
      <c r="BD162" s="270">
        <f>VLOOKUP(V162,'[1]PPTOS GENERALES 2024'!$AL$45:$BZ$56,23)*BC162</f>
        <v>0</v>
      </c>
      <c r="BE162" s="20"/>
      <c r="BF162" s="270">
        <f>VLOOKUP(V162,'[1]PPTOS GENERALES 2024'!$AL$45:$BZ$56,24)*BE162</f>
        <v>0</v>
      </c>
      <c r="BG162" s="20"/>
      <c r="BH162" s="270">
        <f>VLOOKUP(V162,'[1]PPTOS GENERALES 2024'!$AL$45:$BZ$56,25)*BG162</f>
        <v>0</v>
      </c>
      <c r="BI162" s="20"/>
      <c r="BJ162" s="270">
        <f>VLOOKUP(V162,'[1]PPTOS GENERALES 2024'!$AL$45:$BZ$56,26)*BI162</f>
        <v>0</v>
      </c>
      <c r="BK162" s="20"/>
      <c r="BL162" s="270">
        <f>VLOOKUP(V162,'[1]PPTOS GENERALES 2024'!$AL$45:$BZ$56,27)*BK162</f>
        <v>0</v>
      </c>
      <c r="BM162" s="270"/>
      <c r="BN162" s="270">
        <f>VLOOKUP(V162,'[1]PPTOS GENERALES 2024'!$AL$45:$BZ$56,28)*BM162</f>
        <v>0</v>
      </c>
      <c r="BO162" s="270"/>
      <c r="BP162" s="270">
        <f>VLOOKUP(V162,'[1]PPTOS GENERALES 2024'!$AL$45:$BZ$56,29)*BO162</f>
        <v>0</v>
      </c>
      <c r="BQ162" s="270"/>
      <c r="BR162" s="270">
        <f>VLOOKUP(V162,'[1]PPTOS GENERALES 2024'!$AL$45:$BZ$56,30)*BQ162</f>
        <v>0</v>
      </c>
      <c r="BS162" s="270"/>
      <c r="BT162" s="270">
        <f>VLOOKUP(V162,'[1]PPTOS GENERALES 2024'!$AL$45:$BZ$56,31)*BS162</f>
        <v>0</v>
      </c>
      <c r="BU162" s="270"/>
      <c r="BV162" s="270">
        <f>VLOOKUP(V162,'[1]PPTOS GENERALES 2024'!$AL$45:$BZ$56,32)*BU162</f>
        <v>0</v>
      </c>
      <c r="BW162" s="270"/>
      <c r="BX162" s="270">
        <f>VLOOKUP(V162,'[1]PPTOS GENERALES 2024'!$AL$45:$BZ$56,33)*BW162</f>
        <v>0</v>
      </c>
      <c r="BY162" s="270"/>
      <c r="BZ162" s="270">
        <f>VLOOKUP(V162,'[1]PPTOS GENERALES 2024'!$AL$45:$BZ$56,34)*BY162</f>
        <v>0</v>
      </c>
      <c r="CA162" s="270"/>
      <c r="CB162" s="270">
        <f>VLOOKUP(V162,'[1]PPTOS GENERALES 2024'!$AL$45:$BZ$56,35)*CA162</f>
        <v>0</v>
      </c>
      <c r="CC162" s="270">
        <v>0</v>
      </c>
      <c r="CD162" s="270">
        <f>VLOOKUP(V162,'[1]PPTOS GENERALES 2024'!$AL$45:$BZ$56,36)*CC162</f>
        <v>0</v>
      </c>
      <c r="CE162" s="270">
        <v>0</v>
      </c>
      <c r="CF162" s="270">
        <f>VLOOKUP(V162,'[1]PPTOS GENERALES 2024'!$AL$45:$BZ$56,37)*CE162</f>
        <v>0</v>
      </c>
      <c r="CG162" s="270">
        <v>0</v>
      </c>
      <c r="CH162" s="270">
        <f>VLOOKUP(V162,'[1]PPTOS GENERALES 2024'!$AL$45:$BZ$56,38)*CG162</f>
        <v>0</v>
      </c>
      <c r="CI162" s="270">
        <v>0</v>
      </c>
      <c r="CJ162" s="270">
        <f>VLOOKUP(V162,'[1]PPTOS GENERALES 2024'!$AL$45:$BZ$56,39)*CI162</f>
        <v>0</v>
      </c>
      <c r="CK162" s="270"/>
      <c r="CL162" s="270">
        <f>VLOOKUP(V162,'[1]PPTOS GENERALES 2024'!$AL$45:$BZ$56,40)*CK162</f>
        <v>0</v>
      </c>
      <c r="CM162" s="270"/>
      <c r="CN162" s="270">
        <f>VLOOKUP(V162,'[1]PPTOS GENERALES 2024'!$AL$45:$BZ$56,41)*CM162</f>
        <v>0</v>
      </c>
      <c r="CO162" s="44"/>
      <c r="CP162" s="44"/>
      <c r="CQ162" s="44"/>
      <c r="CR162" s="44"/>
      <c r="CS162" s="44"/>
      <c r="CT162" s="44">
        <f>Z162*14</f>
        <v>9232.16</v>
      </c>
      <c r="CU162" s="44">
        <f>(AA162*12)+ (AD162*2)+AB162</f>
        <v>2326.1199999999994</v>
      </c>
      <c r="CV162" s="44"/>
      <c r="CW162" s="44">
        <f>(AE162+AF162)*14</f>
        <v>6107.78</v>
      </c>
      <c r="CX162" s="44">
        <f>AG162*14</f>
        <v>6512.24</v>
      </c>
      <c r="CY162" s="270">
        <f t="shared" si="119"/>
        <v>329.53</v>
      </c>
      <c r="CZ162" s="278">
        <f t="shared" si="120"/>
        <v>6841.7699999999995</v>
      </c>
      <c r="DA162" s="129">
        <f t="shared" si="126"/>
        <v>24507.829999999994</v>
      </c>
      <c r="DB162" s="21">
        <v>0</v>
      </c>
      <c r="DC162" s="53">
        <f t="shared" si="121"/>
        <v>24408.23</v>
      </c>
      <c r="DD162" s="54">
        <f t="shared" si="122"/>
        <v>0.56317517285193519</v>
      </c>
      <c r="DE162" s="44"/>
      <c r="DF162" s="44"/>
      <c r="DG162" s="44">
        <f t="shared" si="123"/>
        <v>1746.8074999999999</v>
      </c>
      <c r="DH162" s="42" t="e">
        <f>#REF!-#REF!</f>
        <v>#REF!</v>
      </c>
      <c r="DI162" s="55" t="s">
        <v>122</v>
      </c>
      <c r="DJ162" s="55" t="s">
        <v>307</v>
      </c>
      <c r="DK162" s="57">
        <v>44927</v>
      </c>
      <c r="DL162" s="58">
        <f t="shared" si="124"/>
        <v>10</v>
      </c>
      <c r="DM162" s="58">
        <f t="shared" si="125"/>
        <v>10</v>
      </c>
      <c r="DN162" s="59">
        <f>ROUND(AF162/30,2)</f>
        <v>1.87</v>
      </c>
      <c r="DO162" s="60">
        <f>ROUND(AJ162/30,2)</f>
        <v>0</v>
      </c>
      <c r="DP162" s="60">
        <f>ROUND(AL162/30,2)</f>
        <v>0</v>
      </c>
      <c r="DQ162" s="60">
        <f>ROUND(AN162/30,2)</f>
        <v>0</v>
      </c>
      <c r="DR162" s="60">
        <f>ROUND(AP162/30,2)</f>
        <v>0</v>
      </c>
      <c r="DS162" s="60">
        <f>ROUND(AR162/30,2)</f>
        <v>0</v>
      </c>
      <c r="DT162" s="60">
        <f>ROUND(AT162/30,2)</f>
        <v>0.78</v>
      </c>
      <c r="DU162" s="60">
        <f>ROUND(AV162/30,2)</f>
        <v>0</v>
      </c>
      <c r="DV162" s="60">
        <f>ROUND(AX162/30,2)</f>
        <v>0</v>
      </c>
      <c r="DW162" s="60">
        <f>ROUND(AZ162/30,2)</f>
        <v>0</v>
      </c>
      <c r="DX162" s="60">
        <f>ROUND(BB162/30,2)</f>
        <v>0</v>
      </c>
      <c r="DY162" s="61"/>
      <c r="DZ162" s="62">
        <v>76</v>
      </c>
      <c r="EA162" s="62">
        <v>1465.69</v>
      </c>
      <c r="EB162" s="63" t="e">
        <f>#REF!-DZ162</f>
        <v>#REF!</v>
      </c>
      <c r="EC162" s="64">
        <f>DG162-EA162</f>
        <v>281.11749999999984</v>
      </c>
      <c r="ED162" s="65">
        <f>ROUND(DB162/2,2)</f>
        <v>0</v>
      </c>
      <c r="EE162" s="61"/>
      <c r="EF162" s="61"/>
      <c r="EG162" s="61"/>
      <c r="EH162" s="61"/>
      <c r="EI162" s="134" t="s">
        <v>169</v>
      </c>
      <c r="EJ162" s="200">
        <v>340</v>
      </c>
      <c r="EK162" s="67">
        <v>3</v>
      </c>
      <c r="EL162" s="67">
        <v>4</v>
      </c>
      <c r="EM162" s="68">
        <v>0</v>
      </c>
      <c r="EN162" s="205" t="s">
        <v>132</v>
      </c>
      <c r="EO162" s="170" t="s">
        <v>132</v>
      </c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A162" s="61"/>
      <c r="HB162" s="61"/>
      <c r="HC162" s="61"/>
      <c r="HD162" s="61"/>
      <c r="HE162" s="61"/>
      <c r="HF162" s="61"/>
      <c r="HG162" s="61"/>
      <c r="HH162" s="61"/>
      <c r="HI162" s="61"/>
      <c r="HJ162" s="61"/>
      <c r="HK162" s="61"/>
      <c r="HL162" s="61"/>
      <c r="HM162" s="61"/>
      <c r="HN162" s="61"/>
      <c r="HO162" s="61"/>
      <c r="HP162" s="61"/>
      <c r="HQ162" s="61"/>
      <c r="HR162" s="61"/>
      <c r="HS162" s="61"/>
      <c r="HT162" s="61"/>
      <c r="HU162" s="61"/>
      <c r="HV162" s="61"/>
      <c r="HW162" s="61"/>
      <c r="HX162" s="61"/>
      <c r="HY162" s="61"/>
      <c r="HZ162" s="61"/>
      <c r="IA162" s="61"/>
      <c r="IB162" s="61"/>
      <c r="IC162" s="61"/>
      <c r="ID162" s="61"/>
      <c r="IE162" s="61"/>
      <c r="IF162" s="61"/>
      <c r="IG162" s="61"/>
      <c r="IH162" s="61"/>
      <c r="II162" s="61"/>
      <c r="IJ162" s="61"/>
      <c r="IK162" s="61"/>
      <c r="IL162" s="61"/>
      <c r="IM162" s="61"/>
      <c r="IN162" s="61"/>
      <c r="IO162" s="61"/>
      <c r="IP162" s="61"/>
      <c r="IQ162" s="61"/>
      <c r="IR162" s="61"/>
      <c r="IS162" s="61"/>
      <c r="IT162" s="61"/>
      <c r="IU162" s="61"/>
      <c r="IV162" s="61"/>
      <c r="IW162" s="61"/>
      <c r="IX162" s="61"/>
      <c r="IY162" s="61"/>
      <c r="IZ162" s="61"/>
      <c r="JA162" s="61"/>
      <c r="JB162" s="61"/>
      <c r="JC162" s="61"/>
      <c r="JD162" s="61"/>
      <c r="JE162" s="61"/>
      <c r="JF162" s="61"/>
      <c r="JG162" s="61"/>
      <c r="JH162" s="61"/>
      <c r="JI162" s="61"/>
      <c r="JJ162" s="61"/>
      <c r="JK162" s="61"/>
      <c r="JL162" s="61"/>
      <c r="JM162" s="61"/>
      <c r="JN162" s="61"/>
      <c r="JO162" s="61"/>
      <c r="JP162" s="61"/>
      <c r="JQ162" s="61"/>
      <c r="JR162" s="61"/>
      <c r="JS162" s="61"/>
      <c r="JT162" s="61"/>
      <c r="JU162" s="61"/>
      <c r="JV162" s="61"/>
      <c r="JW162" s="61"/>
      <c r="JX162" s="61"/>
      <c r="JY162" s="61"/>
      <c r="JZ162" s="61"/>
      <c r="KA162" s="61"/>
      <c r="KB162" s="61"/>
      <c r="KC162" s="61"/>
      <c r="KD162" s="61"/>
      <c r="KE162" s="61"/>
      <c r="KF162" s="61"/>
      <c r="KG162" s="61"/>
      <c r="KH162" s="61"/>
      <c r="KI162" s="61"/>
      <c r="KJ162" s="61"/>
      <c r="KK162" s="61"/>
      <c r="KL162" s="61"/>
      <c r="KM162" s="61"/>
      <c r="KN162" s="61"/>
      <c r="KO162" s="61"/>
      <c r="KP162" s="61"/>
      <c r="KQ162" s="61"/>
      <c r="KR162" s="61"/>
      <c r="KS162" s="61"/>
      <c r="KT162" s="61"/>
      <c r="KU162" s="61"/>
      <c r="KV162" s="61"/>
      <c r="KW162" s="61"/>
      <c r="KX162" s="61"/>
      <c r="KY162" s="61"/>
      <c r="KZ162" s="61"/>
      <c r="LA162" s="61"/>
      <c r="LB162" s="61"/>
      <c r="LC162" s="61"/>
      <c r="LD162" s="61"/>
      <c r="LE162" s="61"/>
      <c r="LF162" s="61"/>
      <c r="LG162" s="61"/>
      <c r="LH162" s="61"/>
      <c r="LI162" s="61"/>
      <c r="LJ162" s="61"/>
      <c r="LK162" s="61"/>
      <c r="LL162" s="61"/>
      <c r="LM162" s="61"/>
      <c r="LN162" s="61"/>
      <c r="LO162" s="61"/>
      <c r="LP162" s="61"/>
      <c r="LQ162" s="61"/>
      <c r="LR162" s="61"/>
      <c r="LS162" s="61"/>
      <c r="LT162" s="61"/>
      <c r="LU162" s="61"/>
      <c r="LV162" s="61"/>
      <c r="LW162" s="61"/>
      <c r="LX162" s="61"/>
      <c r="LY162" s="61"/>
      <c r="LZ162" s="61"/>
      <c r="MA162" s="61"/>
      <c r="MB162" s="61"/>
      <c r="MC162" s="61"/>
      <c r="MD162" s="61"/>
      <c r="ME162" s="61"/>
      <c r="MF162" s="61"/>
      <c r="MG162" s="61"/>
      <c r="MH162" s="61"/>
      <c r="MI162" s="61"/>
      <c r="MJ162" s="61"/>
      <c r="MK162" s="61"/>
      <c r="ML162" s="61"/>
      <c r="MM162" s="61"/>
      <c r="MN162" s="61"/>
      <c r="MO162" s="61"/>
      <c r="MP162" s="61"/>
      <c r="MQ162" s="61"/>
      <c r="MR162" s="61"/>
      <c r="MS162" s="61"/>
      <c r="MT162" s="61"/>
      <c r="MU162" s="61"/>
      <c r="MV162" s="61"/>
      <c r="MW162" s="61"/>
      <c r="MX162" s="61"/>
      <c r="MY162" s="61"/>
      <c r="MZ162" s="61"/>
      <c r="NA162" s="61"/>
      <c r="NB162" s="61"/>
      <c r="NC162" s="61"/>
      <c r="ND162" s="61"/>
      <c r="NE162" s="61"/>
      <c r="NF162" s="61"/>
      <c r="NG162" s="61"/>
      <c r="NH162" s="61"/>
      <c r="NI162" s="61"/>
      <c r="NJ162" s="61"/>
      <c r="NK162" s="61"/>
      <c r="NL162" s="61"/>
      <c r="NM162" s="61"/>
      <c r="NN162" s="61"/>
      <c r="NO162" s="61"/>
      <c r="NP162" s="61"/>
      <c r="NQ162" s="61"/>
      <c r="NR162" s="61"/>
      <c r="NS162" s="61"/>
      <c r="NT162" s="61"/>
      <c r="NU162" s="61"/>
      <c r="NV162" s="61"/>
      <c r="NW162" s="61"/>
      <c r="NX162" s="61"/>
      <c r="NY162" s="61"/>
      <c r="NZ162" s="61"/>
      <c r="OA162" s="61"/>
      <c r="OB162" s="61"/>
      <c r="OC162" s="61"/>
      <c r="OD162" s="61"/>
      <c r="OE162" s="61"/>
      <c r="OF162" s="61"/>
      <c r="OG162" s="61"/>
      <c r="OH162" s="61"/>
      <c r="OI162" s="61"/>
      <c r="OJ162" s="61"/>
      <c r="OK162" s="61"/>
      <c r="OL162" s="61"/>
      <c r="OM162" s="61"/>
      <c r="ON162" s="61"/>
      <c r="OO162" s="61"/>
      <c r="OP162" s="61"/>
      <c r="OQ162" s="61"/>
      <c r="OR162" s="61"/>
      <c r="OS162" s="61"/>
      <c r="OT162" s="61"/>
      <c r="OU162" s="61"/>
      <c r="OV162" s="61"/>
      <c r="OW162" s="61"/>
      <c r="OX162" s="61"/>
      <c r="OY162" s="61"/>
      <c r="OZ162" s="61"/>
      <c r="PA162" s="61"/>
      <c r="PB162" s="61"/>
      <c r="PC162" s="61"/>
      <c r="PD162" s="61"/>
      <c r="PE162" s="61"/>
      <c r="PF162" s="61"/>
      <c r="PG162" s="61"/>
      <c r="PH162" s="61"/>
      <c r="PI162" s="61"/>
      <c r="PJ162" s="61"/>
      <c r="PK162" s="61"/>
      <c r="PL162" s="61"/>
      <c r="PM162" s="61"/>
      <c r="PN162" s="61"/>
      <c r="PO162" s="61"/>
      <c r="PP162" s="61"/>
      <c r="PQ162" s="61"/>
      <c r="PR162" s="61"/>
      <c r="PS162" s="61"/>
      <c r="PT162" s="61"/>
      <c r="PU162" s="61"/>
      <c r="PV162" s="61"/>
      <c r="PW162" s="61"/>
      <c r="PX162" s="61"/>
      <c r="PY162" s="61"/>
      <c r="PZ162" s="61"/>
      <c r="QA162" s="61"/>
      <c r="QB162" s="61"/>
      <c r="QC162" s="61"/>
      <c r="QD162" s="61"/>
      <c r="QE162" s="61"/>
      <c r="QF162" s="61"/>
      <c r="QG162" s="61"/>
      <c r="QH162" s="61"/>
      <c r="QI162" s="61"/>
      <c r="QJ162" s="61"/>
      <c r="QK162" s="61"/>
      <c r="QL162" s="61"/>
      <c r="QM162" s="61"/>
      <c r="QN162" s="61"/>
      <c r="QO162" s="61"/>
      <c r="QP162" s="61"/>
      <c r="QQ162" s="61"/>
      <c r="QR162" s="61"/>
      <c r="QS162" s="61"/>
      <c r="QT162" s="61"/>
      <c r="QU162" s="61"/>
      <c r="QV162" s="61"/>
      <c r="QW162" s="61"/>
      <c r="QX162" s="61"/>
      <c r="QY162" s="61"/>
      <c r="QZ162" s="61"/>
      <c r="RA162" s="61"/>
      <c r="RB162" s="61"/>
      <c r="RC162" s="61"/>
      <c r="RD162" s="61"/>
      <c r="RE162" s="61"/>
      <c r="RF162" s="61"/>
      <c r="RG162" s="61"/>
      <c r="RH162" s="61"/>
      <c r="RI162" s="61"/>
      <c r="RJ162" s="61"/>
      <c r="RK162" s="61"/>
      <c r="RL162" s="61"/>
      <c r="RM162" s="61"/>
      <c r="RN162" s="61"/>
      <c r="RO162" s="61"/>
      <c r="RP162" s="61"/>
      <c r="RQ162" s="61"/>
      <c r="RR162" s="61"/>
      <c r="RS162" s="61"/>
      <c r="RT162" s="61"/>
      <c r="RU162" s="61"/>
      <c r="RV162" s="61"/>
      <c r="RW162" s="61"/>
      <c r="RX162" s="61"/>
      <c r="RY162" s="61"/>
      <c r="RZ162" s="61"/>
      <c r="SA162" s="61"/>
      <c r="SB162" s="61"/>
      <c r="SC162" s="61"/>
      <c r="SD162" s="61"/>
      <c r="SE162" s="61"/>
      <c r="SF162" s="61"/>
      <c r="SG162" s="61"/>
      <c r="SH162" s="61"/>
      <c r="SI162" s="61"/>
      <c r="SJ162" s="61"/>
      <c r="SK162" s="61"/>
      <c r="SL162" s="61"/>
      <c r="SM162" s="61"/>
      <c r="SN162" s="61"/>
      <c r="SO162" s="61"/>
      <c r="SP162" s="61"/>
      <c r="SQ162" s="61"/>
      <c r="SR162" s="61"/>
      <c r="SS162" s="61"/>
      <c r="ST162" s="61"/>
      <c r="SU162" s="61"/>
      <c r="SV162" s="61"/>
      <c r="SW162" s="61"/>
      <c r="SX162" s="61"/>
      <c r="SY162" s="61"/>
      <c r="SZ162" s="61"/>
      <c r="TA162" s="61"/>
      <c r="TB162" s="61"/>
      <c r="TC162" s="61"/>
      <c r="TD162" s="61"/>
      <c r="TE162" s="61"/>
      <c r="TF162" s="61"/>
      <c r="TG162" s="61"/>
      <c r="TH162" s="61"/>
      <c r="TI162" s="61"/>
      <c r="TJ162" s="61"/>
      <c r="TK162" s="61"/>
      <c r="TL162" s="61"/>
      <c r="TM162" s="61"/>
      <c r="TN162" s="61"/>
      <c r="TO162" s="61"/>
      <c r="TP162" s="61"/>
      <c r="TQ162" s="61"/>
      <c r="TR162" s="61"/>
      <c r="TS162" s="61"/>
      <c r="TT162" s="61"/>
      <c r="TU162" s="61"/>
      <c r="TV162" s="61"/>
      <c r="TW162" s="61"/>
      <c r="TX162" s="61"/>
      <c r="TY162" s="61"/>
      <c r="TZ162" s="61"/>
      <c r="UA162" s="61"/>
      <c r="UB162" s="61"/>
      <c r="UC162" s="61"/>
      <c r="UD162" s="61"/>
      <c r="UE162" s="61"/>
      <c r="UF162" s="61"/>
      <c r="UG162" s="61"/>
      <c r="UH162" s="61"/>
      <c r="UI162" s="61"/>
      <c r="UJ162" s="61"/>
      <c r="UK162" s="61"/>
      <c r="UL162" s="61"/>
      <c r="UM162" s="61"/>
      <c r="UN162" s="61"/>
      <c r="UO162" s="61"/>
      <c r="UP162" s="61"/>
      <c r="UQ162" s="61"/>
      <c r="UR162" s="61"/>
      <c r="US162" s="61"/>
      <c r="UT162" s="61"/>
      <c r="UU162" s="61"/>
      <c r="UV162" s="61"/>
      <c r="UW162" s="61"/>
      <c r="UX162" s="61"/>
      <c r="UY162" s="61"/>
      <c r="UZ162" s="61"/>
      <c r="VA162" s="61"/>
      <c r="VB162" s="61"/>
      <c r="VC162" s="61"/>
      <c r="VD162" s="61"/>
      <c r="VE162" s="61"/>
      <c r="VF162" s="61"/>
      <c r="VG162" s="61"/>
      <c r="VH162" s="61"/>
      <c r="VI162" s="61"/>
      <c r="VJ162" s="61"/>
      <c r="VK162" s="61"/>
      <c r="VL162" s="61"/>
      <c r="VM162" s="61"/>
      <c r="VN162" s="61"/>
      <c r="VO162" s="61"/>
      <c r="VP162" s="61"/>
      <c r="VQ162" s="61"/>
      <c r="VR162" s="61"/>
      <c r="VS162" s="61"/>
      <c r="VT162" s="61"/>
      <c r="VU162" s="61"/>
      <c r="VV162" s="61"/>
      <c r="VW162" s="61"/>
      <c r="VX162" s="61"/>
      <c r="VY162" s="61"/>
      <c r="VZ162" s="61"/>
      <c r="WA162" s="61"/>
      <c r="WB162" s="61"/>
      <c r="WC162" s="61"/>
      <c r="WD162" s="61"/>
      <c r="WE162" s="61"/>
      <c r="WF162" s="61"/>
      <c r="WG162" s="61"/>
      <c r="WH162" s="61"/>
      <c r="WI162" s="61"/>
      <c r="WJ162" s="61"/>
      <c r="WK162" s="61"/>
      <c r="WL162" s="61"/>
      <c r="WM162" s="61"/>
      <c r="WN162" s="61"/>
      <c r="WO162" s="61"/>
      <c r="WP162" s="61"/>
      <c r="WQ162" s="61"/>
      <c r="WR162" s="61"/>
      <c r="WS162" s="61"/>
      <c r="WT162" s="61"/>
      <c r="WU162" s="61"/>
      <c r="WV162" s="61"/>
      <c r="WW162" s="61"/>
      <c r="WX162" s="61"/>
      <c r="WY162" s="61"/>
      <c r="WZ162" s="61"/>
      <c r="XA162" s="61"/>
      <c r="XB162" s="61"/>
      <c r="XC162" s="61"/>
      <c r="XD162" s="61"/>
      <c r="XE162" s="61"/>
      <c r="XF162" s="61"/>
      <c r="XG162" s="61"/>
      <c r="XH162" s="61"/>
      <c r="XI162" s="61"/>
      <c r="XJ162" s="61"/>
      <c r="XK162" s="61"/>
      <c r="XL162" s="61"/>
      <c r="XM162" s="61"/>
      <c r="XN162" s="61"/>
      <c r="XO162" s="61"/>
      <c r="XP162" s="61"/>
      <c r="XQ162" s="61"/>
      <c r="XR162" s="61"/>
      <c r="XS162" s="61"/>
      <c r="XT162" s="61"/>
      <c r="XU162" s="61"/>
      <c r="XV162" s="61"/>
      <c r="XW162" s="61"/>
      <c r="XX162" s="61"/>
      <c r="XY162" s="61"/>
      <c r="XZ162" s="61"/>
      <c r="YA162" s="61"/>
      <c r="YB162" s="61"/>
      <c r="YC162" s="61"/>
      <c r="YD162" s="61"/>
      <c r="YE162" s="61"/>
      <c r="YF162" s="61"/>
      <c r="YG162" s="61"/>
      <c r="YH162" s="61"/>
      <c r="YI162" s="61"/>
      <c r="YJ162" s="61"/>
      <c r="YK162" s="61"/>
      <c r="YL162" s="61"/>
      <c r="YM162" s="61"/>
      <c r="YN162" s="61"/>
      <c r="YO162" s="61"/>
      <c r="YP162" s="61"/>
      <c r="YQ162" s="61"/>
      <c r="YR162" s="61"/>
      <c r="YS162" s="61"/>
      <c r="YT162" s="61"/>
      <c r="YU162" s="61"/>
      <c r="YV162" s="61"/>
      <c r="YW162" s="61"/>
      <c r="YX162" s="61"/>
      <c r="YY162" s="61"/>
      <c r="YZ162" s="61"/>
      <c r="ZA162" s="61"/>
      <c r="ZB162" s="61"/>
      <c r="ZC162" s="61"/>
      <c r="ZD162" s="61"/>
      <c r="ZE162" s="61"/>
      <c r="ZF162" s="61"/>
      <c r="ZG162" s="61"/>
      <c r="ZH162" s="61"/>
      <c r="ZI162" s="61"/>
      <c r="ZJ162" s="61"/>
      <c r="ZK162" s="61"/>
      <c r="ZL162" s="61"/>
      <c r="ZM162" s="61"/>
      <c r="ZN162" s="61"/>
      <c r="ZO162" s="61"/>
      <c r="ZP162" s="61"/>
      <c r="ZQ162" s="61"/>
      <c r="ZR162" s="61"/>
      <c r="ZS162" s="61"/>
      <c r="ZT162" s="61"/>
      <c r="ZU162" s="61"/>
      <c r="ZV162" s="61"/>
      <c r="ZW162" s="61"/>
      <c r="ZX162" s="61"/>
      <c r="ZY162" s="61"/>
      <c r="ZZ162" s="61"/>
      <c r="AAA162" s="61"/>
      <c r="AAB162" s="61"/>
      <c r="AAC162" s="61"/>
      <c r="AAD162" s="61"/>
      <c r="AAE162" s="61"/>
      <c r="AAF162" s="61"/>
      <c r="AAG162" s="61"/>
      <c r="AAH162" s="61"/>
      <c r="AAI162" s="61"/>
      <c r="AAJ162" s="61"/>
      <c r="AAK162" s="61"/>
      <c r="AAL162" s="61"/>
      <c r="AAM162" s="61"/>
      <c r="AAN162" s="61"/>
      <c r="AAO162" s="61"/>
      <c r="AAP162" s="61"/>
      <c r="AAQ162" s="61"/>
      <c r="AAR162" s="61"/>
      <c r="AAS162" s="61"/>
      <c r="AAT162" s="61"/>
      <c r="AAU162" s="61"/>
      <c r="AAV162" s="61"/>
      <c r="AAW162" s="61"/>
      <c r="AAX162" s="61"/>
      <c r="AAY162" s="61"/>
      <c r="AAZ162" s="61"/>
      <c r="ABA162" s="61"/>
      <c r="ABB162" s="61"/>
      <c r="ABC162" s="61"/>
      <c r="ABD162" s="61"/>
      <c r="ABE162" s="61"/>
      <c r="ABF162" s="61"/>
      <c r="ABG162" s="61"/>
      <c r="ABH162" s="61"/>
      <c r="ABI162" s="61"/>
      <c r="ABJ162" s="61"/>
      <c r="ABK162" s="61"/>
      <c r="ABL162" s="61"/>
      <c r="ABM162" s="61"/>
      <c r="ABN162" s="61"/>
      <c r="ABO162" s="61"/>
      <c r="ABP162" s="61"/>
      <c r="ABQ162" s="61"/>
      <c r="ABR162" s="61"/>
      <c r="ABS162" s="61"/>
      <c r="ABT162" s="61"/>
      <c r="ABU162" s="61"/>
      <c r="ABV162" s="61"/>
      <c r="ABW162" s="61"/>
      <c r="ABX162" s="61"/>
      <c r="ABY162" s="61"/>
      <c r="ABZ162" s="61"/>
      <c r="ACA162" s="61"/>
      <c r="ACB162" s="61"/>
      <c r="ACC162" s="61"/>
      <c r="ACD162" s="61"/>
      <c r="ACE162" s="61"/>
      <c r="ACF162" s="61"/>
      <c r="ACG162" s="61"/>
      <c r="ACH162" s="61"/>
      <c r="ACI162" s="61"/>
      <c r="ACJ162" s="61"/>
      <c r="ACK162" s="61"/>
      <c r="ACL162" s="61"/>
      <c r="ACM162" s="61"/>
      <c r="ACN162" s="61"/>
      <c r="ACO162" s="61"/>
      <c r="ACP162" s="61"/>
      <c r="ACQ162" s="61"/>
      <c r="ACR162" s="61"/>
      <c r="ACS162" s="61"/>
      <c r="ACT162" s="61"/>
      <c r="ACU162" s="61"/>
      <c r="ACV162" s="61"/>
      <c r="ACW162" s="61"/>
      <c r="ACX162" s="61"/>
      <c r="ACY162" s="61"/>
      <c r="ACZ162" s="61"/>
      <c r="ADA162" s="61"/>
      <c r="ADB162" s="61"/>
      <c r="ADC162" s="61"/>
      <c r="ADD162" s="61"/>
      <c r="ADE162" s="61"/>
      <c r="ADF162" s="61"/>
      <c r="ADG162" s="61"/>
      <c r="ADH162" s="61"/>
      <c r="ADI162" s="61"/>
      <c r="ADJ162" s="61"/>
      <c r="ADK162" s="61"/>
      <c r="ADL162" s="61"/>
      <c r="ADM162" s="61"/>
      <c r="ADN162" s="61"/>
      <c r="ADO162" s="61"/>
      <c r="ADP162" s="61"/>
      <c r="ADQ162" s="61"/>
      <c r="ADR162" s="61"/>
      <c r="ADS162" s="61"/>
      <c r="ADT162" s="61"/>
      <c r="ADU162" s="61"/>
      <c r="ADV162" s="61"/>
      <c r="ADW162" s="61"/>
      <c r="ADX162" s="61"/>
      <c r="ADY162" s="61"/>
      <c r="ADZ162" s="61"/>
      <c r="AEA162" s="61"/>
      <c r="AEB162" s="61"/>
      <c r="AEC162" s="61"/>
      <c r="AED162" s="61"/>
      <c r="AEE162" s="61"/>
      <c r="AEF162" s="61"/>
      <c r="AEG162" s="61"/>
      <c r="AEH162" s="61"/>
      <c r="AEI162" s="61"/>
      <c r="AEJ162" s="61"/>
      <c r="AEK162" s="61"/>
      <c r="AEL162" s="61"/>
      <c r="AEM162" s="61"/>
      <c r="AEN162" s="61"/>
      <c r="AEO162" s="61"/>
      <c r="AEP162" s="61"/>
      <c r="AEQ162" s="61"/>
      <c r="AER162" s="61"/>
      <c r="AES162" s="61"/>
      <c r="AET162" s="61"/>
      <c r="AEU162" s="61"/>
      <c r="AEV162" s="61"/>
      <c r="AEW162" s="61"/>
      <c r="AEX162" s="61"/>
      <c r="AEY162" s="61"/>
      <c r="AEZ162" s="61"/>
      <c r="AFA162" s="61"/>
      <c r="AFB162" s="61"/>
      <c r="AFC162" s="61"/>
      <c r="AFD162" s="61"/>
      <c r="AFE162" s="61"/>
      <c r="AFF162" s="61"/>
      <c r="AFG162" s="61"/>
      <c r="AFH162" s="61"/>
      <c r="AFI162" s="61"/>
      <c r="AFJ162" s="61"/>
      <c r="AFK162" s="61"/>
      <c r="AFL162" s="61"/>
      <c r="AFM162" s="61"/>
      <c r="AFN162" s="61"/>
      <c r="AFO162" s="61"/>
      <c r="AFP162" s="61"/>
      <c r="AFQ162" s="61"/>
      <c r="AFR162" s="61"/>
      <c r="AFS162" s="61"/>
      <c r="AFT162" s="61"/>
      <c r="AFU162" s="61"/>
      <c r="AFV162" s="61"/>
      <c r="AFW162" s="61"/>
      <c r="AFX162" s="61"/>
      <c r="AFY162" s="61"/>
      <c r="AFZ162" s="61"/>
      <c r="AGA162" s="61"/>
      <c r="AGB162" s="61"/>
      <c r="AGC162" s="61"/>
      <c r="AGD162" s="61"/>
      <c r="AGE162" s="61"/>
      <c r="AGF162" s="61"/>
      <c r="AGG162" s="61"/>
      <c r="AGH162" s="61"/>
      <c r="AGI162" s="61"/>
      <c r="AGJ162" s="61"/>
      <c r="AGK162" s="61"/>
      <c r="AGL162" s="61"/>
      <c r="AGM162" s="61"/>
      <c r="AGN162" s="61"/>
      <c r="AGO162" s="61"/>
      <c r="AGP162" s="61"/>
      <c r="AGQ162" s="61"/>
      <c r="AGR162" s="61"/>
      <c r="AGS162" s="61"/>
      <c r="AGT162" s="61"/>
      <c r="AGU162" s="61"/>
      <c r="AGV162" s="61"/>
      <c r="AGW162" s="61"/>
      <c r="AGX162" s="61"/>
      <c r="AGY162" s="61"/>
      <c r="AGZ162" s="61"/>
      <c r="AHA162" s="61"/>
      <c r="AHB162" s="61"/>
      <c r="AHC162" s="61"/>
      <c r="AHD162" s="61"/>
      <c r="AHE162" s="61"/>
      <c r="AHF162" s="61"/>
      <c r="AHG162" s="61"/>
      <c r="AHH162" s="61"/>
      <c r="AHI162" s="61"/>
      <c r="AHJ162" s="61"/>
      <c r="AHK162" s="61"/>
      <c r="AHL162" s="61"/>
      <c r="AHM162" s="61"/>
      <c r="AHN162" s="61"/>
      <c r="AHO162" s="61"/>
      <c r="AHP162" s="61"/>
      <c r="AHQ162" s="61"/>
      <c r="AHR162" s="61"/>
      <c r="AHS162" s="61"/>
      <c r="AHT162" s="61"/>
      <c r="AHU162" s="61"/>
      <c r="AHV162" s="61"/>
      <c r="AHW162" s="61"/>
      <c r="AHX162" s="61"/>
      <c r="AHY162" s="61"/>
      <c r="AHZ162" s="61"/>
      <c r="AIA162" s="61"/>
      <c r="AIB162" s="61"/>
      <c r="AIC162" s="61"/>
      <c r="AID162" s="61"/>
      <c r="AIE162" s="61"/>
      <c r="AIF162" s="61"/>
      <c r="AIG162" s="61"/>
      <c r="AIH162" s="61"/>
      <c r="AII162" s="61"/>
      <c r="AIJ162" s="61"/>
      <c r="AIK162" s="61"/>
      <c r="AIL162" s="61"/>
      <c r="AIM162" s="61"/>
      <c r="AIN162" s="61"/>
      <c r="AIO162" s="61"/>
      <c r="AIP162" s="61"/>
      <c r="AIQ162" s="61"/>
      <c r="AIR162" s="61"/>
      <c r="AIS162" s="61"/>
      <c r="AIT162" s="61"/>
      <c r="AIU162" s="61"/>
      <c r="AIV162" s="61"/>
      <c r="AIW162" s="61"/>
      <c r="AIX162" s="61"/>
      <c r="AIY162" s="61"/>
      <c r="AIZ162" s="61"/>
      <c r="AJA162" s="61"/>
      <c r="AJB162" s="61"/>
      <c r="AJC162" s="61"/>
      <c r="AJD162" s="61"/>
      <c r="AJE162" s="61"/>
      <c r="AJF162" s="61"/>
      <c r="AJG162" s="61"/>
      <c r="AJH162" s="61"/>
      <c r="AJI162" s="61"/>
      <c r="AJJ162" s="61"/>
      <c r="AJK162" s="61"/>
      <c r="AJL162" s="61"/>
      <c r="AJM162" s="61"/>
      <c r="AJN162" s="61"/>
      <c r="AJO162" s="61"/>
      <c r="AJP162" s="61"/>
      <c r="AJQ162" s="61"/>
      <c r="AJR162" s="61"/>
      <c r="AJS162" s="61"/>
      <c r="AJT162" s="61"/>
      <c r="AJU162" s="61"/>
      <c r="AJV162" s="61"/>
      <c r="AJW162" s="61"/>
      <c r="AJX162" s="61"/>
      <c r="AJY162" s="61"/>
      <c r="AJZ162" s="61"/>
      <c r="AKA162" s="61"/>
      <c r="AKB162" s="61"/>
      <c r="AKC162" s="61"/>
      <c r="AKD162" s="61"/>
      <c r="AKE162" s="61"/>
      <c r="AKF162" s="61"/>
      <c r="AKG162" s="61"/>
      <c r="AKH162" s="61"/>
      <c r="AKI162" s="61"/>
      <c r="AKJ162" s="61"/>
      <c r="AKK162" s="61"/>
      <c r="AKL162" s="61"/>
      <c r="AKM162" s="61"/>
      <c r="AKN162" s="61"/>
      <c r="AKO162" s="61"/>
      <c r="AKP162" s="61"/>
      <c r="AKQ162" s="61"/>
      <c r="AKR162" s="61"/>
      <c r="AKS162" s="61"/>
      <c r="AKT162" s="61"/>
      <c r="AKU162" s="61"/>
      <c r="AKV162" s="61"/>
      <c r="AKW162" s="61"/>
      <c r="AKX162" s="61"/>
      <c r="AKY162" s="61"/>
      <c r="AKZ162" s="61"/>
      <c r="ALA162" s="61"/>
      <c r="ALB162" s="61"/>
      <c r="ALC162" s="61"/>
      <c r="ALD162" s="61"/>
      <c r="ALE162" s="61"/>
      <c r="ALF162" s="61"/>
      <c r="ALG162" s="61"/>
      <c r="ALH162" s="61"/>
      <c r="ALI162" s="61"/>
      <c r="ALJ162" s="61"/>
      <c r="ALK162" s="61"/>
      <c r="ALL162" s="61"/>
      <c r="ALM162" s="61"/>
      <c r="ALN162" s="61"/>
      <c r="ALO162" s="61"/>
      <c r="ALP162" s="61"/>
      <c r="ALQ162" s="61"/>
      <c r="ALR162" s="61"/>
      <c r="ALS162" s="61"/>
      <c r="ALT162" s="61"/>
      <c r="ALU162" s="61"/>
      <c r="ALV162" s="61"/>
      <c r="ALW162" s="61"/>
      <c r="ALX162" s="61"/>
      <c r="ALY162" s="61"/>
      <c r="ALZ162" s="61"/>
      <c r="AMA162" s="61"/>
      <c r="AMB162" s="61"/>
      <c r="AMC162" s="61"/>
      <c r="AMD162" s="61"/>
      <c r="AME162" s="61"/>
      <c r="AMF162" s="61"/>
      <c r="AMG162" s="61"/>
      <c r="AMH162" s="61"/>
      <c r="AMI162" s="61"/>
      <c r="AMJ162" s="61"/>
      <c r="AMK162" s="61"/>
      <c r="AML162" s="61"/>
      <c r="AMM162" s="61"/>
      <c r="AMN162" s="61"/>
      <c r="AMO162" s="61"/>
      <c r="AMP162" s="61"/>
      <c r="AMQ162" s="61"/>
      <c r="AMR162" s="61"/>
      <c r="AMS162" s="61"/>
      <c r="AMT162" s="61"/>
      <c r="AMU162" s="61"/>
      <c r="AMV162" s="61"/>
      <c r="AMW162" s="61"/>
      <c r="AMX162" s="61"/>
      <c r="AMY162" s="61"/>
      <c r="AMZ162" s="61"/>
      <c r="ANA162" s="61"/>
      <c r="ANB162" s="61"/>
      <c r="ANC162" s="61"/>
      <c r="AND162" s="61"/>
      <c r="ANE162" s="61"/>
      <c r="ANF162" s="61"/>
      <c r="ANG162" s="61"/>
      <c r="ANH162" s="61"/>
      <c r="ANI162" s="61"/>
    </row>
    <row r="163" spans="1:1050" s="35" customFormat="1" ht="26.1" customHeight="1" outlineLevel="2" x14ac:dyDescent="0.2">
      <c r="A163" s="386">
        <f>EJ163</f>
        <v>340</v>
      </c>
      <c r="B163" s="538" t="s">
        <v>137</v>
      </c>
      <c r="C163" s="538" t="s">
        <v>9</v>
      </c>
      <c r="D163" s="538" t="s">
        <v>10</v>
      </c>
      <c r="E163" s="538" t="s">
        <v>138</v>
      </c>
      <c r="F163" s="538" t="s">
        <v>150</v>
      </c>
      <c r="G163" s="539" t="s">
        <v>168</v>
      </c>
      <c r="H163" s="398" t="s">
        <v>135</v>
      </c>
      <c r="I163" s="398">
        <v>18</v>
      </c>
      <c r="J163" s="396">
        <v>564.39</v>
      </c>
      <c r="K163" s="396">
        <v>50.49</v>
      </c>
      <c r="L163" s="396">
        <v>346.03</v>
      </c>
      <c r="M163" s="396">
        <v>276.73</v>
      </c>
      <c r="N163" s="396"/>
      <c r="O163" s="396"/>
      <c r="P163" s="396"/>
      <c r="Q163" s="396"/>
      <c r="R163" s="396"/>
      <c r="S163" s="396"/>
      <c r="T163" s="396">
        <f t="shared" si="116"/>
        <v>1237.6399999999999</v>
      </c>
      <c r="U163" s="396">
        <f t="shared" si="117"/>
        <v>16773.5</v>
      </c>
      <c r="V163" s="398">
        <v>4</v>
      </c>
      <c r="W163" s="540">
        <v>18</v>
      </c>
      <c r="X163" s="541">
        <f>VLOOKUP(W163,'[1]PPTOS GENERALES 2024'!$AL$11:$AN$40,3)*Y163</f>
        <v>474.69</v>
      </c>
      <c r="Y163" s="542">
        <v>1</v>
      </c>
      <c r="Z163" s="543">
        <f>VLOOKUP(C163,'[1]PPTOS GENERALES 2024'!$AL$3:$AO$8,4)*Y163</f>
        <v>720.49</v>
      </c>
      <c r="AA163" s="543">
        <f>VLOOKUP(C163,'[1]PPTOS GENERALES 2024'!$AL$3:$AP$8,5)*DM163*Y163</f>
        <v>0</v>
      </c>
      <c r="AB163" s="543">
        <f>VLOOKUP(C163,'[1]PPTOS GENERALES 2024'!$R$3:$V$8,5)*13</f>
        <v>227.76</v>
      </c>
      <c r="AC163" s="396">
        <f>VLOOKUP(C163,'[1]PPTOS GENERALES 2024'!$AU$3:$AV$8,2)*Y163</f>
        <v>713.92274999999995</v>
      </c>
      <c r="AD163" s="396">
        <f>VLOOKUP(C163,'[1]PPTOS GENERALES 2024'!$AU$3:$AW$8,3)*DM163*Y163</f>
        <v>0</v>
      </c>
      <c r="AE163" s="396">
        <f>VLOOKUP(I163,'[1]PPTOS GENERALES 2024'!$AL$11:$AN$40,3)*Y163</f>
        <v>474.69</v>
      </c>
      <c r="AF163" s="396">
        <f t="shared" si="118"/>
        <v>0</v>
      </c>
      <c r="AG163" s="396">
        <f>VLOOKUP(V163,'[1]PPTOS GENERALES 2024'!$AL$45:$AU$56,10)*Y163</f>
        <v>498.73</v>
      </c>
      <c r="AH163" s="396"/>
      <c r="AI163" s="396"/>
      <c r="AJ163" s="396"/>
      <c r="AK163" s="397"/>
      <c r="AL163" s="391">
        <f>VLOOKUP(V163,'[1]PPTOS GENERALES 2024'!$AL$45:$BB$56,12)*AK163</f>
        <v>0</v>
      </c>
      <c r="AM163" s="397">
        <v>0</v>
      </c>
      <c r="AN163" s="391">
        <f>VLOOKUP(V163,'[1]PPTOS GENERALES 2024'!$AL$45:$BB$56,14)*AM163</f>
        <v>0</v>
      </c>
      <c r="AO163" s="397"/>
      <c r="AP163" s="391">
        <f>VLOOKUP(V163,'[1]PPTOS GENERALES 2024'!$AL$45:$BB$56,15)*AO163</f>
        <v>0</v>
      </c>
      <c r="AQ163" s="397"/>
      <c r="AR163" s="391">
        <f>VLOOKUP(V163,'[1]PPTOS GENERALES 2024'!$AL$45:$BB$56,17)*AQ163</f>
        <v>0</v>
      </c>
      <c r="AS163" s="397"/>
      <c r="AT163" s="391">
        <f>VLOOKUP(V163,'[1]PPTOS GENERALES 2024'!$AL$45:$BG$56,18)*AS163</f>
        <v>0</v>
      </c>
      <c r="AU163" s="398"/>
      <c r="AV163" s="391">
        <f>VLOOKUP(V163,'[1]PPTOS GENERALES 2024'!$AL$45:$BG$56,19)*AU163</f>
        <v>0</v>
      </c>
      <c r="AW163" s="398"/>
      <c r="AX163" s="391">
        <f>VLOOKUP(V163,'[1]PPTOS GENERALES 2024'!$AL$45:$BG$56,20)*AW163</f>
        <v>0</v>
      </c>
      <c r="AY163" s="398"/>
      <c r="AZ163" s="391">
        <f>VLOOKUP(V163,'[1]PPTOS GENERALES 2024'!$AL$45:$BG$56,21)*AY163</f>
        <v>0</v>
      </c>
      <c r="BA163" s="398"/>
      <c r="BB163" s="391">
        <f>VLOOKUP(V163,'[1]PPTOS GENERALES 2024'!$AL$45:$BG$56,22)*BA163</f>
        <v>0</v>
      </c>
      <c r="BC163" s="398"/>
      <c r="BD163" s="270">
        <f>VLOOKUP(V163,'[1]PPTOS GENERALES 2024'!$AL$45:$BZ$56,23)*BC163</f>
        <v>0</v>
      </c>
      <c r="BE163" s="398"/>
      <c r="BF163" s="270">
        <f>VLOOKUP(V163,'[1]PPTOS GENERALES 2024'!$AL$45:$BZ$56,24)*BE163</f>
        <v>0</v>
      </c>
      <c r="BG163" s="398"/>
      <c r="BH163" s="270">
        <f>VLOOKUP(V163,'[1]PPTOS GENERALES 2024'!$AL$45:$BZ$56,25)*BG163</f>
        <v>0</v>
      </c>
      <c r="BI163" s="398"/>
      <c r="BJ163" s="270">
        <f>VLOOKUP(V163,'[1]PPTOS GENERALES 2024'!$AL$45:$BZ$56,26)*BI163</f>
        <v>0</v>
      </c>
      <c r="BK163" s="398"/>
      <c r="BL163" s="270">
        <f>VLOOKUP(V163,'[1]PPTOS GENERALES 2024'!$AL$45:$BZ$56,27)*BK163</f>
        <v>0</v>
      </c>
      <c r="BM163" s="270"/>
      <c r="BN163" s="270">
        <f>VLOOKUP(V163,'[1]PPTOS GENERALES 2024'!$AL$45:$BZ$56,28)*BM163</f>
        <v>0</v>
      </c>
      <c r="BO163" s="270"/>
      <c r="BP163" s="270">
        <f>VLOOKUP(V163,'[1]PPTOS GENERALES 2024'!$AL$45:$BZ$56,29)*BO163</f>
        <v>0</v>
      </c>
      <c r="BQ163" s="270"/>
      <c r="BR163" s="270">
        <f>VLOOKUP(V163,'[1]PPTOS GENERALES 2024'!$AL$45:$BZ$56,30)*BQ163</f>
        <v>0</v>
      </c>
      <c r="BS163" s="270"/>
      <c r="BT163" s="270">
        <f>VLOOKUP(V163,'[1]PPTOS GENERALES 2024'!$AL$45:$BZ$56,31)*BS163</f>
        <v>0</v>
      </c>
      <c r="BU163" s="270"/>
      <c r="BV163" s="270">
        <f>VLOOKUP(V163,'[1]PPTOS GENERALES 2024'!$AL$45:$BZ$56,32)*BU163</f>
        <v>0</v>
      </c>
      <c r="BW163" s="270"/>
      <c r="BX163" s="270">
        <f>VLOOKUP(V163,'[1]PPTOS GENERALES 2024'!$AL$45:$BZ$56,33)*BW163</f>
        <v>0</v>
      </c>
      <c r="BY163" s="270"/>
      <c r="BZ163" s="270">
        <f>VLOOKUP(V163,'[1]PPTOS GENERALES 2024'!$AL$45:$BZ$56,34)*BY163</f>
        <v>0</v>
      </c>
      <c r="CA163" s="270"/>
      <c r="CB163" s="270">
        <f>VLOOKUP(V163,'[1]PPTOS GENERALES 2024'!$AL$45:$BZ$56,35)*CA163</f>
        <v>0</v>
      </c>
      <c r="CC163" s="270">
        <v>0</v>
      </c>
      <c r="CD163" s="270">
        <f>VLOOKUP(V163,'[1]PPTOS GENERALES 2024'!$AL$45:$BZ$56,36)*CC163</f>
        <v>0</v>
      </c>
      <c r="CE163" s="270">
        <v>0</v>
      </c>
      <c r="CF163" s="270">
        <f>VLOOKUP(V163,'[1]PPTOS GENERALES 2024'!$AL$45:$BZ$56,37)*CE163</f>
        <v>0</v>
      </c>
      <c r="CG163" s="270">
        <v>0</v>
      </c>
      <c r="CH163" s="270">
        <f>VLOOKUP(V163,'[1]PPTOS GENERALES 2024'!$AL$45:$BZ$56,38)*CG163</f>
        <v>0</v>
      </c>
      <c r="CI163" s="270">
        <v>0</v>
      </c>
      <c r="CJ163" s="270">
        <f>VLOOKUP(V163,'[1]PPTOS GENERALES 2024'!$AL$45:$BZ$56,39)*CI163</f>
        <v>0</v>
      </c>
      <c r="CK163" s="270"/>
      <c r="CL163" s="270">
        <f>VLOOKUP(V163,'[1]PPTOS GENERALES 2024'!$AL$45:$BZ$56,40)*CK163</f>
        <v>0</v>
      </c>
      <c r="CM163" s="270"/>
      <c r="CN163" s="270">
        <f>VLOOKUP(V163,'[1]PPTOS GENERALES 2024'!$AL$45:$BZ$56,41)*CM163</f>
        <v>0</v>
      </c>
      <c r="CO163" s="396"/>
      <c r="CP163" s="396"/>
      <c r="CQ163" s="396"/>
      <c r="CR163" s="396"/>
      <c r="CS163" s="452">
        <f t="array" ref="CS163">ROUND((Z163*12)+(AC163*2),2)</f>
        <v>10073.73</v>
      </c>
      <c r="CT163" s="396"/>
      <c r="CU163" s="391">
        <v>0</v>
      </c>
      <c r="CV163" s="270">
        <f>SUM(CO163:CU163)</f>
        <v>10073.73</v>
      </c>
      <c r="CW163" s="391">
        <f t="array" ref="CW163">ROUND((AE163+AF163)*14,2)</f>
        <v>6645.66</v>
      </c>
      <c r="CX163" s="391">
        <f t="array" ref="CX163">ROUND(AG163*14,2)</f>
        <v>6982.22</v>
      </c>
      <c r="CY163" s="270">
        <f t="shared" si="119"/>
        <v>0</v>
      </c>
      <c r="CZ163" s="278">
        <f t="shared" si="120"/>
        <v>6982.22</v>
      </c>
      <c r="DA163" s="129">
        <f t="shared" si="126"/>
        <v>23701.61</v>
      </c>
      <c r="DB163" s="532">
        <v>0</v>
      </c>
      <c r="DC163" s="545">
        <f t="shared" si="121"/>
        <v>23714.74</v>
      </c>
      <c r="DD163" s="546">
        <f t="shared" si="122"/>
        <v>0.41382180224759302</v>
      </c>
      <c r="DE163" s="396"/>
      <c r="DF163" s="396"/>
      <c r="DG163" s="396">
        <f t="shared" si="123"/>
        <v>1693.91</v>
      </c>
      <c r="DH163" s="398" t="e">
        <f>#REF!-#REF!</f>
        <v>#REF!</v>
      </c>
      <c r="DI163" s="547" t="s">
        <v>122</v>
      </c>
      <c r="DJ163" s="413"/>
      <c r="DK163" s="411"/>
      <c r="DL163" s="397">
        <f t="shared" si="124"/>
        <v>0</v>
      </c>
      <c r="DM163" s="397">
        <f t="shared" si="125"/>
        <v>0</v>
      </c>
      <c r="DN163" s="548">
        <f>ROUND(AF163/30,2)</f>
        <v>0</v>
      </c>
      <c r="DO163" s="549">
        <f>ROUND(AJ163/30,2)</f>
        <v>0</v>
      </c>
      <c r="DP163" s="549">
        <f>ROUND(AL163/30,2)</f>
        <v>0</v>
      </c>
      <c r="DQ163" s="549">
        <f>ROUND(AN163/30,2)</f>
        <v>0</v>
      </c>
      <c r="DR163" s="549">
        <f>ROUND(AP163/30,2)</f>
        <v>0</v>
      </c>
      <c r="DS163" s="549">
        <f>ROUND(AR163/30,2)</f>
        <v>0</v>
      </c>
      <c r="DT163" s="549">
        <f>ROUND(AT163/30,2)</f>
        <v>0</v>
      </c>
      <c r="DU163" s="549">
        <f>ROUND(AV163/30,2)</f>
        <v>0</v>
      </c>
      <c r="DV163" s="549">
        <f>ROUND(AX163/30,2)</f>
        <v>0</v>
      </c>
      <c r="DW163" s="549">
        <f>ROUND(AZ163/30,2)</f>
        <v>0</v>
      </c>
      <c r="DX163" s="549">
        <f>ROUND(BB163/30,2)</f>
        <v>0</v>
      </c>
      <c r="DY163" s="550"/>
      <c r="DZ163" s="551">
        <v>84</v>
      </c>
      <c r="EA163" s="551">
        <v>1784.75</v>
      </c>
      <c r="EB163" s="552" t="e">
        <f>#REF!-DZ163</f>
        <v>#REF!</v>
      </c>
      <c r="EC163" s="544">
        <f>DG163-EA163</f>
        <v>-90.839999999999918</v>
      </c>
      <c r="ED163" s="553">
        <f>ROUND(DB163/2,2)</f>
        <v>0</v>
      </c>
      <c r="EE163" s="550"/>
      <c r="EF163" s="550"/>
      <c r="EG163" s="550"/>
      <c r="EH163" s="550"/>
      <c r="EI163" s="578" t="s">
        <v>169</v>
      </c>
      <c r="EJ163" s="124">
        <v>340</v>
      </c>
      <c r="EK163" s="318" t="s">
        <v>147</v>
      </c>
      <c r="EL163" s="295">
        <v>4</v>
      </c>
      <c r="EM163" s="205">
        <v>0</v>
      </c>
      <c r="EN163" s="205" t="s">
        <v>132</v>
      </c>
      <c r="EO163" s="170" t="s">
        <v>132</v>
      </c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  <c r="IP163" s="172"/>
      <c r="IQ163" s="172"/>
      <c r="IR163" s="172"/>
      <c r="IS163" s="172"/>
      <c r="IT163" s="172"/>
      <c r="IU163" s="172"/>
      <c r="IV163" s="172"/>
      <c r="IW163" s="172"/>
      <c r="IX163" s="172"/>
      <c r="IY163" s="172"/>
      <c r="IZ163" s="172"/>
      <c r="JA163" s="172"/>
      <c r="JB163" s="172"/>
      <c r="JC163" s="172"/>
      <c r="JD163" s="172"/>
      <c r="JE163" s="172"/>
      <c r="JF163" s="172"/>
      <c r="JG163" s="172"/>
      <c r="JH163" s="172"/>
      <c r="JI163" s="172"/>
      <c r="JJ163" s="172"/>
      <c r="JK163" s="172"/>
      <c r="JL163" s="172"/>
      <c r="JM163" s="172"/>
      <c r="JN163" s="172"/>
      <c r="JO163" s="172"/>
      <c r="JP163" s="172"/>
      <c r="JQ163" s="172"/>
      <c r="JR163" s="172"/>
      <c r="JS163" s="172"/>
      <c r="JT163" s="172"/>
      <c r="JU163" s="172"/>
      <c r="JV163" s="172"/>
      <c r="JW163" s="172"/>
      <c r="JX163" s="172"/>
      <c r="JY163" s="172"/>
      <c r="JZ163" s="172"/>
      <c r="KA163" s="172"/>
      <c r="KB163" s="172"/>
      <c r="KC163" s="172"/>
      <c r="KD163" s="172"/>
      <c r="KE163" s="172"/>
      <c r="KF163" s="172"/>
      <c r="KG163" s="172"/>
      <c r="KH163" s="172"/>
      <c r="KI163" s="172"/>
      <c r="KJ163" s="172"/>
      <c r="KK163" s="172"/>
      <c r="KL163" s="172"/>
      <c r="KM163" s="172"/>
      <c r="KN163" s="172"/>
      <c r="KO163" s="172"/>
      <c r="KP163" s="172"/>
      <c r="KQ163" s="172"/>
      <c r="KR163" s="172"/>
      <c r="KS163" s="172"/>
      <c r="KT163" s="172"/>
      <c r="KU163" s="172"/>
      <c r="KV163" s="172"/>
      <c r="KW163" s="172"/>
      <c r="KX163" s="172"/>
      <c r="KY163" s="172"/>
      <c r="KZ163" s="172"/>
      <c r="LA163" s="172"/>
      <c r="LB163" s="172"/>
      <c r="LC163" s="172"/>
      <c r="LD163" s="172"/>
      <c r="LE163" s="172"/>
      <c r="LF163" s="172"/>
      <c r="LG163" s="172"/>
      <c r="LH163" s="172"/>
      <c r="LI163" s="172"/>
      <c r="LJ163" s="172"/>
      <c r="LK163" s="172"/>
      <c r="LL163" s="172"/>
      <c r="LM163" s="172"/>
      <c r="LN163" s="172"/>
      <c r="LO163" s="172"/>
      <c r="LP163" s="172"/>
      <c r="LQ163" s="172"/>
      <c r="LR163" s="172"/>
      <c r="LS163" s="172"/>
      <c r="LT163" s="172"/>
      <c r="LU163" s="172"/>
      <c r="LV163" s="172"/>
      <c r="LW163" s="172"/>
      <c r="LX163" s="172"/>
      <c r="LY163" s="172"/>
      <c r="LZ163" s="172"/>
      <c r="MA163" s="172"/>
      <c r="MB163" s="172"/>
      <c r="MC163" s="172"/>
      <c r="MD163" s="172"/>
      <c r="ME163" s="172"/>
      <c r="MF163" s="172"/>
      <c r="MG163" s="172"/>
      <c r="MH163" s="172"/>
      <c r="MI163" s="172"/>
      <c r="MJ163" s="172"/>
      <c r="MK163" s="172"/>
      <c r="ML163" s="172"/>
      <c r="MM163" s="172"/>
      <c r="MN163" s="172"/>
      <c r="MO163" s="172"/>
      <c r="MP163" s="172"/>
      <c r="MQ163" s="172"/>
      <c r="MR163" s="172"/>
      <c r="MS163" s="172"/>
      <c r="MT163" s="172"/>
      <c r="MU163" s="172"/>
      <c r="MV163" s="172"/>
      <c r="MW163" s="172"/>
      <c r="MX163" s="172"/>
      <c r="MY163" s="172"/>
      <c r="MZ163" s="172"/>
      <c r="NA163" s="172"/>
      <c r="NB163" s="172"/>
      <c r="NC163" s="172"/>
      <c r="ND163" s="172"/>
      <c r="NE163" s="172"/>
      <c r="NF163" s="172"/>
      <c r="NG163" s="172"/>
      <c r="NH163" s="172"/>
      <c r="NI163" s="172"/>
      <c r="NJ163" s="172"/>
      <c r="NK163" s="172"/>
      <c r="NL163" s="172"/>
      <c r="NM163" s="172"/>
      <c r="NN163" s="172"/>
      <c r="NO163" s="172"/>
      <c r="NP163" s="172"/>
      <c r="NQ163" s="172"/>
      <c r="NR163" s="172"/>
      <c r="NS163" s="172"/>
      <c r="NT163" s="172"/>
      <c r="NU163" s="172"/>
      <c r="NV163" s="172"/>
      <c r="NW163" s="172"/>
      <c r="NX163" s="172"/>
      <c r="NY163" s="172"/>
      <c r="NZ163" s="172"/>
      <c r="OA163" s="172"/>
      <c r="OB163" s="172"/>
      <c r="OC163" s="172"/>
      <c r="OD163" s="172"/>
      <c r="OE163" s="172"/>
      <c r="OF163" s="172"/>
      <c r="OG163" s="172"/>
      <c r="OH163" s="172"/>
      <c r="OI163" s="172"/>
      <c r="OJ163" s="172"/>
      <c r="OK163" s="172"/>
      <c r="OL163" s="172"/>
      <c r="OM163" s="172"/>
      <c r="ON163" s="172"/>
      <c r="OO163" s="172"/>
      <c r="OP163" s="172"/>
      <c r="OQ163" s="172"/>
      <c r="OR163" s="172"/>
      <c r="OS163" s="172"/>
      <c r="OT163" s="172"/>
      <c r="OU163" s="172"/>
      <c r="OV163" s="172"/>
      <c r="OW163" s="172"/>
      <c r="OX163" s="172"/>
      <c r="OY163" s="172"/>
      <c r="OZ163" s="172"/>
      <c r="PA163" s="172"/>
      <c r="PB163" s="172"/>
      <c r="PC163" s="172"/>
      <c r="PD163" s="172"/>
      <c r="PE163" s="172"/>
      <c r="PF163" s="172"/>
      <c r="PG163" s="172"/>
      <c r="PH163" s="172"/>
      <c r="PI163" s="172"/>
      <c r="PJ163" s="172"/>
      <c r="PK163" s="172"/>
      <c r="PL163" s="172"/>
      <c r="PM163" s="172"/>
      <c r="PN163" s="172"/>
      <c r="PO163" s="172"/>
      <c r="PP163" s="172"/>
      <c r="PQ163" s="172"/>
      <c r="PR163" s="172"/>
      <c r="PS163" s="172"/>
      <c r="PT163" s="172"/>
      <c r="PU163" s="172"/>
      <c r="PV163" s="172"/>
      <c r="PW163" s="172"/>
      <c r="PX163" s="172"/>
      <c r="PY163" s="172"/>
      <c r="PZ163" s="172"/>
      <c r="QA163" s="172"/>
      <c r="QB163" s="172"/>
      <c r="QC163" s="172"/>
      <c r="QD163" s="172"/>
      <c r="QE163" s="172"/>
      <c r="QF163" s="172"/>
      <c r="QG163" s="172"/>
      <c r="QH163" s="172"/>
      <c r="QI163" s="172"/>
      <c r="QJ163" s="172"/>
      <c r="QK163" s="172"/>
      <c r="QL163" s="172"/>
      <c r="QM163" s="172"/>
      <c r="QN163" s="172"/>
      <c r="QO163" s="172"/>
      <c r="QP163" s="172"/>
      <c r="QQ163" s="172"/>
      <c r="QR163" s="172"/>
      <c r="QS163" s="172"/>
      <c r="QT163" s="172"/>
      <c r="QU163" s="172"/>
      <c r="QV163" s="172"/>
      <c r="QW163" s="172"/>
      <c r="QX163" s="172"/>
      <c r="QY163" s="172"/>
      <c r="QZ163" s="172"/>
      <c r="RA163" s="172"/>
      <c r="RB163" s="172"/>
      <c r="RC163" s="172"/>
      <c r="RD163" s="172"/>
      <c r="RE163" s="172"/>
      <c r="RF163" s="172"/>
      <c r="RG163" s="172"/>
      <c r="RH163" s="172"/>
      <c r="RI163" s="172"/>
      <c r="RJ163" s="172"/>
      <c r="RK163" s="172"/>
      <c r="RL163" s="172"/>
      <c r="RM163" s="172"/>
      <c r="RN163" s="172"/>
      <c r="RO163" s="172"/>
      <c r="RP163" s="172"/>
      <c r="RQ163" s="172"/>
      <c r="RR163" s="172"/>
      <c r="RS163" s="172"/>
      <c r="RT163" s="172"/>
      <c r="RU163" s="172"/>
      <c r="RV163" s="172"/>
      <c r="RW163" s="172"/>
      <c r="RX163" s="172"/>
      <c r="RY163" s="172"/>
      <c r="RZ163" s="172"/>
      <c r="SA163" s="172"/>
      <c r="SB163" s="172"/>
      <c r="SC163" s="172"/>
      <c r="SD163" s="172"/>
      <c r="SE163" s="172"/>
      <c r="SF163" s="172"/>
      <c r="SG163" s="172"/>
      <c r="SH163" s="172"/>
      <c r="SI163" s="172"/>
      <c r="SJ163" s="172"/>
      <c r="SK163" s="172"/>
      <c r="SL163" s="172"/>
      <c r="SM163" s="172"/>
      <c r="SN163" s="172"/>
      <c r="SO163" s="172"/>
      <c r="SP163" s="172"/>
      <c r="SQ163" s="172"/>
      <c r="SR163" s="172"/>
      <c r="SS163" s="172"/>
      <c r="ST163" s="172"/>
      <c r="SU163" s="172"/>
      <c r="SV163" s="172"/>
      <c r="SW163" s="172"/>
      <c r="SX163" s="172"/>
      <c r="SY163" s="172"/>
      <c r="SZ163" s="172"/>
      <c r="TA163" s="172"/>
      <c r="TB163" s="172"/>
      <c r="TC163" s="172"/>
      <c r="TD163" s="172"/>
      <c r="TE163" s="172"/>
      <c r="TF163" s="172"/>
      <c r="TG163" s="172"/>
      <c r="TH163" s="172"/>
      <c r="TI163" s="172"/>
      <c r="TJ163" s="172"/>
      <c r="TK163" s="172"/>
      <c r="TL163" s="172"/>
      <c r="TM163" s="172"/>
      <c r="TN163" s="172"/>
      <c r="TO163" s="172"/>
      <c r="TP163" s="172"/>
      <c r="TQ163" s="172"/>
      <c r="TR163" s="172"/>
      <c r="TS163" s="172"/>
      <c r="TT163" s="172"/>
      <c r="TU163" s="172"/>
      <c r="TV163" s="172"/>
      <c r="TW163" s="172"/>
      <c r="TX163" s="172"/>
      <c r="TY163" s="172"/>
      <c r="TZ163" s="172"/>
      <c r="UA163" s="172"/>
      <c r="UB163" s="172"/>
      <c r="UC163" s="172"/>
      <c r="UD163" s="172"/>
      <c r="UE163" s="172"/>
      <c r="UF163" s="172"/>
      <c r="UG163" s="172"/>
      <c r="UH163" s="172"/>
      <c r="UI163" s="172"/>
      <c r="UJ163" s="172"/>
      <c r="UK163" s="172"/>
      <c r="UL163" s="172"/>
      <c r="UM163" s="172"/>
      <c r="UN163" s="172"/>
      <c r="UO163" s="172"/>
      <c r="UP163" s="172"/>
      <c r="UQ163" s="172"/>
      <c r="UR163" s="172"/>
      <c r="US163" s="172"/>
      <c r="UT163" s="172"/>
      <c r="UU163" s="172"/>
      <c r="UV163" s="172"/>
      <c r="UW163" s="172"/>
      <c r="UX163" s="172"/>
      <c r="UY163" s="172"/>
      <c r="UZ163" s="172"/>
      <c r="VA163" s="172"/>
      <c r="VB163" s="172"/>
      <c r="VC163" s="172"/>
      <c r="VD163" s="172"/>
      <c r="VE163" s="172"/>
      <c r="VF163" s="172"/>
      <c r="VG163" s="172"/>
      <c r="VH163" s="172"/>
      <c r="VI163" s="172"/>
      <c r="VJ163" s="172"/>
      <c r="VK163" s="172"/>
      <c r="VL163" s="172"/>
      <c r="VM163" s="172"/>
      <c r="VN163" s="172"/>
      <c r="VO163" s="172"/>
      <c r="VP163" s="172"/>
      <c r="VQ163" s="172"/>
      <c r="VR163" s="172"/>
      <c r="VS163" s="172"/>
      <c r="VT163" s="172"/>
      <c r="VU163" s="172"/>
      <c r="VV163" s="172"/>
      <c r="VW163" s="172"/>
      <c r="VX163" s="172"/>
      <c r="VY163" s="172"/>
      <c r="VZ163" s="172"/>
      <c r="WA163" s="172"/>
      <c r="WB163" s="172"/>
      <c r="WC163" s="172"/>
      <c r="WD163" s="172"/>
      <c r="WE163" s="172"/>
      <c r="WF163" s="172"/>
      <c r="WG163" s="172"/>
      <c r="WH163" s="172"/>
      <c r="WI163" s="172"/>
      <c r="WJ163" s="172"/>
      <c r="WK163" s="172"/>
      <c r="WL163" s="172"/>
      <c r="WM163" s="172"/>
      <c r="WN163" s="172"/>
      <c r="WO163" s="172"/>
      <c r="WP163" s="172"/>
      <c r="WQ163" s="172"/>
      <c r="WR163" s="172"/>
      <c r="WS163" s="172"/>
      <c r="WT163" s="172"/>
      <c r="WU163" s="172"/>
      <c r="WV163" s="172"/>
      <c r="WW163" s="172"/>
      <c r="WX163" s="172"/>
      <c r="WY163" s="172"/>
      <c r="WZ163" s="172"/>
      <c r="XA163" s="172"/>
      <c r="XB163" s="172"/>
      <c r="XC163" s="172"/>
      <c r="XD163" s="172"/>
      <c r="XE163" s="172"/>
      <c r="XF163" s="172"/>
      <c r="XG163" s="172"/>
      <c r="XH163" s="172"/>
      <c r="XI163" s="172"/>
      <c r="XJ163" s="172"/>
      <c r="XK163" s="172"/>
      <c r="XL163" s="172"/>
      <c r="XM163" s="172"/>
      <c r="XN163" s="172"/>
      <c r="XO163" s="172"/>
      <c r="XP163" s="172"/>
      <c r="XQ163" s="172"/>
      <c r="XR163" s="172"/>
      <c r="XS163" s="172"/>
      <c r="XT163" s="172"/>
      <c r="XU163" s="172"/>
      <c r="XV163" s="172"/>
      <c r="XW163" s="172"/>
      <c r="XX163" s="172"/>
      <c r="XY163" s="172"/>
      <c r="XZ163" s="172"/>
      <c r="YA163" s="172"/>
      <c r="YB163" s="172"/>
      <c r="YC163" s="172"/>
      <c r="YD163" s="172"/>
      <c r="YE163" s="172"/>
      <c r="YF163" s="172"/>
      <c r="YG163" s="172"/>
      <c r="YH163" s="172"/>
      <c r="YI163" s="172"/>
      <c r="YJ163" s="172"/>
      <c r="YK163" s="172"/>
      <c r="YL163" s="172"/>
      <c r="YM163" s="172"/>
      <c r="YN163" s="172"/>
      <c r="YO163" s="172"/>
      <c r="YP163" s="172"/>
      <c r="YQ163" s="172"/>
      <c r="YR163" s="172"/>
      <c r="YS163" s="172"/>
      <c r="YT163" s="172"/>
      <c r="YU163" s="172"/>
      <c r="YV163" s="172"/>
      <c r="YW163" s="172"/>
      <c r="YX163" s="172"/>
      <c r="YY163" s="172"/>
      <c r="YZ163" s="172"/>
      <c r="ZA163" s="172"/>
      <c r="ZB163" s="172"/>
      <c r="ZC163" s="172"/>
      <c r="ZD163" s="172"/>
      <c r="ZE163" s="172"/>
      <c r="ZF163" s="172"/>
      <c r="ZG163" s="172"/>
      <c r="ZH163" s="172"/>
      <c r="ZI163" s="172"/>
      <c r="ZJ163" s="172"/>
      <c r="ZK163" s="172"/>
      <c r="ZL163" s="172"/>
      <c r="ZM163" s="172"/>
      <c r="ZN163" s="172"/>
      <c r="ZO163" s="172"/>
      <c r="ZP163" s="172"/>
      <c r="ZQ163" s="172"/>
      <c r="ZR163" s="172"/>
      <c r="ZS163" s="172"/>
      <c r="ZT163" s="172"/>
      <c r="ZU163" s="172"/>
      <c r="ZV163" s="172"/>
      <c r="ZW163" s="172"/>
      <c r="ZX163" s="172"/>
      <c r="ZY163" s="172"/>
      <c r="ZZ163" s="172"/>
      <c r="AAA163" s="172"/>
      <c r="AAB163" s="172"/>
      <c r="AAC163" s="172"/>
      <c r="AAD163" s="172"/>
      <c r="AAE163" s="172"/>
      <c r="AAF163" s="172"/>
      <c r="AAG163" s="172"/>
      <c r="AAH163" s="172"/>
      <c r="AAI163" s="172"/>
      <c r="AAJ163" s="172"/>
      <c r="AAK163" s="172"/>
      <c r="AAL163" s="172"/>
      <c r="AAM163" s="172"/>
      <c r="AAN163" s="172"/>
      <c r="AAO163" s="172"/>
      <c r="AAP163" s="172"/>
      <c r="AAQ163" s="172"/>
      <c r="AAR163" s="172"/>
      <c r="AAS163" s="172"/>
      <c r="AAT163" s="172"/>
      <c r="AAU163" s="172"/>
      <c r="AAV163" s="172"/>
      <c r="AAW163" s="172"/>
      <c r="AAX163" s="172"/>
      <c r="AAY163" s="172"/>
      <c r="AAZ163" s="172"/>
      <c r="ABA163" s="172"/>
      <c r="ABB163" s="172"/>
      <c r="ABC163" s="172"/>
      <c r="ABD163" s="172"/>
      <c r="ABE163" s="172"/>
      <c r="ABF163" s="172"/>
      <c r="ABG163" s="172"/>
      <c r="ABH163" s="172"/>
      <c r="ABI163" s="172"/>
      <c r="ABJ163" s="172"/>
      <c r="ABK163" s="172"/>
      <c r="ABL163" s="172"/>
      <c r="ABM163" s="172"/>
      <c r="ABN163" s="172"/>
      <c r="ABO163" s="172"/>
      <c r="ABP163" s="172"/>
      <c r="ABQ163" s="172"/>
      <c r="ABR163" s="172"/>
      <c r="ABS163" s="172"/>
      <c r="ABT163" s="172"/>
      <c r="ABU163" s="172"/>
      <c r="ABV163" s="172"/>
      <c r="ABW163" s="172"/>
      <c r="ABX163" s="172"/>
      <c r="ABY163" s="172"/>
      <c r="ABZ163" s="172"/>
      <c r="ACA163" s="172"/>
      <c r="ACB163" s="172"/>
      <c r="ACC163" s="172"/>
      <c r="ACD163" s="172"/>
      <c r="ACE163" s="172"/>
      <c r="ACF163" s="172"/>
      <c r="ACG163" s="172"/>
      <c r="ACH163" s="172"/>
      <c r="ACI163" s="172"/>
      <c r="ACJ163" s="172"/>
      <c r="ACK163" s="172"/>
      <c r="ACL163" s="172"/>
      <c r="ACM163" s="172"/>
      <c r="ACN163" s="172"/>
      <c r="ACO163" s="172"/>
      <c r="ACP163" s="172"/>
      <c r="ACQ163" s="172"/>
      <c r="ACR163" s="172"/>
      <c r="ACS163" s="172"/>
      <c r="ACT163" s="172"/>
      <c r="ACU163" s="172"/>
      <c r="ACV163" s="172"/>
      <c r="ACW163" s="172"/>
      <c r="ACX163" s="172"/>
      <c r="ACY163" s="172"/>
      <c r="ACZ163" s="172"/>
      <c r="ADA163" s="172"/>
      <c r="ADB163" s="172"/>
      <c r="ADC163" s="172"/>
      <c r="ADD163" s="172"/>
      <c r="ADE163" s="172"/>
      <c r="ADF163" s="172"/>
      <c r="ADG163" s="172"/>
      <c r="ADH163" s="172"/>
      <c r="ADI163" s="172"/>
      <c r="ADJ163" s="172"/>
      <c r="ADK163" s="172"/>
      <c r="ADL163" s="172"/>
      <c r="ADM163" s="172"/>
      <c r="ADN163" s="172"/>
      <c r="ADO163" s="172"/>
      <c r="ADP163" s="172"/>
      <c r="ADQ163" s="172"/>
      <c r="ADR163" s="172"/>
      <c r="ADS163" s="172"/>
      <c r="ADT163" s="172"/>
      <c r="ADU163" s="172"/>
      <c r="ADV163" s="172"/>
      <c r="ADW163" s="172"/>
      <c r="ADX163" s="172"/>
      <c r="ADY163" s="172"/>
      <c r="ADZ163" s="172"/>
      <c r="AEA163" s="172"/>
      <c r="AEB163" s="172"/>
      <c r="AEC163" s="172"/>
      <c r="AED163" s="172"/>
      <c r="AEE163" s="172"/>
      <c r="AEF163" s="172"/>
      <c r="AEG163" s="172"/>
      <c r="AEH163" s="172"/>
      <c r="AEI163" s="172"/>
      <c r="AEJ163" s="172"/>
      <c r="AEK163" s="172"/>
      <c r="AEL163" s="172"/>
      <c r="AEM163" s="172"/>
      <c r="AEN163" s="172"/>
      <c r="AEO163" s="172"/>
      <c r="AEP163" s="172"/>
      <c r="AEQ163" s="172"/>
      <c r="AER163" s="172"/>
      <c r="AES163" s="172"/>
      <c r="AET163" s="172"/>
      <c r="AEU163" s="172"/>
      <c r="AEV163" s="172"/>
      <c r="AEW163" s="172"/>
      <c r="AEX163" s="172"/>
      <c r="AEY163" s="172"/>
      <c r="AEZ163" s="172"/>
      <c r="AFA163" s="172"/>
      <c r="AFB163" s="172"/>
      <c r="AFC163" s="172"/>
      <c r="AFD163" s="172"/>
      <c r="AFE163" s="172"/>
      <c r="AFF163" s="172"/>
      <c r="AFG163" s="172"/>
      <c r="AFH163" s="172"/>
      <c r="AFI163" s="172"/>
      <c r="AFJ163" s="172"/>
      <c r="AFK163" s="172"/>
      <c r="AFL163" s="172"/>
      <c r="AFM163" s="172"/>
      <c r="AFN163" s="172"/>
      <c r="AFO163" s="172"/>
      <c r="AFP163" s="172"/>
      <c r="AFQ163" s="172"/>
      <c r="AFR163" s="172"/>
      <c r="AFS163" s="172"/>
      <c r="AFT163" s="172"/>
      <c r="AFU163" s="172"/>
      <c r="AFV163" s="172"/>
      <c r="AFW163" s="172"/>
      <c r="AFX163" s="172"/>
      <c r="AFY163" s="172"/>
      <c r="AFZ163" s="172"/>
      <c r="AGA163" s="172"/>
      <c r="AGB163" s="172"/>
      <c r="AGC163" s="172"/>
      <c r="AGD163" s="172"/>
      <c r="AGE163" s="172"/>
      <c r="AGF163" s="172"/>
      <c r="AGG163" s="172"/>
      <c r="AGH163" s="172"/>
      <c r="AGI163" s="172"/>
      <c r="AGJ163" s="172"/>
      <c r="AGK163" s="172"/>
      <c r="AGL163" s="172"/>
      <c r="AGM163" s="172"/>
      <c r="AGN163" s="172"/>
      <c r="AGO163" s="172"/>
      <c r="AGP163" s="172"/>
      <c r="AGQ163" s="172"/>
      <c r="AGR163" s="172"/>
      <c r="AGS163" s="172"/>
      <c r="AGT163" s="172"/>
      <c r="AGU163" s="172"/>
      <c r="AGV163" s="172"/>
      <c r="AGW163" s="172"/>
      <c r="AGX163" s="172"/>
      <c r="AGY163" s="172"/>
      <c r="AGZ163" s="172"/>
      <c r="AHA163" s="172"/>
      <c r="AHB163" s="172"/>
      <c r="AHC163" s="172"/>
      <c r="AHD163" s="172"/>
      <c r="AHE163" s="172"/>
      <c r="AHF163" s="172"/>
      <c r="AHG163" s="172"/>
      <c r="AHH163" s="172"/>
      <c r="AHI163" s="172"/>
      <c r="AHJ163" s="172"/>
      <c r="AHK163" s="172"/>
      <c r="AHL163" s="172"/>
      <c r="AHM163" s="172"/>
      <c r="AHN163" s="172"/>
      <c r="AHO163" s="172"/>
      <c r="AHP163" s="172"/>
      <c r="AHQ163" s="172"/>
      <c r="AHR163" s="172"/>
      <c r="AHS163" s="172"/>
      <c r="AHT163" s="172"/>
      <c r="AHU163" s="172"/>
      <c r="AHV163" s="172"/>
      <c r="AHW163" s="172"/>
      <c r="AHX163" s="172"/>
      <c r="AHY163" s="172"/>
      <c r="AHZ163" s="172"/>
      <c r="AIA163" s="172"/>
      <c r="AIB163" s="172"/>
      <c r="AIC163" s="172"/>
      <c r="AID163" s="172"/>
      <c r="AIE163" s="172"/>
      <c r="AIF163" s="172"/>
      <c r="AIG163" s="172"/>
      <c r="AIH163" s="172"/>
      <c r="AII163" s="172"/>
      <c r="AIJ163" s="172"/>
      <c r="AIK163" s="172"/>
      <c r="AIL163" s="172"/>
      <c r="AIM163" s="172"/>
      <c r="AIN163" s="172"/>
      <c r="AIO163" s="172"/>
      <c r="AIP163" s="172"/>
      <c r="AIQ163" s="172"/>
      <c r="AIR163" s="172"/>
      <c r="AIS163" s="172"/>
      <c r="AIT163" s="172"/>
      <c r="AIU163" s="172"/>
      <c r="AIV163" s="172"/>
      <c r="AIW163" s="172"/>
      <c r="AIX163" s="172"/>
      <c r="AIY163" s="172"/>
      <c r="AIZ163" s="172"/>
      <c r="AJA163" s="172"/>
      <c r="AJB163" s="172"/>
      <c r="AJC163" s="172"/>
      <c r="AJD163" s="172"/>
      <c r="AJE163" s="172"/>
      <c r="AJF163" s="172"/>
      <c r="AJG163" s="172"/>
      <c r="AJH163" s="172"/>
      <c r="AJI163" s="172"/>
      <c r="AJJ163" s="172"/>
      <c r="AJK163" s="172"/>
      <c r="AJL163" s="172"/>
      <c r="AJM163" s="172"/>
      <c r="AJN163" s="172"/>
      <c r="AJO163" s="172"/>
      <c r="AJP163" s="172"/>
      <c r="AJQ163" s="172"/>
      <c r="AJR163" s="172"/>
      <c r="AJS163" s="172"/>
      <c r="AJT163" s="172"/>
      <c r="AJU163" s="172"/>
      <c r="AJV163" s="172"/>
      <c r="AJW163" s="172"/>
      <c r="AJX163" s="172"/>
      <c r="AJY163" s="172"/>
      <c r="AJZ163" s="172"/>
      <c r="AKA163" s="172"/>
      <c r="AKB163" s="172"/>
      <c r="AKC163" s="172"/>
      <c r="AKD163" s="172"/>
      <c r="AKE163" s="172"/>
      <c r="AKF163" s="172"/>
      <c r="AKG163" s="172"/>
      <c r="AKH163" s="172"/>
      <c r="AKI163" s="172"/>
      <c r="AKJ163" s="172"/>
      <c r="AKK163" s="172"/>
      <c r="AKL163" s="172"/>
      <c r="AKM163" s="172"/>
      <c r="AKN163" s="172"/>
      <c r="AKO163" s="172"/>
      <c r="AKP163" s="172"/>
      <c r="AKQ163" s="172"/>
      <c r="AKR163" s="172"/>
      <c r="AKS163" s="172"/>
      <c r="AKT163" s="172"/>
      <c r="AKU163" s="172"/>
      <c r="AKV163" s="172"/>
      <c r="AKW163" s="172"/>
      <c r="AKX163" s="172"/>
      <c r="AKY163" s="172"/>
      <c r="AKZ163" s="172"/>
      <c r="ALA163" s="172"/>
      <c r="ALB163" s="172"/>
      <c r="ALC163" s="172"/>
      <c r="ALD163" s="172"/>
      <c r="ALE163" s="172"/>
      <c r="ALF163" s="172"/>
      <c r="ALG163" s="172"/>
      <c r="ALH163" s="172"/>
      <c r="ALI163" s="172"/>
      <c r="ALJ163" s="172"/>
      <c r="ALK163" s="172"/>
      <c r="ALL163" s="172"/>
      <c r="ALM163" s="172"/>
      <c r="ALN163" s="172"/>
      <c r="ALO163" s="172"/>
      <c r="ALP163" s="172"/>
      <c r="ALQ163" s="172"/>
      <c r="ALR163" s="172"/>
      <c r="ALS163" s="172"/>
      <c r="ALT163" s="172"/>
      <c r="ALU163" s="172"/>
      <c r="ALV163" s="172"/>
      <c r="ALW163" s="172"/>
      <c r="ALX163" s="172"/>
      <c r="ALY163" s="172"/>
      <c r="ALZ163" s="172"/>
      <c r="AMA163" s="172"/>
      <c r="AMB163" s="172"/>
      <c r="AMC163" s="172"/>
      <c r="AMD163" s="172"/>
      <c r="AME163" s="172"/>
      <c r="AMF163" s="172"/>
      <c r="AMG163" s="172"/>
      <c r="AMH163" s="172"/>
      <c r="AMI163" s="172"/>
      <c r="AMJ163" s="172"/>
      <c r="AMK163" s="172"/>
      <c r="AML163" s="172"/>
      <c r="AMM163" s="172"/>
      <c r="AMN163" s="172"/>
      <c r="AMO163" s="172"/>
      <c r="AMP163" s="172"/>
      <c r="AMQ163" s="172"/>
      <c r="AMR163" s="172"/>
      <c r="AMS163" s="172"/>
      <c r="AMT163" s="172"/>
      <c r="AMU163" s="172"/>
      <c r="AMV163" s="172"/>
      <c r="AMW163" s="172"/>
      <c r="AMX163" s="172"/>
      <c r="AMY163" s="172"/>
      <c r="AMZ163" s="172"/>
      <c r="ANA163" s="172"/>
      <c r="ANB163" s="172"/>
      <c r="ANC163" s="172"/>
      <c r="AND163" s="172"/>
      <c r="ANE163" s="172"/>
      <c r="ANF163" s="172"/>
      <c r="ANG163" s="172"/>
      <c r="ANH163" s="172"/>
      <c r="ANI163" s="172"/>
      <c r="ANJ163" s="172"/>
    </row>
    <row r="164" spans="1:1050" s="451" customFormat="1" ht="26.1" customHeight="1" outlineLevel="1" x14ac:dyDescent="0.2">
      <c r="A164" s="554"/>
      <c r="B164" s="507"/>
      <c r="C164" s="507"/>
      <c r="D164" s="507"/>
      <c r="E164" s="507"/>
      <c r="F164" s="507"/>
      <c r="G164" s="579"/>
      <c r="H164" s="506"/>
      <c r="I164" s="506"/>
      <c r="J164" s="557"/>
      <c r="K164" s="557"/>
      <c r="L164" s="557"/>
      <c r="M164" s="557"/>
      <c r="N164" s="557"/>
      <c r="O164" s="557"/>
      <c r="P164" s="557"/>
      <c r="Q164" s="557"/>
      <c r="R164" s="557"/>
      <c r="S164" s="557"/>
      <c r="T164" s="557"/>
      <c r="U164" s="557"/>
      <c r="V164" s="506"/>
      <c r="W164" s="508"/>
      <c r="X164" s="510"/>
      <c r="Y164" s="558"/>
      <c r="Z164" s="509"/>
      <c r="AA164" s="509"/>
      <c r="AB164" s="509"/>
      <c r="AC164" s="557"/>
      <c r="AD164" s="557"/>
      <c r="AE164" s="559"/>
      <c r="AF164" s="557"/>
      <c r="AG164" s="557"/>
      <c r="AH164" s="557"/>
      <c r="AI164" s="557"/>
      <c r="AJ164" s="557"/>
      <c r="AK164" s="513"/>
      <c r="AL164" s="557"/>
      <c r="AM164" s="513"/>
      <c r="AN164" s="557"/>
      <c r="AO164" s="513"/>
      <c r="AP164" s="557"/>
      <c r="AQ164" s="513"/>
      <c r="AR164" s="557"/>
      <c r="AS164" s="513"/>
      <c r="AT164" s="557"/>
      <c r="AU164" s="514"/>
      <c r="AV164" s="557"/>
      <c r="AW164" s="514"/>
      <c r="AX164" s="557"/>
      <c r="AY164" s="514"/>
      <c r="AZ164" s="557"/>
      <c r="BA164" s="514"/>
      <c r="BB164" s="557"/>
      <c r="BC164" s="514"/>
      <c r="BD164" s="425"/>
      <c r="BE164" s="514"/>
      <c r="BF164" s="425"/>
      <c r="BG164" s="514"/>
      <c r="BH164" s="425"/>
      <c r="BI164" s="514"/>
      <c r="BJ164" s="425"/>
      <c r="BK164" s="514"/>
      <c r="BL164" s="425"/>
      <c r="BM164" s="425"/>
      <c r="BN164" s="425"/>
      <c r="BO164" s="425"/>
      <c r="BP164" s="425"/>
      <c r="BQ164" s="425"/>
      <c r="BR164" s="425"/>
      <c r="BS164" s="425"/>
      <c r="BT164" s="425"/>
      <c r="BU164" s="425"/>
      <c r="BV164" s="425"/>
      <c r="BW164" s="425"/>
      <c r="BX164" s="425"/>
      <c r="BY164" s="425"/>
      <c r="BZ164" s="425"/>
      <c r="CA164" s="425"/>
      <c r="CB164" s="425"/>
      <c r="CC164" s="425"/>
      <c r="CD164" s="425"/>
      <c r="CE164" s="425"/>
      <c r="CF164" s="425"/>
      <c r="CG164" s="425"/>
      <c r="CH164" s="425"/>
      <c r="CI164" s="425"/>
      <c r="CJ164" s="425"/>
      <c r="CK164" s="425"/>
      <c r="CL164" s="425"/>
      <c r="CM164" s="425"/>
      <c r="CN164" s="425"/>
      <c r="CO164" s="557"/>
      <c r="CP164" s="557">
        <f t="array" ref="CP164">(Z164*12)+(AC164*2)</f>
        <v>0</v>
      </c>
      <c r="CQ164" s="557"/>
      <c r="CR164" s="557"/>
      <c r="CS164" s="557">
        <f>SUM(CS153:CS163)</f>
        <v>40294.92</v>
      </c>
      <c r="CT164" s="557">
        <f>SUM(CT153:CT163)</f>
        <v>64625.12000000001</v>
      </c>
      <c r="CU164" s="557">
        <f>SUM(CU153:CU163)</f>
        <v>18452.115999999998</v>
      </c>
      <c r="CV164" s="425"/>
      <c r="CW164" s="557">
        <f>SUM(CW153:CW163)</f>
        <v>70838.739999999991</v>
      </c>
      <c r="CX164" s="557"/>
      <c r="CY164" s="557"/>
      <c r="CZ164" s="425">
        <f>SUM(CZ153:CZ163)</f>
        <v>100448.64000000001</v>
      </c>
      <c r="DA164" s="560">
        <f>SUM(DA153:DA163)</f>
        <v>294659.53600000002</v>
      </c>
      <c r="DB164" s="556">
        <f ca="1">SUBTOTAL(9,DB153:DB170)</f>
        <v>0</v>
      </c>
      <c r="DC164" s="561"/>
      <c r="DD164" s="562"/>
      <c r="DE164" s="557"/>
      <c r="DF164" s="557"/>
      <c r="DG164" s="557"/>
      <c r="DH164" s="506"/>
      <c r="DI164" s="563"/>
      <c r="DJ164" s="580"/>
      <c r="DK164" s="564"/>
      <c r="DL164" s="520"/>
      <c r="DM164" s="520"/>
      <c r="DN164" s="565"/>
      <c r="DO164" s="566"/>
      <c r="DP164" s="566"/>
      <c r="DQ164" s="566"/>
      <c r="DR164" s="566"/>
      <c r="DS164" s="566"/>
      <c r="DT164" s="566"/>
      <c r="DU164" s="566"/>
      <c r="DV164" s="566"/>
      <c r="DW164" s="566"/>
      <c r="DX164" s="566"/>
      <c r="DY164" s="567"/>
      <c r="DZ164" s="568"/>
      <c r="EA164" s="568"/>
      <c r="EB164" s="569"/>
      <c r="EC164" s="570"/>
      <c r="ED164" s="571"/>
      <c r="EE164" s="567"/>
      <c r="EF164" s="567"/>
      <c r="EG164" s="567"/>
      <c r="EH164" s="567"/>
      <c r="EI164" s="567"/>
      <c r="EJ164" s="165"/>
      <c r="EK164" s="448"/>
      <c r="EL164" s="449"/>
      <c r="EM164" s="449"/>
      <c r="EN164" s="449"/>
      <c r="EO164" s="450"/>
      <c r="EP164" s="442"/>
      <c r="EQ164" s="442"/>
      <c r="ER164" s="442"/>
      <c r="ES164" s="442"/>
      <c r="ET164" s="442"/>
      <c r="EU164" s="442"/>
      <c r="EV164" s="442"/>
      <c r="EW164" s="442"/>
      <c r="EX164" s="442"/>
      <c r="EY164" s="442"/>
      <c r="EZ164" s="442"/>
      <c r="FA164" s="442"/>
      <c r="FB164" s="442"/>
      <c r="FC164" s="442"/>
      <c r="FD164" s="442"/>
      <c r="FE164" s="442"/>
      <c r="FF164" s="442"/>
      <c r="FG164" s="442"/>
      <c r="FH164" s="442"/>
      <c r="FI164" s="442"/>
      <c r="FJ164" s="442"/>
      <c r="FK164" s="442"/>
      <c r="FL164" s="442"/>
      <c r="FM164" s="442"/>
      <c r="FN164" s="442"/>
      <c r="FO164" s="442"/>
      <c r="FP164" s="442"/>
      <c r="FQ164" s="442"/>
      <c r="FR164" s="442"/>
      <c r="FS164" s="442"/>
      <c r="FT164" s="442"/>
      <c r="FU164" s="442"/>
      <c r="FV164" s="442"/>
      <c r="FW164" s="442"/>
      <c r="FX164" s="442"/>
      <c r="FY164" s="442"/>
      <c r="FZ164" s="442"/>
      <c r="GA164" s="442"/>
      <c r="GB164" s="442"/>
      <c r="GC164" s="442"/>
      <c r="GD164" s="442"/>
      <c r="GE164" s="442"/>
      <c r="GF164" s="442"/>
      <c r="GG164" s="442"/>
      <c r="GH164" s="442"/>
      <c r="GI164" s="442"/>
      <c r="GJ164" s="442"/>
      <c r="GK164" s="442"/>
      <c r="GL164" s="442"/>
      <c r="GM164" s="442"/>
      <c r="GN164" s="442"/>
      <c r="GO164" s="442"/>
      <c r="GP164" s="442"/>
      <c r="GQ164" s="442"/>
      <c r="GR164" s="442"/>
      <c r="GS164" s="442"/>
      <c r="GT164" s="442"/>
      <c r="GU164" s="442"/>
      <c r="GV164" s="442"/>
      <c r="GW164" s="442"/>
      <c r="GX164" s="442"/>
      <c r="GY164" s="442"/>
      <c r="GZ164" s="442"/>
      <c r="HA164" s="442"/>
      <c r="HB164" s="442"/>
      <c r="HC164" s="442"/>
      <c r="HD164" s="442"/>
      <c r="HE164" s="442"/>
      <c r="HF164" s="442"/>
      <c r="HG164" s="442"/>
      <c r="HH164" s="442"/>
      <c r="HI164" s="442"/>
      <c r="HJ164" s="442"/>
      <c r="HK164" s="442"/>
      <c r="HL164" s="442"/>
      <c r="HM164" s="442"/>
      <c r="HN164" s="442"/>
      <c r="HO164" s="442"/>
      <c r="HP164" s="442"/>
      <c r="HQ164" s="442"/>
      <c r="HR164" s="442"/>
      <c r="HS164" s="442"/>
      <c r="HT164" s="442"/>
      <c r="HU164" s="442"/>
      <c r="HV164" s="442"/>
      <c r="HW164" s="442"/>
      <c r="HX164" s="442"/>
      <c r="HY164" s="442"/>
      <c r="HZ164" s="442"/>
      <c r="IA164" s="442"/>
      <c r="IB164" s="442"/>
      <c r="IC164" s="442"/>
      <c r="ID164" s="442"/>
      <c r="IE164" s="442"/>
      <c r="IF164" s="442"/>
      <c r="IG164" s="442"/>
      <c r="IH164" s="442"/>
      <c r="II164" s="442"/>
      <c r="IJ164" s="442"/>
      <c r="IK164" s="442"/>
      <c r="IL164" s="442"/>
      <c r="IM164" s="442"/>
      <c r="IN164" s="442"/>
      <c r="IO164" s="442"/>
      <c r="IP164" s="442"/>
      <c r="IQ164" s="442"/>
      <c r="IR164" s="442"/>
      <c r="IS164" s="442"/>
      <c r="IT164" s="442"/>
      <c r="IU164" s="442"/>
      <c r="IV164" s="442"/>
      <c r="IW164" s="442"/>
      <c r="IX164" s="442"/>
      <c r="IY164" s="442"/>
      <c r="IZ164" s="442"/>
      <c r="JA164" s="442"/>
      <c r="JB164" s="442"/>
      <c r="JC164" s="442"/>
      <c r="JD164" s="442"/>
      <c r="JE164" s="442"/>
      <c r="JF164" s="442"/>
      <c r="JG164" s="442"/>
      <c r="JH164" s="442"/>
      <c r="JI164" s="442"/>
      <c r="JJ164" s="442"/>
      <c r="JK164" s="442"/>
      <c r="JL164" s="442"/>
      <c r="JM164" s="442"/>
      <c r="JN164" s="442"/>
      <c r="JO164" s="442"/>
      <c r="JP164" s="442"/>
      <c r="JQ164" s="442"/>
      <c r="JR164" s="442"/>
      <c r="JS164" s="442"/>
      <c r="JT164" s="442"/>
      <c r="JU164" s="442"/>
      <c r="JV164" s="442"/>
      <c r="JW164" s="442"/>
      <c r="JX164" s="442"/>
      <c r="JY164" s="442"/>
      <c r="JZ164" s="442"/>
      <c r="KA164" s="442"/>
      <c r="KB164" s="442"/>
      <c r="KC164" s="442"/>
      <c r="KD164" s="442"/>
      <c r="KE164" s="442"/>
      <c r="KF164" s="442"/>
      <c r="KG164" s="442"/>
      <c r="KH164" s="442"/>
      <c r="KI164" s="442"/>
      <c r="KJ164" s="442"/>
      <c r="KK164" s="442"/>
      <c r="KL164" s="442"/>
      <c r="KM164" s="442"/>
      <c r="KN164" s="442"/>
      <c r="KO164" s="442"/>
      <c r="KP164" s="442"/>
      <c r="KQ164" s="442"/>
      <c r="KR164" s="442"/>
      <c r="KS164" s="442"/>
      <c r="KT164" s="442"/>
      <c r="KU164" s="442"/>
      <c r="KV164" s="442"/>
      <c r="KW164" s="442"/>
      <c r="KX164" s="442"/>
      <c r="KY164" s="442"/>
      <c r="KZ164" s="442"/>
      <c r="LA164" s="442"/>
      <c r="LB164" s="442"/>
      <c r="LC164" s="442"/>
      <c r="LD164" s="442"/>
      <c r="LE164" s="442"/>
      <c r="LF164" s="442"/>
      <c r="LG164" s="442"/>
      <c r="LH164" s="442"/>
      <c r="LI164" s="442"/>
      <c r="LJ164" s="442"/>
      <c r="LK164" s="442"/>
      <c r="LL164" s="442"/>
      <c r="LM164" s="442"/>
      <c r="LN164" s="442"/>
      <c r="LO164" s="442"/>
      <c r="LP164" s="442"/>
      <c r="LQ164" s="442"/>
      <c r="LR164" s="442"/>
      <c r="LS164" s="442"/>
      <c r="LT164" s="442"/>
      <c r="LU164" s="442"/>
      <c r="LV164" s="442"/>
      <c r="LW164" s="442"/>
      <c r="LX164" s="442"/>
      <c r="LY164" s="442"/>
      <c r="LZ164" s="442"/>
      <c r="MA164" s="442"/>
      <c r="MB164" s="442"/>
      <c r="MC164" s="442"/>
      <c r="MD164" s="442"/>
      <c r="ME164" s="442"/>
      <c r="MF164" s="442"/>
      <c r="MG164" s="442"/>
      <c r="MH164" s="442"/>
      <c r="MI164" s="442"/>
      <c r="MJ164" s="442"/>
      <c r="MK164" s="442"/>
      <c r="ML164" s="442"/>
      <c r="MM164" s="442"/>
      <c r="MN164" s="442"/>
      <c r="MO164" s="442"/>
      <c r="MP164" s="442"/>
      <c r="MQ164" s="442"/>
      <c r="MR164" s="442"/>
      <c r="MS164" s="442"/>
      <c r="MT164" s="442"/>
      <c r="MU164" s="442"/>
      <c r="MV164" s="442"/>
      <c r="MW164" s="442"/>
      <c r="MX164" s="442"/>
      <c r="MY164" s="442"/>
      <c r="MZ164" s="442"/>
      <c r="NA164" s="442"/>
      <c r="NB164" s="442"/>
      <c r="NC164" s="442"/>
      <c r="ND164" s="442"/>
      <c r="NE164" s="442"/>
      <c r="NF164" s="442"/>
      <c r="NG164" s="442"/>
      <c r="NH164" s="442"/>
      <c r="NI164" s="442"/>
      <c r="NJ164" s="442"/>
      <c r="NK164" s="442"/>
      <c r="NL164" s="442"/>
      <c r="NM164" s="442"/>
      <c r="NN164" s="442"/>
      <c r="NO164" s="442"/>
      <c r="NP164" s="442"/>
      <c r="NQ164" s="442"/>
      <c r="NR164" s="442"/>
      <c r="NS164" s="442"/>
      <c r="NT164" s="442"/>
      <c r="NU164" s="442"/>
      <c r="NV164" s="442"/>
      <c r="NW164" s="442"/>
      <c r="NX164" s="442"/>
      <c r="NY164" s="442"/>
      <c r="NZ164" s="442"/>
      <c r="OA164" s="442"/>
      <c r="OB164" s="442"/>
      <c r="OC164" s="442"/>
      <c r="OD164" s="442"/>
      <c r="OE164" s="442"/>
      <c r="OF164" s="442"/>
      <c r="OG164" s="442"/>
      <c r="OH164" s="442"/>
      <c r="OI164" s="442"/>
      <c r="OJ164" s="442"/>
      <c r="OK164" s="442"/>
      <c r="OL164" s="442"/>
      <c r="OM164" s="442"/>
      <c r="ON164" s="442"/>
      <c r="OO164" s="442"/>
      <c r="OP164" s="442"/>
      <c r="OQ164" s="442"/>
      <c r="OR164" s="442"/>
      <c r="OS164" s="442"/>
      <c r="OT164" s="442"/>
      <c r="OU164" s="442"/>
      <c r="OV164" s="442"/>
      <c r="OW164" s="442"/>
      <c r="OX164" s="442"/>
      <c r="OY164" s="442"/>
      <c r="OZ164" s="442"/>
      <c r="PA164" s="442"/>
      <c r="PB164" s="442"/>
      <c r="PC164" s="442"/>
      <c r="PD164" s="442"/>
      <c r="PE164" s="442"/>
      <c r="PF164" s="442"/>
      <c r="PG164" s="442"/>
      <c r="PH164" s="442"/>
      <c r="PI164" s="442"/>
      <c r="PJ164" s="442"/>
      <c r="PK164" s="442"/>
      <c r="PL164" s="442"/>
      <c r="PM164" s="442"/>
      <c r="PN164" s="442"/>
      <c r="PO164" s="442"/>
      <c r="PP164" s="442"/>
      <c r="PQ164" s="442"/>
      <c r="PR164" s="442"/>
      <c r="PS164" s="442"/>
      <c r="PT164" s="442"/>
      <c r="PU164" s="442"/>
      <c r="PV164" s="442"/>
      <c r="PW164" s="442"/>
      <c r="PX164" s="442"/>
      <c r="PY164" s="442"/>
      <c r="PZ164" s="442"/>
      <c r="QA164" s="442"/>
      <c r="QB164" s="442"/>
      <c r="QC164" s="442"/>
      <c r="QD164" s="442"/>
      <c r="QE164" s="442"/>
      <c r="QF164" s="442"/>
      <c r="QG164" s="442"/>
      <c r="QH164" s="442"/>
      <c r="QI164" s="442"/>
      <c r="QJ164" s="442"/>
      <c r="QK164" s="442"/>
      <c r="QL164" s="442"/>
      <c r="QM164" s="442"/>
      <c r="QN164" s="442"/>
      <c r="QO164" s="442"/>
      <c r="QP164" s="442"/>
      <c r="QQ164" s="442"/>
      <c r="QR164" s="442"/>
      <c r="QS164" s="442"/>
      <c r="QT164" s="442"/>
      <c r="QU164" s="442"/>
      <c r="QV164" s="442"/>
      <c r="QW164" s="442"/>
      <c r="QX164" s="442"/>
      <c r="QY164" s="442"/>
      <c r="QZ164" s="442"/>
      <c r="RA164" s="442"/>
      <c r="RB164" s="442"/>
      <c r="RC164" s="442"/>
      <c r="RD164" s="442"/>
      <c r="RE164" s="442"/>
      <c r="RF164" s="442"/>
      <c r="RG164" s="442"/>
      <c r="RH164" s="442"/>
      <c r="RI164" s="442"/>
      <c r="RJ164" s="442"/>
      <c r="RK164" s="442"/>
      <c r="RL164" s="442"/>
      <c r="RM164" s="442"/>
      <c r="RN164" s="442"/>
      <c r="RO164" s="442"/>
      <c r="RP164" s="442"/>
      <c r="RQ164" s="442"/>
      <c r="RR164" s="442"/>
      <c r="RS164" s="442"/>
      <c r="RT164" s="442"/>
      <c r="RU164" s="442"/>
      <c r="RV164" s="442"/>
      <c r="RW164" s="442"/>
      <c r="RX164" s="442"/>
      <c r="RY164" s="442"/>
      <c r="RZ164" s="442"/>
      <c r="SA164" s="442"/>
      <c r="SB164" s="442"/>
      <c r="SC164" s="442"/>
      <c r="SD164" s="442"/>
      <c r="SE164" s="442"/>
      <c r="SF164" s="442"/>
      <c r="SG164" s="442"/>
      <c r="SH164" s="442"/>
      <c r="SI164" s="442"/>
      <c r="SJ164" s="442"/>
      <c r="SK164" s="442"/>
      <c r="SL164" s="442"/>
      <c r="SM164" s="442"/>
      <c r="SN164" s="442"/>
      <c r="SO164" s="442"/>
      <c r="SP164" s="442"/>
      <c r="SQ164" s="442"/>
      <c r="SR164" s="442"/>
      <c r="SS164" s="442"/>
      <c r="ST164" s="442"/>
      <c r="SU164" s="442"/>
      <c r="SV164" s="442"/>
      <c r="SW164" s="442"/>
      <c r="SX164" s="442"/>
      <c r="SY164" s="442"/>
      <c r="SZ164" s="442"/>
      <c r="TA164" s="442"/>
      <c r="TB164" s="442"/>
      <c r="TC164" s="442"/>
      <c r="TD164" s="442"/>
      <c r="TE164" s="442"/>
      <c r="TF164" s="442"/>
      <c r="TG164" s="442"/>
      <c r="TH164" s="442"/>
      <c r="TI164" s="442"/>
      <c r="TJ164" s="442"/>
      <c r="TK164" s="442"/>
      <c r="TL164" s="442"/>
      <c r="TM164" s="442"/>
      <c r="TN164" s="442"/>
      <c r="TO164" s="442"/>
      <c r="TP164" s="442"/>
      <c r="TQ164" s="442"/>
      <c r="TR164" s="442"/>
      <c r="TS164" s="442"/>
      <c r="TT164" s="442"/>
      <c r="TU164" s="442"/>
      <c r="TV164" s="442"/>
      <c r="TW164" s="442"/>
      <c r="TX164" s="442"/>
      <c r="TY164" s="442"/>
      <c r="TZ164" s="442"/>
      <c r="UA164" s="442"/>
      <c r="UB164" s="442"/>
      <c r="UC164" s="442"/>
      <c r="UD164" s="442"/>
      <c r="UE164" s="442"/>
      <c r="UF164" s="442"/>
      <c r="UG164" s="442"/>
      <c r="UH164" s="442"/>
      <c r="UI164" s="442"/>
      <c r="UJ164" s="442"/>
      <c r="UK164" s="442"/>
      <c r="UL164" s="442"/>
      <c r="UM164" s="442"/>
      <c r="UN164" s="442"/>
      <c r="UO164" s="442"/>
      <c r="UP164" s="442"/>
      <c r="UQ164" s="442"/>
      <c r="UR164" s="442"/>
      <c r="US164" s="442"/>
      <c r="UT164" s="442"/>
      <c r="UU164" s="442"/>
      <c r="UV164" s="442"/>
      <c r="UW164" s="442"/>
      <c r="UX164" s="442"/>
      <c r="UY164" s="442"/>
      <c r="UZ164" s="442"/>
      <c r="VA164" s="442"/>
      <c r="VB164" s="442"/>
      <c r="VC164" s="442"/>
      <c r="VD164" s="442"/>
      <c r="VE164" s="442"/>
      <c r="VF164" s="442"/>
      <c r="VG164" s="442"/>
      <c r="VH164" s="442"/>
      <c r="VI164" s="442"/>
      <c r="VJ164" s="442"/>
      <c r="VK164" s="442"/>
      <c r="VL164" s="442"/>
      <c r="VM164" s="442"/>
      <c r="VN164" s="442"/>
      <c r="VO164" s="442"/>
      <c r="VP164" s="442"/>
      <c r="VQ164" s="442"/>
      <c r="VR164" s="442"/>
      <c r="VS164" s="442"/>
      <c r="VT164" s="442"/>
      <c r="VU164" s="442"/>
      <c r="VV164" s="442"/>
      <c r="VW164" s="442"/>
      <c r="VX164" s="442"/>
      <c r="VY164" s="442"/>
      <c r="VZ164" s="442"/>
      <c r="WA164" s="442"/>
      <c r="WB164" s="442"/>
      <c r="WC164" s="442"/>
      <c r="WD164" s="442"/>
      <c r="WE164" s="442"/>
      <c r="WF164" s="442"/>
      <c r="WG164" s="442"/>
      <c r="WH164" s="442"/>
      <c r="WI164" s="442"/>
      <c r="WJ164" s="442"/>
      <c r="WK164" s="442"/>
      <c r="WL164" s="442"/>
      <c r="WM164" s="442"/>
      <c r="WN164" s="442"/>
      <c r="WO164" s="442"/>
      <c r="WP164" s="442"/>
      <c r="WQ164" s="442"/>
      <c r="WR164" s="442"/>
      <c r="WS164" s="442"/>
      <c r="WT164" s="442"/>
      <c r="WU164" s="442"/>
      <c r="WV164" s="442"/>
      <c r="WW164" s="442"/>
      <c r="WX164" s="442"/>
      <c r="WY164" s="442"/>
      <c r="WZ164" s="442"/>
      <c r="XA164" s="442"/>
      <c r="XB164" s="442"/>
      <c r="XC164" s="442"/>
      <c r="XD164" s="442"/>
      <c r="XE164" s="442"/>
      <c r="XF164" s="442"/>
      <c r="XG164" s="442"/>
      <c r="XH164" s="442"/>
      <c r="XI164" s="442"/>
      <c r="XJ164" s="442"/>
      <c r="XK164" s="442"/>
      <c r="XL164" s="442"/>
      <c r="XM164" s="442"/>
      <c r="XN164" s="442"/>
      <c r="XO164" s="442"/>
      <c r="XP164" s="442"/>
      <c r="XQ164" s="442"/>
      <c r="XR164" s="442"/>
      <c r="XS164" s="442"/>
      <c r="XT164" s="442"/>
      <c r="XU164" s="442"/>
      <c r="XV164" s="442"/>
      <c r="XW164" s="442"/>
      <c r="XX164" s="442"/>
      <c r="XY164" s="442"/>
      <c r="XZ164" s="442"/>
      <c r="YA164" s="442"/>
      <c r="YB164" s="442"/>
      <c r="YC164" s="442"/>
      <c r="YD164" s="442"/>
      <c r="YE164" s="442"/>
      <c r="YF164" s="442"/>
      <c r="YG164" s="442"/>
      <c r="YH164" s="442"/>
      <c r="YI164" s="442"/>
      <c r="YJ164" s="442"/>
      <c r="YK164" s="442"/>
      <c r="YL164" s="442"/>
      <c r="YM164" s="442"/>
      <c r="YN164" s="442"/>
      <c r="YO164" s="442"/>
      <c r="YP164" s="442"/>
      <c r="YQ164" s="442"/>
      <c r="YR164" s="442"/>
      <c r="YS164" s="442"/>
      <c r="YT164" s="442"/>
      <c r="YU164" s="442"/>
      <c r="YV164" s="442"/>
      <c r="YW164" s="442"/>
      <c r="YX164" s="442"/>
      <c r="YY164" s="442"/>
      <c r="YZ164" s="442"/>
      <c r="ZA164" s="442"/>
      <c r="ZB164" s="442"/>
      <c r="ZC164" s="442"/>
      <c r="ZD164" s="442"/>
      <c r="ZE164" s="442"/>
      <c r="ZF164" s="442"/>
      <c r="ZG164" s="442"/>
      <c r="ZH164" s="442"/>
      <c r="ZI164" s="442"/>
      <c r="ZJ164" s="442"/>
      <c r="ZK164" s="442"/>
      <c r="ZL164" s="442"/>
      <c r="ZM164" s="442"/>
      <c r="ZN164" s="442"/>
      <c r="ZO164" s="442"/>
      <c r="ZP164" s="442"/>
      <c r="ZQ164" s="442"/>
      <c r="ZR164" s="442"/>
      <c r="ZS164" s="442"/>
      <c r="ZT164" s="442"/>
      <c r="ZU164" s="442"/>
      <c r="ZV164" s="442"/>
      <c r="ZW164" s="442"/>
      <c r="ZX164" s="442"/>
      <c r="ZY164" s="442"/>
      <c r="ZZ164" s="442"/>
      <c r="AAA164" s="442"/>
      <c r="AAB164" s="442"/>
      <c r="AAC164" s="442"/>
      <c r="AAD164" s="442"/>
      <c r="AAE164" s="442"/>
      <c r="AAF164" s="442"/>
      <c r="AAG164" s="442"/>
      <c r="AAH164" s="442"/>
      <c r="AAI164" s="442"/>
      <c r="AAJ164" s="442"/>
      <c r="AAK164" s="442"/>
      <c r="AAL164" s="442"/>
      <c r="AAM164" s="442"/>
      <c r="AAN164" s="442"/>
      <c r="AAO164" s="442"/>
      <c r="AAP164" s="442"/>
      <c r="AAQ164" s="442"/>
      <c r="AAR164" s="442"/>
      <c r="AAS164" s="442"/>
      <c r="AAT164" s="442"/>
      <c r="AAU164" s="442"/>
      <c r="AAV164" s="442"/>
      <c r="AAW164" s="442"/>
      <c r="AAX164" s="442"/>
      <c r="AAY164" s="442"/>
      <c r="AAZ164" s="442"/>
      <c r="ABA164" s="442"/>
      <c r="ABB164" s="442"/>
      <c r="ABC164" s="442"/>
      <c r="ABD164" s="442"/>
      <c r="ABE164" s="442"/>
      <c r="ABF164" s="442"/>
      <c r="ABG164" s="442"/>
      <c r="ABH164" s="442"/>
      <c r="ABI164" s="442"/>
      <c r="ABJ164" s="442"/>
      <c r="ABK164" s="442"/>
      <c r="ABL164" s="442"/>
      <c r="ABM164" s="442"/>
      <c r="ABN164" s="442"/>
      <c r="ABO164" s="442"/>
      <c r="ABP164" s="442"/>
      <c r="ABQ164" s="442"/>
      <c r="ABR164" s="442"/>
      <c r="ABS164" s="442"/>
      <c r="ABT164" s="442"/>
      <c r="ABU164" s="442"/>
      <c r="ABV164" s="442"/>
      <c r="ABW164" s="442"/>
      <c r="ABX164" s="442"/>
      <c r="ABY164" s="442"/>
      <c r="ABZ164" s="442"/>
      <c r="ACA164" s="442"/>
      <c r="ACB164" s="442"/>
      <c r="ACC164" s="442"/>
      <c r="ACD164" s="442"/>
      <c r="ACE164" s="442"/>
      <c r="ACF164" s="442"/>
      <c r="ACG164" s="442"/>
      <c r="ACH164" s="442"/>
      <c r="ACI164" s="442"/>
      <c r="ACJ164" s="442"/>
      <c r="ACK164" s="442"/>
      <c r="ACL164" s="442"/>
      <c r="ACM164" s="442"/>
      <c r="ACN164" s="442"/>
      <c r="ACO164" s="442"/>
      <c r="ACP164" s="442"/>
      <c r="ACQ164" s="442"/>
      <c r="ACR164" s="442"/>
      <c r="ACS164" s="442"/>
      <c r="ACT164" s="442"/>
      <c r="ACU164" s="442"/>
      <c r="ACV164" s="442"/>
      <c r="ACW164" s="442"/>
      <c r="ACX164" s="442"/>
      <c r="ACY164" s="442"/>
      <c r="ACZ164" s="442"/>
      <c r="ADA164" s="442"/>
      <c r="ADB164" s="442"/>
      <c r="ADC164" s="442"/>
      <c r="ADD164" s="442"/>
      <c r="ADE164" s="442"/>
      <c r="ADF164" s="442"/>
      <c r="ADG164" s="442"/>
      <c r="ADH164" s="442"/>
      <c r="ADI164" s="442"/>
      <c r="ADJ164" s="442"/>
      <c r="ADK164" s="442"/>
      <c r="ADL164" s="442"/>
      <c r="ADM164" s="442"/>
      <c r="ADN164" s="442"/>
      <c r="ADO164" s="442"/>
      <c r="ADP164" s="442"/>
      <c r="ADQ164" s="442"/>
      <c r="ADR164" s="442"/>
      <c r="ADS164" s="442"/>
      <c r="ADT164" s="442"/>
      <c r="ADU164" s="442"/>
      <c r="ADV164" s="442"/>
      <c r="ADW164" s="442"/>
      <c r="ADX164" s="442"/>
      <c r="ADY164" s="442"/>
      <c r="ADZ164" s="442"/>
      <c r="AEA164" s="442"/>
      <c r="AEB164" s="442"/>
      <c r="AEC164" s="442"/>
      <c r="AED164" s="442"/>
      <c r="AEE164" s="442"/>
      <c r="AEF164" s="442"/>
      <c r="AEG164" s="442"/>
      <c r="AEH164" s="442"/>
      <c r="AEI164" s="442"/>
      <c r="AEJ164" s="442"/>
      <c r="AEK164" s="442"/>
      <c r="AEL164" s="442"/>
      <c r="AEM164" s="442"/>
      <c r="AEN164" s="442"/>
      <c r="AEO164" s="442"/>
      <c r="AEP164" s="442"/>
      <c r="AEQ164" s="442"/>
      <c r="AER164" s="442"/>
      <c r="AES164" s="442"/>
      <c r="AET164" s="442"/>
      <c r="AEU164" s="442"/>
      <c r="AEV164" s="442"/>
      <c r="AEW164" s="442"/>
      <c r="AEX164" s="442"/>
      <c r="AEY164" s="442"/>
      <c r="AEZ164" s="442"/>
      <c r="AFA164" s="442"/>
      <c r="AFB164" s="442"/>
      <c r="AFC164" s="442"/>
      <c r="AFD164" s="442"/>
      <c r="AFE164" s="442"/>
      <c r="AFF164" s="442"/>
      <c r="AFG164" s="442"/>
      <c r="AFH164" s="442"/>
      <c r="AFI164" s="442"/>
      <c r="AFJ164" s="442"/>
      <c r="AFK164" s="442"/>
      <c r="AFL164" s="442"/>
      <c r="AFM164" s="442"/>
      <c r="AFN164" s="442"/>
      <c r="AFO164" s="442"/>
      <c r="AFP164" s="442"/>
      <c r="AFQ164" s="442"/>
      <c r="AFR164" s="442"/>
      <c r="AFS164" s="442"/>
      <c r="AFT164" s="442"/>
      <c r="AFU164" s="442"/>
      <c r="AFV164" s="442"/>
      <c r="AFW164" s="442"/>
      <c r="AFX164" s="442"/>
      <c r="AFY164" s="442"/>
      <c r="AFZ164" s="442"/>
      <c r="AGA164" s="442"/>
      <c r="AGB164" s="442"/>
      <c r="AGC164" s="442"/>
      <c r="AGD164" s="442"/>
      <c r="AGE164" s="442"/>
      <c r="AGF164" s="442"/>
      <c r="AGG164" s="442"/>
      <c r="AGH164" s="442"/>
      <c r="AGI164" s="442"/>
      <c r="AGJ164" s="442"/>
      <c r="AGK164" s="442"/>
      <c r="AGL164" s="442"/>
      <c r="AGM164" s="442"/>
      <c r="AGN164" s="442"/>
      <c r="AGO164" s="442"/>
      <c r="AGP164" s="442"/>
      <c r="AGQ164" s="442"/>
      <c r="AGR164" s="442"/>
      <c r="AGS164" s="442"/>
      <c r="AGT164" s="442"/>
      <c r="AGU164" s="442"/>
      <c r="AGV164" s="442"/>
      <c r="AGW164" s="442"/>
      <c r="AGX164" s="442"/>
      <c r="AGY164" s="442"/>
      <c r="AGZ164" s="442"/>
      <c r="AHA164" s="442"/>
      <c r="AHB164" s="442"/>
      <c r="AHC164" s="442"/>
      <c r="AHD164" s="442"/>
      <c r="AHE164" s="442"/>
      <c r="AHF164" s="442"/>
      <c r="AHG164" s="442"/>
      <c r="AHH164" s="442"/>
      <c r="AHI164" s="442"/>
      <c r="AHJ164" s="442"/>
      <c r="AHK164" s="442"/>
      <c r="AHL164" s="442"/>
      <c r="AHM164" s="442"/>
      <c r="AHN164" s="442"/>
      <c r="AHO164" s="442"/>
      <c r="AHP164" s="442"/>
      <c r="AHQ164" s="442"/>
      <c r="AHR164" s="442"/>
      <c r="AHS164" s="442"/>
      <c r="AHT164" s="442"/>
      <c r="AHU164" s="442"/>
      <c r="AHV164" s="442"/>
      <c r="AHW164" s="442"/>
      <c r="AHX164" s="442"/>
      <c r="AHY164" s="442"/>
      <c r="AHZ164" s="442"/>
      <c r="AIA164" s="442"/>
      <c r="AIB164" s="442"/>
      <c r="AIC164" s="442"/>
      <c r="AID164" s="442"/>
      <c r="AIE164" s="442"/>
      <c r="AIF164" s="442"/>
      <c r="AIG164" s="442"/>
      <c r="AIH164" s="442"/>
      <c r="AII164" s="442"/>
      <c r="AIJ164" s="442"/>
      <c r="AIK164" s="442"/>
      <c r="AIL164" s="442"/>
      <c r="AIM164" s="442"/>
      <c r="AIN164" s="442"/>
      <c r="AIO164" s="442"/>
      <c r="AIP164" s="442"/>
      <c r="AIQ164" s="442"/>
      <c r="AIR164" s="442"/>
      <c r="AIS164" s="442"/>
      <c r="AIT164" s="442"/>
      <c r="AIU164" s="442"/>
      <c r="AIV164" s="442"/>
      <c r="AIW164" s="442"/>
      <c r="AIX164" s="442"/>
      <c r="AIY164" s="442"/>
      <c r="AIZ164" s="442"/>
      <c r="AJA164" s="442"/>
      <c r="AJB164" s="442"/>
      <c r="AJC164" s="442"/>
      <c r="AJD164" s="442"/>
      <c r="AJE164" s="442"/>
      <c r="AJF164" s="442"/>
      <c r="AJG164" s="442"/>
      <c r="AJH164" s="442"/>
      <c r="AJI164" s="442"/>
      <c r="AJJ164" s="442"/>
      <c r="AJK164" s="442"/>
      <c r="AJL164" s="442"/>
      <c r="AJM164" s="442"/>
      <c r="AJN164" s="442"/>
      <c r="AJO164" s="442"/>
      <c r="AJP164" s="442"/>
      <c r="AJQ164" s="442"/>
      <c r="AJR164" s="442"/>
      <c r="AJS164" s="442"/>
      <c r="AJT164" s="442"/>
      <c r="AJU164" s="442"/>
      <c r="AJV164" s="442"/>
      <c r="AJW164" s="442"/>
      <c r="AJX164" s="442"/>
      <c r="AJY164" s="442"/>
      <c r="AJZ164" s="442"/>
      <c r="AKA164" s="442"/>
      <c r="AKB164" s="442"/>
      <c r="AKC164" s="442"/>
      <c r="AKD164" s="442"/>
      <c r="AKE164" s="442"/>
      <c r="AKF164" s="442"/>
      <c r="AKG164" s="442"/>
      <c r="AKH164" s="442"/>
      <c r="AKI164" s="442"/>
      <c r="AKJ164" s="442"/>
      <c r="AKK164" s="442"/>
      <c r="AKL164" s="442"/>
      <c r="AKM164" s="442"/>
      <c r="AKN164" s="442"/>
      <c r="AKO164" s="442"/>
      <c r="AKP164" s="442"/>
      <c r="AKQ164" s="442"/>
      <c r="AKR164" s="442"/>
      <c r="AKS164" s="442"/>
      <c r="AKT164" s="442"/>
      <c r="AKU164" s="442"/>
      <c r="AKV164" s="442"/>
      <c r="AKW164" s="442"/>
      <c r="AKX164" s="442"/>
      <c r="AKY164" s="442"/>
      <c r="AKZ164" s="442"/>
      <c r="ALA164" s="442"/>
      <c r="ALB164" s="442"/>
      <c r="ALC164" s="442"/>
      <c r="ALD164" s="442"/>
      <c r="ALE164" s="442"/>
      <c r="ALF164" s="442"/>
      <c r="ALG164" s="442"/>
      <c r="ALH164" s="442"/>
      <c r="ALI164" s="442"/>
      <c r="ALJ164" s="442"/>
      <c r="ALK164" s="442"/>
      <c r="ALL164" s="442"/>
      <c r="ALM164" s="442"/>
      <c r="ALN164" s="442"/>
      <c r="ALO164" s="442"/>
      <c r="ALP164" s="442"/>
      <c r="ALQ164" s="442"/>
      <c r="ALR164" s="442"/>
      <c r="ALS164" s="442"/>
      <c r="ALT164" s="442"/>
      <c r="ALU164" s="442"/>
      <c r="ALV164" s="442"/>
      <c r="ALW164" s="442"/>
      <c r="ALX164" s="442"/>
      <c r="ALY164" s="442"/>
      <c r="ALZ164" s="442"/>
      <c r="AMA164" s="442"/>
      <c r="AMB164" s="442"/>
      <c r="AMC164" s="442"/>
      <c r="AMD164" s="442"/>
      <c r="AME164" s="442"/>
      <c r="AMF164" s="442"/>
      <c r="AMG164" s="442"/>
      <c r="AMH164" s="442"/>
      <c r="AMI164" s="442"/>
      <c r="AMJ164" s="442"/>
      <c r="AMK164" s="442"/>
      <c r="AML164" s="442"/>
      <c r="AMM164" s="442"/>
      <c r="AMN164" s="442"/>
      <c r="AMO164" s="442"/>
      <c r="AMP164" s="442"/>
      <c r="AMQ164" s="442"/>
      <c r="AMR164" s="442"/>
      <c r="AMS164" s="442"/>
      <c r="AMT164" s="442"/>
      <c r="AMU164" s="442"/>
      <c r="AMV164" s="442"/>
      <c r="AMW164" s="442"/>
      <c r="AMX164" s="442"/>
      <c r="AMY164" s="442"/>
      <c r="AMZ164" s="442"/>
      <c r="ANA164" s="442"/>
      <c r="ANB164" s="442"/>
      <c r="ANC164" s="442"/>
      <c r="AND164" s="442"/>
      <c r="ANE164" s="442"/>
      <c r="ANF164" s="442"/>
      <c r="ANG164" s="442"/>
      <c r="ANH164" s="442"/>
      <c r="ANI164" s="442"/>
      <c r="ANJ164" s="442"/>
    </row>
    <row r="165" spans="1:1050" s="576" customFormat="1" ht="26.1" customHeight="1" outlineLevel="2" x14ac:dyDescent="0.2">
      <c r="A165" s="386">
        <f>EJ165</f>
        <v>430</v>
      </c>
      <c r="B165" s="387" t="s">
        <v>137</v>
      </c>
      <c r="C165" s="387" t="s">
        <v>126</v>
      </c>
      <c r="D165" s="387" t="s">
        <v>10</v>
      </c>
      <c r="E165" s="387" t="s">
        <v>127</v>
      </c>
      <c r="F165" s="387" t="s">
        <v>128</v>
      </c>
      <c r="G165" s="388" t="s">
        <v>239</v>
      </c>
      <c r="H165" s="389" t="s">
        <v>130</v>
      </c>
      <c r="I165" s="389">
        <v>26</v>
      </c>
      <c r="J165" s="391">
        <v>925.96</v>
      </c>
      <c r="K165" s="391">
        <v>167.75</v>
      </c>
      <c r="L165" s="391">
        <v>690.47</v>
      </c>
      <c r="M165" s="391">
        <v>257.76</v>
      </c>
      <c r="N165" s="391"/>
      <c r="O165" s="391"/>
      <c r="P165" s="391"/>
      <c r="Q165" s="391"/>
      <c r="R165" s="391"/>
      <c r="S165" s="391"/>
      <c r="T165" s="391">
        <f>SUM(J165:S165)</f>
        <v>2041.94</v>
      </c>
      <c r="U165" s="391">
        <f>(((J165+K165+L165+N165+P165)*14)+((M165+O165+Q165+R165+S165)*12))</f>
        <v>28071.64</v>
      </c>
      <c r="V165" s="389">
        <v>7</v>
      </c>
      <c r="W165" s="392">
        <v>22</v>
      </c>
      <c r="X165" s="393">
        <f>VLOOKUP(W165,'[1]PPTOS GENERALES 2024'!$AL$11:$AN$40,3)*Y165</f>
        <v>612.99</v>
      </c>
      <c r="Y165" s="394">
        <v>1</v>
      </c>
      <c r="Z165" s="395">
        <f>VLOOKUP(C165,'[1]PPTOS GENERALES 2024'!$AL$3:$AO$8,4)*Y165</f>
        <v>1152.97</v>
      </c>
      <c r="AA165" s="395">
        <f>VLOOKUP(C165,'[1]PPTOS GENERALES 2024'!$AL$3:$AP$8,5)*DM165*Y165</f>
        <v>460.35</v>
      </c>
      <c r="AB165" s="395"/>
      <c r="AC165" s="391">
        <f>VLOOKUP(C165,'[1]PPTOS GENERALES 2024'!$AU$3:$AV$8,2)*Y165</f>
        <v>840.87924999999996</v>
      </c>
      <c r="AD165" s="391">
        <f>VLOOKUP(C165,'[1]PPTOS GENERALES 2024'!$AU$3:$AW$8,3)*DM165*Y165</f>
        <v>335.65674999999999</v>
      </c>
      <c r="AE165" s="396">
        <f>VLOOKUP(I165,'[1]PPTOS GENERALES 2024'!$AL$11:$AN$40,3)*Y165</f>
        <v>839.48</v>
      </c>
      <c r="AF165" s="391"/>
      <c r="AG165" s="391">
        <f>VLOOKUP(V165,'[1]PPTOS GENERALES 2024'!$AL$45:$AU$56,10)*Y165</f>
        <v>707.5</v>
      </c>
      <c r="AH165" s="391"/>
      <c r="AI165" s="391"/>
      <c r="AJ165" s="391"/>
      <c r="AK165" s="397"/>
      <c r="AL165" s="391">
        <f>VLOOKUP(V165,'[1]PPTOS GENERALES 2024'!$AL$45:$BB$56,12)*AK165</f>
        <v>0</v>
      </c>
      <c r="AM165" s="397"/>
      <c r="AN165" s="391">
        <f>VLOOKUP(V165,'[1]PPTOS GENERALES 2024'!$AL$45:$BB$56,14)*AM165</f>
        <v>0</v>
      </c>
      <c r="AO165" s="397"/>
      <c r="AP165" s="391">
        <f>VLOOKUP(V165,'[1]PPTOS GENERALES 2024'!$AL$45:$BB$56,15)*AO165</f>
        <v>0</v>
      </c>
      <c r="AQ165" s="397"/>
      <c r="AR165" s="391">
        <f>VLOOKUP(V165,'[1]PPTOS GENERALES 2024'!$AL$45:$BB$56,17)*AQ165</f>
        <v>0</v>
      </c>
      <c r="AS165" s="397"/>
      <c r="AT165" s="391">
        <f>VLOOKUP(V165,'[1]PPTOS GENERALES 2024'!$AL$45:$BG$56,18)*AS165</f>
        <v>0</v>
      </c>
      <c r="AU165" s="398"/>
      <c r="AV165" s="391">
        <f>VLOOKUP(V165,'[1]PPTOS GENERALES 2024'!$AL$45:$BG$56,19)*AU165</f>
        <v>0</v>
      </c>
      <c r="AW165" s="398"/>
      <c r="AX165" s="391">
        <f>VLOOKUP(V165,'[1]PPTOS GENERALES 2024'!$AL$45:$BG$56,20)*AW165</f>
        <v>0</v>
      </c>
      <c r="AY165" s="398"/>
      <c r="AZ165" s="391">
        <f>VLOOKUP(V165,'[1]PPTOS GENERALES 2024'!$AL$45:$BG$56,21)*AY165</f>
        <v>0</v>
      </c>
      <c r="BA165" s="398"/>
      <c r="BB165" s="391">
        <f>VLOOKUP(V165,'[1]PPTOS GENERALES 2024'!$AL$45:$BG$56,22)*BA165</f>
        <v>0</v>
      </c>
      <c r="BC165" s="398"/>
      <c r="BD165" s="270">
        <f>VLOOKUP(V165,'[1]PPTOS GENERALES 2024'!$AL$45:$BZ$56,23)*BC165</f>
        <v>0</v>
      </c>
      <c r="BE165" s="398"/>
      <c r="BF165" s="270">
        <f>VLOOKUP(V165,'[1]PPTOS GENERALES 2024'!$AL$45:$BZ$56,24)*BE165</f>
        <v>0</v>
      </c>
      <c r="BG165" s="398"/>
      <c r="BH165" s="270">
        <f>VLOOKUP(V165,'[1]PPTOS GENERALES 2024'!$AL$45:$BZ$56,25)*BG165</f>
        <v>0</v>
      </c>
      <c r="BI165" s="398"/>
      <c r="BJ165" s="270">
        <f>VLOOKUP(V165,'[1]PPTOS GENERALES 2024'!$AL$45:$BZ$56,26)*BI165</f>
        <v>0</v>
      </c>
      <c r="BK165" s="398"/>
      <c r="BL165" s="270">
        <f>VLOOKUP(V165,'[1]PPTOS GENERALES 2024'!$AL$45:$BZ$56,27)*BK165</f>
        <v>0</v>
      </c>
      <c r="BM165" s="270"/>
      <c r="BN165" s="270">
        <f>VLOOKUP(V165,'[1]PPTOS GENERALES 2024'!$AL$45:$BZ$56,28)*BM165</f>
        <v>0</v>
      </c>
      <c r="BO165" s="270"/>
      <c r="BP165" s="270">
        <f>VLOOKUP(V165,'[1]PPTOS GENERALES 2024'!$AL$45:$BZ$56,29)*BO165</f>
        <v>0</v>
      </c>
      <c r="BQ165" s="270"/>
      <c r="BR165" s="270">
        <f>VLOOKUP(V165,'[1]PPTOS GENERALES 2024'!$AL$45:$BZ$56,30)*BQ165</f>
        <v>0</v>
      </c>
      <c r="BS165" s="270"/>
      <c r="BT165" s="270">
        <f>VLOOKUP(V165,'[1]PPTOS GENERALES 2024'!$AL$45:$BZ$56,31)*BS165</f>
        <v>0</v>
      </c>
      <c r="BU165" s="270"/>
      <c r="BV165" s="270">
        <f>VLOOKUP(V165,'[1]PPTOS GENERALES 2024'!$AL$45:$BZ$56,32)*BU165</f>
        <v>0</v>
      </c>
      <c r="BW165" s="270"/>
      <c r="BX165" s="270">
        <f>VLOOKUP(V165,'[1]PPTOS GENERALES 2024'!$AL$45:$BZ$56,33)*BW165</f>
        <v>0</v>
      </c>
      <c r="BY165" s="270"/>
      <c r="BZ165" s="270">
        <f>VLOOKUP(V165,'[1]PPTOS GENERALES 2024'!$AL$45:$BZ$56,34)*BY165</f>
        <v>0</v>
      </c>
      <c r="CA165" s="270"/>
      <c r="CB165" s="270">
        <f>VLOOKUP(V165,'[1]PPTOS GENERALES 2024'!$AL$45:$BZ$56,35)*CA165</f>
        <v>0</v>
      </c>
      <c r="CC165" s="270">
        <v>0</v>
      </c>
      <c r="CD165" s="270">
        <f>VLOOKUP(V165,'[1]PPTOS GENERALES 2024'!$AL$45:$BZ$56,36)*CC165</f>
        <v>0</v>
      </c>
      <c r="CE165" s="270">
        <v>0</v>
      </c>
      <c r="CF165" s="270">
        <f>VLOOKUP(V165,'[1]PPTOS GENERALES 2024'!$AL$45:$BZ$56,37)*CE165</f>
        <v>0</v>
      </c>
      <c r="CG165" s="270">
        <v>0</v>
      </c>
      <c r="CH165" s="270">
        <f>VLOOKUP(V165,'[1]PPTOS GENERALES 2024'!$AL$45:$BZ$56,38)*CG165</f>
        <v>0</v>
      </c>
      <c r="CI165" s="270">
        <v>0</v>
      </c>
      <c r="CJ165" s="270">
        <f>VLOOKUP(V165,'[1]PPTOS GENERALES 2024'!$AL$45:$BZ$56,39)*CI165</f>
        <v>0</v>
      </c>
      <c r="CK165" s="270"/>
      <c r="CL165" s="270">
        <f>VLOOKUP(V165,'[1]PPTOS GENERALES 2024'!$AL$45:$BZ$56,40)*CK165</f>
        <v>0</v>
      </c>
      <c r="CM165" s="270"/>
      <c r="CN165" s="270">
        <f>VLOOKUP(V165,'[1]PPTOS GENERALES 2024'!$AL$45:$BZ$56,41)*CM165</f>
        <v>0</v>
      </c>
      <c r="CO165" s="391"/>
      <c r="CP165" s="391">
        <f t="array" ref="CP165">(Z165*12)+(AC165*2)</f>
        <v>15517.398499999999</v>
      </c>
      <c r="CQ165" s="391"/>
      <c r="CR165" s="391"/>
      <c r="CS165" s="391">
        <v>0</v>
      </c>
      <c r="CT165" s="391"/>
      <c r="CU165" s="391">
        <f t="array" ref="CU165">ROUND((AA165*12)+ (AD165*2)+AB165,2)</f>
        <v>6195.51</v>
      </c>
      <c r="CV165" s="270">
        <f>SUM(CO165:CU165)</f>
        <v>21712.908499999998</v>
      </c>
      <c r="CW165" s="391">
        <f t="array" ref="CW165">ROUND((AE165+AF165)*14,2)</f>
        <v>11752.72</v>
      </c>
      <c r="CX165" s="391">
        <f t="array" ref="CX165">ROUND(AG165*14,2)</f>
        <v>9905</v>
      </c>
      <c r="CY165" s="270">
        <f t="shared" ref="CY165:CY166" si="127">ROUND((AH165+AJ165+AL165+AN165+AP165+AR165+AT165+AV165+AX165+AZ165+BB165+BD165+BF165+BH165+BJ165+BL165+BN165+BP165+BR165+BT165+BV165+BX165+BZ165+CB165+CD165+CF165+CH165+CJ165+CL165+CN165)*14+(AI165)*14,2)</f>
        <v>0</v>
      </c>
      <c r="CZ165" s="278">
        <f t="shared" ref="CZ165" si="128">SUM(CX165:CY165)</f>
        <v>9905</v>
      </c>
      <c r="DA165" s="129">
        <f>CO165+CP165+CR165+CS165+CT165+CU165+CW165+CX165+CY165</f>
        <v>43370.628499999999</v>
      </c>
      <c r="DB165" s="390">
        <v>0</v>
      </c>
      <c r="DC165" s="400">
        <f>((Z165*14)+(AA165*14)+(AE165*14)+(AF165*14)+(AG165*14)+(AJ165*12)+(AR165*12)+(AT165*12)+(AV165*12)+(AX165*12)+(BB165*12)+DB165)</f>
        <v>44244.2</v>
      </c>
      <c r="DD165" s="401">
        <f>((DC165/U165)-1)</f>
        <v>0.5761173910751205</v>
      </c>
      <c r="DE165" s="391"/>
      <c r="DF165" s="391"/>
      <c r="DG165" s="391">
        <f>Z165+AA165+AE165+AF165+AG165+AH165+AI165+AJ165+AL165+AN165+AP165+AR165+AT165+AV165+AX165+AZ165+BB165</f>
        <v>3160.3</v>
      </c>
      <c r="DH165" s="389" t="e">
        <f>#REF!-#REF!</f>
        <v>#REF!</v>
      </c>
      <c r="DI165" s="402" t="s">
        <v>122</v>
      </c>
      <c r="DJ165" s="402" t="s">
        <v>308</v>
      </c>
      <c r="DK165" s="284">
        <v>45658</v>
      </c>
      <c r="DL165" s="403">
        <f>DATEDIF(DJ165,DK165,"y")/3</f>
        <v>11</v>
      </c>
      <c r="DM165" s="403">
        <f>DATEDIF(DJ165,DK165,"y")/3</f>
        <v>11</v>
      </c>
      <c r="DN165" s="404">
        <f>ROUND(AF165/30,2)</f>
        <v>0</v>
      </c>
      <c r="DO165" s="405">
        <f>ROUND(AJ165/30,2)</f>
        <v>0</v>
      </c>
      <c r="DP165" s="405">
        <f>ROUND(AL165/30,2)</f>
        <v>0</v>
      </c>
      <c r="DQ165" s="405">
        <f>ROUND(AN165/30,2)</f>
        <v>0</v>
      </c>
      <c r="DR165" s="405">
        <f>ROUND(AP165/30,2)</f>
        <v>0</v>
      </c>
      <c r="DS165" s="405">
        <f>ROUND(AR165/30,2)</f>
        <v>0</v>
      </c>
      <c r="DT165" s="405">
        <f>ROUND(AT165/30,2)</f>
        <v>0</v>
      </c>
      <c r="DU165" s="405">
        <f>ROUND(AV165/30,2)</f>
        <v>0</v>
      </c>
      <c r="DV165" s="405">
        <f>ROUND(AX165/30,2)</f>
        <v>0</v>
      </c>
      <c r="DW165" s="405">
        <f>ROUND(AZ165/30,2)</f>
        <v>0</v>
      </c>
      <c r="DX165" s="405">
        <f>ROUND(BB165/30,2)</f>
        <v>0</v>
      </c>
      <c r="DY165" s="204"/>
      <c r="DZ165" s="406">
        <v>109</v>
      </c>
      <c r="EA165" s="406">
        <v>2425.12</v>
      </c>
      <c r="EB165" s="407" t="e">
        <f>#REF!-DZ165</f>
        <v>#REF!</v>
      </c>
      <c r="EC165" s="408">
        <f>DG165-EA165</f>
        <v>735.18000000000029</v>
      </c>
      <c r="ED165" s="409">
        <f>ROUND(DB165/2,2)</f>
        <v>0</v>
      </c>
      <c r="EE165" s="204"/>
      <c r="EF165" s="204"/>
      <c r="EG165" s="204"/>
      <c r="EH165" s="204"/>
      <c r="EI165" s="134">
        <v>430</v>
      </c>
      <c r="EJ165" s="124">
        <v>430</v>
      </c>
      <c r="EK165" s="295" t="s">
        <v>244</v>
      </c>
      <c r="EL165" s="205">
        <v>3</v>
      </c>
      <c r="EM165" s="205">
        <v>0</v>
      </c>
      <c r="EN165" s="205" t="s">
        <v>132</v>
      </c>
      <c r="EO165" s="170" t="s">
        <v>132</v>
      </c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  <c r="IP165" s="171"/>
      <c r="IQ165" s="171"/>
      <c r="IR165" s="171"/>
      <c r="IS165" s="171"/>
      <c r="IT165" s="171"/>
      <c r="IU165" s="171"/>
      <c r="IV165" s="171"/>
      <c r="IW165" s="171"/>
      <c r="IX165" s="171"/>
      <c r="IY165" s="171"/>
      <c r="IZ165" s="171"/>
      <c r="JA165" s="171"/>
      <c r="JB165" s="171"/>
      <c r="JC165" s="171"/>
      <c r="JD165" s="171"/>
      <c r="JE165" s="171"/>
      <c r="JF165" s="171"/>
      <c r="JG165" s="171"/>
      <c r="JH165" s="171"/>
      <c r="JI165" s="171"/>
      <c r="JJ165" s="171"/>
      <c r="JK165" s="171"/>
      <c r="JL165" s="171"/>
      <c r="JM165" s="171"/>
      <c r="JN165" s="171"/>
      <c r="JO165" s="171"/>
      <c r="JP165" s="171"/>
      <c r="JQ165" s="171"/>
      <c r="JR165" s="171"/>
      <c r="JS165" s="171"/>
      <c r="JT165" s="171"/>
      <c r="JU165" s="171"/>
      <c r="JV165" s="171"/>
      <c r="JW165" s="171"/>
      <c r="JX165" s="171"/>
      <c r="JY165" s="171"/>
      <c r="JZ165" s="171"/>
      <c r="KA165" s="171"/>
      <c r="KB165" s="171"/>
      <c r="KC165" s="171"/>
      <c r="KD165" s="171"/>
      <c r="KE165" s="171"/>
      <c r="KF165" s="171"/>
      <c r="KG165" s="171"/>
      <c r="KH165" s="171"/>
      <c r="KI165" s="171"/>
      <c r="KJ165" s="171"/>
      <c r="KK165" s="171"/>
      <c r="KL165" s="171"/>
      <c r="KM165" s="171"/>
      <c r="KN165" s="171"/>
      <c r="KO165" s="171"/>
      <c r="KP165" s="171"/>
      <c r="KQ165" s="171"/>
      <c r="KR165" s="171"/>
      <c r="KS165" s="171"/>
      <c r="KT165" s="171"/>
      <c r="KU165" s="171"/>
      <c r="KV165" s="171"/>
      <c r="KW165" s="171"/>
      <c r="KX165" s="171"/>
      <c r="KY165" s="171"/>
      <c r="KZ165" s="171"/>
      <c r="LA165" s="171"/>
      <c r="LB165" s="171"/>
      <c r="LC165" s="171"/>
      <c r="LD165" s="171"/>
      <c r="LE165" s="171"/>
      <c r="LF165" s="171"/>
      <c r="LG165" s="171"/>
      <c r="LH165" s="171"/>
      <c r="LI165" s="171"/>
      <c r="LJ165" s="171"/>
      <c r="LK165" s="171"/>
      <c r="LL165" s="171"/>
      <c r="LM165" s="171"/>
      <c r="LN165" s="171"/>
      <c r="LO165" s="171"/>
      <c r="LP165" s="171"/>
      <c r="LQ165" s="171"/>
      <c r="LR165" s="171"/>
      <c r="LS165" s="171"/>
      <c r="LT165" s="171"/>
      <c r="LU165" s="171"/>
      <c r="LV165" s="171"/>
      <c r="LW165" s="171"/>
      <c r="LX165" s="171"/>
      <c r="LY165" s="171"/>
      <c r="LZ165" s="171"/>
      <c r="MA165" s="171"/>
      <c r="MB165" s="171"/>
      <c r="MC165" s="171"/>
      <c r="MD165" s="171"/>
      <c r="ME165" s="171"/>
      <c r="MF165" s="171"/>
      <c r="MG165" s="171"/>
      <c r="MH165" s="171"/>
      <c r="MI165" s="171"/>
      <c r="MJ165" s="171"/>
      <c r="MK165" s="171"/>
      <c r="ML165" s="171"/>
      <c r="MM165" s="171"/>
      <c r="MN165" s="171"/>
      <c r="MO165" s="171"/>
      <c r="MP165" s="171"/>
      <c r="MQ165" s="171"/>
      <c r="MR165" s="171"/>
      <c r="MS165" s="171"/>
      <c r="MT165" s="171"/>
      <c r="MU165" s="171"/>
      <c r="MV165" s="171"/>
      <c r="MW165" s="171"/>
      <c r="MX165" s="171"/>
      <c r="MY165" s="171"/>
      <c r="MZ165" s="171"/>
      <c r="NA165" s="171"/>
      <c r="NB165" s="171"/>
      <c r="NC165" s="171"/>
      <c r="ND165" s="171"/>
      <c r="NE165" s="171"/>
      <c r="NF165" s="171"/>
      <c r="NG165" s="171"/>
      <c r="NH165" s="171"/>
      <c r="NI165" s="171"/>
      <c r="NJ165" s="171"/>
      <c r="NK165" s="171"/>
      <c r="NL165" s="171"/>
      <c r="NM165" s="171"/>
      <c r="NN165" s="171"/>
      <c r="NO165" s="171"/>
      <c r="NP165" s="171"/>
      <c r="NQ165" s="171"/>
      <c r="NR165" s="171"/>
      <c r="NS165" s="171"/>
      <c r="NT165" s="171"/>
      <c r="NU165" s="171"/>
      <c r="NV165" s="171"/>
      <c r="NW165" s="171"/>
      <c r="NX165" s="171"/>
      <c r="NY165" s="171"/>
      <c r="NZ165" s="171"/>
      <c r="OA165" s="171"/>
      <c r="OB165" s="171"/>
      <c r="OC165" s="171"/>
      <c r="OD165" s="171"/>
      <c r="OE165" s="171"/>
      <c r="OF165" s="171"/>
      <c r="OG165" s="171"/>
      <c r="OH165" s="171"/>
      <c r="OI165" s="171"/>
      <c r="OJ165" s="171"/>
      <c r="OK165" s="171"/>
      <c r="OL165" s="171"/>
      <c r="OM165" s="171"/>
      <c r="ON165" s="171"/>
      <c r="OO165" s="171"/>
      <c r="OP165" s="171"/>
      <c r="OQ165" s="171"/>
      <c r="OR165" s="171"/>
      <c r="OS165" s="171"/>
      <c r="OT165" s="171"/>
      <c r="OU165" s="171"/>
      <c r="OV165" s="171"/>
      <c r="OW165" s="171"/>
      <c r="OX165" s="171"/>
      <c r="OY165" s="171"/>
      <c r="OZ165" s="171"/>
      <c r="PA165" s="171"/>
      <c r="PB165" s="171"/>
      <c r="PC165" s="171"/>
      <c r="PD165" s="171"/>
      <c r="PE165" s="171"/>
      <c r="PF165" s="171"/>
      <c r="PG165" s="171"/>
      <c r="PH165" s="171"/>
      <c r="PI165" s="171"/>
      <c r="PJ165" s="171"/>
      <c r="PK165" s="171"/>
      <c r="PL165" s="171"/>
      <c r="PM165" s="171"/>
      <c r="PN165" s="171"/>
      <c r="PO165" s="171"/>
      <c r="PP165" s="171"/>
      <c r="PQ165" s="171"/>
      <c r="PR165" s="171"/>
      <c r="PS165" s="171"/>
      <c r="PT165" s="171"/>
      <c r="PU165" s="171"/>
      <c r="PV165" s="171"/>
      <c r="PW165" s="171"/>
      <c r="PX165" s="171"/>
      <c r="PY165" s="171"/>
      <c r="PZ165" s="171"/>
      <c r="QA165" s="171"/>
      <c r="QB165" s="171"/>
      <c r="QC165" s="171"/>
      <c r="QD165" s="171"/>
      <c r="QE165" s="171"/>
      <c r="QF165" s="171"/>
      <c r="QG165" s="171"/>
      <c r="QH165" s="171"/>
      <c r="QI165" s="171"/>
      <c r="QJ165" s="171"/>
      <c r="QK165" s="171"/>
      <c r="QL165" s="171"/>
      <c r="QM165" s="171"/>
      <c r="QN165" s="171"/>
      <c r="QO165" s="171"/>
      <c r="QP165" s="171"/>
      <c r="QQ165" s="171"/>
      <c r="QR165" s="171"/>
      <c r="QS165" s="171"/>
      <c r="QT165" s="171"/>
      <c r="QU165" s="171"/>
      <c r="QV165" s="171"/>
      <c r="QW165" s="171"/>
      <c r="QX165" s="171"/>
      <c r="QY165" s="171"/>
      <c r="QZ165" s="171"/>
      <c r="RA165" s="171"/>
      <c r="RB165" s="171"/>
      <c r="RC165" s="171"/>
      <c r="RD165" s="171"/>
      <c r="RE165" s="171"/>
      <c r="RF165" s="171"/>
      <c r="RG165" s="171"/>
      <c r="RH165" s="171"/>
      <c r="RI165" s="171"/>
      <c r="RJ165" s="171"/>
      <c r="RK165" s="171"/>
      <c r="RL165" s="171"/>
      <c r="RM165" s="171"/>
      <c r="RN165" s="171"/>
      <c r="RO165" s="171"/>
      <c r="RP165" s="171"/>
      <c r="RQ165" s="171"/>
      <c r="RR165" s="171"/>
      <c r="RS165" s="171"/>
      <c r="RT165" s="171"/>
      <c r="RU165" s="171"/>
      <c r="RV165" s="171"/>
      <c r="RW165" s="171"/>
      <c r="RX165" s="171"/>
      <c r="RY165" s="171"/>
      <c r="RZ165" s="171"/>
      <c r="SA165" s="171"/>
      <c r="SB165" s="171"/>
      <c r="SC165" s="171"/>
      <c r="SD165" s="171"/>
      <c r="SE165" s="171"/>
      <c r="SF165" s="171"/>
      <c r="SG165" s="171"/>
      <c r="SH165" s="171"/>
      <c r="SI165" s="171"/>
      <c r="SJ165" s="171"/>
      <c r="SK165" s="171"/>
      <c r="SL165" s="171"/>
      <c r="SM165" s="171"/>
      <c r="SN165" s="171"/>
      <c r="SO165" s="171"/>
      <c r="SP165" s="171"/>
      <c r="SQ165" s="171"/>
      <c r="SR165" s="171"/>
      <c r="SS165" s="171"/>
      <c r="ST165" s="171"/>
      <c r="SU165" s="171"/>
      <c r="SV165" s="171"/>
      <c r="SW165" s="171"/>
      <c r="SX165" s="171"/>
      <c r="SY165" s="171"/>
      <c r="SZ165" s="171"/>
      <c r="TA165" s="171"/>
      <c r="TB165" s="171"/>
      <c r="TC165" s="171"/>
      <c r="TD165" s="171"/>
      <c r="TE165" s="171"/>
      <c r="TF165" s="171"/>
      <c r="TG165" s="171"/>
      <c r="TH165" s="171"/>
      <c r="TI165" s="171"/>
      <c r="TJ165" s="171"/>
      <c r="TK165" s="171"/>
      <c r="TL165" s="171"/>
      <c r="TM165" s="171"/>
      <c r="TN165" s="171"/>
      <c r="TO165" s="171"/>
      <c r="TP165" s="171"/>
      <c r="TQ165" s="171"/>
      <c r="TR165" s="171"/>
      <c r="TS165" s="171"/>
      <c r="TT165" s="171"/>
      <c r="TU165" s="171"/>
      <c r="TV165" s="171"/>
      <c r="TW165" s="171"/>
      <c r="TX165" s="171"/>
      <c r="TY165" s="171"/>
      <c r="TZ165" s="171"/>
      <c r="UA165" s="171"/>
      <c r="UB165" s="171"/>
      <c r="UC165" s="171"/>
      <c r="UD165" s="171"/>
      <c r="UE165" s="171"/>
      <c r="UF165" s="171"/>
      <c r="UG165" s="171"/>
      <c r="UH165" s="171"/>
      <c r="UI165" s="171"/>
      <c r="UJ165" s="171"/>
      <c r="UK165" s="171"/>
      <c r="UL165" s="171"/>
      <c r="UM165" s="171"/>
      <c r="UN165" s="171"/>
      <c r="UO165" s="171"/>
      <c r="UP165" s="171"/>
      <c r="UQ165" s="171"/>
      <c r="UR165" s="171"/>
      <c r="US165" s="171"/>
      <c r="UT165" s="171"/>
      <c r="UU165" s="171"/>
      <c r="UV165" s="171"/>
      <c r="UW165" s="171"/>
      <c r="UX165" s="171"/>
      <c r="UY165" s="171"/>
      <c r="UZ165" s="171"/>
      <c r="VA165" s="171"/>
      <c r="VB165" s="171"/>
      <c r="VC165" s="171"/>
      <c r="VD165" s="171"/>
      <c r="VE165" s="171"/>
      <c r="VF165" s="171"/>
      <c r="VG165" s="171"/>
      <c r="VH165" s="171"/>
      <c r="VI165" s="171"/>
      <c r="VJ165" s="171"/>
      <c r="VK165" s="171"/>
      <c r="VL165" s="171"/>
      <c r="VM165" s="171"/>
      <c r="VN165" s="171"/>
      <c r="VO165" s="171"/>
      <c r="VP165" s="171"/>
      <c r="VQ165" s="171"/>
      <c r="VR165" s="171"/>
      <c r="VS165" s="171"/>
      <c r="VT165" s="171"/>
      <c r="VU165" s="171"/>
      <c r="VV165" s="171"/>
      <c r="VW165" s="171"/>
      <c r="VX165" s="171"/>
      <c r="VY165" s="171"/>
      <c r="VZ165" s="171"/>
      <c r="WA165" s="171"/>
      <c r="WB165" s="171"/>
      <c r="WC165" s="171"/>
      <c r="WD165" s="171"/>
      <c r="WE165" s="171"/>
      <c r="WF165" s="171"/>
      <c r="WG165" s="171"/>
      <c r="WH165" s="171"/>
      <c r="WI165" s="171"/>
      <c r="WJ165" s="171"/>
      <c r="WK165" s="171"/>
      <c r="WL165" s="171"/>
      <c r="WM165" s="171"/>
      <c r="WN165" s="171"/>
      <c r="WO165" s="171"/>
      <c r="WP165" s="171"/>
      <c r="WQ165" s="171"/>
      <c r="WR165" s="171"/>
      <c r="WS165" s="171"/>
      <c r="WT165" s="171"/>
      <c r="WU165" s="171"/>
      <c r="WV165" s="171"/>
      <c r="WW165" s="171"/>
      <c r="WX165" s="171"/>
      <c r="WY165" s="171"/>
      <c r="WZ165" s="171"/>
      <c r="XA165" s="171"/>
      <c r="XB165" s="171"/>
      <c r="XC165" s="171"/>
      <c r="XD165" s="171"/>
      <c r="XE165" s="171"/>
      <c r="XF165" s="171"/>
      <c r="XG165" s="171"/>
      <c r="XH165" s="171"/>
      <c r="XI165" s="171"/>
      <c r="XJ165" s="171"/>
      <c r="XK165" s="171"/>
      <c r="XL165" s="171"/>
      <c r="XM165" s="171"/>
      <c r="XN165" s="171"/>
      <c r="XO165" s="171"/>
      <c r="XP165" s="171"/>
      <c r="XQ165" s="171"/>
      <c r="XR165" s="171"/>
      <c r="XS165" s="171"/>
      <c r="XT165" s="171"/>
      <c r="XU165" s="171"/>
      <c r="XV165" s="171"/>
      <c r="XW165" s="171"/>
      <c r="XX165" s="171"/>
      <c r="XY165" s="171"/>
      <c r="XZ165" s="171"/>
      <c r="YA165" s="171"/>
      <c r="YB165" s="171"/>
      <c r="YC165" s="171"/>
      <c r="YD165" s="171"/>
      <c r="YE165" s="171"/>
      <c r="YF165" s="171"/>
      <c r="YG165" s="171"/>
      <c r="YH165" s="171"/>
      <c r="YI165" s="171"/>
      <c r="YJ165" s="171"/>
      <c r="YK165" s="171"/>
      <c r="YL165" s="171"/>
      <c r="YM165" s="171"/>
      <c r="YN165" s="171"/>
      <c r="YO165" s="171"/>
      <c r="YP165" s="171"/>
      <c r="YQ165" s="171"/>
      <c r="YR165" s="171"/>
      <c r="YS165" s="171"/>
      <c r="YT165" s="171"/>
      <c r="YU165" s="171"/>
      <c r="YV165" s="171"/>
      <c r="YW165" s="171"/>
      <c r="YX165" s="171"/>
      <c r="YY165" s="171"/>
      <c r="YZ165" s="171"/>
      <c r="ZA165" s="171"/>
      <c r="ZB165" s="171"/>
      <c r="ZC165" s="171"/>
      <c r="ZD165" s="171"/>
      <c r="ZE165" s="171"/>
      <c r="ZF165" s="171"/>
      <c r="ZG165" s="171"/>
      <c r="ZH165" s="171"/>
      <c r="ZI165" s="171"/>
      <c r="ZJ165" s="171"/>
      <c r="ZK165" s="171"/>
      <c r="ZL165" s="171"/>
      <c r="ZM165" s="171"/>
      <c r="ZN165" s="171"/>
      <c r="ZO165" s="171"/>
      <c r="ZP165" s="171"/>
      <c r="ZQ165" s="171"/>
      <c r="ZR165" s="171"/>
      <c r="ZS165" s="171"/>
      <c r="ZT165" s="171"/>
      <c r="ZU165" s="171"/>
      <c r="ZV165" s="171"/>
      <c r="ZW165" s="171"/>
      <c r="ZX165" s="171"/>
      <c r="ZY165" s="171"/>
      <c r="ZZ165" s="171"/>
      <c r="AAA165" s="171"/>
      <c r="AAB165" s="171"/>
      <c r="AAC165" s="171"/>
      <c r="AAD165" s="171"/>
      <c r="AAE165" s="171"/>
      <c r="AAF165" s="171"/>
      <c r="AAG165" s="171"/>
      <c r="AAH165" s="171"/>
      <c r="AAI165" s="171"/>
      <c r="AAJ165" s="171"/>
      <c r="AAK165" s="171"/>
      <c r="AAL165" s="171"/>
      <c r="AAM165" s="171"/>
      <c r="AAN165" s="171"/>
      <c r="AAO165" s="171"/>
      <c r="AAP165" s="171"/>
      <c r="AAQ165" s="171"/>
      <c r="AAR165" s="171"/>
      <c r="AAS165" s="171"/>
      <c r="AAT165" s="171"/>
      <c r="AAU165" s="171"/>
      <c r="AAV165" s="171"/>
      <c r="AAW165" s="171"/>
      <c r="AAX165" s="171"/>
      <c r="AAY165" s="171"/>
      <c r="AAZ165" s="171"/>
      <c r="ABA165" s="171"/>
      <c r="ABB165" s="171"/>
      <c r="ABC165" s="171"/>
      <c r="ABD165" s="171"/>
      <c r="ABE165" s="171"/>
      <c r="ABF165" s="171"/>
      <c r="ABG165" s="171"/>
      <c r="ABH165" s="171"/>
      <c r="ABI165" s="171"/>
      <c r="ABJ165" s="171"/>
      <c r="ABK165" s="171"/>
      <c r="ABL165" s="171"/>
      <c r="ABM165" s="171"/>
      <c r="ABN165" s="171"/>
      <c r="ABO165" s="171"/>
      <c r="ABP165" s="171"/>
      <c r="ABQ165" s="171"/>
      <c r="ABR165" s="171"/>
      <c r="ABS165" s="171"/>
      <c r="ABT165" s="171"/>
      <c r="ABU165" s="171"/>
      <c r="ABV165" s="171"/>
      <c r="ABW165" s="171"/>
      <c r="ABX165" s="171"/>
      <c r="ABY165" s="171"/>
      <c r="ABZ165" s="171"/>
      <c r="ACA165" s="171"/>
      <c r="ACB165" s="171"/>
      <c r="ACC165" s="171"/>
      <c r="ACD165" s="171"/>
      <c r="ACE165" s="171"/>
      <c r="ACF165" s="171"/>
      <c r="ACG165" s="171"/>
      <c r="ACH165" s="171"/>
      <c r="ACI165" s="171"/>
      <c r="ACJ165" s="171"/>
      <c r="ACK165" s="171"/>
      <c r="ACL165" s="171"/>
      <c r="ACM165" s="171"/>
      <c r="ACN165" s="171"/>
      <c r="ACO165" s="171"/>
      <c r="ACP165" s="171"/>
      <c r="ACQ165" s="171"/>
      <c r="ACR165" s="171"/>
      <c r="ACS165" s="171"/>
      <c r="ACT165" s="171"/>
      <c r="ACU165" s="171"/>
      <c r="ACV165" s="171"/>
      <c r="ACW165" s="171"/>
      <c r="ACX165" s="171"/>
      <c r="ACY165" s="171"/>
      <c r="ACZ165" s="171"/>
      <c r="ADA165" s="171"/>
      <c r="ADB165" s="171"/>
      <c r="ADC165" s="171"/>
      <c r="ADD165" s="171"/>
      <c r="ADE165" s="171"/>
      <c r="ADF165" s="171"/>
      <c r="ADG165" s="171"/>
      <c r="ADH165" s="171"/>
      <c r="ADI165" s="171"/>
      <c r="ADJ165" s="171"/>
      <c r="ADK165" s="171"/>
      <c r="ADL165" s="171"/>
      <c r="ADM165" s="171"/>
      <c r="ADN165" s="171"/>
      <c r="ADO165" s="171"/>
      <c r="ADP165" s="171"/>
      <c r="ADQ165" s="171"/>
      <c r="ADR165" s="171"/>
      <c r="ADS165" s="171"/>
      <c r="ADT165" s="171"/>
      <c r="ADU165" s="171"/>
      <c r="ADV165" s="171"/>
      <c r="ADW165" s="171"/>
      <c r="ADX165" s="171"/>
      <c r="ADY165" s="171"/>
      <c r="ADZ165" s="171"/>
      <c r="AEA165" s="171"/>
      <c r="AEB165" s="171"/>
      <c r="AEC165" s="171"/>
      <c r="AED165" s="171"/>
      <c r="AEE165" s="171"/>
      <c r="AEF165" s="171"/>
      <c r="AEG165" s="171"/>
      <c r="AEH165" s="171"/>
      <c r="AEI165" s="171"/>
      <c r="AEJ165" s="171"/>
      <c r="AEK165" s="171"/>
      <c r="AEL165" s="171"/>
      <c r="AEM165" s="171"/>
      <c r="AEN165" s="171"/>
      <c r="AEO165" s="171"/>
      <c r="AEP165" s="171"/>
      <c r="AEQ165" s="171"/>
      <c r="AER165" s="171"/>
      <c r="AES165" s="171"/>
      <c r="AET165" s="171"/>
      <c r="AEU165" s="171"/>
      <c r="AEV165" s="171"/>
      <c r="AEW165" s="171"/>
      <c r="AEX165" s="171"/>
      <c r="AEY165" s="171"/>
      <c r="AEZ165" s="171"/>
      <c r="AFA165" s="171"/>
      <c r="AFB165" s="171"/>
      <c r="AFC165" s="171"/>
      <c r="AFD165" s="171"/>
      <c r="AFE165" s="171"/>
      <c r="AFF165" s="171"/>
      <c r="AFG165" s="171"/>
      <c r="AFH165" s="171"/>
      <c r="AFI165" s="171"/>
      <c r="AFJ165" s="171"/>
      <c r="AFK165" s="171"/>
      <c r="AFL165" s="171"/>
      <c r="AFM165" s="171"/>
      <c r="AFN165" s="171"/>
      <c r="AFO165" s="171"/>
      <c r="AFP165" s="171"/>
      <c r="AFQ165" s="171"/>
      <c r="AFR165" s="171"/>
      <c r="AFS165" s="171"/>
      <c r="AFT165" s="171"/>
      <c r="AFU165" s="171"/>
      <c r="AFV165" s="171"/>
      <c r="AFW165" s="171"/>
      <c r="AFX165" s="171"/>
      <c r="AFY165" s="171"/>
      <c r="AFZ165" s="171"/>
      <c r="AGA165" s="171"/>
      <c r="AGB165" s="171"/>
      <c r="AGC165" s="171"/>
      <c r="AGD165" s="171"/>
      <c r="AGE165" s="171"/>
      <c r="AGF165" s="171"/>
      <c r="AGG165" s="171"/>
      <c r="AGH165" s="171"/>
      <c r="AGI165" s="171"/>
      <c r="AGJ165" s="171"/>
      <c r="AGK165" s="171"/>
      <c r="AGL165" s="171"/>
      <c r="AGM165" s="171"/>
      <c r="AGN165" s="171"/>
      <c r="AGO165" s="171"/>
      <c r="AGP165" s="171"/>
      <c r="AGQ165" s="171"/>
      <c r="AGR165" s="171"/>
      <c r="AGS165" s="171"/>
      <c r="AGT165" s="171"/>
      <c r="AGU165" s="171"/>
      <c r="AGV165" s="171"/>
      <c r="AGW165" s="171"/>
      <c r="AGX165" s="171"/>
      <c r="AGY165" s="171"/>
      <c r="AGZ165" s="171"/>
      <c r="AHA165" s="171"/>
      <c r="AHB165" s="171"/>
      <c r="AHC165" s="171"/>
      <c r="AHD165" s="171"/>
      <c r="AHE165" s="171"/>
      <c r="AHF165" s="171"/>
      <c r="AHG165" s="171"/>
      <c r="AHH165" s="171"/>
      <c r="AHI165" s="171"/>
      <c r="AHJ165" s="171"/>
      <c r="AHK165" s="171"/>
      <c r="AHL165" s="171"/>
      <c r="AHM165" s="171"/>
      <c r="AHN165" s="171"/>
      <c r="AHO165" s="171"/>
      <c r="AHP165" s="171"/>
      <c r="AHQ165" s="171"/>
      <c r="AHR165" s="171"/>
      <c r="AHS165" s="171"/>
      <c r="AHT165" s="171"/>
      <c r="AHU165" s="171"/>
      <c r="AHV165" s="171"/>
      <c r="AHW165" s="171"/>
      <c r="AHX165" s="171"/>
      <c r="AHY165" s="171"/>
      <c r="AHZ165" s="171"/>
      <c r="AIA165" s="171"/>
      <c r="AIB165" s="171"/>
      <c r="AIC165" s="171"/>
      <c r="AID165" s="171"/>
      <c r="AIE165" s="171"/>
      <c r="AIF165" s="171"/>
      <c r="AIG165" s="171"/>
      <c r="AIH165" s="171"/>
      <c r="AII165" s="171"/>
      <c r="AIJ165" s="171"/>
      <c r="AIK165" s="171"/>
      <c r="AIL165" s="171"/>
      <c r="AIM165" s="171"/>
      <c r="AIN165" s="171"/>
      <c r="AIO165" s="171"/>
      <c r="AIP165" s="171"/>
      <c r="AIQ165" s="171"/>
      <c r="AIR165" s="171"/>
      <c r="AIS165" s="171"/>
      <c r="AIT165" s="171"/>
      <c r="AIU165" s="171"/>
      <c r="AIV165" s="171"/>
      <c r="AIW165" s="171"/>
      <c r="AIX165" s="171"/>
      <c r="AIY165" s="171"/>
      <c r="AIZ165" s="171"/>
      <c r="AJA165" s="171"/>
      <c r="AJB165" s="171"/>
      <c r="AJC165" s="171"/>
      <c r="AJD165" s="171"/>
      <c r="AJE165" s="171"/>
      <c r="AJF165" s="171"/>
      <c r="AJG165" s="171"/>
      <c r="AJH165" s="171"/>
      <c r="AJI165" s="171"/>
      <c r="AJJ165" s="171"/>
      <c r="AJK165" s="171"/>
      <c r="AJL165" s="171"/>
      <c r="AJM165" s="171"/>
      <c r="AJN165" s="171"/>
      <c r="AJO165" s="171"/>
      <c r="AJP165" s="171"/>
      <c r="AJQ165" s="171"/>
      <c r="AJR165" s="171"/>
      <c r="AJS165" s="171"/>
      <c r="AJT165" s="171"/>
      <c r="AJU165" s="171"/>
      <c r="AJV165" s="171"/>
      <c r="AJW165" s="171"/>
      <c r="AJX165" s="171"/>
      <c r="AJY165" s="171"/>
      <c r="AJZ165" s="171"/>
      <c r="AKA165" s="171"/>
      <c r="AKB165" s="171"/>
      <c r="AKC165" s="171"/>
      <c r="AKD165" s="171"/>
      <c r="AKE165" s="171"/>
      <c r="AKF165" s="171"/>
      <c r="AKG165" s="171"/>
      <c r="AKH165" s="171"/>
      <c r="AKI165" s="171"/>
      <c r="AKJ165" s="171"/>
      <c r="AKK165" s="171"/>
      <c r="AKL165" s="171"/>
      <c r="AKM165" s="171"/>
      <c r="AKN165" s="171"/>
      <c r="AKO165" s="171"/>
      <c r="AKP165" s="171"/>
      <c r="AKQ165" s="171"/>
      <c r="AKR165" s="171"/>
      <c r="AKS165" s="171"/>
      <c r="AKT165" s="171"/>
      <c r="AKU165" s="171"/>
      <c r="AKV165" s="171"/>
      <c r="AKW165" s="171"/>
      <c r="AKX165" s="171"/>
      <c r="AKY165" s="171"/>
      <c r="AKZ165" s="171"/>
      <c r="ALA165" s="171"/>
      <c r="ALB165" s="171"/>
      <c r="ALC165" s="171"/>
      <c r="ALD165" s="171"/>
      <c r="ALE165" s="171"/>
      <c r="ALF165" s="171"/>
      <c r="ALG165" s="171"/>
      <c r="ALH165" s="171"/>
      <c r="ALI165" s="171"/>
      <c r="ALJ165" s="171"/>
      <c r="ALK165" s="171"/>
      <c r="ALL165" s="171"/>
      <c r="ALM165" s="171"/>
      <c r="ALN165" s="171"/>
      <c r="ALO165" s="171"/>
      <c r="ALP165" s="171"/>
      <c r="ALQ165" s="171"/>
      <c r="ALR165" s="171"/>
      <c r="ALS165" s="171"/>
      <c r="ALT165" s="171"/>
      <c r="ALU165" s="171"/>
      <c r="ALV165" s="171"/>
      <c r="ALW165" s="171"/>
      <c r="ALX165" s="171"/>
      <c r="ALY165" s="171"/>
      <c r="ALZ165" s="171"/>
      <c r="AMA165" s="171"/>
      <c r="AMB165" s="171"/>
      <c r="AMC165" s="171"/>
      <c r="AMD165" s="171"/>
      <c r="AME165" s="171"/>
      <c r="AMF165" s="171"/>
      <c r="AMG165" s="171"/>
      <c r="AMH165" s="171"/>
      <c r="AMI165" s="171"/>
      <c r="AMJ165" s="171"/>
      <c r="AMK165" s="171"/>
      <c r="AML165" s="171"/>
      <c r="AMM165" s="171"/>
      <c r="AMN165" s="171"/>
      <c r="AMO165" s="171"/>
      <c r="AMP165" s="171"/>
      <c r="AMQ165" s="171"/>
      <c r="AMR165" s="171"/>
      <c r="AMS165" s="171"/>
      <c r="AMT165" s="171"/>
      <c r="AMU165" s="171"/>
      <c r="AMV165" s="171"/>
      <c r="AMW165" s="171"/>
      <c r="AMX165" s="171"/>
      <c r="AMY165" s="171"/>
      <c r="AMZ165" s="171"/>
      <c r="ANA165" s="171"/>
      <c r="ANB165" s="171"/>
      <c r="ANC165" s="171"/>
      <c r="AND165" s="171"/>
      <c r="ANE165" s="171"/>
      <c r="ANF165" s="171"/>
      <c r="ANG165" s="171"/>
      <c r="ANH165" s="171"/>
      <c r="ANI165" s="171"/>
      <c r="ANJ165" s="171"/>
    </row>
    <row r="166" spans="1:1050" s="204" customFormat="1" ht="26.1" customHeight="1" outlineLevel="2" x14ac:dyDescent="0.2">
      <c r="A166" s="102">
        <v>330</v>
      </c>
      <c r="B166" s="7" t="s">
        <v>137</v>
      </c>
      <c r="C166" s="7" t="s">
        <v>9</v>
      </c>
      <c r="D166" s="7" t="s">
        <v>114</v>
      </c>
      <c r="E166" s="7" t="s">
        <v>286</v>
      </c>
      <c r="F166" s="7"/>
      <c r="G166" s="43" t="s">
        <v>236</v>
      </c>
      <c r="H166" s="42" t="s">
        <v>130</v>
      </c>
      <c r="I166" s="42">
        <v>18</v>
      </c>
      <c r="J166" s="44">
        <v>591.52</v>
      </c>
      <c r="K166" s="44"/>
      <c r="L166" s="64"/>
      <c r="M166" s="64"/>
      <c r="N166" s="64"/>
      <c r="O166" s="64"/>
      <c r="P166" s="64"/>
      <c r="Q166" s="64">
        <v>190.01</v>
      </c>
      <c r="R166" s="64">
        <v>348.02</v>
      </c>
      <c r="S166" s="64"/>
      <c r="T166" s="64">
        <f>SUM(J166:S166)</f>
        <v>1129.55</v>
      </c>
      <c r="U166" s="64">
        <f>(((J166+K166+L166+N166+P166)*14)+((M166+O166+Q166+R166+S166)*12))</f>
        <v>14737.64</v>
      </c>
      <c r="V166" s="42">
        <v>4</v>
      </c>
      <c r="W166" s="45">
        <v>18</v>
      </c>
      <c r="X166" s="46">
        <f>VLOOKUP(W166,'[1]PPTOS GENERALES 2024'!$AL$11:$AN$40,3)*Y166</f>
        <v>474.69</v>
      </c>
      <c r="Y166" s="47">
        <v>1</v>
      </c>
      <c r="Z166" s="48">
        <f>VLOOKUP(C166,'[1]PPTOS GENERALES 2024'!$AL$3:$AO$8,4)*Y166</f>
        <v>720.49</v>
      </c>
      <c r="AA166" s="48">
        <f>VLOOKUP(C166,'[1]PPTOS GENERALES 2024'!$AL$3:$AP$8,5)*DM166*Y166</f>
        <v>136.60999999999999</v>
      </c>
      <c r="AB166" s="48"/>
      <c r="AC166" s="44">
        <f>VLOOKUP(C166,'[1]PPTOS GENERALES 2024'!$AU$3:$AV$8,2)*Y166</f>
        <v>713.92274999999995</v>
      </c>
      <c r="AD166" s="44">
        <f>VLOOKUP(C166,'[1]PPTOS GENERALES 2024'!$AU$3:$AW$8,3)*DM166*Y166</f>
        <v>135.15649999999999</v>
      </c>
      <c r="AE166" s="49">
        <f>VLOOKUP(I166,'[1]PPTOS GENERALES 2024'!$AL$11:$AN$40,3)*Y166</f>
        <v>474.69</v>
      </c>
      <c r="AF166" s="44">
        <f>X166-AE166</f>
        <v>0</v>
      </c>
      <c r="AG166" s="44">
        <f>VLOOKUP(V166,'[1]PPTOS GENERALES 2024'!$AL$45:$AU$56,10)*Y166</f>
        <v>498.73</v>
      </c>
      <c r="AH166" s="44"/>
      <c r="AI166" s="44"/>
      <c r="AJ166" s="44"/>
      <c r="AK166" s="50"/>
      <c r="AL166" s="44">
        <f>VLOOKUP(V166,'[1]PPTOS GENERALES 2024'!$AL$45:$BB$56,12)*AK166</f>
        <v>0</v>
      </c>
      <c r="AM166" s="50"/>
      <c r="AN166" s="44">
        <f>VLOOKUP(V166,'[1]PPTOS GENERALES 2024'!$AL$45:$BB$56,14)*AM166</f>
        <v>0</v>
      </c>
      <c r="AO166" s="50"/>
      <c r="AP166" s="44">
        <f>VLOOKUP(V166,'[1]PPTOS GENERALES 2024'!$AL$45:$BB$56,15)*AO166</f>
        <v>0</v>
      </c>
      <c r="AQ166" s="50"/>
      <c r="AR166" s="44">
        <f>VLOOKUP(V166,'[1]PPTOS GENERALES 2024'!$AL$45:$BB$56,17)*AQ166</f>
        <v>0</v>
      </c>
      <c r="AS166" s="50"/>
      <c r="AT166" s="44">
        <f>VLOOKUP(V166,'[1]PPTOS GENERALES 2024'!$AL$45:$BG$56,18)*AS166</f>
        <v>0</v>
      </c>
      <c r="AU166" s="20"/>
      <c r="AV166" s="44">
        <f>VLOOKUP(V166,'[1]PPTOS GENERALES 2024'!$AL$45:$BG$56,19)*AU166</f>
        <v>0</v>
      </c>
      <c r="AW166" s="20"/>
      <c r="AX166" s="44">
        <f>VLOOKUP(V166,'[1]PPTOS GENERALES 2024'!$AL$45:$BG$56,20)*AW166</f>
        <v>0</v>
      </c>
      <c r="AY166" s="20"/>
      <c r="AZ166" s="44">
        <f>VLOOKUP(V166,'[1]PPTOS GENERALES 2024'!$AL$45:$BG$56,21)*AY166</f>
        <v>0</v>
      </c>
      <c r="BA166" s="20"/>
      <c r="BB166" s="44">
        <f>VLOOKUP(V166,'[1]PPTOS GENERALES 2024'!$AL$45:$BG$56,22)*BA166</f>
        <v>0</v>
      </c>
      <c r="BC166" s="20"/>
      <c r="BD166" s="270">
        <f>VLOOKUP(V166,'[1]PPTOS GENERALES 2024'!$AL$45:$BZ$56,23)*BC166</f>
        <v>0</v>
      </c>
      <c r="BE166" s="20"/>
      <c r="BF166" s="270">
        <f>VLOOKUP(V166,'[1]PPTOS GENERALES 2024'!$AL$45:$BZ$56,24)*BE166</f>
        <v>0</v>
      </c>
      <c r="BG166" s="20"/>
      <c r="BH166" s="270">
        <f>VLOOKUP(V166,'[1]PPTOS GENERALES 2024'!$AL$45:$BZ$56,25)*BG166</f>
        <v>0</v>
      </c>
      <c r="BI166" s="20"/>
      <c r="BJ166" s="270">
        <f>VLOOKUP(V166,'[1]PPTOS GENERALES 2024'!$AL$45:$BZ$56,26)*BI166</f>
        <v>0</v>
      </c>
      <c r="BK166" s="20"/>
      <c r="BL166" s="270">
        <f>VLOOKUP(V166,'[1]PPTOS GENERALES 2024'!$AL$45:$BZ$56,27)*BK166</f>
        <v>0</v>
      </c>
      <c r="BM166" s="270"/>
      <c r="BN166" s="270">
        <f>VLOOKUP(V166,'[1]PPTOS GENERALES 2024'!$AL$45:$BZ$56,28)*BM166</f>
        <v>0</v>
      </c>
      <c r="BO166" s="270"/>
      <c r="BP166" s="270">
        <f>VLOOKUP(V166,'[1]PPTOS GENERALES 2024'!$AL$45:$BZ$56,29)*BO166</f>
        <v>0</v>
      </c>
      <c r="BQ166" s="270"/>
      <c r="BR166" s="270">
        <f>VLOOKUP(V166,'[1]PPTOS GENERALES 2024'!$AL$45:$BZ$56,30)*BQ166</f>
        <v>0</v>
      </c>
      <c r="BS166" s="270"/>
      <c r="BT166" s="270">
        <f>VLOOKUP(V166,'[1]PPTOS GENERALES 2024'!$AL$45:$BZ$56,31)*BS166</f>
        <v>0</v>
      </c>
      <c r="BU166" s="270"/>
      <c r="BV166" s="270">
        <f>VLOOKUP(V166,'[1]PPTOS GENERALES 2024'!$AL$45:$BZ$56,32)*BU166</f>
        <v>0</v>
      </c>
      <c r="BW166" s="270"/>
      <c r="BX166" s="270">
        <f>VLOOKUP(V166,'[1]PPTOS GENERALES 2024'!$AL$45:$BZ$56,33)*BW166</f>
        <v>0</v>
      </c>
      <c r="BY166" s="270"/>
      <c r="BZ166" s="270">
        <f>VLOOKUP(V166,'[1]PPTOS GENERALES 2024'!$AL$45:$BZ$56,34)*BY166</f>
        <v>0</v>
      </c>
      <c r="CA166" s="270"/>
      <c r="CB166" s="270">
        <f>VLOOKUP(V166,'[1]PPTOS GENERALES 2024'!$AL$45:$BZ$56,35)*CA166</f>
        <v>0</v>
      </c>
      <c r="CC166" s="270">
        <v>0</v>
      </c>
      <c r="CD166" s="270">
        <f>VLOOKUP(V166,'[1]PPTOS GENERALES 2024'!$AL$45:$BZ$56,36)*CC166</f>
        <v>0</v>
      </c>
      <c r="CE166" s="270">
        <v>0</v>
      </c>
      <c r="CF166" s="270">
        <f>VLOOKUP(V166,'[1]PPTOS GENERALES 2024'!$AL$45:$BZ$56,37)*CE166</f>
        <v>0</v>
      </c>
      <c r="CG166" s="270">
        <v>0</v>
      </c>
      <c r="CH166" s="270">
        <f>VLOOKUP(V166,'[1]PPTOS GENERALES 2024'!$AL$45:$BZ$56,38)*CG166</f>
        <v>0</v>
      </c>
      <c r="CI166" s="270">
        <v>0</v>
      </c>
      <c r="CJ166" s="270">
        <f>VLOOKUP(V166,'[1]PPTOS GENERALES 2024'!$AL$45:$BZ$56,39)*CI166</f>
        <v>0</v>
      </c>
      <c r="CK166" s="270"/>
      <c r="CL166" s="270">
        <f>VLOOKUP(V166,'[1]PPTOS GENERALES 2024'!$AL$45:$BZ$56,40)*CK166</f>
        <v>0</v>
      </c>
      <c r="CM166" s="270"/>
      <c r="CN166" s="270">
        <f>VLOOKUP(V166,'[1]PPTOS GENERALES 2024'!$AL$45:$BZ$56,41)*CM166</f>
        <v>0</v>
      </c>
      <c r="CO166" s="44"/>
      <c r="CP166" s="44"/>
      <c r="CQ166" s="44"/>
      <c r="CR166" s="44"/>
      <c r="CS166" s="452">
        <f t="array" ref="CS166">ROUND((Z166*12)+(AC166*2),2)</f>
        <v>10073.73</v>
      </c>
      <c r="CT166" s="44"/>
      <c r="CU166" s="44">
        <f>(AA166*12)+ (AD166*2)+AB166</f>
        <v>1909.6329999999998</v>
      </c>
      <c r="CV166" s="44"/>
      <c r="CW166" s="44">
        <f>(AE166+AF166)*14</f>
        <v>6645.66</v>
      </c>
      <c r="CX166" s="44">
        <f>AG166*14</f>
        <v>6982.22</v>
      </c>
      <c r="CY166" s="270">
        <f t="shared" si="127"/>
        <v>0</v>
      </c>
      <c r="CZ166" s="278">
        <f>SUM(CX166:CY166)</f>
        <v>6982.22</v>
      </c>
      <c r="DA166" s="129">
        <f>CO166+CP166+CR166+CS166+CT166+CU166+CW166+CX166+CY166</f>
        <v>25611.243000000002</v>
      </c>
      <c r="DB166" s="21">
        <v>0</v>
      </c>
      <c r="DC166" s="53">
        <f>((Z166*14)+(AA166*14)+(AE166*14)+(AF166*14)+(AG166*14)+(AJ166*12)+(AR166*12)+(AT166*12)+(AV166*12)+(AX166*12)+(BB166*12)+DB166)</f>
        <v>25627.279999999999</v>
      </c>
      <c r="DD166" s="54">
        <f>((DC166/U166)-1)</f>
        <v>0.73889985099378186</v>
      </c>
      <c r="DE166" s="44"/>
      <c r="DF166" s="44"/>
      <c r="DG166" s="44">
        <f>Z166+AA166+AE166+AF166+AG166+AH166+AI166+AJ166+AL166+AN166+AP166+AR166+AT166+AV166+AX166+AZ166+BB166</f>
        <v>1830.52</v>
      </c>
      <c r="DH166" s="42" t="e">
        <f>#REF!-#REF!</f>
        <v>#REF!</v>
      </c>
      <c r="DI166" s="55" t="s">
        <v>122</v>
      </c>
      <c r="DJ166" s="130">
        <v>38556</v>
      </c>
      <c r="DK166" s="284">
        <v>45658</v>
      </c>
      <c r="DL166" s="58">
        <f>DATEDIF(DJ166,DK166,"y")/3</f>
        <v>6.333333333333333</v>
      </c>
      <c r="DM166" s="58">
        <f>DATEDIF(DJ166,DK166,"y")/3</f>
        <v>6.333333333333333</v>
      </c>
      <c r="DN166" s="59">
        <f>ROUND(AF166/30,2)</f>
        <v>0</v>
      </c>
      <c r="DO166" s="60">
        <f>ROUND(AJ166/30,2)</f>
        <v>0</v>
      </c>
      <c r="DP166" s="60">
        <f>ROUND(AL166/30,2)</f>
        <v>0</v>
      </c>
      <c r="DQ166" s="60">
        <f>ROUND(AN166/30,2)</f>
        <v>0</v>
      </c>
      <c r="DR166" s="60">
        <f>ROUND(AP166/30,2)</f>
        <v>0</v>
      </c>
      <c r="DS166" s="60">
        <f>ROUND(AR166/30,2)</f>
        <v>0</v>
      </c>
      <c r="DT166" s="60">
        <f>ROUND(AT166/30,2)</f>
        <v>0</v>
      </c>
      <c r="DU166" s="60">
        <f>ROUND(AV166/30,2)</f>
        <v>0</v>
      </c>
      <c r="DV166" s="60">
        <f>ROUND(AX166/30,2)</f>
        <v>0</v>
      </c>
      <c r="DW166" s="60">
        <f>ROUND(AZ166/30,2)</f>
        <v>0</v>
      </c>
      <c r="DX166" s="60">
        <f>ROUND(BB166/30,2)</f>
        <v>0</v>
      </c>
      <c r="DY166" s="61"/>
      <c r="DZ166" s="62">
        <v>679</v>
      </c>
      <c r="EA166" s="62">
        <v>1390.57</v>
      </c>
      <c r="EB166" s="63" t="e">
        <f>#REF!-DZ166</f>
        <v>#REF!</v>
      </c>
      <c r="EC166" s="64">
        <f>DG166-EA166</f>
        <v>439.95000000000005</v>
      </c>
      <c r="ED166" s="65">
        <f>ROUND(DB166/2,2)</f>
        <v>0</v>
      </c>
      <c r="EE166" s="61"/>
      <c r="EF166" s="61"/>
      <c r="EG166" s="61"/>
      <c r="EH166" s="61"/>
      <c r="EI166" s="572">
        <v>430</v>
      </c>
      <c r="EJ166" s="124" t="s">
        <v>309</v>
      </c>
      <c r="EK166" s="67" t="s">
        <v>244</v>
      </c>
      <c r="EL166" s="67" t="s">
        <v>147</v>
      </c>
      <c r="EM166" s="68">
        <v>0</v>
      </c>
      <c r="EN166" s="170" t="s">
        <v>132</v>
      </c>
      <c r="EO166" s="170" t="s">
        <v>132</v>
      </c>
      <c r="EP166" s="61"/>
      <c r="EQ166" s="61"/>
      <c r="ER166" s="61"/>
      <c r="ES166" s="61"/>
      <c r="ET166" s="61"/>
      <c r="EU166" s="35"/>
      <c r="EV166" s="35"/>
      <c r="EW166" s="35"/>
      <c r="EX166" s="35"/>
      <c r="EY166" s="35"/>
      <c r="EZ166" s="35"/>
      <c r="FA166" s="35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1"/>
      <c r="GX166" s="61"/>
      <c r="GY166" s="61"/>
      <c r="GZ166" s="61"/>
      <c r="HA166" s="61"/>
      <c r="HB166" s="61"/>
      <c r="HC166" s="61"/>
      <c r="HD166" s="61"/>
      <c r="HE166" s="61"/>
      <c r="HF166" s="61"/>
      <c r="HG166" s="61"/>
      <c r="HH166" s="61"/>
      <c r="HI166" s="61"/>
      <c r="HJ166" s="61"/>
      <c r="HK166" s="61"/>
      <c r="HL166" s="61"/>
      <c r="HM166" s="61"/>
      <c r="HN166" s="61"/>
      <c r="HO166" s="61"/>
      <c r="HP166" s="61"/>
      <c r="HQ166" s="61"/>
      <c r="HR166" s="61"/>
      <c r="HS166" s="61"/>
      <c r="HT166" s="61"/>
      <c r="HU166" s="61"/>
      <c r="HV166" s="61"/>
      <c r="HW166" s="61"/>
      <c r="HX166" s="61"/>
      <c r="HY166" s="61"/>
      <c r="HZ166" s="61"/>
      <c r="IA166" s="61"/>
      <c r="IB166" s="61"/>
      <c r="IC166" s="61"/>
      <c r="ID166" s="212"/>
      <c r="IE166" s="212"/>
      <c r="IF166" s="212"/>
      <c r="IG166" s="212"/>
      <c r="IH166" s="212"/>
      <c r="II166" s="212"/>
      <c r="IJ166" s="212"/>
      <c r="IK166" s="212"/>
      <c r="IL166" s="212"/>
      <c r="IM166" s="212"/>
      <c r="IN166" s="212"/>
      <c r="IO166" s="61"/>
      <c r="IP166" s="61"/>
      <c r="IQ166" s="61"/>
      <c r="IR166" s="61"/>
      <c r="IS166" s="61"/>
      <c r="IT166" s="61"/>
      <c r="IU166" s="61"/>
      <c r="IV166" s="61"/>
      <c r="IW166" s="61"/>
      <c r="IX166" s="61"/>
      <c r="IY166" s="61"/>
      <c r="IZ166" s="61"/>
      <c r="JA166" s="61"/>
      <c r="JB166" s="61"/>
      <c r="JC166" s="61"/>
      <c r="JD166" s="61"/>
      <c r="JE166" s="61"/>
      <c r="JF166" s="61"/>
      <c r="JG166" s="61"/>
      <c r="JH166" s="61"/>
      <c r="JI166" s="61"/>
      <c r="JJ166" s="61"/>
      <c r="JK166" s="61"/>
      <c r="JL166" s="61"/>
      <c r="JM166" s="61"/>
      <c r="JN166" s="61"/>
      <c r="JO166" s="61"/>
      <c r="JP166" s="61"/>
      <c r="JQ166" s="61"/>
      <c r="JR166" s="61"/>
      <c r="JS166" s="61"/>
      <c r="JT166" s="61"/>
      <c r="JU166" s="61"/>
      <c r="JV166" s="61"/>
      <c r="JW166" s="61"/>
      <c r="JX166" s="61"/>
      <c r="JY166" s="61"/>
      <c r="JZ166" s="61"/>
      <c r="KA166" s="61"/>
      <c r="KB166" s="61"/>
      <c r="KC166" s="61"/>
      <c r="KD166" s="61"/>
      <c r="KE166" s="61"/>
      <c r="KF166" s="61"/>
      <c r="KG166" s="61"/>
      <c r="KH166" s="61"/>
      <c r="KI166" s="61"/>
      <c r="KJ166" s="61"/>
      <c r="KK166" s="61"/>
      <c r="KL166" s="61"/>
      <c r="KM166" s="61"/>
      <c r="KN166" s="61"/>
      <c r="KO166" s="61"/>
      <c r="KP166" s="61"/>
      <c r="KQ166" s="61"/>
      <c r="KR166" s="61"/>
      <c r="KS166" s="61"/>
      <c r="KT166" s="61"/>
      <c r="KU166" s="61"/>
      <c r="KV166" s="61"/>
      <c r="KW166" s="61"/>
      <c r="KX166" s="61"/>
      <c r="KY166" s="61"/>
      <c r="KZ166" s="61"/>
      <c r="LA166" s="61"/>
      <c r="LB166" s="61"/>
      <c r="LC166" s="61"/>
      <c r="LD166" s="61"/>
      <c r="LE166" s="61"/>
      <c r="LF166" s="61"/>
      <c r="LG166" s="61"/>
      <c r="LH166" s="61"/>
      <c r="LI166" s="61"/>
      <c r="LJ166" s="61"/>
      <c r="LK166" s="61"/>
      <c r="LL166" s="61"/>
      <c r="LM166" s="61"/>
      <c r="LN166" s="61"/>
      <c r="LO166" s="61"/>
      <c r="LP166" s="61"/>
      <c r="LQ166" s="61"/>
      <c r="LR166" s="61"/>
      <c r="LS166" s="61"/>
      <c r="LT166" s="61"/>
      <c r="LU166" s="61"/>
      <c r="LV166" s="61"/>
      <c r="LW166" s="61"/>
      <c r="LX166" s="61"/>
      <c r="LY166" s="61"/>
      <c r="LZ166" s="61"/>
      <c r="MA166" s="61"/>
      <c r="MB166" s="61"/>
      <c r="MC166" s="61"/>
      <c r="MD166" s="61"/>
      <c r="ME166" s="61"/>
      <c r="MF166" s="61"/>
      <c r="MG166" s="61"/>
      <c r="MH166" s="61"/>
      <c r="MI166" s="61"/>
      <c r="MJ166" s="61"/>
      <c r="MK166" s="61"/>
      <c r="ML166" s="61"/>
      <c r="MM166" s="61"/>
      <c r="MN166" s="61"/>
      <c r="MO166" s="61"/>
      <c r="MP166" s="61"/>
      <c r="MQ166" s="61"/>
      <c r="MR166" s="61"/>
      <c r="MS166" s="61"/>
      <c r="MT166" s="61"/>
      <c r="MU166" s="61"/>
      <c r="MV166" s="61"/>
      <c r="MW166" s="61"/>
      <c r="MX166" s="61"/>
      <c r="MY166" s="61"/>
      <c r="MZ166" s="61"/>
      <c r="NA166" s="61"/>
      <c r="NB166" s="61"/>
      <c r="NC166" s="61"/>
      <c r="ND166" s="61"/>
      <c r="NE166" s="61"/>
      <c r="NF166" s="61"/>
      <c r="NG166" s="61"/>
      <c r="NH166" s="61"/>
      <c r="NI166" s="61"/>
      <c r="NJ166" s="61"/>
      <c r="NK166" s="61"/>
      <c r="NL166" s="61"/>
      <c r="NM166" s="61"/>
      <c r="NN166" s="61"/>
      <c r="NO166" s="61"/>
      <c r="NP166" s="61"/>
      <c r="NQ166" s="61"/>
      <c r="NR166" s="61"/>
      <c r="NS166" s="61"/>
      <c r="NT166" s="61"/>
      <c r="NU166" s="61"/>
      <c r="NV166" s="61"/>
      <c r="NW166" s="61"/>
      <c r="NX166" s="61"/>
      <c r="NY166" s="61"/>
      <c r="NZ166" s="61"/>
      <c r="OA166" s="61"/>
      <c r="OB166" s="61"/>
      <c r="OC166" s="61"/>
      <c r="OD166" s="61"/>
      <c r="OE166" s="61"/>
      <c r="OF166" s="61"/>
      <c r="OG166" s="61"/>
      <c r="OH166" s="61"/>
      <c r="OI166" s="61"/>
      <c r="OJ166" s="61"/>
      <c r="OK166" s="61"/>
      <c r="OL166" s="61"/>
      <c r="OM166" s="61"/>
      <c r="ON166" s="61"/>
      <c r="OO166" s="61"/>
      <c r="OP166" s="61"/>
      <c r="OQ166" s="61"/>
      <c r="OR166" s="61"/>
      <c r="OS166" s="61"/>
      <c r="OT166" s="61"/>
      <c r="OU166" s="61"/>
      <c r="OV166" s="61"/>
      <c r="OW166" s="61"/>
      <c r="OX166" s="61"/>
      <c r="OY166" s="61"/>
      <c r="OZ166" s="61"/>
      <c r="PA166" s="61"/>
      <c r="PB166" s="61"/>
      <c r="PC166" s="61"/>
      <c r="PD166" s="61"/>
      <c r="PE166" s="61"/>
      <c r="PF166" s="61"/>
      <c r="PG166" s="61"/>
      <c r="PH166" s="61"/>
      <c r="PI166" s="61"/>
      <c r="PJ166" s="61"/>
      <c r="PK166" s="61"/>
      <c r="PL166" s="61"/>
      <c r="PM166" s="61"/>
      <c r="PN166" s="61"/>
      <c r="PO166" s="61"/>
      <c r="PP166" s="61"/>
      <c r="PQ166" s="61"/>
      <c r="PR166" s="61"/>
      <c r="PS166" s="61"/>
      <c r="PT166" s="61"/>
      <c r="PU166" s="61"/>
      <c r="PV166" s="61"/>
      <c r="PW166" s="61"/>
      <c r="PX166" s="61"/>
      <c r="PY166" s="61"/>
      <c r="PZ166" s="61"/>
      <c r="QA166" s="61"/>
      <c r="QB166" s="61"/>
      <c r="QC166" s="61"/>
      <c r="QD166" s="61"/>
      <c r="QE166" s="61"/>
      <c r="QF166" s="61"/>
      <c r="QG166" s="61"/>
      <c r="QH166" s="61"/>
      <c r="QI166" s="61"/>
      <c r="QJ166" s="61"/>
      <c r="QK166" s="61"/>
      <c r="QL166" s="61"/>
      <c r="QM166" s="61"/>
      <c r="QN166" s="61"/>
      <c r="QO166" s="61"/>
      <c r="QP166" s="61"/>
      <c r="QQ166" s="61"/>
      <c r="QR166" s="61"/>
      <c r="QS166" s="61"/>
      <c r="QT166" s="61"/>
      <c r="QU166" s="61"/>
      <c r="QV166" s="61"/>
      <c r="QW166" s="61"/>
      <c r="QX166" s="61"/>
      <c r="QY166" s="61"/>
      <c r="QZ166" s="61"/>
      <c r="RA166" s="61"/>
      <c r="RB166" s="61"/>
      <c r="RC166" s="61"/>
      <c r="RD166" s="61"/>
      <c r="RE166" s="61"/>
      <c r="RF166" s="61"/>
      <c r="RG166" s="61"/>
      <c r="RH166" s="61"/>
      <c r="RI166" s="61"/>
      <c r="RJ166" s="61"/>
      <c r="RK166" s="61"/>
      <c r="RL166" s="61"/>
      <c r="RM166" s="61"/>
      <c r="RN166" s="61"/>
      <c r="RO166" s="61"/>
      <c r="RP166" s="61"/>
      <c r="RQ166" s="61"/>
      <c r="RR166" s="61"/>
      <c r="RS166" s="61"/>
      <c r="RT166" s="61"/>
      <c r="RU166" s="61"/>
      <c r="RV166" s="61"/>
      <c r="RW166" s="61"/>
      <c r="RX166" s="61"/>
      <c r="RY166" s="61"/>
      <c r="RZ166" s="61"/>
      <c r="SA166" s="61"/>
      <c r="SB166" s="61"/>
      <c r="SC166" s="61"/>
      <c r="SD166" s="61"/>
      <c r="SE166" s="61"/>
      <c r="SF166" s="61"/>
      <c r="SG166" s="61"/>
      <c r="SH166" s="61"/>
      <c r="SI166" s="61"/>
      <c r="SJ166" s="61"/>
      <c r="SK166" s="61"/>
      <c r="SL166" s="61"/>
      <c r="SM166" s="61"/>
      <c r="SN166" s="61"/>
      <c r="SO166" s="61"/>
      <c r="SP166" s="61"/>
      <c r="SQ166" s="61"/>
      <c r="SR166" s="61"/>
      <c r="SS166" s="61"/>
      <c r="ST166" s="61"/>
      <c r="SU166" s="61"/>
      <c r="SV166" s="61"/>
      <c r="SW166" s="61"/>
      <c r="SX166" s="61"/>
      <c r="SY166" s="61"/>
      <c r="SZ166" s="61"/>
      <c r="TA166" s="61"/>
      <c r="TB166" s="61"/>
      <c r="TC166" s="61"/>
      <c r="TD166" s="61"/>
      <c r="TE166" s="61"/>
      <c r="TF166" s="61"/>
      <c r="TG166" s="61"/>
      <c r="TH166" s="61"/>
      <c r="TI166" s="61"/>
      <c r="TJ166" s="61"/>
      <c r="TK166" s="61"/>
      <c r="TL166" s="61"/>
      <c r="TM166" s="61"/>
      <c r="TN166" s="61"/>
      <c r="TO166" s="61"/>
      <c r="TP166" s="61"/>
      <c r="TQ166" s="61"/>
      <c r="TR166" s="61"/>
      <c r="TS166" s="61"/>
      <c r="TT166" s="61"/>
      <c r="TU166" s="61"/>
      <c r="TV166" s="61"/>
      <c r="TW166" s="61"/>
      <c r="TX166" s="61"/>
      <c r="TY166" s="61"/>
      <c r="TZ166" s="61"/>
      <c r="UA166" s="61"/>
      <c r="UB166" s="61"/>
      <c r="UC166" s="61"/>
      <c r="UD166" s="61"/>
      <c r="UE166" s="61"/>
      <c r="UF166" s="61"/>
      <c r="UG166" s="61"/>
      <c r="UH166" s="61"/>
      <c r="UI166" s="61"/>
      <c r="UJ166" s="61"/>
      <c r="UK166" s="61"/>
      <c r="UL166" s="61"/>
      <c r="UM166" s="61"/>
      <c r="UN166" s="61"/>
      <c r="UO166" s="61"/>
      <c r="UP166" s="61"/>
      <c r="UQ166" s="61"/>
      <c r="UR166" s="61"/>
      <c r="US166" s="61"/>
      <c r="UT166" s="61"/>
      <c r="UU166" s="61"/>
      <c r="UV166" s="61"/>
      <c r="UW166" s="61"/>
      <c r="UX166" s="61"/>
      <c r="UY166" s="61"/>
      <c r="UZ166" s="61"/>
      <c r="VA166" s="61"/>
      <c r="VB166" s="61"/>
      <c r="VC166" s="61"/>
      <c r="VD166" s="61"/>
      <c r="VE166" s="61"/>
      <c r="VF166" s="61"/>
      <c r="VG166" s="61"/>
      <c r="VH166" s="61"/>
      <c r="VI166" s="61"/>
      <c r="VJ166" s="61"/>
      <c r="VK166" s="61"/>
      <c r="VL166" s="61"/>
      <c r="VM166" s="61"/>
      <c r="VN166" s="61"/>
      <c r="VO166" s="61"/>
      <c r="VP166" s="61"/>
      <c r="VQ166" s="61"/>
      <c r="VR166" s="61"/>
      <c r="VS166" s="61"/>
      <c r="VT166" s="61"/>
      <c r="VU166" s="61"/>
      <c r="VV166" s="61"/>
      <c r="VW166" s="61"/>
      <c r="VX166" s="61"/>
      <c r="VY166" s="61"/>
      <c r="VZ166" s="61"/>
      <c r="WA166" s="61"/>
      <c r="WB166" s="61"/>
      <c r="WC166" s="61"/>
      <c r="WD166" s="61"/>
      <c r="WE166" s="61"/>
      <c r="WF166" s="61"/>
      <c r="WG166" s="61"/>
      <c r="WH166" s="61"/>
      <c r="WI166" s="61"/>
      <c r="WJ166" s="61"/>
      <c r="WK166" s="61"/>
      <c r="WL166" s="61"/>
      <c r="WM166" s="61"/>
      <c r="WN166" s="61"/>
      <c r="WO166" s="61"/>
      <c r="WP166" s="61"/>
      <c r="WQ166" s="61"/>
      <c r="WR166" s="61"/>
      <c r="WS166" s="61"/>
      <c r="WT166" s="61"/>
      <c r="WU166" s="61"/>
      <c r="WV166" s="61"/>
      <c r="WW166" s="61"/>
      <c r="WX166" s="61"/>
      <c r="WY166" s="61"/>
      <c r="WZ166" s="61"/>
      <c r="XA166" s="61"/>
      <c r="XB166" s="61"/>
      <c r="XC166" s="61"/>
      <c r="XD166" s="61"/>
      <c r="XE166" s="61"/>
      <c r="XF166" s="61"/>
      <c r="XG166" s="61"/>
      <c r="XH166" s="61"/>
      <c r="XI166" s="61"/>
      <c r="XJ166" s="61"/>
      <c r="XK166" s="61"/>
      <c r="XL166" s="61"/>
      <c r="XM166" s="61"/>
      <c r="XN166" s="61"/>
      <c r="XO166" s="61"/>
      <c r="XP166" s="61"/>
      <c r="XQ166" s="61"/>
      <c r="XR166" s="61"/>
      <c r="XS166" s="61"/>
      <c r="XT166" s="61"/>
      <c r="XU166" s="61"/>
      <c r="XV166" s="61"/>
      <c r="XW166" s="61"/>
      <c r="XX166" s="61"/>
      <c r="XY166" s="61"/>
      <c r="XZ166" s="61"/>
      <c r="YA166" s="61"/>
      <c r="YB166" s="61"/>
      <c r="YC166" s="61"/>
      <c r="YD166" s="61"/>
      <c r="YE166" s="61"/>
      <c r="YF166" s="61"/>
      <c r="YG166" s="61"/>
      <c r="YH166" s="61"/>
      <c r="YI166" s="61"/>
      <c r="YJ166" s="61"/>
      <c r="YK166" s="61"/>
      <c r="YL166" s="61"/>
      <c r="YM166" s="61"/>
      <c r="YN166" s="61"/>
      <c r="YO166" s="61"/>
      <c r="YP166" s="61"/>
      <c r="YQ166" s="61"/>
      <c r="YR166" s="61"/>
      <c r="YS166" s="61"/>
      <c r="YT166" s="61"/>
      <c r="YU166" s="61"/>
      <c r="YV166" s="61"/>
      <c r="YW166" s="61"/>
      <c r="YX166" s="61"/>
      <c r="YY166" s="61"/>
      <c r="YZ166" s="61"/>
      <c r="ZA166" s="61"/>
      <c r="ZB166" s="61"/>
      <c r="ZC166" s="61"/>
      <c r="ZD166" s="61"/>
      <c r="ZE166" s="61"/>
      <c r="ZF166" s="61"/>
      <c r="ZG166" s="61"/>
      <c r="ZH166" s="61"/>
      <c r="ZI166" s="61"/>
      <c r="ZJ166" s="61"/>
      <c r="ZK166" s="61"/>
      <c r="ZL166" s="61"/>
      <c r="ZM166" s="61"/>
      <c r="ZN166" s="61"/>
      <c r="ZO166" s="61"/>
      <c r="ZP166" s="61"/>
      <c r="ZQ166" s="61"/>
      <c r="ZR166" s="61"/>
      <c r="ZS166" s="61"/>
      <c r="ZT166" s="61"/>
      <c r="ZU166" s="61"/>
      <c r="ZV166" s="61"/>
      <c r="ZW166" s="61"/>
      <c r="ZX166" s="61"/>
      <c r="ZY166" s="61"/>
      <c r="ZZ166" s="61"/>
      <c r="AAA166" s="61"/>
      <c r="AAB166" s="61"/>
      <c r="AAC166" s="61"/>
      <c r="AAD166" s="61"/>
      <c r="AAE166" s="61"/>
      <c r="AAF166" s="61"/>
      <c r="AAG166" s="61"/>
      <c r="AAH166" s="61"/>
      <c r="AAI166" s="61"/>
      <c r="AAJ166" s="61"/>
      <c r="AAK166" s="61"/>
      <c r="AAL166" s="61"/>
      <c r="AAM166" s="61"/>
      <c r="AAN166" s="61"/>
      <c r="AAO166" s="61"/>
      <c r="AAP166" s="61"/>
      <c r="AAQ166" s="61"/>
      <c r="AAR166" s="61"/>
      <c r="AAS166" s="61"/>
      <c r="AAT166" s="61"/>
      <c r="AAU166" s="61"/>
      <c r="AAV166" s="61"/>
      <c r="AAW166" s="61"/>
      <c r="AAX166" s="61"/>
      <c r="AAY166" s="61"/>
      <c r="AAZ166" s="61"/>
      <c r="ABA166" s="61"/>
      <c r="ABB166" s="61"/>
      <c r="ABC166" s="61"/>
      <c r="ABD166" s="61"/>
      <c r="ABE166" s="61"/>
      <c r="ABF166" s="61"/>
      <c r="ABG166" s="61"/>
      <c r="ABH166" s="61"/>
      <c r="ABI166" s="61"/>
      <c r="ABJ166" s="61"/>
      <c r="ABK166" s="61"/>
      <c r="ABL166" s="61"/>
      <c r="ABM166" s="61"/>
      <c r="ABN166" s="61"/>
      <c r="ABO166" s="61"/>
      <c r="ABP166" s="61"/>
      <c r="ABQ166" s="61"/>
      <c r="ABR166" s="61"/>
      <c r="ABS166" s="61"/>
      <c r="ABT166" s="61"/>
      <c r="ABU166" s="61"/>
      <c r="ABV166" s="61"/>
      <c r="ABW166" s="61"/>
      <c r="ABX166" s="61"/>
      <c r="ABY166" s="61"/>
      <c r="ABZ166" s="61"/>
      <c r="ACA166" s="61"/>
      <c r="ACB166" s="61"/>
      <c r="ACC166" s="61"/>
      <c r="ACD166" s="61"/>
      <c r="ACE166" s="61"/>
      <c r="ACF166" s="61"/>
      <c r="ACG166" s="61"/>
      <c r="ACH166" s="61"/>
      <c r="ACI166" s="61"/>
      <c r="ACJ166" s="61"/>
      <c r="ACK166" s="61"/>
      <c r="ACL166" s="61"/>
      <c r="ACM166" s="61"/>
      <c r="ACN166" s="61"/>
      <c r="ACO166" s="61"/>
      <c r="ACP166" s="61"/>
      <c r="ACQ166" s="61"/>
      <c r="ACR166" s="61"/>
      <c r="ACS166" s="61"/>
      <c r="ACT166" s="61"/>
      <c r="ACU166" s="61"/>
      <c r="ACV166" s="61"/>
      <c r="ACW166" s="61"/>
      <c r="ACX166" s="61"/>
      <c r="ACY166" s="61"/>
      <c r="ACZ166" s="61"/>
      <c r="ADA166" s="61"/>
      <c r="ADB166" s="61"/>
      <c r="ADC166" s="61"/>
      <c r="ADD166" s="61"/>
      <c r="ADE166" s="61"/>
      <c r="ADF166" s="61"/>
      <c r="ADG166" s="61"/>
      <c r="ADH166" s="61"/>
      <c r="ADI166" s="61"/>
      <c r="ADJ166" s="61"/>
      <c r="ADK166" s="61"/>
      <c r="ADL166" s="61"/>
      <c r="ADM166" s="61"/>
      <c r="ADN166" s="61"/>
      <c r="ADO166" s="61"/>
      <c r="ADP166" s="61"/>
      <c r="ADQ166" s="61"/>
      <c r="ADR166" s="61"/>
      <c r="ADS166" s="61"/>
      <c r="ADT166" s="61"/>
      <c r="ADU166" s="61"/>
      <c r="ADV166" s="61"/>
      <c r="ADW166" s="61"/>
      <c r="ADX166" s="61"/>
      <c r="ADY166" s="61"/>
      <c r="ADZ166" s="61"/>
      <c r="AEA166" s="61"/>
      <c r="AEB166" s="61"/>
      <c r="AEC166" s="61"/>
      <c r="AED166" s="61"/>
      <c r="AEE166" s="61"/>
      <c r="AEF166" s="61"/>
      <c r="AEG166" s="61"/>
      <c r="AEH166" s="61"/>
      <c r="AEI166" s="61"/>
      <c r="AEJ166" s="61"/>
      <c r="AEK166" s="61"/>
      <c r="AEL166" s="61"/>
      <c r="AEM166" s="61"/>
      <c r="AEN166" s="61"/>
      <c r="AEO166" s="61"/>
      <c r="AEP166" s="61"/>
      <c r="AEQ166" s="61"/>
      <c r="AER166" s="61"/>
      <c r="AES166" s="61"/>
      <c r="AET166" s="61"/>
      <c r="AEU166" s="61"/>
      <c r="AEV166" s="61"/>
      <c r="AEW166" s="61"/>
      <c r="AEX166" s="61"/>
      <c r="AEY166" s="61"/>
      <c r="AEZ166" s="61"/>
      <c r="AFA166" s="61"/>
      <c r="AFB166" s="61"/>
      <c r="AFC166" s="61"/>
      <c r="AFD166" s="61"/>
      <c r="AFE166" s="61"/>
      <c r="AFF166" s="61"/>
      <c r="AFG166" s="61"/>
      <c r="AFH166" s="61"/>
      <c r="AFI166" s="61"/>
      <c r="AFJ166" s="61"/>
      <c r="AFK166" s="61"/>
      <c r="AFL166" s="61"/>
      <c r="AFM166" s="61"/>
      <c r="AFN166" s="61"/>
      <c r="AFO166" s="61"/>
      <c r="AFP166" s="61"/>
      <c r="AFQ166" s="61"/>
      <c r="AFR166" s="61"/>
      <c r="AFS166" s="61"/>
      <c r="AFT166" s="61"/>
      <c r="AFU166" s="61"/>
      <c r="AFV166" s="61"/>
      <c r="AFW166" s="61"/>
      <c r="AFX166" s="61"/>
      <c r="AFY166" s="61"/>
      <c r="AFZ166" s="61"/>
      <c r="AGA166" s="61"/>
      <c r="AGB166" s="61"/>
      <c r="AGC166" s="61"/>
      <c r="AGD166" s="61"/>
      <c r="AGE166" s="61"/>
      <c r="AGF166" s="61"/>
      <c r="AGG166" s="61"/>
      <c r="AGH166" s="61"/>
      <c r="AGI166" s="61"/>
      <c r="AGJ166" s="61"/>
      <c r="AGK166" s="61"/>
      <c r="AGL166" s="61"/>
      <c r="AGM166" s="61"/>
      <c r="AGN166" s="61"/>
      <c r="AGO166" s="61"/>
      <c r="AGP166" s="61"/>
      <c r="AGQ166" s="61"/>
      <c r="AGR166" s="61"/>
      <c r="AGS166" s="61"/>
      <c r="AGT166" s="61"/>
      <c r="AGU166" s="61"/>
      <c r="AGV166" s="61"/>
      <c r="AGW166" s="61"/>
      <c r="AGX166" s="61"/>
      <c r="AGY166" s="61"/>
      <c r="AGZ166" s="61"/>
      <c r="AHA166" s="61"/>
      <c r="AHB166" s="61"/>
      <c r="AHC166" s="61"/>
      <c r="AHD166" s="61"/>
      <c r="AHE166" s="61"/>
      <c r="AHF166" s="61"/>
      <c r="AHG166" s="61"/>
      <c r="AHH166" s="61"/>
      <c r="AHI166" s="61"/>
      <c r="AHJ166" s="61"/>
      <c r="AHK166" s="61"/>
      <c r="AHL166" s="61"/>
      <c r="AHM166" s="61"/>
      <c r="AHN166" s="61"/>
      <c r="AHO166" s="61"/>
      <c r="AHP166" s="61"/>
      <c r="AHQ166" s="61"/>
      <c r="AHR166" s="61"/>
      <c r="AHS166" s="61"/>
      <c r="AHT166" s="61"/>
      <c r="AHU166" s="61"/>
      <c r="AHV166" s="61"/>
      <c r="AHW166" s="61"/>
      <c r="AHX166" s="61"/>
      <c r="AHY166" s="61"/>
      <c r="AHZ166" s="61"/>
      <c r="AIA166" s="61"/>
      <c r="AIB166" s="61"/>
      <c r="AIC166" s="61"/>
      <c r="AID166" s="61"/>
      <c r="AIE166" s="61"/>
      <c r="AIF166" s="61"/>
      <c r="AIG166" s="61"/>
      <c r="AIH166" s="61"/>
      <c r="AII166" s="61"/>
      <c r="AIJ166" s="61"/>
      <c r="AIK166" s="61"/>
      <c r="AIL166" s="61"/>
      <c r="AIM166" s="61"/>
      <c r="AIN166" s="61"/>
      <c r="AIO166" s="61"/>
      <c r="AIP166" s="61"/>
      <c r="AIQ166" s="61"/>
      <c r="AIR166" s="61"/>
      <c r="AIS166" s="61"/>
      <c r="AIT166" s="61"/>
      <c r="AIU166" s="61"/>
      <c r="AIV166" s="61"/>
      <c r="AIW166" s="61"/>
      <c r="AIX166" s="61"/>
      <c r="AIY166" s="61"/>
      <c r="AIZ166" s="61"/>
      <c r="AJA166" s="61"/>
      <c r="AJB166" s="61"/>
      <c r="AJC166" s="61"/>
      <c r="AJD166" s="61"/>
      <c r="AJE166" s="61"/>
      <c r="AJF166" s="61"/>
      <c r="AJG166" s="61"/>
      <c r="AJH166" s="61"/>
      <c r="AJI166" s="61"/>
      <c r="AJJ166" s="61"/>
      <c r="AJK166" s="61"/>
      <c r="AJL166" s="61"/>
      <c r="AJM166" s="61"/>
      <c r="AJN166" s="61"/>
      <c r="AJO166" s="61"/>
      <c r="AJP166" s="61"/>
      <c r="AJQ166" s="61"/>
      <c r="AJR166" s="61"/>
      <c r="AJS166" s="61"/>
      <c r="AJT166" s="61"/>
      <c r="AJU166" s="61"/>
      <c r="AJV166" s="61"/>
      <c r="AJW166" s="61"/>
      <c r="AJX166" s="61"/>
      <c r="AJY166" s="61"/>
      <c r="AJZ166" s="61"/>
      <c r="AKA166" s="61"/>
      <c r="AKB166" s="61"/>
      <c r="AKC166" s="61"/>
      <c r="AKD166" s="61"/>
      <c r="AKE166" s="61"/>
      <c r="AKF166" s="61"/>
      <c r="AKG166" s="61"/>
      <c r="AKH166" s="61"/>
      <c r="AKI166" s="61"/>
      <c r="AKJ166" s="61"/>
      <c r="AKK166" s="61"/>
      <c r="AKL166" s="61"/>
      <c r="AKM166" s="61"/>
      <c r="AKN166" s="61"/>
      <c r="AKO166" s="61"/>
      <c r="AKP166" s="61"/>
      <c r="AKQ166" s="61"/>
      <c r="AKR166" s="61"/>
      <c r="AKS166" s="61"/>
      <c r="AKT166" s="61"/>
      <c r="AKU166" s="61"/>
      <c r="AKV166" s="61"/>
      <c r="AKW166" s="61"/>
      <c r="AKX166" s="61"/>
      <c r="AKY166" s="61"/>
      <c r="AKZ166" s="61"/>
      <c r="ALA166" s="61"/>
      <c r="ALB166" s="61"/>
      <c r="ALC166" s="61"/>
      <c r="ALD166" s="61"/>
      <c r="ALE166" s="61"/>
      <c r="ALF166" s="61"/>
      <c r="ALG166" s="61"/>
      <c r="ALH166" s="61"/>
      <c r="ALI166" s="61"/>
      <c r="ALJ166" s="61"/>
      <c r="ALK166" s="61"/>
      <c r="ALL166" s="61"/>
      <c r="ALM166" s="61"/>
      <c r="ALN166" s="61"/>
      <c r="ALO166" s="61"/>
      <c r="ALP166" s="61"/>
      <c r="ALQ166" s="61"/>
      <c r="ALR166" s="61"/>
      <c r="ALS166" s="61"/>
      <c r="ALT166" s="61"/>
      <c r="ALU166" s="61"/>
      <c r="ALV166" s="61"/>
      <c r="ALW166" s="61"/>
      <c r="ALX166" s="61"/>
      <c r="ALY166" s="61"/>
      <c r="ALZ166" s="61"/>
      <c r="AMA166" s="61"/>
      <c r="AMB166" s="61"/>
      <c r="AMC166" s="61"/>
      <c r="AMD166" s="61"/>
      <c r="AME166" s="61"/>
      <c r="AMF166" s="61"/>
      <c r="AMG166" s="61"/>
      <c r="AMH166" s="61"/>
      <c r="AMI166" s="61"/>
      <c r="AMJ166" s="61"/>
      <c r="AMK166" s="61"/>
      <c r="AML166" s="61"/>
      <c r="AMM166" s="61"/>
      <c r="AMN166" s="61"/>
      <c r="AMO166" s="61"/>
      <c r="AMP166" s="61"/>
      <c r="AMQ166" s="61"/>
      <c r="AMR166" s="61"/>
      <c r="AMS166" s="61"/>
      <c r="AMT166" s="61"/>
      <c r="AMU166" s="61"/>
      <c r="AMV166" s="61"/>
      <c r="AMW166" s="61"/>
      <c r="AMX166" s="61"/>
      <c r="AMY166" s="61"/>
      <c r="AMZ166" s="61"/>
      <c r="ANA166" s="61"/>
      <c r="ANB166" s="61"/>
      <c r="ANC166" s="61"/>
      <c r="AND166" s="61"/>
      <c r="ANE166" s="61"/>
      <c r="ANF166" s="61"/>
      <c r="ANG166" s="61"/>
      <c r="ANH166" s="61"/>
      <c r="ANI166" s="61"/>
      <c r="ANJ166" s="35"/>
    </row>
    <row r="167" spans="1:1050" s="582" customFormat="1" ht="26.1" customHeight="1" outlineLevel="1" x14ac:dyDescent="0.2">
      <c r="A167" s="505"/>
      <c r="B167" s="507"/>
      <c r="C167" s="507"/>
      <c r="D167" s="507"/>
      <c r="E167" s="507"/>
      <c r="F167" s="507"/>
      <c r="G167" s="507"/>
      <c r="H167" s="506"/>
      <c r="I167" s="506"/>
      <c r="J167" s="509"/>
      <c r="K167" s="509"/>
      <c r="L167" s="509"/>
      <c r="M167" s="509"/>
      <c r="N167" s="509"/>
      <c r="O167" s="509"/>
      <c r="P167" s="509"/>
      <c r="Q167" s="509"/>
      <c r="R167" s="509"/>
      <c r="S167" s="509"/>
      <c r="T167" s="509"/>
      <c r="U167" s="509"/>
      <c r="V167" s="506"/>
      <c r="W167" s="508"/>
      <c r="X167" s="510"/>
      <c r="Y167" s="511"/>
      <c r="Z167" s="509"/>
      <c r="AA167" s="509"/>
      <c r="AB167" s="509"/>
      <c r="AC167" s="509"/>
      <c r="AD167" s="509"/>
      <c r="AE167" s="512"/>
      <c r="AF167" s="509"/>
      <c r="AG167" s="509"/>
      <c r="AH167" s="509"/>
      <c r="AI167" s="509"/>
      <c r="AJ167" s="509"/>
      <c r="AK167" s="513"/>
      <c r="AL167" s="509"/>
      <c r="AM167" s="513"/>
      <c r="AN167" s="509"/>
      <c r="AO167" s="513"/>
      <c r="AP167" s="509"/>
      <c r="AQ167" s="513"/>
      <c r="AR167" s="509"/>
      <c r="AS167" s="513"/>
      <c r="AT167" s="509"/>
      <c r="AU167" s="514"/>
      <c r="AV167" s="509"/>
      <c r="AW167" s="514"/>
      <c r="AX167" s="509"/>
      <c r="AY167" s="514"/>
      <c r="AZ167" s="509"/>
      <c r="BA167" s="514"/>
      <c r="BB167" s="509"/>
      <c r="BC167" s="514"/>
      <c r="BD167" s="429"/>
      <c r="BE167" s="514"/>
      <c r="BF167" s="429"/>
      <c r="BG167" s="514"/>
      <c r="BH167" s="429"/>
      <c r="BI167" s="514"/>
      <c r="BJ167" s="429"/>
      <c r="BK167" s="514"/>
      <c r="BL167" s="429"/>
      <c r="BM167" s="429"/>
      <c r="BN167" s="429"/>
      <c r="BO167" s="429"/>
      <c r="BP167" s="429"/>
      <c r="BQ167" s="429"/>
      <c r="BR167" s="429"/>
      <c r="BS167" s="429"/>
      <c r="BT167" s="429"/>
      <c r="BU167" s="429"/>
      <c r="BV167" s="429"/>
      <c r="BW167" s="429"/>
      <c r="BX167" s="429"/>
      <c r="BY167" s="429"/>
      <c r="BZ167" s="429"/>
      <c r="CA167" s="429"/>
      <c r="CB167" s="429"/>
      <c r="CC167" s="429"/>
      <c r="CD167" s="429"/>
      <c r="CE167" s="429"/>
      <c r="CF167" s="429"/>
      <c r="CG167" s="429"/>
      <c r="CH167" s="429"/>
      <c r="CI167" s="429"/>
      <c r="CJ167" s="429"/>
      <c r="CK167" s="429"/>
      <c r="CL167" s="429"/>
      <c r="CM167" s="429"/>
      <c r="CN167" s="429"/>
      <c r="CO167" s="509"/>
      <c r="CP167" s="509">
        <f>SUM(CP165:CP166)</f>
        <v>15517.398499999999</v>
      </c>
      <c r="CQ167" s="509"/>
      <c r="CR167" s="509"/>
      <c r="CS167" s="509">
        <f>SUM(CS165:CS166)</f>
        <v>10073.73</v>
      </c>
      <c r="CT167" s="509"/>
      <c r="CU167" s="509">
        <f>SUM(CU165:CU166)</f>
        <v>8105.143</v>
      </c>
      <c r="CV167" s="429"/>
      <c r="CW167" s="509">
        <f>SUM(CW165:CW166)</f>
        <v>18398.379999999997</v>
      </c>
      <c r="CX167" s="509"/>
      <c r="CY167" s="509"/>
      <c r="CZ167" s="429">
        <f>SUM(CZ165:CZ166)</f>
        <v>16887.22</v>
      </c>
      <c r="DA167" s="515">
        <f>SUM(DA165:DA166)</f>
        <v>68981.871500000008</v>
      </c>
      <c r="DB167" s="506">
        <f t="shared" ref="DB167" si="129">SUBTOTAL(9,DB165:DB165)</f>
        <v>0</v>
      </c>
      <c r="DC167" s="516"/>
      <c r="DD167" s="517"/>
      <c r="DE167" s="509"/>
      <c r="DF167" s="509"/>
      <c r="DG167" s="509"/>
      <c r="DH167" s="506"/>
      <c r="DI167" s="518"/>
      <c r="DJ167" s="518"/>
      <c r="DK167" s="519"/>
      <c r="DL167" s="520"/>
      <c r="DM167" s="520"/>
      <c r="DN167" s="521"/>
      <c r="DO167" s="522"/>
      <c r="DP167" s="522"/>
      <c r="DQ167" s="522"/>
      <c r="DR167" s="522"/>
      <c r="DS167" s="522"/>
      <c r="DT167" s="522"/>
      <c r="DU167" s="522"/>
      <c r="DV167" s="522"/>
      <c r="DW167" s="522"/>
      <c r="DX167" s="522"/>
      <c r="DY167" s="523"/>
      <c r="DZ167" s="524"/>
      <c r="EA167" s="524"/>
      <c r="EB167" s="525"/>
      <c r="EC167" s="526"/>
      <c r="ED167" s="527"/>
      <c r="EE167" s="523"/>
      <c r="EF167" s="523"/>
      <c r="EG167" s="523"/>
      <c r="EH167" s="523"/>
      <c r="EI167" s="523"/>
      <c r="EJ167" s="528"/>
      <c r="EK167" s="500"/>
      <c r="EL167" s="501"/>
      <c r="EM167" s="501"/>
      <c r="EN167" s="501"/>
      <c r="EO167" s="502"/>
      <c r="EP167" s="494"/>
      <c r="EQ167" s="494"/>
      <c r="ER167" s="494"/>
      <c r="ES167" s="494"/>
      <c r="ET167" s="494"/>
      <c r="EU167" s="494"/>
      <c r="EV167" s="494"/>
      <c r="EW167" s="494"/>
      <c r="EX167" s="494"/>
      <c r="EY167" s="494"/>
      <c r="EZ167" s="494"/>
      <c r="FA167" s="494"/>
      <c r="FB167" s="494"/>
      <c r="FC167" s="494"/>
      <c r="FD167" s="494"/>
      <c r="FE167" s="494"/>
      <c r="FF167" s="494"/>
      <c r="FG167" s="494"/>
      <c r="FH167" s="494"/>
      <c r="FI167" s="494"/>
      <c r="FJ167" s="494"/>
      <c r="FK167" s="494"/>
      <c r="FL167" s="494"/>
      <c r="FM167" s="494"/>
      <c r="FN167" s="494"/>
      <c r="FO167" s="494"/>
      <c r="FP167" s="494"/>
      <c r="FQ167" s="494"/>
      <c r="FR167" s="494"/>
      <c r="FS167" s="494"/>
      <c r="FT167" s="494"/>
      <c r="FU167" s="494"/>
      <c r="FV167" s="494"/>
      <c r="FW167" s="494"/>
      <c r="FX167" s="494"/>
      <c r="FY167" s="494"/>
      <c r="FZ167" s="494"/>
      <c r="GA167" s="494"/>
      <c r="GB167" s="494"/>
      <c r="GC167" s="494"/>
      <c r="GD167" s="494"/>
      <c r="GE167" s="494"/>
      <c r="GF167" s="494"/>
      <c r="GG167" s="494"/>
      <c r="GH167" s="494"/>
      <c r="GI167" s="494"/>
      <c r="GJ167" s="494"/>
      <c r="GK167" s="494"/>
      <c r="GL167" s="494"/>
      <c r="GM167" s="494"/>
      <c r="GN167" s="494"/>
      <c r="GO167" s="494"/>
      <c r="GP167" s="494"/>
      <c r="GQ167" s="494"/>
      <c r="GR167" s="494"/>
      <c r="GS167" s="494"/>
      <c r="GT167" s="494"/>
      <c r="GU167" s="494"/>
      <c r="GV167" s="494"/>
      <c r="GW167" s="494"/>
      <c r="GX167" s="494"/>
      <c r="GY167" s="494"/>
      <c r="GZ167" s="494"/>
      <c r="HA167" s="494"/>
      <c r="HB167" s="494"/>
      <c r="HC167" s="494"/>
      <c r="HD167" s="494"/>
      <c r="HE167" s="494"/>
      <c r="HF167" s="494"/>
      <c r="HG167" s="494"/>
      <c r="HH167" s="494"/>
      <c r="HI167" s="494"/>
      <c r="HJ167" s="494"/>
      <c r="HK167" s="494"/>
      <c r="HL167" s="494"/>
      <c r="HM167" s="494"/>
      <c r="HN167" s="494"/>
      <c r="HO167" s="494"/>
      <c r="HP167" s="494"/>
      <c r="HQ167" s="494"/>
      <c r="HR167" s="494"/>
      <c r="HS167" s="494"/>
      <c r="HT167" s="494"/>
      <c r="HU167" s="494"/>
      <c r="HV167" s="494"/>
      <c r="HW167" s="494"/>
      <c r="HX167" s="494"/>
      <c r="HY167" s="494"/>
      <c r="HZ167" s="494"/>
      <c r="IA167" s="494"/>
      <c r="IB167" s="494"/>
      <c r="IC167" s="494"/>
      <c r="ID167" s="494"/>
      <c r="IE167" s="494"/>
      <c r="IF167" s="494"/>
      <c r="IG167" s="494"/>
      <c r="IH167" s="494"/>
      <c r="II167" s="494"/>
      <c r="IJ167" s="494"/>
      <c r="IK167" s="494"/>
      <c r="IL167" s="494"/>
      <c r="IM167" s="494"/>
      <c r="IN167" s="494"/>
      <c r="IO167" s="494"/>
      <c r="IP167" s="581"/>
      <c r="IQ167" s="581"/>
      <c r="IR167" s="581"/>
      <c r="IS167" s="581"/>
      <c r="IT167" s="581"/>
      <c r="IU167" s="581"/>
      <c r="IV167" s="581"/>
      <c r="IW167" s="581"/>
      <c r="IX167" s="581"/>
      <c r="IY167" s="581"/>
      <c r="IZ167" s="581"/>
      <c r="JA167" s="581"/>
      <c r="JB167" s="581"/>
      <c r="JC167" s="581"/>
      <c r="JD167" s="581"/>
      <c r="JE167" s="581"/>
      <c r="JF167" s="581"/>
      <c r="JG167" s="581"/>
      <c r="JH167" s="581"/>
      <c r="JI167" s="581"/>
      <c r="JJ167" s="581"/>
      <c r="JK167" s="581"/>
      <c r="JL167" s="581"/>
      <c r="JM167" s="581"/>
      <c r="JN167" s="581"/>
      <c r="JO167" s="581"/>
      <c r="JP167" s="581"/>
      <c r="JQ167" s="581"/>
      <c r="JR167" s="581"/>
      <c r="JS167" s="581"/>
      <c r="JT167" s="581"/>
      <c r="JU167" s="581"/>
      <c r="JV167" s="581"/>
      <c r="JW167" s="581"/>
      <c r="JX167" s="581"/>
      <c r="JY167" s="581"/>
      <c r="JZ167" s="581"/>
      <c r="KA167" s="581"/>
      <c r="KB167" s="581"/>
      <c r="KC167" s="581"/>
      <c r="KD167" s="581"/>
      <c r="KE167" s="581"/>
      <c r="KF167" s="581"/>
      <c r="KG167" s="581"/>
      <c r="KH167" s="581"/>
      <c r="KI167" s="581"/>
      <c r="KJ167" s="581"/>
      <c r="KK167" s="581"/>
      <c r="KL167" s="581"/>
      <c r="KM167" s="581"/>
      <c r="KN167" s="581"/>
      <c r="KO167" s="581"/>
      <c r="KP167" s="581"/>
      <c r="KQ167" s="581"/>
      <c r="KR167" s="581"/>
      <c r="KS167" s="581"/>
      <c r="KT167" s="581"/>
      <c r="KU167" s="581"/>
      <c r="KV167" s="581"/>
      <c r="KW167" s="581"/>
      <c r="KX167" s="581"/>
      <c r="KY167" s="581"/>
      <c r="KZ167" s="581"/>
      <c r="LA167" s="581"/>
      <c r="LB167" s="581"/>
      <c r="LC167" s="581"/>
      <c r="LD167" s="581"/>
      <c r="LE167" s="581"/>
      <c r="LF167" s="581"/>
      <c r="LG167" s="581"/>
      <c r="LH167" s="581"/>
      <c r="LI167" s="581"/>
      <c r="LJ167" s="581"/>
      <c r="LK167" s="581"/>
      <c r="LL167" s="581"/>
      <c r="LM167" s="581"/>
      <c r="LN167" s="581"/>
      <c r="LO167" s="581"/>
      <c r="LP167" s="581"/>
      <c r="LQ167" s="581"/>
      <c r="LR167" s="581"/>
      <c r="LS167" s="581"/>
      <c r="LT167" s="581"/>
      <c r="LU167" s="581"/>
      <c r="LV167" s="581"/>
      <c r="LW167" s="581"/>
      <c r="LX167" s="581"/>
      <c r="LY167" s="581"/>
      <c r="LZ167" s="581"/>
      <c r="MA167" s="581"/>
      <c r="MB167" s="581"/>
      <c r="MC167" s="581"/>
      <c r="MD167" s="581"/>
      <c r="ME167" s="581"/>
      <c r="MF167" s="581"/>
      <c r="MG167" s="581"/>
      <c r="MH167" s="581"/>
      <c r="MI167" s="581"/>
      <c r="MJ167" s="581"/>
      <c r="MK167" s="581"/>
      <c r="ML167" s="581"/>
      <c r="MM167" s="581"/>
      <c r="MN167" s="581"/>
      <c r="MO167" s="581"/>
      <c r="MP167" s="581"/>
      <c r="MQ167" s="581"/>
      <c r="MR167" s="581"/>
      <c r="MS167" s="581"/>
      <c r="MT167" s="581"/>
      <c r="MU167" s="581"/>
      <c r="MV167" s="581"/>
      <c r="MW167" s="581"/>
      <c r="MX167" s="581"/>
      <c r="MY167" s="581"/>
      <c r="MZ167" s="581"/>
      <c r="NA167" s="581"/>
      <c r="NB167" s="581"/>
      <c r="NC167" s="581"/>
      <c r="ND167" s="581"/>
      <c r="NE167" s="581"/>
      <c r="NF167" s="581"/>
      <c r="NG167" s="581"/>
      <c r="NH167" s="581"/>
      <c r="NI167" s="581"/>
      <c r="NJ167" s="581"/>
      <c r="NK167" s="581"/>
      <c r="NL167" s="581"/>
      <c r="NM167" s="581"/>
      <c r="NN167" s="581"/>
      <c r="NO167" s="581"/>
      <c r="NP167" s="581"/>
      <c r="NQ167" s="581"/>
      <c r="NR167" s="581"/>
      <c r="NS167" s="581"/>
      <c r="NT167" s="581"/>
      <c r="NU167" s="581"/>
      <c r="NV167" s="581"/>
      <c r="NW167" s="581"/>
      <c r="NX167" s="581"/>
      <c r="NY167" s="581"/>
      <c r="NZ167" s="581"/>
      <c r="OA167" s="581"/>
      <c r="OB167" s="581"/>
      <c r="OC167" s="581"/>
      <c r="OD167" s="581"/>
      <c r="OE167" s="581"/>
      <c r="OF167" s="581"/>
      <c r="OG167" s="581"/>
      <c r="OH167" s="581"/>
      <c r="OI167" s="581"/>
      <c r="OJ167" s="581"/>
      <c r="OK167" s="581"/>
      <c r="OL167" s="581"/>
      <c r="OM167" s="581"/>
      <c r="ON167" s="581"/>
      <c r="OO167" s="581"/>
      <c r="OP167" s="581"/>
      <c r="OQ167" s="581"/>
      <c r="OR167" s="581"/>
      <c r="OS167" s="581"/>
      <c r="OT167" s="581"/>
      <c r="OU167" s="581"/>
      <c r="OV167" s="581"/>
      <c r="OW167" s="581"/>
      <c r="OX167" s="581"/>
      <c r="OY167" s="581"/>
      <c r="OZ167" s="581"/>
      <c r="PA167" s="581"/>
      <c r="PB167" s="581"/>
      <c r="PC167" s="581"/>
      <c r="PD167" s="581"/>
      <c r="PE167" s="581"/>
      <c r="PF167" s="581"/>
      <c r="PG167" s="581"/>
      <c r="PH167" s="581"/>
      <c r="PI167" s="581"/>
      <c r="PJ167" s="581"/>
      <c r="PK167" s="581"/>
      <c r="PL167" s="581"/>
      <c r="PM167" s="581"/>
      <c r="PN167" s="581"/>
      <c r="PO167" s="581"/>
      <c r="PP167" s="581"/>
      <c r="PQ167" s="581"/>
      <c r="PR167" s="581"/>
      <c r="PS167" s="581"/>
      <c r="PT167" s="581"/>
      <c r="PU167" s="581"/>
      <c r="PV167" s="581"/>
      <c r="PW167" s="581"/>
      <c r="PX167" s="581"/>
      <c r="PY167" s="581"/>
      <c r="PZ167" s="581"/>
      <c r="QA167" s="581"/>
      <c r="QB167" s="581"/>
      <c r="QC167" s="581"/>
      <c r="QD167" s="581"/>
      <c r="QE167" s="581"/>
      <c r="QF167" s="581"/>
      <c r="QG167" s="581"/>
      <c r="QH167" s="581"/>
      <c r="QI167" s="581"/>
      <c r="QJ167" s="581"/>
      <c r="QK167" s="581"/>
      <c r="QL167" s="581"/>
      <c r="QM167" s="581"/>
      <c r="QN167" s="581"/>
      <c r="QO167" s="581"/>
      <c r="QP167" s="581"/>
      <c r="QQ167" s="581"/>
      <c r="QR167" s="581"/>
      <c r="QS167" s="581"/>
      <c r="QT167" s="581"/>
      <c r="QU167" s="581"/>
      <c r="QV167" s="581"/>
      <c r="QW167" s="581"/>
      <c r="QX167" s="581"/>
      <c r="QY167" s="581"/>
      <c r="QZ167" s="581"/>
      <c r="RA167" s="581"/>
      <c r="RB167" s="581"/>
      <c r="RC167" s="581"/>
      <c r="RD167" s="581"/>
      <c r="RE167" s="581"/>
      <c r="RF167" s="581"/>
      <c r="RG167" s="581"/>
      <c r="RH167" s="581"/>
      <c r="RI167" s="581"/>
      <c r="RJ167" s="581"/>
      <c r="RK167" s="581"/>
      <c r="RL167" s="581"/>
      <c r="RM167" s="581"/>
      <c r="RN167" s="581"/>
      <c r="RO167" s="581"/>
      <c r="RP167" s="581"/>
      <c r="RQ167" s="581"/>
      <c r="RR167" s="581"/>
      <c r="RS167" s="581"/>
      <c r="RT167" s="581"/>
      <c r="RU167" s="581"/>
      <c r="RV167" s="581"/>
      <c r="RW167" s="581"/>
      <c r="RX167" s="581"/>
      <c r="RY167" s="581"/>
      <c r="RZ167" s="581"/>
      <c r="SA167" s="581"/>
      <c r="SB167" s="581"/>
      <c r="SC167" s="581"/>
      <c r="SD167" s="581"/>
      <c r="SE167" s="581"/>
      <c r="SF167" s="581"/>
      <c r="SG167" s="581"/>
      <c r="SH167" s="581"/>
      <c r="SI167" s="581"/>
      <c r="SJ167" s="581"/>
      <c r="SK167" s="581"/>
      <c r="SL167" s="581"/>
      <c r="SM167" s="581"/>
      <c r="SN167" s="581"/>
      <c r="SO167" s="581"/>
      <c r="SP167" s="581"/>
      <c r="SQ167" s="581"/>
      <c r="SR167" s="581"/>
      <c r="SS167" s="581"/>
      <c r="ST167" s="581"/>
      <c r="SU167" s="581"/>
      <c r="SV167" s="581"/>
      <c r="SW167" s="581"/>
      <c r="SX167" s="581"/>
      <c r="SY167" s="581"/>
      <c r="SZ167" s="581"/>
      <c r="TA167" s="581"/>
      <c r="TB167" s="581"/>
      <c r="TC167" s="581"/>
      <c r="TD167" s="581"/>
      <c r="TE167" s="581"/>
      <c r="TF167" s="581"/>
      <c r="TG167" s="581"/>
      <c r="TH167" s="581"/>
      <c r="TI167" s="581"/>
      <c r="TJ167" s="581"/>
      <c r="TK167" s="581"/>
      <c r="TL167" s="581"/>
      <c r="TM167" s="581"/>
      <c r="TN167" s="581"/>
      <c r="TO167" s="581"/>
      <c r="TP167" s="581"/>
      <c r="TQ167" s="581"/>
      <c r="TR167" s="581"/>
      <c r="TS167" s="581"/>
      <c r="TT167" s="581"/>
      <c r="TU167" s="581"/>
      <c r="TV167" s="581"/>
      <c r="TW167" s="581"/>
      <c r="TX167" s="581"/>
      <c r="TY167" s="581"/>
      <c r="TZ167" s="581"/>
      <c r="UA167" s="581"/>
      <c r="UB167" s="581"/>
      <c r="UC167" s="581"/>
      <c r="UD167" s="581"/>
      <c r="UE167" s="581"/>
      <c r="UF167" s="581"/>
      <c r="UG167" s="581"/>
      <c r="UH167" s="581"/>
      <c r="UI167" s="581"/>
      <c r="UJ167" s="581"/>
      <c r="UK167" s="581"/>
      <c r="UL167" s="581"/>
      <c r="UM167" s="581"/>
      <c r="UN167" s="581"/>
      <c r="UO167" s="581"/>
      <c r="UP167" s="581"/>
      <c r="UQ167" s="581"/>
      <c r="UR167" s="581"/>
      <c r="US167" s="581"/>
      <c r="UT167" s="581"/>
      <c r="UU167" s="581"/>
      <c r="UV167" s="581"/>
      <c r="UW167" s="581"/>
      <c r="UX167" s="581"/>
      <c r="UY167" s="581"/>
      <c r="UZ167" s="581"/>
      <c r="VA167" s="581"/>
      <c r="VB167" s="581"/>
      <c r="VC167" s="581"/>
      <c r="VD167" s="581"/>
      <c r="VE167" s="581"/>
      <c r="VF167" s="581"/>
      <c r="VG167" s="581"/>
      <c r="VH167" s="581"/>
      <c r="VI167" s="581"/>
      <c r="VJ167" s="581"/>
      <c r="VK167" s="581"/>
      <c r="VL167" s="581"/>
      <c r="VM167" s="581"/>
      <c r="VN167" s="581"/>
      <c r="VO167" s="581"/>
      <c r="VP167" s="581"/>
      <c r="VQ167" s="581"/>
      <c r="VR167" s="581"/>
      <c r="VS167" s="581"/>
      <c r="VT167" s="581"/>
      <c r="VU167" s="581"/>
      <c r="VV167" s="581"/>
      <c r="VW167" s="581"/>
      <c r="VX167" s="581"/>
      <c r="VY167" s="581"/>
      <c r="VZ167" s="581"/>
      <c r="WA167" s="581"/>
      <c r="WB167" s="581"/>
      <c r="WC167" s="581"/>
      <c r="WD167" s="581"/>
      <c r="WE167" s="581"/>
      <c r="WF167" s="581"/>
      <c r="WG167" s="581"/>
      <c r="WH167" s="581"/>
      <c r="WI167" s="581"/>
      <c r="WJ167" s="581"/>
      <c r="WK167" s="581"/>
      <c r="WL167" s="581"/>
      <c r="WM167" s="581"/>
      <c r="WN167" s="581"/>
      <c r="WO167" s="581"/>
      <c r="WP167" s="581"/>
      <c r="WQ167" s="581"/>
      <c r="WR167" s="581"/>
      <c r="WS167" s="581"/>
      <c r="WT167" s="581"/>
      <c r="WU167" s="581"/>
      <c r="WV167" s="581"/>
      <c r="WW167" s="581"/>
      <c r="WX167" s="581"/>
      <c r="WY167" s="581"/>
      <c r="WZ167" s="581"/>
      <c r="XA167" s="581"/>
      <c r="XB167" s="581"/>
      <c r="XC167" s="581"/>
      <c r="XD167" s="581"/>
      <c r="XE167" s="581"/>
      <c r="XF167" s="581"/>
      <c r="XG167" s="581"/>
      <c r="XH167" s="581"/>
      <c r="XI167" s="581"/>
      <c r="XJ167" s="581"/>
      <c r="XK167" s="581"/>
      <c r="XL167" s="581"/>
      <c r="XM167" s="581"/>
      <c r="XN167" s="581"/>
      <c r="XO167" s="581"/>
      <c r="XP167" s="581"/>
      <c r="XQ167" s="581"/>
      <c r="XR167" s="581"/>
      <c r="XS167" s="581"/>
      <c r="XT167" s="581"/>
      <c r="XU167" s="581"/>
      <c r="XV167" s="581"/>
      <c r="XW167" s="581"/>
      <c r="XX167" s="581"/>
      <c r="XY167" s="581"/>
      <c r="XZ167" s="581"/>
      <c r="YA167" s="581"/>
      <c r="YB167" s="581"/>
      <c r="YC167" s="581"/>
      <c r="YD167" s="581"/>
      <c r="YE167" s="581"/>
      <c r="YF167" s="581"/>
      <c r="YG167" s="581"/>
      <c r="YH167" s="581"/>
      <c r="YI167" s="581"/>
      <c r="YJ167" s="581"/>
      <c r="YK167" s="581"/>
      <c r="YL167" s="581"/>
      <c r="YM167" s="581"/>
      <c r="YN167" s="581"/>
      <c r="YO167" s="581"/>
      <c r="YP167" s="581"/>
      <c r="YQ167" s="581"/>
      <c r="YR167" s="581"/>
      <c r="YS167" s="581"/>
      <c r="YT167" s="581"/>
      <c r="YU167" s="581"/>
      <c r="YV167" s="581"/>
      <c r="YW167" s="581"/>
      <c r="YX167" s="581"/>
      <c r="YY167" s="581"/>
      <c r="YZ167" s="581"/>
      <c r="ZA167" s="581"/>
      <c r="ZB167" s="581"/>
      <c r="ZC167" s="581"/>
      <c r="ZD167" s="581"/>
      <c r="ZE167" s="581"/>
      <c r="ZF167" s="581"/>
      <c r="ZG167" s="581"/>
      <c r="ZH167" s="581"/>
      <c r="ZI167" s="581"/>
      <c r="ZJ167" s="581"/>
      <c r="ZK167" s="581"/>
      <c r="ZL167" s="581"/>
      <c r="ZM167" s="581"/>
      <c r="ZN167" s="581"/>
      <c r="ZO167" s="581"/>
      <c r="ZP167" s="581"/>
      <c r="ZQ167" s="581"/>
      <c r="ZR167" s="581"/>
      <c r="ZS167" s="581"/>
      <c r="ZT167" s="581"/>
      <c r="ZU167" s="581"/>
      <c r="ZV167" s="581"/>
      <c r="ZW167" s="581"/>
      <c r="ZX167" s="581"/>
      <c r="ZY167" s="581"/>
      <c r="ZZ167" s="581"/>
      <c r="AAA167" s="581"/>
      <c r="AAB167" s="581"/>
      <c r="AAC167" s="581"/>
      <c r="AAD167" s="581"/>
      <c r="AAE167" s="581"/>
      <c r="AAF167" s="581"/>
      <c r="AAG167" s="581"/>
      <c r="AAH167" s="581"/>
      <c r="AAI167" s="581"/>
      <c r="AAJ167" s="581"/>
      <c r="AAK167" s="581"/>
      <c r="AAL167" s="581"/>
      <c r="AAM167" s="581"/>
      <c r="AAN167" s="581"/>
      <c r="AAO167" s="581"/>
      <c r="AAP167" s="581"/>
      <c r="AAQ167" s="581"/>
      <c r="AAR167" s="581"/>
      <c r="AAS167" s="581"/>
      <c r="AAT167" s="581"/>
      <c r="AAU167" s="581"/>
      <c r="AAV167" s="581"/>
      <c r="AAW167" s="581"/>
      <c r="AAX167" s="581"/>
      <c r="AAY167" s="581"/>
      <c r="AAZ167" s="581"/>
      <c r="ABA167" s="581"/>
      <c r="ABB167" s="581"/>
      <c r="ABC167" s="581"/>
      <c r="ABD167" s="581"/>
      <c r="ABE167" s="581"/>
      <c r="ABF167" s="581"/>
      <c r="ABG167" s="581"/>
      <c r="ABH167" s="581"/>
      <c r="ABI167" s="581"/>
      <c r="ABJ167" s="581"/>
      <c r="ABK167" s="581"/>
      <c r="ABL167" s="581"/>
      <c r="ABM167" s="581"/>
      <c r="ABN167" s="581"/>
      <c r="ABO167" s="581"/>
      <c r="ABP167" s="581"/>
      <c r="ABQ167" s="581"/>
      <c r="ABR167" s="581"/>
      <c r="ABS167" s="581"/>
      <c r="ABT167" s="581"/>
      <c r="ABU167" s="581"/>
      <c r="ABV167" s="581"/>
      <c r="ABW167" s="581"/>
      <c r="ABX167" s="581"/>
      <c r="ABY167" s="581"/>
      <c r="ABZ167" s="581"/>
      <c r="ACA167" s="581"/>
      <c r="ACB167" s="581"/>
      <c r="ACC167" s="581"/>
      <c r="ACD167" s="581"/>
      <c r="ACE167" s="581"/>
      <c r="ACF167" s="581"/>
      <c r="ACG167" s="581"/>
      <c r="ACH167" s="581"/>
      <c r="ACI167" s="581"/>
      <c r="ACJ167" s="581"/>
      <c r="ACK167" s="581"/>
      <c r="ACL167" s="581"/>
      <c r="ACM167" s="581"/>
      <c r="ACN167" s="581"/>
      <c r="ACO167" s="581"/>
      <c r="ACP167" s="581"/>
      <c r="ACQ167" s="581"/>
      <c r="ACR167" s="581"/>
      <c r="ACS167" s="581"/>
      <c r="ACT167" s="581"/>
      <c r="ACU167" s="581"/>
      <c r="ACV167" s="581"/>
      <c r="ACW167" s="581"/>
      <c r="ACX167" s="581"/>
      <c r="ACY167" s="581"/>
      <c r="ACZ167" s="581"/>
      <c r="ADA167" s="581"/>
      <c r="ADB167" s="581"/>
      <c r="ADC167" s="581"/>
      <c r="ADD167" s="581"/>
      <c r="ADE167" s="581"/>
      <c r="ADF167" s="581"/>
      <c r="ADG167" s="581"/>
      <c r="ADH167" s="581"/>
      <c r="ADI167" s="581"/>
      <c r="ADJ167" s="581"/>
      <c r="ADK167" s="581"/>
      <c r="ADL167" s="581"/>
      <c r="ADM167" s="581"/>
      <c r="ADN167" s="581"/>
      <c r="ADO167" s="581"/>
      <c r="ADP167" s="581"/>
      <c r="ADQ167" s="581"/>
      <c r="ADR167" s="581"/>
      <c r="ADS167" s="581"/>
      <c r="ADT167" s="581"/>
      <c r="ADU167" s="581"/>
      <c r="ADV167" s="581"/>
      <c r="ADW167" s="581"/>
      <c r="ADX167" s="581"/>
      <c r="ADY167" s="581"/>
      <c r="ADZ167" s="581"/>
      <c r="AEA167" s="581"/>
      <c r="AEB167" s="581"/>
      <c r="AEC167" s="581"/>
      <c r="AED167" s="581"/>
      <c r="AEE167" s="581"/>
      <c r="AEF167" s="581"/>
      <c r="AEG167" s="581"/>
      <c r="AEH167" s="581"/>
      <c r="AEI167" s="581"/>
      <c r="AEJ167" s="581"/>
      <c r="AEK167" s="581"/>
      <c r="AEL167" s="581"/>
      <c r="AEM167" s="581"/>
      <c r="AEN167" s="581"/>
      <c r="AEO167" s="581"/>
      <c r="AEP167" s="581"/>
      <c r="AEQ167" s="581"/>
      <c r="AER167" s="581"/>
      <c r="AES167" s="581"/>
      <c r="AET167" s="581"/>
      <c r="AEU167" s="581"/>
      <c r="AEV167" s="581"/>
      <c r="AEW167" s="581"/>
      <c r="AEX167" s="581"/>
      <c r="AEY167" s="581"/>
      <c r="AEZ167" s="581"/>
      <c r="AFA167" s="581"/>
      <c r="AFB167" s="581"/>
      <c r="AFC167" s="581"/>
      <c r="AFD167" s="581"/>
      <c r="AFE167" s="581"/>
      <c r="AFF167" s="581"/>
      <c r="AFG167" s="581"/>
      <c r="AFH167" s="581"/>
      <c r="AFI167" s="581"/>
      <c r="AFJ167" s="581"/>
      <c r="AFK167" s="581"/>
      <c r="AFL167" s="581"/>
      <c r="AFM167" s="581"/>
      <c r="AFN167" s="581"/>
      <c r="AFO167" s="581"/>
      <c r="AFP167" s="581"/>
      <c r="AFQ167" s="581"/>
      <c r="AFR167" s="581"/>
      <c r="AFS167" s="581"/>
      <c r="AFT167" s="581"/>
      <c r="AFU167" s="581"/>
      <c r="AFV167" s="581"/>
      <c r="AFW167" s="581"/>
      <c r="AFX167" s="581"/>
      <c r="AFY167" s="581"/>
      <c r="AFZ167" s="581"/>
      <c r="AGA167" s="581"/>
      <c r="AGB167" s="581"/>
      <c r="AGC167" s="581"/>
      <c r="AGD167" s="581"/>
      <c r="AGE167" s="581"/>
      <c r="AGF167" s="581"/>
      <c r="AGG167" s="581"/>
      <c r="AGH167" s="581"/>
      <c r="AGI167" s="581"/>
      <c r="AGJ167" s="581"/>
      <c r="AGK167" s="581"/>
      <c r="AGL167" s="581"/>
      <c r="AGM167" s="581"/>
      <c r="AGN167" s="581"/>
      <c r="AGO167" s="581"/>
      <c r="AGP167" s="581"/>
      <c r="AGQ167" s="581"/>
      <c r="AGR167" s="581"/>
      <c r="AGS167" s="581"/>
      <c r="AGT167" s="581"/>
      <c r="AGU167" s="581"/>
      <c r="AGV167" s="581"/>
      <c r="AGW167" s="581"/>
      <c r="AGX167" s="581"/>
      <c r="AGY167" s="581"/>
      <c r="AGZ167" s="581"/>
      <c r="AHA167" s="581"/>
      <c r="AHB167" s="581"/>
      <c r="AHC167" s="581"/>
      <c r="AHD167" s="581"/>
      <c r="AHE167" s="581"/>
      <c r="AHF167" s="581"/>
      <c r="AHG167" s="581"/>
      <c r="AHH167" s="581"/>
      <c r="AHI167" s="581"/>
      <c r="AHJ167" s="581"/>
      <c r="AHK167" s="581"/>
      <c r="AHL167" s="581"/>
      <c r="AHM167" s="581"/>
      <c r="AHN167" s="581"/>
      <c r="AHO167" s="581"/>
      <c r="AHP167" s="581"/>
      <c r="AHQ167" s="581"/>
      <c r="AHR167" s="581"/>
      <c r="AHS167" s="581"/>
      <c r="AHT167" s="581"/>
      <c r="AHU167" s="581"/>
      <c r="AHV167" s="581"/>
      <c r="AHW167" s="581"/>
      <c r="AHX167" s="581"/>
      <c r="AHY167" s="581"/>
      <c r="AHZ167" s="581"/>
      <c r="AIA167" s="581"/>
      <c r="AIB167" s="581"/>
      <c r="AIC167" s="581"/>
      <c r="AID167" s="581"/>
      <c r="AIE167" s="581"/>
      <c r="AIF167" s="581"/>
      <c r="AIG167" s="581"/>
      <c r="AIH167" s="581"/>
      <c r="AII167" s="581"/>
      <c r="AIJ167" s="581"/>
      <c r="AIK167" s="581"/>
      <c r="AIL167" s="581"/>
      <c r="AIM167" s="581"/>
      <c r="AIN167" s="581"/>
      <c r="AIO167" s="581"/>
      <c r="AIP167" s="581"/>
      <c r="AIQ167" s="581"/>
      <c r="AIR167" s="581"/>
      <c r="AIS167" s="581"/>
      <c r="AIT167" s="581"/>
      <c r="AIU167" s="581"/>
      <c r="AIV167" s="581"/>
      <c r="AIW167" s="581"/>
      <c r="AIX167" s="581"/>
      <c r="AIY167" s="581"/>
      <c r="AIZ167" s="581"/>
      <c r="AJA167" s="581"/>
      <c r="AJB167" s="581"/>
      <c r="AJC167" s="581"/>
      <c r="AJD167" s="581"/>
      <c r="AJE167" s="581"/>
      <c r="AJF167" s="581"/>
      <c r="AJG167" s="581"/>
      <c r="AJH167" s="581"/>
      <c r="AJI167" s="581"/>
      <c r="AJJ167" s="581"/>
      <c r="AJK167" s="581"/>
      <c r="AJL167" s="581"/>
      <c r="AJM167" s="581"/>
      <c r="AJN167" s="581"/>
      <c r="AJO167" s="581"/>
      <c r="AJP167" s="581"/>
      <c r="AJQ167" s="581"/>
      <c r="AJR167" s="581"/>
      <c r="AJS167" s="581"/>
      <c r="AJT167" s="581"/>
      <c r="AJU167" s="581"/>
      <c r="AJV167" s="581"/>
      <c r="AJW167" s="581"/>
      <c r="AJX167" s="581"/>
      <c r="AJY167" s="581"/>
      <c r="AJZ167" s="581"/>
      <c r="AKA167" s="581"/>
      <c r="AKB167" s="581"/>
      <c r="AKC167" s="581"/>
      <c r="AKD167" s="581"/>
      <c r="AKE167" s="581"/>
      <c r="AKF167" s="581"/>
      <c r="AKG167" s="581"/>
      <c r="AKH167" s="581"/>
      <c r="AKI167" s="581"/>
      <c r="AKJ167" s="581"/>
      <c r="AKK167" s="581"/>
      <c r="AKL167" s="581"/>
      <c r="AKM167" s="581"/>
      <c r="AKN167" s="581"/>
      <c r="AKO167" s="581"/>
      <c r="AKP167" s="581"/>
      <c r="AKQ167" s="581"/>
      <c r="AKR167" s="581"/>
      <c r="AKS167" s="581"/>
      <c r="AKT167" s="581"/>
      <c r="AKU167" s="581"/>
      <c r="AKV167" s="581"/>
      <c r="AKW167" s="581"/>
      <c r="AKX167" s="581"/>
      <c r="AKY167" s="581"/>
      <c r="AKZ167" s="581"/>
      <c r="ALA167" s="581"/>
      <c r="ALB167" s="581"/>
      <c r="ALC167" s="581"/>
      <c r="ALD167" s="581"/>
      <c r="ALE167" s="581"/>
      <c r="ALF167" s="581"/>
      <c r="ALG167" s="581"/>
      <c r="ALH167" s="581"/>
      <c r="ALI167" s="581"/>
      <c r="ALJ167" s="581"/>
      <c r="ALK167" s="581"/>
      <c r="ALL167" s="581"/>
      <c r="ALM167" s="581"/>
      <c r="ALN167" s="581"/>
      <c r="ALO167" s="581"/>
      <c r="ALP167" s="581"/>
      <c r="ALQ167" s="581"/>
      <c r="ALR167" s="581"/>
      <c r="ALS167" s="581"/>
      <c r="ALT167" s="581"/>
      <c r="ALU167" s="581"/>
      <c r="ALV167" s="581"/>
      <c r="ALW167" s="581"/>
      <c r="ALX167" s="581"/>
      <c r="ALY167" s="581"/>
      <c r="ALZ167" s="581"/>
      <c r="AMA167" s="581"/>
      <c r="AMB167" s="581"/>
      <c r="AMC167" s="581"/>
      <c r="AMD167" s="581"/>
      <c r="AME167" s="581"/>
      <c r="AMF167" s="581"/>
      <c r="AMG167" s="581"/>
      <c r="AMH167" s="581"/>
      <c r="AMI167" s="581"/>
      <c r="AMJ167" s="581"/>
      <c r="AMK167" s="581"/>
      <c r="AML167" s="581"/>
      <c r="AMM167" s="581"/>
      <c r="AMN167" s="581"/>
      <c r="AMO167" s="581"/>
      <c r="AMP167" s="581"/>
      <c r="AMQ167" s="581"/>
      <c r="AMR167" s="581"/>
      <c r="AMS167" s="581"/>
      <c r="AMT167" s="581"/>
      <c r="AMU167" s="581"/>
      <c r="AMV167" s="581"/>
      <c r="AMW167" s="581"/>
      <c r="AMX167" s="581"/>
      <c r="AMY167" s="581"/>
      <c r="AMZ167" s="581"/>
      <c r="ANA167" s="581"/>
      <c r="ANB167" s="581"/>
      <c r="ANC167" s="581"/>
      <c r="AND167" s="581"/>
      <c r="ANE167" s="581"/>
      <c r="ANF167" s="581"/>
      <c r="ANG167" s="581"/>
      <c r="ANH167" s="581"/>
      <c r="ANI167" s="581"/>
      <c r="ANJ167" s="581"/>
    </row>
    <row r="168" spans="1:1050" s="576" customFormat="1" ht="26.1" customHeight="1" outlineLevel="2" x14ac:dyDescent="0.2">
      <c r="A168" s="386">
        <f>EJ168</f>
        <v>43200</v>
      </c>
      <c r="B168" s="387" t="s">
        <v>137</v>
      </c>
      <c r="C168" s="387" t="s">
        <v>178</v>
      </c>
      <c r="D168" s="387" t="s">
        <v>114</v>
      </c>
      <c r="E168" s="387" t="s">
        <v>234</v>
      </c>
      <c r="F168" s="387"/>
      <c r="G168" s="388" t="s">
        <v>235</v>
      </c>
      <c r="H168" s="389" t="s">
        <v>130</v>
      </c>
      <c r="I168" s="389">
        <v>20</v>
      </c>
      <c r="J168" s="391">
        <v>564.39</v>
      </c>
      <c r="K168" s="391">
        <v>50.49</v>
      </c>
      <c r="L168" s="391">
        <v>346.03</v>
      </c>
      <c r="M168" s="391">
        <v>183.41</v>
      </c>
      <c r="N168" s="391"/>
      <c r="O168" s="391"/>
      <c r="P168" s="391"/>
      <c r="Q168" s="391"/>
      <c r="R168" s="391"/>
      <c r="S168" s="391"/>
      <c r="T168" s="391">
        <f>SUM(J168:S168)</f>
        <v>1144.32</v>
      </c>
      <c r="U168" s="391">
        <f>(((J168+K168+L168+N168+P168)*14)+((M168+O168+Q168+R168+S168)*12))</f>
        <v>15653.66</v>
      </c>
      <c r="V168" s="389">
        <v>5</v>
      </c>
      <c r="W168" s="392">
        <v>20</v>
      </c>
      <c r="X168" s="393">
        <f>VLOOKUP(W168,'[1]PPTOS GENERALES 2024'!$AL$11:$AN$40,3)*Y168</f>
        <v>528.66</v>
      </c>
      <c r="Y168" s="394">
        <v>1</v>
      </c>
      <c r="Z168" s="395">
        <f>VLOOKUP(C168,'[1]PPTOS GENERALES 2024'!$AL$3:$AO$8,4)*Y168</f>
        <v>865.68</v>
      </c>
      <c r="AA168" s="395">
        <f>VLOOKUP(C168,'[1]PPTOS GENERALES 2024'!$AL$3:$AP$8,5)*DM168*Y168</f>
        <v>295.68</v>
      </c>
      <c r="AB168" s="395"/>
      <c r="AC168" s="391">
        <f>VLOOKUP(C168,'[1]PPTOS GENERALES 2024'!$AU$3:$AV$8,2)*Y168</f>
        <v>748.20899999999995</v>
      </c>
      <c r="AD168" s="391">
        <f>VLOOKUP(C168,'[1]PPTOS GENERALES 2024'!$AU$3:$AW$8,3)*DM168*Y168</f>
        <v>255.23866666666666</v>
      </c>
      <c r="AE168" s="396">
        <f>VLOOKUP(I168,'[1]PPTOS GENERALES 2024'!$AL$11:$AN$40,3)*Y168</f>
        <v>528.66</v>
      </c>
      <c r="AF168" s="391">
        <f>X168-AE168</f>
        <v>0</v>
      </c>
      <c r="AG168" s="391">
        <f>VLOOKUP(V168,'[1]PPTOS GENERALES 2024'!$AL$45:$AU$56,10)*Y168</f>
        <v>543.62</v>
      </c>
      <c r="AH168" s="391"/>
      <c r="AI168" s="391"/>
      <c r="AJ168" s="391"/>
      <c r="AK168" s="397"/>
      <c r="AL168" s="391">
        <f>VLOOKUP(V168,'[1]PPTOS GENERALES 2024'!$AL$45:$BB$56,12)*AK168</f>
        <v>0</v>
      </c>
      <c r="AM168" s="397"/>
      <c r="AN168" s="391">
        <f>VLOOKUP(V168,'[1]PPTOS GENERALES 2024'!$AL$45:$BB$56,14)*AM168</f>
        <v>0</v>
      </c>
      <c r="AO168" s="397"/>
      <c r="AP168" s="391">
        <f>VLOOKUP(V168,'[1]PPTOS GENERALES 2024'!$AL$45:$BB$56,15)*AO168</f>
        <v>0</v>
      </c>
      <c r="AQ168" s="397"/>
      <c r="AR168" s="391">
        <f>VLOOKUP(V168,'[1]PPTOS GENERALES 2024'!$AL$45:$BB$56,17)*AQ168</f>
        <v>0</v>
      </c>
      <c r="AS168" s="397">
        <v>1</v>
      </c>
      <c r="AT168" s="391">
        <f>VLOOKUP(V168,'[1]PPTOS GENERALES 2024'!$AL$45:$BG$56,18)*AS168</f>
        <v>29.072000000000003</v>
      </c>
      <c r="AU168" s="398">
        <v>1</v>
      </c>
      <c r="AV168" s="391">
        <f>VLOOKUP(V168,'[1]PPTOS GENERALES 2024'!$AL$45:$BG$56,19)*AU168</f>
        <v>58.144000000000005</v>
      </c>
      <c r="AW168" s="398"/>
      <c r="AX168" s="391">
        <f>VLOOKUP(V168,'[1]PPTOS GENERALES 2024'!$AL$45:$BG$56,20)*AW168</f>
        <v>0</v>
      </c>
      <c r="AY168" s="398"/>
      <c r="AZ168" s="391">
        <f>VLOOKUP(V168,'[1]PPTOS GENERALES 2024'!$AL$45:$BG$56,21)*AY168</f>
        <v>0</v>
      </c>
      <c r="BA168" s="398"/>
      <c r="BB168" s="391">
        <f>VLOOKUP(V168,'[1]PPTOS GENERALES 2024'!$AL$45:$BG$56,22)*BA168</f>
        <v>0</v>
      </c>
      <c r="BC168" s="398"/>
      <c r="BD168" s="270">
        <f>VLOOKUP(V168,'[1]PPTOS GENERALES 2024'!$AL$45:$BZ$56,23)*BC168</f>
        <v>0</v>
      </c>
      <c r="BE168" s="398"/>
      <c r="BF168" s="270">
        <f>VLOOKUP(V168,'[1]PPTOS GENERALES 2024'!$AL$45:$BZ$56,24)*BE168</f>
        <v>0</v>
      </c>
      <c r="BG168" s="398"/>
      <c r="BH168" s="270">
        <f>VLOOKUP(V168,'[1]PPTOS GENERALES 2024'!$AL$45:$BZ$56,25)*BG168</f>
        <v>0</v>
      </c>
      <c r="BI168" s="398"/>
      <c r="BJ168" s="270">
        <f>VLOOKUP(V168,'[1]PPTOS GENERALES 2024'!$AL$45:$BZ$56,26)*BI168</f>
        <v>0</v>
      </c>
      <c r="BK168" s="398">
        <v>1</v>
      </c>
      <c r="BL168" s="270">
        <f>VLOOKUP(V168,'[1]PPTOS GENERALES 2024'!$AL$45:$BZ$56,27)*BK168</f>
        <v>86.925280000000001</v>
      </c>
      <c r="BM168" s="270"/>
      <c r="BN168" s="270">
        <f>VLOOKUP(V168,'[1]PPTOS GENERALES 2024'!$AL$45:$BZ$56,28)*BM168</f>
        <v>0</v>
      </c>
      <c r="BO168" s="270"/>
      <c r="BP168" s="270">
        <f>VLOOKUP(V168,'[1]PPTOS GENERALES 2024'!$AL$45:$BZ$56,29)*BO168</f>
        <v>0</v>
      </c>
      <c r="BQ168" s="270"/>
      <c r="BR168" s="270">
        <f>VLOOKUP(V168,'[1]PPTOS GENERALES 2024'!$AL$45:$BZ$56,30)*BQ168</f>
        <v>0</v>
      </c>
      <c r="BS168" s="270"/>
      <c r="BT168" s="270">
        <f>VLOOKUP(V168,'[1]PPTOS GENERALES 2024'!$AL$45:$BZ$56,31)*BS168</f>
        <v>0</v>
      </c>
      <c r="BU168" s="270"/>
      <c r="BV168" s="270">
        <f>VLOOKUP(V168,'[1]PPTOS GENERALES 2024'!$AL$45:$BZ$56,32)*BU168</f>
        <v>0</v>
      </c>
      <c r="BW168" s="270"/>
      <c r="BX168" s="270">
        <f>VLOOKUP(V168,'[1]PPTOS GENERALES 2024'!$AL$45:$BZ$56,33)*BW168</f>
        <v>0</v>
      </c>
      <c r="BY168" s="270"/>
      <c r="BZ168" s="270">
        <f>VLOOKUP(V168,'[1]PPTOS GENERALES 2024'!$AL$45:$BZ$56,34)*BY168</f>
        <v>0</v>
      </c>
      <c r="CA168" s="270"/>
      <c r="CB168" s="270">
        <f>VLOOKUP(V168,'[1]PPTOS GENERALES 2024'!$AL$45:$BZ$56,35)*CA168</f>
        <v>0</v>
      </c>
      <c r="CC168" s="270">
        <v>0</v>
      </c>
      <c r="CD168" s="270">
        <f>VLOOKUP(V168,'[1]PPTOS GENERALES 2024'!$AL$45:$BZ$56,36)*CC168</f>
        <v>0</v>
      </c>
      <c r="CE168" s="270">
        <v>0</v>
      </c>
      <c r="CF168" s="270">
        <f>VLOOKUP(V168,'[1]PPTOS GENERALES 2024'!$AL$45:$BZ$56,37)*CE168</f>
        <v>0</v>
      </c>
      <c r="CG168" s="270">
        <v>0</v>
      </c>
      <c r="CH168" s="270">
        <f>VLOOKUP(V168,'[1]PPTOS GENERALES 2024'!$AL$45:$BZ$56,38)*CG168</f>
        <v>0</v>
      </c>
      <c r="CI168" s="270">
        <v>0</v>
      </c>
      <c r="CJ168" s="270">
        <f>VLOOKUP(V168,'[1]PPTOS GENERALES 2024'!$AL$45:$BZ$56,39)*CI168</f>
        <v>0</v>
      </c>
      <c r="CK168" s="270"/>
      <c r="CL168" s="270">
        <f>VLOOKUP(V168,'[1]PPTOS GENERALES 2024'!$AL$45:$BZ$56,40)*CK168</f>
        <v>0</v>
      </c>
      <c r="CM168" s="270">
        <v>1</v>
      </c>
      <c r="CN168" s="270">
        <f>VLOOKUP(V168,'[1]PPTOS GENERALES 2024'!$AL$45:$BZ$56,41)*CM168</f>
        <v>33.4328</v>
      </c>
      <c r="CO168" s="391"/>
      <c r="CP168" s="391"/>
      <c r="CQ168" s="391"/>
      <c r="CR168" s="391">
        <f t="array" ref="CR168">ROUND((Z168*12)+(AC168*2),2)</f>
        <v>11884.58</v>
      </c>
      <c r="CS168" s="391"/>
      <c r="CT168" s="391"/>
      <c r="CU168" s="391">
        <f t="array" ref="CU168">ROUND((AA168*12)+ (AD168*2)+AB168,2)</f>
        <v>4058.64</v>
      </c>
      <c r="CV168" s="270">
        <f>SUM(CO168:CU168)</f>
        <v>15943.22</v>
      </c>
      <c r="CW168" s="391">
        <f t="array" ref="CW168">ROUND((AE168+AF168)*14,2)</f>
        <v>7401.24</v>
      </c>
      <c r="CX168" s="391">
        <f t="array" ref="CX168">ROUND(AG168*14,2)</f>
        <v>7610.68</v>
      </c>
      <c r="CY168" s="270">
        <f t="shared" ref="CY168:CY175" si="130">ROUND((AH168+AJ168+AL168+AN168+AP168+AR168+AT168+AV168+AX168+AZ168+BB168+BD168+BF168+BH168+BJ168+BL168+BN168+BP168+BR168+BT168+BV168+BX168+BZ168+CB168+CD168+CF168+CH168+CJ168+CL168+CN168)*14+(AI168)*14,2)</f>
        <v>2906.04</v>
      </c>
      <c r="CZ168" s="278">
        <f t="shared" ref="CZ168:CZ169" si="131">SUM(CX168:CY168)</f>
        <v>10516.720000000001</v>
      </c>
      <c r="DA168" s="129">
        <f>CO168+CP168+CS168+CR168+CT168+CU168+CW168+CX168+CY168</f>
        <v>33861.18</v>
      </c>
      <c r="DB168" s="390">
        <v>0</v>
      </c>
      <c r="DC168" s="400">
        <f>((Z168*14)+(AA168*14)+(AE168*14)+(AF168*14)+(AG168*14)+(AJ168*12)+(AR168*12)+(AT168*12)+(AV168*12)+(AX168*12)+(BB168*12)+DB168)</f>
        <v>32317.552</v>
      </c>
      <c r="DD168" s="401">
        <f>((DC168/U168)-1)</f>
        <v>1.0645364726204605</v>
      </c>
      <c r="DE168" s="391"/>
      <c r="DF168" s="391"/>
      <c r="DG168" s="391">
        <f>Z168+AA168+AE168+AF168+AG168+AH168+AI168+AJ168+AL168+AN168+AP168+AR168+AT168+AV168+AX168+AZ168+BB168</f>
        <v>2320.8559999999998</v>
      </c>
      <c r="DH168" s="389" t="e">
        <f>#REF!-#REF!</f>
        <v>#REF!</v>
      </c>
      <c r="DI168" s="402" t="s">
        <v>122</v>
      </c>
      <c r="DJ168" s="402" t="s">
        <v>310</v>
      </c>
      <c r="DK168" s="284">
        <v>45658</v>
      </c>
      <c r="DL168" s="403">
        <f>DATEDIF(DJ168,DK168,"y")/3</f>
        <v>9.3333333333333339</v>
      </c>
      <c r="DM168" s="403">
        <f>DATEDIF(DJ168,DK168,"y")/3</f>
        <v>9.3333333333333339</v>
      </c>
      <c r="DN168" s="404">
        <f>ROUND(AF168/30,2)</f>
        <v>0</v>
      </c>
      <c r="DO168" s="405">
        <f>ROUND(AJ168/30,2)</f>
        <v>0</v>
      </c>
      <c r="DP168" s="405">
        <f>ROUND(AL168/30,2)</f>
        <v>0</v>
      </c>
      <c r="DQ168" s="405">
        <f>ROUND(AN168/30,2)</f>
        <v>0</v>
      </c>
      <c r="DR168" s="405">
        <f>ROUND(AP168/30,2)</f>
        <v>0</v>
      </c>
      <c r="DS168" s="405">
        <f>ROUND(AR168/30,2)</f>
        <v>0</v>
      </c>
      <c r="DT168" s="405">
        <f>ROUND(AT168/30,2)</f>
        <v>0.97</v>
      </c>
      <c r="DU168" s="405">
        <f>ROUND(AV168/30,2)</f>
        <v>1.94</v>
      </c>
      <c r="DV168" s="405">
        <f>ROUND(AX168/30,2)</f>
        <v>0</v>
      </c>
      <c r="DW168" s="405">
        <f>ROUND(AZ168/30,2)</f>
        <v>0</v>
      </c>
      <c r="DX168" s="405">
        <f>ROUND(BB168/30,2)</f>
        <v>0</v>
      </c>
      <c r="DY168" s="204"/>
      <c r="DZ168" s="406">
        <v>146</v>
      </c>
      <c r="EA168" s="406">
        <v>1503.28</v>
      </c>
      <c r="EB168" s="407" t="e">
        <f>#REF!-DZ168</f>
        <v>#REF!</v>
      </c>
      <c r="EC168" s="408">
        <f>DG168-EA168</f>
        <v>817.57599999999979</v>
      </c>
      <c r="ED168" s="409">
        <f>ROUND(DB168/2,2)</f>
        <v>0</v>
      </c>
      <c r="EE168" s="204"/>
      <c r="EF168" s="204"/>
      <c r="EG168" s="204"/>
      <c r="EH168" s="204"/>
      <c r="EI168" s="134" t="s">
        <v>311</v>
      </c>
      <c r="EJ168" s="124">
        <v>43200</v>
      </c>
      <c r="EK168" s="295" t="s">
        <v>244</v>
      </c>
      <c r="EL168" s="205">
        <v>3</v>
      </c>
      <c r="EM168" s="205">
        <v>2</v>
      </c>
      <c r="EN168" s="205">
        <v>0</v>
      </c>
      <c r="EO168" s="170">
        <v>0</v>
      </c>
      <c r="EP168" s="172"/>
      <c r="EQ168" s="172"/>
      <c r="ER168" s="172"/>
      <c r="ES168" s="172"/>
      <c r="ET168" s="172"/>
      <c r="EU168" s="172"/>
      <c r="EV168" s="172"/>
      <c r="EW168" s="172"/>
      <c r="EX168" s="172"/>
      <c r="EY168" s="172"/>
      <c r="EZ168" s="172"/>
      <c r="FA168" s="172"/>
      <c r="FB168" s="172"/>
      <c r="FC168" s="172"/>
      <c r="FD168" s="172"/>
      <c r="FE168" s="172"/>
      <c r="FF168" s="172"/>
      <c r="FG168" s="172"/>
      <c r="FH168" s="172"/>
      <c r="FI168" s="172"/>
      <c r="FJ168" s="172"/>
      <c r="FK168" s="172"/>
      <c r="FL168" s="172"/>
      <c r="FM168" s="172"/>
      <c r="FN168" s="172"/>
      <c r="FO168" s="172"/>
      <c r="FP168" s="172"/>
      <c r="FQ168" s="172"/>
      <c r="FR168" s="172"/>
      <c r="FS168" s="172"/>
      <c r="FT168" s="172"/>
      <c r="FU168" s="172"/>
      <c r="FV168" s="172"/>
      <c r="FW168" s="172"/>
      <c r="FX168" s="172"/>
      <c r="FY168" s="172"/>
      <c r="FZ168" s="172"/>
      <c r="GA168" s="172"/>
      <c r="GB168" s="172"/>
      <c r="GC168" s="172"/>
      <c r="GD168" s="172"/>
      <c r="GE168" s="172"/>
      <c r="GF168" s="172"/>
      <c r="GG168" s="172"/>
      <c r="GH168" s="172"/>
      <c r="GI168" s="172"/>
      <c r="GJ168" s="172"/>
      <c r="GK168" s="172"/>
      <c r="GL168" s="172"/>
      <c r="GM168" s="172"/>
      <c r="GN168" s="172"/>
      <c r="GO168" s="172"/>
      <c r="GP168" s="172"/>
      <c r="GQ168" s="172"/>
      <c r="GR168" s="172"/>
      <c r="GS168" s="172"/>
      <c r="GT168" s="172"/>
      <c r="GU168" s="172"/>
      <c r="GV168" s="172"/>
      <c r="GW168" s="172"/>
      <c r="GX168" s="172"/>
      <c r="GY168" s="172"/>
      <c r="GZ168" s="172"/>
      <c r="HA168" s="172"/>
      <c r="HB168" s="172"/>
      <c r="HC168" s="172"/>
      <c r="HD168" s="172"/>
      <c r="HE168" s="172"/>
      <c r="HF168" s="172"/>
      <c r="HG168" s="172"/>
      <c r="HH168" s="172"/>
      <c r="HI168" s="172"/>
      <c r="HJ168" s="172"/>
      <c r="HK168" s="172"/>
      <c r="HL168" s="172"/>
      <c r="HM168" s="172"/>
      <c r="HN168" s="172"/>
      <c r="HO168" s="172"/>
      <c r="HP168" s="172"/>
      <c r="HQ168" s="172"/>
      <c r="HR168" s="172"/>
      <c r="HS168" s="172"/>
      <c r="HT168" s="172"/>
      <c r="HU168" s="172"/>
      <c r="HV168" s="172"/>
      <c r="HW168" s="172"/>
      <c r="HX168" s="172"/>
      <c r="HY168" s="172"/>
      <c r="HZ168" s="172"/>
      <c r="IA168" s="172"/>
      <c r="IB168" s="172"/>
      <c r="IC168" s="172"/>
      <c r="ID168" s="172"/>
      <c r="IE168" s="172"/>
      <c r="IF168" s="172"/>
      <c r="IG168" s="172"/>
      <c r="IH168" s="172"/>
      <c r="II168" s="172"/>
      <c r="IJ168" s="172"/>
      <c r="IK168" s="172"/>
      <c r="IL168" s="172"/>
      <c r="IM168" s="172"/>
      <c r="IN168" s="172"/>
      <c r="IO168" s="172"/>
      <c r="IP168" s="172"/>
      <c r="IQ168" s="172"/>
      <c r="IR168" s="172"/>
      <c r="IS168" s="172"/>
      <c r="IT168" s="172"/>
      <c r="IU168" s="172"/>
      <c r="IV168" s="172"/>
      <c r="IW168" s="172"/>
      <c r="IX168" s="172"/>
      <c r="IY168" s="172"/>
      <c r="IZ168" s="172"/>
      <c r="JA168" s="172"/>
      <c r="JB168" s="172"/>
      <c r="JC168" s="172"/>
      <c r="JD168" s="172"/>
      <c r="JE168" s="172"/>
      <c r="JF168" s="172"/>
      <c r="JG168" s="172"/>
      <c r="JH168" s="172"/>
      <c r="JI168" s="172"/>
      <c r="JJ168" s="172"/>
      <c r="JK168" s="172"/>
      <c r="JL168" s="172"/>
      <c r="JM168" s="172"/>
      <c r="JN168" s="172"/>
      <c r="JO168" s="172"/>
      <c r="JP168" s="172"/>
      <c r="JQ168" s="172"/>
      <c r="JR168" s="172"/>
      <c r="JS168" s="172"/>
      <c r="JT168" s="172"/>
      <c r="JU168" s="172"/>
      <c r="JV168" s="172"/>
      <c r="JW168" s="172"/>
      <c r="JX168" s="172"/>
      <c r="JY168" s="172"/>
      <c r="JZ168" s="172"/>
      <c r="KA168" s="172"/>
      <c r="KB168" s="172"/>
      <c r="KC168" s="172"/>
      <c r="KD168" s="172"/>
      <c r="KE168" s="172"/>
      <c r="KF168" s="172"/>
      <c r="KG168" s="172"/>
      <c r="KH168" s="172"/>
      <c r="KI168" s="172"/>
      <c r="KJ168" s="172"/>
      <c r="KK168" s="172"/>
      <c r="KL168" s="172"/>
      <c r="KM168" s="172"/>
      <c r="KN168" s="172"/>
      <c r="KO168" s="172"/>
      <c r="KP168" s="172"/>
      <c r="KQ168" s="172"/>
      <c r="KR168" s="172"/>
      <c r="KS168" s="172"/>
      <c r="KT168" s="172"/>
      <c r="KU168" s="172"/>
      <c r="KV168" s="172"/>
      <c r="KW168" s="172"/>
      <c r="KX168" s="172"/>
      <c r="KY168" s="172"/>
      <c r="KZ168" s="172"/>
      <c r="LA168" s="172"/>
      <c r="LB168" s="172"/>
      <c r="LC168" s="172"/>
      <c r="LD168" s="172"/>
      <c r="LE168" s="172"/>
      <c r="LF168" s="172"/>
      <c r="LG168" s="172"/>
      <c r="LH168" s="172"/>
      <c r="LI168" s="172"/>
      <c r="LJ168" s="172"/>
      <c r="LK168" s="172"/>
      <c r="LL168" s="172"/>
      <c r="LM168" s="172"/>
      <c r="LN168" s="172"/>
      <c r="LO168" s="172"/>
      <c r="LP168" s="172"/>
      <c r="LQ168" s="172"/>
      <c r="LR168" s="172"/>
      <c r="LS168" s="172"/>
      <c r="LT168" s="172"/>
      <c r="LU168" s="172"/>
      <c r="LV168" s="172"/>
      <c r="LW168" s="172"/>
      <c r="LX168" s="172"/>
      <c r="LY168" s="172"/>
      <c r="LZ168" s="172"/>
      <c r="MA168" s="172"/>
      <c r="MB168" s="172"/>
      <c r="MC168" s="172"/>
      <c r="MD168" s="172"/>
      <c r="ME168" s="172"/>
      <c r="MF168" s="172"/>
      <c r="MG168" s="172"/>
      <c r="MH168" s="172"/>
      <c r="MI168" s="172"/>
      <c r="MJ168" s="172"/>
      <c r="MK168" s="172"/>
      <c r="ML168" s="172"/>
      <c r="MM168" s="172"/>
      <c r="MN168" s="172"/>
      <c r="MO168" s="172"/>
      <c r="MP168" s="172"/>
      <c r="MQ168" s="172"/>
      <c r="MR168" s="172"/>
      <c r="MS168" s="172"/>
      <c r="MT168" s="172"/>
      <c r="MU168" s="172"/>
      <c r="MV168" s="172"/>
      <c r="MW168" s="172"/>
      <c r="MX168" s="172"/>
      <c r="MY168" s="172"/>
      <c r="MZ168" s="172"/>
      <c r="NA168" s="172"/>
      <c r="NB168" s="172"/>
      <c r="NC168" s="172"/>
      <c r="ND168" s="172"/>
      <c r="NE168" s="172"/>
      <c r="NF168" s="172"/>
      <c r="NG168" s="172"/>
      <c r="NH168" s="172"/>
      <c r="NI168" s="172"/>
      <c r="NJ168" s="172"/>
      <c r="NK168" s="172"/>
      <c r="NL168" s="172"/>
      <c r="NM168" s="172"/>
      <c r="NN168" s="172"/>
      <c r="NO168" s="172"/>
      <c r="NP168" s="172"/>
      <c r="NQ168" s="172"/>
      <c r="NR168" s="172"/>
      <c r="NS168" s="172"/>
      <c r="NT168" s="172"/>
      <c r="NU168" s="172"/>
      <c r="NV168" s="172"/>
      <c r="NW168" s="172"/>
      <c r="NX168" s="172"/>
      <c r="NY168" s="172"/>
      <c r="NZ168" s="172"/>
      <c r="OA168" s="172"/>
      <c r="OB168" s="172"/>
      <c r="OC168" s="172"/>
      <c r="OD168" s="172"/>
      <c r="OE168" s="172"/>
      <c r="OF168" s="172"/>
      <c r="OG168" s="172"/>
      <c r="OH168" s="172"/>
      <c r="OI168" s="172"/>
      <c r="OJ168" s="172"/>
      <c r="OK168" s="172"/>
      <c r="OL168" s="172"/>
      <c r="OM168" s="172"/>
      <c r="ON168" s="172"/>
      <c r="OO168" s="172"/>
      <c r="OP168" s="172"/>
      <c r="OQ168" s="172"/>
      <c r="OR168" s="172"/>
      <c r="OS168" s="172"/>
      <c r="OT168" s="172"/>
      <c r="OU168" s="172"/>
      <c r="OV168" s="172"/>
      <c r="OW168" s="172"/>
      <c r="OX168" s="172"/>
      <c r="OY168" s="172"/>
      <c r="OZ168" s="172"/>
      <c r="PA168" s="172"/>
      <c r="PB168" s="172"/>
      <c r="PC168" s="172"/>
      <c r="PD168" s="172"/>
      <c r="PE168" s="172"/>
      <c r="PF168" s="172"/>
      <c r="PG168" s="172"/>
      <c r="PH168" s="172"/>
      <c r="PI168" s="172"/>
      <c r="PJ168" s="172"/>
      <c r="PK168" s="172"/>
      <c r="PL168" s="172"/>
      <c r="PM168" s="172"/>
      <c r="PN168" s="172"/>
      <c r="PO168" s="172"/>
      <c r="PP168" s="172"/>
      <c r="PQ168" s="172"/>
      <c r="PR168" s="172"/>
      <c r="PS168" s="172"/>
      <c r="PT168" s="172"/>
      <c r="PU168" s="172"/>
      <c r="PV168" s="172"/>
      <c r="PW168" s="172"/>
      <c r="PX168" s="172"/>
      <c r="PY168" s="172"/>
      <c r="PZ168" s="172"/>
      <c r="QA168" s="172"/>
      <c r="QB168" s="172"/>
      <c r="QC168" s="172"/>
      <c r="QD168" s="172"/>
      <c r="QE168" s="172"/>
      <c r="QF168" s="172"/>
      <c r="QG168" s="172"/>
      <c r="QH168" s="172"/>
      <c r="QI168" s="172"/>
      <c r="QJ168" s="172"/>
      <c r="QK168" s="172"/>
      <c r="QL168" s="172"/>
      <c r="QM168" s="172"/>
      <c r="QN168" s="172"/>
      <c r="QO168" s="172"/>
      <c r="QP168" s="172"/>
      <c r="QQ168" s="172"/>
      <c r="QR168" s="172"/>
      <c r="QS168" s="172"/>
      <c r="QT168" s="172"/>
      <c r="QU168" s="172"/>
      <c r="QV168" s="172"/>
      <c r="QW168" s="172"/>
      <c r="QX168" s="172"/>
      <c r="QY168" s="172"/>
      <c r="QZ168" s="172"/>
      <c r="RA168" s="172"/>
      <c r="RB168" s="172"/>
      <c r="RC168" s="172"/>
      <c r="RD168" s="172"/>
      <c r="RE168" s="172"/>
      <c r="RF168" s="172"/>
      <c r="RG168" s="172"/>
      <c r="RH168" s="172"/>
      <c r="RI168" s="172"/>
      <c r="RJ168" s="172"/>
      <c r="RK168" s="172"/>
      <c r="RL168" s="172"/>
      <c r="RM168" s="172"/>
      <c r="RN168" s="172"/>
      <c r="RO168" s="172"/>
      <c r="RP168" s="172"/>
      <c r="RQ168" s="172"/>
      <c r="RR168" s="172"/>
      <c r="RS168" s="172"/>
      <c r="RT168" s="172"/>
      <c r="RU168" s="172"/>
      <c r="RV168" s="172"/>
      <c r="RW168" s="172"/>
      <c r="RX168" s="172"/>
      <c r="RY168" s="172"/>
      <c r="RZ168" s="172"/>
      <c r="SA168" s="172"/>
      <c r="SB168" s="172"/>
      <c r="SC168" s="172"/>
      <c r="SD168" s="172"/>
      <c r="SE168" s="172"/>
      <c r="SF168" s="172"/>
      <c r="SG168" s="172"/>
      <c r="SH168" s="172"/>
      <c r="SI168" s="172"/>
      <c r="SJ168" s="172"/>
      <c r="SK168" s="172"/>
      <c r="SL168" s="172"/>
      <c r="SM168" s="172"/>
      <c r="SN168" s="172"/>
      <c r="SO168" s="172"/>
      <c r="SP168" s="172"/>
      <c r="SQ168" s="172"/>
      <c r="SR168" s="172"/>
      <c r="SS168" s="172"/>
      <c r="ST168" s="172"/>
      <c r="SU168" s="172"/>
      <c r="SV168" s="172"/>
      <c r="SW168" s="172"/>
      <c r="SX168" s="172"/>
      <c r="SY168" s="172"/>
      <c r="SZ168" s="172"/>
      <c r="TA168" s="172"/>
      <c r="TB168" s="172"/>
      <c r="TC168" s="172"/>
      <c r="TD168" s="172"/>
      <c r="TE168" s="172"/>
      <c r="TF168" s="172"/>
      <c r="TG168" s="172"/>
      <c r="TH168" s="172"/>
      <c r="TI168" s="172"/>
      <c r="TJ168" s="172"/>
      <c r="TK168" s="172"/>
      <c r="TL168" s="172"/>
      <c r="TM168" s="172"/>
      <c r="TN168" s="172"/>
      <c r="TO168" s="172"/>
      <c r="TP168" s="172"/>
      <c r="TQ168" s="172"/>
      <c r="TR168" s="172"/>
      <c r="TS168" s="172"/>
      <c r="TT168" s="172"/>
      <c r="TU168" s="172"/>
      <c r="TV168" s="172"/>
      <c r="TW168" s="172"/>
      <c r="TX168" s="172"/>
      <c r="TY168" s="172"/>
      <c r="TZ168" s="172"/>
      <c r="UA168" s="172"/>
      <c r="UB168" s="172"/>
      <c r="UC168" s="172"/>
      <c r="UD168" s="172"/>
      <c r="UE168" s="172"/>
      <c r="UF168" s="172"/>
      <c r="UG168" s="172"/>
      <c r="UH168" s="172"/>
      <c r="UI168" s="172"/>
      <c r="UJ168" s="172"/>
      <c r="UK168" s="172"/>
      <c r="UL168" s="172"/>
      <c r="UM168" s="172"/>
      <c r="UN168" s="172"/>
      <c r="UO168" s="172"/>
      <c r="UP168" s="172"/>
      <c r="UQ168" s="172"/>
      <c r="UR168" s="172"/>
      <c r="US168" s="172"/>
      <c r="UT168" s="172"/>
      <c r="UU168" s="172"/>
      <c r="UV168" s="172"/>
      <c r="UW168" s="172"/>
      <c r="UX168" s="172"/>
      <c r="UY168" s="172"/>
      <c r="UZ168" s="172"/>
      <c r="VA168" s="172"/>
      <c r="VB168" s="172"/>
      <c r="VC168" s="172"/>
      <c r="VD168" s="172"/>
      <c r="VE168" s="172"/>
      <c r="VF168" s="172"/>
      <c r="VG168" s="172"/>
      <c r="VH168" s="172"/>
      <c r="VI168" s="172"/>
      <c r="VJ168" s="172"/>
      <c r="VK168" s="172"/>
      <c r="VL168" s="172"/>
      <c r="VM168" s="172"/>
      <c r="VN168" s="172"/>
      <c r="VO168" s="172"/>
      <c r="VP168" s="172"/>
      <c r="VQ168" s="172"/>
      <c r="VR168" s="172"/>
      <c r="VS168" s="172"/>
      <c r="VT168" s="172"/>
      <c r="VU168" s="172"/>
      <c r="VV168" s="172"/>
      <c r="VW168" s="172"/>
      <c r="VX168" s="172"/>
      <c r="VY168" s="172"/>
      <c r="VZ168" s="172"/>
      <c r="WA168" s="172"/>
      <c r="WB168" s="172"/>
      <c r="WC168" s="172"/>
      <c r="WD168" s="172"/>
      <c r="WE168" s="172"/>
      <c r="WF168" s="172"/>
      <c r="WG168" s="172"/>
      <c r="WH168" s="172"/>
      <c r="WI168" s="172"/>
      <c r="WJ168" s="172"/>
      <c r="WK168" s="172"/>
      <c r="WL168" s="172"/>
      <c r="WM168" s="172"/>
      <c r="WN168" s="172"/>
      <c r="WO168" s="172"/>
      <c r="WP168" s="172"/>
      <c r="WQ168" s="172"/>
      <c r="WR168" s="172"/>
      <c r="WS168" s="172"/>
      <c r="WT168" s="172"/>
      <c r="WU168" s="172"/>
      <c r="WV168" s="172"/>
      <c r="WW168" s="172"/>
      <c r="WX168" s="172"/>
      <c r="WY168" s="172"/>
      <c r="WZ168" s="172"/>
      <c r="XA168" s="172"/>
      <c r="XB168" s="172"/>
      <c r="XC168" s="172"/>
      <c r="XD168" s="172"/>
      <c r="XE168" s="172"/>
      <c r="XF168" s="172"/>
      <c r="XG168" s="172"/>
      <c r="XH168" s="172"/>
      <c r="XI168" s="172"/>
      <c r="XJ168" s="172"/>
      <c r="XK168" s="172"/>
      <c r="XL168" s="172"/>
      <c r="XM168" s="172"/>
      <c r="XN168" s="172"/>
      <c r="XO168" s="172"/>
      <c r="XP168" s="172"/>
      <c r="XQ168" s="172"/>
      <c r="XR168" s="172"/>
      <c r="XS168" s="172"/>
      <c r="XT168" s="172"/>
      <c r="XU168" s="172"/>
      <c r="XV168" s="172"/>
      <c r="XW168" s="172"/>
      <c r="XX168" s="172"/>
      <c r="XY168" s="172"/>
      <c r="XZ168" s="172"/>
      <c r="YA168" s="172"/>
      <c r="YB168" s="172"/>
      <c r="YC168" s="172"/>
      <c r="YD168" s="172"/>
      <c r="YE168" s="172"/>
      <c r="YF168" s="172"/>
      <c r="YG168" s="172"/>
      <c r="YH168" s="172"/>
      <c r="YI168" s="172"/>
      <c r="YJ168" s="172"/>
      <c r="YK168" s="172"/>
      <c r="YL168" s="172"/>
      <c r="YM168" s="172"/>
      <c r="YN168" s="172"/>
      <c r="YO168" s="172"/>
      <c r="YP168" s="172"/>
      <c r="YQ168" s="172"/>
      <c r="YR168" s="172"/>
      <c r="YS168" s="172"/>
      <c r="YT168" s="172"/>
      <c r="YU168" s="172"/>
      <c r="YV168" s="172"/>
      <c r="YW168" s="172"/>
      <c r="YX168" s="172"/>
      <c r="YY168" s="172"/>
      <c r="YZ168" s="172"/>
      <c r="ZA168" s="172"/>
      <c r="ZB168" s="172"/>
      <c r="ZC168" s="172"/>
      <c r="ZD168" s="172"/>
      <c r="ZE168" s="172"/>
      <c r="ZF168" s="172"/>
      <c r="ZG168" s="172"/>
      <c r="ZH168" s="172"/>
      <c r="ZI168" s="172"/>
      <c r="ZJ168" s="172"/>
      <c r="ZK168" s="172"/>
      <c r="ZL168" s="172"/>
      <c r="ZM168" s="172"/>
      <c r="ZN168" s="172"/>
      <c r="ZO168" s="172"/>
      <c r="ZP168" s="172"/>
      <c r="ZQ168" s="172"/>
      <c r="ZR168" s="172"/>
      <c r="ZS168" s="172"/>
      <c r="ZT168" s="172"/>
      <c r="ZU168" s="172"/>
      <c r="ZV168" s="172"/>
      <c r="ZW168" s="172"/>
      <c r="ZX168" s="172"/>
      <c r="ZY168" s="172"/>
      <c r="ZZ168" s="172"/>
      <c r="AAA168" s="172"/>
      <c r="AAB168" s="172"/>
      <c r="AAC168" s="172"/>
      <c r="AAD168" s="172"/>
      <c r="AAE168" s="172"/>
      <c r="AAF168" s="172"/>
      <c r="AAG168" s="172"/>
      <c r="AAH168" s="172"/>
      <c r="AAI168" s="172"/>
      <c r="AAJ168" s="172"/>
      <c r="AAK168" s="172"/>
      <c r="AAL168" s="172"/>
      <c r="AAM168" s="172"/>
      <c r="AAN168" s="172"/>
      <c r="AAO168" s="172"/>
      <c r="AAP168" s="172"/>
      <c r="AAQ168" s="172"/>
      <c r="AAR168" s="172"/>
      <c r="AAS168" s="172"/>
      <c r="AAT168" s="172"/>
      <c r="AAU168" s="172"/>
      <c r="AAV168" s="172"/>
      <c r="AAW168" s="172"/>
      <c r="AAX168" s="172"/>
      <c r="AAY168" s="172"/>
      <c r="AAZ168" s="172"/>
      <c r="ABA168" s="172"/>
      <c r="ABB168" s="172"/>
      <c r="ABC168" s="172"/>
      <c r="ABD168" s="172"/>
      <c r="ABE168" s="172"/>
      <c r="ABF168" s="172"/>
      <c r="ABG168" s="172"/>
      <c r="ABH168" s="172"/>
      <c r="ABI168" s="172"/>
      <c r="ABJ168" s="172"/>
      <c r="ABK168" s="172"/>
      <c r="ABL168" s="172"/>
      <c r="ABM168" s="172"/>
      <c r="ABN168" s="172"/>
      <c r="ABO168" s="172"/>
      <c r="ABP168" s="172"/>
      <c r="ABQ168" s="172"/>
      <c r="ABR168" s="172"/>
      <c r="ABS168" s="172"/>
      <c r="ABT168" s="172"/>
      <c r="ABU168" s="172"/>
      <c r="ABV168" s="172"/>
      <c r="ABW168" s="172"/>
      <c r="ABX168" s="172"/>
      <c r="ABY168" s="172"/>
      <c r="ABZ168" s="172"/>
      <c r="ACA168" s="172"/>
      <c r="ACB168" s="172"/>
      <c r="ACC168" s="172"/>
      <c r="ACD168" s="172"/>
      <c r="ACE168" s="172"/>
      <c r="ACF168" s="172"/>
      <c r="ACG168" s="172"/>
      <c r="ACH168" s="172"/>
      <c r="ACI168" s="172"/>
      <c r="ACJ168" s="172"/>
      <c r="ACK168" s="172"/>
      <c r="ACL168" s="172"/>
      <c r="ACM168" s="172"/>
      <c r="ACN168" s="172"/>
      <c r="ACO168" s="172"/>
      <c r="ACP168" s="172"/>
      <c r="ACQ168" s="172"/>
      <c r="ACR168" s="172"/>
      <c r="ACS168" s="172"/>
      <c r="ACT168" s="172"/>
      <c r="ACU168" s="172"/>
      <c r="ACV168" s="172"/>
      <c r="ACW168" s="172"/>
      <c r="ACX168" s="172"/>
      <c r="ACY168" s="172"/>
      <c r="ACZ168" s="172"/>
      <c r="ADA168" s="172"/>
      <c r="ADB168" s="172"/>
      <c r="ADC168" s="172"/>
      <c r="ADD168" s="172"/>
      <c r="ADE168" s="172"/>
      <c r="ADF168" s="172"/>
      <c r="ADG168" s="172"/>
      <c r="ADH168" s="172"/>
      <c r="ADI168" s="172"/>
      <c r="ADJ168" s="172"/>
      <c r="ADK168" s="172"/>
      <c r="ADL168" s="172"/>
      <c r="ADM168" s="172"/>
      <c r="ADN168" s="172"/>
      <c r="ADO168" s="172"/>
      <c r="ADP168" s="172"/>
      <c r="ADQ168" s="172"/>
      <c r="ADR168" s="172"/>
      <c r="ADS168" s="172"/>
      <c r="ADT168" s="172"/>
      <c r="ADU168" s="172"/>
      <c r="ADV168" s="172"/>
      <c r="ADW168" s="172"/>
      <c r="ADX168" s="172"/>
      <c r="ADY168" s="172"/>
      <c r="ADZ168" s="172"/>
      <c r="AEA168" s="172"/>
      <c r="AEB168" s="172"/>
      <c r="AEC168" s="172"/>
      <c r="AED168" s="172"/>
      <c r="AEE168" s="172"/>
      <c r="AEF168" s="172"/>
      <c r="AEG168" s="172"/>
      <c r="AEH168" s="172"/>
      <c r="AEI168" s="172"/>
      <c r="AEJ168" s="172"/>
      <c r="AEK168" s="172"/>
      <c r="AEL168" s="172"/>
      <c r="AEM168" s="172"/>
      <c r="AEN168" s="172"/>
      <c r="AEO168" s="172"/>
      <c r="AEP168" s="172"/>
      <c r="AEQ168" s="172"/>
      <c r="AER168" s="172"/>
      <c r="AES168" s="172"/>
      <c r="AET168" s="172"/>
      <c r="AEU168" s="172"/>
      <c r="AEV168" s="172"/>
      <c r="AEW168" s="172"/>
      <c r="AEX168" s="172"/>
      <c r="AEY168" s="172"/>
      <c r="AEZ168" s="172"/>
      <c r="AFA168" s="172"/>
      <c r="AFB168" s="172"/>
      <c r="AFC168" s="172"/>
      <c r="AFD168" s="172"/>
      <c r="AFE168" s="172"/>
      <c r="AFF168" s="172"/>
      <c r="AFG168" s="172"/>
      <c r="AFH168" s="172"/>
      <c r="AFI168" s="172"/>
      <c r="AFJ168" s="172"/>
      <c r="AFK168" s="172"/>
      <c r="AFL168" s="172"/>
      <c r="AFM168" s="172"/>
      <c r="AFN168" s="172"/>
      <c r="AFO168" s="172"/>
      <c r="AFP168" s="172"/>
      <c r="AFQ168" s="172"/>
      <c r="AFR168" s="172"/>
      <c r="AFS168" s="172"/>
      <c r="AFT168" s="172"/>
      <c r="AFU168" s="172"/>
      <c r="AFV168" s="172"/>
      <c r="AFW168" s="172"/>
      <c r="AFX168" s="172"/>
      <c r="AFY168" s="172"/>
      <c r="AFZ168" s="172"/>
      <c r="AGA168" s="172"/>
      <c r="AGB168" s="172"/>
      <c r="AGC168" s="172"/>
      <c r="AGD168" s="172"/>
      <c r="AGE168" s="172"/>
      <c r="AGF168" s="172"/>
      <c r="AGG168" s="172"/>
      <c r="AGH168" s="172"/>
      <c r="AGI168" s="172"/>
      <c r="AGJ168" s="172"/>
      <c r="AGK168" s="172"/>
      <c r="AGL168" s="172"/>
      <c r="AGM168" s="172"/>
      <c r="AGN168" s="172"/>
      <c r="AGO168" s="172"/>
      <c r="AGP168" s="172"/>
      <c r="AGQ168" s="172"/>
      <c r="AGR168" s="172"/>
      <c r="AGS168" s="172"/>
      <c r="AGT168" s="172"/>
      <c r="AGU168" s="172"/>
      <c r="AGV168" s="172"/>
      <c r="AGW168" s="172"/>
      <c r="AGX168" s="172"/>
      <c r="AGY168" s="172"/>
      <c r="AGZ168" s="172"/>
      <c r="AHA168" s="172"/>
      <c r="AHB168" s="172"/>
      <c r="AHC168" s="172"/>
      <c r="AHD168" s="172"/>
      <c r="AHE168" s="172"/>
      <c r="AHF168" s="172"/>
      <c r="AHG168" s="172"/>
      <c r="AHH168" s="172"/>
      <c r="AHI168" s="172"/>
      <c r="AHJ168" s="172"/>
      <c r="AHK168" s="172"/>
      <c r="AHL168" s="172"/>
      <c r="AHM168" s="172"/>
      <c r="AHN168" s="172"/>
      <c r="AHO168" s="172"/>
      <c r="AHP168" s="172"/>
      <c r="AHQ168" s="172"/>
      <c r="AHR168" s="172"/>
      <c r="AHS168" s="172"/>
      <c r="AHT168" s="172"/>
      <c r="AHU168" s="172"/>
      <c r="AHV168" s="172"/>
      <c r="AHW168" s="172"/>
      <c r="AHX168" s="172"/>
      <c r="AHY168" s="172"/>
      <c r="AHZ168" s="172"/>
      <c r="AIA168" s="172"/>
      <c r="AIB168" s="172"/>
      <c r="AIC168" s="172"/>
      <c r="AID168" s="172"/>
      <c r="AIE168" s="172"/>
      <c r="AIF168" s="172"/>
      <c r="AIG168" s="172"/>
      <c r="AIH168" s="172"/>
      <c r="AII168" s="172"/>
      <c r="AIJ168" s="172"/>
      <c r="AIK168" s="172"/>
      <c r="AIL168" s="172"/>
      <c r="AIM168" s="172"/>
      <c r="AIN168" s="172"/>
      <c r="AIO168" s="172"/>
      <c r="AIP168" s="172"/>
      <c r="AIQ168" s="172"/>
      <c r="AIR168" s="172"/>
      <c r="AIS168" s="172"/>
      <c r="AIT168" s="172"/>
      <c r="AIU168" s="172"/>
      <c r="AIV168" s="172"/>
      <c r="AIW168" s="172"/>
      <c r="AIX168" s="172"/>
      <c r="AIY168" s="172"/>
      <c r="AIZ168" s="172"/>
      <c r="AJA168" s="172"/>
      <c r="AJB168" s="172"/>
      <c r="AJC168" s="172"/>
      <c r="AJD168" s="172"/>
      <c r="AJE168" s="172"/>
      <c r="AJF168" s="172"/>
      <c r="AJG168" s="172"/>
      <c r="AJH168" s="172"/>
      <c r="AJI168" s="172"/>
      <c r="AJJ168" s="172"/>
      <c r="AJK168" s="172"/>
      <c r="AJL168" s="172"/>
      <c r="AJM168" s="172"/>
      <c r="AJN168" s="172"/>
      <c r="AJO168" s="172"/>
      <c r="AJP168" s="172"/>
      <c r="AJQ168" s="172"/>
      <c r="AJR168" s="172"/>
      <c r="AJS168" s="172"/>
      <c r="AJT168" s="172"/>
      <c r="AJU168" s="172"/>
      <c r="AJV168" s="172"/>
      <c r="AJW168" s="172"/>
      <c r="AJX168" s="172"/>
      <c r="AJY168" s="172"/>
      <c r="AJZ168" s="172"/>
      <c r="AKA168" s="172"/>
      <c r="AKB168" s="172"/>
      <c r="AKC168" s="172"/>
      <c r="AKD168" s="172"/>
      <c r="AKE168" s="172"/>
      <c r="AKF168" s="172"/>
      <c r="AKG168" s="172"/>
      <c r="AKH168" s="172"/>
      <c r="AKI168" s="172"/>
      <c r="AKJ168" s="172"/>
      <c r="AKK168" s="172"/>
      <c r="AKL168" s="172"/>
      <c r="AKM168" s="172"/>
      <c r="AKN168" s="172"/>
      <c r="AKO168" s="172"/>
      <c r="AKP168" s="172"/>
      <c r="AKQ168" s="172"/>
      <c r="AKR168" s="172"/>
      <c r="AKS168" s="172"/>
      <c r="AKT168" s="172"/>
      <c r="AKU168" s="172"/>
      <c r="AKV168" s="172"/>
      <c r="AKW168" s="172"/>
      <c r="AKX168" s="172"/>
      <c r="AKY168" s="172"/>
      <c r="AKZ168" s="172"/>
      <c r="ALA168" s="172"/>
      <c r="ALB168" s="172"/>
      <c r="ALC168" s="172"/>
      <c r="ALD168" s="172"/>
      <c r="ALE168" s="172"/>
      <c r="ALF168" s="172"/>
      <c r="ALG168" s="172"/>
      <c r="ALH168" s="172"/>
      <c r="ALI168" s="172"/>
      <c r="ALJ168" s="172"/>
      <c r="ALK168" s="172"/>
      <c r="ALL168" s="172"/>
      <c r="ALM168" s="172"/>
      <c r="ALN168" s="172"/>
      <c r="ALO168" s="172"/>
      <c r="ALP168" s="172"/>
      <c r="ALQ168" s="172"/>
      <c r="ALR168" s="172"/>
      <c r="ALS168" s="172"/>
      <c r="ALT168" s="172"/>
      <c r="ALU168" s="172"/>
      <c r="ALV168" s="172"/>
      <c r="ALW168" s="172"/>
      <c r="ALX168" s="172"/>
      <c r="ALY168" s="172"/>
      <c r="ALZ168" s="172"/>
      <c r="AMA168" s="172"/>
      <c r="AMB168" s="172"/>
      <c r="AMC168" s="172"/>
      <c r="AMD168" s="172"/>
      <c r="AME168" s="172"/>
      <c r="AMF168" s="172"/>
      <c r="AMG168" s="172"/>
      <c r="AMH168" s="172"/>
      <c r="AMI168" s="172"/>
      <c r="AMJ168" s="172"/>
      <c r="AMK168" s="172"/>
      <c r="AML168" s="172"/>
      <c r="AMM168" s="172"/>
      <c r="AMN168" s="172"/>
      <c r="AMO168" s="172"/>
      <c r="AMP168" s="172"/>
      <c r="AMQ168" s="172"/>
      <c r="AMR168" s="172"/>
      <c r="AMS168" s="172"/>
      <c r="AMT168" s="172"/>
      <c r="AMU168" s="172"/>
      <c r="AMV168" s="172"/>
      <c r="AMW168" s="172"/>
      <c r="AMX168" s="172"/>
      <c r="AMY168" s="172"/>
      <c r="AMZ168" s="172"/>
      <c r="ANA168" s="172"/>
      <c r="ANB168" s="172"/>
      <c r="ANC168" s="172"/>
      <c r="AND168" s="172"/>
      <c r="ANE168" s="172"/>
      <c r="ANF168" s="172"/>
      <c r="ANG168" s="172"/>
      <c r="ANH168" s="172"/>
      <c r="ANI168" s="172"/>
      <c r="ANJ168" s="172"/>
    </row>
    <row r="169" spans="1:1050" s="585" customFormat="1" ht="26.1" customHeight="1" outlineLevel="2" x14ac:dyDescent="0.2">
      <c r="A169" s="386">
        <f>EJ169</f>
        <v>43200</v>
      </c>
      <c r="B169" s="387" t="s">
        <v>137</v>
      </c>
      <c r="C169" s="387" t="s">
        <v>178</v>
      </c>
      <c r="D169" s="387" t="s">
        <v>114</v>
      </c>
      <c r="E169" s="387" t="s">
        <v>234</v>
      </c>
      <c r="F169" s="387"/>
      <c r="G169" s="388" t="s">
        <v>235</v>
      </c>
      <c r="H169" s="389" t="s">
        <v>130</v>
      </c>
      <c r="I169" s="389">
        <v>20</v>
      </c>
      <c r="J169" s="391">
        <v>564.39</v>
      </c>
      <c r="K169" s="391">
        <v>84.15</v>
      </c>
      <c r="L169" s="391">
        <v>390.4</v>
      </c>
      <c r="M169" s="391">
        <v>265.97000000000003</v>
      </c>
      <c r="N169" s="391"/>
      <c r="O169" s="391"/>
      <c r="P169" s="391"/>
      <c r="Q169" s="391"/>
      <c r="R169" s="391"/>
      <c r="S169" s="391"/>
      <c r="T169" s="391">
        <f>SUM(J169:S169)</f>
        <v>1304.9100000000001</v>
      </c>
      <c r="U169" s="391">
        <f>(((J169+K169+L169+N169+P169)*14)+((M169+O169+Q169+R169+S169)*12))</f>
        <v>17736.8</v>
      </c>
      <c r="V169" s="389">
        <v>5</v>
      </c>
      <c r="W169" s="392">
        <v>20</v>
      </c>
      <c r="X169" s="393">
        <f>VLOOKUP(W169,'[1]PPTOS GENERALES 2024'!$AL$11:$AN$40,3)*Y169</f>
        <v>528.66</v>
      </c>
      <c r="Y169" s="394">
        <v>1</v>
      </c>
      <c r="Z169" s="395">
        <f>VLOOKUP(C169,'[1]PPTOS GENERALES 2024'!$AL$3:$AO$8,4)*Y169</f>
        <v>865.68</v>
      </c>
      <c r="AA169" s="395">
        <f>VLOOKUP(C169,'[1]PPTOS GENERALES 2024'!$AL$3:$AP$8,5)*DM169*Y169</f>
        <v>369.59999999999997</v>
      </c>
      <c r="AB169" s="395">
        <f>VLOOKUP(C169,'[1]PPTOS GENERALES 2024'!$R$3:$V$8,5)*2</f>
        <v>52.44</v>
      </c>
      <c r="AC169" s="391">
        <f>VLOOKUP(C169,'[1]PPTOS GENERALES 2024'!$AU$3:$AV$8,2)*Y169</f>
        <v>748.20899999999995</v>
      </c>
      <c r="AD169" s="391">
        <f>VLOOKUP(C169,'[1]PPTOS GENERALES 2024'!$AU$3:$AW$8,3)*DM169*Y169</f>
        <v>319.04833333333329</v>
      </c>
      <c r="AE169" s="396">
        <f>VLOOKUP(I169,'[1]PPTOS GENERALES 2024'!$AL$11:$AN$40,3)*Y169</f>
        <v>528.66</v>
      </c>
      <c r="AF169" s="391">
        <f>X169-AE169</f>
        <v>0</v>
      </c>
      <c r="AG169" s="391">
        <f>VLOOKUP(V169,'[1]PPTOS GENERALES 2024'!$AL$45:$AU$56,10)*Y169</f>
        <v>543.62</v>
      </c>
      <c r="AH169" s="391"/>
      <c r="AI169" s="391"/>
      <c r="AJ169" s="391"/>
      <c r="AK169" s="397"/>
      <c r="AL169" s="391">
        <f>VLOOKUP(V169,'[1]PPTOS GENERALES 2024'!$AL$45:$BB$56,12)*AK169</f>
        <v>0</v>
      </c>
      <c r="AM169" s="397"/>
      <c r="AN169" s="391">
        <f>VLOOKUP(V169,'[1]PPTOS GENERALES 2024'!$AL$45:$BB$56,14)*AM169</f>
        <v>0</v>
      </c>
      <c r="AO169" s="397"/>
      <c r="AP169" s="391">
        <f>VLOOKUP(V169,'[1]PPTOS GENERALES 2024'!$AL$45:$BB$56,15)*AO169</f>
        <v>0</v>
      </c>
      <c r="AQ169" s="397"/>
      <c r="AR169" s="391">
        <f>VLOOKUP(V169,'[1]PPTOS GENERALES 2024'!$AL$45:$BB$56,17)*AQ169</f>
        <v>0</v>
      </c>
      <c r="AS169" s="397">
        <v>1</v>
      </c>
      <c r="AT169" s="391">
        <f>VLOOKUP(V169,'[1]PPTOS GENERALES 2024'!$AL$45:$BG$56,18)*AS169</f>
        <v>29.072000000000003</v>
      </c>
      <c r="AU169" s="398">
        <v>1</v>
      </c>
      <c r="AV169" s="391">
        <f>VLOOKUP(V169,'[1]PPTOS GENERALES 2024'!$AL$45:$BG$56,19)*AU169</f>
        <v>58.144000000000005</v>
      </c>
      <c r="AW169" s="398"/>
      <c r="AX169" s="391">
        <f>VLOOKUP(V169,'[1]PPTOS GENERALES 2024'!$AL$45:$BG$56,20)*AW169</f>
        <v>0</v>
      </c>
      <c r="AY169" s="398"/>
      <c r="AZ169" s="391">
        <f>VLOOKUP(V169,'[1]PPTOS GENERALES 2024'!$AL$45:$BG$56,21)*AY169</f>
        <v>0</v>
      </c>
      <c r="BA169" s="398"/>
      <c r="BB169" s="391">
        <f>VLOOKUP(V169,'[1]PPTOS GENERALES 2024'!$AL$45:$BG$56,22)*BA169</f>
        <v>0</v>
      </c>
      <c r="BC169" s="398"/>
      <c r="BD169" s="270">
        <f>VLOOKUP(V169,'[1]PPTOS GENERALES 2024'!$AL$45:$BZ$56,23)*BC169</f>
        <v>0</v>
      </c>
      <c r="BE169" s="398"/>
      <c r="BF169" s="270">
        <f>VLOOKUP(V169,'[1]PPTOS GENERALES 2024'!$AL$45:$BZ$56,24)*BE169</f>
        <v>0</v>
      </c>
      <c r="BG169" s="398"/>
      <c r="BH169" s="270">
        <f>VLOOKUP(V169,'[1]PPTOS GENERALES 2024'!$AL$45:$BZ$56,25)*BG169</f>
        <v>0</v>
      </c>
      <c r="BI169" s="398"/>
      <c r="BJ169" s="270">
        <f>VLOOKUP(V169,'[1]PPTOS GENERALES 2024'!$AL$45:$BZ$56,26)*BI169</f>
        <v>0</v>
      </c>
      <c r="BK169" s="398">
        <v>1</v>
      </c>
      <c r="BL169" s="270">
        <f>VLOOKUP(V169,'[1]PPTOS GENERALES 2024'!$AL$45:$BZ$56,27)*BK169</f>
        <v>86.925280000000001</v>
      </c>
      <c r="BM169" s="270"/>
      <c r="BN169" s="270">
        <f>VLOOKUP(V169,'[1]PPTOS GENERALES 2024'!$AL$45:$BZ$56,28)*BM169</f>
        <v>0</v>
      </c>
      <c r="BO169" s="270"/>
      <c r="BP169" s="270">
        <f>VLOOKUP(V169,'[1]PPTOS GENERALES 2024'!$AL$45:$BZ$56,29)*BO169</f>
        <v>0</v>
      </c>
      <c r="BQ169" s="270"/>
      <c r="BR169" s="270">
        <f>VLOOKUP(V169,'[1]PPTOS GENERALES 2024'!$AL$45:$BZ$56,30)*BQ169</f>
        <v>0</v>
      </c>
      <c r="BS169" s="270"/>
      <c r="BT169" s="270">
        <f>VLOOKUP(V169,'[1]PPTOS GENERALES 2024'!$AL$45:$BZ$56,31)*BS169</f>
        <v>0</v>
      </c>
      <c r="BU169" s="270"/>
      <c r="BV169" s="270">
        <f>VLOOKUP(V169,'[1]PPTOS GENERALES 2024'!$AL$45:$BZ$56,32)*BU169</f>
        <v>0</v>
      </c>
      <c r="BW169" s="270"/>
      <c r="BX169" s="270">
        <f>VLOOKUP(V169,'[1]PPTOS GENERALES 2024'!$AL$45:$BZ$56,33)*BW169</f>
        <v>0</v>
      </c>
      <c r="BY169" s="270"/>
      <c r="BZ169" s="270">
        <f>VLOOKUP(V169,'[1]PPTOS GENERALES 2024'!$AL$45:$BZ$56,34)*BY169</f>
        <v>0</v>
      </c>
      <c r="CA169" s="270"/>
      <c r="CB169" s="270">
        <f>VLOOKUP(V169,'[1]PPTOS GENERALES 2024'!$AL$45:$BZ$56,35)*CA169</f>
        <v>0</v>
      </c>
      <c r="CC169" s="270">
        <v>0</v>
      </c>
      <c r="CD169" s="270">
        <f>VLOOKUP(V169,'[1]PPTOS GENERALES 2024'!$AL$45:$BZ$56,36)*CC169</f>
        <v>0</v>
      </c>
      <c r="CE169" s="270">
        <v>0</v>
      </c>
      <c r="CF169" s="270">
        <f>VLOOKUP(V169,'[1]PPTOS GENERALES 2024'!$AL$45:$BZ$56,37)*CE169</f>
        <v>0</v>
      </c>
      <c r="CG169" s="270">
        <v>1</v>
      </c>
      <c r="CH169" s="270">
        <f>VLOOKUP(V169,'[1]PPTOS GENERALES 2024'!$AL$45:$BZ$56,38)*CG169</f>
        <v>140.70848000000004</v>
      </c>
      <c r="CI169" s="270">
        <v>0</v>
      </c>
      <c r="CJ169" s="270">
        <f>VLOOKUP(V169,'[1]PPTOS GENERALES 2024'!$AL$45:$BZ$56,39)*CI169</f>
        <v>0</v>
      </c>
      <c r="CK169" s="270"/>
      <c r="CL169" s="270">
        <f>VLOOKUP(V169,'[1]PPTOS GENERALES 2024'!$AL$45:$BZ$56,40)*CK169</f>
        <v>0</v>
      </c>
      <c r="CM169" s="270"/>
      <c r="CN169" s="270">
        <f>VLOOKUP(V169,'[1]PPTOS GENERALES 2024'!$AL$45:$BZ$56,41)*CM169</f>
        <v>0</v>
      </c>
      <c r="CO169" s="391"/>
      <c r="CP169" s="391"/>
      <c r="CQ169" s="391"/>
      <c r="CR169" s="391">
        <f t="array" ref="CR169">ROUND((Z169*12)+(AC169*2),2)</f>
        <v>11884.58</v>
      </c>
      <c r="CS169" s="583"/>
      <c r="CT169" s="391"/>
      <c r="CU169" s="391">
        <f t="array" ref="CU169">ROUND((AA169*12)+ (AD169*2)+AB169,2)</f>
        <v>5125.74</v>
      </c>
      <c r="CV169" s="270">
        <f>SUM(CO169:CU169)</f>
        <v>17010.32</v>
      </c>
      <c r="CW169" s="391">
        <f t="array" ref="CW169">ROUND((AE169+AF169)*14,2)</f>
        <v>7401.24</v>
      </c>
      <c r="CX169" s="391">
        <f t="array" ref="CX169">ROUND(AG169*14,2)</f>
        <v>7610.68</v>
      </c>
      <c r="CY169" s="270">
        <f t="shared" si="130"/>
        <v>4407.8999999999996</v>
      </c>
      <c r="CZ169" s="278">
        <f t="shared" si="131"/>
        <v>12018.58</v>
      </c>
      <c r="DA169" s="129">
        <f>CO169+CP169+CS169+CR169+CT169+CU169+CW169+CX169+CY169</f>
        <v>36430.14</v>
      </c>
      <c r="DB169" s="390">
        <v>0</v>
      </c>
      <c r="DC169" s="400">
        <f>((Z169*14)+(AA169*14)+(AE169*14)+(AF169*14)+(AG169*14)+(AJ169*12)+(AR169*12)+(AT169*12)+(AV169*12)+(AX169*12)+(BB169*12)+DB169)</f>
        <v>33352.432000000001</v>
      </c>
      <c r="DD169" s="401">
        <f>((DC169/U169)-1)</f>
        <v>0.88040864191962487</v>
      </c>
      <c r="DE169" s="391"/>
      <c r="DF169" s="391"/>
      <c r="DG169" s="391">
        <f>Z169+AA169+AE169+AF169+AG169+AH169+AI169+AJ169+AL169+AN169+AP169+AR169+AT169+AV169+AX169+AZ169+BB169</f>
        <v>2394.7759999999998</v>
      </c>
      <c r="DH169" s="389" t="e">
        <f>#REF!-#REF!</f>
        <v>#REF!</v>
      </c>
      <c r="DI169" s="402" t="s">
        <v>122</v>
      </c>
      <c r="DJ169" s="402" t="s">
        <v>312</v>
      </c>
      <c r="DK169" s="284">
        <v>45658</v>
      </c>
      <c r="DL169" s="403">
        <f>DATEDIF(DJ169,DK169,"y")/3</f>
        <v>11.666666666666666</v>
      </c>
      <c r="DM169" s="403">
        <f>DATEDIF(DJ169,DK169,"y")/3</f>
        <v>11.666666666666666</v>
      </c>
      <c r="DN169" s="404">
        <f>ROUND(AF169/30,2)</f>
        <v>0</v>
      </c>
      <c r="DO169" s="405">
        <f>ROUND(AJ169/30,2)</f>
        <v>0</v>
      </c>
      <c r="DP169" s="405">
        <f>ROUND(AL169/30,2)</f>
        <v>0</v>
      </c>
      <c r="DQ169" s="405">
        <f>ROUND(AN169/30,2)</f>
        <v>0</v>
      </c>
      <c r="DR169" s="405">
        <f>ROUND(AP169/30,2)</f>
        <v>0</v>
      </c>
      <c r="DS169" s="405">
        <f>ROUND(AR169/30,2)</f>
        <v>0</v>
      </c>
      <c r="DT169" s="405">
        <f>ROUND(AT169/30,2)</f>
        <v>0.97</v>
      </c>
      <c r="DU169" s="405">
        <f>ROUND(AV169/30,2)</f>
        <v>1.94</v>
      </c>
      <c r="DV169" s="405">
        <f>ROUND(AX169/30,2)</f>
        <v>0</v>
      </c>
      <c r="DW169" s="405">
        <f>ROUND(AZ169/30,2)</f>
        <v>0</v>
      </c>
      <c r="DX169" s="405">
        <f>ROUND(BB169/30,2)</f>
        <v>0</v>
      </c>
      <c r="DY169" s="204"/>
      <c r="DZ169" s="406">
        <v>128</v>
      </c>
      <c r="EA169" s="406">
        <v>1537.62</v>
      </c>
      <c r="EB169" s="407" t="e">
        <f>#REF!-DZ169</f>
        <v>#REF!</v>
      </c>
      <c r="EC169" s="408">
        <f>DG169-EA169</f>
        <v>857.15599999999995</v>
      </c>
      <c r="ED169" s="409">
        <f>ROUND(DB169/2,2)</f>
        <v>0</v>
      </c>
      <c r="EE169" s="204"/>
      <c r="EF169" s="204"/>
      <c r="EG169" s="204"/>
      <c r="EH169" s="204"/>
      <c r="EI169" s="134" t="s">
        <v>311</v>
      </c>
      <c r="EJ169" s="124">
        <v>43200</v>
      </c>
      <c r="EK169" s="295" t="s">
        <v>244</v>
      </c>
      <c r="EL169" s="205">
        <v>3</v>
      </c>
      <c r="EM169" s="205">
        <v>2</v>
      </c>
      <c r="EN169" s="205">
        <v>0</v>
      </c>
      <c r="EO169" s="170">
        <v>0</v>
      </c>
      <c r="EP169" s="584"/>
      <c r="EQ169" s="584"/>
      <c r="ER169" s="584"/>
      <c r="ES169" s="584"/>
      <c r="ET169" s="584"/>
      <c r="EU169" s="584"/>
      <c r="EV169" s="584"/>
      <c r="EW169" s="584"/>
      <c r="EX169" s="584"/>
      <c r="EY169" s="584"/>
      <c r="EZ169" s="584"/>
      <c r="FA169" s="584"/>
      <c r="FB169" s="584"/>
      <c r="FC169" s="584"/>
      <c r="FD169" s="584"/>
      <c r="FE169" s="584"/>
      <c r="FF169" s="584"/>
      <c r="FG169" s="584"/>
      <c r="FH169" s="584"/>
      <c r="FI169" s="584"/>
      <c r="FJ169" s="584"/>
      <c r="FK169" s="584"/>
      <c r="FL169" s="584"/>
      <c r="FM169" s="584"/>
      <c r="FN169" s="584"/>
      <c r="FO169" s="584"/>
      <c r="FP169" s="584"/>
      <c r="FQ169" s="584"/>
      <c r="FR169" s="584"/>
      <c r="FS169" s="584"/>
      <c r="FT169" s="584"/>
      <c r="FU169" s="584"/>
      <c r="FV169" s="584"/>
      <c r="FW169" s="584"/>
      <c r="FX169" s="584"/>
      <c r="FY169" s="584"/>
      <c r="FZ169" s="584"/>
      <c r="GA169" s="584"/>
      <c r="GB169" s="584"/>
      <c r="GC169" s="584"/>
      <c r="GD169" s="584"/>
      <c r="GE169" s="584"/>
      <c r="GF169" s="584"/>
      <c r="GG169" s="584"/>
      <c r="GH169" s="584"/>
      <c r="GI169" s="584"/>
      <c r="GJ169" s="584"/>
      <c r="GK169" s="584"/>
      <c r="GL169" s="584"/>
      <c r="GM169" s="584"/>
      <c r="GN169" s="584"/>
      <c r="GO169" s="584"/>
      <c r="GP169" s="584"/>
      <c r="GQ169" s="584"/>
      <c r="GR169" s="584"/>
      <c r="GS169" s="584"/>
      <c r="GT169" s="584"/>
      <c r="GU169" s="584"/>
      <c r="GV169" s="584"/>
      <c r="GW169" s="584"/>
      <c r="GX169" s="584"/>
      <c r="GY169" s="584"/>
      <c r="GZ169" s="584"/>
      <c r="HA169" s="584"/>
      <c r="HB169" s="584"/>
      <c r="HC169" s="584"/>
      <c r="HD169" s="584"/>
      <c r="HE169" s="584"/>
      <c r="HF169" s="584"/>
      <c r="HG169" s="584"/>
      <c r="HH169" s="584"/>
      <c r="HI169" s="584"/>
      <c r="HJ169" s="584"/>
      <c r="HK169" s="584"/>
      <c r="HL169" s="584"/>
      <c r="HM169" s="584"/>
      <c r="HN169" s="584"/>
      <c r="HO169" s="584"/>
      <c r="HP169" s="584"/>
      <c r="HQ169" s="584"/>
      <c r="HR169" s="584"/>
      <c r="HS169" s="584"/>
      <c r="HT169" s="584"/>
      <c r="HU169" s="584"/>
      <c r="HV169" s="584"/>
      <c r="HW169" s="584"/>
      <c r="HX169" s="584"/>
      <c r="HY169" s="584"/>
      <c r="HZ169" s="584"/>
      <c r="IA169" s="584"/>
      <c r="IB169" s="584"/>
      <c r="IC169" s="584"/>
      <c r="ID169" s="584"/>
      <c r="IE169" s="410"/>
      <c r="IF169" s="410"/>
      <c r="IG169" s="410"/>
      <c r="IH169" s="410"/>
      <c r="II169" s="410"/>
      <c r="IJ169" s="410"/>
      <c r="IK169" s="410"/>
      <c r="IL169" s="410"/>
      <c r="IM169" s="410"/>
      <c r="IN169" s="410"/>
      <c r="IO169" s="410"/>
    </row>
    <row r="170" spans="1:1050" ht="26.1" customHeight="1" outlineLevel="2" x14ac:dyDescent="0.2">
      <c r="A170" s="102">
        <v>430</v>
      </c>
      <c r="B170" s="7" t="s">
        <v>137</v>
      </c>
      <c r="C170" s="7" t="s">
        <v>9</v>
      </c>
      <c r="D170" s="7" t="s">
        <v>114</v>
      </c>
      <c r="E170" s="7" t="s">
        <v>115</v>
      </c>
      <c r="F170" s="7"/>
      <c r="G170" s="43" t="s">
        <v>236</v>
      </c>
      <c r="H170" s="42" t="s">
        <v>130</v>
      </c>
      <c r="I170" s="42">
        <v>18</v>
      </c>
      <c r="J170" s="44">
        <v>502.03</v>
      </c>
      <c r="K170" s="44"/>
      <c r="L170" s="44"/>
      <c r="M170" s="44"/>
      <c r="N170" s="44"/>
      <c r="O170" s="44"/>
      <c r="P170" s="44">
        <v>305.62</v>
      </c>
      <c r="Q170" s="44">
        <v>183.24</v>
      </c>
      <c r="R170" s="44"/>
      <c r="S170" s="44"/>
      <c r="T170" s="44">
        <f>SUM(J170:S170)</f>
        <v>990.89</v>
      </c>
      <c r="U170" s="44">
        <f>(((J170+K170+L170+N170+P170)*14)+((M170+O170+Q170+R170+S170)*12))</f>
        <v>13505.98</v>
      </c>
      <c r="V170" s="42">
        <v>4</v>
      </c>
      <c r="W170" s="45">
        <v>18</v>
      </c>
      <c r="X170" s="46">
        <f>VLOOKUP(W170,'[1]PPTOS GENERALES 2024'!$AO$61:$AQ$63,3)*Y170</f>
        <v>436.27</v>
      </c>
      <c r="Y170" s="47">
        <v>1</v>
      </c>
      <c r="Z170" s="48">
        <f>VLOOKUP(C170,'[1]PPTOS GENERALES 2024'!$AL$3:$AO$8,4)*Y170</f>
        <v>720.49</v>
      </c>
      <c r="AA170" s="48">
        <f>VLOOKUP(C170,'[1]PPTOS GENERALES 2024'!$AL$3:$AP$8,5)*DM170*Y170</f>
        <v>186.94</v>
      </c>
      <c r="AB170" s="48"/>
      <c r="AC170" s="44">
        <f>VLOOKUP(C170,'[1]PPTOS GENERALES 2024'!$AU$3:$AV$8,2)*Y170</f>
        <v>713.92274999999995</v>
      </c>
      <c r="AD170" s="44">
        <f>VLOOKUP(C170,'[1]PPTOS GENERALES 2024'!$AU$3:$AW$8,3)*DM170*Y170</f>
        <v>184.95099999999996</v>
      </c>
      <c r="AE170" s="49">
        <f>VLOOKUP(I170,'[1]PPTOS GENERALES 2024'!$AO$60:$AQ$63,3)*Y170</f>
        <v>436.27</v>
      </c>
      <c r="AF170" s="44">
        <f>X170-AE170</f>
        <v>0</v>
      </c>
      <c r="AG170" s="44">
        <f>VLOOKUP(V170,'[1]PPTOS GENERALES 2024'!$AL$61:$AU$63,10)*Y170</f>
        <v>465.15999999999997</v>
      </c>
      <c r="AH170" s="44"/>
      <c r="AI170" s="44"/>
      <c r="AJ170" s="44"/>
      <c r="AK170" s="50"/>
      <c r="AL170" s="44">
        <f>VLOOKUP(V170,'[1]PPTOS GENERALES 2024'!$AL$45:$BB$56,12)*AK170</f>
        <v>0</v>
      </c>
      <c r="AM170" s="50"/>
      <c r="AN170" s="44">
        <f>VLOOKUP(V170,'[1]PPTOS GENERALES 2024'!$AL$45:$BB$56,14)*AM170</f>
        <v>0</v>
      </c>
      <c r="AO170" s="50">
        <v>0</v>
      </c>
      <c r="AP170" s="44">
        <f>VLOOKUP(V170,'[1]PPTOS GENERALES 2024'!$AL$45:$BB$56,15)*AO170</f>
        <v>0</v>
      </c>
      <c r="AQ170" s="50"/>
      <c r="AR170" s="44">
        <f>VLOOKUP(V170,'[1]PPTOS GENERALES 2024'!$AL$45:$BB$56,17)*AQ170</f>
        <v>0</v>
      </c>
      <c r="AS170" s="50">
        <v>1</v>
      </c>
      <c r="AT170" s="44">
        <f>VLOOKUP(V170,'[1]PPTOS GENERALES 2024'!$AL$45:$BG$56,18)*AS170</f>
        <v>26.413250000000001</v>
      </c>
      <c r="AU170" s="20">
        <v>1</v>
      </c>
      <c r="AV170" s="44">
        <f>VLOOKUP(V170,'[1]PPTOS GENERALES 2024'!$AL$45:$BG$56,19)*AU170</f>
        <v>52.826500000000003</v>
      </c>
      <c r="AW170" s="20"/>
      <c r="AX170" s="44">
        <f>VLOOKUP(V170,'[1]PPTOS GENERALES 2024'!$AL$45:$BG$56,20)*AW170</f>
        <v>0</v>
      </c>
      <c r="AY170" s="20"/>
      <c r="AZ170" s="44">
        <f>VLOOKUP(V170,'[1]PPTOS GENERALES 2024'!$AL$45:$BG$56,21)*AY170</f>
        <v>0</v>
      </c>
      <c r="BA170" s="20"/>
      <c r="BB170" s="44">
        <f>VLOOKUP(V170,'[1]PPTOS GENERALES 2024'!$AL$45:$BG$56,22)*BA170</f>
        <v>0</v>
      </c>
      <c r="BC170" s="20"/>
      <c r="BD170" s="270">
        <f>VLOOKUP(V170,'[1]PPTOS GENERALES 2024'!$AL$45:$BZ$56,23)*BC170</f>
        <v>0</v>
      </c>
      <c r="BE170" s="20"/>
      <c r="BF170" s="270">
        <f>VLOOKUP(V170,'[1]PPTOS GENERALES 2024'!$AL$45:$BZ$56,24)*BE170</f>
        <v>0</v>
      </c>
      <c r="BG170" s="20"/>
      <c r="BH170" s="270">
        <f>VLOOKUP(V170,'[1]PPTOS GENERALES 2024'!$AL$45:$BZ$56,25)*BG170</f>
        <v>0</v>
      </c>
      <c r="BI170" s="20"/>
      <c r="BJ170" s="270">
        <f>VLOOKUP(V170,'[1]PPTOS GENERALES 2024'!$AL$45:$BZ$56,26)*BI170</f>
        <v>0</v>
      </c>
      <c r="BK170" s="20"/>
      <c r="BL170" s="270">
        <f>VLOOKUP(V170,'[1]PPTOS GENERALES 2024'!$AL$45:$BZ$56,27)*BK170</f>
        <v>0</v>
      </c>
      <c r="BM170" s="270"/>
      <c r="BN170" s="270">
        <f>VLOOKUP(V170,'[1]PPTOS GENERALES 2024'!$AL$45:$BZ$56,28)*BM170</f>
        <v>0</v>
      </c>
      <c r="BO170" s="270"/>
      <c r="BP170" s="270">
        <f>VLOOKUP(V170,'[1]PPTOS GENERALES 2024'!$AL$45:$BZ$56,29)*BO170</f>
        <v>0</v>
      </c>
      <c r="BQ170" s="270"/>
      <c r="BR170" s="270">
        <f>VLOOKUP(V170,'[1]PPTOS GENERALES 2024'!$AL$45:$BZ$56,30)*BQ170</f>
        <v>0</v>
      </c>
      <c r="BS170" s="270"/>
      <c r="BT170" s="270">
        <f>VLOOKUP(V170,'[1]PPTOS GENERALES 2024'!$AL$45:$BZ$56,31)*BS170</f>
        <v>0</v>
      </c>
      <c r="BU170" s="270"/>
      <c r="BV170" s="270">
        <f>VLOOKUP(V170,'[1]PPTOS GENERALES 2024'!$AL$45:$BZ$56,32)*BU170</f>
        <v>0</v>
      </c>
      <c r="BW170" s="270"/>
      <c r="BX170" s="270">
        <f>VLOOKUP(V170,'[1]PPTOS GENERALES 2024'!$AL$45:$BZ$56,33)*BW170</f>
        <v>0</v>
      </c>
      <c r="BY170" s="270"/>
      <c r="BZ170" s="270">
        <f>VLOOKUP(V170,'[1]PPTOS GENERALES 2024'!$AL$45:$BZ$56,34)*BY170</f>
        <v>0</v>
      </c>
      <c r="CA170" s="270"/>
      <c r="CB170" s="270">
        <f>VLOOKUP(V170,'[1]PPTOS GENERALES 2024'!$AL$45:$BZ$56,35)*CA170</f>
        <v>0</v>
      </c>
      <c r="CC170" s="270">
        <v>0</v>
      </c>
      <c r="CD170" s="270">
        <f>VLOOKUP(V170,'[1]PPTOS GENERALES 2024'!$AL$45:$BZ$56,36)*CC170</f>
        <v>0</v>
      </c>
      <c r="CE170" s="270">
        <v>0</v>
      </c>
      <c r="CF170" s="270">
        <f>VLOOKUP(V170,'[1]PPTOS GENERALES 2024'!$AL$45:$BZ$56,37)*CE170</f>
        <v>0</v>
      </c>
      <c r="CG170" s="270">
        <v>0</v>
      </c>
      <c r="CH170" s="270">
        <f>VLOOKUP(V170,'[1]PPTOS GENERALES 2024'!$AL$45:$BZ$56,38)*CG170</f>
        <v>0</v>
      </c>
      <c r="CI170" s="270">
        <v>0</v>
      </c>
      <c r="CJ170" s="270">
        <f>VLOOKUP(V170,'[1]PPTOS GENERALES 2024'!$AL$45:$BZ$56,39)*CI170</f>
        <v>0</v>
      </c>
      <c r="CK170" s="270"/>
      <c r="CL170" s="270">
        <f>VLOOKUP(V170,'[1]PPTOS GENERALES 2024'!$AL$45:$BZ$56,40)*CK170</f>
        <v>0</v>
      </c>
      <c r="CM170" s="270"/>
      <c r="CN170" s="270">
        <f>VLOOKUP(V170,'[1]PPTOS GENERALES 2024'!$AL$45:$BZ$56,41)*CM170</f>
        <v>0</v>
      </c>
      <c r="CO170" s="44"/>
      <c r="CP170" s="44"/>
      <c r="CQ170" s="44"/>
      <c r="CR170" s="44"/>
      <c r="CS170" s="452">
        <f t="array" ref="CS170">ROUND((Z170*12)+(AC170*2),2)</f>
        <v>10073.73</v>
      </c>
      <c r="CT170" s="44"/>
      <c r="CU170" s="44">
        <f>(AA170*12)+ (AD170*2)+AB170</f>
        <v>2613.1819999999998</v>
      </c>
      <c r="CV170" s="44"/>
      <c r="CW170" s="44">
        <f>(AE170+AF170)*14</f>
        <v>6107.78</v>
      </c>
      <c r="CX170" s="44">
        <f>AG170*14</f>
        <v>6512.24</v>
      </c>
      <c r="CY170" s="270">
        <f t="shared" si="130"/>
        <v>1109.3599999999999</v>
      </c>
      <c r="CZ170" s="278">
        <f>SUM(CX170:CY170)</f>
        <v>7621.5999999999995</v>
      </c>
      <c r="DA170" s="129">
        <f>CO170+CP170+CR170+CS170+CT170+CU170+CW170+CX170+CY170</f>
        <v>26416.292000000001</v>
      </c>
      <c r="DB170" s="21">
        <v>0</v>
      </c>
      <c r="DC170" s="53">
        <f>((Z170*14)+(AA170*14)+(AE170*14)+(AF170*14)+(AG170*14)+(AJ170*12)+(AR170*12)+(AT170*12)+(AV170*12)+(AX170*12)+(BB170*12)+DB170)</f>
        <v>26274.917000000001</v>
      </c>
      <c r="DD170" s="54">
        <f>((DC170/U170)-1)</f>
        <v>0.94542839542187984</v>
      </c>
      <c r="DE170" s="44"/>
      <c r="DF170" s="44"/>
      <c r="DG170" s="44">
        <f>Z170+AA170+AE170+AF170+AG170+AH170+AI170+AJ170+AL170+AN170+AP170+AR170+AT170+AV170+AX170+AZ170+BB170</f>
        <v>1888.0997500000001</v>
      </c>
      <c r="DH170" s="42" t="e">
        <f>#REF!-#REF!</f>
        <v>#REF!</v>
      </c>
      <c r="DI170" s="55" t="s">
        <v>122</v>
      </c>
      <c r="DJ170" s="130">
        <v>35991</v>
      </c>
      <c r="DK170" s="284">
        <v>45658</v>
      </c>
      <c r="DL170" s="58">
        <f>DATEDIF(DJ170,DK170,"y")/3</f>
        <v>8.6666666666666661</v>
      </c>
      <c r="DM170" s="58">
        <f>DATEDIF(DJ170,DK170,"y")/3</f>
        <v>8.6666666666666661</v>
      </c>
      <c r="DN170" s="59">
        <f>ROUND(AF170/30,2)</f>
        <v>0</v>
      </c>
      <c r="DO170" s="60">
        <f>ROUND(AJ170/30,2)</f>
        <v>0</v>
      </c>
      <c r="DP170" s="60">
        <f>ROUND(AL170/30,2)</f>
        <v>0</v>
      </c>
      <c r="DQ170" s="60">
        <f>ROUND(AN170/30,2)</f>
        <v>0</v>
      </c>
      <c r="DR170" s="60">
        <f>ROUND(AP170/30,2)</f>
        <v>0</v>
      </c>
      <c r="DS170" s="60">
        <f>ROUND(AR170/30,2)</f>
        <v>0</v>
      </c>
      <c r="DT170" s="60">
        <f>ROUND(AT170/30,2)</f>
        <v>0.88</v>
      </c>
      <c r="DU170" s="60">
        <f>ROUND(AV170/30,2)</f>
        <v>1.76</v>
      </c>
      <c r="DV170" s="60">
        <f>ROUND(AX170/30,2)</f>
        <v>0</v>
      </c>
      <c r="DW170" s="60">
        <f>ROUND(AZ170/30,2)</f>
        <v>0</v>
      </c>
      <c r="DX170" s="60">
        <f>ROUND(BB170/30,2)</f>
        <v>0</v>
      </c>
      <c r="DY170" s="61"/>
      <c r="DZ170" s="62">
        <v>272</v>
      </c>
      <c r="EA170" s="62">
        <v>1450.43</v>
      </c>
      <c r="EB170" s="63" t="e">
        <f>#REF!-DZ170</f>
        <v>#REF!</v>
      </c>
      <c r="EC170" s="64">
        <f>DG170-EA170</f>
        <v>437.66975000000002</v>
      </c>
      <c r="ED170" s="65">
        <f>ROUND(DB170/2,2)</f>
        <v>0</v>
      </c>
      <c r="EE170" s="61"/>
      <c r="EF170" s="61"/>
      <c r="EG170" s="61"/>
      <c r="EH170" s="61"/>
      <c r="EI170" s="134" t="s">
        <v>311</v>
      </c>
      <c r="EJ170" s="124">
        <v>430</v>
      </c>
      <c r="EK170" s="173">
        <v>4</v>
      </c>
      <c r="EL170" s="174">
        <v>3</v>
      </c>
      <c r="EM170" s="68">
        <v>0</v>
      </c>
      <c r="EN170" s="205" t="s">
        <v>132</v>
      </c>
      <c r="EO170" s="170" t="s">
        <v>132</v>
      </c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  <c r="HI170" s="61"/>
      <c r="HJ170" s="61"/>
      <c r="HK170" s="61"/>
      <c r="HL170" s="61"/>
      <c r="HM170" s="61"/>
      <c r="HN170" s="61"/>
      <c r="HO170" s="61"/>
      <c r="HP170" s="61"/>
      <c r="HQ170" s="61"/>
      <c r="HR170" s="61"/>
      <c r="HS170" s="61"/>
      <c r="HT170" s="61"/>
      <c r="HU170" s="61"/>
      <c r="HV170" s="61"/>
      <c r="HW170" s="61"/>
      <c r="HX170" s="61"/>
      <c r="HY170" s="61"/>
      <c r="HZ170" s="61"/>
      <c r="IA170" s="61"/>
      <c r="IB170" s="61"/>
      <c r="IC170" s="61"/>
      <c r="ID170" s="61"/>
      <c r="IE170" s="61"/>
      <c r="IF170" s="61"/>
      <c r="IG170" s="61"/>
      <c r="IH170" s="61"/>
      <c r="II170" s="61"/>
      <c r="IJ170" s="61"/>
      <c r="IK170" s="61"/>
      <c r="IL170" s="61"/>
      <c r="IM170" s="61"/>
      <c r="IN170" s="61"/>
      <c r="IO170" s="61"/>
      <c r="IP170" s="61"/>
      <c r="IQ170" s="61"/>
      <c r="IR170" s="61"/>
      <c r="IS170" s="61"/>
      <c r="IT170" s="61"/>
      <c r="IU170" s="61"/>
      <c r="IV170" s="61"/>
      <c r="IW170" s="61"/>
      <c r="IX170" s="61"/>
      <c r="IY170" s="61"/>
      <c r="IZ170" s="61"/>
      <c r="JA170" s="61"/>
      <c r="JB170" s="61"/>
      <c r="JC170" s="61"/>
      <c r="JD170" s="61"/>
      <c r="JE170" s="61"/>
      <c r="JF170" s="61"/>
      <c r="JG170" s="61"/>
      <c r="JH170" s="61"/>
      <c r="JI170" s="61"/>
      <c r="JJ170" s="61"/>
      <c r="JK170" s="61"/>
      <c r="JL170" s="61"/>
      <c r="JM170" s="61"/>
      <c r="JN170" s="61"/>
      <c r="JO170" s="61"/>
      <c r="JP170" s="61"/>
      <c r="JQ170" s="61"/>
      <c r="JR170" s="61"/>
      <c r="JS170" s="61"/>
      <c r="JT170" s="61"/>
      <c r="JU170" s="61"/>
      <c r="JV170" s="61"/>
      <c r="JW170" s="61"/>
      <c r="JX170" s="61"/>
      <c r="JY170" s="61"/>
      <c r="JZ170" s="61"/>
      <c r="KA170" s="61"/>
      <c r="KB170" s="61"/>
      <c r="KC170" s="61"/>
      <c r="KD170" s="61"/>
      <c r="KE170" s="61"/>
      <c r="KF170" s="61"/>
      <c r="KG170" s="61"/>
      <c r="KH170" s="61"/>
      <c r="KI170" s="61"/>
      <c r="KJ170" s="61"/>
      <c r="KK170" s="61"/>
      <c r="KL170" s="61"/>
      <c r="KM170" s="61"/>
      <c r="KN170" s="61"/>
      <c r="KO170" s="61"/>
      <c r="KP170" s="61"/>
      <c r="KQ170" s="61"/>
      <c r="KR170" s="61"/>
      <c r="KS170" s="61"/>
      <c r="KT170" s="61"/>
      <c r="KU170" s="61"/>
      <c r="KV170" s="61"/>
      <c r="KW170" s="61"/>
      <c r="KX170" s="61"/>
      <c r="KY170" s="61"/>
      <c r="KZ170" s="61"/>
      <c r="LA170" s="61"/>
      <c r="LB170" s="61"/>
      <c r="LC170" s="61"/>
      <c r="LD170" s="61"/>
      <c r="LE170" s="61"/>
      <c r="LF170" s="61"/>
      <c r="LG170" s="61"/>
      <c r="LH170" s="61"/>
      <c r="LI170" s="61"/>
      <c r="LJ170" s="61"/>
      <c r="LK170" s="61"/>
      <c r="LL170" s="61"/>
      <c r="LM170" s="61"/>
      <c r="LN170" s="61"/>
      <c r="LO170" s="61"/>
      <c r="LP170" s="61"/>
      <c r="LQ170" s="61"/>
      <c r="LR170" s="61"/>
      <c r="LS170" s="61"/>
      <c r="LT170" s="61"/>
      <c r="LU170" s="61"/>
      <c r="LV170" s="61"/>
      <c r="LW170" s="61"/>
      <c r="LX170" s="61"/>
      <c r="LY170" s="61"/>
      <c r="LZ170" s="61"/>
      <c r="MA170" s="61"/>
      <c r="MB170" s="61"/>
      <c r="MC170" s="61"/>
      <c r="MD170" s="61"/>
      <c r="ME170" s="61"/>
      <c r="MF170" s="61"/>
      <c r="MG170" s="61"/>
      <c r="MH170" s="61"/>
      <c r="MI170" s="61"/>
      <c r="MJ170" s="61"/>
      <c r="MK170" s="61"/>
      <c r="ML170" s="61"/>
      <c r="MM170" s="61"/>
      <c r="MN170" s="61"/>
      <c r="MO170" s="61"/>
      <c r="MP170" s="61"/>
      <c r="MQ170" s="61"/>
      <c r="MR170" s="61"/>
      <c r="MS170" s="61"/>
      <c r="MT170" s="61"/>
      <c r="MU170" s="61"/>
      <c r="MV170" s="61"/>
      <c r="MW170" s="61"/>
      <c r="MX170" s="61"/>
      <c r="MY170" s="61"/>
      <c r="MZ170" s="61"/>
      <c r="NA170" s="61"/>
      <c r="NB170" s="61"/>
      <c r="NC170" s="61"/>
      <c r="ND170" s="61"/>
      <c r="NE170" s="61"/>
      <c r="NF170" s="61"/>
      <c r="NG170" s="61"/>
      <c r="NH170" s="61"/>
      <c r="NI170" s="61"/>
      <c r="NJ170" s="61"/>
      <c r="NK170" s="61"/>
      <c r="NL170" s="61"/>
      <c r="NM170" s="61"/>
      <c r="NN170" s="61"/>
      <c r="NO170" s="61"/>
      <c r="NP170" s="61"/>
      <c r="NQ170" s="61"/>
      <c r="NR170" s="61"/>
      <c r="NS170" s="61"/>
      <c r="NT170" s="61"/>
      <c r="NU170" s="61"/>
      <c r="NV170" s="61"/>
      <c r="NW170" s="61"/>
      <c r="NX170" s="61"/>
      <c r="NY170" s="61"/>
      <c r="NZ170" s="61"/>
      <c r="OA170" s="61"/>
      <c r="OB170" s="61"/>
      <c r="OC170" s="61"/>
      <c r="OD170" s="61"/>
      <c r="OE170" s="61"/>
      <c r="OF170" s="61"/>
      <c r="OG170" s="61"/>
      <c r="OH170" s="61"/>
      <c r="OI170" s="61"/>
      <c r="OJ170" s="61"/>
      <c r="OK170" s="61"/>
      <c r="OL170" s="61"/>
      <c r="OM170" s="61"/>
      <c r="ON170" s="61"/>
      <c r="OO170" s="61"/>
      <c r="OP170" s="61"/>
      <c r="OQ170" s="61"/>
      <c r="OR170" s="61"/>
      <c r="OS170" s="61"/>
      <c r="OT170" s="61"/>
      <c r="OU170" s="61"/>
      <c r="OV170" s="61"/>
      <c r="OW170" s="61"/>
      <c r="OX170" s="61"/>
      <c r="OY170" s="61"/>
      <c r="OZ170" s="61"/>
      <c r="PA170" s="61"/>
      <c r="PB170" s="61"/>
      <c r="PC170" s="61"/>
      <c r="PD170" s="61"/>
      <c r="PE170" s="61"/>
      <c r="PF170" s="61"/>
      <c r="PG170" s="61"/>
      <c r="PH170" s="61"/>
      <c r="PI170" s="61"/>
      <c r="PJ170" s="61"/>
      <c r="PK170" s="61"/>
      <c r="PL170" s="61"/>
      <c r="PM170" s="61"/>
      <c r="PN170" s="61"/>
      <c r="PO170" s="61"/>
      <c r="PP170" s="61"/>
      <c r="PQ170" s="61"/>
      <c r="PR170" s="61"/>
      <c r="PS170" s="61"/>
      <c r="PT170" s="61"/>
      <c r="PU170" s="61"/>
      <c r="PV170" s="61"/>
      <c r="PW170" s="61"/>
      <c r="PX170" s="61"/>
      <c r="PY170" s="61"/>
      <c r="PZ170" s="61"/>
      <c r="QA170" s="61"/>
      <c r="QB170" s="61"/>
      <c r="QC170" s="61"/>
      <c r="QD170" s="61"/>
      <c r="QE170" s="61"/>
      <c r="QF170" s="61"/>
      <c r="QG170" s="61"/>
      <c r="QH170" s="61"/>
      <c r="QI170" s="61"/>
      <c r="QJ170" s="61"/>
      <c r="QK170" s="61"/>
      <c r="QL170" s="61"/>
      <c r="QM170" s="61"/>
      <c r="QN170" s="61"/>
      <c r="QO170" s="61"/>
      <c r="QP170" s="61"/>
      <c r="QQ170" s="61"/>
      <c r="QR170" s="61"/>
      <c r="QS170" s="61"/>
      <c r="QT170" s="61"/>
      <c r="QU170" s="61"/>
      <c r="QV170" s="61"/>
      <c r="QW170" s="61"/>
      <c r="QX170" s="61"/>
      <c r="QY170" s="61"/>
      <c r="QZ170" s="61"/>
      <c r="RA170" s="61"/>
      <c r="RB170" s="61"/>
      <c r="RC170" s="61"/>
      <c r="RD170" s="61"/>
      <c r="RE170" s="61"/>
      <c r="RF170" s="61"/>
      <c r="RG170" s="61"/>
      <c r="RH170" s="61"/>
      <c r="RI170" s="61"/>
      <c r="RJ170" s="61"/>
      <c r="RK170" s="61"/>
      <c r="RL170" s="61"/>
      <c r="RM170" s="61"/>
      <c r="RN170" s="61"/>
      <c r="RO170" s="61"/>
      <c r="RP170" s="61"/>
      <c r="RQ170" s="61"/>
      <c r="RR170" s="61"/>
      <c r="RS170" s="61"/>
      <c r="RT170" s="61"/>
      <c r="RU170" s="61"/>
      <c r="RV170" s="61"/>
      <c r="RW170" s="61"/>
      <c r="RX170" s="61"/>
      <c r="RY170" s="61"/>
      <c r="RZ170" s="61"/>
      <c r="SA170" s="61"/>
      <c r="SB170" s="61"/>
      <c r="SC170" s="61"/>
      <c r="SD170" s="61"/>
      <c r="SE170" s="61"/>
      <c r="SF170" s="61"/>
      <c r="SG170" s="61"/>
      <c r="SH170" s="61"/>
      <c r="SI170" s="61"/>
      <c r="SJ170" s="61"/>
      <c r="SK170" s="61"/>
      <c r="SL170" s="61"/>
      <c r="SM170" s="61"/>
      <c r="SN170" s="61"/>
      <c r="SO170" s="61"/>
      <c r="SP170" s="61"/>
      <c r="SQ170" s="61"/>
      <c r="SR170" s="61"/>
      <c r="SS170" s="61"/>
      <c r="ST170" s="61"/>
      <c r="SU170" s="61"/>
      <c r="SV170" s="61"/>
      <c r="SW170" s="61"/>
      <c r="SX170" s="61"/>
      <c r="SY170" s="61"/>
      <c r="SZ170" s="61"/>
      <c r="TA170" s="61"/>
      <c r="TB170" s="61"/>
      <c r="TC170" s="61"/>
      <c r="TD170" s="61"/>
      <c r="TE170" s="61"/>
      <c r="TF170" s="61"/>
      <c r="TG170" s="61"/>
      <c r="TH170" s="61"/>
      <c r="TI170" s="61"/>
      <c r="TJ170" s="61"/>
      <c r="TK170" s="61"/>
      <c r="TL170" s="61"/>
      <c r="TM170" s="61"/>
      <c r="TN170" s="61"/>
      <c r="TO170" s="61"/>
      <c r="TP170" s="61"/>
      <c r="TQ170" s="61"/>
      <c r="TR170" s="61"/>
      <c r="TS170" s="61"/>
      <c r="TT170" s="61"/>
      <c r="TU170" s="61"/>
      <c r="TV170" s="61"/>
      <c r="TW170" s="61"/>
      <c r="TX170" s="61"/>
      <c r="TY170" s="61"/>
      <c r="TZ170" s="61"/>
      <c r="UA170" s="61"/>
      <c r="UB170" s="61"/>
      <c r="UC170" s="61"/>
      <c r="UD170" s="61"/>
      <c r="UE170" s="61"/>
      <c r="UF170" s="61"/>
      <c r="UG170" s="61"/>
      <c r="UH170" s="61"/>
      <c r="UI170" s="61"/>
      <c r="UJ170" s="61"/>
      <c r="UK170" s="61"/>
      <c r="UL170" s="61"/>
      <c r="UM170" s="61"/>
      <c r="UN170" s="61"/>
      <c r="UO170" s="61"/>
      <c r="UP170" s="61"/>
      <c r="UQ170" s="61"/>
      <c r="UR170" s="61"/>
      <c r="US170" s="61"/>
      <c r="UT170" s="61"/>
      <c r="UU170" s="61"/>
      <c r="UV170" s="61"/>
      <c r="UW170" s="61"/>
      <c r="UX170" s="61"/>
      <c r="UY170" s="61"/>
      <c r="UZ170" s="61"/>
      <c r="VA170" s="61"/>
      <c r="VB170" s="61"/>
      <c r="VC170" s="61"/>
      <c r="VD170" s="61"/>
      <c r="VE170" s="61"/>
      <c r="VF170" s="61"/>
      <c r="VG170" s="61"/>
      <c r="VH170" s="61"/>
      <c r="VI170" s="61"/>
      <c r="VJ170" s="61"/>
      <c r="VK170" s="61"/>
      <c r="VL170" s="61"/>
      <c r="VM170" s="61"/>
      <c r="VN170" s="61"/>
      <c r="VO170" s="61"/>
      <c r="VP170" s="61"/>
      <c r="VQ170" s="61"/>
      <c r="VR170" s="61"/>
      <c r="VS170" s="61"/>
      <c r="VT170" s="61"/>
      <c r="VU170" s="61"/>
      <c r="VV170" s="61"/>
      <c r="VW170" s="61"/>
      <c r="VX170" s="61"/>
      <c r="VY170" s="61"/>
      <c r="VZ170" s="61"/>
      <c r="WA170" s="61"/>
      <c r="WB170" s="61"/>
      <c r="WC170" s="61"/>
      <c r="WD170" s="61"/>
      <c r="WE170" s="61"/>
      <c r="WF170" s="61"/>
      <c r="WG170" s="61"/>
      <c r="WH170" s="61"/>
      <c r="WI170" s="61"/>
      <c r="WJ170" s="61"/>
      <c r="WK170" s="61"/>
      <c r="WL170" s="61"/>
      <c r="WM170" s="61"/>
      <c r="WN170" s="61"/>
      <c r="WO170" s="61"/>
      <c r="WP170" s="61"/>
      <c r="WQ170" s="61"/>
      <c r="WR170" s="61"/>
      <c r="WS170" s="61"/>
      <c r="WT170" s="61"/>
      <c r="WU170" s="61"/>
      <c r="WV170" s="61"/>
      <c r="WW170" s="61"/>
      <c r="WX170" s="61"/>
      <c r="WY170" s="61"/>
      <c r="WZ170" s="61"/>
      <c r="XA170" s="61"/>
      <c r="XB170" s="61"/>
      <c r="XC170" s="61"/>
      <c r="XD170" s="61"/>
      <c r="XE170" s="61"/>
      <c r="XF170" s="61"/>
      <c r="XG170" s="61"/>
      <c r="XH170" s="61"/>
      <c r="XI170" s="61"/>
      <c r="XJ170" s="61"/>
      <c r="XK170" s="61"/>
      <c r="XL170" s="61"/>
      <c r="XM170" s="61"/>
      <c r="XN170" s="61"/>
      <c r="XO170" s="61"/>
      <c r="XP170" s="61"/>
      <c r="XQ170" s="61"/>
      <c r="XR170" s="61"/>
      <c r="XS170" s="61"/>
      <c r="XT170" s="61"/>
      <c r="XU170" s="61"/>
      <c r="XV170" s="61"/>
      <c r="XW170" s="61"/>
      <c r="XX170" s="61"/>
      <c r="XY170" s="61"/>
      <c r="XZ170" s="61"/>
      <c r="YA170" s="61"/>
      <c r="YB170" s="61"/>
      <c r="YC170" s="61"/>
      <c r="YD170" s="61"/>
      <c r="YE170" s="61"/>
      <c r="YF170" s="61"/>
      <c r="YG170" s="61"/>
      <c r="YH170" s="61"/>
      <c r="YI170" s="61"/>
      <c r="YJ170" s="61"/>
      <c r="YK170" s="61"/>
      <c r="YL170" s="61"/>
      <c r="YM170" s="61"/>
      <c r="YN170" s="61"/>
      <c r="YO170" s="61"/>
      <c r="YP170" s="61"/>
      <c r="YQ170" s="61"/>
      <c r="YR170" s="61"/>
      <c r="YS170" s="61"/>
      <c r="YT170" s="61"/>
      <c r="YU170" s="61"/>
      <c r="YV170" s="61"/>
      <c r="YW170" s="61"/>
      <c r="YX170" s="61"/>
      <c r="YY170" s="61"/>
      <c r="YZ170" s="61"/>
      <c r="ZA170" s="61"/>
      <c r="ZB170" s="61"/>
      <c r="ZC170" s="61"/>
      <c r="ZD170" s="61"/>
      <c r="ZE170" s="61"/>
      <c r="ZF170" s="61"/>
      <c r="ZG170" s="61"/>
      <c r="ZH170" s="61"/>
      <c r="ZI170" s="61"/>
      <c r="ZJ170" s="61"/>
      <c r="ZK170" s="61"/>
      <c r="ZL170" s="61"/>
      <c r="ZM170" s="61"/>
      <c r="ZN170" s="61"/>
      <c r="ZO170" s="61"/>
      <c r="ZP170" s="61"/>
      <c r="ZQ170" s="61"/>
      <c r="ZR170" s="61"/>
      <c r="ZS170" s="61"/>
      <c r="ZT170" s="61"/>
      <c r="ZU170" s="61"/>
      <c r="ZV170" s="61"/>
      <c r="ZW170" s="61"/>
      <c r="ZX170" s="61"/>
      <c r="ZY170" s="61"/>
      <c r="ZZ170" s="61"/>
      <c r="AAA170" s="61"/>
      <c r="AAB170" s="61"/>
      <c r="AAC170" s="61"/>
      <c r="AAD170" s="61"/>
      <c r="AAE170" s="61"/>
      <c r="AAF170" s="61"/>
      <c r="AAG170" s="61"/>
      <c r="AAH170" s="61"/>
      <c r="AAI170" s="61"/>
      <c r="AAJ170" s="61"/>
      <c r="AAK170" s="61"/>
      <c r="AAL170" s="61"/>
      <c r="AAM170" s="61"/>
      <c r="AAN170" s="61"/>
      <c r="AAO170" s="61"/>
      <c r="AAP170" s="61"/>
      <c r="AAQ170" s="61"/>
      <c r="AAR170" s="61"/>
      <c r="AAS170" s="61"/>
      <c r="AAT170" s="61"/>
      <c r="AAU170" s="61"/>
      <c r="AAV170" s="61"/>
      <c r="AAW170" s="61"/>
      <c r="AAX170" s="61"/>
      <c r="AAY170" s="61"/>
      <c r="AAZ170" s="61"/>
      <c r="ABA170" s="61"/>
      <c r="ABB170" s="61"/>
      <c r="ABC170" s="61"/>
      <c r="ABD170" s="61"/>
      <c r="ABE170" s="61"/>
      <c r="ABF170" s="61"/>
      <c r="ABG170" s="61"/>
      <c r="ABH170" s="61"/>
      <c r="ABI170" s="61"/>
      <c r="ABJ170" s="61"/>
      <c r="ABK170" s="61"/>
      <c r="ABL170" s="61"/>
      <c r="ABM170" s="61"/>
      <c r="ABN170" s="61"/>
      <c r="ABO170" s="61"/>
      <c r="ABP170" s="61"/>
      <c r="ABQ170" s="61"/>
      <c r="ABR170" s="61"/>
      <c r="ABS170" s="61"/>
      <c r="ABT170" s="61"/>
      <c r="ABU170" s="61"/>
      <c r="ABV170" s="61"/>
      <c r="ABW170" s="61"/>
      <c r="ABX170" s="61"/>
      <c r="ABY170" s="61"/>
      <c r="ABZ170" s="61"/>
      <c r="ACA170" s="61"/>
      <c r="ACB170" s="61"/>
      <c r="ACC170" s="61"/>
      <c r="ACD170" s="61"/>
      <c r="ACE170" s="61"/>
      <c r="ACF170" s="61"/>
      <c r="ACG170" s="61"/>
      <c r="ACH170" s="61"/>
      <c r="ACI170" s="61"/>
      <c r="ACJ170" s="61"/>
      <c r="ACK170" s="61"/>
      <c r="ACL170" s="61"/>
      <c r="ACM170" s="61"/>
      <c r="ACN170" s="61"/>
      <c r="ACO170" s="61"/>
      <c r="ACP170" s="61"/>
      <c r="ACQ170" s="61"/>
      <c r="ACR170" s="61"/>
      <c r="ACS170" s="61"/>
      <c r="ACT170" s="61"/>
      <c r="ACU170" s="61"/>
      <c r="ACV170" s="61"/>
      <c r="ACW170" s="61"/>
      <c r="ACX170" s="61"/>
      <c r="ACY170" s="61"/>
      <c r="ACZ170" s="61"/>
      <c r="ADA170" s="61"/>
      <c r="ADB170" s="61"/>
      <c r="ADC170" s="61"/>
      <c r="ADD170" s="61"/>
      <c r="ADE170" s="61"/>
      <c r="ADF170" s="61"/>
      <c r="ADG170" s="61"/>
      <c r="ADH170" s="61"/>
      <c r="ADI170" s="61"/>
      <c r="ADJ170" s="61"/>
      <c r="ADK170" s="61"/>
      <c r="ADL170" s="61"/>
      <c r="ADM170" s="61"/>
      <c r="ADN170" s="61"/>
      <c r="ADO170" s="61"/>
      <c r="ADP170" s="61"/>
      <c r="ADQ170" s="61"/>
      <c r="ADR170" s="61"/>
      <c r="ADS170" s="61"/>
      <c r="ADT170" s="61"/>
      <c r="ADU170" s="61"/>
      <c r="ADV170" s="61"/>
      <c r="ADW170" s="61"/>
      <c r="ADX170" s="61"/>
      <c r="ADY170" s="61"/>
      <c r="ADZ170" s="61"/>
      <c r="AEA170" s="61"/>
      <c r="AEB170" s="61"/>
      <c r="AEC170" s="61"/>
      <c r="AED170" s="61"/>
      <c r="AEE170" s="61"/>
      <c r="AEF170" s="61"/>
      <c r="AEG170" s="61"/>
      <c r="AEH170" s="61"/>
      <c r="AEI170" s="61"/>
      <c r="AEJ170" s="61"/>
      <c r="AEK170" s="61"/>
      <c r="AEL170" s="61"/>
      <c r="AEM170" s="61"/>
      <c r="AEN170" s="61"/>
      <c r="AEO170" s="61"/>
      <c r="AEP170" s="61"/>
      <c r="AEQ170" s="61"/>
      <c r="AER170" s="61"/>
      <c r="AES170" s="61"/>
      <c r="AET170" s="61"/>
      <c r="AEU170" s="61"/>
      <c r="AEV170" s="61"/>
      <c r="AEW170" s="61"/>
      <c r="AEX170" s="61"/>
      <c r="AEY170" s="61"/>
      <c r="AEZ170" s="61"/>
      <c r="AFA170" s="61"/>
      <c r="AFB170" s="61"/>
      <c r="AFC170" s="61"/>
      <c r="AFD170" s="61"/>
      <c r="AFE170" s="61"/>
      <c r="AFF170" s="61"/>
      <c r="AFG170" s="61"/>
      <c r="AFH170" s="61"/>
      <c r="AFI170" s="61"/>
      <c r="AFJ170" s="61"/>
      <c r="AFK170" s="61"/>
      <c r="AFL170" s="61"/>
      <c r="AFM170" s="61"/>
      <c r="AFN170" s="61"/>
      <c r="AFO170" s="61"/>
      <c r="AFP170" s="61"/>
      <c r="AFQ170" s="61"/>
      <c r="AFR170" s="61"/>
      <c r="AFS170" s="61"/>
      <c r="AFT170" s="61"/>
      <c r="AFU170" s="61"/>
      <c r="AFV170" s="61"/>
      <c r="AFW170" s="61"/>
      <c r="AFX170" s="61"/>
      <c r="AFY170" s="61"/>
      <c r="AFZ170" s="61"/>
      <c r="AGA170" s="61"/>
      <c r="AGB170" s="61"/>
      <c r="AGC170" s="61"/>
      <c r="AGD170" s="61"/>
      <c r="AGE170" s="61"/>
      <c r="AGF170" s="61"/>
      <c r="AGG170" s="61"/>
      <c r="AGH170" s="61"/>
      <c r="AGI170" s="61"/>
      <c r="AGJ170" s="61"/>
      <c r="AGK170" s="61"/>
      <c r="AGL170" s="61"/>
      <c r="AGM170" s="61"/>
      <c r="AGN170" s="61"/>
      <c r="AGO170" s="61"/>
      <c r="AGP170" s="61"/>
      <c r="AGQ170" s="61"/>
      <c r="AGR170" s="61"/>
      <c r="AGS170" s="61"/>
      <c r="AGT170" s="61"/>
      <c r="AGU170" s="61"/>
      <c r="AGV170" s="61"/>
      <c r="AGW170" s="61"/>
      <c r="AGX170" s="61"/>
      <c r="AGY170" s="61"/>
      <c r="AGZ170" s="61"/>
      <c r="AHA170" s="61"/>
      <c r="AHB170" s="61"/>
      <c r="AHC170" s="61"/>
      <c r="AHD170" s="61"/>
      <c r="AHE170" s="61"/>
      <c r="AHF170" s="61"/>
      <c r="AHG170" s="61"/>
      <c r="AHH170" s="61"/>
      <c r="AHI170" s="61"/>
      <c r="AHJ170" s="61"/>
      <c r="AHK170" s="61"/>
      <c r="AHL170" s="61"/>
      <c r="AHM170" s="61"/>
      <c r="AHN170" s="61"/>
      <c r="AHO170" s="61"/>
      <c r="AHP170" s="61"/>
      <c r="AHQ170" s="61"/>
      <c r="AHR170" s="61"/>
      <c r="AHS170" s="61"/>
      <c r="AHT170" s="61"/>
      <c r="AHU170" s="61"/>
      <c r="AHV170" s="61"/>
      <c r="AHW170" s="61"/>
      <c r="AHX170" s="61"/>
      <c r="AHY170" s="61"/>
      <c r="AHZ170" s="61"/>
      <c r="AIA170" s="61"/>
      <c r="AIB170" s="61"/>
      <c r="AIC170" s="61"/>
      <c r="AID170" s="61"/>
      <c r="AIE170" s="61"/>
      <c r="AIF170" s="61"/>
      <c r="AIG170" s="61"/>
      <c r="AIH170" s="61"/>
      <c r="AII170" s="61"/>
      <c r="AIJ170" s="61"/>
      <c r="AIK170" s="61"/>
      <c r="AIL170" s="61"/>
      <c r="AIM170" s="61"/>
      <c r="AIN170" s="61"/>
      <c r="AIO170" s="61"/>
      <c r="AIP170" s="61"/>
      <c r="AIQ170" s="61"/>
      <c r="AIR170" s="61"/>
      <c r="AIS170" s="61"/>
      <c r="AIT170" s="61"/>
      <c r="AIU170" s="61"/>
      <c r="AIV170" s="61"/>
      <c r="AIW170" s="61"/>
      <c r="AIX170" s="61"/>
      <c r="AIY170" s="61"/>
      <c r="AIZ170" s="61"/>
      <c r="AJA170" s="61"/>
      <c r="AJB170" s="61"/>
      <c r="AJC170" s="61"/>
      <c r="AJD170" s="61"/>
      <c r="AJE170" s="61"/>
      <c r="AJF170" s="61"/>
      <c r="AJG170" s="61"/>
      <c r="AJH170" s="61"/>
      <c r="AJI170" s="61"/>
      <c r="AJJ170" s="61"/>
      <c r="AJK170" s="61"/>
      <c r="AJL170" s="61"/>
      <c r="AJM170" s="61"/>
      <c r="AJN170" s="61"/>
      <c r="AJO170" s="61"/>
      <c r="AJP170" s="61"/>
      <c r="AJQ170" s="61"/>
      <c r="AJR170" s="61"/>
      <c r="AJS170" s="61"/>
      <c r="AJT170" s="61"/>
      <c r="AJU170" s="61"/>
      <c r="AJV170" s="61"/>
      <c r="AJW170" s="61"/>
      <c r="AJX170" s="61"/>
      <c r="AJY170" s="61"/>
      <c r="AJZ170" s="61"/>
      <c r="AKA170" s="61"/>
      <c r="AKB170" s="61"/>
      <c r="AKC170" s="61"/>
      <c r="AKD170" s="61"/>
      <c r="AKE170" s="61"/>
      <c r="AKF170" s="61"/>
      <c r="AKG170" s="61"/>
      <c r="AKH170" s="61"/>
      <c r="AKI170" s="61"/>
      <c r="AKJ170" s="61"/>
      <c r="AKK170" s="61"/>
      <c r="AKL170" s="61"/>
      <c r="AKM170" s="61"/>
      <c r="AKN170" s="61"/>
      <c r="AKO170" s="61"/>
      <c r="AKP170" s="61"/>
      <c r="AKQ170" s="61"/>
      <c r="AKR170" s="61"/>
      <c r="AKS170" s="61"/>
      <c r="AKT170" s="61"/>
      <c r="AKU170" s="61"/>
      <c r="AKV170" s="61"/>
      <c r="AKW170" s="61"/>
      <c r="AKX170" s="61"/>
      <c r="AKY170" s="61"/>
      <c r="AKZ170" s="61"/>
      <c r="ALA170" s="61"/>
      <c r="ALB170" s="61"/>
      <c r="ALC170" s="61"/>
      <c r="ALD170" s="61"/>
      <c r="ALE170" s="61"/>
      <c r="ALF170" s="61"/>
      <c r="ALG170" s="61"/>
      <c r="ALH170" s="61"/>
      <c r="ALI170" s="61"/>
      <c r="ALJ170" s="61"/>
      <c r="ALK170" s="61"/>
      <c r="ALL170" s="61"/>
      <c r="ALM170" s="61"/>
      <c r="ALN170" s="61"/>
      <c r="ALO170" s="61"/>
      <c r="ALP170" s="61"/>
      <c r="ALQ170" s="61"/>
      <c r="ALR170" s="61"/>
      <c r="ALS170" s="61"/>
      <c r="ALT170" s="61"/>
      <c r="ALU170" s="61"/>
      <c r="ALV170" s="61"/>
      <c r="ALW170" s="61"/>
      <c r="ALX170" s="61"/>
      <c r="ALY170" s="61"/>
      <c r="ALZ170" s="61"/>
      <c r="AMA170" s="61"/>
      <c r="AMB170" s="61"/>
      <c r="AMC170" s="61"/>
      <c r="AMD170" s="61"/>
      <c r="AME170" s="61"/>
      <c r="AMF170" s="61"/>
      <c r="AMG170" s="61"/>
      <c r="AMH170" s="61"/>
      <c r="AMI170" s="61"/>
      <c r="AMJ170" s="61"/>
      <c r="AMK170" s="61"/>
      <c r="AML170" s="61"/>
      <c r="AMM170" s="61"/>
      <c r="AMN170" s="61"/>
      <c r="AMO170" s="61"/>
      <c r="AMP170" s="61"/>
      <c r="AMQ170" s="61"/>
      <c r="AMR170" s="61"/>
      <c r="AMS170" s="61"/>
      <c r="AMT170" s="61"/>
      <c r="AMU170" s="61"/>
      <c r="AMV170" s="61"/>
      <c r="AMW170" s="61"/>
      <c r="AMX170" s="61"/>
      <c r="AMY170" s="61"/>
      <c r="AMZ170" s="61"/>
      <c r="ANA170" s="61"/>
      <c r="ANB170" s="61"/>
      <c r="ANC170" s="61"/>
      <c r="AND170" s="61"/>
      <c r="ANE170" s="61"/>
      <c r="ANF170" s="61"/>
      <c r="ANG170" s="61"/>
      <c r="ANH170" s="61"/>
      <c r="ANI170" s="61"/>
      <c r="ANJ170" s="35"/>
    </row>
    <row r="171" spans="1:1050" ht="26.1" customHeight="1" outlineLevel="2" x14ac:dyDescent="0.2">
      <c r="A171" s="386">
        <f>EJ171</f>
        <v>43200</v>
      </c>
      <c r="B171" s="387" t="s">
        <v>137</v>
      </c>
      <c r="C171" s="387" t="s">
        <v>126</v>
      </c>
      <c r="D171" s="387" t="s">
        <v>114</v>
      </c>
      <c r="E171" s="387" t="s">
        <v>127</v>
      </c>
      <c r="F171" s="387" t="s">
        <v>128</v>
      </c>
      <c r="G171" s="388" t="s">
        <v>290</v>
      </c>
      <c r="H171" s="389" t="s">
        <v>135</v>
      </c>
      <c r="I171" s="389">
        <v>26</v>
      </c>
      <c r="J171" s="391">
        <v>925.96</v>
      </c>
      <c r="K171" s="391">
        <v>100.65</v>
      </c>
      <c r="L171" s="391">
        <v>576.47</v>
      </c>
      <c r="M171" s="391">
        <v>299.32</v>
      </c>
      <c r="N171" s="391"/>
      <c r="O171" s="391"/>
      <c r="P171" s="391"/>
      <c r="Q171" s="391"/>
      <c r="R171" s="391"/>
      <c r="S171" s="391"/>
      <c r="T171" s="391">
        <f>SUM(J171:S171)</f>
        <v>1902.4</v>
      </c>
      <c r="U171" s="391">
        <f>(((J171+K171+L171+N171+P171)*14)+((M171+O171+Q171+R171+S171)*12))</f>
        <v>26034.960000000003</v>
      </c>
      <c r="V171" s="389">
        <v>7</v>
      </c>
      <c r="W171" s="392">
        <v>22</v>
      </c>
      <c r="X171" s="393">
        <f>VLOOKUP(W171,'[1]PPTOS GENERALES 2024'!$AL$11:$AN$40,3)*Y171</f>
        <v>612.99</v>
      </c>
      <c r="Y171" s="394">
        <v>1</v>
      </c>
      <c r="Z171" s="395">
        <f>VLOOKUP(C171,'[1]PPTOS GENERALES 2024'!$AL$3:$AO$8,4)*Y171</f>
        <v>1152.97</v>
      </c>
      <c r="AA171" s="395">
        <f>VLOOKUP(C171,'[1]PPTOS GENERALES 2024'!$AL$3:$AP$8,5)*DM171*Y171</f>
        <v>376.65000000000003</v>
      </c>
      <c r="AB171" s="395">
        <f>VLOOKUP(C171,'[1]PPTOS GENERALES 2024'!$R$3:$V$8,5)*2</f>
        <v>69.84</v>
      </c>
      <c r="AC171" s="391">
        <f>VLOOKUP(C171,'[1]PPTOS GENERALES 2024'!$AU$3:$AV$8,2)*Y171</f>
        <v>840.87924999999996</v>
      </c>
      <c r="AD171" s="391">
        <f>VLOOKUP(C171,'[1]PPTOS GENERALES 2024'!$AU$3:$AW$8,3)*DM171*Y171</f>
        <v>274.62824999999998</v>
      </c>
      <c r="AE171" s="396">
        <f>VLOOKUP(I171,'[1]PPTOS GENERALES 2024'!$AL$11:$AN$40,3)*Y171</f>
        <v>839.48</v>
      </c>
      <c r="AF171" s="391"/>
      <c r="AG171" s="391">
        <f>VLOOKUP(V171,'[1]PPTOS GENERALES 2024'!$AL$45:$AU$56,10)*Y171</f>
        <v>707.5</v>
      </c>
      <c r="AH171" s="391"/>
      <c r="AI171" s="391"/>
      <c r="AJ171" s="391"/>
      <c r="AK171" s="397"/>
      <c r="AL171" s="391">
        <f>VLOOKUP(V171,'[1]PPTOS GENERALES 2024'!$AL$45:$BB$56,12)*AK171</f>
        <v>0</v>
      </c>
      <c r="AM171" s="397"/>
      <c r="AN171" s="391">
        <f>VLOOKUP(V171,'[1]PPTOS GENERALES 2024'!$AL$45:$BB$56,14)*AM171</f>
        <v>0</v>
      </c>
      <c r="AO171" s="397"/>
      <c r="AP171" s="391">
        <f>VLOOKUP(V171,'[1]PPTOS GENERALES 2024'!$AL$45:$BB$56,15)*AO171</f>
        <v>0</v>
      </c>
      <c r="AQ171" s="397"/>
      <c r="AR171" s="391">
        <f>VLOOKUP(V171,'[1]PPTOS GENERALES 2024'!$AL$45:$BB$56,17)*AQ171</f>
        <v>0</v>
      </c>
      <c r="AS171" s="397"/>
      <c r="AT171" s="391">
        <f>VLOOKUP(V171,'[1]PPTOS GENERALES 2024'!$AL$45:$BG$56,18)*AS171</f>
        <v>0</v>
      </c>
      <c r="AU171" s="398"/>
      <c r="AV171" s="391">
        <f>VLOOKUP(V171,'[1]PPTOS GENERALES 2024'!$AL$45:$BG$56,19)*AU171</f>
        <v>0</v>
      </c>
      <c r="AW171" s="398"/>
      <c r="AX171" s="391">
        <f>VLOOKUP(V171,'[1]PPTOS GENERALES 2024'!$AL$45:$BG$56,20)*AW171</f>
        <v>0</v>
      </c>
      <c r="AY171" s="398"/>
      <c r="AZ171" s="391">
        <f>VLOOKUP(V171,'[1]PPTOS GENERALES 2024'!$AL$45:$BG$56,21)*AY171</f>
        <v>0</v>
      </c>
      <c r="BA171" s="398"/>
      <c r="BB171" s="391">
        <f>VLOOKUP(V171,'[1]PPTOS GENERALES 2024'!$AL$45:$BG$56,22)*BA171</f>
        <v>0</v>
      </c>
      <c r="BC171" s="398"/>
      <c r="BD171" s="270">
        <f>VLOOKUP(V171,'[1]PPTOS GENERALES 2024'!$AL$45:$BZ$56,23)*BC171</f>
        <v>0</v>
      </c>
      <c r="BE171" s="398"/>
      <c r="BF171" s="270">
        <f>VLOOKUP(V171,'[1]PPTOS GENERALES 2024'!$AL$45:$BZ$56,24)*BE171</f>
        <v>0</v>
      </c>
      <c r="BG171" s="398"/>
      <c r="BH171" s="270">
        <f>VLOOKUP(V171,'[1]PPTOS GENERALES 2024'!$AL$45:$BZ$56,25)*BG171</f>
        <v>0</v>
      </c>
      <c r="BI171" s="398"/>
      <c r="BJ171" s="270">
        <f>VLOOKUP(V171,'[1]PPTOS GENERALES 2024'!$AL$45:$BZ$56,26)*BI171</f>
        <v>0</v>
      </c>
      <c r="BK171" s="398"/>
      <c r="BL171" s="270">
        <f>VLOOKUP(V171,'[1]PPTOS GENERALES 2024'!$AL$45:$BZ$56,27)*BK171</f>
        <v>0</v>
      </c>
      <c r="BM171" s="270"/>
      <c r="BN171" s="270">
        <f>VLOOKUP(V171,'[1]PPTOS GENERALES 2024'!$AL$45:$BZ$56,28)*BM171</f>
        <v>0</v>
      </c>
      <c r="BO171" s="270"/>
      <c r="BP171" s="270">
        <f>VLOOKUP(V171,'[1]PPTOS GENERALES 2024'!$AL$45:$BZ$56,29)*BO171</f>
        <v>0</v>
      </c>
      <c r="BQ171" s="270"/>
      <c r="BR171" s="270">
        <f>VLOOKUP(V171,'[1]PPTOS GENERALES 2024'!$AL$45:$BZ$56,30)*BQ171</f>
        <v>0</v>
      </c>
      <c r="BS171" s="270"/>
      <c r="BT171" s="270">
        <f>VLOOKUP(V171,'[1]PPTOS GENERALES 2024'!$AL$45:$BZ$56,31)*BS171</f>
        <v>0</v>
      </c>
      <c r="BU171" s="270"/>
      <c r="BV171" s="270">
        <f>VLOOKUP(V171,'[1]PPTOS GENERALES 2024'!$AL$45:$BZ$56,32)*BU171</f>
        <v>0</v>
      </c>
      <c r="BW171" s="270"/>
      <c r="BX171" s="270">
        <f>VLOOKUP(V171,'[1]PPTOS GENERALES 2024'!$AL$45:$BZ$56,33)*BW171</f>
        <v>0</v>
      </c>
      <c r="BY171" s="270"/>
      <c r="BZ171" s="270">
        <f>VLOOKUP(V171,'[1]PPTOS GENERALES 2024'!$AL$45:$BZ$56,34)*BY171</f>
        <v>0</v>
      </c>
      <c r="CA171" s="270"/>
      <c r="CB171" s="270">
        <f>VLOOKUP(V171,'[1]PPTOS GENERALES 2024'!$AL$45:$BZ$56,35)*CA171</f>
        <v>0</v>
      </c>
      <c r="CC171" s="270">
        <v>0</v>
      </c>
      <c r="CD171" s="270">
        <f>VLOOKUP(V171,'[1]PPTOS GENERALES 2024'!$AL$45:$BZ$56,36)*CC171</f>
        <v>0</v>
      </c>
      <c r="CE171" s="270">
        <v>0</v>
      </c>
      <c r="CF171" s="270">
        <f>VLOOKUP(V171,'[1]PPTOS GENERALES 2024'!$AL$45:$BZ$56,37)*CE171</f>
        <v>0</v>
      </c>
      <c r="CG171" s="270">
        <v>0</v>
      </c>
      <c r="CH171" s="270">
        <f>VLOOKUP(V171,'[1]PPTOS GENERALES 2024'!$AL$45:$BZ$56,38)*CG171</f>
        <v>0</v>
      </c>
      <c r="CI171" s="270">
        <v>0</v>
      </c>
      <c r="CJ171" s="270">
        <f>VLOOKUP(V171,'[1]PPTOS GENERALES 2024'!$AL$45:$BZ$56,39)*CI171</f>
        <v>0</v>
      </c>
      <c r="CK171" s="270"/>
      <c r="CL171" s="270">
        <f>VLOOKUP(V171,'[1]PPTOS GENERALES 2024'!$AL$45:$BZ$56,40)*CK171</f>
        <v>0</v>
      </c>
      <c r="CM171" s="270"/>
      <c r="CN171" s="270">
        <f>VLOOKUP(V171,'[1]PPTOS GENERALES 2024'!$AL$45:$BZ$56,41)*CM171</f>
        <v>0</v>
      </c>
      <c r="CO171" s="391"/>
      <c r="CP171" s="391">
        <f t="array" ref="CP171">(Z171*12)+(AC171*2)</f>
        <v>15517.398499999999</v>
      </c>
      <c r="CQ171" s="391"/>
      <c r="CR171" s="391"/>
      <c r="CS171" s="391"/>
      <c r="CT171" s="391"/>
      <c r="CU171" s="391">
        <f t="array" ref="CU171">ROUND((AA171*12)+ (AD171*2)+AB171,2)</f>
        <v>5138.8999999999996</v>
      </c>
      <c r="CV171" s="270">
        <f>SUM(CO171:CU171)</f>
        <v>20656.298499999997</v>
      </c>
      <c r="CW171" s="391">
        <f t="array" ref="CW171">ROUND((AE171+AF171)*14,2)</f>
        <v>11752.72</v>
      </c>
      <c r="CX171" s="391">
        <f t="array" ref="CX171">ROUND(AG171*14,2)</f>
        <v>9905</v>
      </c>
      <c r="CY171" s="270">
        <f t="shared" si="130"/>
        <v>0</v>
      </c>
      <c r="CZ171" s="278">
        <f t="shared" ref="CZ171:CZ175" si="132">SUM(CX171:CY171)</f>
        <v>9905</v>
      </c>
      <c r="DA171" s="129">
        <f>CO171+CP171+CR171+CS171+CT171+CU171+CW171+CX171+CY171</f>
        <v>42314.018499999998</v>
      </c>
      <c r="DB171" s="390">
        <v>0</v>
      </c>
      <c r="DC171" s="400">
        <f>((Z171*14)+(AA171*14)+(AE171*14)+(AF171*14)+(AG171*14)+(AJ171*12)+(AR171*12)+(AT171*12)+(AV171*12)+(AX171*12)+(BB171*12)+DB171)</f>
        <v>43072.4</v>
      </c>
      <c r="DD171" s="401">
        <f>((DC171/U171)-1)</f>
        <v>0.65440622916263358</v>
      </c>
      <c r="DE171" s="391"/>
      <c r="DF171" s="391"/>
      <c r="DG171" s="391">
        <f>Z171+AA171+AE171+AF171+AG171+AH171+AI171+AJ171+AL171+AN171+AP171+AR171+AT171+AV171+AX171+AZ171+BB171</f>
        <v>3076.6000000000004</v>
      </c>
      <c r="DH171" s="389" t="e">
        <f>#REF!-#REF!</f>
        <v>#REF!</v>
      </c>
      <c r="DI171" s="402" t="s">
        <v>122</v>
      </c>
      <c r="DJ171" s="402" t="s">
        <v>313</v>
      </c>
      <c r="DK171" s="411">
        <v>44927</v>
      </c>
      <c r="DL171" s="403">
        <f>DATEDIF(DJ171,DK171,"y")/3</f>
        <v>9</v>
      </c>
      <c r="DM171" s="403">
        <f>DATEDIF(DJ171,DK171,"y")/3</f>
        <v>9</v>
      </c>
      <c r="DN171" s="404">
        <f>ROUND(AF171/30,2)</f>
        <v>0</v>
      </c>
      <c r="DO171" s="405">
        <f>ROUND(AJ171/30,2)</f>
        <v>0</v>
      </c>
      <c r="DP171" s="405">
        <f>ROUND(AL171/30,2)</f>
        <v>0</v>
      </c>
      <c r="DQ171" s="405">
        <f>ROUND(AN171/30,2)</f>
        <v>0</v>
      </c>
      <c r="DR171" s="405">
        <f>ROUND(AP171/30,2)</f>
        <v>0</v>
      </c>
      <c r="DS171" s="405">
        <f>ROUND(AR171/30,2)</f>
        <v>0</v>
      </c>
      <c r="DT171" s="405">
        <f>ROUND(AT171/30,2)</f>
        <v>0</v>
      </c>
      <c r="DU171" s="405">
        <f>ROUND(AV171/30,2)</f>
        <v>0</v>
      </c>
      <c r="DV171" s="405">
        <f>ROUND(AX171/30,2)</f>
        <v>0</v>
      </c>
      <c r="DW171" s="405">
        <f>ROUND(AZ171/30,2)</f>
        <v>0</v>
      </c>
      <c r="DX171" s="405">
        <f>ROUND(BB171/30,2)</f>
        <v>0</v>
      </c>
      <c r="DY171" s="204"/>
      <c r="DZ171" s="406">
        <v>127</v>
      </c>
      <c r="EA171" s="406">
        <v>2356.66</v>
      </c>
      <c r="EB171" s="407" t="e">
        <f>#REF!-DZ171</f>
        <v>#REF!</v>
      </c>
      <c r="EC171" s="408">
        <f>DG171-EA171</f>
        <v>719.94000000000051</v>
      </c>
      <c r="ED171" s="409">
        <f>ROUND(DB171/2,2)</f>
        <v>0</v>
      </c>
      <c r="EE171" s="204"/>
      <c r="EF171" s="204"/>
      <c r="EG171" s="204"/>
      <c r="EH171" s="204"/>
      <c r="EI171" s="134" t="s">
        <v>311</v>
      </c>
      <c r="EJ171" s="124">
        <v>43200</v>
      </c>
      <c r="EK171" s="295" t="s">
        <v>244</v>
      </c>
      <c r="EL171" s="205">
        <v>3</v>
      </c>
      <c r="EM171" s="205">
        <v>2</v>
      </c>
      <c r="EN171" s="205">
        <v>0</v>
      </c>
      <c r="EO171" s="170">
        <v>0</v>
      </c>
      <c r="EP171" s="171"/>
      <c r="EQ171" s="171"/>
      <c r="ER171" s="171"/>
      <c r="ES171" s="171"/>
      <c r="ET171" s="171"/>
      <c r="EU171" s="171"/>
      <c r="EV171" s="171"/>
      <c r="EW171" s="171"/>
      <c r="EX171" s="171"/>
      <c r="EY171" s="171"/>
      <c r="EZ171" s="171"/>
      <c r="FA171" s="171"/>
      <c r="FB171" s="171"/>
      <c r="FC171" s="171"/>
      <c r="FD171" s="171"/>
      <c r="FE171" s="171"/>
      <c r="FF171" s="171"/>
      <c r="FG171" s="171"/>
      <c r="FH171" s="171"/>
      <c r="FI171" s="171"/>
      <c r="FJ171" s="171"/>
      <c r="FK171" s="171"/>
      <c r="FL171" s="171"/>
      <c r="FM171" s="171"/>
      <c r="FN171" s="171"/>
      <c r="FO171" s="171"/>
      <c r="FP171" s="171"/>
      <c r="FQ171" s="171"/>
      <c r="FR171" s="171"/>
      <c r="FS171" s="171"/>
      <c r="FT171" s="171"/>
      <c r="FU171" s="171"/>
      <c r="FV171" s="171"/>
      <c r="FW171" s="171"/>
      <c r="FX171" s="171"/>
      <c r="FY171" s="171"/>
      <c r="FZ171" s="171"/>
      <c r="GA171" s="171"/>
      <c r="GB171" s="171"/>
      <c r="GC171" s="171"/>
      <c r="GD171" s="171"/>
      <c r="GE171" s="171"/>
      <c r="GF171" s="171"/>
      <c r="GG171" s="171"/>
      <c r="GH171" s="171"/>
      <c r="GI171" s="171"/>
      <c r="GJ171" s="171"/>
      <c r="GK171" s="171"/>
      <c r="GL171" s="171"/>
      <c r="GM171" s="171"/>
      <c r="GN171" s="171"/>
      <c r="GO171" s="171"/>
      <c r="GP171" s="171"/>
      <c r="GQ171" s="171"/>
      <c r="GR171" s="171"/>
      <c r="GS171" s="171"/>
      <c r="GT171" s="171"/>
      <c r="GU171" s="171"/>
      <c r="GV171" s="171"/>
      <c r="GW171" s="171"/>
      <c r="GX171" s="171"/>
      <c r="GY171" s="171"/>
      <c r="GZ171" s="171"/>
      <c r="HA171" s="171"/>
      <c r="HB171" s="171"/>
      <c r="HC171" s="171"/>
      <c r="HD171" s="171"/>
      <c r="HE171" s="171"/>
      <c r="HF171" s="171"/>
      <c r="HG171" s="171"/>
      <c r="HH171" s="171"/>
      <c r="HI171" s="171"/>
      <c r="HJ171" s="171"/>
      <c r="HK171" s="171"/>
      <c r="HL171" s="171"/>
      <c r="HM171" s="171"/>
      <c r="HN171" s="171"/>
      <c r="HO171" s="171"/>
      <c r="HP171" s="171"/>
      <c r="HQ171" s="171"/>
      <c r="HR171" s="171"/>
      <c r="HS171" s="171"/>
      <c r="HT171" s="171"/>
      <c r="HU171" s="171"/>
      <c r="HV171" s="171"/>
      <c r="HW171" s="171"/>
      <c r="HX171" s="171"/>
      <c r="HY171" s="171"/>
      <c r="HZ171" s="171"/>
      <c r="IA171" s="171"/>
      <c r="IB171" s="171"/>
      <c r="IC171" s="171"/>
      <c r="ID171" s="171"/>
      <c r="IP171" s="576"/>
      <c r="IQ171" s="576"/>
      <c r="IR171" s="576"/>
      <c r="IS171" s="576"/>
      <c r="IT171" s="576"/>
      <c r="IU171" s="576"/>
      <c r="IV171" s="576"/>
      <c r="IW171" s="576"/>
      <c r="IX171" s="576"/>
      <c r="IY171" s="576"/>
      <c r="IZ171" s="576"/>
      <c r="JA171" s="576"/>
      <c r="JB171" s="576"/>
      <c r="JC171" s="576"/>
      <c r="JD171" s="576"/>
      <c r="JE171" s="576"/>
      <c r="JF171" s="576"/>
      <c r="JG171" s="576"/>
      <c r="JH171" s="576"/>
      <c r="JI171" s="576"/>
      <c r="JJ171" s="576"/>
      <c r="JK171" s="576"/>
      <c r="JL171" s="576"/>
      <c r="JM171" s="576"/>
      <c r="JN171" s="576"/>
      <c r="JO171" s="576"/>
      <c r="JP171" s="576"/>
      <c r="JQ171" s="576"/>
      <c r="JR171" s="576"/>
      <c r="JS171" s="576"/>
      <c r="JT171" s="576"/>
      <c r="JU171" s="576"/>
      <c r="JV171" s="576"/>
      <c r="JW171" s="576"/>
      <c r="JX171" s="576"/>
      <c r="JY171" s="576"/>
      <c r="JZ171" s="576"/>
      <c r="KA171" s="576"/>
      <c r="KB171" s="576"/>
      <c r="KC171" s="576"/>
      <c r="KD171" s="576"/>
      <c r="KE171" s="576"/>
      <c r="KF171" s="576"/>
      <c r="KG171" s="576"/>
      <c r="KH171" s="576"/>
      <c r="KI171" s="576"/>
      <c r="KJ171" s="576"/>
      <c r="KK171" s="576"/>
      <c r="KL171" s="576"/>
      <c r="KM171" s="576"/>
      <c r="KN171" s="576"/>
      <c r="KO171" s="576"/>
      <c r="KP171" s="576"/>
      <c r="KQ171" s="576"/>
      <c r="KR171" s="576"/>
      <c r="KS171" s="576"/>
      <c r="KT171" s="576"/>
      <c r="KU171" s="576"/>
      <c r="KV171" s="576"/>
      <c r="KW171" s="576"/>
      <c r="KX171" s="576"/>
      <c r="KY171" s="576"/>
      <c r="KZ171" s="576"/>
      <c r="LA171" s="576"/>
      <c r="LB171" s="576"/>
      <c r="LC171" s="576"/>
      <c r="LD171" s="576"/>
      <c r="LE171" s="576"/>
      <c r="LF171" s="576"/>
      <c r="LG171" s="576"/>
      <c r="LH171" s="576"/>
      <c r="LI171" s="576"/>
      <c r="LJ171" s="576"/>
      <c r="LK171" s="576"/>
      <c r="LL171" s="576"/>
      <c r="LM171" s="576"/>
      <c r="LN171" s="576"/>
      <c r="LO171" s="576"/>
      <c r="LP171" s="576"/>
      <c r="LQ171" s="576"/>
      <c r="LR171" s="576"/>
      <c r="LS171" s="576"/>
      <c r="LT171" s="576"/>
      <c r="LU171" s="576"/>
      <c r="LV171" s="576"/>
      <c r="LW171" s="576"/>
      <c r="LX171" s="576"/>
      <c r="LY171" s="576"/>
      <c r="LZ171" s="576"/>
      <c r="MA171" s="576"/>
      <c r="MB171" s="576"/>
      <c r="MC171" s="576"/>
      <c r="MD171" s="576"/>
      <c r="ME171" s="576"/>
      <c r="MF171" s="576"/>
      <c r="MG171" s="576"/>
      <c r="MH171" s="576"/>
      <c r="MI171" s="576"/>
      <c r="MJ171" s="576"/>
      <c r="MK171" s="576"/>
      <c r="ML171" s="576"/>
      <c r="MM171" s="576"/>
      <c r="MN171" s="576"/>
      <c r="MO171" s="576"/>
      <c r="MP171" s="576"/>
      <c r="MQ171" s="576"/>
      <c r="MR171" s="576"/>
      <c r="MS171" s="576"/>
      <c r="MT171" s="576"/>
      <c r="MU171" s="576"/>
      <c r="MV171" s="576"/>
      <c r="MW171" s="576"/>
      <c r="MX171" s="576"/>
      <c r="MY171" s="576"/>
      <c r="MZ171" s="576"/>
      <c r="NA171" s="576"/>
      <c r="NB171" s="576"/>
      <c r="NC171" s="576"/>
      <c r="ND171" s="576"/>
      <c r="NE171" s="576"/>
      <c r="NF171" s="576"/>
      <c r="NG171" s="576"/>
      <c r="NH171" s="576"/>
      <c r="NI171" s="576"/>
      <c r="NJ171" s="576"/>
      <c r="NK171" s="576"/>
      <c r="NL171" s="576"/>
      <c r="NM171" s="576"/>
      <c r="NN171" s="576"/>
      <c r="NO171" s="576"/>
      <c r="NP171" s="576"/>
      <c r="NQ171" s="576"/>
      <c r="NR171" s="576"/>
      <c r="NS171" s="576"/>
      <c r="NT171" s="576"/>
      <c r="NU171" s="576"/>
      <c r="NV171" s="576"/>
      <c r="NW171" s="576"/>
      <c r="NX171" s="576"/>
      <c r="NY171" s="576"/>
      <c r="NZ171" s="576"/>
      <c r="OA171" s="576"/>
      <c r="OB171" s="576"/>
      <c r="OC171" s="576"/>
      <c r="OD171" s="576"/>
      <c r="OE171" s="576"/>
      <c r="OF171" s="576"/>
      <c r="OG171" s="576"/>
      <c r="OH171" s="576"/>
      <c r="OI171" s="576"/>
      <c r="OJ171" s="576"/>
      <c r="OK171" s="576"/>
      <c r="OL171" s="576"/>
      <c r="OM171" s="576"/>
      <c r="ON171" s="576"/>
      <c r="OO171" s="576"/>
      <c r="OP171" s="576"/>
      <c r="OQ171" s="576"/>
      <c r="OR171" s="576"/>
      <c r="OS171" s="576"/>
      <c r="OT171" s="576"/>
      <c r="OU171" s="576"/>
      <c r="OV171" s="576"/>
      <c r="OW171" s="576"/>
      <c r="OX171" s="576"/>
      <c r="OY171" s="576"/>
      <c r="OZ171" s="576"/>
      <c r="PA171" s="576"/>
      <c r="PB171" s="576"/>
      <c r="PC171" s="576"/>
      <c r="PD171" s="576"/>
      <c r="PE171" s="576"/>
      <c r="PF171" s="576"/>
      <c r="PG171" s="576"/>
      <c r="PH171" s="576"/>
      <c r="PI171" s="576"/>
      <c r="PJ171" s="576"/>
      <c r="PK171" s="576"/>
      <c r="PL171" s="576"/>
      <c r="PM171" s="576"/>
      <c r="PN171" s="576"/>
      <c r="PO171" s="576"/>
      <c r="PP171" s="576"/>
      <c r="PQ171" s="576"/>
      <c r="PR171" s="576"/>
      <c r="PS171" s="576"/>
      <c r="PT171" s="576"/>
      <c r="PU171" s="576"/>
      <c r="PV171" s="576"/>
      <c r="PW171" s="576"/>
      <c r="PX171" s="576"/>
      <c r="PY171" s="576"/>
      <c r="PZ171" s="576"/>
      <c r="QA171" s="576"/>
      <c r="QB171" s="576"/>
      <c r="QC171" s="576"/>
      <c r="QD171" s="576"/>
      <c r="QE171" s="576"/>
      <c r="QF171" s="576"/>
      <c r="QG171" s="576"/>
      <c r="QH171" s="576"/>
      <c r="QI171" s="576"/>
      <c r="QJ171" s="576"/>
      <c r="QK171" s="576"/>
      <c r="QL171" s="576"/>
      <c r="QM171" s="576"/>
      <c r="QN171" s="576"/>
      <c r="QO171" s="576"/>
      <c r="QP171" s="576"/>
      <c r="QQ171" s="576"/>
      <c r="QR171" s="576"/>
      <c r="QS171" s="576"/>
      <c r="QT171" s="576"/>
      <c r="QU171" s="576"/>
      <c r="QV171" s="576"/>
      <c r="QW171" s="576"/>
      <c r="QX171" s="576"/>
      <c r="QY171" s="576"/>
      <c r="QZ171" s="576"/>
      <c r="RA171" s="576"/>
      <c r="RB171" s="576"/>
      <c r="RC171" s="576"/>
      <c r="RD171" s="576"/>
      <c r="RE171" s="576"/>
      <c r="RF171" s="576"/>
      <c r="RG171" s="576"/>
      <c r="RH171" s="576"/>
      <c r="RI171" s="576"/>
      <c r="RJ171" s="576"/>
      <c r="RK171" s="576"/>
      <c r="RL171" s="576"/>
      <c r="RM171" s="576"/>
      <c r="RN171" s="576"/>
      <c r="RO171" s="576"/>
      <c r="RP171" s="576"/>
      <c r="RQ171" s="576"/>
      <c r="RR171" s="576"/>
      <c r="RS171" s="576"/>
      <c r="RT171" s="576"/>
      <c r="RU171" s="576"/>
      <c r="RV171" s="576"/>
      <c r="RW171" s="576"/>
      <c r="RX171" s="576"/>
      <c r="RY171" s="576"/>
      <c r="RZ171" s="576"/>
      <c r="SA171" s="576"/>
      <c r="SB171" s="576"/>
      <c r="SC171" s="576"/>
      <c r="SD171" s="576"/>
      <c r="SE171" s="576"/>
      <c r="SF171" s="576"/>
      <c r="SG171" s="576"/>
      <c r="SH171" s="576"/>
      <c r="SI171" s="576"/>
      <c r="SJ171" s="576"/>
      <c r="SK171" s="576"/>
      <c r="SL171" s="576"/>
      <c r="SM171" s="576"/>
      <c r="SN171" s="576"/>
      <c r="SO171" s="576"/>
      <c r="SP171" s="576"/>
      <c r="SQ171" s="576"/>
      <c r="SR171" s="576"/>
      <c r="SS171" s="576"/>
      <c r="ST171" s="576"/>
      <c r="SU171" s="576"/>
      <c r="SV171" s="576"/>
      <c r="SW171" s="576"/>
      <c r="SX171" s="576"/>
      <c r="SY171" s="576"/>
      <c r="SZ171" s="576"/>
      <c r="TA171" s="576"/>
      <c r="TB171" s="576"/>
      <c r="TC171" s="576"/>
      <c r="TD171" s="576"/>
      <c r="TE171" s="576"/>
      <c r="TF171" s="576"/>
      <c r="TG171" s="576"/>
      <c r="TH171" s="576"/>
      <c r="TI171" s="576"/>
      <c r="TJ171" s="576"/>
      <c r="TK171" s="576"/>
      <c r="TL171" s="576"/>
      <c r="TM171" s="576"/>
      <c r="TN171" s="576"/>
      <c r="TO171" s="576"/>
      <c r="TP171" s="576"/>
      <c r="TQ171" s="576"/>
      <c r="TR171" s="576"/>
      <c r="TS171" s="576"/>
      <c r="TT171" s="576"/>
      <c r="TU171" s="576"/>
      <c r="TV171" s="576"/>
      <c r="TW171" s="576"/>
      <c r="TX171" s="576"/>
      <c r="TY171" s="576"/>
      <c r="TZ171" s="576"/>
      <c r="UA171" s="576"/>
      <c r="UB171" s="576"/>
      <c r="UC171" s="576"/>
      <c r="UD171" s="576"/>
      <c r="UE171" s="576"/>
      <c r="UF171" s="576"/>
      <c r="UG171" s="576"/>
      <c r="UH171" s="576"/>
      <c r="UI171" s="576"/>
      <c r="UJ171" s="576"/>
      <c r="UK171" s="576"/>
      <c r="UL171" s="576"/>
      <c r="UM171" s="576"/>
      <c r="UN171" s="576"/>
      <c r="UO171" s="576"/>
      <c r="UP171" s="576"/>
      <c r="UQ171" s="576"/>
      <c r="UR171" s="576"/>
      <c r="US171" s="576"/>
      <c r="UT171" s="576"/>
      <c r="UU171" s="576"/>
      <c r="UV171" s="576"/>
      <c r="UW171" s="576"/>
      <c r="UX171" s="576"/>
      <c r="UY171" s="576"/>
      <c r="UZ171" s="576"/>
      <c r="VA171" s="576"/>
      <c r="VB171" s="576"/>
      <c r="VC171" s="576"/>
      <c r="VD171" s="576"/>
      <c r="VE171" s="576"/>
      <c r="VF171" s="576"/>
      <c r="VG171" s="576"/>
      <c r="VH171" s="576"/>
      <c r="VI171" s="576"/>
      <c r="VJ171" s="576"/>
      <c r="VK171" s="576"/>
      <c r="VL171" s="576"/>
      <c r="VM171" s="576"/>
      <c r="VN171" s="576"/>
      <c r="VO171" s="576"/>
      <c r="VP171" s="576"/>
      <c r="VQ171" s="576"/>
      <c r="VR171" s="576"/>
      <c r="VS171" s="576"/>
      <c r="VT171" s="576"/>
      <c r="VU171" s="576"/>
      <c r="VV171" s="576"/>
      <c r="VW171" s="576"/>
      <c r="VX171" s="576"/>
      <c r="VY171" s="576"/>
      <c r="VZ171" s="576"/>
      <c r="WA171" s="576"/>
      <c r="WB171" s="576"/>
      <c r="WC171" s="576"/>
      <c r="WD171" s="576"/>
      <c r="WE171" s="576"/>
      <c r="WF171" s="576"/>
      <c r="WG171" s="576"/>
      <c r="WH171" s="576"/>
      <c r="WI171" s="576"/>
      <c r="WJ171" s="576"/>
      <c r="WK171" s="576"/>
      <c r="WL171" s="576"/>
      <c r="WM171" s="576"/>
      <c r="WN171" s="576"/>
      <c r="WO171" s="576"/>
      <c r="WP171" s="576"/>
      <c r="WQ171" s="576"/>
      <c r="WR171" s="576"/>
      <c r="WS171" s="576"/>
      <c r="WT171" s="576"/>
      <c r="WU171" s="576"/>
      <c r="WV171" s="576"/>
      <c r="WW171" s="576"/>
      <c r="WX171" s="576"/>
      <c r="WY171" s="576"/>
      <c r="WZ171" s="576"/>
      <c r="XA171" s="576"/>
      <c r="XB171" s="576"/>
      <c r="XC171" s="576"/>
      <c r="XD171" s="576"/>
      <c r="XE171" s="576"/>
      <c r="XF171" s="576"/>
      <c r="XG171" s="576"/>
      <c r="XH171" s="576"/>
      <c r="XI171" s="576"/>
      <c r="XJ171" s="576"/>
      <c r="XK171" s="576"/>
      <c r="XL171" s="576"/>
      <c r="XM171" s="576"/>
      <c r="XN171" s="576"/>
      <c r="XO171" s="576"/>
      <c r="XP171" s="576"/>
      <c r="XQ171" s="576"/>
      <c r="XR171" s="576"/>
      <c r="XS171" s="576"/>
      <c r="XT171" s="576"/>
      <c r="XU171" s="576"/>
      <c r="XV171" s="576"/>
      <c r="XW171" s="576"/>
      <c r="XX171" s="576"/>
      <c r="XY171" s="576"/>
      <c r="XZ171" s="576"/>
      <c r="YA171" s="576"/>
      <c r="YB171" s="576"/>
      <c r="YC171" s="576"/>
      <c r="YD171" s="576"/>
      <c r="YE171" s="576"/>
      <c r="YF171" s="576"/>
      <c r="YG171" s="576"/>
      <c r="YH171" s="576"/>
      <c r="YI171" s="576"/>
      <c r="YJ171" s="576"/>
      <c r="YK171" s="576"/>
      <c r="YL171" s="576"/>
      <c r="YM171" s="576"/>
      <c r="YN171" s="576"/>
      <c r="YO171" s="576"/>
      <c r="YP171" s="576"/>
      <c r="YQ171" s="576"/>
      <c r="YR171" s="576"/>
      <c r="YS171" s="576"/>
      <c r="YT171" s="576"/>
      <c r="YU171" s="576"/>
      <c r="YV171" s="576"/>
      <c r="YW171" s="576"/>
      <c r="YX171" s="576"/>
      <c r="YY171" s="576"/>
      <c r="YZ171" s="576"/>
      <c r="ZA171" s="576"/>
      <c r="ZB171" s="576"/>
      <c r="ZC171" s="576"/>
      <c r="ZD171" s="576"/>
      <c r="ZE171" s="576"/>
      <c r="ZF171" s="576"/>
      <c r="ZG171" s="576"/>
      <c r="ZH171" s="576"/>
      <c r="ZI171" s="576"/>
      <c r="ZJ171" s="576"/>
      <c r="ZK171" s="576"/>
      <c r="ZL171" s="576"/>
      <c r="ZM171" s="576"/>
      <c r="ZN171" s="576"/>
      <c r="ZO171" s="576"/>
      <c r="ZP171" s="576"/>
      <c r="ZQ171" s="576"/>
      <c r="ZR171" s="576"/>
      <c r="ZS171" s="576"/>
      <c r="ZT171" s="576"/>
      <c r="ZU171" s="576"/>
      <c r="ZV171" s="576"/>
      <c r="ZW171" s="576"/>
      <c r="ZX171" s="576"/>
      <c r="ZY171" s="576"/>
      <c r="ZZ171" s="576"/>
      <c r="AAA171" s="576"/>
      <c r="AAB171" s="576"/>
      <c r="AAC171" s="576"/>
      <c r="AAD171" s="576"/>
      <c r="AAE171" s="576"/>
      <c r="AAF171" s="576"/>
      <c r="AAG171" s="576"/>
      <c r="AAH171" s="576"/>
      <c r="AAI171" s="576"/>
      <c r="AAJ171" s="576"/>
      <c r="AAK171" s="576"/>
      <c r="AAL171" s="576"/>
      <c r="AAM171" s="576"/>
      <c r="AAN171" s="576"/>
      <c r="AAO171" s="576"/>
      <c r="AAP171" s="576"/>
      <c r="AAQ171" s="576"/>
      <c r="AAR171" s="576"/>
      <c r="AAS171" s="576"/>
      <c r="AAT171" s="576"/>
      <c r="AAU171" s="576"/>
      <c r="AAV171" s="576"/>
      <c r="AAW171" s="576"/>
      <c r="AAX171" s="576"/>
      <c r="AAY171" s="576"/>
      <c r="AAZ171" s="576"/>
      <c r="ABA171" s="576"/>
      <c r="ABB171" s="576"/>
      <c r="ABC171" s="576"/>
      <c r="ABD171" s="576"/>
      <c r="ABE171" s="576"/>
      <c r="ABF171" s="576"/>
      <c r="ABG171" s="576"/>
      <c r="ABH171" s="576"/>
      <c r="ABI171" s="576"/>
      <c r="ABJ171" s="576"/>
      <c r="ABK171" s="576"/>
      <c r="ABL171" s="576"/>
      <c r="ABM171" s="576"/>
      <c r="ABN171" s="576"/>
      <c r="ABO171" s="576"/>
      <c r="ABP171" s="576"/>
      <c r="ABQ171" s="576"/>
      <c r="ABR171" s="576"/>
      <c r="ABS171" s="576"/>
      <c r="ABT171" s="576"/>
      <c r="ABU171" s="576"/>
      <c r="ABV171" s="576"/>
      <c r="ABW171" s="576"/>
      <c r="ABX171" s="576"/>
      <c r="ABY171" s="576"/>
      <c r="ABZ171" s="576"/>
      <c r="ACA171" s="576"/>
      <c r="ACB171" s="576"/>
      <c r="ACC171" s="576"/>
      <c r="ACD171" s="576"/>
      <c r="ACE171" s="576"/>
      <c r="ACF171" s="576"/>
      <c r="ACG171" s="576"/>
      <c r="ACH171" s="576"/>
      <c r="ACI171" s="576"/>
      <c r="ACJ171" s="576"/>
      <c r="ACK171" s="576"/>
      <c r="ACL171" s="576"/>
      <c r="ACM171" s="576"/>
      <c r="ACN171" s="576"/>
      <c r="ACO171" s="576"/>
      <c r="ACP171" s="576"/>
      <c r="ACQ171" s="576"/>
      <c r="ACR171" s="576"/>
      <c r="ACS171" s="576"/>
      <c r="ACT171" s="576"/>
      <c r="ACU171" s="576"/>
      <c r="ACV171" s="576"/>
      <c r="ACW171" s="576"/>
      <c r="ACX171" s="576"/>
      <c r="ACY171" s="576"/>
      <c r="ACZ171" s="576"/>
      <c r="ADA171" s="576"/>
      <c r="ADB171" s="576"/>
      <c r="ADC171" s="576"/>
      <c r="ADD171" s="576"/>
      <c r="ADE171" s="576"/>
      <c r="ADF171" s="576"/>
      <c r="ADG171" s="576"/>
      <c r="ADH171" s="576"/>
      <c r="ADI171" s="576"/>
      <c r="ADJ171" s="576"/>
      <c r="ADK171" s="576"/>
      <c r="ADL171" s="576"/>
      <c r="ADM171" s="576"/>
      <c r="ADN171" s="576"/>
      <c r="ADO171" s="576"/>
      <c r="ADP171" s="576"/>
      <c r="ADQ171" s="576"/>
      <c r="ADR171" s="576"/>
      <c r="ADS171" s="576"/>
      <c r="ADT171" s="576"/>
      <c r="ADU171" s="576"/>
      <c r="ADV171" s="576"/>
      <c r="ADW171" s="576"/>
      <c r="ADX171" s="576"/>
      <c r="ADY171" s="576"/>
      <c r="ADZ171" s="576"/>
      <c r="AEA171" s="576"/>
      <c r="AEB171" s="576"/>
      <c r="AEC171" s="576"/>
      <c r="AED171" s="576"/>
      <c r="AEE171" s="576"/>
      <c r="AEF171" s="576"/>
      <c r="AEG171" s="576"/>
      <c r="AEH171" s="576"/>
      <c r="AEI171" s="576"/>
      <c r="AEJ171" s="576"/>
      <c r="AEK171" s="576"/>
      <c r="AEL171" s="576"/>
      <c r="AEM171" s="576"/>
      <c r="AEN171" s="576"/>
      <c r="AEO171" s="576"/>
      <c r="AEP171" s="576"/>
      <c r="AEQ171" s="576"/>
      <c r="AER171" s="576"/>
      <c r="AES171" s="576"/>
      <c r="AET171" s="576"/>
      <c r="AEU171" s="576"/>
      <c r="AEV171" s="576"/>
      <c r="AEW171" s="576"/>
      <c r="AEX171" s="576"/>
      <c r="AEY171" s="576"/>
      <c r="AEZ171" s="576"/>
      <c r="AFA171" s="576"/>
      <c r="AFB171" s="576"/>
      <c r="AFC171" s="576"/>
      <c r="AFD171" s="576"/>
      <c r="AFE171" s="576"/>
      <c r="AFF171" s="576"/>
      <c r="AFG171" s="576"/>
      <c r="AFH171" s="576"/>
      <c r="AFI171" s="576"/>
      <c r="AFJ171" s="576"/>
      <c r="AFK171" s="576"/>
      <c r="AFL171" s="576"/>
      <c r="AFM171" s="576"/>
      <c r="AFN171" s="576"/>
      <c r="AFO171" s="576"/>
      <c r="AFP171" s="576"/>
      <c r="AFQ171" s="576"/>
      <c r="AFR171" s="576"/>
      <c r="AFS171" s="576"/>
      <c r="AFT171" s="576"/>
      <c r="AFU171" s="576"/>
      <c r="AFV171" s="576"/>
      <c r="AFW171" s="576"/>
      <c r="AFX171" s="576"/>
      <c r="AFY171" s="576"/>
      <c r="AFZ171" s="576"/>
      <c r="AGA171" s="576"/>
      <c r="AGB171" s="576"/>
      <c r="AGC171" s="576"/>
      <c r="AGD171" s="576"/>
      <c r="AGE171" s="576"/>
      <c r="AGF171" s="576"/>
      <c r="AGG171" s="576"/>
      <c r="AGH171" s="576"/>
      <c r="AGI171" s="576"/>
      <c r="AGJ171" s="576"/>
      <c r="AGK171" s="576"/>
      <c r="AGL171" s="576"/>
      <c r="AGM171" s="576"/>
      <c r="AGN171" s="576"/>
      <c r="AGO171" s="576"/>
      <c r="AGP171" s="576"/>
      <c r="AGQ171" s="576"/>
      <c r="AGR171" s="576"/>
      <c r="AGS171" s="576"/>
      <c r="AGT171" s="576"/>
      <c r="AGU171" s="576"/>
      <c r="AGV171" s="576"/>
      <c r="AGW171" s="576"/>
      <c r="AGX171" s="576"/>
      <c r="AGY171" s="576"/>
      <c r="AGZ171" s="576"/>
      <c r="AHA171" s="576"/>
      <c r="AHB171" s="576"/>
      <c r="AHC171" s="576"/>
      <c r="AHD171" s="576"/>
      <c r="AHE171" s="576"/>
      <c r="AHF171" s="576"/>
      <c r="AHG171" s="576"/>
      <c r="AHH171" s="576"/>
      <c r="AHI171" s="576"/>
      <c r="AHJ171" s="576"/>
      <c r="AHK171" s="576"/>
      <c r="AHL171" s="576"/>
      <c r="AHM171" s="576"/>
      <c r="AHN171" s="576"/>
      <c r="AHO171" s="576"/>
      <c r="AHP171" s="576"/>
      <c r="AHQ171" s="576"/>
      <c r="AHR171" s="576"/>
      <c r="AHS171" s="576"/>
      <c r="AHT171" s="576"/>
      <c r="AHU171" s="576"/>
      <c r="AHV171" s="576"/>
      <c r="AHW171" s="576"/>
      <c r="AHX171" s="576"/>
      <c r="AHY171" s="576"/>
      <c r="AHZ171" s="576"/>
      <c r="AIA171" s="576"/>
      <c r="AIB171" s="576"/>
      <c r="AIC171" s="576"/>
      <c r="AID171" s="576"/>
      <c r="AIE171" s="576"/>
      <c r="AIF171" s="576"/>
      <c r="AIG171" s="576"/>
      <c r="AIH171" s="576"/>
      <c r="AII171" s="576"/>
      <c r="AIJ171" s="576"/>
      <c r="AIK171" s="576"/>
      <c r="AIL171" s="576"/>
      <c r="AIM171" s="576"/>
      <c r="AIN171" s="576"/>
      <c r="AIO171" s="576"/>
      <c r="AIP171" s="576"/>
      <c r="AIQ171" s="576"/>
      <c r="AIR171" s="576"/>
      <c r="AIS171" s="576"/>
      <c r="AIT171" s="576"/>
      <c r="AIU171" s="576"/>
      <c r="AIV171" s="576"/>
      <c r="AIW171" s="576"/>
      <c r="AIX171" s="576"/>
      <c r="AIY171" s="576"/>
      <c r="AIZ171" s="576"/>
      <c r="AJA171" s="576"/>
      <c r="AJB171" s="576"/>
      <c r="AJC171" s="576"/>
      <c r="AJD171" s="576"/>
      <c r="AJE171" s="576"/>
      <c r="AJF171" s="576"/>
      <c r="AJG171" s="576"/>
      <c r="AJH171" s="576"/>
      <c r="AJI171" s="576"/>
      <c r="AJJ171" s="576"/>
      <c r="AJK171" s="576"/>
      <c r="AJL171" s="576"/>
      <c r="AJM171" s="576"/>
      <c r="AJN171" s="576"/>
      <c r="AJO171" s="576"/>
      <c r="AJP171" s="576"/>
      <c r="AJQ171" s="576"/>
      <c r="AJR171" s="576"/>
      <c r="AJS171" s="576"/>
      <c r="AJT171" s="576"/>
      <c r="AJU171" s="576"/>
      <c r="AJV171" s="576"/>
      <c r="AJW171" s="576"/>
      <c r="AJX171" s="576"/>
      <c r="AJY171" s="576"/>
      <c r="AJZ171" s="576"/>
      <c r="AKA171" s="576"/>
      <c r="AKB171" s="576"/>
      <c r="AKC171" s="576"/>
      <c r="AKD171" s="576"/>
      <c r="AKE171" s="576"/>
      <c r="AKF171" s="576"/>
      <c r="AKG171" s="576"/>
      <c r="AKH171" s="576"/>
      <c r="AKI171" s="576"/>
      <c r="AKJ171" s="576"/>
      <c r="AKK171" s="576"/>
      <c r="AKL171" s="576"/>
      <c r="AKM171" s="576"/>
      <c r="AKN171" s="576"/>
      <c r="AKO171" s="576"/>
      <c r="AKP171" s="576"/>
      <c r="AKQ171" s="576"/>
      <c r="AKR171" s="576"/>
      <c r="AKS171" s="576"/>
      <c r="AKT171" s="576"/>
      <c r="AKU171" s="576"/>
      <c r="AKV171" s="576"/>
      <c r="AKW171" s="576"/>
      <c r="AKX171" s="576"/>
      <c r="AKY171" s="576"/>
      <c r="AKZ171" s="576"/>
      <c r="ALA171" s="576"/>
      <c r="ALB171" s="576"/>
      <c r="ALC171" s="576"/>
      <c r="ALD171" s="576"/>
      <c r="ALE171" s="576"/>
      <c r="ALF171" s="576"/>
      <c r="ALG171" s="576"/>
      <c r="ALH171" s="576"/>
      <c r="ALI171" s="576"/>
      <c r="ALJ171" s="576"/>
      <c r="ALK171" s="576"/>
      <c r="ALL171" s="576"/>
      <c r="ALM171" s="576"/>
      <c r="ALN171" s="576"/>
      <c r="ALO171" s="576"/>
      <c r="ALP171" s="576"/>
      <c r="ALQ171" s="576"/>
      <c r="ALR171" s="576"/>
      <c r="ALS171" s="576"/>
      <c r="ALT171" s="576"/>
      <c r="ALU171" s="576"/>
      <c r="ALV171" s="576"/>
      <c r="ALW171" s="576"/>
      <c r="ALX171" s="576"/>
      <c r="ALY171" s="576"/>
      <c r="ALZ171" s="576"/>
      <c r="AMA171" s="576"/>
      <c r="AMB171" s="576"/>
      <c r="AMC171" s="576"/>
      <c r="AMD171" s="576"/>
      <c r="AME171" s="576"/>
      <c r="AMF171" s="576"/>
      <c r="AMG171" s="576"/>
      <c r="AMH171" s="576"/>
      <c r="AMI171" s="576"/>
      <c r="AMJ171" s="576"/>
      <c r="AMK171" s="576"/>
      <c r="AML171" s="576"/>
      <c r="AMM171" s="576"/>
      <c r="AMN171" s="576"/>
      <c r="AMO171" s="576"/>
      <c r="AMP171" s="576"/>
      <c r="AMQ171" s="576"/>
      <c r="AMR171" s="576"/>
      <c r="AMS171" s="576"/>
      <c r="AMT171" s="576"/>
      <c r="AMU171" s="576"/>
      <c r="AMV171" s="576"/>
      <c r="AMW171" s="576"/>
      <c r="AMX171" s="576"/>
      <c r="AMY171" s="576"/>
      <c r="AMZ171" s="576"/>
      <c r="ANA171" s="576"/>
      <c r="ANB171" s="576"/>
      <c r="ANC171" s="576"/>
      <c r="AND171" s="576"/>
      <c r="ANE171" s="576"/>
      <c r="ANF171" s="576"/>
      <c r="ANG171" s="576"/>
      <c r="ANH171" s="576"/>
      <c r="ANI171" s="576"/>
      <c r="ANJ171" s="576"/>
    </row>
    <row r="172" spans="1:1050" s="585" customFormat="1" ht="26.1" customHeight="1" outlineLevel="2" x14ac:dyDescent="0.2">
      <c r="A172" s="386">
        <f>EJ172</f>
        <v>43200</v>
      </c>
      <c r="B172" s="387" t="s">
        <v>137</v>
      </c>
      <c r="C172" s="387" t="s">
        <v>126</v>
      </c>
      <c r="D172" s="387" t="s">
        <v>10</v>
      </c>
      <c r="E172" s="387" t="s">
        <v>127</v>
      </c>
      <c r="F172" s="387" t="s">
        <v>128</v>
      </c>
      <c r="G172" s="388" t="s">
        <v>314</v>
      </c>
      <c r="H172" s="389" t="s">
        <v>135</v>
      </c>
      <c r="I172" s="389">
        <v>22</v>
      </c>
      <c r="J172" s="391"/>
      <c r="K172" s="391"/>
      <c r="L172" s="391"/>
      <c r="M172" s="391"/>
      <c r="N172" s="391"/>
      <c r="O172" s="391"/>
      <c r="P172" s="391"/>
      <c r="Q172" s="391"/>
      <c r="R172" s="391"/>
      <c r="S172" s="391"/>
      <c r="T172" s="391"/>
      <c r="U172" s="391"/>
      <c r="V172" s="389">
        <v>7</v>
      </c>
      <c r="W172" s="392">
        <v>22</v>
      </c>
      <c r="X172" s="393">
        <f>VLOOKUP(W172,'[1]PPTOS GENERALES 2024'!$AL$11:$AN$40,3)*Y172</f>
        <v>612.99</v>
      </c>
      <c r="Y172" s="394">
        <v>1</v>
      </c>
      <c r="Z172" s="395">
        <f>VLOOKUP(C172,'[1]PPTOS GENERALES 2024'!$AL$3:$AO$8,4)*Y172</f>
        <v>1152.97</v>
      </c>
      <c r="AA172" s="395">
        <f>VLOOKUP(C172,'[1]PPTOS GENERALES 2024'!$AL$3:$AP$8,5)*DM172*Y172</f>
        <v>0</v>
      </c>
      <c r="AB172" s="395">
        <f>VLOOKUP(C172,'[1]PPTOS GENERALES 2024'!$R$3:$V$8,5)*2</f>
        <v>69.84</v>
      </c>
      <c r="AC172" s="391">
        <f>VLOOKUP(C172,'[1]PPTOS GENERALES 2024'!$AU$3:$AV$8,2)*Y172</f>
        <v>840.87924999999996</v>
      </c>
      <c r="AD172" s="391">
        <f>VLOOKUP(C172,'[1]PPTOS GENERALES 2024'!$AU$3:$AW$8,3)*DM172*Y172</f>
        <v>0</v>
      </c>
      <c r="AE172" s="396">
        <f>VLOOKUP(I172,'[1]PPTOS GENERALES 2024'!$AL$11:$AN$40,3)*Y172</f>
        <v>612.99</v>
      </c>
      <c r="AF172" s="391"/>
      <c r="AG172" s="391">
        <f>VLOOKUP(V172,'[1]PPTOS GENERALES 2024'!$AL$45:$AU$56,10)*Y172</f>
        <v>707.5</v>
      </c>
      <c r="AH172" s="391"/>
      <c r="AI172" s="391"/>
      <c r="AJ172" s="391"/>
      <c r="AK172" s="397"/>
      <c r="AL172" s="391">
        <f>VLOOKUP(V172,'[1]PPTOS GENERALES 2024'!$AL$45:$BB$56,12)*AK172</f>
        <v>0</v>
      </c>
      <c r="AM172" s="397"/>
      <c r="AN172" s="391">
        <f>VLOOKUP(V172,'[1]PPTOS GENERALES 2024'!$AL$45:$BB$56,14)*AM172</f>
        <v>0</v>
      </c>
      <c r="AO172" s="397"/>
      <c r="AP172" s="391">
        <f>VLOOKUP(V172,'[1]PPTOS GENERALES 2024'!$AL$45:$BB$56,15)*AO172</f>
        <v>0</v>
      </c>
      <c r="AQ172" s="397"/>
      <c r="AR172" s="391">
        <f>VLOOKUP(V172,'[1]PPTOS GENERALES 2024'!$AL$45:$BB$56,17)*AQ172</f>
        <v>0</v>
      </c>
      <c r="AS172" s="397"/>
      <c r="AT172" s="391">
        <f>VLOOKUP(V172,'[1]PPTOS GENERALES 2024'!$AL$45:$BG$56,18)*AS172</f>
        <v>0</v>
      </c>
      <c r="AU172" s="398"/>
      <c r="AV172" s="391">
        <f>VLOOKUP(V172,'[1]PPTOS GENERALES 2024'!$AL$45:$BG$56,19)*AU172</f>
        <v>0</v>
      </c>
      <c r="AW172" s="398"/>
      <c r="AX172" s="391">
        <f>VLOOKUP(V172,'[1]PPTOS GENERALES 2024'!$AL$45:$BG$56,20)*AW172</f>
        <v>0</v>
      </c>
      <c r="AY172" s="398"/>
      <c r="AZ172" s="391">
        <f>VLOOKUP(V172,'[1]PPTOS GENERALES 2024'!$AL$45:$BG$56,21)*AY172</f>
        <v>0</v>
      </c>
      <c r="BA172" s="398"/>
      <c r="BB172" s="391">
        <f>VLOOKUP(V172,'[1]PPTOS GENERALES 2024'!$AL$45:$BG$56,22)*BA172</f>
        <v>0</v>
      </c>
      <c r="BC172" s="398"/>
      <c r="BD172" s="270">
        <f>VLOOKUP(V172,'[1]PPTOS GENERALES 2024'!$AL$45:$BZ$56,23)*BC172</f>
        <v>0</v>
      </c>
      <c r="BE172" s="398"/>
      <c r="BF172" s="270">
        <f>VLOOKUP(V172,'[1]PPTOS GENERALES 2024'!$AL$45:$BZ$56,24)*BE172</f>
        <v>0</v>
      </c>
      <c r="BG172" s="398"/>
      <c r="BH172" s="270">
        <f>VLOOKUP(V172,'[1]PPTOS GENERALES 2024'!$AL$45:$BZ$56,25)*BG172</f>
        <v>0</v>
      </c>
      <c r="BI172" s="398"/>
      <c r="BJ172" s="270">
        <f>VLOOKUP(V172,'[1]PPTOS GENERALES 2024'!$AL$45:$BZ$56,26)*BI172</f>
        <v>0</v>
      </c>
      <c r="BK172" s="398"/>
      <c r="BL172" s="270">
        <f>VLOOKUP(V172,'[1]PPTOS GENERALES 2024'!$AL$45:$BZ$56,27)*BK172</f>
        <v>0</v>
      </c>
      <c r="BM172" s="270"/>
      <c r="BN172" s="270">
        <f>VLOOKUP(V172,'[1]PPTOS GENERALES 2024'!$AL$45:$BZ$56,28)*BM172</f>
        <v>0</v>
      </c>
      <c r="BO172" s="270"/>
      <c r="BP172" s="270">
        <f>VLOOKUP(V172,'[1]PPTOS GENERALES 2024'!$AL$45:$BZ$56,29)*BO172</f>
        <v>0</v>
      </c>
      <c r="BQ172" s="270"/>
      <c r="BR172" s="270">
        <f>VLOOKUP(V172,'[1]PPTOS GENERALES 2024'!$AL$45:$BZ$56,30)*BQ172</f>
        <v>0</v>
      </c>
      <c r="BS172" s="270"/>
      <c r="BT172" s="270">
        <f>VLOOKUP(V172,'[1]PPTOS GENERALES 2024'!$AL$45:$BZ$56,31)*BS172</f>
        <v>0</v>
      </c>
      <c r="BU172" s="270"/>
      <c r="BV172" s="270">
        <f>VLOOKUP(V172,'[1]PPTOS GENERALES 2024'!$AL$45:$BZ$56,32)*BU172</f>
        <v>0</v>
      </c>
      <c r="BW172" s="270"/>
      <c r="BX172" s="270">
        <f>VLOOKUP(V172,'[1]PPTOS GENERALES 2024'!$AL$45:$BZ$56,33)*BW172</f>
        <v>0</v>
      </c>
      <c r="BY172" s="270"/>
      <c r="BZ172" s="270">
        <f>VLOOKUP(V172,'[1]PPTOS GENERALES 2024'!$AL$45:$BZ$56,34)*BY172</f>
        <v>0</v>
      </c>
      <c r="CA172" s="270"/>
      <c r="CB172" s="270">
        <f>VLOOKUP(V172,'[1]PPTOS GENERALES 2024'!$AL$45:$BZ$56,35)*CA172</f>
        <v>0</v>
      </c>
      <c r="CC172" s="270">
        <v>0</v>
      </c>
      <c r="CD172" s="270">
        <f>VLOOKUP(V172,'[1]PPTOS GENERALES 2024'!$AL$45:$BZ$56,36)*CC172</f>
        <v>0</v>
      </c>
      <c r="CE172" s="270">
        <v>0</v>
      </c>
      <c r="CF172" s="270">
        <f>VLOOKUP(V172,'[1]PPTOS GENERALES 2024'!$AL$45:$BZ$56,37)*CE172</f>
        <v>0</v>
      </c>
      <c r="CG172" s="270">
        <v>0</v>
      </c>
      <c r="CH172" s="270">
        <f>VLOOKUP(V172,'[1]PPTOS GENERALES 2024'!$AL$45:$BZ$56,38)*CG172</f>
        <v>0</v>
      </c>
      <c r="CI172" s="270">
        <v>0</v>
      </c>
      <c r="CJ172" s="270">
        <f>VLOOKUP(V172,'[1]PPTOS GENERALES 2024'!$AL$45:$BZ$56,39)*CI172</f>
        <v>0</v>
      </c>
      <c r="CK172" s="270"/>
      <c r="CL172" s="270">
        <f>VLOOKUP(V172,'[1]PPTOS GENERALES 2024'!$AL$45:$BZ$56,40)*CK172</f>
        <v>0</v>
      </c>
      <c r="CM172" s="270"/>
      <c r="CN172" s="270">
        <f>VLOOKUP(V172,'[1]PPTOS GENERALES 2024'!$AL$45:$BZ$56,41)*CM172</f>
        <v>0</v>
      </c>
      <c r="CO172" s="391"/>
      <c r="CP172" s="391">
        <f t="array" ref="CP172">(Z172*12)+(AC172*2)</f>
        <v>15517.398499999999</v>
      </c>
      <c r="CQ172" s="391"/>
      <c r="CR172" s="391"/>
      <c r="CS172" s="391"/>
      <c r="CT172" s="391"/>
      <c r="CU172" s="391">
        <f t="array" ref="CU172">ROUND((AA172*12)+ (AD172*2)+AB172,2)</f>
        <v>69.84</v>
      </c>
      <c r="CV172" s="270">
        <f>SUM(CO172:CU172)</f>
        <v>15587.238499999999</v>
      </c>
      <c r="CW172" s="391">
        <f t="array" ref="CW172">ROUND((AE172+AF172)*14,2)</f>
        <v>8581.86</v>
      </c>
      <c r="CX172" s="391">
        <f t="array" ref="CX172">ROUND(AG172*14,2)</f>
        <v>9905</v>
      </c>
      <c r="CY172" s="270">
        <f t="shared" si="130"/>
        <v>0</v>
      </c>
      <c r="CZ172" s="278">
        <f t="shared" si="132"/>
        <v>9905</v>
      </c>
      <c r="DA172" s="129">
        <f>CO172+CP172+CR172+CS172+CT172+CU172+CW172+CX172+CY172</f>
        <v>34074.0985</v>
      </c>
      <c r="DB172" s="390">
        <v>0</v>
      </c>
      <c r="DC172" s="400">
        <f>((Z172*14)+(AA172*14)+(AE172*14)+(AF172*14)+(AG172*14)+(AJ172*12)+(AR172*12)+(AT172*12)+(AV172*12)+(AX172*12)+(BB172*12)+DB172)</f>
        <v>34628.44</v>
      </c>
      <c r="DD172" s="401" t="e">
        <f>((DC172/U172)-1)</f>
        <v>#DIV/0!</v>
      </c>
      <c r="DE172" s="391"/>
      <c r="DF172" s="391"/>
      <c r="DG172" s="391">
        <f>Z172+AA172+AE172+AF172+AG172+AH172+AI172+AJ172+AL172+AN172+AP172+AR172+AT172+AV172+AX172+AZ172+BB172</f>
        <v>2473.46</v>
      </c>
      <c r="DH172" s="389" t="e">
        <f>#REF!-#REF!</f>
        <v>#REF!</v>
      </c>
      <c r="DI172" s="402" t="s">
        <v>122</v>
      </c>
      <c r="DJ172" s="402"/>
      <c r="DK172" s="411"/>
      <c r="DL172" s="403">
        <f>DATEDIF(DJ172,DK172,"y")/3</f>
        <v>0</v>
      </c>
      <c r="DM172" s="403">
        <f>DATEDIF(DJ172,DK172,"y")/3</f>
        <v>0</v>
      </c>
      <c r="DN172" s="404"/>
      <c r="DO172" s="405"/>
      <c r="DP172" s="405"/>
      <c r="DQ172" s="405"/>
      <c r="DR172" s="405"/>
      <c r="DS172" s="405"/>
      <c r="DT172" s="405"/>
      <c r="DU172" s="405"/>
      <c r="DV172" s="405"/>
      <c r="DW172" s="405"/>
      <c r="DX172" s="405"/>
      <c r="DY172" s="204"/>
      <c r="DZ172" s="406"/>
      <c r="EA172" s="406"/>
      <c r="EB172" s="407"/>
      <c r="EC172" s="408"/>
      <c r="ED172" s="409"/>
      <c r="EE172" s="204"/>
      <c r="EF172" s="204"/>
      <c r="EG172" s="204"/>
      <c r="EH172" s="204"/>
      <c r="EI172" s="134" t="s">
        <v>311</v>
      </c>
      <c r="EJ172" s="124">
        <v>43200</v>
      </c>
      <c r="EK172" s="295" t="s">
        <v>244</v>
      </c>
      <c r="EL172" s="205">
        <v>3</v>
      </c>
      <c r="EM172" s="205">
        <v>2</v>
      </c>
      <c r="EN172" s="205">
        <v>0</v>
      </c>
      <c r="EO172" s="170">
        <v>0</v>
      </c>
      <c r="EP172" s="584"/>
      <c r="EQ172" s="584"/>
      <c r="ER172" s="584"/>
      <c r="ES172" s="584"/>
      <c r="ET172" s="584"/>
      <c r="EU172" s="584"/>
      <c r="EV172" s="584"/>
      <c r="EW172" s="584"/>
      <c r="EX172" s="584"/>
      <c r="EY172" s="584"/>
      <c r="EZ172" s="584"/>
      <c r="FA172" s="584"/>
      <c r="FB172" s="584"/>
      <c r="FC172" s="584"/>
      <c r="FD172" s="584"/>
      <c r="FE172" s="584"/>
      <c r="FF172" s="584"/>
      <c r="FG172" s="584"/>
      <c r="FH172" s="584"/>
      <c r="FI172" s="584"/>
      <c r="FJ172" s="584"/>
      <c r="FK172" s="584"/>
      <c r="FL172" s="584"/>
      <c r="FM172" s="584"/>
      <c r="FN172" s="584"/>
      <c r="FO172" s="584"/>
      <c r="FP172" s="584"/>
      <c r="FQ172" s="584"/>
      <c r="FR172" s="584"/>
      <c r="FS172" s="584"/>
      <c r="FT172" s="584"/>
      <c r="FU172" s="584"/>
      <c r="FV172" s="584"/>
      <c r="FW172" s="584"/>
      <c r="FX172" s="584"/>
      <c r="FY172" s="584"/>
      <c r="FZ172" s="584"/>
      <c r="GA172" s="584"/>
      <c r="GB172" s="584"/>
      <c r="GC172" s="584"/>
      <c r="GD172" s="584"/>
      <c r="GE172" s="584"/>
      <c r="GF172" s="584"/>
      <c r="GG172" s="584"/>
      <c r="GH172" s="584"/>
      <c r="GI172" s="584"/>
      <c r="GJ172" s="584"/>
      <c r="GK172" s="584"/>
      <c r="GL172" s="584"/>
      <c r="GM172" s="584"/>
      <c r="GN172" s="584"/>
      <c r="GO172" s="584"/>
      <c r="GP172" s="584"/>
      <c r="GQ172" s="584"/>
      <c r="GR172" s="584"/>
      <c r="GS172" s="584"/>
      <c r="GT172" s="584"/>
      <c r="GU172" s="584"/>
      <c r="GV172" s="584"/>
      <c r="GW172" s="584"/>
      <c r="GX172" s="584"/>
      <c r="GY172" s="584"/>
      <c r="GZ172" s="584"/>
      <c r="HA172" s="584"/>
      <c r="HB172" s="584"/>
      <c r="HC172" s="584"/>
      <c r="HD172" s="584"/>
      <c r="HE172" s="584"/>
      <c r="HF172" s="584"/>
      <c r="HG172" s="584"/>
      <c r="HH172" s="584"/>
      <c r="HI172" s="584"/>
      <c r="HJ172" s="584"/>
      <c r="HK172" s="584"/>
      <c r="HL172" s="584"/>
      <c r="HM172" s="584"/>
      <c r="HN172" s="584"/>
      <c r="HO172" s="584"/>
      <c r="HP172" s="584"/>
      <c r="HQ172" s="584"/>
      <c r="HR172" s="584"/>
      <c r="HS172" s="584"/>
      <c r="HT172" s="584"/>
      <c r="HU172" s="584"/>
      <c r="HV172" s="584"/>
      <c r="HW172" s="584"/>
      <c r="HX172" s="584"/>
      <c r="HY172" s="584"/>
      <c r="HZ172" s="584"/>
      <c r="IA172" s="584"/>
      <c r="IB172" s="584"/>
      <c r="IC172" s="584"/>
      <c r="ID172" s="584"/>
      <c r="IE172" s="410"/>
      <c r="IF172" s="410"/>
      <c r="IG172" s="410"/>
      <c r="IH172" s="410"/>
      <c r="II172" s="410"/>
      <c r="IJ172" s="410"/>
      <c r="IK172" s="410"/>
      <c r="IL172" s="410"/>
      <c r="IM172" s="410"/>
      <c r="IN172" s="410"/>
      <c r="IO172" s="410"/>
    </row>
    <row r="173" spans="1:1050" s="582" customFormat="1" ht="26.1" customHeight="1" outlineLevel="1" x14ac:dyDescent="0.2">
      <c r="A173" s="505"/>
      <c r="B173" s="507"/>
      <c r="C173" s="507"/>
      <c r="D173" s="507"/>
      <c r="E173" s="507"/>
      <c r="F173" s="507"/>
      <c r="G173" s="507"/>
      <c r="H173" s="506"/>
      <c r="I173" s="506"/>
      <c r="J173" s="509"/>
      <c r="K173" s="509"/>
      <c r="L173" s="509"/>
      <c r="M173" s="509"/>
      <c r="N173" s="509"/>
      <c r="O173" s="509"/>
      <c r="P173" s="509"/>
      <c r="Q173" s="509"/>
      <c r="R173" s="509"/>
      <c r="S173" s="509"/>
      <c r="T173" s="509"/>
      <c r="U173" s="509"/>
      <c r="V173" s="506"/>
      <c r="W173" s="508"/>
      <c r="X173" s="510"/>
      <c r="Y173" s="511"/>
      <c r="Z173" s="509"/>
      <c r="AA173" s="509"/>
      <c r="AB173" s="509"/>
      <c r="AC173" s="509"/>
      <c r="AD173" s="509"/>
      <c r="AE173" s="512"/>
      <c r="AF173" s="509"/>
      <c r="AG173" s="509"/>
      <c r="AH173" s="509"/>
      <c r="AI173" s="509"/>
      <c r="AJ173" s="509"/>
      <c r="AK173" s="513"/>
      <c r="AL173" s="509"/>
      <c r="AM173" s="513"/>
      <c r="AN173" s="509"/>
      <c r="AO173" s="513"/>
      <c r="AP173" s="509"/>
      <c r="AQ173" s="513"/>
      <c r="AR173" s="509"/>
      <c r="AS173" s="513"/>
      <c r="AT173" s="509"/>
      <c r="AU173" s="514"/>
      <c r="AV173" s="509"/>
      <c r="AW173" s="514"/>
      <c r="AX173" s="509"/>
      <c r="AY173" s="514"/>
      <c r="AZ173" s="509"/>
      <c r="BA173" s="514"/>
      <c r="BB173" s="509"/>
      <c r="BC173" s="514"/>
      <c r="BD173" s="429"/>
      <c r="BE173" s="514"/>
      <c r="BF173" s="429"/>
      <c r="BG173" s="514"/>
      <c r="BH173" s="429"/>
      <c r="BI173" s="514"/>
      <c r="BJ173" s="429"/>
      <c r="BK173" s="514"/>
      <c r="BL173" s="429"/>
      <c r="BM173" s="429"/>
      <c r="BN173" s="429"/>
      <c r="BO173" s="429"/>
      <c r="BP173" s="429"/>
      <c r="BQ173" s="429"/>
      <c r="BR173" s="429"/>
      <c r="BS173" s="429"/>
      <c r="BT173" s="429"/>
      <c r="BU173" s="429"/>
      <c r="BV173" s="429"/>
      <c r="BW173" s="429"/>
      <c r="BX173" s="429"/>
      <c r="BY173" s="429"/>
      <c r="BZ173" s="429"/>
      <c r="CA173" s="429"/>
      <c r="CB173" s="429"/>
      <c r="CC173" s="429"/>
      <c r="CD173" s="429"/>
      <c r="CE173" s="429"/>
      <c r="CF173" s="429"/>
      <c r="CG173" s="429"/>
      <c r="CH173" s="429"/>
      <c r="CI173" s="429"/>
      <c r="CJ173" s="429"/>
      <c r="CK173" s="429"/>
      <c r="CL173" s="429"/>
      <c r="CM173" s="429"/>
      <c r="CN173" s="429"/>
      <c r="CO173" s="509"/>
      <c r="CP173" s="509">
        <f>SUM(CP168:CP172)</f>
        <v>31034.796999999999</v>
      </c>
      <c r="CQ173" s="509"/>
      <c r="CR173" s="509">
        <f>SUM(CR168:CR172)</f>
        <v>23769.16</v>
      </c>
      <c r="CS173" s="586">
        <f>SUM(CS168:CS172)</f>
        <v>10073.73</v>
      </c>
      <c r="CT173" s="509"/>
      <c r="CU173" s="509">
        <f>SUM(CU168:CU172)</f>
        <v>17006.302</v>
      </c>
      <c r="CV173" s="429"/>
      <c r="CW173" s="509">
        <f>SUM(CW168:CW172)</f>
        <v>41244.839999999997</v>
      </c>
      <c r="CX173" s="509"/>
      <c r="CY173" s="509"/>
      <c r="CZ173" s="429">
        <f>SUM(CZ168:CZ172)</f>
        <v>49966.9</v>
      </c>
      <c r="DA173" s="515">
        <f>SUM(DA168:DA172)</f>
        <v>173095.72899999999</v>
      </c>
      <c r="DB173" s="506">
        <f t="shared" ref="DB173" si="133">SUBTOTAL(9,DB168:DB172)</f>
        <v>0</v>
      </c>
      <c r="DC173" s="516"/>
      <c r="DD173" s="517"/>
      <c r="DE173" s="509"/>
      <c r="DF173" s="509"/>
      <c r="DG173" s="509"/>
      <c r="DH173" s="506"/>
      <c r="DI173" s="518"/>
      <c r="DJ173" s="518"/>
      <c r="DK173" s="519"/>
      <c r="DL173" s="520"/>
      <c r="DM173" s="520"/>
      <c r="DN173" s="587"/>
      <c r="DO173" s="587"/>
      <c r="DP173" s="587"/>
      <c r="DQ173" s="587"/>
      <c r="DR173" s="587"/>
      <c r="DS173" s="587"/>
      <c r="DT173" s="587"/>
      <c r="DU173" s="587"/>
      <c r="DV173" s="587"/>
      <c r="DW173" s="587"/>
      <c r="DX173" s="587"/>
      <c r="DY173" s="523"/>
      <c r="DZ173" s="524"/>
      <c r="EA173" s="524"/>
      <c r="EB173" s="525"/>
      <c r="EC173" s="526"/>
      <c r="ED173" s="526"/>
      <c r="EE173" s="523"/>
      <c r="EF173" s="523"/>
      <c r="EG173" s="523"/>
      <c r="EH173" s="523"/>
      <c r="EI173" s="523"/>
      <c r="EJ173" s="528"/>
      <c r="EK173" s="500"/>
      <c r="EL173" s="501"/>
      <c r="EM173" s="501"/>
      <c r="EN173" s="501"/>
      <c r="EO173" s="502"/>
      <c r="EP173" s="581"/>
      <c r="EQ173" s="581"/>
      <c r="ER173" s="581"/>
      <c r="ES173" s="581"/>
      <c r="ET173" s="581"/>
      <c r="EU173" s="581"/>
      <c r="EV173" s="581"/>
      <c r="EW173" s="581"/>
      <c r="EX173" s="581"/>
      <c r="EY173" s="581"/>
      <c r="EZ173" s="581"/>
      <c r="FA173" s="581"/>
      <c r="FB173" s="581"/>
      <c r="FC173" s="581"/>
      <c r="FD173" s="581"/>
      <c r="FE173" s="581"/>
      <c r="FF173" s="581"/>
      <c r="FG173" s="581"/>
      <c r="FH173" s="581"/>
      <c r="FI173" s="581"/>
      <c r="FJ173" s="581"/>
      <c r="FK173" s="581"/>
      <c r="FL173" s="581"/>
      <c r="FM173" s="581"/>
      <c r="FN173" s="581"/>
      <c r="FO173" s="581"/>
      <c r="FP173" s="581"/>
      <c r="FQ173" s="581"/>
      <c r="FR173" s="581"/>
      <c r="FS173" s="581"/>
      <c r="FT173" s="581"/>
      <c r="FU173" s="581"/>
      <c r="FV173" s="581"/>
      <c r="FW173" s="581"/>
      <c r="FX173" s="581"/>
      <c r="FY173" s="581"/>
      <c r="FZ173" s="581"/>
      <c r="GA173" s="581"/>
      <c r="GB173" s="581"/>
      <c r="GC173" s="581"/>
      <c r="GD173" s="581"/>
      <c r="GE173" s="581"/>
      <c r="GF173" s="581"/>
      <c r="GG173" s="581"/>
      <c r="GH173" s="581"/>
      <c r="GI173" s="581"/>
      <c r="GJ173" s="581"/>
      <c r="GK173" s="581"/>
      <c r="GL173" s="581"/>
      <c r="GM173" s="581"/>
      <c r="GN173" s="581"/>
      <c r="GO173" s="581"/>
      <c r="GP173" s="581"/>
      <c r="GQ173" s="581"/>
      <c r="GR173" s="581"/>
      <c r="GS173" s="581"/>
      <c r="GT173" s="581"/>
      <c r="GU173" s="581"/>
      <c r="GV173" s="581"/>
      <c r="GW173" s="581"/>
      <c r="GX173" s="581"/>
      <c r="GY173" s="581"/>
      <c r="GZ173" s="581"/>
      <c r="HA173" s="581"/>
      <c r="HB173" s="581"/>
      <c r="HC173" s="581"/>
      <c r="HD173" s="581"/>
      <c r="HE173" s="581"/>
      <c r="HF173" s="581"/>
      <c r="HG173" s="581"/>
      <c r="HH173" s="581"/>
      <c r="HI173" s="581"/>
      <c r="HJ173" s="581"/>
      <c r="HK173" s="581"/>
      <c r="HL173" s="581"/>
      <c r="HM173" s="581"/>
      <c r="HN173" s="581"/>
      <c r="HO173" s="581"/>
      <c r="HP173" s="581"/>
      <c r="HQ173" s="581"/>
      <c r="HR173" s="581"/>
      <c r="HS173" s="581"/>
      <c r="HT173" s="581"/>
      <c r="HU173" s="581"/>
      <c r="HV173" s="581"/>
      <c r="HW173" s="581"/>
      <c r="HX173" s="581"/>
      <c r="HY173" s="581"/>
      <c r="HZ173" s="581"/>
      <c r="IA173" s="581"/>
      <c r="IB173" s="581"/>
      <c r="IC173" s="581"/>
      <c r="ID173" s="581"/>
      <c r="IE173" s="494"/>
      <c r="IF173" s="494"/>
      <c r="IG173" s="494"/>
      <c r="IH173" s="494"/>
      <c r="II173" s="494"/>
      <c r="IJ173" s="494"/>
      <c r="IK173" s="494"/>
      <c r="IL173" s="494"/>
      <c r="IM173" s="494"/>
      <c r="IN173" s="494"/>
      <c r="IO173" s="494"/>
    </row>
    <row r="174" spans="1:1050" s="35" customFormat="1" ht="25.5" customHeight="1" outlineLevel="2" x14ac:dyDescent="0.2">
      <c r="A174" s="102">
        <v>4411</v>
      </c>
      <c r="B174" s="7" t="s">
        <v>137</v>
      </c>
      <c r="C174" s="7" t="s">
        <v>113</v>
      </c>
      <c r="D174" s="7" t="s">
        <v>10</v>
      </c>
      <c r="E174" s="7" t="s">
        <v>115</v>
      </c>
      <c r="F174" s="7"/>
      <c r="G174" s="43" t="s">
        <v>261</v>
      </c>
      <c r="H174" s="42" t="s">
        <v>130</v>
      </c>
      <c r="I174" s="42">
        <v>14</v>
      </c>
      <c r="J174" s="44">
        <v>502.03</v>
      </c>
      <c r="K174" s="44"/>
      <c r="L174" s="44"/>
      <c r="M174" s="44"/>
      <c r="N174" s="44"/>
      <c r="O174" s="44"/>
      <c r="P174" s="44">
        <v>305.62</v>
      </c>
      <c r="Q174" s="44">
        <v>183.24</v>
      </c>
      <c r="R174" s="44"/>
      <c r="S174" s="44"/>
      <c r="T174" s="44">
        <f>SUM(J174:S174)</f>
        <v>990.89</v>
      </c>
      <c r="U174" s="44">
        <f>(((J174+K174+L174+N174+P174)*14)+((M174+O174+Q174+R174+S174)*12))</f>
        <v>13505.98</v>
      </c>
      <c r="V174" s="42">
        <v>3</v>
      </c>
      <c r="W174" s="45">
        <v>16</v>
      </c>
      <c r="X174" s="46">
        <f>VLOOKUP(W174,'[1]PPTOS GENERALES 2024'!$AO$61:$AQ$63,3)*Y174</f>
        <v>436.27</v>
      </c>
      <c r="Y174" s="47">
        <v>1</v>
      </c>
      <c r="Z174" s="48">
        <f>VLOOKUP(C174,'[1]PPTOS GENERALES 2024'!$AL$3:$AO$8,4)*Y174</f>
        <v>659.44</v>
      </c>
      <c r="AA174" s="48">
        <f>VLOOKUP(C174,'[1]PPTOS GENERALES 2024'!$AL$3:$AP$8,5)*DM174*Y174</f>
        <v>124.50666666666666</v>
      </c>
      <c r="AB174" s="48"/>
      <c r="AC174" s="44">
        <f>VLOOKUP(C174,'[1]PPTOS GENERALES 2024'!$AU$3:$AV$8,2)*Y174</f>
        <v>659.44399999999996</v>
      </c>
      <c r="AD174" s="44">
        <f>VLOOKUP(C174,'[1]PPTOS GENERALES 2024'!$AU$3:$AW$8,3)*DM174*Y174</f>
        <v>124.47599999999998</v>
      </c>
      <c r="AE174" s="49">
        <f>VLOOKUP(I174,'[1]PPTOS GENERALES 2024'!$AO$60:$AQ$63,3)*Y174</f>
        <v>380.27</v>
      </c>
      <c r="AF174" s="44">
        <f>X174-AE174</f>
        <v>56</v>
      </c>
      <c r="AG174" s="44">
        <f>VLOOKUP(V174,'[1]PPTOS GENERALES 2024'!$AL$61:$AU$63,10)*Y174</f>
        <v>465.15999999999997</v>
      </c>
      <c r="AH174" s="44"/>
      <c r="AI174" s="44"/>
      <c r="AJ174" s="44"/>
      <c r="AK174" s="50"/>
      <c r="AL174" s="44">
        <f>VLOOKUP(V174,'[1]PPTOS GENERALES 2024'!$AL$45:$BB$56,12)*AK174</f>
        <v>0</v>
      </c>
      <c r="AM174" s="50">
        <v>1</v>
      </c>
      <c r="AN174" s="44">
        <f>VLOOKUP(V174,'[1]PPTOS GENERALES 2024'!$AL$45:$BB$56,14)*AM174</f>
        <v>376.6</v>
      </c>
      <c r="AO174" s="50"/>
      <c r="AP174" s="44">
        <f>VLOOKUP(V174,'[1]PPTOS GENERALES 2024'!$AL$45:$BB$56,15)*AO174</f>
        <v>0</v>
      </c>
      <c r="AQ174" s="50"/>
      <c r="AR174" s="44">
        <f>VLOOKUP(V174,'[1]PPTOS GENERALES 2024'!$AL$45:$BB$56,17)*AQ174</f>
        <v>0</v>
      </c>
      <c r="AS174" s="50"/>
      <c r="AT174" s="44">
        <f>VLOOKUP(V174,'[1]PPTOS GENERALES 2024'!$AL$45:$BG$56,18)*AS174</f>
        <v>0</v>
      </c>
      <c r="AU174" s="20"/>
      <c r="AV174" s="44">
        <f>VLOOKUP(V174,'[1]PPTOS GENERALES 2024'!$AL$45:$BG$56,19)*AU174</f>
        <v>0</v>
      </c>
      <c r="AW174" s="20"/>
      <c r="AX174" s="44">
        <f>VLOOKUP(V174,'[1]PPTOS GENERALES 2024'!$AL$45:$BG$56,20)*AW174</f>
        <v>0</v>
      </c>
      <c r="AY174" s="20"/>
      <c r="AZ174" s="44">
        <f>VLOOKUP(V174,'[1]PPTOS GENERALES 2024'!$AL$45:$BG$56,21)*AY174</f>
        <v>0</v>
      </c>
      <c r="BA174" s="20"/>
      <c r="BB174" s="44">
        <f>VLOOKUP(V174,'[1]PPTOS GENERALES 2024'!$AL$45:$BG$56,22)*BA174</f>
        <v>0</v>
      </c>
      <c r="BC174" s="20"/>
      <c r="BD174" s="270">
        <f>VLOOKUP(V174,'[1]PPTOS GENERALES 2024'!$AL$45:$BZ$56,23)*BC174</f>
        <v>0</v>
      </c>
      <c r="BE174" s="20"/>
      <c r="BF174" s="270">
        <f>VLOOKUP(V174,'[1]PPTOS GENERALES 2024'!$AL$45:$BZ$56,24)*BE174</f>
        <v>0</v>
      </c>
      <c r="BG174" s="20"/>
      <c r="BH174" s="270">
        <f>VLOOKUP(V174,'[1]PPTOS GENERALES 2024'!$AL$45:$BZ$56,25)*BG174</f>
        <v>0</v>
      </c>
      <c r="BI174" s="20">
        <v>1</v>
      </c>
      <c r="BJ174" s="270">
        <f>VLOOKUP(V174,'[1]PPTOS GENERALES 2024'!$AL$45:$BZ$56,26)*BI174</f>
        <v>100.03437500000001</v>
      </c>
      <c r="BK174" s="20"/>
      <c r="BL174" s="270">
        <f>VLOOKUP(V174,'[1]PPTOS GENERALES 2024'!$AL$45:$BZ$56,27)*BK174</f>
        <v>0</v>
      </c>
      <c r="BM174" s="270"/>
      <c r="BN174" s="270">
        <f>VLOOKUP(V174,'[1]PPTOS GENERALES 2024'!$AL$45:$BZ$56,28)*BM174</f>
        <v>0</v>
      </c>
      <c r="BO174" s="270"/>
      <c r="BP174" s="270">
        <f>VLOOKUP(V174,'[1]PPTOS GENERALES 2024'!$AL$45:$BZ$56,29)*BO174</f>
        <v>0</v>
      </c>
      <c r="BQ174" s="270"/>
      <c r="BR174" s="270">
        <f>VLOOKUP(V174,'[1]PPTOS GENERALES 2024'!$AL$45:$BZ$56,30)*BQ174</f>
        <v>0</v>
      </c>
      <c r="BS174" s="270"/>
      <c r="BT174" s="270">
        <f>VLOOKUP(V174,'[1]PPTOS GENERALES 2024'!$AL$45:$BZ$56,31)*BS174</f>
        <v>0</v>
      </c>
      <c r="BU174" s="270"/>
      <c r="BV174" s="270">
        <f>VLOOKUP(V174,'[1]PPTOS GENERALES 2024'!$AL$45:$BZ$56,32)*BU174</f>
        <v>0</v>
      </c>
      <c r="BW174" s="270"/>
      <c r="BX174" s="270">
        <f>VLOOKUP(V174,'[1]PPTOS GENERALES 2024'!$AL$45:$BZ$56,33)*BW174</f>
        <v>0</v>
      </c>
      <c r="BY174" s="270"/>
      <c r="BZ174" s="270">
        <f>VLOOKUP(V174,'[1]PPTOS GENERALES 2024'!$AL$45:$BZ$56,34)*BY174</f>
        <v>0</v>
      </c>
      <c r="CA174" s="270"/>
      <c r="CB174" s="270">
        <f>VLOOKUP(V174,'[1]PPTOS GENERALES 2024'!$AL$45:$BZ$56,35)*CA174</f>
        <v>0</v>
      </c>
      <c r="CC174" s="270">
        <v>0</v>
      </c>
      <c r="CD174" s="270">
        <f>VLOOKUP(V174,'[1]PPTOS GENERALES 2024'!$AL$45:$BZ$56,36)*CC174</f>
        <v>0</v>
      </c>
      <c r="CE174" s="270">
        <v>1</v>
      </c>
      <c r="CF174" s="270">
        <f>VLOOKUP(V174,'[1]PPTOS GENERALES 2024'!$AL$45:$BZ$56,37)*CE174</f>
        <v>134.6345</v>
      </c>
      <c r="CG174" s="270">
        <v>0</v>
      </c>
      <c r="CH174" s="270">
        <f>VLOOKUP(V174,'[1]PPTOS GENERALES 2024'!$AL$45:$BZ$56,38)*CG174</f>
        <v>0</v>
      </c>
      <c r="CI174" s="270">
        <v>0</v>
      </c>
      <c r="CJ174" s="270">
        <f>VLOOKUP(V174,'[1]PPTOS GENERALES 2024'!$AL$45:$BZ$56,39)*CI174</f>
        <v>0</v>
      </c>
      <c r="CK174" s="270"/>
      <c r="CL174" s="270">
        <f>VLOOKUP(V174,'[1]PPTOS GENERALES 2024'!$AL$45:$BZ$56,40)*CK174</f>
        <v>0</v>
      </c>
      <c r="CM174" s="270"/>
      <c r="CN174" s="270">
        <f>VLOOKUP(V174,'[1]PPTOS GENERALES 2024'!$AL$45:$BZ$56,41)*CM174</f>
        <v>0</v>
      </c>
      <c r="CO174" s="44"/>
      <c r="CP174" s="44"/>
      <c r="CQ174" s="44"/>
      <c r="CR174" s="44"/>
      <c r="CS174" s="44"/>
      <c r="CT174" s="44">
        <f>Z174*14</f>
        <v>9232.16</v>
      </c>
      <c r="CU174" s="44">
        <f>(AA174*12)+ (AD174*2)+AB174</f>
        <v>1743.0319999999999</v>
      </c>
      <c r="CV174" s="44"/>
      <c r="CW174" s="44">
        <f>(AE174+AF174)*14</f>
        <v>6107.78</v>
      </c>
      <c r="CX174" s="44">
        <f>AG174*14</f>
        <v>6512.24</v>
      </c>
      <c r="CY174" s="270">
        <f t="shared" si="130"/>
        <v>8557.76</v>
      </c>
      <c r="CZ174" s="278">
        <f t="shared" si="132"/>
        <v>15070</v>
      </c>
      <c r="DA174" s="129">
        <f>CO174+CP174+CR174+CS174+CT174+CU174+CW174+CX174+CY174</f>
        <v>32152.972000000002</v>
      </c>
      <c r="DB174" s="21">
        <v>0</v>
      </c>
      <c r="DC174" s="53">
        <f>((Z174*14)+(AA174*14)+(AE174*14)+(AF174*14)+(AG174*14)+(AJ174*12)+(AR174*12)+(AT174*12)+(AV174*12)+(AX174*12)+(BB174*12)+DB174)</f>
        <v>23595.273333333331</v>
      </c>
      <c r="DD174" s="54">
        <f>((DC174/U174)-1)</f>
        <v>0.74702415769409791</v>
      </c>
      <c r="DE174" s="44"/>
      <c r="DF174" s="44"/>
      <c r="DG174" s="44">
        <f>Z174+AA174+AE174+AF174+AG174+AH174+AI174+AJ174+AL174+AN174+AP174+AR174+AT174+AV174+AX174+AZ174+BB174</f>
        <v>2061.9766666666665</v>
      </c>
      <c r="DH174" s="42" t="e">
        <f>#REF!-#REF!</f>
        <v>#REF!</v>
      </c>
      <c r="DI174" s="55" t="s">
        <v>122</v>
      </c>
      <c r="DJ174" s="130">
        <v>37143</v>
      </c>
      <c r="DK174" s="284">
        <v>45658</v>
      </c>
      <c r="DL174" s="58">
        <f>DATEDIF(DJ174,DK174,"y")/3</f>
        <v>7.666666666666667</v>
      </c>
      <c r="DM174" s="58">
        <f>DATEDIF(DJ174,DK174,"y")/3</f>
        <v>7.666666666666667</v>
      </c>
      <c r="DN174" s="59">
        <f>ROUND(AF174/30,2)</f>
        <v>1.87</v>
      </c>
      <c r="DO174" s="60">
        <f>ROUND(AJ174/30,2)</f>
        <v>0</v>
      </c>
      <c r="DP174" s="60">
        <f>ROUND(AL174/30,2)</f>
        <v>0</v>
      </c>
      <c r="DQ174" s="60">
        <f>ROUND(AN174/30,2)</f>
        <v>12.55</v>
      </c>
      <c r="DR174" s="60">
        <f>ROUND(AP174/30,2)</f>
        <v>0</v>
      </c>
      <c r="DS174" s="60">
        <f>ROUND(AR174/30,2)</f>
        <v>0</v>
      </c>
      <c r="DT174" s="60">
        <f>ROUND(AT174/30,2)</f>
        <v>0</v>
      </c>
      <c r="DU174" s="60">
        <f>ROUND(AV174/30,2)</f>
        <v>0</v>
      </c>
      <c r="DV174" s="60">
        <f>ROUND(AX174/30,2)</f>
        <v>0</v>
      </c>
      <c r="DW174" s="60">
        <f>ROUND(AZ174/30,2)</f>
        <v>0</v>
      </c>
      <c r="DX174" s="60">
        <f>ROUND(BB174/30,2)</f>
        <v>0</v>
      </c>
      <c r="DY174" s="61"/>
      <c r="DZ174" s="62">
        <v>480</v>
      </c>
      <c r="EA174" s="62">
        <v>1541.03</v>
      </c>
      <c r="EB174" s="63" t="e">
        <f>#REF!-DZ174</f>
        <v>#REF!</v>
      </c>
      <c r="EC174" s="64">
        <f>DG174-EA174</f>
        <v>520.94666666666649</v>
      </c>
      <c r="ED174" s="65">
        <f>ROUND(DB174/2,2)</f>
        <v>0</v>
      </c>
      <c r="EE174" s="61"/>
      <c r="EF174" s="61"/>
      <c r="EG174" s="61"/>
      <c r="EH174" s="61"/>
      <c r="EI174" s="134" t="s">
        <v>315</v>
      </c>
      <c r="EJ174" s="124">
        <v>4411</v>
      </c>
      <c r="EK174" s="67">
        <v>4</v>
      </c>
      <c r="EL174" s="67">
        <v>4</v>
      </c>
      <c r="EM174" s="68">
        <v>1</v>
      </c>
      <c r="EN174" s="68">
        <v>1</v>
      </c>
      <c r="EO174" s="68" t="s">
        <v>132</v>
      </c>
      <c r="EP174" s="61"/>
      <c r="EQ174" s="61"/>
      <c r="ER174" s="61"/>
      <c r="ES174" s="61"/>
      <c r="ET174" s="61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  <c r="HI174" s="61"/>
      <c r="HJ174" s="61"/>
      <c r="HK174" s="61"/>
      <c r="HL174" s="61"/>
      <c r="HM174" s="61"/>
      <c r="HN174" s="61"/>
      <c r="HO174" s="61"/>
      <c r="HP174" s="61"/>
      <c r="HQ174" s="61"/>
      <c r="HR174" s="61"/>
      <c r="HS174" s="61"/>
      <c r="HT174" s="61"/>
      <c r="HU174" s="61"/>
      <c r="HV174" s="61"/>
      <c r="HW174" s="61"/>
      <c r="HX174" s="61"/>
      <c r="HY174" s="61"/>
      <c r="HZ174" s="61"/>
      <c r="IA174" s="61"/>
      <c r="IB174" s="61"/>
      <c r="IC174" s="61"/>
      <c r="ID174" s="61"/>
      <c r="IE174" s="61"/>
      <c r="IF174" s="61"/>
      <c r="IG174" s="61"/>
      <c r="IH174" s="61"/>
      <c r="II174" s="61"/>
      <c r="IJ174" s="61"/>
      <c r="IK174" s="61"/>
      <c r="IL174" s="61"/>
      <c r="IM174" s="61"/>
      <c r="IN174" s="61"/>
      <c r="IO174" s="61"/>
      <c r="IP174" s="61"/>
      <c r="IQ174" s="61"/>
      <c r="IR174" s="61"/>
      <c r="IS174" s="61"/>
      <c r="IT174" s="61"/>
      <c r="IU174" s="61"/>
      <c r="IV174" s="61"/>
      <c r="IW174" s="61"/>
      <c r="IX174" s="61"/>
      <c r="IY174" s="61"/>
      <c r="IZ174" s="61"/>
      <c r="JA174" s="61"/>
      <c r="JB174" s="61"/>
      <c r="JC174" s="61"/>
      <c r="JD174" s="61"/>
      <c r="JE174" s="61"/>
      <c r="JF174" s="61"/>
      <c r="JG174" s="61"/>
      <c r="JH174" s="61"/>
      <c r="JI174" s="61"/>
      <c r="JJ174" s="61"/>
      <c r="JK174" s="61"/>
      <c r="JL174" s="61"/>
      <c r="JM174" s="61"/>
      <c r="JN174" s="61"/>
      <c r="JO174" s="61"/>
      <c r="JP174" s="61"/>
      <c r="JQ174" s="61"/>
      <c r="JR174" s="61"/>
      <c r="JS174" s="61"/>
      <c r="JT174" s="61"/>
      <c r="JU174" s="61"/>
      <c r="JV174" s="61"/>
      <c r="JW174" s="61"/>
      <c r="JX174" s="61"/>
      <c r="JY174" s="61"/>
      <c r="JZ174" s="61"/>
      <c r="KA174" s="61"/>
      <c r="KB174" s="61"/>
      <c r="KC174" s="61"/>
      <c r="KD174" s="61"/>
      <c r="KE174" s="61"/>
      <c r="KF174" s="61"/>
      <c r="KG174" s="61"/>
      <c r="KH174" s="61"/>
      <c r="KI174" s="61"/>
      <c r="KJ174" s="61"/>
      <c r="KK174" s="61"/>
      <c r="KL174" s="61"/>
      <c r="KM174" s="61"/>
      <c r="KN174" s="61"/>
      <c r="KO174" s="61"/>
      <c r="KP174" s="61"/>
      <c r="KQ174" s="61"/>
      <c r="KR174" s="61"/>
      <c r="KS174" s="61"/>
      <c r="KT174" s="61"/>
      <c r="KU174" s="61"/>
      <c r="KV174" s="61"/>
      <c r="KW174" s="61"/>
      <c r="KX174" s="61"/>
      <c r="KY174" s="61"/>
      <c r="KZ174" s="61"/>
      <c r="LA174" s="61"/>
      <c r="LB174" s="61"/>
      <c r="LC174" s="61"/>
      <c r="LD174" s="61"/>
      <c r="LE174" s="61"/>
      <c r="LF174" s="61"/>
      <c r="LG174" s="61"/>
      <c r="LH174" s="61"/>
      <c r="LI174" s="61"/>
      <c r="LJ174" s="61"/>
      <c r="LK174" s="61"/>
      <c r="LL174" s="61"/>
      <c r="LM174" s="61"/>
      <c r="LN174" s="61"/>
      <c r="LO174" s="61"/>
      <c r="LP174" s="61"/>
      <c r="LQ174" s="61"/>
      <c r="LR174" s="61"/>
      <c r="LS174" s="61"/>
      <c r="LT174" s="61"/>
      <c r="LU174" s="61"/>
      <c r="LV174" s="61"/>
      <c r="LW174" s="61"/>
      <c r="LX174" s="61"/>
      <c r="LY174" s="61"/>
      <c r="LZ174" s="61"/>
      <c r="MA174" s="61"/>
      <c r="MB174" s="61"/>
      <c r="MC174" s="61"/>
      <c r="MD174" s="61"/>
      <c r="ME174" s="61"/>
      <c r="MF174" s="61"/>
      <c r="MG174" s="61"/>
      <c r="MH174" s="61"/>
      <c r="MI174" s="61"/>
      <c r="MJ174" s="61"/>
      <c r="MK174" s="61"/>
      <c r="ML174" s="61"/>
      <c r="MM174" s="61"/>
      <c r="MN174" s="61"/>
      <c r="MO174" s="61"/>
      <c r="MP174" s="61"/>
      <c r="MQ174" s="61"/>
      <c r="MR174" s="61"/>
      <c r="MS174" s="61"/>
      <c r="MT174" s="61"/>
      <c r="MU174" s="61"/>
      <c r="MV174" s="61"/>
      <c r="MW174" s="61"/>
      <c r="MX174" s="61"/>
      <c r="MY174" s="61"/>
      <c r="MZ174" s="61"/>
      <c r="NA174" s="61"/>
      <c r="NB174" s="61"/>
      <c r="NC174" s="61"/>
      <c r="ND174" s="61"/>
      <c r="NE174" s="61"/>
      <c r="NF174" s="61"/>
      <c r="NG174" s="61"/>
      <c r="NH174" s="61"/>
      <c r="NI174" s="61"/>
      <c r="NJ174" s="61"/>
      <c r="NK174" s="61"/>
      <c r="NL174" s="61"/>
      <c r="NM174" s="61"/>
      <c r="NN174" s="61"/>
      <c r="NO174" s="61"/>
      <c r="NP174" s="61"/>
      <c r="NQ174" s="61"/>
      <c r="NR174" s="61"/>
      <c r="NS174" s="61"/>
      <c r="NT174" s="61"/>
      <c r="NU174" s="61"/>
      <c r="NV174" s="61"/>
      <c r="NW174" s="61"/>
      <c r="NX174" s="61"/>
      <c r="NY174" s="61"/>
      <c r="NZ174" s="61"/>
      <c r="OA174" s="61"/>
      <c r="OB174" s="61"/>
      <c r="OC174" s="61"/>
      <c r="OD174" s="61"/>
      <c r="OE174" s="61"/>
      <c r="OF174" s="61"/>
      <c r="OG174" s="61"/>
      <c r="OH174" s="61"/>
      <c r="OI174" s="61"/>
      <c r="OJ174" s="61"/>
      <c r="OK174" s="61"/>
      <c r="OL174" s="61"/>
      <c r="OM174" s="61"/>
      <c r="ON174" s="61"/>
      <c r="OO174" s="61"/>
      <c r="OP174" s="61"/>
      <c r="OQ174" s="61"/>
      <c r="OR174" s="61"/>
      <c r="OS174" s="61"/>
      <c r="OT174" s="61"/>
      <c r="OU174" s="61"/>
      <c r="OV174" s="61"/>
      <c r="OW174" s="61"/>
      <c r="OX174" s="61"/>
      <c r="OY174" s="61"/>
      <c r="OZ174" s="61"/>
      <c r="PA174" s="61"/>
      <c r="PB174" s="61"/>
      <c r="PC174" s="61"/>
      <c r="PD174" s="61"/>
      <c r="PE174" s="61"/>
      <c r="PF174" s="61"/>
      <c r="PG174" s="61"/>
      <c r="PH174" s="61"/>
      <c r="PI174" s="61"/>
      <c r="PJ174" s="61"/>
      <c r="PK174" s="61"/>
      <c r="PL174" s="61"/>
      <c r="PM174" s="61"/>
      <c r="PN174" s="61"/>
      <c r="PO174" s="61"/>
      <c r="PP174" s="61"/>
      <c r="PQ174" s="61"/>
      <c r="PR174" s="61"/>
      <c r="PS174" s="61"/>
      <c r="PT174" s="61"/>
      <c r="PU174" s="61"/>
      <c r="PV174" s="61"/>
      <c r="PW174" s="61"/>
      <c r="PX174" s="61"/>
      <c r="PY174" s="61"/>
      <c r="PZ174" s="61"/>
      <c r="QA174" s="61"/>
      <c r="QB174" s="61"/>
      <c r="QC174" s="61"/>
      <c r="QD174" s="61"/>
      <c r="QE174" s="61"/>
      <c r="QF174" s="61"/>
      <c r="QG174" s="61"/>
      <c r="QH174" s="61"/>
      <c r="QI174" s="61"/>
      <c r="QJ174" s="61"/>
      <c r="QK174" s="61"/>
      <c r="QL174" s="61"/>
      <c r="QM174" s="61"/>
      <c r="QN174" s="61"/>
      <c r="QO174" s="61"/>
      <c r="QP174" s="61"/>
      <c r="QQ174" s="61"/>
      <c r="QR174" s="61"/>
      <c r="QS174" s="61"/>
      <c r="QT174" s="61"/>
      <c r="QU174" s="61"/>
      <c r="QV174" s="61"/>
      <c r="QW174" s="61"/>
      <c r="QX174" s="61"/>
      <c r="QY174" s="61"/>
      <c r="QZ174" s="61"/>
      <c r="RA174" s="61"/>
      <c r="RB174" s="61"/>
      <c r="RC174" s="61"/>
      <c r="RD174" s="61"/>
      <c r="RE174" s="61"/>
      <c r="RF174" s="61"/>
      <c r="RG174" s="61"/>
      <c r="RH174" s="61"/>
      <c r="RI174" s="61"/>
      <c r="RJ174" s="61"/>
      <c r="RK174" s="61"/>
      <c r="RL174" s="61"/>
      <c r="RM174" s="61"/>
      <c r="RN174" s="61"/>
      <c r="RO174" s="61"/>
      <c r="RP174" s="61"/>
      <c r="RQ174" s="61"/>
      <c r="RR174" s="61"/>
      <c r="RS174" s="61"/>
      <c r="RT174" s="61"/>
      <c r="RU174" s="61"/>
      <c r="RV174" s="61"/>
      <c r="RW174" s="61"/>
      <c r="RX174" s="61"/>
      <c r="RY174" s="61"/>
      <c r="RZ174" s="61"/>
      <c r="SA174" s="61"/>
      <c r="SB174" s="61"/>
      <c r="SC174" s="61"/>
      <c r="SD174" s="61"/>
      <c r="SE174" s="61"/>
      <c r="SF174" s="61"/>
      <c r="SG174" s="61"/>
      <c r="SH174" s="61"/>
      <c r="SI174" s="61"/>
      <c r="SJ174" s="61"/>
      <c r="SK174" s="61"/>
      <c r="SL174" s="61"/>
      <c r="SM174" s="61"/>
      <c r="SN174" s="61"/>
      <c r="SO174" s="61"/>
      <c r="SP174" s="61"/>
      <c r="SQ174" s="61"/>
      <c r="SR174" s="61"/>
      <c r="SS174" s="61"/>
      <c r="ST174" s="61"/>
      <c r="SU174" s="61"/>
      <c r="SV174" s="61"/>
      <c r="SW174" s="61"/>
      <c r="SX174" s="61"/>
      <c r="SY174" s="61"/>
      <c r="SZ174" s="61"/>
      <c r="TA174" s="61"/>
      <c r="TB174" s="61"/>
      <c r="TC174" s="61"/>
      <c r="TD174" s="61"/>
      <c r="TE174" s="61"/>
      <c r="TF174" s="61"/>
      <c r="TG174" s="61"/>
      <c r="TH174" s="61"/>
      <c r="TI174" s="61"/>
      <c r="TJ174" s="61"/>
      <c r="TK174" s="61"/>
      <c r="TL174" s="61"/>
      <c r="TM174" s="61"/>
      <c r="TN174" s="61"/>
      <c r="TO174" s="61"/>
      <c r="TP174" s="61"/>
      <c r="TQ174" s="61"/>
      <c r="TR174" s="61"/>
      <c r="TS174" s="61"/>
      <c r="TT174" s="61"/>
      <c r="TU174" s="61"/>
      <c r="TV174" s="61"/>
      <c r="TW174" s="61"/>
      <c r="TX174" s="61"/>
      <c r="TY174" s="61"/>
      <c r="TZ174" s="61"/>
      <c r="UA174" s="61"/>
      <c r="UB174" s="61"/>
      <c r="UC174" s="61"/>
      <c r="UD174" s="61"/>
      <c r="UE174" s="61"/>
      <c r="UF174" s="61"/>
      <c r="UG174" s="61"/>
      <c r="UH174" s="61"/>
      <c r="UI174" s="61"/>
      <c r="UJ174" s="61"/>
      <c r="UK174" s="61"/>
      <c r="UL174" s="61"/>
      <c r="UM174" s="61"/>
      <c r="UN174" s="61"/>
      <c r="UO174" s="61"/>
      <c r="UP174" s="61"/>
      <c r="UQ174" s="61"/>
      <c r="UR174" s="61"/>
      <c r="US174" s="61"/>
      <c r="UT174" s="61"/>
      <c r="UU174" s="61"/>
      <c r="UV174" s="61"/>
      <c r="UW174" s="61"/>
      <c r="UX174" s="61"/>
      <c r="UY174" s="61"/>
      <c r="UZ174" s="61"/>
      <c r="VA174" s="61"/>
      <c r="VB174" s="61"/>
      <c r="VC174" s="61"/>
      <c r="VD174" s="61"/>
      <c r="VE174" s="61"/>
      <c r="VF174" s="61"/>
      <c r="VG174" s="61"/>
      <c r="VH174" s="61"/>
      <c r="VI174" s="61"/>
      <c r="VJ174" s="61"/>
      <c r="VK174" s="61"/>
      <c r="VL174" s="61"/>
      <c r="VM174" s="61"/>
      <c r="VN174" s="61"/>
      <c r="VO174" s="61"/>
      <c r="VP174" s="61"/>
      <c r="VQ174" s="61"/>
      <c r="VR174" s="61"/>
      <c r="VS174" s="61"/>
      <c r="VT174" s="61"/>
      <c r="VU174" s="61"/>
      <c r="VV174" s="61"/>
      <c r="VW174" s="61"/>
      <c r="VX174" s="61"/>
      <c r="VY174" s="61"/>
      <c r="VZ174" s="61"/>
      <c r="WA174" s="61"/>
      <c r="WB174" s="61"/>
      <c r="WC174" s="61"/>
      <c r="WD174" s="61"/>
      <c r="WE174" s="61"/>
      <c r="WF174" s="61"/>
      <c r="WG174" s="61"/>
      <c r="WH174" s="61"/>
      <c r="WI174" s="61"/>
      <c r="WJ174" s="61"/>
      <c r="WK174" s="61"/>
      <c r="WL174" s="61"/>
      <c r="WM174" s="61"/>
      <c r="WN174" s="61"/>
      <c r="WO174" s="61"/>
      <c r="WP174" s="61"/>
      <c r="WQ174" s="61"/>
      <c r="WR174" s="61"/>
      <c r="WS174" s="61"/>
      <c r="WT174" s="61"/>
      <c r="WU174" s="61"/>
      <c r="WV174" s="61"/>
      <c r="WW174" s="61"/>
      <c r="WX174" s="61"/>
      <c r="WY174" s="61"/>
      <c r="WZ174" s="61"/>
      <c r="XA174" s="61"/>
      <c r="XB174" s="61"/>
      <c r="XC174" s="61"/>
      <c r="XD174" s="61"/>
      <c r="XE174" s="61"/>
      <c r="XF174" s="61"/>
      <c r="XG174" s="61"/>
      <c r="XH174" s="61"/>
      <c r="XI174" s="61"/>
      <c r="XJ174" s="61"/>
      <c r="XK174" s="61"/>
      <c r="XL174" s="61"/>
      <c r="XM174" s="61"/>
      <c r="XN174" s="61"/>
      <c r="XO174" s="61"/>
      <c r="XP174" s="61"/>
      <c r="XQ174" s="61"/>
      <c r="XR174" s="61"/>
      <c r="XS174" s="61"/>
      <c r="XT174" s="61"/>
      <c r="XU174" s="61"/>
      <c r="XV174" s="61"/>
      <c r="XW174" s="61"/>
      <c r="XX174" s="61"/>
      <c r="XY174" s="61"/>
      <c r="XZ174" s="61"/>
      <c r="YA174" s="61"/>
      <c r="YB174" s="61"/>
      <c r="YC174" s="61"/>
      <c r="YD174" s="61"/>
      <c r="YE174" s="61"/>
      <c r="YF174" s="61"/>
      <c r="YG174" s="61"/>
      <c r="YH174" s="61"/>
      <c r="YI174" s="61"/>
      <c r="YJ174" s="61"/>
      <c r="YK174" s="61"/>
      <c r="YL174" s="61"/>
      <c r="YM174" s="61"/>
      <c r="YN174" s="61"/>
      <c r="YO174" s="61"/>
      <c r="YP174" s="61"/>
      <c r="YQ174" s="61"/>
      <c r="YR174" s="61"/>
      <c r="YS174" s="61"/>
      <c r="YT174" s="61"/>
      <c r="YU174" s="61"/>
      <c r="YV174" s="61"/>
      <c r="YW174" s="61"/>
      <c r="YX174" s="61"/>
      <c r="YY174" s="61"/>
      <c r="YZ174" s="61"/>
      <c r="ZA174" s="61"/>
      <c r="ZB174" s="61"/>
      <c r="ZC174" s="61"/>
      <c r="ZD174" s="61"/>
      <c r="ZE174" s="61"/>
      <c r="ZF174" s="61"/>
      <c r="ZG174" s="61"/>
      <c r="ZH174" s="61"/>
      <c r="ZI174" s="61"/>
      <c r="ZJ174" s="61"/>
      <c r="ZK174" s="61"/>
      <c r="ZL174" s="61"/>
      <c r="ZM174" s="61"/>
      <c r="ZN174" s="61"/>
      <c r="ZO174" s="61"/>
      <c r="ZP174" s="61"/>
      <c r="ZQ174" s="61"/>
      <c r="ZR174" s="61"/>
      <c r="ZS174" s="61"/>
      <c r="ZT174" s="61"/>
      <c r="ZU174" s="61"/>
      <c r="ZV174" s="61"/>
      <c r="ZW174" s="61"/>
      <c r="ZX174" s="61"/>
      <c r="ZY174" s="61"/>
      <c r="ZZ174" s="61"/>
      <c r="AAA174" s="61"/>
      <c r="AAB174" s="61"/>
      <c r="AAC174" s="61"/>
      <c r="AAD174" s="61"/>
      <c r="AAE174" s="61"/>
      <c r="AAF174" s="61"/>
      <c r="AAG174" s="61"/>
      <c r="AAH174" s="61"/>
      <c r="AAI174" s="61"/>
      <c r="AAJ174" s="61"/>
      <c r="AAK174" s="61"/>
      <c r="AAL174" s="61"/>
      <c r="AAM174" s="61"/>
      <c r="AAN174" s="61"/>
      <c r="AAO174" s="61"/>
      <c r="AAP174" s="61"/>
      <c r="AAQ174" s="61"/>
      <c r="AAR174" s="61"/>
      <c r="AAS174" s="61"/>
      <c r="AAT174" s="61"/>
      <c r="AAU174" s="61"/>
      <c r="AAV174" s="61"/>
      <c r="AAW174" s="61"/>
      <c r="AAX174" s="61"/>
      <c r="AAY174" s="61"/>
      <c r="AAZ174" s="61"/>
      <c r="ABA174" s="61"/>
      <c r="ABB174" s="61"/>
      <c r="ABC174" s="61"/>
      <c r="ABD174" s="61"/>
      <c r="ABE174" s="61"/>
      <c r="ABF174" s="61"/>
      <c r="ABG174" s="61"/>
      <c r="ABH174" s="61"/>
      <c r="ABI174" s="61"/>
      <c r="ABJ174" s="61"/>
      <c r="ABK174" s="61"/>
      <c r="ABL174" s="61"/>
      <c r="ABM174" s="61"/>
      <c r="ABN174" s="61"/>
      <c r="ABO174" s="61"/>
      <c r="ABP174" s="61"/>
      <c r="ABQ174" s="61"/>
      <c r="ABR174" s="61"/>
      <c r="ABS174" s="61"/>
      <c r="ABT174" s="61"/>
      <c r="ABU174" s="61"/>
      <c r="ABV174" s="61"/>
      <c r="ABW174" s="61"/>
      <c r="ABX174" s="61"/>
      <c r="ABY174" s="61"/>
      <c r="ABZ174" s="61"/>
      <c r="ACA174" s="61"/>
      <c r="ACB174" s="61"/>
      <c r="ACC174" s="61"/>
      <c r="ACD174" s="61"/>
      <c r="ACE174" s="61"/>
      <c r="ACF174" s="61"/>
      <c r="ACG174" s="61"/>
      <c r="ACH174" s="61"/>
      <c r="ACI174" s="61"/>
      <c r="ACJ174" s="61"/>
      <c r="ACK174" s="61"/>
      <c r="ACL174" s="61"/>
      <c r="ACM174" s="61"/>
      <c r="ACN174" s="61"/>
      <c r="ACO174" s="61"/>
      <c r="ACP174" s="61"/>
      <c r="ACQ174" s="61"/>
      <c r="ACR174" s="61"/>
      <c r="ACS174" s="61"/>
      <c r="ACT174" s="61"/>
      <c r="ACU174" s="61"/>
      <c r="ACV174" s="61"/>
      <c r="ACW174" s="61"/>
      <c r="ACX174" s="61"/>
      <c r="ACY174" s="61"/>
      <c r="ACZ174" s="61"/>
      <c r="ADA174" s="61"/>
      <c r="ADB174" s="61"/>
      <c r="ADC174" s="61"/>
      <c r="ADD174" s="61"/>
      <c r="ADE174" s="61"/>
      <c r="ADF174" s="61"/>
      <c r="ADG174" s="61"/>
      <c r="ADH174" s="61"/>
      <c r="ADI174" s="61"/>
      <c r="ADJ174" s="61"/>
      <c r="ADK174" s="61"/>
      <c r="ADL174" s="61"/>
      <c r="ADM174" s="61"/>
      <c r="ADN174" s="61"/>
      <c r="ADO174" s="61"/>
      <c r="ADP174" s="61"/>
      <c r="ADQ174" s="61"/>
      <c r="ADR174" s="61"/>
      <c r="ADS174" s="61"/>
      <c r="ADT174" s="61"/>
      <c r="ADU174" s="61"/>
      <c r="ADV174" s="61"/>
      <c r="ADW174" s="61"/>
      <c r="ADX174" s="61"/>
      <c r="ADY174" s="61"/>
      <c r="ADZ174" s="61"/>
      <c r="AEA174" s="61"/>
      <c r="AEB174" s="61"/>
      <c r="AEC174" s="61"/>
      <c r="AED174" s="61"/>
      <c r="AEE174" s="61"/>
      <c r="AEF174" s="61"/>
      <c r="AEG174" s="61"/>
      <c r="AEH174" s="61"/>
      <c r="AEI174" s="61"/>
      <c r="AEJ174" s="61"/>
      <c r="AEK174" s="61"/>
      <c r="AEL174" s="61"/>
      <c r="AEM174" s="61"/>
      <c r="AEN174" s="61"/>
      <c r="AEO174" s="61"/>
      <c r="AEP174" s="61"/>
      <c r="AEQ174" s="61"/>
      <c r="AER174" s="61"/>
      <c r="AES174" s="61"/>
      <c r="AET174" s="61"/>
      <c r="AEU174" s="61"/>
      <c r="AEV174" s="61"/>
      <c r="AEW174" s="61"/>
      <c r="AEX174" s="61"/>
      <c r="AEY174" s="61"/>
      <c r="AEZ174" s="61"/>
      <c r="AFA174" s="61"/>
      <c r="AFB174" s="61"/>
      <c r="AFC174" s="61"/>
      <c r="AFD174" s="61"/>
      <c r="AFE174" s="61"/>
      <c r="AFF174" s="61"/>
      <c r="AFG174" s="61"/>
      <c r="AFH174" s="61"/>
      <c r="AFI174" s="61"/>
      <c r="AFJ174" s="61"/>
      <c r="AFK174" s="61"/>
      <c r="AFL174" s="61"/>
      <c r="AFM174" s="61"/>
      <c r="AFN174" s="61"/>
      <c r="AFO174" s="61"/>
      <c r="AFP174" s="61"/>
      <c r="AFQ174" s="61"/>
      <c r="AFR174" s="61"/>
      <c r="AFS174" s="61"/>
      <c r="AFT174" s="61"/>
      <c r="AFU174" s="61"/>
      <c r="AFV174" s="61"/>
      <c r="AFW174" s="61"/>
      <c r="AFX174" s="61"/>
      <c r="AFY174" s="61"/>
      <c r="AFZ174" s="61"/>
      <c r="AGA174" s="61"/>
      <c r="AGB174" s="61"/>
      <c r="AGC174" s="61"/>
      <c r="AGD174" s="61"/>
      <c r="AGE174" s="61"/>
      <c r="AGF174" s="61"/>
      <c r="AGG174" s="61"/>
      <c r="AGH174" s="61"/>
      <c r="AGI174" s="61"/>
      <c r="AGJ174" s="61"/>
      <c r="AGK174" s="61"/>
      <c r="AGL174" s="61"/>
      <c r="AGM174" s="61"/>
      <c r="AGN174" s="61"/>
      <c r="AGO174" s="61"/>
      <c r="AGP174" s="61"/>
      <c r="AGQ174" s="61"/>
      <c r="AGR174" s="61"/>
      <c r="AGS174" s="61"/>
      <c r="AGT174" s="61"/>
      <c r="AGU174" s="61"/>
      <c r="AGV174" s="61"/>
      <c r="AGW174" s="61"/>
      <c r="AGX174" s="61"/>
      <c r="AGY174" s="61"/>
      <c r="AGZ174" s="61"/>
      <c r="AHA174" s="61"/>
      <c r="AHB174" s="61"/>
      <c r="AHC174" s="61"/>
      <c r="AHD174" s="61"/>
      <c r="AHE174" s="61"/>
      <c r="AHF174" s="61"/>
      <c r="AHG174" s="61"/>
      <c r="AHH174" s="61"/>
      <c r="AHI174" s="61"/>
      <c r="AHJ174" s="61"/>
      <c r="AHK174" s="61"/>
      <c r="AHL174" s="61"/>
      <c r="AHM174" s="61"/>
      <c r="AHN174" s="61"/>
      <c r="AHO174" s="61"/>
      <c r="AHP174" s="61"/>
      <c r="AHQ174" s="61"/>
      <c r="AHR174" s="61"/>
      <c r="AHS174" s="61"/>
      <c r="AHT174" s="61"/>
      <c r="AHU174" s="61"/>
      <c r="AHV174" s="61"/>
      <c r="AHW174" s="61"/>
      <c r="AHX174" s="61"/>
      <c r="AHY174" s="61"/>
      <c r="AHZ174" s="61"/>
      <c r="AIA174" s="61"/>
      <c r="AIB174" s="61"/>
      <c r="AIC174" s="61"/>
      <c r="AID174" s="61"/>
      <c r="AIE174" s="61"/>
      <c r="AIF174" s="61"/>
      <c r="AIG174" s="61"/>
      <c r="AIH174" s="61"/>
      <c r="AII174" s="61"/>
      <c r="AIJ174" s="61"/>
      <c r="AIK174" s="61"/>
      <c r="AIL174" s="61"/>
      <c r="AIM174" s="61"/>
      <c r="AIN174" s="61"/>
      <c r="AIO174" s="61"/>
      <c r="AIP174" s="61"/>
      <c r="AIQ174" s="61"/>
      <c r="AIR174" s="61"/>
      <c r="AIS174" s="61"/>
      <c r="AIT174" s="61"/>
      <c r="AIU174" s="61"/>
      <c r="AIV174" s="61"/>
      <c r="AIW174" s="61"/>
      <c r="AIX174" s="61"/>
      <c r="AIY174" s="61"/>
      <c r="AIZ174" s="61"/>
      <c r="AJA174" s="61"/>
      <c r="AJB174" s="61"/>
      <c r="AJC174" s="61"/>
      <c r="AJD174" s="61"/>
      <c r="AJE174" s="61"/>
      <c r="AJF174" s="61"/>
      <c r="AJG174" s="61"/>
      <c r="AJH174" s="61"/>
      <c r="AJI174" s="61"/>
      <c r="AJJ174" s="61"/>
      <c r="AJK174" s="61"/>
      <c r="AJL174" s="61"/>
      <c r="AJM174" s="61"/>
      <c r="AJN174" s="61"/>
      <c r="AJO174" s="61"/>
      <c r="AJP174" s="61"/>
      <c r="AJQ174" s="61"/>
      <c r="AJR174" s="61"/>
      <c r="AJS174" s="61"/>
      <c r="AJT174" s="61"/>
      <c r="AJU174" s="61"/>
      <c r="AJV174" s="61"/>
      <c r="AJW174" s="61"/>
      <c r="AJX174" s="61"/>
      <c r="AJY174" s="61"/>
      <c r="AJZ174" s="61"/>
      <c r="AKA174" s="61"/>
      <c r="AKB174" s="61"/>
      <c r="AKC174" s="61"/>
      <c r="AKD174" s="61"/>
      <c r="AKE174" s="61"/>
      <c r="AKF174" s="61"/>
      <c r="AKG174" s="61"/>
      <c r="AKH174" s="61"/>
      <c r="AKI174" s="61"/>
      <c r="AKJ174" s="61"/>
      <c r="AKK174" s="61"/>
      <c r="AKL174" s="61"/>
      <c r="AKM174" s="61"/>
      <c r="AKN174" s="61"/>
      <c r="AKO174" s="61"/>
      <c r="AKP174" s="61"/>
      <c r="AKQ174" s="61"/>
      <c r="AKR174" s="61"/>
      <c r="AKS174" s="61"/>
      <c r="AKT174" s="61"/>
      <c r="AKU174" s="61"/>
      <c r="AKV174" s="61"/>
      <c r="AKW174" s="61"/>
      <c r="AKX174" s="61"/>
      <c r="AKY174" s="61"/>
      <c r="AKZ174" s="61"/>
      <c r="ALA174" s="61"/>
      <c r="ALB174" s="61"/>
      <c r="ALC174" s="61"/>
      <c r="ALD174" s="61"/>
      <c r="ALE174" s="61"/>
      <c r="ALF174" s="61"/>
      <c r="ALG174" s="61"/>
      <c r="ALH174" s="61"/>
      <c r="ALI174" s="61"/>
      <c r="ALJ174" s="61"/>
      <c r="ALK174" s="61"/>
      <c r="ALL174" s="61"/>
      <c r="ALM174" s="61"/>
      <c r="ALN174" s="61"/>
      <c r="ALO174" s="61"/>
      <c r="ALP174" s="61"/>
      <c r="ALQ174" s="61"/>
      <c r="ALR174" s="61"/>
      <c r="ALS174" s="61"/>
      <c r="ALT174" s="61"/>
      <c r="ALU174" s="61"/>
      <c r="ALV174" s="61"/>
      <c r="ALW174" s="61"/>
      <c r="ALX174" s="61"/>
      <c r="ALY174" s="61"/>
      <c r="ALZ174" s="61"/>
      <c r="AMA174" s="61"/>
      <c r="AMB174" s="61"/>
      <c r="AMC174" s="61"/>
      <c r="AMD174" s="61"/>
      <c r="AME174" s="61"/>
      <c r="AMF174" s="61"/>
      <c r="AMG174" s="61"/>
      <c r="AMH174" s="61"/>
      <c r="AMI174" s="61"/>
      <c r="AMJ174" s="61"/>
      <c r="AMK174" s="61"/>
      <c r="AML174" s="61"/>
      <c r="AMM174" s="61"/>
      <c r="AMN174" s="61"/>
      <c r="AMO174" s="61"/>
      <c r="AMP174" s="61"/>
      <c r="AMQ174" s="61"/>
      <c r="AMR174" s="61"/>
      <c r="AMS174" s="61"/>
      <c r="AMT174" s="61"/>
      <c r="AMU174" s="61"/>
      <c r="AMV174" s="61"/>
      <c r="AMW174" s="61"/>
      <c r="AMX174" s="61"/>
      <c r="AMY174" s="61"/>
      <c r="AMZ174" s="61"/>
      <c r="ANA174" s="61"/>
      <c r="ANB174" s="61"/>
      <c r="ANC174" s="61"/>
      <c r="AND174" s="61"/>
      <c r="ANE174" s="61"/>
      <c r="ANF174" s="61"/>
      <c r="ANG174" s="61"/>
      <c r="ANH174" s="61"/>
      <c r="ANI174" s="61"/>
    </row>
    <row r="175" spans="1:1050" s="35" customFormat="1" ht="25.5" customHeight="1" outlineLevel="2" x14ac:dyDescent="0.2">
      <c r="A175" s="102">
        <v>4411</v>
      </c>
      <c r="B175" s="7" t="s">
        <v>137</v>
      </c>
      <c r="C175" s="7" t="s">
        <v>113</v>
      </c>
      <c r="D175" s="7" t="s">
        <v>10</v>
      </c>
      <c r="E175" s="7" t="s">
        <v>115</v>
      </c>
      <c r="F175" s="7"/>
      <c r="G175" s="43" t="s">
        <v>261</v>
      </c>
      <c r="H175" s="42" t="s">
        <v>135</v>
      </c>
      <c r="I175" s="42">
        <v>14</v>
      </c>
      <c r="J175" s="44">
        <v>502.03</v>
      </c>
      <c r="K175" s="44"/>
      <c r="L175" s="44"/>
      <c r="M175" s="44"/>
      <c r="N175" s="44"/>
      <c r="O175" s="44"/>
      <c r="P175" s="44">
        <v>305.62</v>
      </c>
      <c r="Q175" s="44">
        <v>183.24</v>
      </c>
      <c r="R175" s="44"/>
      <c r="S175" s="44"/>
      <c r="T175" s="44">
        <f>SUM(J175:S175)</f>
        <v>990.89</v>
      </c>
      <c r="U175" s="44">
        <f>(((J175+K175+L175+N175+P175)*14)+((M175+O175+Q175+R175+S175)*12))</f>
        <v>13505.98</v>
      </c>
      <c r="V175" s="42">
        <v>3</v>
      </c>
      <c r="W175" s="45">
        <v>16</v>
      </c>
      <c r="X175" s="46">
        <f>VLOOKUP(W175,'[1]PPTOS GENERALES 2024'!$AO$61:$AQ$63,3)*Y175</f>
        <v>436.27</v>
      </c>
      <c r="Y175" s="47">
        <v>1</v>
      </c>
      <c r="Z175" s="48">
        <f>VLOOKUP(C175,'[1]PPTOS GENERALES 2024'!$AL$3:$AO$8,4)*Y175</f>
        <v>659.44</v>
      </c>
      <c r="AA175" s="48">
        <f>VLOOKUP(C175,'[1]PPTOS GENERALES 2024'!$AL$3:$AP$8,5)*DM175*Y175</f>
        <v>113.67999999999999</v>
      </c>
      <c r="AB175" s="48"/>
      <c r="AC175" s="44">
        <f>VLOOKUP(C175,'[1]PPTOS GENERALES 2024'!$AU$3:$AV$8,2)*Y175</f>
        <v>659.44399999999996</v>
      </c>
      <c r="AD175" s="44">
        <f>VLOOKUP(C175,'[1]PPTOS GENERALES 2024'!$AU$3:$AW$8,3)*DM175*Y175</f>
        <v>113.65199999999999</v>
      </c>
      <c r="AE175" s="49">
        <f>VLOOKUP(I175,'[1]PPTOS GENERALES 2024'!$AO$60:$AQ$63,3)*Y175</f>
        <v>380.27</v>
      </c>
      <c r="AF175" s="44">
        <f>X175-AE175</f>
        <v>56</v>
      </c>
      <c r="AG175" s="44">
        <f>VLOOKUP(V175,'[1]PPTOS GENERALES 2024'!$AL$61:$AU$63,10)*Y175</f>
        <v>465.15999999999997</v>
      </c>
      <c r="AH175" s="44"/>
      <c r="AI175" s="44"/>
      <c r="AJ175" s="44"/>
      <c r="AK175" s="50"/>
      <c r="AL175" s="44">
        <f>VLOOKUP(V175,'[1]PPTOS GENERALES 2024'!$AL$45:$BB$56,12)*AK175</f>
        <v>0</v>
      </c>
      <c r="AM175" s="50">
        <v>0</v>
      </c>
      <c r="AN175" s="44">
        <f>VLOOKUP(V175,'[1]PPTOS GENERALES 2024'!$AL$45:$BB$56,14)*AM175</f>
        <v>0</v>
      </c>
      <c r="AO175" s="50"/>
      <c r="AP175" s="44">
        <f>VLOOKUP(V175,'[1]PPTOS GENERALES 2024'!$AL$45:$BB$56,15)*AO175</f>
        <v>0</v>
      </c>
      <c r="AQ175" s="50"/>
      <c r="AR175" s="44">
        <f>VLOOKUP(V175,'[1]PPTOS GENERALES 2024'!$AL$45:$BB$56,17)*AQ175</f>
        <v>0</v>
      </c>
      <c r="AS175" s="50"/>
      <c r="AT175" s="44">
        <f>VLOOKUP(V175,'[1]PPTOS GENERALES 2024'!$AL$45:$BG$56,18)*AS175</f>
        <v>0</v>
      </c>
      <c r="AU175" s="20"/>
      <c r="AV175" s="44">
        <f>VLOOKUP(V175,'[1]PPTOS GENERALES 2024'!$AL$45:$BG$56,19)*AU175</f>
        <v>0</v>
      </c>
      <c r="AW175" s="20"/>
      <c r="AX175" s="44">
        <f>VLOOKUP(V175,'[1]PPTOS GENERALES 2024'!$AL$45:$BG$56,20)*AW175</f>
        <v>0</v>
      </c>
      <c r="AY175" s="20"/>
      <c r="AZ175" s="44">
        <f>VLOOKUP(V175,'[1]PPTOS GENERALES 2024'!$AL$45:$BG$56,21)*AY175</f>
        <v>0</v>
      </c>
      <c r="BA175" s="20"/>
      <c r="BB175" s="44">
        <f>VLOOKUP(V175,'[1]PPTOS GENERALES 2024'!$AL$45:$BG$56,22)*BA175</f>
        <v>0</v>
      </c>
      <c r="BC175" s="20"/>
      <c r="BD175" s="270">
        <f>VLOOKUP(V175,'[1]PPTOS GENERALES 2024'!$AL$45:$BZ$56,23)*BC175</f>
        <v>0</v>
      </c>
      <c r="BE175" s="20"/>
      <c r="BF175" s="270">
        <f>VLOOKUP(V175,'[1]PPTOS GENERALES 2024'!$AL$45:$BZ$56,24)*BE175</f>
        <v>0</v>
      </c>
      <c r="BG175" s="20"/>
      <c r="BH175" s="270">
        <f>VLOOKUP(V175,'[1]PPTOS GENERALES 2024'!$AL$45:$BZ$56,25)*BG175</f>
        <v>0</v>
      </c>
      <c r="BI175" s="20"/>
      <c r="BJ175" s="270">
        <f>VLOOKUP(V175,'[1]PPTOS GENERALES 2024'!$AL$45:$BZ$56,26)*BI175</f>
        <v>0</v>
      </c>
      <c r="BK175" s="20"/>
      <c r="BL175" s="270">
        <f>VLOOKUP(V175,'[1]PPTOS GENERALES 2024'!$AL$45:$BZ$56,27)*BK175</f>
        <v>0</v>
      </c>
      <c r="BM175" s="270"/>
      <c r="BN175" s="270">
        <f>VLOOKUP(V175,'[1]PPTOS GENERALES 2024'!$AL$45:$BZ$56,28)*BM175</f>
        <v>0</v>
      </c>
      <c r="BO175" s="270"/>
      <c r="BP175" s="270">
        <f>VLOOKUP(V175,'[1]PPTOS GENERALES 2024'!$AL$45:$BZ$56,29)*BO175</f>
        <v>0</v>
      </c>
      <c r="BQ175" s="270"/>
      <c r="BR175" s="270">
        <f>VLOOKUP(V175,'[1]PPTOS GENERALES 2024'!$AL$45:$BZ$56,30)*BQ175</f>
        <v>0</v>
      </c>
      <c r="BS175" s="270"/>
      <c r="BT175" s="270">
        <f>VLOOKUP(V175,'[1]PPTOS GENERALES 2024'!$AL$45:$BZ$56,31)*BS175</f>
        <v>0</v>
      </c>
      <c r="BU175" s="270"/>
      <c r="BV175" s="270">
        <f>VLOOKUP(V175,'[1]PPTOS GENERALES 2024'!$AL$45:$BZ$56,32)*BU175</f>
        <v>0</v>
      </c>
      <c r="BW175" s="270"/>
      <c r="BX175" s="270">
        <f>VLOOKUP(V175,'[1]PPTOS GENERALES 2024'!$AL$45:$BZ$56,33)*BW175</f>
        <v>0</v>
      </c>
      <c r="BY175" s="270"/>
      <c r="BZ175" s="270">
        <f>VLOOKUP(V175,'[1]PPTOS GENERALES 2024'!$AL$45:$BZ$56,34)*BY175</f>
        <v>0</v>
      </c>
      <c r="CA175" s="270"/>
      <c r="CB175" s="270">
        <f>VLOOKUP(V175,'[1]PPTOS GENERALES 2024'!$AL$45:$BZ$56,35)*CA175</f>
        <v>0</v>
      </c>
      <c r="CC175" s="270">
        <v>0</v>
      </c>
      <c r="CD175" s="270">
        <f>VLOOKUP(V175,'[1]PPTOS GENERALES 2024'!$AL$45:$BZ$56,36)*CC175</f>
        <v>0</v>
      </c>
      <c r="CE175" s="270">
        <v>0</v>
      </c>
      <c r="CF175" s="270">
        <f>VLOOKUP(V175,'[1]PPTOS GENERALES 2024'!$AL$45:$BZ$56,37)*CE175</f>
        <v>0</v>
      </c>
      <c r="CG175" s="270">
        <v>0</v>
      </c>
      <c r="CH175" s="270">
        <f>VLOOKUP(V175,'[1]PPTOS GENERALES 2024'!$AL$45:$BZ$56,38)*CG175</f>
        <v>0</v>
      </c>
      <c r="CI175" s="270">
        <v>0</v>
      </c>
      <c r="CJ175" s="270">
        <f>VLOOKUP(V175,'[1]PPTOS GENERALES 2024'!$AL$45:$BZ$56,39)*CI175</f>
        <v>0</v>
      </c>
      <c r="CK175" s="270"/>
      <c r="CL175" s="270">
        <f>VLOOKUP(V175,'[1]PPTOS GENERALES 2024'!$AL$45:$BZ$56,40)*CK175</f>
        <v>0</v>
      </c>
      <c r="CM175" s="270"/>
      <c r="CN175" s="270">
        <f>VLOOKUP(V175,'[1]PPTOS GENERALES 2024'!$AL$45:$BZ$56,41)*CM175</f>
        <v>0</v>
      </c>
      <c r="CO175" s="44"/>
      <c r="CP175" s="44"/>
      <c r="CQ175" s="44"/>
      <c r="CR175" s="44"/>
      <c r="CS175" s="44"/>
      <c r="CT175" s="44">
        <f>Z175*14</f>
        <v>9232.16</v>
      </c>
      <c r="CU175" s="44">
        <f>(AA175*12)+ (AD175*2)+AB175</f>
        <v>1591.4639999999999</v>
      </c>
      <c r="CV175" s="44"/>
      <c r="CW175" s="44">
        <f>(AE175+AF175)*14</f>
        <v>6107.78</v>
      </c>
      <c r="CX175" s="44">
        <f>AG175*14</f>
        <v>6512.24</v>
      </c>
      <c r="CY175" s="270">
        <f t="shared" si="130"/>
        <v>0</v>
      </c>
      <c r="CZ175" s="278">
        <f t="shared" si="132"/>
        <v>6512.24</v>
      </c>
      <c r="DA175" s="129">
        <f>CO175+CP175+CR175+CS175+CT175+CU175+CW175+CX175+CY175</f>
        <v>23443.644</v>
      </c>
      <c r="DB175" s="21">
        <v>0</v>
      </c>
      <c r="DC175" s="53">
        <f>((Z175*14)+(AA175*14)+(AE175*14)+(AF175*14)+(AG175*14)+(AJ175*12)+(AR175*12)+(AT175*12)+(AV175*12)+(AX175*12)+(BB175*12)+DB175)</f>
        <v>23443.699999999997</v>
      </c>
      <c r="DD175" s="54">
        <f>((DC175/U175)-1)</f>
        <v>0.73580147460606327</v>
      </c>
      <c r="DE175" s="44"/>
      <c r="DF175" s="44"/>
      <c r="DG175" s="44">
        <f>Z175+AA175+AE175+AF175+AG175+AH175+AI175+AJ175+AL175+AN175+AP175+AR175+AT175+AV175+AX175+AZ175+BB175</f>
        <v>1674.5499999999997</v>
      </c>
      <c r="DH175" s="42" t="e">
        <f>#REF!-#REF!</f>
        <v>#REF!</v>
      </c>
      <c r="DI175" s="55" t="s">
        <v>122</v>
      </c>
      <c r="DJ175" s="130">
        <v>37246</v>
      </c>
      <c r="DK175" s="57">
        <v>44927</v>
      </c>
      <c r="DL175" s="58">
        <f>DATEDIF(DJ175,DK175,"y")/3</f>
        <v>7</v>
      </c>
      <c r="DM175" s="58">
        <f>DATEDIF(DJ175,DK175,"y")/3</f>
        <v>7</v>
      </c>
      <c r="DN175" s="59">
        <f>ROUND(AF175/30,2)</f>
        <v>1.87</v>
      </c>
      <c r="DO175" s="60">
        <f>ROUND(AJ175/30,2)</f>
        <v>0</v>
      </c>
      <c r="DP175" s="60">
        <f>ROUND(AL175/30,2)</f>
        <v>0</v>
      </c>
      <c r="DQ175" s="60">
        <f>ROUND(AN175/30,2)</f>
        <v>0</v>
      </c>
      <c r="DR175" s="60">
        <f>ROUND(AP175/30,2)</f>
        <v>0</v>
      </c>
      <c r="DS175" s="60">
        <f>ROUND(AR175/30,2)</f>
        <v>0</v>
      </c>
      <c r="DT175" s="60">
        <f>ROUND(AT175/30,2)</f>
        <v>0</v>
      </c>
      <c r="DU175" s="60">
        <f>ROUND(AV175/30,2)</f>
        <v>0</v>
      </c>
      <c r="DV175" s="60">
        <f>ROUND(AX175/30,2)</f>
        <v>0</v>
      </c>
      <c r="DW175" s="60">
        <f>ROUND(AZ175/30,2)</f>
        <v>0</v>
      </c>
      <c r="DX175" s="60">
        <f>ROUND(BB175/30,2)</f>
        <v>0</v>
      </c>
      <c r="DY175" s="61"/>
      <c r="DZ175" s="62">
        <v>479</v>
      </c>
      <c r="EA175" s="62">
        <v>1541.03</v>
      </c>
      <c r="EB175" s="63" t="e">
        <f>#REF!-DZ175</f>
        <v>#REF!</v>
      </c>
      <c r="EC175" s="64">
        <f>DG175-EA175</f>
        <v>133.51999999999975</v>
      </c>
      <c r="ED175" s="65">
        <f>ROUND(DB175/2,2)</f>
        <v>0</v>
      </c>
      <c r="EE175" s="61"/>
      <c r="EF175" s="61"/>
      <c r="EG175" s="61"/>
      <c r="EH175" s="61"/>
      <c r="EI175" s="134" t="s">
        <v>315</v>
      </c>
      <c r="EJ175" s="124">
        <v>4411</v>
      </c>
      <c r="EK175" s="67">
        <v>4</v>
      </c>
      <c r="EL175" s="67">
        <v>4</v>
      </c>
      <c r="EM175" s="68">
        <v>1</v>
      </c>
      <c r="EN175" s="68">
        <v>1</v>
      </c>
      <c r="EO175" s="68" t="s">
        <v>132</v>
      </c>
      <c r="EP175" s="61"/>
      <c r="EQ175" s="61"/>
      <c r="ER175" s="61"/>
      <c r="ES175" s="61"/>
      <c r="ET175" s="61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  <c r="HI175" s="61"/>
      <c r="HJ175" s="61"/>
      <c r="HK175" s="61"/>
      <c r="HL175" s="61"/>
      <c r="HM175" s="61"/>
      <c r="HN175" s="61"/>
      <c r="HO175" s="61"/>
      <c r="HP175" s="61"/>
      <c r="HQ175" s="61"/>
      <c r="HR175" s="61"/>
      <c r="HS175" s="61"/>
      <c r="HT175" s="61"/>
      <c r="HU175" s="61"/>
      <c r="HV175" s="61"/>
      <c r="HW175" s="61"/>
      <c r="HX175" s="61"/>
      <c r="HY175" s="61"/>
      <c r="HZ175" s="61"/>
      <c r="IA175" s="61"/>
      <c r="IB175" s="61"/>
      <c r="IC175" s="61"/>
      <c r="ID175" s="61"/>
      <c r="IE175" s="61"/>
      <c r="IF175" s="61"/>
      <c r="IG175" s="61"/>
      <c r="IH175" s="61"/>
      <c r="II175" s="61"/>
      <c r="IJ175" s="61"/>
      <c r="IK175" s="61"/>
      <c r="IL175" s="61"/>
      <c r="IM175" s="61"/>
      <c r="IN175" s="61"/>
      <c r="IO175" s="61"/>
      <c r="IP175" s="61"/>
      <c r="IQ175" s="61"/>
      <c r="IR175" s="61"/>
      <c r="IS175" s="61"/>
      <c r="IT175" s="61"/>
      <c r="IU175" s="61"/>
      <c r="IV175" s="61"/>
      <c r="IW175" s="61"/>
      <c r="IX175" s="61"/>
      <c r="IY175" s="61"/>
      <c r="IZ175" s="61"/>
      <c r="JA175" s="61"/>
      <c r="JB175" s="61"/>
      <c r="JC175" s="61"/>
      <c r="JD175" s="61"/>
      <c r="JE175" s="61"/>
      <c r="JF175" s="61"/>
      <c r="JG175" s="61"/>
      <c r="JH175" s="61"/>
      <c r="JI175" s="61"/>
      <c r="JJ175" s="61"/>
      <c r="JK175" s="61"/>
      <c r="JL175" s="61"/>
      <c r="JM175" s="61"/>
      <c r="JN175" s="61"/>
      <c r="JO175" s="61"/>
      <c r="JP175" s="61"/>
      <c r="JQ175" s="61"/>
      <c r="JR175" s="61"/>
      <c r="JS175" s="61"/>
      <c r="JT175" s="61"/>
      <c r="JU175" s="61"/>
      <c r="JV175" s="61"/>
      <c r="JW175" s="61"/>
      <c r="JX175" s="61"/>
      <c r="JY175" s="61"/>
      <c r="JZ175" s="61"/>
      <c r="KA175" s="61"/>
      <c r="KB175" s="61"/>
      <c r="KC175" s="61"/>
      <c r="KD175" s="61"/>
      <c r="KE175" s="61"/>
      <c r="KF175" s="61"/>
      <c r="KG175" s="61"/>
      <c r="KH175" s="61"/>
      <c r="KI175" s="61"/>
      <c r="KJ175" s="61"/>
      <c r="KK175" s="61"/>
      <c r="KL175" s="61"/>
      <c r="KM175" s="61"/>
      <c r="KN175" s="61"/>
      <c r="KO175" s="61"/>
      <c r="KP175" s="61"/>
      <c r="KQ175" s="61"/>
      <c r="KR175" s="61"/>
      <c r="KS175" s="61"/>
      <c r="KT175" s="61"/>
      <c r="KU175" s="61"/>
      <c r="KV175" s="61"/>
      <c r="KW175" s="61"/>
      <c r="KX175" s="61"/>
      <c r="KY175" s="61"/>
      <c r="KZ175" s="61"/>
      <c r="LA175" s="61"/>
      <c r="LB175" s="61"/>
      <c r="LC175" s="61"/>
      <c r="LD175" s="61"/>
      <c r="LE175" s="61"/>
      <c r="LF175" s="61"/>
      <c r="LG175" s="61"/>
      <c r="LH175" s="61"/>
      <c r="LI175" s="61"/>
      <c r="LJ175" s="61"/>
      <c r="LK175" s="61"/>
      <c r="LL175" s="61"/>
      <c r="LM175" s="61"/>
      <c r="LN175" s="61"/>
      <c r="LO175" s="61"/>
      <c r="LP175" s="61"/>
      <c r="LQ175" s="61"/>
      <c r="LR175" s="61"/>
      <c r="LS175" s="61"/>
      <c r="LT175" s="61"/>
      <c r="LU175" s="61"/>
      <c r="LV175" s="61"/>
      <c r="LW175" s="61"/>
      <c r="LX175" s="61"/>
      <c r="LY175" s="61"/>
      <c r="LZ175" s="61"/>
      <c r="MA175" s="61"/>
      <c r="MB175" s="61"/>
      <c r="MC175" s="61"/>
      <c r="MD175" s="61"/>
      <c r="ME175" s="61"/>
      <c r="MF175" s="61"/>
      <c r="MG175" s="61"/>
      <c r="MH175" s="61"/>
      <c r="MI175" s="61"/>
      <c r="MJ175" s="61"/>
      <c r="MK175" s="61"/>
      <c r="ML175" s="61"/>
      <c r="MM175" s="61"/>
      <c r="MN175" s="61"/>
      <c r="MO175" s="61"/>
      <c r="MP175" s="61"/>
      <c r="MQ175" s="61"/>
      <c r="MR175" s="61"/>
      <c r="MS175" s="61"/>
      <c r="MT175" s="61"/>
      <c r="MU175" s="61"/>
      <c r="MV175" s="61"/>
      <c r="MW175" s="61"/>
      <c r="MX175" s="61"/>
      <c r="MY175" s="61"/>
      <c r="MZ175" s="61"/>
      <c r="NA175" s="61"/>
      <c r="NB175" s="61"/>
      <c r="NC175" s="61"/>
      <c r="ND175" s="61"/>
      <c r="NE175" s="61"/>
      <c r="NF175" s="61"/>
      <c r="NG175" s="61"/>
      <c r="NH175" s="61"/>
      <c r="NI175" s="61"/>
      <c r="NJ175" s="61"/>
      <c r="NK175" s="61"/>
      <c r="NL175" s="61"/>
      <c r="NM175" s="61"/>
      <c r="NN175" s="61"/>
      <c r="NO175" s="61"/>
      <c r="NP175" s="61"/>
      <c r="NQ175" s="61"/>
      <c r="NR175" s="61"/>
      <c r="NS175" s="61"/>
      <c r="NT175" s="61"/>
      <c r="NU175" s="61"/>
      <c r="NV175" s="61"/>
      <c r="NW175" s="61"/>
      <c r="NX175" s="61"/>
      <c r="NY175" s="61"/>
      <c r="NZ175" s="61"/>
      <c r="OA175" s="61"/>
      <c r="OB175" s="61"/>
      <c r="OC175" s="61"/>
      <c r="OD175" s="61"/>
      <c r="OE175" s="61"/>
      <c r="OF175" s="61"/>
      <c r="OG175" s="61"/>
      <c r="OH175" s="61"/>
      <c r="OI175" s="61"/>
      <c r="OJ175" s="61"/>
      <c r="OK175" s="61"/>
      <c r="OL175" s="61"/>
      <c r="OM175" s="61"/>
      <c r="ON175" s="61"/>
      <c r="OO175" s="61"/>
      <c r="OP175" s="61"/>
      <c r="OQ175" s="61"/>
      <c r="OR175" s="61"/>
      <c r="OS175" s="61"/>
      <c r="OT175" s="61"/>
      <c r="OU175" s="61"/>
      <c r="OV175" s="61"/>
      <c r="OW175" s="61"/>
      <c r="OX175" s="61"/>
      <c r="OY175" s="61"/>
      <c r="OZ175" s="61"/>
      <c r="PA175" s="61"/>
      <c r="PB175" s="61"/>
      <c r="PC175" s="61"/>
      <c r="PD175" s="61"/>
      <c r="PE175" s="61"/>
      <c r="PF175" s="61"/>
      <c r="PG175" s="61"/>
      <c r="PH175" s="61"/>
      <c r="PI175" s="61"/>
      <c r="PJ175" s="61"/>
      <c r="PK175" s="61"/>
      <c r="PL175" s="61"/>
      <c r="PM175" s="61"/>
      <c r="PN175" s="61"/>
      <c r="PO175" s="61"/>
      <c r="PP175" s="61"/>
      <c r="PQ175" s="61"/>
      <c r="PR175" s="61"/>
      <c r="PS175" s="61"/>
      <c r="PT175" s="61"/>
      <c r="PU175" s="61"/>
      <c r="PV175" s="61"/>
      <c r="PW175" s="61"/>
      <c r="PX175" s="61"/>
      <c r="PY175" s="61"/>
      <c r="PZ175" s="61"/>
      <c r="QA175" s="61"/>
      <c r="QB175" s="61"/>
      <c r="QC175" s="61"/>
      <c r="QD175" s="61"/>
      <c r="QE175" s="61"/>
      <c r="QF175" s="61"/>
      <c r="QG175" s="61"/>
      <c r="QH175" s="61"/>
      <c r="QI175" s="61"/>
      <c r="QJ175" s="61"/>
      <c r="QK175" s="61"/>
      <c r="QL175" s="61"/>
      <c r="QM175" s="61"/>
      <c r="QN175" s="61"/>
      <c r="QO175" s="61"/>
      <c r="QP175" s="61"/>
      <c r="QQ175" s="61"/>
      <c r="QR175" s="61"/>
      <c r="QS175" s="61"/>
      <c r="QT175" s="61"/>
      <c r="QU175" s="61"/>
      <c r="QV175" s="61"/>
      <c r="QW175" s="61"/>
      <c r="QX175" s="61"/>
      <c r="QY175" s="61"/>
      <c r="QZ175" s="61"/>
      <c r="RA175" s="61"/>
      <c r="RB175" s="61"/>
      <c r="RC175" s="61"/>
      <c r="RD175" s="61"/>
      <c r="RE175" s="61"/>
      <c r="RF175" s="61"/>
      <c r="RG175" s="61"/>
      <c r="RH175" s="61"/>
      <c r="RI175" s="61"/>
      <c r="RJ175" s="61"/>
      <c r="RK175" s="61"/>
      <c r="RL175" s="61"/>
      <c r="RM175" s="61"/>
      <c r="RN175" s="61"/>
      <c r="RO175" s="61"/>
      <c r="RP175" s="61"/>
      <c r="RQ175" s="61"/>
      <c r="RR175" s="61"/>
      <c r="RS175" s="61"/>
      <c r="RT175" s="61"/>
      <c r="RU175" s="61"/>
      <c r="RV175" s="61"/>
      <c r="RW175" s="61"/>
      <c r="RX175" s="61"/>
      <c r="RY175" s="61"/>
      <c r="RZ175" s="61"/>
      <c r="SA175" s="61"/>
      <c r="SB175" s="61"/>
      <c r="SC175" s="61"/>
      <c r="SD175" s="61"/>
      <c r="SE175" s="61"/>
      <c r="SF175" s="61"/>
      <c r="SG175" s="61"/>
      <c r="SH175" s="61"/>
      <c r="SI175" s="61"/>
      <c r="SJ175" s="61"/>
      <c r="SK175" s="61"/>
      <c r="SL175" s="61"/>
      <c r="SM175" s="61"/>
      <c r="SN175" s="61"/>
      <c r="SO175" s="61"/>
      <c r="SP175" s="61"/>
      <c r="SQ175" s="61"/>
      <c r="SR175" s="61"/>
      <c r="SS175" s="61"/>
      <c r="ST175" s="61"/>
      <c r="SU175" s="61"/>
      <c r="SV175" s="61"/>
      <c r="SW175" s="61"/>
      <c r="SX175" s="61"/>
      <c r="SY175" s="61"/>
      <c r="SZ175" s="61"/>
      <c r="TA175" s="61"/>
      <c r="TB175" s="61"/>
      <c r="TC175" s="61"/>
      <c r="TD175" s="61"/>
      <c r="TE175" s="61"/>
      <c r="TF175" s="61"/>
      <c r="TG175" s="61"/>
      <c r="TH175" s="61"/>
      <c r="TI175" s="61"/>
      <c r="TJ175" s="61"/>
      <c r="TK175" s="61"/>
      <c r="TL175" s="61"/>
      <c r="TM175" s="61"/>
      <c r="TN175" s="61"/>
      <c r="TO175" s="61"/>
      <c r="TP175" s="61"/>
      <c r="TQ175" s="61"/>
      <c r="TR175" s="61"/>
      <c r="TS175" s="61"/>
      <c r="TT175" s="61"/>
      <c r="TU175" s="61"/>
      <c r="TV175" s="61"/>
      <c r="TW175" s="61"/>
      <c r="TX175" s="61"/>
      <c r="TY175" s="61"/>
      <c r="TZ175" s="61"/>
      <c r="UA175" s="61"/>
      <c r="UB175" s="61"/>
      <c r="UC175" s="61"/>
      <c r="UD175" s="61"/>
      <c r="UE175" s="61"/>
      <c r="UF175" s="61"/>
      <c r="UG175" s="61"/>
      <c r="UH175" s="61"/>
      <c r="UI175" s="61"/>
      <c r="UJ175" s="61"/>
      <c r="UK175" s="61"/>
      <c r="UL175" s="61"/>
      <c r="UM175" s="61"/>
      <c r="UN175" s="61"/>
      <c r="UO175" s="61"/>
      <c r="UP175" s="61"/>
      <c r="UQ175" s="61"/>
      <c r="UR175" s="61"/>
      <c r="US175" s="61"/>
      <c r="UT175" s="61"/>
      <c r="UU175" s="61"/>
      <c r="UV175" s="61"/>
      <c r="UW175" s="61"/>
      <c r="UX175" s="61"/>
      <c r="UY175" s="61"/>
      <c r="UZ175" s="61"/>
      <c r="VA175" s="61"/>
      <c r="VB175" s="61"/>
      <c r="VC175" s="61"/>
      <c r="VD175" s="61"/>
      <c r="VE175" s="61"/>
      <c r="VF175" s="61"/>
      <c r="VG175" s="61"/>
      <c r="VH175" s="61"/>
      <c r="VI175" s="61"/>
      <c r="VJ175" s="61"/>
      <c r="VK175" s="61"/>
      <c r="VL175" s="61"/>
      <c r="VM175" s="61"/>
      <c r="VN175" s="61"/>
      <c r="VO175" s="61"/>
      <c r="VP175" s="61"/>
      <c r="VQ175" s="61"/>
      <c r="VR175" s="61"/>
      <c r="VS175" s="61"/>
      <c r="VT175" s="61"/>
      <c r="VU175" s="61"/>
      <c r="VV175" s="61"/>
      <c r="VW175" s="61"/>
      <c r="VX175" s="61"/>
      <c r="VY175" s="61"/>
      <c r="VZ175" s="61"/>
      <c r="WA175" s="61"/>
      <c r="WB175" s="61"/>
      <c r="WC175" s="61"/>
      <c r="WD175" s="61"/>
      <c r="WE175" s="61"/>
      <c r="WF175" s="61"/>
      <c r="WG175" s="61"/>
      <c r="WH175" s="61"/>
      <c r="WI175" s="61"/>
      <c r="WJ175" s="61"/>
      <c r="WK175" s="61"/>
      <c r="WL175" s="61"/>
      <c r="WM175" s="61"/>
      <c r="WN175" s="61"/>
      <c r="WO175" s="61"/>
      <c r="WP175" s="61"/>
      <c r="WQ175" s="61"/>
      <c r="WR175" s="61"/>
      <c r="WS175" s="61"/>
      <c r="WT175" s="61"/>
      <c r="WU175" s="61"/>
      <c r="WV175" s="61"/>
      <c r="WW175" s="61"/>
      <c r="WX175" s="61"/>
      <c r="WY175" s="61"/>
      <c r="WZ175" s="61"/>
      <c r="XA175" s="61"/>
      <c r="XB175" s="61"/>
      <c r="XC175" s="61"/>
      <c r="XD175" s="61"/>
      <c r="XE175" s="61"/>
      <c r="XF175" s="61"/>
      <c r="XG175" s="61"/>
      <c r="XH175" s="61"/>
      <c r="XI175" s="61"/>
      <c r="XJ175" s="61"/>
      <c r="XK175" s="61"/>
      <c r="XL175" s="61"/>
      <c r="XM175" s="61"/>
      <c r="XN175" s="61"/>
      <c r="XO175" s="61"/>
      <c r="XP175" s="61"/>
      <c r="XQ175" s="61"/>
      <c r="XR175" s="61"/>
      <c r="XS175" s="61"/>
      <c r="XT175" s="61"/>
      <c r="XU175" s="61"/>
      <c r="XV175" s="61"/>
      <c r="XW175" s="61"/>
      <c r="XX175" s="61"/>
      <c r="XY175" s="61"/>
      <c r="XZ175" s="61"/>
      <c r="YA175" s="61"/>
      <c r="YB175" s="61"/>
      <c r="YC175" s="61"/>
      <c r="YD175" s="61"/>
      <c r="YE175" s="61"/>
      <c r="YF175" s="61"/>
      <c r="YG175" s="61"/>
      <c r="YH175" s="61"/>
      <c r="YI175" s="61"/>
      <c r="YJ175" s="61"/>
      <c r="YK175" s="61"/>
      <c r="YL175" s="61"/>
      <c r="YM175" s="61"/>
      <c r="YN175" s="61"/>
      <c r="YO175" s="61"/>
      <c r="YP175" s="61"/>
      <c r="YQ175" s="61"/>
      <c r="YR175" s="61"/>
      <c r="YS175" s="61"/>
      <c r="YT175" s="61"/>
      <c r="YU175" s="61"/>
      <c r="YV175" s="61"/>
      <c r="YW175" s="61"/>
      <c r="YX175" s="61"/>
      <c r="YY175" s="61"/>
      <c r="YZ175" s="61"/>
      <c r="ZA175" s="61"/>
      <c r="ZB175" s="61"/>
      <c r="ZC175" s="61"/>
      <c r="ZD175" s="61"/>
      <c r="ZE175" s="61"/>
      <c r="ZF175" s="61"/>
      <c r="ZG175" s="61"/>
      <c r="ZH175" s="61"/>
      <c r="ZI175" s="61"/>
      <c r="ZJ175" s="61"/>
      <c r="ZK175" s="61"/>
      <c r="ZL175" s="61"/>
      <c r="ZM175" s="61"/>
      <c r="ZN175" s="61"/>
      <c r="ZO175" s="61"/>
      <c r="ZP175" s="61"/>
      <c r="ZQ175" s="61"/>
      <c r="ZR175" s="61"/>
      <c r="ZS175" s="61"/>
      <c r="ZT175" s="61"/>
      <c r="ZU175" s="61"/>
      <c r="ZV175" s="61"/>
      <c r="ZW175" s="61"/>
      <c r="ZX175" s="61"/>
      <c r="ZY175" s="61"/>
      <c r="ZZ175" s="61"/>
      <c r="AAA175" s="61"/>
      <c r="AAB175" s="61"/>
      <c r="AAC175" s="61"/>
      <c r="AAD175" s="61"/>
      <c r="AAE175" s="61"/>
      <c r="AAF175" s="61"/>
      <c r="AAG175" s="61"/>
      <c r="AAH175" s="61"/>
      <c r="AAI175" s="61"/>
      <c r="AAJ175" s="61"/>
      <c r="AAK175" s="61"/>
      <c r="AAL175" s="61"/>
      <c r="AAM175" s="61"/>
      <c r="AAN175" s="61"/>
      <c r="AAO175" s="61"/>
      <c r="AAP175" s="61"/>
      <c r="AAQ175" s="61"/>
      <c r="AAR175" s="61"/>
      <c r="AAS175" s="61"/>
      <c r="AAT175" s="61"/>
      <c r="AAU175" s="61"/>
      <c r="AAV175" s="61"/>
      <c r="AAW175" s="61"/>
      <c r="AAX175" s="61"/>
      <c r="AAY175" s="61"/>
      <c r="AAZ175" s="61"/>
      <c r="ABA175" s="61"/>
      <c r="ABB175" s="61"/>
      <c r="ABC175" s="61"/>
      <c r="ABD175" s="61"/>
      <c r="ABE175" s="61"/>
      <c r="ABF175" s="61"/>
      <c r="ABG175" s="61"/>
      <c r="ABH175" s="61"/>
      <c r="ABI175" s="61"/>
      <c r="ABJ175" s="61"/>
      <c r="ABK175" s="61"/>
      <c r="ABL175" s="61"/>
      <c r="ABM175" s="61"/>
      <c r="ABN175" s="61"/>
      <c r="ABO175" s="61"/>
      <c r="ABP175" s="61"/>
      <c r="ABQ175" s="61"/>
      <c r="ABR175" s="61"/>
      <c r="ABS175" s="61"/>
      <c r="ABT175" s="61"/>
      <c r="ABU175" s="61"/>
      <c r="ABV175" s="61"/>
      <c r="ABW175" s="61"/>
      <c r="ABX175" s="61"/>
      <c r="ABY175" s="61"/>
      <c r="ABZ175" s="61"/>
      <c r="ACA175" s="61"/>
      <c r="ACB175" s="61"/>
      <c r="ACC175" s="61"/>
      <c r="ACD175" s="61"/>
      <c r="ACE175" s="61"/>
      <c r="ACF175" s="61"/>
      <c r="ACG175" s="61"/>
      <c r="ACH175" s="61"/>
      <c r="ACI175" s="61"/>
      <c r="ACJ175" s="61"/>
      <c r="ACK175" s="61"/>
      <c r="ACL175" s="61"/>
      <c r="ACM175" s="61"/>
      <c r="ACN175" s="61"/>
      <c r="ACO175" s="61"/>
      <c r="ACP175" s="61"/>
      <c r="ACQ175" s="61"/>
      <c r="ACR175" s="61"/>
      <c r="ACS175" s="61"/>
      <c r="ACT175" s="61"/>
      <c r="ACU175" s="61"/>
      <c r="ACV175" s="61"/>
      <c r="ACW175" s="61"/>
      <c r="ACX175" s="61"/>
      <c r="ACY175" s="61"/>
      <c r="ACZ175" s="61"/>
      <c r="ADA175" s="61"/>
      <c r="ADB175" s="61"/>
      <c r="ADC175" s="61"/>
      <c r="ADD175" s="61"/>
      <c r="ADE175" s="61"/>
      <c r="ADF175" s="61"/>
      <c r="ADG175" s="61"/>
      <c r="ADH175" s="61"/>
      <c r="ADI175" s="61"/>
      <c r="ADJ175" s="61"/>
      <c r="ADK175" s="61"/>
      <c r="ADL175" s="61"/>
      <c r="ADM175" s="61"/>
      <c r="ADN175" s="61"/>
      <c r="ADO175" s="61"/>
      <c r="ADP175" s="61"/>
      <c r="ADQ175" s="61"/>
      <c r="ADR175" s="61"/>
      <c r="ADS175" s="61"/>
      <c r="ADT175" s="61"/>
      <c r="ADU175" s="61"/>
      <c r="ADV175" s="61"/>
      <c r="ADW175" s="61"/>
      <c r="ADX175" s="61"/>
      <c r="ADY175" s="61"/>
      <c r="ADZ175" s="61"/>
      <c r="AEA175" s="61"/>
      <c r="AEB175" s="61"/>
      <c r="AEC175" s="61"/>
      <c r="AED175" s="61"/>
      <c r="AEE175" s="61"/>
      <c r="AEF175" s="61"/>
      <c r="AEG175" s="61"/>
      <c r="AEH175" s="61"/>
      <c r="AEI175" s="61"/>
      <c r="AEJ175" s="61"/>
      <c r="AEK175" s="61"/>
      <c r="AEL175" s="61"/>
      <c r="AEM175" s="61"/>
      <c r="AEN175" s="61"/>
      <c r="AEO175" s="61"/>
      <c r="AEP175" s="61"/>
      <c r="AEQ175" s="61"/>
      <c r="AER175" s="61"/>
      <c r="AES175" s="61"/>
      <c r="AET175" s="61"/>
      <c r="AEU175" s="61"/>
      <c r="AEV175" s="61"/>
      <c r="AEW175" s="61"/>
      <c r="AEX175" s="61"/>
      <c r="AEY175" s="61"/>
      <c r="AEZ175" s="61"/>
      <c r="AFA175" s="61"/>
      <c r="AFB175" s="61"/>
      <c r="AFC175" s="61"/>
      <c r="AFD175" s="61"/>
      <c r="AFE175" s="61"/>
      <c r="AFF175" s="61"/>
      <c r="AFG175" s="61"/>
      <c r="AFH175" s="61"/>
      <c r="AFI175" s="61"/>
      <c r="AFJ175" s="61"/>
      <c r="AFK175" s="61"/>
      <c r="AFL175" s="61"/>
      <c r="AFM175" s="61"/>
      <c r="AFN175" s="61"/>
      <c r="AFO175" s="61"/>
      <c r="AFP175" s="61"/>
      <c r="AFQ175" s="61"/>
      <c r="AFR175" s="61"/>
      <c r="AFS175" s="61"/>
      <c r="AFT175" s="61"/>
      <c r="AFU175" s="61"/>
      <c r="AFV175" s="61"/>
      <c r="AFW175" s="61"/>
      <c r="AFX175" s="61"/>
      <c r="AFY175" s="61"/>
      <c r="AFZ175" s="61"/>
      <c r="AGA175" s="61"/>
      <c r="AGB175" s="61"/>
      <c r="AGC175" s="61"/>
      <c r="AGD175" s="61"/>
      <c r="AGE175" s="61"/>
      <c r="AGF175" s="61"/>
      <c r="AGG175" s="61"/>
      <c r="AGH175" s="61"/>
      <c r="AGI175" s="61"/>
      <c r="AGJ175" s="61"/>
      <c r="AGK175" s="61"/>
      <c r="AGL175" s="61"/>
      <c r="AGM175" s="61"/>
      <c r="AGN175" s="61"/>
      <c r="AGO175" s="61"/>
      <c r="AGP175" s="61"/>
      <c r="AGQ175" s="61"/>
      <c r="AGR175" s="61"/>
      <c r="AGS175" s="61"/>
      <c r="AGT175" s="61"/>
      <c r="AGU175" s="61"/>
      <c r="AGV175" s="61"/>
      <c r="AGW175" s="61"/>
      <c r="AGX175" s="61"/>
      <c r="AGY175" s="61"/>
      <c r="AGZ175" s="61"/>
      <c r="AHA175" s="61"/>
      <c r="AHB175" s="61"/>
      <c r="AHC175" s="61"/>
      <c r="AHD175" s="61"/>
      <c r="AHE175" s="61"/>
      <c r="AHF175" s="61"/>
      <c r="AHG175" s="61"/>
      <c r="AHH175" s="61"/>
      <c r="AHI175" s="61"/>
      <c r="AHJ175" s="61"/>
      <c r="AHK175" s="61"/>
      <c r="AHL175" s="61"/>
      <c r="AHM175" s="61"/>
      <c r="AHN175" s="61"/>
      <c r="AHO175" s="61"/>
      <c r="AHP175" s="61"/>
      <c r="AHQ175" s="61"/>
      <c r="AHR175" s="61"/>
      <c r="AHS175" s="61"/>
      <c r="AHT175" s="61"/>
      <c r="AHU175" s="61"/>
      <c r="AHV175" s="61"/>
      <c r="AHW175" s="61"/>
      <c r="AHX175" s="61"/>
      <c r="AHY175" s="61"/>
      <c r="AHZ175" s="61"/>
      <c r="AIA175" s="61"/>
      <c r="AIB175" s="61"/>
      <c r="AIC175" s="61"/>
      <c r="AID175" s="61"/>
      <c r="AIE175" s="61"/>
      <c r="AIF175" s="61"/>
      <c r="AIG175" s="61"/>
      <c r="AIH175" s="61"/>
      <c r="AII175" s="61"/>
      <c r="AIJ175" s="61"/>
      <c r="AIK175" s="61"/>
      <c r="AIL175" s="61"/>
      <c r="AIM175" s="61"/>
      <c r="AIN175" s="61"/>
      <c r="AIO175" s="61"/>
      <c r="AIP175" s="61"/>
      <c r="AIQ175" s="61"/>
      <c r="AIR175" s="61"/>
      <c r="AIS175" s="61"/>
      <c r="AIT175" s="61"/>
      <c r="AIU175" s="61"/>
      <c r="AIV175" s="61"/>
      <c r="AIW175" s="61"/>
      <c r="AIX175" s="61"/>
      <c r="AIY175" s="61"/>
      <c r="AIZ175" s="61"/>
      <c r="AJA175" s="61"/>
      <c r="AJB175" s="61"/>
      <c r="AJC175" s="61"/>
      <c r="AJD175" s="61"/>
      <c r="AJE175" s="61"/>
      <c r="AJF175" s="61"/>
      <c r="AJG175" s="61"/>
      <c r="AJH175" s="61"/>
      <c r="AJI175" s="61"/>
      <c r="AJJ175" s="61"/>
      <c r="AJK175" s="61"/>
      <c r="AJL175" s="61"/>
      <c r="AJM175" s="61"/>
      <c r="AJN175" s="61"/>
      <c r="AJO175" s="61"/>
      <c r="AJP175" s="61"/>
      <c r="AJQ175" s="61"/>
      <c r="AJR175" s="61"/>
      <c r="AJS175" s="61"/>
      <c r="AJT175" s="61"/>
      <c r="AJU175" s="61"/>
      <c r="AJV175" s="61"/>
      <c r="AJW175" s="61"/>
      <c r="AJX175" s="61"/>
      <c r="AJY175" s="61"/>
      <c r="AJZ175" s="61"/>
      <c r="AKA175" s="61"/>
      <c r="AKB175" s="61"/>
      <c r="AKC175" s="61"/>
      <c r="AKD175" s="61"/>
      <c r="AKE175" s="61"/>
      <c r="AKF175" s="61"/>
      <c r="AKG175" s="61"/>
      <c r="AKH175" s="61"/>
      <c r="AKI175" s="61"/>
      <c r="AKJ175" s="61"/>
      <c r="AKK175" s="61"/>
      <c r="AKL175" s="61"/>
      <c r="AKM175" s="61"/>
      <c r="AKN175" s="61"/>
      <c r="AKO175" s="61"/>
      <c r="AKP175" s="61"/>
      <c r="AKQ175" s="61"/>
      <c r="AKR175" s="61"/>
      <c r="AKS175" s="61"/>
      <c r="AKT175" s="61"/>
      <c r="AKU175" s="61"/>
      <c r="AKV175" s="61"/>
      <c r="AKW175" s="61"/>
      <c r="AKX175" s="61"/>
      <c r="AKY175" s="61"/>
      <c r="AKZ175" s="61"/>
      <c r="ALA175" s="61"/>
      <c r="ALB175" s="61"/>
      <c r="ALC175" s="61"/>
      <c r="ALD175" s="61"/>
      <c r="ALE175" s="61"/>
      <c r="ALF175" s="61"/>
      <c r="ALG175" s="61"/>
      <c r="ALH175" s="61"/>
      <c r="ALI175" s="61"/>
      <c r="ALJ175" s="61"/>
      <c r="ALK175" s="61"/>
      <c r="ALL175" s="61"/>
      <c r="ALM175" s="61"/>
      <c r="ALN175" s="61"/>
      <c r="ALO175" s="61"/>
      <c r="ALP175" s="61"/>
      <c r="ALQ175" s="61"/>
      <c r="ALR175" s="61"/>
      <c r="ALS175" s="61"/>
      <c r="ALT175" s="61"/>
      <c r="ALU175" s="61"/>
      <c r="ALV175" s="61"/>
      <c r="ALW175" s="61"/>
      <c r="ALX175" s="61"/>
      <c r="ALY175" s="61"/>
      <c r="ALZ175" s="61"/>
      <c r="AMA175" s="61"/>
      <c r="AMB175" s="61"/>
      <c r="AMC175" s="61"/>
      <c r="AMD175" s="61"/>
      <c r="AME175" s="61"/>
      <c r="AMF175" s="61"/>
      <c r="AMG175" s="61"/>
      <c r="AMH175" s="61"/>
      <c r="AMI175" s="61"/>
      <c r="AMJ175" s="61"/>
      <c r="AMK175" s="61"/>
      <c r="AML175" s="61"/>
      <c r="AMM175" s="61"/>
      <c r="AMN175" s="61"/>
      <c r="AMO175" s="61"/>
      <c r="AMP175" s="61"/>
      <c r="AMQ175" s="61"/>
      <c r="AMR175" s="61"/>
      <c r="AMS175" s="61"/>
      <c r="AMT175" s="61"/>
      <c r="AMU175" s="61"/>
      <c r="AMV175" s="61"/>
      <c r="AMW175" s="61"/>
      <c r="AMX175" s="61"/>
      <c r="AMY175" s="61"/>
      <c r="AMZ175" s="61"/>
      <c r="ANA175" s="61"/>
      <c r="ANB175" s="61"/>
      <c r="ANC175" s="61"/>
      <c r="AND175" s="61"/>
      <c r="ANE175" s="61"/>
      <c r="ANF175" s="61"/>
      <c r="ANG175" s="61"/>
      <c r="ANH175" s="61"/>
      <c r="ANI175" s="61"/>
    </row>
    <row r="176" spans="1:1050" s="582" customFormat="1" ht="26.1" customHeight="1" outlineLevel="1" x14ac:dyDescent="0.2">
      <c r="A176" s="505"/>
      <c r="B176" s="507"/>
      <c r="C176" s="507"/>
      <c r="D176" s="507"/>
      <c r="E176" s="507"/>
      <c r="F176" s="507"/>
      <c r="G176" s="507"/>
      <c r="H176" s="506"/>
      <c r="I176" s="506"/>
      <c r="J176" s="509"/>
      <c r="K176" s="509"/>
      <c r="L176" s="509"/>
      <c r="M176" s="509"/>
      <c r="N176" s="509"/>
      <c r="O176" s="509"/>
      <c r="P176" s="509"/>
      <c r="Q176" s="509"/>
      <c r="R176" s="509"/>
      <c r="S176" s="509"/>
      <c r="T176" s="509"/>
      <c r="U176" s="509"/>
      <c r="V176" s="506"/>
      <c r="W176" s="508"/>
      <c r="X176" s="510"/>
      <c r="Y176" s="511"/>
      <c r="Z176" s="509"/>
      <c r="AA176" s="509"/>
      <c r="AB176" s="509"/>
      <c r="AC176" s="509"/>
      <c r="AD176" s="509"/>
      <c r="AE176" s="512"/>
      <c r="AF176" s="509"/>
      <c r="AG176" s="509"/>
      <c r="AH176" s="509"/>
      <c r="AI176" s="509"/>
      <c r="AJ176" s="509"/>
      <c r="AK176" s="513"/>
      <c r="AL176" s="509"/>
      <c r="AM176" s="513"/>
      <c r="AN176" s="509"/>
      <c r="AO176" s="513"/>
      <c r="AP176" s="509"/>
      <c r="AQ176" s="513"/>
      <c r="AR176" s="509"/>
      <c r="AS176" s="513"/>
      <c r="AT176" s="509"/>
      <c r="AU176" s="514"/>
      <c r="AV176" s="509"/>
      <c r="AW176" s="514"/>
      <c r="AX176" s="509"/>
      <c r="AY176" s="514"/>
      <c r="AZ176" s="509"/>
      <c r="BA176" s="514"/>
      <c r="BB176" s="509"/>
      <c r="BC176" s="514"/>
      <c r="BD176" s="429"/>
      <c r="BE176" s="514"/>
      <c r="BF176" s="429"/>
      <c r="BG176" s="514"/>
      <c r="BH176" s="429"/>
      <c r="BI176" s="514"/>
      <c r="BJ176" s="429"/>
      <c r="BK176" s="514"/>
      <c r="BL176" s="429"/>
      <c r="BM176" s="429"/>
      <c r="BN176" s="429"/>
      <c r="BO176" s="429"/>
      <c r="BP176" s="429"/>
      <c r="BQ176" s="429"/>
      <c r="BR176" s="429"/>
      <c r="BS176" s="429"/>
      <c r="BT176" s="429"/>
      <c r="BU176" s="429"/>
      <c r="BV176" s="429"/>
      <c r="BW176" s="429"/>
      <c r="BX176" s="429"/>
      <c r="BY176" s="429"/>
      <c r="BZ176" s="429"/>
      <c r="CA176" s="429"/>
      <c r="CB176" s="429"/>
      <c r="CC176" s="429"/>
      <c r="CD176" s="429"/>
      <c r="CE176" s="429"/>
      <c r="CF176" s="429"/>
      <c r="CG176" s="429"/>
      <c r="CH176" s="429"/>
      <c r="CI176" s="429"/>
      <c r="CJ176" s="429"/>
      <c r="CK176" s="429"/>
      <c r="CL176" s="429"/>
      <c r="CM176" s="429"/>
      <c r="CN176" s="429"/>
      <c r="CO176" s="509"/>
      <c r="CP176" s="509">
        <f t="array" ref="CP176">(Z176*12)+(AC176*2)</f>
        <v>0</v>
      </c>
      <c r="CQ176" s="509"/>
      <c r="CR176" s="509"/>
      <c r="CS176" s="586"/>
      <c r="CT176" s="509">
        <f>SUM(CT174:CT175)</f>
        <v>18464.32</v>
      </c>
      <c r="CU176" s="509">
        <f>SUM(CU174:CU175)</f>
        <v>3334.4960000000001</v>
      </c>
      <c r="CV176" s="429"/>
      <c r="CW176" s="509">
        <f>SUM(CW174:CW175)</f>
        <v>12215.56</v>
      </c>
      <c r="CX176" s="509"/>
      <c r="CY176" s="509"/>
      <c r="CZ176" s="429">
        <f>SUM(CZ174:CZ175)</f>
        <v>21582.239999999998</v>
      </c>
      <c r="DA176" s="515">
        <f>SUM(DA174:DA175)</f>
        <v>55596.616000000002</v>
      </c>
      <c r="DB176" s="506"/>
      <c r="DC176" s="516"/>
      <c r="DD176" s="517"/>
      <c r="DE176" s="509"/>
      <c r="DF176" s="509"/>
      <c r="DG176" s="509"/>
      <c r="DH176" s="506"/>
      <c r="DI176" s="518"/>
      <c r="DJ176" s="518"/>
      <c r="DK176" s="519"/>
      <c r="DL176" s="520"/>
      <c r="DM176" s="520"/>
      <c r="DN176" s="587"/>
      <c r="DO176" s="587"/>
      <c r="DP176" s="587"/>
      <c r="DQ176" s="587"/>
      <c r="DR176" s="587"/>
      <c r="DS176" s="587"/>
      <c r="DT176" s="587"/>
      <c r="DU176" s="587"/>
      <c r="DV176" s="587"/>
      <c r="DW176" s="587"/>
      <c r="DX176" s="587"/>
      <c r="DY176" s="523"/>
      <c r="DZ176" s="524"/>
      <c r="EA176" s="524"/>
      <c r="EB176" s="525"/>
      <c r="EC176" s="526"/>
      <c r="ED176" s="526"/>
      <c r="EE176" s="523"/>
      <c r="EF176" s="523"/>
      <c r="EG176" s="523"/>
      <c r="EH176" s="523"/>
      <c r="EI176" s="523"/>
      <c r="EJ176" s="528"/>
      <c r="EK176" s="500"/>
      <c r="EL176" s="501"/>
      <c r="EM176" s="501"/>
      <c r="EN176" s="501"/>
      <c r="EO176" s="502"/>
      <c r="EP176" s="581"/>
      <c r="EQ176" s="581"/>
      <c r="ER176" s="581"/>
      <c r="ES176" s="581"/>
      <c r="ET176" s="581"/>
      <c r="EU176" s="581"/>
      <c r="EV176" s="581"/>
      <c r="EW176" s="581"/>
      <c r="EX176" s="581"/>
      <c r="EY176" s="581"/>
      <c r="EZ176" s="581"/>
      <c r="FA176" s="581"/>
      <c r="FB176" s="581"/>
      <c r="FC176" s="581"/>
      <c r="FD176" s="581"/>
      <c r="FE176" s="581"/>
      <c r="FF176" s="581"/>
      <c r="FG176" s="581"/>
      <c r="FH176" s="581"/>
      <c r="FI176" s="581"/>
      <c r="FJ176" s="581"/>
      <c r="FK176" s="581"/>
      <c r="FL176" s="581"/>
      <c r="FM176" s="581"/>
      <c r="FN176" s="581"/>
      <c r="FO176" s="581"/>
      <c r="FP176" s="581"/>
      <c r="FQ176" s="581"/>
      <c r="FR176" s="581"/>
      <c r="FS176" s="581"/>
      <c r="FT176" s="581"/>
      <c r="FU176" s="581"/>
      <c r="FV176" s="581"/>
      <c r="FW176" s="581"/>
      <c r="FX176" s="581"/>
      <c r="FY176" s="581"/>
      <c r="FZ176" s="581"/>
      <c r="GA176" s="581"/>
      <c r="GB176" s="581"/>
      <c r="GC176" s="581"/>
      <c r="GD176" s="581"/>
      <c r="GE176" s="581"/>
      <c r="GF176" s="581"/>
      <c r="GG176" s="581"/>
      <c r="GH176" s="581"/>
      <c r="GI176" s="581"/>
      <c r="GJ176" s="581"/>
      <c r="GK176" s="581"/>
      <c r="GL176" s="581"/>
      <c r="GM176" s="581"/>
      <c r="GN176" s="581"/>
      <c r="GO176" s="581"/>
      <c r="GP176" s="581"/>
      <c r="GQ176" s="581"/>
      <c r="GR176" s="581"/>
      <c r="GS176" s="581"/>
      <c r="GT176" s="581"/>
      <c r="GU176" s="581"/>
      <c r="GV176" s="581"/>
      <c r="GW176" s="581"/>
      <c r="GX176" s="581"/>
      <c r="GY176" s="581"/>
      <c r="GZ176" s="581"/>
      <c r="HA176" s="581"/>
      <c r="HB176" s="581"/>
      <c r="HC176" s="581"/>
      <c r="HD176" s="581"/>
      <c r="HE176" s="581"/>
      <c r="HF176" s="581"/>
      <c r="HG176" s="581"/>
      <c r="HH176" s="581"/>
      <c r="HI176" s="581"/>
      <c r="HJ176" s="581"/>
      <c r="HK176" s="581"/>
      <c r="HL176" s="581"/>
      <c r="HM176" s="581"/>
      <c r="HN176" s="581"/>
      <c r="HO176" s="581"/>
      <c r="HP176" s="581"/>
      <c r="HQ176" s="581"/>
      <c r="HR176" s="581"/>
      <c r="HS176" s="581"/>
      <c r="HT176" s="581"/>
      <c r="HU176" s="581"/>
      <c r="HV176" s="581"/>
      <c r="HW176" s="581"/>
      <c r="HX176" s="581"/>
      <c r="HY176" s="581"/>
      <c r="HZ176" s="581"/>
      <c r="IA176" s="581"/>
      <c r="IB176" s="581"/>
      <c r="IC176" s="581"/>
      <c r="ID176" s="581"/>
      <c r="IE176" s="494"/>
      <c r="IF176" s="494"/>
      <c r="IG176" s="494"/>
      <c r="IH176" s="494"/>
      <c r="II176" s="494"/>
      <c r="IJ176" s="494"/>
      <c r="IK176" s="494"/>
      <c r="IL176" s="494"/>
      <c r="IM176" s="494"/>
      <c r="IN176" s="494"/>
      <c r="IO176" s="494"/>
    </row>
    <row r="177" spans="1:1050" ht="26.1" customHeight="1" outlineLevel="2" x14ac:dyDescent="0.2">
      <c r="A177" s="226">
        <v>920</v>
      </c>
      <c r="B177" s="7" t="s">
        <v>137</v>
      </c>
      <c r="C177" s="7" t="s">
        <v>9</v>
      </c>
      <c r="D177" s="7" t="s">
        <v>114</v>
      </c>
      <c r="E177" s="7" t="s">
        <v>286</v>
      </c>
      <c r="F177" s="7"/>
      <c r="G177" s="43" t="s">
        <v>236</v>
      </c>
      <c r="H177" s="42" t="s">
        <v>130</v>
      </c>
      <c r="I177" s="42">
        <v>18</v>
      </c>
      <c r="J177" s="44">
        <v>591.52</v>
      </c>
      <c r="K177" s="44"/>
      <c r="L177" s="44"/>
      <c r="M177" s="44"/>
      <c r="N177" s="44"/>
      <c r="O177" s="44"/>
      <c r="P177" s="44"/>
      <c r="Q177" s="44">
        <v>190.01</v>
      </c>
      <c r="R177" s="44">
        <v>348.02</v>
      </c>
      <c r="S177" s="44"/>
      <c r="T177" s="44">
        <f t="shared" ref="T177:T197" si="134">SUM(J177:S177)</f>
        <v>1129.55</v>
      </c>
      <c r="U177" s="44">
        <f t="shared" ref="U177:U197" si="135">(((J177+K177+L177+N177+P177)*14)+((M177+O177+Q177+R177+S177)*12))</f>
        <v>14737.64</v>
      </c>
      <c r="V177" s="42">
        <v>4</v>
      </c>
      <c r="W177" s="45">
        <v>18</v>
      </c>
      <c r="X177" s="46">
        <f>VLOOKUP(W177,'[1]PPTOS GENERALES 2024'!$AL$11:$AN$40,3)*Y177</f>
        <v>474.69</v>
      </c>
      <c r="Y177" s="47">
        <v>1</v>
      </c>
      <c r="Z177" s="48">
        <f>VLOOKUP(C177,'[1]PPTOS GENERALES 2024'!$AL$3:$AO$8,4)*Y177</f>
        <v>720.49</v>
      </c>
      <c r="AA177" s="48">
        <f>VLOOKUP(C177,'[1]PPTOS GENERALES 2024'!$AL$3:$AP$8,5)*DM177*Y177</f>
        <v>143.80000000000001</v>
      </c>
      <c r="AB177" s="48"/>
      <c r="AC177" s="44">
        <f>VLOOKUP(C177,'[1]PPTOS GENERALES 2024'!$AU$3:$AV$8,2)*Y177</f>
        <v>713.92274999999995</v>
      </c>
      <c r="AD177" s="44">
        <f>VLOOKUP(C177,'[1]PPTOS GENERALES 2024'!$AU$3:$AW$8,3)*DM177*Y177</f>
        <v>142.27000000000001</v>
      </c>
      <c r="AE177" s="49">
        <f>VLOOKUP(I177,'[1]PPTOS GENERALES 2024'!$AL$11:$AN$40,3)*Y177</f>
        <v>474.69</v>
      </c>
      <c r="AF177" s="44">
        <f>X177-AE177</f>
        <v>0</v>
      </c>
      <c r="AG177" s="44">
        <f>VLOOKUP(V177,'[1]PPTOS GENERALES 2024'!$AL$45:$AU$56,10)*Y177</f>
        <v>498.73</v>
      </c>
      <c r="AH177" s="44"/>
      <c r="AI177" s="44"/>
      <c r="AJ177" s="44"/>
      <c r="AK177" s="50"/>
      <c r="AL177" s="44">
        <f>VLOOKUP(V177,'[1]PPTOS GENERALES 2024'!$AL$45:$BB$56,12)*AK177</f>
        <v>0</v>
      </c>
      <c r="AM177" s="50"/>
      <c r="AN177" s="44">
        <f>VLOOKUP(V177,'[1]PPTOS GENERALES 2024'!$AL$45:$BB$56,14)*AM177</f>
        <v>0</v>
      </c>
      <c r="AO177" s="50"/>
      <c r="AP177" s="44">
        <f>VLOOKUP(V177,'[1]PPTOS GENERALES 2024'!$AL$45:$BB$56,15)*AO177</f>
        <v>0</v>
      </c>
      <c r="AQ177" s="50"/>
      <c r="AR177" s="44">
        <f>VLOOKUP(V177,'[1]PPTOS GENERALES 2024'!$AL$45:$BB$56,17)*AQ177</f>
        <v>0</v>
      </c>
      <c r="AS177" s="50"/>
      <c r="AT177" s="44">
        <f>VLOOKUP(V177,'[1]PPTOS GENERALES 2024'!$AL$45:$BG$56,18)*AS177</f>
        <v>0</v>
      </c>
      <c r="AU177" s="20"/>
      <c r="AV177" s="44">
        <f>VLOOKUP(V177,'[1]PPTOS GENERALES 2024'!$AL$45:$BG$56,19)*AU177</f>
        <v>0</v>
      </c>
      <c r="AW177" s="20"/>
      <c r="AX177" s="44">
        <f>VLOOKUP(V177,'[1]PPTOS GENERALES 2024'!$AL$45:$BG$56,20)*AW177</f>
        <v>0</v>
      </c>
      <c r="AY177" s="20"/>
      <c r="AZ177" s="44">
        <f>VLOOKUP(V177,'[1]PPTOS GENERALES 2024'!$AL$45:$BG$56,21)*AY177</f>
        <v>0</v>
      </c>
      <c r="BA177" s="20"/>
      <c r="BB177" s="44">
        <f>VLOOKUP(V177,'[1]PPTOS GENERALES 2024'!$AL$45:$BG$56,22)*BA177</f>
        <v>0</v>
      </c>
      <c r="BC177" s="20"/>
      <c r="BD177" s="270">
        <f>VLOOKUP(V177,'[1]PPTOS GENERALES 2024'!$AL$45:$BZ$56,23)*BC177</f>
        <v>0</v>
      </c>
      <c r="BE177" s="20"/>
      <c r="BF177" s="270">
        <f>VLOOKUP(V177,'[1]PPTOS GENERALES 2024'!$AL$45:$BZ$56,24)*BE177</f>
        <v>0</v>
      </c>
      <c r="BG177" s="20"/>
      <c r="BH177" s="270">
        <f>VLOOKUP(V177,'[1]PPTOS GENERALES 2024'!$AL$45:$BZ$56,25)*BG177</f>
        <v>0</v>
      </c>
      <c r="BI177" s="20"/>
      <c r="BJ177" s="270">
        <f>VLOOKUP(V177,'[1]PPTOS GENERALES 2024'!$AL$45:$BZ$56,26)*BI177</f>
        <v>0</v>
      </c>
      <c r="BK177" s="20"/>
      <c r="BL177" s="270">
        <f>VLOOKUP(V177,'[1]PPTOS GENERALES 2024'!$AL$45:$BZ$56,27)*BK177</f>
        <v>0</v>
      </c>
      <c r="BM177" s="270"/>
      <c r="BN177" s="270">
        <f>VLOOKUP(V177,'[1]PPTOS GENERALES 2024'!$AL$45:$BZ$56,28)*BM177</f>
        <v>0</v>
      </c>
      <c r="BO177" s="270"/>
      <c r="BP177" s="270">
        <f>VLOOKUP(V177,'[1]PPTOS GENERALES 2024'!$AL$45:$BZ$56,29)*BO177</f>
        <v>0</v>
      </c>
      <c r="BQ177" s="270"/>
      <c r="BR177" s="270">
        <f>VLOOKUP(V177,'[1]PPTOS GENERALES 2024'!$AL$45:$BZ$56,30)*BQ177</f>
        <v>0</v>
      </c>
      <c r="BS177" s="270"/>
      <c r="BT177" s="270">
        <f>VLOOKUP(V177,'[1]PPTOS GENERALES 2024'!$AL$45:$BZ$56,31)*BS177</f>
        <v>0</v>
      </c>
      <c r="BU177" s="270"/>
      <c r="BV177" s="270">
        <f>VLOOKUP(V177,'[1]PPTOS GENERALES 2024'!$AL$45:$BZ$56,32)*BU177</f>
        <v>0</v>
      </c>
      <c r="BW177" s="270"/>
      <c r="BX177" s="270">
        <f>VLOOKUP(V177,'[1]PPTOS GENERALES 2024'!$AL$45:$BZ$56,33)*BW177</f>
        <v>0</v>
      </c>
      <c r="BY177" s="270"/>
      <c r="BZ177" s="270">
        <f>VLOOKUP(V177,'[1]PPTOS GENERALES 2024'!$AL$45:$BZ$56,34)*BY177</f>
        <v>0</v>
      </c>
      <c r="CA177" s="270"/>
      <c r="CB177" s="270">
        <f>VLOOKUP(V177,'[1]PPTOS GENERALES 2024'!$AL$45:$BZ$56,35)*CA177</f>
        <v>0</v>
      </c>
      <c r="CC177" s="270">
        <v>0</v>
      </c>
      <c r="CD177" s="270">
        <f>VLOOKUP(V177,'[1]PPTOS GENERALES 2024'!$AL$45:$BZ$56,36)*CC177</f>
        <v>0</v>
      </c>
      <c r="CE177" s="270">
        <v>0</v>
      </c>
      <c r="CF177" s="270">
        <f>VLOOKUP(V177,'[1]PPTOS GENERALES 2024'!$AL$45:$BZ$56,37)*CE177</f>
        <v>0</v>
      </c>
      <c r="CG177" s="270">
        <v>0</v>
      </c>
      <c r="CH177" s="270">
        <f>VLOOKUP(V177,'[1]PPTOS GENERALES 2024'!$AL$45:$BZ$56,38)*CG177</f>
        <v>0</v>
      </c>
      <c r="CI177" s="270">
        <v>0</v>
      </c>
      <c r="CJ177" s="270">
        <f>VLOOKUP(V177,'[1]PPTOS GENERALES 2024'!$AL$45:$BZ$56,39)*CI177</f>
        <v>0</v>
      </c>
      <c r="CK177" s="270"/>
      <c r="CL177" s="270">
        <f>VLOOKUP(V177,'[1]PPTOS GENERALES 2024'!$AL$45:$BZ$56,40)*CK177</f>
        <v>0</v>
      </c>
      <c r="CM177" s="270"/>
      <c r="CN177" s="270">
        <f>VLOOKUP(V177,'[1]PPTOS GENERALES 2024'!$AL$45:$BZ$56,41)*CM177</f>
        <v>0</v>
      </c>
      <c r="CO177" s="44"/>
      <c r="CP177" s="44"/>
      <c r="CQ177" s="44"/>
      <c r="CR177" s="44"/>
      <c r="CS177" s="452">
        <f t="array" ref="CS177">ROUND((Z177*12)+(AC177*2),2)</f>
        <v>10073.73</v>
      </c>
      <c r="CT177" s="44"/>
      <c r="CU177" s="44">
        <f>(AA177*12)+ (AD177*2)+AB177</f>
        <v>2010.14</v>
      </c>
      <c r="CV177" s="44"/>
      <c r="CW177" s="44">
        <f>(AE177+AF177)*14</f>
        <v>6645.66</v>
      </c>
      <c r="CX177" s="44">
        <f>AG177*14</f>
        <v>6982.22</v>
      </c>
      <c r="CY177" s="270">
        <f t="shared" ref="CY177:CY208" si="136">ROUND((AH177+AJ177+AL177+AN177+AP177+AR177+AT177+AV177+AX177+AZ177+BB177+BD177+BF177+BH177+BJ177+BL177+BN177+BP177+BR177+BT177+BV177+BX177+BZ177+CB177+CD177+CF177+CH177+CJ177+CL177+CN177)*14+(AI177)*14,2)</f>
        <v>0</v>
      </c>
      <c r="CZ177" s="278">
        <f t="shared" ref="CZ177:CZ208" si="137">SUM(CX177:CY177)</f>
        <v>6982.22</v>
      </c>
      <c r="DA177" s="129">
        <f>CO177+CP177+CR177+CS177+CT177+CU177+CW177+CX177+CY177</f>
        <v>25711.75</v>
      </c>
      <c r="DB177" s="21">
        <v>0</v>
      </c>
      <c r="DC177" s="53">
        <f t="shared" ref="DC177:DC196" si="138">((Z177*14)+(AA177*14)+(AE177*14)+(AF177*14)+(AG177*14)+(AJ177*12)+(AR177*12)+(AT177*12)+(AV177*12)+(AX177*12)+(BB177*12)+DB177)</f>
        <v>25727.940000000002</v>
      </c>
      <c r="DD177" s="54">
        <f t="shared" ref="DD177:DD196" si="139">((DC177/U177)-1)</f>
        <v>0.74572998119101852</v>
      </c>
      <c r="DE177" s="44"/>
      <c r="DF177" s="44"/>
      <c r="DG177" s="44">
        <f t="shared" ref="DG177:DG196" si="140">Z177+AA177+AE177+AF177+AG177+AH177+AI177+AJ177+AL177+AN177+AP177+AR177+AT177+AV177+AX177+AZ177+BB177</f>
        <v>1837.71</v>
      </c>
      <c r="DH177" s="42" t="e">
        <f>#REF!-#REF!</f>
        <v>#REF!</v>
      </c>
      <c r="DI177" s="55" t="s">
        <v>122</v>
      </c>
      <c r="DJ177" s="130">
        <v>38081</v>
      </c>
      <c r="DK177" s="284">
        <v>45658</v>
      </c>
      <c r="DL177" s="58">
        <f t="shared" ref="DL177:DL190" si="141">DATEDIF(DJ177,DK177,"y")/3</f>
        <v>6.666666666666667</v>
      </c>
      <c r="DM177" s="58">
        <f t="shared" ref="DM177:DM190" si="142">DATEDIF(DJ177,DK177,"y")/3</f>
        <v>6.666666666666667</v>
      </c>
      <c r="DN177" s="175">
        <f>ROUND(AF177/30,2)</f>
        <v>0</v>
      </c>
      <c r="DO177" s="175">
        <f>ROUND(AJ177/30,2)</f>
        <v>0</v>
      </c>
      <c r="DP177" s="175">
        <f>ROUND(AL177/30,2)</f>
        <v>0</v>
      </c>
      <c r="DQ177" s="175">
        <f>ROUND(AN177/30,2)</f>
        <v>0</v>
      </c>
      <c r="DR177" s="175">
        <f>ROUND(AP177/30,2)</f>
        <v>0</v>
      </c>
      <c r="DS177" s="175">
        <f>ROUND(AR177/30,2)</f>
        <v>0</v>
      </c>
      <c r="DT177" s="175">
        <f>ROUND(AT177/30,2)</f>
        <v>0</v>
      </c>
      <c r="DU177" s="175">
        <f>ROUND(AV177/30,2)</f>
        <v>0</v>
      </c>
      <c r="DV177" s="175">
        <f>ROUND(AX177/30,2)</f>
        <v>0</v>
      </c>
      <c r="DW177" s="175">
        <f>ROUND(AZ177/30,2)</f>
        <v>0</v>
      </c>
      <c r="DX177" s="175">
        <f>ROUND(BB177/30,2)</f>
        <v>0</v>
      </c>
      <c r="DY177" s="61"/>
      <c r="DZ177" s="62">
        <v>544</v>
      </c>
      <c r="EA177" s="62">
        <v>1390.57</v>
      </c>
      <c r="EB177" s="63" t="e">
        <f>#REF!-DZ177</f>
        <v>#REF!</v>
      </c>
      <c r="EC177" s="64">
        <f>DG177-EA177</f>
        <v>447.1400000000001</v>
      </c>
      <c r="ED177" s="64">
        <f>ROUND(DB177/2,2)</f>
        <v>0</v>
      </c>
      <c r="EE177" s="61"/>
      <c r="EF177" s="61"/>
      <c r="EG177" s="61"/>
      <c r="EH177" s="61"/>
      <c r="EI177" s="134" t="s">
        <v>123</v>
      </c>
      <c r="EJ177" s="41">
        <v>920</v>
      </c>
      <c r="EK177" s="67">
        <v>9</v>
      </c>
      <c r="EL177" s="68">
        <v>2</v>
      </c>
      <c r="EM177" s="68">
        <v>0</v>
      </c>
      <c r="EN177" s="300" t="s">
        <v>132</v>
      </c>
      <c r="EO177" s="537" t="s">
        <v>132</v>
      </c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  <c r="HI177" s="61"/>
      <c r="HJ177" s="61"/>
      <c r="HK177" s="61"/>
      <c r="HL177" s="61"/>
      <c r="HM177" s="61"/>
      <c r="HN177" s="61"/>
      <c r="HO177" s="61"/>
      <c r="HP177" s="61"/>
      <c r="HQ177" s="61"/>
      <c r="HR177" s="61"/>
      <c r="HS177" s="61"/>
      <c r="HT177" s="61"/>
      <c r="HU177" s="61"/>
      <c r="HV177" s="61"/>
      <c r="HW177" s="61"/>
      <c r="HX177" s="61"/>
      <c r="HY177" s="61"/>
      <c r="HZ177" s="61"/>
      <c r="IA177" s="61"/>
      <c r="IB177" s="61"/>
      <c r="IC177" s="61"/>
      <c r="ID177" s="212"/>
      <c r="IE177" s="212"/>
      <c r="IF177" s="212"/>
      <c r="IG177" s="212"/>
      <c r="IH177" s="212"/>
      <c r="II177" s="212"/>
      <c r="IJ177" s="212"/>
      <c r="IK177" s="212"/>
      <c r="IL177" s="212"/>
      <c r="IM177" s="212"/>
      <c r="IN177" s="212"/>
      <c r="IO177" s="61"/>
      <c r="IP177" s="61"/>
      <c r="IQ177" s="61"/>
      <c r="IR177" s="61"/>
      <c r="IS177" s="61"/>
      <c r="IT177" s="61"/>
      <c r="IU177" s="61"/>
      <c r="IV177" s="61"/>
      <c r="IW177" s="61"/>
      <c r="IX177" s="61"/>
      <c r="IY177" s="61"/>
      <c r="IZ177" s="61"/>
      <c r="JA177" s="61"/>
      <c r="JB177" s="61"/>
      <c r="JC177" s="61"/>
      <c r="JD177" s="61"/>
      <c r="JE177" s="61"/>
      <c r="JF177" s="61"/>
      <c r="JG177" s="61"/>
      <c r="JH177" s="61"/>
      <c r="JI177" s="61"/>
      <c r="JJ177" s="61"/>
      <c r="JK177" s="61"/>
      <c r="JL177" s="61"/>
      <c r="JM177" s="61"/>
      <c r="JN177" s="61"/>
      <c r="JO177" s="61"/>
      <c r="JP177" s="61"/>
      <c r="JQ177" s="61"/>
      <c r="JR177" s="61"/>
      <c r="JS177" s="61"/>
      <c r="JT177" s="61"/>
      <c r="JU177" s="61"/>
      <c r="JV177" s="61"/>
      <c r="JW177" s="61"/>
      <c r="JX177" s="61"/>
      <c r="JY177" s="61"/>
      <c r="JZ177" s="61"/>
      <c r="KA177" s="61"/>
      <c r="KB177" s="61"/>
      <c r="KC177" s="61"/>
      <c r="KD177" s="61"/>
      <c r="KE177" s="61"/>
      <c r="KF177" s="61"/>
      <c r="KG177" s="61"/>
      <c r="KH177" s="61"/>
      <c r="KI177" s="61"/>
      <c r="KJ177" s="61"/>
      <c r="KK177" s="61"/>
      <c r="KL177" s="61"/>
      <c r="KM177" s="61"/>
      <c r="KN177" s="61"/>
      <c r="KO177" s="61"/>
      <c r="KP177" s="61"/>
      <c r="KQ177" s="61"/>
      <c r="KR177" s="61"/>
      <c r="KS177" s="61"/>
      <c r="KT177" s="61"/>
      <c r="KU177" s="61"/>
      <c r="KV177" s="61"/>
      <c r="KW177" s="61"/>
      <c r="KX177" s="61"/>
      <c r="KY177" s="61"/>
      <c r="KZ177" s="61"/>
      <c r="LA177" s="61"/>
      <c r="LB177" s="61"/>
      <c r="LC177" s="61"/>
      <c r="LD177" s="61"/>
      <c r="LE177" s="61"/>
      <c r="LF177" s="61"/>
      <c r="LG177" s="61"/>
      <c r="LH177" s="61"/>
      <c r="LI177" s="61"/>
      <c r="LJ177" s="61"/>
      <c r="LK177" s="61"/>
      <c r="LL177" s="61"/>
      <c r="LM177" s="61"/>
      <c r="LN177" s="61"/>
      <c r="LO177" s="61"/>
      <c r="LP177" s="61"/>
      <c r="LQ177" s="61"/>
      <c r="LR177" s="61"/>
      <c r="LS177" s="61"/>
      <c r="LT177" s="61"/>
      <c r="LU177" s="61"/>
      <c r="LV177" s="61"/>
      <c r="LW177" s="61"/>
      <c r="LX177" s="61"/>
      <c r="LY177" s="61"/>
      <c r="LZ177" s="61"/>
      <c r="MA177" s="61"/>
      <c r="MB177" s="61"/>
      <c r="MC177" s="61"/>
      <c r="MD177" s="61"/>
      <c r="ME177" s="61"/>
      <c r="MF177" s="61"/>
      <c r="MG177" s="61"/>
      <c r="MH177" s="61"/>
      <c r="MI177" s="61"/>
      <c r="MJ177" s="61"/>
      <c r="MK177" s="61"/>
      <c r="ML177" s="61"/>
      <c r="MM177" s="61"/>
      <c r="MN177" s="61"/>
      <c r="MO177" s="61"/>
      <c r="MP177" s="61"/>
      <c r="MQ177" s="61"/>
      <c r="MR177" s="61"/>
      <c r="MS177" s="61"/>
      <c r="MT177" s="61"/>
      <c r="MU177" s="61"/>
      <c r="MV177" s="61"/>
      <c r="MW177" s="61"/>
      <c r="MX177" s="61"/>
      <c r="MY177" s="61"/>
      <c r="MZ177" s="61"/>
      <c r="NA177" s="61"/>
      <c r="NB177" s="61"/>
      <c r="NC177" s="61"/>
      <c r="ND177" s="61"/>
      <c r="NE177" s="61"/>
      <c r="NF177" s="61"/>
      <c r="NG177" s="61"/>
      <c r="NH177" s="61"/>
      <c r="NI177" s="61"/>
      <c r="NJ177" s="61"/>
      <c r="NK177" s="61"/>
      <c r="NL177" s="61"/>
      <c r="NM177" s="61"/>
      <c r="NN177" s="61"/>
      <c r="NO177" s="61"/>
      <c r="NP177" s="61"/>
      <c r="NQ177" s="61"/>
      <c r="NR177" s="61"/>
      <c r="NS177" s="61"/>
      <c r="NT177" s="61"/>
      <c r="NU177" s="61"/>
      <c r="NV177" s="61"/>
      <c r="NW177" s="61"/>
      <c r="NX177" s="61"/>
      <c r="NY177" s="61"/>
      <c r="NZ177" s="61"/>
      <c r="OA177" s="61"/>
      <c r="OB177" s="61"/>
      <c r="OC177" s="61"/>
      <c r="OD177" s="61"/>
      <c r="OE177" s="61"/>
      <c r="OF177" s="61"/>
      <c r="OG177" s="61"/>
      <c r="OH177" s="61"/>
      <c r="OI177" s="61"/>
      <c r="OJ177" s="61"/>
      <c r="OK177" s="61"/>
      <c r="OL177" s="61"/>
      <c r="OM177" s="61"/>
      <c r="ON177" s="61"/>
      <c r="OO177" s="61"/>
      <c r="OP177" s="61"/>
      <c r="OQ177" s="61"/>
      <c r="OR177" s="61"/>
      <c r="OS177" s="61"/>
      <c r="OT177" s="61"/>
      <c r="OU177" s="61"/>
      <c r="OV177" s="61"/>
      <c r="OW177" s="61"/>
      <c r="OX177" s="61"/>
      <c r="OY177" s="61"/>
      <c r="OZ177" s="61"/>
      <c r="PA177" s="61"/>
      <c r="PB177" s="61"/>
      <c r="PC177" s="61"/>
      <c r="PD177" s="61"/>
      <c r="PE177" s="61"/>
      <c r="PF177" s="61"/>
      <c r="PG177" s="61"/>
      <c r="PH177" s="61"/>
      <c r="PI177" s="61"/>
      <c r="PJ177" s="61"/>
      <c r="PK177" s="61"/>
      <c r="PL177" s="61"/>
      <c r="PM177" s="61"/>
      <c r="PN177" s="61"/>
      <c r="PO177" s="61"/>
      <c r="PP177" s="61"/>
      <c r="PQ177" s="61"/>
      <c r="PR177" s="61"/>
      <c r="PS177" s="61"/>
      <c r="PT177" s="61"/>
      <c r="PU177" s="61"/>
      <c r="PV177" s="61"/>
      <c r="PW177" s="61"/>
      <c r="PX177" s="61"/>
      <c r="PY177" s="61"/>
      <c r="PZ177" s="61"/>
      <c r="QA177" s="61"/>
      <c r="QB177" s="61"/>
      <c r="QC177" s="61"/>
      <c r="QD177" s="61"/>
      <c r="QE177" s="61"/>
      <c r="QF177" s="61"/>
      <c r="QG177" s="61"/>
      <c r="QH177" s="61"/>
      <c r="QI177" s="61"/>
      <c r="QJ177" s="61"/>
      <c r="QK177" s="61"/>
      <c r="QL177" s="61"/>
      <c r="QM177" s="61"/>
      <c r="QN177" s="61"/>
      <c r="QO177" s="61"/>
      <c r="QP177" s="61"/>
      <c r="QQ177" s="61"/>
      <c r="QR177" s="61"/>
      <c r="QS177" s="61"/>
      <c r="QT177" s="61"/>
      <c r="QU177" s="61"/>
      <c r="QV177" s="61"/>
      <c r="QW177" s="61"/>
      <c r="QX177" s="61"/>
      <c r="QY177" s="61"/>
      <c r="QZ177" s="61"/>
      <c r="RA177" s="61"/>
      <c r="RB177" s="61"/>
      <c r="RC177" s="61"/>
      <c r="RD177" s="61"/>
      <c r="RE177" s="61"/>
      <c r="RF177" s="61"/>
      <c r="RG177" s="61"/>
      <c r="RH177" s="61"/>
      <c r="RI177" s="61"/>
      <c r="RJ177" s="61"/>
      <c r="RK177" s="61"/>
      <c r="RL177" s="61"/>
      <c r="RM177" s="61"/>
      <c r="RN177" s="61"/>
      <c r="RO177" s="61"/>
      <c r="RP177" s="61"/>
      <c r="RQ177" s="61"/>
      <c r="RR177" s="61"/>
      <c r="RS177" s="61"/>
      <c r="RT177" s="61"/>
      <c r="RU177" s="61"/>
      <c r="RV177" s="61"/>
      <c r="RW177" s="61"/>
      <c r="RX177" s="61"/>
      <c r="RY177" s="61"/>
      <c r="RZ177" s="61"/>
      <c r="SA177" s="61"/>
      <c r="SB177" s="61"/>
      <c r="SC177" s="61"/>
      <c r="SD177" s="61"/>
      <c r="SE177" s="61"/>
      <c r="SF177" s="61"/>
      <c r="SG177" s="61"/>
      <c r="SH177" s="61"/>
      <c r="SI177" s="61"/>
      <c r="SJ177" s="61"/>
      <c r="SK177" s="61"/>
      <c r="SL177" s="61"/>
      <c r="SM177" s="61"/>
      <c r="SN177" s="61"/>
      <c r="SO177" s="61"/>
      <c r="SP177" s="61"/>
      <c r="SQ177" s="61"/>
      <c r="SR177" s="61"/>
      <c r="SS177" s="61"/>
      <c r="ST177" s="61"/>
      <c r="SU177" s="61"/>
      <c r="SV177" s="61"/>
      <c r="SW177" s="61"/>
      <c r="SX177" s="61"/>
      <c r="SY177" s="61"/>
      <c r="SZ177" s="61"/>
      <c r="TA177" s="61"/>
      <c r="TB177" s="61"/>
      <c r="TC177" s="61"/>
      <c r="TD177" s="61"/>
      <c r="TE177" s="61"/>
      <c r="TF177" s="61"/>
      <c r="TG177" s="61"/>
      <c r="TH177" s="61"/>
      <c r="TI177" s="61"/>
      <c r="TJ177" s="61"/>
      <c r="TK177" s="61"/>
      <c r="TL177" s="61"/>
      <c r="TM177" s="61"/>
      <c r="TN177" s="61"/>
      <c r="TO177" s="61"/>
      <c r="TP177" s="61"/>
      <c r="TQ177" s="61"/>
      <c r="TR177" s="61"/>
      <c r="TS177" s="61"/>
      <c r="TT177" s="61"/>
      <c r="TU177" s="61"/>
      <c r="TV177" s="61"/>
      <c r="TW177" s="61"/>
      <c r="TX177" s="61"/>
      <c r="TY177" s="61"/>
      <c r="TZ177" s="61"/>
      <c r="UA177" s="61"/>
      <c r="UB177" s="61"/>
      <c r="UC177" s="61"/>
      <c r="UD177" s="61"/>
      <c r="UE177" s="61"/>
      <c r="UF177" s="61"/>
      <c r="UG177" s="61"/>
      <c r="UH177" s="61"/>
      <c r="UI177" s="61"/>
      <c r="UJ177" s="61"/>
      <c r="UK177" s="61"/>
      <c r="UL177" s="61"/>
      <c r="UM177" s="61"/>
      <c r="UN177" s="61"/>
      <c r="UO177" s="61"/>
      <c r="UP177" s="61"/>
      <c r="UQ177" s="61"/>
      <c r="UR177" s="61"/>
      <c r="US177" s="61"/>
      <c r="UT177" s="61"/>
      <c r="UU177" s="61"/>
      <c r="UV177" s="61"/>
      <c r="UW177" s="61"/>
      <c r="UX177" s="61"/>
      <c r="UY177" s="61"/>
      <c r="UZ177" s="61"/>
      <c r="VA177" s="61"/>
      <c r="VB177" s="61"/>
      <c r="VC177" s="61"/>
      <c r="VD177" s="61"/>
      <c r="VE177" s="61"/>
      <c r="VF177" s="61"/>
      <c r="VG177" s="61"/>
      <c r="VH177" s="61"/>
      <c r="VI177" s="61"/>
      <c r="VJ177" s="61"/>
      <c r="VK177" s="61"/>
      <c r="VL177" s="61"/>
      <c r="VM177" s="61"/>
      <c r="VN177" s="61"/>
      <c r="VO177" s="61"/>
      <c r="VP177" s="61"/>
      <c r="VQ177" s="61"/>
      <c r="VR177" s="61"/>
      <c r="VS177" s="61"/>
      <c r="VT177" s="61"/>
      <c r="VU177" s="61"/>
      <c r="VV177" s="61"/>
      <c r="VW177" s="61"/>
      <c r="VX177" s="61"/>
      <c r="VY177" s="61"/>
      <c r="VZ177" s="61"/>
      <c r="WA177" s="61"/>
      <c r="WB177" s="61"/>
      <c r="WC177" s="61"/>
      <c r="WD177" s="61"/>
      <c r="WE177" s="61"/>
      <c r="WF177" s="61"/>
      <c r="WG177" s="61"/>
      <c r="WH177" s="61"/>
      <c r="WI177" s="61"/>
      <c r="WJ177" s="61"/>
      <c r="WK177" s="61"/>
      <c r="WL177" s="61"/>
      <c r="WM177" s="61"/>
      <c r="WN177" s="61"/>
      <c r="WO177" s="61"/>
      <c r="WP177" s="61"/>
      <c r="WQ177" s="61"/>
      <c r="WR177" s="61"/>
      <c r="WS177" s="61"/>
      <c r="WT177" s="61"/>
      <c r="WU177" s="61"/>
      <c r="WV177" s="61"/>
      <c r="WW177" s="61"/>
      <c r="WX177" s="61"/>
      <c r="WY177" s="61"/>
      <c r="WZ177" s="61"/>
      <c r="XA177" s="61"/>
      <c r="XB177" s="61"/>
      <c r="XC177" s="61"/>
      <c r="XD177" s="61"/>
      <c r="XE177" s="61"/>
      <c r="XF177" s="61"/>
      <c r="XG177" s="61"/>
      <c r="XH177" s="61"/>
      <c r="XI177" s="61"/>
      <c r="XJ177" s="61"/>
      <c r="XK177" s="61"/>
      <c r="XL177" s="61"/>
      <c r="XM177" s="61"/>
      <c r="XN177" s="61"/>
      <c r="XO177" s="61"/>
      <c r="XP177" s="61"/>
      <c r="XQ177" s="61"/>
      <c r="XR177" s="61"/>
      <c r="XS177" s="61"/>
      <c r="XT177" s="61"/>
      <c r="XU177" s="61"/>
      <c r="XV177" s="61"/>
      <c r="XW177" s="61"/>
      <c r="XX177" s="61"/>
      <c r="XY177" s="61"/>
      <c r="XZ177" s="61"/>
      <c r="YA177" s="61"/>
      <c r="YB177" s="61"/>
      <c r="YC177" s="61"/>
      <c r="YD177" s="61"/>
      <c r="YE177" s="61"/>
      <c r="YF177" s="61"/>
      <c r="YG177" s="61"/>
      <c r="YH177" s="61"/>
      <c r="YI177" s="61"/>
      <c r="YJ177" s="61"/>
      <c r="YK177" s="61"/>
      <c r="YL177" s="61"/>
      <c r="YM177" s="61"/>
      <c r="YN177" s="61"/>
      <c r="YO177" s="61"/>
      <c r="YP177" s="61"/>
      <c r="YQ177" s="61"/>
      <c r="YR177" s="61"/>
      <c r="YS177" s="61"/>
      <c r="YT177" s="61"/>
      <c r="YU177" s="61"/>
      <c r="YV177" s="61"/>
      <c r="YW177" s="61"/>
      <c r="YX177" s="61"/>
      <c r="YY177" s="61"/>
      <c r="YZ177" s="61"/>
      <c r="ZA177" s="61"/>
      <c r="ZB177" s="61"/>
      <c r="ZC177" s="61"/>
      <c r="ZD177" s="61"/>
      <c r="ZE177" s="61"/>
      <c r="ZF177" s="61"/>
      <c r="ZG177" s="61"/>
      <c r="ZH177" s="61"/>
      <c r="ZI177" s="61"/>
      <c r="ZJ177" s="61"/>
      <c r="ZK177" s="61"/>
      <c r="ZL177" s="61"/>
      <c r="ZM177" s="61"/>
      <c r="ZN177" s="61"/>
      <c r="ZO177" s="61"/>
      <c r="ZP177" s="61"/>
      <c r="ZQ177" s="61"/>
      <c r="ZR177" s="61"/>
      <c r="ZS177" s="61"/>
      <c r="ZT177" s="61"/>
      <c r="ZU177" s="61"/>
      <c r="ZV177" s="61"/>
      <c r="ZW177" s="61"/>
      <c r="ZX177" s="61"/>
      <c r="ZY177" s="61"/>
      <c r="ZZ177" s="61"/>
      <c r="AAA177" s="61"/>
      <c r="AAB177" s="61"/>
      <c r="AAC177" s="61"/>
      <c r="AAD177" s="61"/>
      <c r="AAE177" s="61"/>
      <c r="AAF177" s="61"/>
      <c r="AAG177" s="61"/>
      <c r="AAH177" s="61"/>
      <c r="AAI177" s="61"/>
      <c r="AAJ177" s="61"/>
      <c r="AAK177" s="61"/>
      <c r="AAL177" s="61"/>
      <c r="AAM177" s="61"/>
      <c r="AAN177" s="61"/>
      <c r="AAO177" s="61"/>
      <c r="AAP177" s="61"/>
      <c r="AAQ177" s="61"/>
      <c r="AAR177" s="61"/>
      <c r="AAS177" s="61"/>
      <c r="AAT177" s="61"/>
      <c r="AAU177" s="61"/>
      <c r="AAV177" s="61"/>
      <c r="AAW177" s="61"/>
      <c r="AAX177" s="61"/>
      <c r="AAY177" s="61"/>
      <c r="AAZ177" s="61"/>
      <c r="ABA177" s="61"/>
      <c r="ABB177" s="61"/>
      <c r="ABC177" s="61"/>
      <c r="ABD177" s="61"/>
      <c r="ABE177" s="61"/>
      <c r="ABF177" s="61"/>
      <c r="ABG177" s="61"/>
      <c r="ABH177" s="61"/>
      <c r="ABI177" s="61"/>
      <c r="ABJ177" s="61"/>
      <c r="ABK177" s="61"/>
      <c r="ABL177" s="61"/>
      <c r="ABM177" s="61"/>
      <c r="ABN177" s="61"/>
      <c r="ABO177" s="61"/>
      <c r="ABP177" s="61"/>
      <c r="ABQ177" s="61"/>
      <c r="ABR177" s="61"/>
      <c r="ABS177" s="61"/>
      <c r="ABT177" s="61"/>
      <c r="ABU177" s="61"/>
      <c r="ABV177" s="61"/>
      <c r="ABW177" s="61"/>
      <c r="ABX177" s="61"/>
      <c r="ABY177" s="61"/>
      <c r="ABZ177" s="61"/>
      <c r="ACA177" s="61"/>
      <c r="ACB177" s="61"/>
      <c r="ACC177" s="61"/>
      <c r="ACD177" s="61"/>
      <c r="ACE177" s="61"/>
      <c r="ACF177" s="61"/>
      <c r="ACG177" s="61"/>
      <c r="ACH177" s="61"/>
      <c r="ACI177" s="61"/>
      <c r="ACJ177" s="61"/>
      <c r="ACK177" s="61"/>
      <c r="ACL177" s="61"/>
      <c r="ACM177" s="61"/>
      <c r="ACN177" s="61"/>
      <c r="ACO177" s="61"/>
      <c r="ACP177" s="61"/>
      <c r="ACQ177" s="61"/>
      <c r="ACR177" s="61"/>
      <c r="ACS177" s="61"/>
      <c r="ACT177" s="61"/>
      <c r="ACU177" s="61"/>
      <c r="ACV177" s="61"/>
      <c r="ACW177" s="61"/>
      <c r="ACX177" s="61"/>
      <c r="ACY177" s="61"/>
      <c r="ACZ177" s="61"/>
      <c r="ADA177" s="61"/>
      <c r="ADB177" s="61"/>
      <c r="ADC177" s="61"/>
      <c r="ADD177" s="61"/>
      <c r="ADE177" s="61"/>
      <c r="ADF177" s="61"/>
      <c r="ADG177" s="61"/>
      <c r="ADH177" s="61"/>
      <c r="ADI177" s="61"/>
      <c r="ADJ177" s="61"/>
      <c r="ADK177" s="61"/>
      <c r="ADL177" s="61"/>
      <c r="ADM177" s="61"/>
      <c r="ADN177" s="61"/>
      <c r="ADO177" s="61"/>
      <c r="ADP177" s="61"/>
      <c r="ADQ177" s="61"/>
      <c r="ADR177" s="61"/>
      <c r="ADS177" s="61"/>
      <c r="ADT177" s="61"/>
      <c r="ADU177" s="61"/>
      <c r="ADV177" s="61"/>
      <c r="ADW177" s="61"/>
      <c r="ADX177" s="61"/>
      <c r="ADY177" s="61"/>
      <c r="ADZ177" s="61"/>
      <c r="AEA177" s="61"/>
      <c r="AEB177" s="61"/>
      <c r="AEC177" s="61"/>
      <c r="AED177" s="61"/>
      <c r="AEE177" s="61"/>
      <c r="AEF177" s="61"/>
      <c r="AEG177" s="61"/>
      <c r="AEH177" s="61"/>
      <c r="AEI177" s="61"/>
      <c r="AEJ177" s="61"/>
      <c r="AEK177" s="61"/>
      <c r="AEL177" s="61"/>
      <c r="AEM177" s="61"/>
      <c r="AEN177" s="61"/>
      <c r="AEO177" s="61"/>
      <c r="AEP177" s="61"/>
      <c r="AEQ177" s="61"/>
      <c r="AER177" s="61"/>
      <c r="AES177" s="61"/>
      <c r="AET177" s="61"/>
      <c r="AEU177" s="61"/>
      <c r="AEV177" s="61"/>
      <c r="AEW177" s="61"/>
      <c r="AEX177" s="61"/>
      <c r="AEY177" s="61"/>
      <c r="AEZ177" s="61"/>
      <c r="AFA177" s="61"/>
      <c r="AFB177" s="61"/>
      <c r="AFC177" s="61"/>
      <c r="AFD177" s="61"/>
      <c r="AFE177" s="61"/>
      <c r="AFF177" s="61"/>
      <c r="AFG177" s="61"/>
      <c r="AFH177" s="61"/>
      <c r="AFI177" s="61"/>
      <c r="AFJ177" s="61"/>
      <c r="AFK177" s="61"/>
      <c r="AFL177" s="61"/>
      <c r="AFM177" s="61"/>
      <c r="AFN177" s="61"/>
      <c r="AFO177" s="61"/>
      <c r="AFP177" s="61"/>
      <c r="AFQ177" s="61"/>
      <c r="AFR177" s="61"/>
      <c r="AFS177" s="61"/>
      <c r="AFT177" s="61"/>
      <c r="AFU177" s="61"/>
      <c r="AFV177" s="61"/>
      <c r="AFW177" s="61"/>
      <c r="AFX177" s="61"/>
      <c r="AFY177" s="61"/>
      <c r="AFZ177" s="61"/>
      <c r="AGA177" s="61"/>
      <c r="AGB177" s="61"/>
      <c r="AGC177" s="61"/>
      <c r="AGD177" s="61"/>
      <c r="AGE177" s="61"/>
      <c r="AGF177" s="61"/>
      <c r="AGG177" s="61"/>
      <c r="AGH177" s="61"/>
      <c r="AGI177" s="61"/>
      <c r="AGJ177" s="61"/>
      <c r="AGK177" s="61"/>
      <c r="AGL177" s="61"/>
      <c r="AGM177" s="61"/>
      <c r="AGN177" s="61"/>
      <c r="AGO177" s="61"/>
      <c r="AGP177" s="61"/>
      <c r="AGQ177" s="61"/>
      <c r="AGR177" s="61"/>
      <c r="AGS177" s="61"/>
      <c r="AGT177" s="61"/>
      <c r="AGU177" s="61"/>
      <c r="AGV177" s="61"/>
      <c r="AGW177" s="61"/>
      <c r="AGX177" s="61"/>
      <c r="AGY177" s="61"/>
      <c r="AGZ177" s="61"/>
      <c r="AHA177" s="61"/>
      <c r="AHB177" s="61"/>
      <c r="AHC177" s="61"/>
      <c r="AHD177" s="61"/>
      <c r="AHE177" s="61"/>
      <c r="AHF177" s="61"/>
      <c r="AHG177" s="61"/>
      <c r="AHH177" s="61"/>
      <c r="AHI177" s="61"/>
      <c r="AHJ177" s="61"/>
      <c r="AHK177" s="61"/>
      <c r="AHL177" s="61"/>
      <c r="AHM177" s="61"/>
      <c r="AHN177" s="61"/>
      <c r="AHO177" s="61"/>
      <c r="AHP177" s="61"/>
      <c r="AHQ177" s="61"/>
      <c r="AHR177" s="61"/>
      <c r="AHS177" s="61"/>
      <c r="AHT177" s="61"/>
      <c r="AHU177" s="61"/>
      <c r="AHV177" s="61"/>
      <c r="AHW177" s="61"/>
      <c r="AHX177" s="61"/>
      <c r="AHY177" s="61"/>
      <c r="AHZ177" s="61"/>
      <c r="AIA177" s="61"/>
      <c r="AIB177" s="61"/>
      <c r="AIC177" s="61"/>
      <c r="AID177" s="61"/>
      <c r="AIE177" s="61"/>
      <c r="AIF177" s="61"/>
      <c r="AIG177" s="61"/>
      <c r="AIH177" s="61"/>
      <c r="AII177" s="61"/>
      <c r="AIJ177" s="61"/>
      <c r="AIK177" s="61"/>
      <c r="AIL177" s="61"/>
      <c r="AIM177" s="61"/>
      <c r="AIN177" s="61"/>
      <c r="AIO177" s="61"/>
      <c r="AIP177" s="61"/>
      <c r="AIQ177" s="61"/>
      <c r="AIR177" s="61"/>
      <c r="AIS177" s="61"/>
      <c r="AIT177" s="61"/>
      <c r="AIU177" s="61"/>
      <c r="AIV177" s="61"/>
      <c r="AIW177" s="61"/>
      <c r="AIX177" s="61"/>
      <c r="AIY177" s="61"/>
      <c r="AIZ177" s="61"/>
      <c r="AJA177" s="61"/>
      <c r="AJB177" s="61"/>
      <c r="AJC177" s="61"/>
      <c r="AJD177" s="61"/>
      <c r="AJE177" s="61"/>
      <c r="AJF177" s="61"/>
      <c r="AJG177" s="61"/>
      <c r="AJH177" s="61"/>
      <c r="AJI177" s="61"/>
      <c r="AJJ177" s="61"/>
      <c r="AJK177" s="61"/>
      <c r="AJL177" s="61"/>
      <c r="AJM177" s="61"/>
      <c r="AJN177" s="61"/>
      <c r="AJO177" s="61"/>
      <c r="AJP177" s="61"/>
      <c r="AJQ177" s="61"/>
      <c r="AJR177" s="61"/>
      <c r="AJS177" s="61"/>
      <c r="AJT177" s="61"/>
      <c r="AJU177" s="61"/>
      <c r="AJV177" s="61"/>
      <c r="AJW177" s="61"/>
      <c r="AJX177" s="61"/>
      <c r="AJY177" s="61"/>
      <c r="AJZ177" s="61"/>
      <c r="AKA177" s="61"/>
      <c r="AKB177" s="61"/>
      <c r="AKC177" s="61"/>
      <c r="AKD177" s="61"/>
      <c r="AKE177" s="61"/>
      <c r="AKF177" s="61"/>
      <c r="AKG177" s="61"/>
      <c r="AKH177" s="61"/>
      <c r="AKI177" s="61"/>
      <c r="AKJ177" s="61"/>
      <c r="AKK177" s="61"/>
      <c r="AKL177" s="61"/>
      <c r="AKM177" s="61"/>
      <c r="AKN177" s="61"/>
      <c r="AKO177" s="61"/>
      <c r="AKP177" s="61"/>
      <c r="AKQ177" s="61"/>
      <c r="AKR177" s="61"/>
      <c r="AKS177" s="61"/>
      <c r="AKT177" s="61"/>
      <c r="AKU177" s="61"/>
      <c r="AKV177" s="61"/>
      <c r="AKW177" s="61"/>
      <c r="AKX177" s="61"/>
      <c r="AKY177" s="61"/>
      <c r="AKZ177" s="61"/>
      <c r="ALA177" s="61"/>
      <c r="ALB177" s="61"/>
      <c r="ALC177" s="61"/>
      <c r="ALD177" s="61"/>
      <c r="ALE177" s="61"/>
      <c r="ALF177" s="61"/>
      <c r="ALG177" s="61"/>
      <c r="ALH177" s="61"/>
      <c r="ALI177" s="61"/>
      <c r="ALJ177" s="61"/>
      <c r="ALK177" s="61"/>
      <c r="ALL177" s="61"/>
      <c r="ALM177" s="61"/>
      <c r="ALN177" s="61"/>
      <c r="ALO177" s="61"/>
      <c r="ALP177" s="61"/>
      <c r="ALQ177" s="61"/>
      <c r="ALR177" s="61"/>
      <c r="ALS177" s="61"/>
      <c r="ALT177" s="61"/>
      <c r="ALU177" s="61"/>
      <c r="ALV177" s="61"/>
      <c r="ALW177" s="61"/>
      <c r="ALX177" s="61"/>
      <c r="ALY177" s="61"/>
      <c r="ALZ177" s="61"/>
      <c r="AMA177" s="61"/>
      <c r="AMB177" s="61"/>
      <c r="AMC177" s="61"/>
      <c r="AMD177" s="61"/>
      <c r="AME177" s="61"/>
      <c r="AMF177" s="61"/>
      <c r="AMG177" s="61"/>
      <c r="AMH177" s="61"/>
      <c r="AMI177" s="61"/>
      <c r="AMJ177" s="61"/>
      <c r="AMK177" s="61"/>
      <c r="AML177" s="61"/>
      <c r="AMM177" s="61"/>
      <c r="AMN177" s="61"/>
      <c r="AMO177" s="61"/>
      <c r="AMP177" s="61"/>
      <c r="AMQ177" s="61"/>
      <c r="AMR177" s="61"/>
      <c r="AMS177" s="61"/>
      <c r="AMT177" s="61"/>
      <c r="AMU177" s="61"/>
      <c r="AMV177" s="61"/>
      <c r="AMW177" s="61"/>
      <c r="AMX177" s="61"/>
      <c r="AMY177" s="61"/>
      <c r="AMZ177" s="61"/>
      <c r="ANA177" s="61"/>
      <c r="ANB177" s="61"/>
      <c r="ANC177" s="61"/>
      <c r="AND177" s="61"/>
      <c r="ANE177" s="61"/>
      <c r="ANF177" s="61"/>
      <c r="ANG177" s="61"/>
      <c r="ANH177" s="61"/>
      <c r="ANI177" s="61"/>
      <c r="ANJ177" s="35"/>
    </row>
    <row r="178" spans="1:1050" ht="26.1" customHeight="1" outlineLevel="2" x14ac:dyDescent="0.2">
      <c r="A178" s="226">
        <v>920</v>
      </c>
      <c r="B178" s="7" t="s">
        <v>137</v>
      </c>
      <c r="C178" s="7" t="s">
        <v>226</v>
      </c>
      <c r="D178" s="7" t="s">
        <v>10</v>
      </c>
      <c r="E178" s="7" t="s">
        <v>127</v>
      </c>
      <c r="F178" s="7" t="s">
        <v>247</v>
      </c>
      <c r="G178" s="43" t="s">
        <v>316</v>
      </c>
      <c r="H178" s="42" t="s">
        <v>130</v>
      </c>
      <c r="I178" s="42">
        <v>26</v>
      </c>
      <c r="J178" s="44">
        <v>502.03</v>
      </c>
      <c r="K178" s="44">
        <v>105.43</v>
      </c>
      <c r="L178" s="44"/>
      <c r="M178" s="44"/>
      <c r="N178" s="44"/>
      <c r="O178" s="44"/>
      <c r="P178" s="44">
        <v>305.62</v>
      </c>
      <c r="Q178" s="44">
        <v>183.24</v>
      </c>
      <c r="R178" s="44"/>
      <c r="S178" s="44"/>
      <c r="T178" s="44">
        <f t="shared" si="134"/>
        <v>1096.3200000000002</v>
      </c>
      <c r="U178" s="44">
        <f t="shared" si="135"/>
        <v>14982</v>
      </c>
      <c r="V178" s="42">
        <v>10</v>
      </c>
      <c r="W178" s="45">
        <v>26</v>
      </c>
      <c r="X178" s="46">
        <f>VLOOKUP(W178,'[1]PPTOS GENERALES 2024'!$AL$11:$AN$40,3)*Y178</f>
        <v>839.48</v>
      </c>
      <c r="Y178" s="47">
        <v>1</v>
      </c>
      <c r="Z178" s="48">
        <f>VLOOKUP(C178,'[1]PPTOS GENERALES 2024'!$AL$3:$AO$8,4)*Y178</f>
        <v>1333.4</v>
      </c>
      <c r="AA178" s="48">
        <f>VLOOKUP(C178,'[1]PPTOS GENERALES 2024'!$AL$3:$AP$8,5)*DM178*Y178</f>
        <v>171.06666666666666</v>
      </c>
      <c r="AB178" s="48"/>
      <c r="AC178" s="44">
        <f>VLOOKUP(C178,'[1]PPTOS GENERALES 2024'!$AU$3:$AV$8,2)*Y178</f>
        <v>822.82899999999995</v>
      </c>
      <c r="AD178" s="44">
        <f>VLOOKUP(C178,'[1]PPTOS GENERALES 2024'!$AU$3:$AW$8,3)*DM178*Y178</f>
        <v>105.60916666666667</v>
      </c>
      <c r="AE178" s="49">
        <f>VLOOKUP(I178,'[1]PPTOS GENERALES 2024'!$AL$11:$AN$40,3)*Y178</f>
        <v>839.48</v>
      </c>
      <c r="AF178" s="44">
        <v>279.64</v>
      </c>
      <c r="AG178" s="44">
        <f>VLOOKUP(V178,'[1]PPTOS GENERALES 2024'!$AL$45:$AU$56,10)*Y178</f>
        <v>1081.02</v>
      </c>
      <c r="AH178" s="44"/>
      <c r="AI178" s="44"/>
      <c r="AJ178" s="44"/>
      <c r="AK178" s="50"/>
      <c r="AL178" s="44">
        <f>VLOOKUP(V178,'[1]PPTOS GENERALES 2024'!$AL$45:$BB$56,12)*AK178</f>
        <v>0</v>
      </c>
      <c r="AM178" s="50"/>
      <c r="AN178" s="44">
        <f>VLOOKUP(V178,'[1]PPTOS GENERALES 2024'!$AL$45:$BB$56,14)*AM178</f>
        <v>0</v>
      </c>
      <c r="AO178" s="50"/>
      <c r="AP178" s="44">
        <f>VLOOKUP(V178,'[1]PPTOS GENERALES 2024'!$AL$45:$BB$56,15)*AO178</f>
        <v>0</v>
      </c>
      <c r="AQ178" s="50"/>
      <c r="AR178" s="44">
        <f>VLOOKUP(V178,'[1]PPTOS GENERALES 2024'!$AL$45:$BB$56,17)*AQ178</f>
        <v>0</v>
      </c>
      <c r="AS178" s="50"/>
      <c r="AT178" s="44">
        <f>VLOOKUP(V178,'[1]PPTOS GENERALES 2024'!$AL$45:$BG$56,18)*AS178</f>
        <v>0</v>
      </c>
      <c r="AU178" s="20"/>
      <c r="AV178" s="44">
        <f>VLOOKUP(V178,'[1]PPTOS GENERALES 2024'!$AL$45:$BG$56,19)*AU178</f>
        <v>0</v>
      </c>
      <c r="AW178" s="20"/>
      <c r="AX178" s="44">
        <f>VLOOKUP(V178,'[1]PPTOS GENERALES 2024'!$AL$45:$BG$56,20)*AW178</f>
        <v>0</v>
      </c>
      <c r="AY178" s="20"/>
      <c r="AZ178" s="44">
        <f>VLOOKUP(V178,'[1]PPTOS GENERALES 2024'!$AL$45:$BG$56,21)*AY178</f>
        <v>0</v>
      </c>
      <c r="BA178" s="20"/>
      <c r="BB178" s="44">
        <f>VLOOKUP(V178,'[1]PPTOS GENERALES 2024'!$AL$45:$BG$56,22)*BA178</f>
        <v>0</v>
      </c>
      <c r="BC178" s="20"/>
      <c r="BD178" s="270">
        <f>VLOOKUP(V178,'[1]PPTOS GENERALES 2024'!$AL$45:$BZ$56,23)*BC178</f>
        <v>0</v>
      </c>
      <c r="BE178" s="20"/>
      <c r="BF178" s="270">
        <f>VLOOKUP(V178,'[1]PPTOS GENERALES 2024'!$AL$45:$BZ$56,24)*BE178</f>
        <v>0</v>
      </c>
      <c r="BG178" s="20"/>
      <c r="BH178" s="270">
        <f>VLOOKUP(V178,'[1]PPTOS GENERALES 2024'!$AL$45:$BZ$56,25)*BG178</f>
        <v>0</v>
      </c>
      <c r="BI178" s="20"/>
      <c r="BJ178" s="270">
        <f>VLOOKUP(V178,'[1]PPTOS GENERALES 2024'!$AL$45:$BZ$56,26)*BI178</f>
        <v>0</v>
      </c>
      <c r="BK178" s="20"/>
      <c r="BL178" s="270">
        <f>VLOOKUP(V178,'[1]PPTOS GENERALES 2024'!$AL$45:$BZ$56,27)*BK178</f>
        <v>0</v>
      </c>
      <c r="BM178" s="270"/>
      <c r="BN178" s="270">
        <f>VLOOKUP(V178,'[1]PPTOS GENERALES 2024'!$AL$45:$BZ$56,28)*BM178</f>
        <v>0</v>
      </c>
      <c r="BO178" s="270"/>
      <c r="BP178" s="270">
        <f>VLOOKUP(V178,'[1]PPTOS GENERALES 2024'!$AL$45:$BZ$56,29)*BO178</f>
        <v>0</v>
      </c>
      <c r="BQ178" s="270"/>
      <c r="BR178" s="270">
        <f>VLOOKUP(V178,'[1]PPTOS GENERALES 2024'!$AL$45:$BZ$56,30)*BQ178</f>
        <v>0</v>
      </c>
      <c r="BS178" s="270"/>
      <c r="BT178" s="270">
        <f>VLOOKUP(V178,'[1]PPTOS GENERALES 2024'!$AL$45:$BZ$56,31)*BS178</f>
        <v>0</v>
      </c>
      <c r="BU178" s="270"/>
      <c r="BV178" s="270">
        <f>VLOOKUP(V178,'[1]PPTOS GENERALES 2024'!$AL$45:$BZ$56,32)*BU178</f>
        <v>0</v>
      </c>
      <c r="BW178" s="270"/>
      <c r="BX178" s="270">
        <f>VLOOKUP(V178,'[1]PPTOS GENERALES 2024'!$AL$45:$BZ$56,33)*BW178</f>
        <v>0</v>
      </c>
      <c r="BY178" s="270"/>
      <c r="BZ178" s="270">
        <f>VLOOKUP(V178,'[1]PPTOS GENERALES 2024'!$AL$45:$BZ$56,34)*BY178</f>
        <v>0</v>
      </c>
      <c r="CA178" s="270"/>
      <c r="CB178" s="270">
        <f>VLOOKUP(V178,'[1]PPTOS GENERALES 2024'!$AL$45:$BZ$56,35)*CA178</f>
        <v>0</v>
      </c>
      <c r="CC178" s="270">
        <v>0</v>
      </c>
      <c r="CD178" s="270">
        <f>VLOOKUP(V178,'[1]PPTOS GENERALES 2024'!$AL$45:$BZ$56,36)*CC178</f>
        <v>0</v>
      </c>
      <c r="CE178" s="270">
        <v>0</v>
      </c>
      <c r="CF178" s="270">
        <f>VLOOKUP(V178,'[1]PPTOS GENERALES 2024'!$AL$45:$BZ$56,37)*CE178</f>
        <v>0</v>
      </c>
      <c r="CG178" s="270">
        <v>0</v>
      </c>
      <c r="CH178" s="270">
        <f>VLOOKUP(V178,'[1]PPTOS GENERALES 2024'!$AL$45:$BZ$56,38)*CG178</f>
        <v>0</v>
      </c>
      <c r="CI178" s="270">
        <v>0</v>
      </c>
      <c r="CJ178" s="270">
        <f>VLOOKUP(V178,'[1]PPTOS GENERALES 2024'!$AL$45:$BZ$56,39)*CI178</f>
        <v>0</v>
      </c>
      <c r="CK178" s="270"/>
      <c r="CL178" s="270">
        <f>VLOOKUP(V178,'[1]PPTOS GENERALES 2024'!$AL$45:$BZ$56,40)*CK178</f>
        <v>0</v>
      </c>
      <c r="CM178" s="270"/>
      <c r="CN178" s="270">
        <f>VLOOKUP(V178,'[1]PPTOS GENERALES 2024'!$AL$45:$BZ$56,41)*CM178</f>
        <v>0</v>
      </c>
      <c r="CO178" s="270">
        <f>ROUND((Z178*12)+(AC178*2),2)</f>
        <v>17646.46</v>
      </c>
      <c r="CP178" s="44"/>
      <c r="CQ178" s="44"/>
      <c r="CR178" s="44"/>
      <c r="CS178" s="44"/>
      <c r="CT178" s="44">
        <v>0</v>
      </c>
      <c r="CU178" s="44">
        <f>(AA178*12)+ (AD178*2)+AB178</f>
        <v>2264.0183333333334</v>
      </c>
      <c r="CV178" s="44"/>
      <c r="CW178" s="44">
        <f>(AE178+AF178)*14</f>
        <v>15667.679999999998</v>
      </c>
      <c r="CX178" s="44">
        <f>AG178*14</f>
        <v>15134.279999999999</v>
      </c>
      <c r="CY178" s="270">
        <f t="shared" si="136"/>
        <v>0</v>
      </c>
      <c r="CZ178" s="278">
        <f t="shared" si="137"/>
        <v>15134.279999999999</v>
      </c>
      <c r="DA178" s="129">
        <f>CP178+CR178+CS178+CO178+CU178+CW178+CX178+CY178</f>
        <v>50712.438333333332</v>
      </c>
      <c r="DB178" s="21">
        <v>0</v>
      </c>
      <c r="DC178" s="53">
        <f t="shared" si="138"/>
        <v>51864.493333333339</v>
      </c>
      <c r="DD178" s="54">
        <f t="shared" si="139"/>
        <v>2.4617870333288838</v>
      </c>
      <c r="DE178" s="44"/>
      <c r="DF178" s="44"/>
      <c r="DG178" s="44">
        <f t="shared" si="140"/>
        <v>3704.6066666666666</v>
      </c>
      <c r="DH178" s="42" t="e">
        <f>#REF!-#REF!</f>
        <v>#REF!</v>
      </c>
      <c r="DI178" s="55" t="s">
        <v>122</v>
      </c>
      <c r="DJ178" s="57">
        <v>41920</v>
      </c>
      <c r="DK178" s="284">
        <v>45658</v>
      </c>
      <c r="DL178" s="58">
        <f t="shared" si="141"/>
        <v>3.3333333333333335</v>
      </c>
      <c r="DM178" s="58">
        <f t="shared" si="142"/>
        <v>3.3333333333333335</v>
      </c>
      <c r="DN178" s="175">
        <f>ROUND(AF178/30,2)</f>
        <v>9.32</v>
      </c>
      <c r="DO178" s="175">
        <f>ROUND(AJ178/30,2)</f>
        <v>0</v>
      </c>
      <c r="DP178" s="175">
        <f>ROUND(AL178/30,2)</f>
        <v>0</v>
      </c>
      <c r="DQ178" s="175">
        <f>ROUND(AN178/30,2)</f>
        <v>0</v>
      </c>
      <c r="DR178" s="175">
        <f>ROUND(AP178/30,2)</f>
        <v>0</v>
      </c>
      <c r="DS178" s="175">
        <f>ROUND(AR178/30,2)</f>
        <v>0</v>
      </c>
      <c r="DT178" s="175">
        <f>ROUND(AT178/30,2)</f>
        <v>0</v>
      </c>
      <c r="DU178" s="175">
        <f>ROUND(AV178/30,2)</f>
        <v>0</v>
      </c>
      <c r="DV178" s="175">
        <f>ROUND(AX178/30,2)</f>
        <v>0</v>
      </c>
      <c r="DW178" s="175">
        <f>ROUND(AZ178/30,2)</f>
        <v>0</v>
      </c>
      <c r="DX178" s="175">
        <f>ROUND(BB178/30,2)</f>
        <v>0</v>
      </c>
      <c r="DY178" s="61"/>
      <c r="DZ178" s="62">
        <v>326</v>
      </c>
      <c r="EA178" s="62">
        <v>1190.08</v>
      </c>
      <c r="EB178" s="63" t="e">
        <f>#REF!-DZ178</f>
        <v>#REF!</v>
      </c>
      <c r="EC178" s="64">
        <f>DG178-EA178</f>
        <v>2514.5266666666666</v>
      </c>
      <c r="ED178" s="64">
        <f>ROUND(DB178/2,2)</f>
        <v>0</v>
      </c>
      <c r="EE178" s="61"/>
      <c r="EF178" s="61"/>
      <c r="EG178" s="61"/>
      <c r="EH178" s="61"/>
      <c r="EI178" s="134" t="s">
        <v>123</v>
      </c>
      <c r="EJ178" s="41">
        <v>920</v>
      </c>
      <c r="EK178" s="67">
        <v>9</v>
      </c>
      <c r="EL178" s="68">
        <v>2</v>
      </c>
      <c r="EM178" s="174">
        <v>0</v>
      </c>
      <c r="EN178" s="300" t="s">
        <v>132</v>
      </c>
      <c r="EO178" s="537" t="s">
        <v>132</v>
      </c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  <c r="HI178" s="61"/>
      <c r="HJ178" s="61"/>
      <c r="HK178" s="61"/>
      <c r="HL178" s="61"/>
      <c r="HM178" s="61"/>
      <c r="HN178" s="61"/>
      <c r="HO178" s="61"/>
      <c r="HP178" s="61"/>
      <c r="HQ178" s="61"/>
      <c r="HR178" s="61"/>
      <c r="HS178" s="61"/>
      <c r="HT178" s="61"/>
      <c r="HU178" s="61"/>
      <c r="HV178" s="61"/>
      <c r="HW178" s="61"/>
      <c r="HX178" s="61"/>
      <c r="HY178" s="61"/>
      <c r="HZ178" s="61"/>
      <c r="IA178" s="61"/>
      <c r="IB178" s="61"/>
      <c r="IC178" s="61"/>
      <c r="ID178" s="61"/>
      <c r="IE178" s="61"/>
      <c r="IF178" s="61"/>
      <c r="IG178" s="61"/>
      <c r="IH178" s="61"/>
      <c r="II178" s="61"/>
      <c r="IJ178" s="61"/>
      <c r="IK178" s="61"/>
      <c r="IL178" s="61"/>
      <c r="IM178" s="61"/>
      <c r="IN178" s="61"/>
      <c r="IO178" s="61"/>
      <c r="IP178" s="61"/>
      <c r="IQ178" s="61"/>
      <c r="IR178" s="61"/>
      <c r="IS178" s="61"/>
      <c r="IT178" s="61"/>
      <c r="IU178" s="61"/>
      <c r="IV178" s="61"/>
      <c r="IW178" s="61"/>
      <c r="IX178" s="61"/>
      <c r="IY178" s="61"/>
      <c r="IZ178" s="61"/>
      <c r="JA178" s="61"/>
      <c r="JB178" s="61"/>
      <c r="JC178" s="61"/>
      <c r="JD178" s="61"/>
      <c r="JE178" s="61"/>
      <c r="JF178" s="61"/>
      <c r="JG178" s="61"/>
      <c r="JH178" s="61"/>
      <c r="JI178" s="61"/>
      <c r="JJ178" s="61"/>
      <c r="JK178" s="61"/>
      <c r="JL178" s="61"/>
      <c r="JM178" s="61"/>
      <c r="JN178" s="61"/>
      <c r="JO178" s="61"/>
      <c r="JP178" s="61"/>
      <c r="JQ178" s="61"/>
      <c r="JR178" s="61"/>
      <c r="JS178" s="61"/>
      <c r="JT178" s="61"/>
      <c r="JU178" s="61"/>
      <c r="JV178" s="61"/>
      <c r="JW178" s="61"/>
      <c r="JX178" s="61"/>
      <c r="JY178" s="61"/>
      <c r="JZ178" s="61"/>
      <c r="KA178" s="61"/>
      <c r="KB178" s="61"/>
      <c r="KC178" s="61"/>
      <c r="KD178" s="61"/>
      <c r="KE178" s="61"/>
      <c r="KF178" s="61"/>
      <c r="KG178" s="61"/>
      <c r="KH178" s="61"/>
      <c r="KI178" s="61"/>
      <c r="KJ178" s="61"/>
      <c r="KK178" s="61"/>
      <c r="KL178" s="61"/>
      <c r="KM178" s="61"/>
      <c r="KN178" s="61"/>
      <c r="KO178" s="61"/>
      <c r="KP178" s="61"/>
      <c r="KQ178" s="61"/>
      <c r="KR178" s="61"/>
      <c r="KS178" s="61"/>
      <c r="KT178" s="61"/>
      <c r="KU178" s="61"/>
      <c r="KV178" s="61"/>
      <c r="KW178" s="61"/>
      <c r="KX178" s="61"/>
      <c r="KY178" s="61"/>
      <c r="KZ178" s="61"/>
      <c r="LA178" s="61"/>
      <c r="LB178" s="61"/>
      <c r="LC178" s="61"/>
      <c r="LD178" s="61"/>
      <c r="LE178" s="61"/>
      <c r="LF178" s="61"/>
      <c r="LG178" s="61"/>
      <c r="LH178" s="61"/>
      <c r="LI178" s="61"/>
      <c r="LJ178" s="61"/>
      <c r="LK178" s="61"/>
      <c r="LL178" s="61"/>
      <c r="LM178" s="61"/>
      <c r="LN178" s="61"/>
      <c r="LO178" s="61"/>
      <c r="LP178" s="61"/>
      <c r="LQ178" s="61"/>
      <c r="LR178" s="61"/>
      <c r="LS178" s="61"/>
      <c r="LT178" s="61"/>
      <c r="LU178" s="61"/>
      <c r="LV178" s="61"/>
      <c r="LW178" s="61"/>
      <c r="LX178" s="61"/>
      <c r="LY178" s="61"/>
      <c r="LZ178" s="61"/>
      <c r="MA178" s="61"/>
      <c r="MB178" s="61"/>
      <c r="MC178" s="61"/>
      <c r="MD178" s="61"/>
      <c r="ME178" s="61"/>
      <c r="MF178" s="61"/>
      <c r="MG178" s="61"/>
      <c r="MH178" s="61"/>
      <c r="MI178" s="61"/>
      <c r="MJ178" s="61"/>
      <c r="MK178" s="61"/>
      <c r="ML178" s="61"/>
      <c r="MM178" s="61"/>
      <c r="MN178" s="61"/>
      <c r="MO178" s="61"/>
      <c r="MP178" s="61"/>
      <c r="MQ178" s="61"/>
      <c r="MR178" s="61"/>
      <c r="MS178" s="61"/>
      <c r="MT178" s="61"/>
      <c r="MU178" s="61"/>
      <c r="MV178" s="61"/>
      <c r="MW178" s="61"/>
      <c r="MX178" s="61"/>
      <c r="MY178" s="61"/>
      <c r="MZ178" s="61"/>
      <c r="NA178" s="61"/>
      <c r="NB178" s="61"/>
      <c r="NC178" s="61"/>
      <c r="ND178" s="61"/>
      <c r="NE178" s="61"/>
      <c r="NF178" s="61"/>
      <c r="NG178" s="61"/>
      <c r="NH178" s="61"/>
      <c r="NI178" s="61"/>
      <c r="NJ178" s="61"/>
      <c r="NK178" s="61"/>
      <c r="NL178" s="61"/>
      <c r="NM178" s="61"/>
      <c r="NN178" s="61"/>
      <c r="NO178" s="61"/>
      <c r="NP178" s="61"/>
      <c r="NQ178" s="61"/>
      <c r="NR178" s="61"/>
      <c r="NS178" s="61"/>
      <c r="NT178" s="61"/>
      <c r="NU178" s="61"/>
      <c r="NV178" s="61"/>
      <c r="NW178" s="61"/>
      <c r="NX178" s="61"/>
      <c r="NY178" s="61"/>
      <c r="NZ178" s="61"/>
      <c r="OA178" s="61"/>
      <c r="OB178" s="61"/>
      <c r="OC178" s="61"/>
      <c r="OD178" s="61"/>
      <c r="OE178" s="61"/>
      <c r="OF178" s="61"/>
      <c r="OG178" s="61"/>
      <c r="OH178" s="61"/>
      <c r="OI178" s="61"/>
      <c r="OJ178" s="61"/>
      <c r="OK178" s="61"/>
      <c r="OL178" s="61"/>
      <c r="OM178" s="61"/>
      <c r="ON178" s="61"/>
      <c r="OO178" s="61"/>
      <c r="OP178" s="61"/>
      <c r="OQ178" s="61"/>
      <c r="OR178" s="61"/>
      <c r="OS178" s="61"/>
      <c r="OT178" s="61"/>
      <c r="OU178" s="61"/>
      <c r="OV178" s="61"/>
      <c r="OW178" s="61"/>
      <c r="OX178" s="61"/>
      <c r="OY178" s="61"/>
      <c r="OZ178" s="61"/>
      <c r="PA178" s="61"/>
      <c r="PB178" s="61"/>
      <c r="PC178" s="61"/>
      <c r="PD178" s="61"/>
      <c r="PE178" s="61"/>
      <c r="PF178" s="61"/>
      <c r="PG178" s="61"/>
      <c r="PH178" s="61"/>
      <c r="PI178" s="61"/>
      <c r="PJ178" s="61"/>
      <c r="PK178" s="61"/>
      <c r="PL178" s="61"/>
      <c r="PM178" s="61"/>
      <c r="PN178" s="61"/>
      <c r="PO178" s="61"/>
      <c r="PP178" s="61"/>
      <c r="PQ178" s="61"/>
      <c r="PR178" s="61"/>
      <c r="PS178" s="61"/>
      <c r="PT178" s="61"/>
      <c r="PU178" s="61"/>
      <c r="PV178" s="61"/>
      <c r="PW178" s="61"/>
      <c r="PX178" s="61"/>
      <c r="PY178" s="61"/>
      <c r="PZ178" s="61"/>
      <c r="QA178" s="61"/>
      <c r="QB178" s="61"/>
      <c r="QC178" s="61"/>
      <c r="QD178" s="61"/>
      <c r="QE178" s="61"/>
      <c r="QF178" s="61"/>
      <c r="QG178" s="61"/>
      <c r="QH178" s="61"/>
      <c r="QI178" s="61"/>
      <c r="QJ178" s="61"/>
      <c r="QK178" s="61"/>
      <c r="QL178" s="61"/>
      <c r="QM178" s="61"/>
      <c r="QN178" s="61"/>
      <c r="QO178" s="61"/>
      <c r="QP178" s="61"/>
      <c r="QQ178" s="61"/>
      <c r="QR178" s="61"/>
      <c r="QS178" s="61"/>
      <c r="QT178" s="61"/>
      <c r="QU178" s="61"/>
      <c r="QV178" s="61"/>
      <c r="QW178" s="61"/>
      <c r="QX178" s="61"/>
      <c r="QY178" s="61"/>
      <c r="QZ178" s="61"/>
      <c r="RA178" s="61"/>
      <c r="RB178" s="61"/>
      <c r="RC178" s="61"/>
      <c r="RD178" s="61"/>
      <c r="RE178" s="61"/>
      <c r="RF178" s="61"/>
      <c r="RG178" s="61"/>
      <c r="RH178" s="61"/>
      <c r="RI178" s="61"/>
      <c r="RJ178" s="61"/>
      <c r="RK178" s="61"/>
      <c r="RL178" s="61"/>
      <c r="RM178" s="61"/>
      <c r="RN178" s="61"/>
      <c r="RO178" s="61"/>
      <c r="RP178" s="61"/>
      <c r="RQ178" s="61"/>
      <c r="RR178" s="61"/>
      <c r="RS178" s="61"/>
      <c r="RT178" s="61"/>
      <c r="RU178" s="61"/>
      <c r="RV178" s="61"/>
      <c r="RW178" s="61"/>
      <c r="RX178" s="61"/>
      <c r="RY178" s="61"/>
      <c r="RZ178" s="61"/>
      <c r="SA178" s="61"/>
      <c r="SB178" s="61"/>
      <c r="SC178" s="61"/>
      <c r="SD178" s="61"/>
      <c r="SE178" s="61"/>
      <c r="SF178" s="61"/>
      <c r="SG178" s="61"/>
      <c r="SH178" s="61"/>
      <c r="SI178" s="61"/>
      <c r="SJ178" s="61"/>
      <c r="SK178" s="61"/>
      <c r="SL178" s="61"/>
      <c r="SM178" s="61"/>
      <c r="SN178" s="61"/>
      <c r="SO178" s="61"/>
      <c r="SP178" s="61"/>
      <c r="SQ178" s="61"/>
      <c r="SR178" s="61"/>
      <c r="SS178" s="61"/>
      <c r="ST178" s="61"/>
      <c r="SU178" s="61"/>
      <c r="SV178" s="61"/>
      <c r="SW178" s="61"/>
      <c r="SX178" s="61"/>
      <c r="SY178" s="61"/>
      <c r="SZ178" s="61"/>
      <c r="TA178" s="61"/>
      <c r="TB178" s="61"/>
      <c r="TC178" s="61"/>
      <c r="TD178" s="61"/>
      <c r="TE178" s="61"/>
      <c r="TF178" s="61"/>
      <c r="TG178" s="61"/>
      <c r="TH178" s="61"/>
      <c r="TI178" s="61"/>
      <c r="TJ178" s="61"/>
      <c r="TK178" s="61"/>
      <c r="TL178" s="61"/>
      <c r="TM178" s="61"/>
      <c r="TN178" s="61"/>
      <c r="TO178" s="61"/>
      <c r="TP178" s="61"/>
      <c r="TQ178" s="61"/>
      <c r="TR178" s="61"/>
      <c r="TS178" s="61"/>
      <c r="TT178" s="61"/>
      <c r="TU178" s="61"/>
      <c r="TV178" s="61"/>
      <c r="TW178" s="61"/>
      <c r="TX178" s="61"/>
      <c r="TY178" s="61"/>
      <c r="TZ178" s="61"/>
      <c r="UA178" s="61"/>
      <c r="UB178" s="61"/>
      <c r="UC178" s="61"/>
      <c r="UD178" s="61"/>
      <c r="UE178" s="61"/>
      <c r="UF178" s="61"/>
      <c r="UG178" s="61"/>
      <c r="UH178" s="61"/>
      <c r="UI178" s="61"/>
      <c r="UJ178" s="61"/>
      <c r="UK178" s="61"/>
      <c r="UL178" s="61"/>
      <c r="UM178" s="61"/>
      <c r="UN178" s="61"/>
      <c r="UO178" s="61"/>
      <c r="UP178" s="61"/>
      <c r="UQ178" s="61"/>
      <c r="UR178" s="61"/>
      <c r="US178" s="61"/>
      <c r="UT178" s="61"/>
      <c r="UU178" s="61"/>
      <c r="UV178" s="61"/>
      <c r="UW178" s="61"/>
      <c r="UX178" s="61"/>
      <c r="UY178" s="61"/>
      <c r="UZ178" s="61"/>
      <c r="VA178" s="61"/>
      <c r="VB178" s="61"/>
      <c r="VC178" s="61"/>
      <c r="VD178" s="61"/>
      <c r="VE178" s="61"/>
      <c r="VF178" s="61"/>
      <c r="VG178" s="61"/>
      <c r="VH178" s="61"/>
      <c r="VI178" s="61"/>
      <c r="VJ178" s="61"/>
      <c r="VK178" s="61"/>
      <c r="VL178" s="61"/>
      <c r="VM178" s="61"/>
      <c r="VN178" s="61"/>
      <c r="VO178" s="61"/>
      <c r="VP178" s="61"/>
      <c r="VQ178" s="61"/>
      <c r="VR178" s="61"/>
      <c r="VS178" s="61"/>
      <c r="VT178" s="61"/>
      <c r="VU178" s="61"/>
      <c r="VV178" s="61"/>
      <c r="VW178" s="61"/>
      <c r="VX178" s="61"/>
      <c r="VY178" s="61"/>
      <c r="VZ178" s="61"/>
      <c r="WA178" s="61"/>
      <c r="WB178" s="61"/>
      <c r="WC178" s="61"/>
      <c r="WD178" s="61"/>
      <c r="WE178" s="61"/>
      <c r="WF178" s="61"/>
      <c r="WG178" s="61"/>
      <c r="WH178" s="61"/>
      <c r="WI178" s="61"/>
      <c r="WJ178" s="61"/>
      <c r="WK178" s="61"/>
      <c r="WL178" s="61"/>
      <c r="WM178" s="61"/>
      <c r="WN178" s="61"/>
      <c r="WO178" s="61"/>
      <c r="WP178" s="61"/>
      <c r="WQ178" s="61"/>
      <c r="WR178" s="61"/>
      <c r="WS178" s="61"/>
      <c r="WT178" s="61"/>
      <c r="WU178" s="61"/>
      <c r="WV178" s="61"/>
      <c r="WW178" s="61"/>
      <c r="WX178" s="61"/>
      <c r="WY178" s="61"/>
      <c r="WZ178" s="61"/>
      <c r="XA178" s="61"/>
      <c r="XB178" s="61"/>
      <c r="XC178" s="61"/>
      <c r="XD178" s="61"/>
      <c r="XE178" s="61"/>
      <c r="XF178" s="61"/>
      <c r="XG178" s="61"/>
      <c r="XH178" s="61"/>
      <c r="XI178" s="61"/>
      <c r="XJ178" s="61"/>
      <c r="XK178" s="61"/>
      <c r="XL178" s="61"/>
      <c r="XM178" s="61"/>
      <c r="XN178" s="61"/>
      <c r="XO178" s="61"/>
      <c r="XP178" s="61"/>
      <c r="XQ178" s="61"/>
      <c r="XR178" s="61"/>
      <c r="XS178" s="61"/>
      <c r="XT178" s="61"/>
      <c r="XU178" s="61"/>
      <c r="XV178" s="61"/>
      <c r="XW178" s="61"/>
      <c r="XX178" s="61"/>
      <c r="XY178" s="61"/>
      <c r="XZ178" s="61"/>
      <c r="YA178" s="61"/>
      <c r="YB178" s="61"/>
      <c r="YC178" s="61"/>
      <c r="YD178" s="61"/>
      <c r="YE178" s="61"/>
      <c r="YF178" s="61"/>
      <c r="YG178" s="61"/>
      <c r="YH178" s="61"/>
      <c r="YI178" s="61"/>
      <c r="YJ178" s="61"/>
      <c r="YK178" s="61"/>
      <c r="YL178" s="61"/>
      <c r="YM178" s="61"/>
      <c r="YN178" s="61"/>
      <c r="YO178" s="61"/>
      <c r="YP178" s="61"/>
      <c r="YQ178" s="61"/>
      <c r="YR178" s="61"/>
      <c r="YS178" s="61"/>
      <c r="YT178" s="61"/>
      <c r="YU178" s="61"/>
      <c r="YV178" s="61"/>
      <c r="YW178" s="61"/>
      <c r="YX178" s="61"/>
      <c r="YY178" s="61"/>
      <c r="YZ178" s="61"/>
      <c r="ZA178" s="61"/>
      <c r="ZB178" s="61"/>
      <c r="ZC178" s="61"/>
      <c r="ZD178" s="61"/>
      <c r="ZE178" s="61"/>
      <c r="ZF178" s="61"/>
      <c r="ZG178" s="61"/>
      <c r="ZH178" s="61"/>
      <c r="ZI178" s="61"/>
      <c r="ZJ178" s="61"/>
      <c r="ZK178" s="61"/>
      <c r="ZL178" s="61"/>
      <c r="ZM178" s="61"/>
      <c r="ZN178" s="61"/>
      <c r="ZO178" s="61"/>
      <c r="ZP178" s="61"/>
      <c r="ZQ178" s="61"/>
      <c r="ZR178" s="61"/>
      <c r="ZS178" s="61"/>
      <c r="ZT178" s="61"/>
      <c r="ZU178" s="61"/>
      <c r="ZV178" s="61"/>
      <c r="ZW178" s="61"/>
      <c r="ZX178" s="61"/>
      <c r="ZY178" s="61"/>
      <c r="ZZ178" s="61"/>
      <c r="AAA178" s="61"/>
      <c r="AAB178" s="61"/>
      <c r="AAC178" s="61"/>
      <c r="AAD178" s="61"/>
      <c r="AAE178" s="61"/>
      <c r="AAF178" s="61"/>
      <c r="AAG178" s="61"/>
      <c r="AAH178" s="61"/>
      <c r="AAI178" s="61"/>
      <c r="AAJ178" s="61"/>
      <c r="AAK178" s="61"/>
      <c r="AAL178" s="61"/>
      <c r="AAM178" s="61"/>
      <c r="AAN178" s="61"/>
      <c r="AAO178" s="61"/>
      <c r="AAP178" s="61"/>
      <c r="AAQ178" s="61"/>
      <c r="AAR178" s="61"/>
      <c r="AAS178" s="61"/>
      <c r="AAT178" s="61"/>
      <c r="AAU178" s="61"/>
      <c r="AAV178" s="61"/>
      <c r="AAW178" s="61"/>
      <c r="AAX178" s="61"/>
      <c r="AAY178" s="61"/>
      <c r="AAZ178" s="61"/>
      <c r="ABA178" s="61"/>
      <c r="ABB178" s="61"/>
      <c r="ABC178" s="61"/>
      <c r="ABD178" s="61"/>
      <c r="ABE178" s="61"/>
      <c r="ABF178" s="61"/>
      <c r="ABG178" s="61"/>
      <c r="ABH178" s="61"/>
      <c r="ABI178" s="61"/>
      <c r="ABJ178" s="61"/>
      <c r="ABK178" s="61"/>
      <c r="ABL178" s="61"/>
      <c r="ABM178" s="61"/>
      <c r="ABN178" s="61"/>
      <c r="ABO178" s="61"/>
      <c r="ABP178" s="61"/>
      <c r="ABQ178" s="61"/>
      <c r="ABR178" s="61"/>
      <c r="ABS178" s="61"/>
      <c r="ABT178" s="61"/>
      <c r="ABU178" s="61"/>
      <c r="ABV178" s="61"/>
      <c r="ABW178" s="61"/>
      <c r="ABX178" s="61"/>
      <c r="ABY178" s="61"/>
      <c r="ABZ178" s="61"/>
      <c r="ACA178" s="61"/>
      <c r="ACB178" s="61"/>
      <c r="ACC178" s="61"/>
      <c r="ACD178" s="61"/>
      <c r="ACE178" s="61"/>
      <c r="ACF178" s="61"/>
      <c r="ACG178" s="61"/>
      <c r="ACH178" s="61"/>
      <c r="ACI178" s="61"/>
      <c r="ACJ178" s="61"/>
      <c r="ACK178" s="61"/>
      <c r="ACL178" s="61"/>
      <c r="ACM178" s="61"/>
      <c r="ACN178" s="61"/>
      <c r="ACO178" s="61"/>
      <c r="ACP178" s="61"/>
      <c r="ACQ178" s="61"/>
      <c r="ACR178" s="61"/>
      <c r="ACS178" s="61"/>
      <c r="ACT178" s="61"/>
      <c r="ACU178" s="61"/>
      <c r="ACV178" s="61"/>
      <c r="ACW178" s="61"/>
      <c r="ACX178" s="61"/>
      <c r="ACY178" s="61"/>
      <c r="ACZ178" s="61"/>
      <c r="ADA178" s="61"/>
      <c r="ADB178" s="61"/>
      <c r="ADC178" s="61"/>
      <c r="ADD178" s="61"/>
      <c r="ADE178" s="61"/>
      <c r="ADF178" s="61"/>
      <c r="ADG178" s="61"/>
      <c r="ADH178" s="61"/>
      <c r="ADI178" s="61"/>
      <c r="ADJ178" s="61"/>
      <c r="ADK178" s="61"/>
      <c r="ADL178" s="61"/>
      <c r="ADM178" s="61"/>
      <c r="ADN178" s="61"/>
      <c r="ADO178" s="61"/>
      <c r="ADP178" s="61"/>
      <c r="ADQ178" s="61"/>
      <c r="ADR178" s="61"/>
      <c r="ADS178" s="61"/>
      <c r="ADT178" s="61"/>
      <c r="ADU178" s="61"/>
      <c r="ADV178" s="61"/>
      <c r="ADW178" s="61"/>
      <c r="ADX178" s="61"/>
      <c r="ADY178" s="61"/>
      <c r="ADZ178" s="61"/>
      <c r="AEA178" s="61"/>
      <c r="AEB178" s="61"/>
      <c r="AEC178" s="61"/>
      <c r="AED178" s="61"/>
      <c r="AEE178" s="61"/>
      <c r="AEF178" s="61"/>
      <c r="AEG178" s="61"/>
      <c r="AEH178" s="61"/>
      <c r="AEI178" s="61"/>
      <c r="AEJ178" s="61"/>
      <c r="AEK178" s="61"/>
      <c r="AEL178" s="61"/>
      <c r="AEM178" s="61"/>
      <c r="AEN178" s="61"/>
      <c r="AEO178" s="61"/>
      <c r="AEP178" s="61"/>
      <c r="AEQ178" s="61"/>
      <c r="AER178" s="61"/>
      <c r="AES178" s="61"/>
      <c r="AET178" s="61"/>
      <c r="AEU178" s="61"/>
      <c r="AEV178" s="61"/>
      <c r="AEW178" s="61"/>
      <c r="AEX178" s="61"/>
      <c r="AEY178" s="61"/>
      <c r="AEZ178" s="61"/>
      <c r="AFA178" s="61"/>
      <c r="AFB178" s="61"/>
      <c r="AFC178" s="61"/>
      <c r="AFD178" s="61"/>
      <c r="AFE178" s="61"/>
      <c r="AFF178" s="61"/>
      <c r="AFG178" s="61"/>
      <c r="AFH178" s="61"/>
      <c r="AFI178" s="61"/>
      <c r="AFJ178" s="61"/>
      <c r="AFK178" s="61"/>
      <c r="AFL178" s="61"/>
      <c r="AFM178" s="61"/>
      <c r="AFN178" s="61"/>
      <c r="AFO178" s="61"/>
      <c r="AFP178" s="61"/>
      <c r="AFQ178" s="61"/>
      <c r="AFR178" s="61"/>
      <c r="AFS178" s="61"/>
      <c r="AFT178" s="61"/>
      <c r="AFU178" s="61"/>
      <c r="AFV178" s="61"/>
      <c r="AFW178" s="61"/>
      <c r="AFX178" s="61"/>
      <c r="AFY178" s="61"/>
      <c r="AFZ178" s="61"/>
      <c r="AGA178" s="61"/>
      <c r="AGB178" s="61"/>
      <c r="AGC178" s="61"/>
      <c r="AGD178" s="61"/>
      <c r="AGE178" s="61"/>
      <c r="AGF178" s="61"/>
      <c r="AGG178" s="61"/>
      <c r="AGH178" s="61"/>
      <c r="AGI178" s="61"/>
      <c r="AGJ178" s="61"/>
      <c r="AGK178" s="61"/>
      <c r="AGL178" s="61"/>
      <c r="AGM178" s="61"/>
      <c r="AGN178" s="61"/>
      <c r="AGO178" s="61"/>
      <c r="AGP178" s="61"/>
      <c r="AGQ178" s="61"/>
      <c r="AGR178" s="61"/>
      <c r="AGS178" s="61"/>
      <c r="AGT178" s="61"/>
      <c r="AGU178" s="61"/>
      <c r="AGV178" s="61"/>
      <c r="AGW178" s="61"/>
      <c r="AGX178" s="61"/>
      <c r="AGY178" s="61"/>
      <c r="AGZ178" s="61"/>
      <c r="AHA178" s="61"/>
      <c r="AHB178" s="61"/>
      <c r="AHC178" s="61"/>
      <c r="AHD178" s="61"/>
      <c r="AHE178" s="61"/>
      <c r="AHF178" s="61"/>
      <c r="AHG178" s="61"/>
      <c r="AHH178" s="61"/>
      <c r="AHI178" s="61"/>
      <c r="AHJ178" s="61"/>
      <c r="AHK178" s="61"/>
      <c r="AHL178" s="61"/>
      <c r="AHM178" s="61"/>
      <c r="AHN178" s="61"/>
      <c r="AHO178" s="61"/>
      <c r="AHP178" s="61"/>
      <c r="AHQ178" s="61"/>
      <c r="AHR178" s="61"/>
      <c r="AHS178" s="61"/>
      <c r="AHT178" s="61"/>
      <c r="AHU178" s="61"/>
      <c r="AHV178" s="61"/>
      <c r="AHW178" s="61"/>
      <c r="AHX178" s="61"/>
      <c r="AHY178" s="61"/>
      <c r="AHZ178" s="61"/>
      <c r="AIA178" s="61"/>
      <c r="AIB178" s="61"/>
      <c r="AIC178" s="61"/>
      <c r="AID178" s="61"/>
      <c r="AIE178" s="61"/>
      <c r="AIF178" s="61"/>
      <c r="AIG178" s="61"/>
      <c r="AIH178" s="61"/>
      <c r="AII178" s="61"/>
      <c r="AIJ178" s="61"/>
      <c r="AIK178" s="61"/>
      <c r="AIL178" s="61"/>
      <c r="AIM178" s="61"/>
      <c r="AIN178" s="61"/>
      <c r="AIO178" s="61"/>
      <c r="AIP178" s="61"/>
      <c r="AIQ178" s="61"/>
      <c r="AIR178" s="61"/>
      <c r="AIS178" s="61"/>
      <c r="AIT178" s="61"/>
      <c r="AIU178" s="61"/>
      <c r="AIV178" s="61"/>
      <c r="AIW178" s="61"/>
      <c r="AIX178" s="61"/>
      <c r="AIY178" s="61"/>
      <c r="AIZ178" s="61"/>
      <c r="AJA178" s="61"/>
      <c r="AJB178" s="61"/>
      <c r="AJC178" s="61"/>
      <c r="AJD178" s="61"/>
      <c r="AJE178" s="61"/>
      <c r="AJF178" s="61"/>
      <c r="AJG178" s="61"/>
      <c r="AJH178" s="61"/>
      <c r="AJI178" s="61"/>
      <c r="AJJ178" s="61"/>
      <c r="AJK178" s="61"/>
      <c r="AJL178" s="61"/>
      <c r="AJM178" s="61"/>
      <c r="AJN178" s="61"/>
      <c r="AJO178" s="61"/>
      <c r="AJP178" s="61"/>
      <c r="AJQ178" s="61"/>
      <c r="AJR178" s="61"/>
      <c r="AJS178" s="61"/>
      <c r="AJT178" s="61"/>
      <c r="AJU178" s="61"/>
      <c r="AJV178" s="61"/>
      <c r="AJW178" s="61"/>
      <c r="AJX178" s="61"/>
      <c r="AJY178" s="61"/>
      <c r="AJZ178" s="61"/>
      <c r="AKA178" s="61"/>
      <c r="AKB178" s="61"/>
      <c r="AKC178" s="61"/>
      <c r="AKD178" s="61"/>
      <c r="AKE178" s="61"/>
      <c r="AKF178" s="61"/>
      <c r="AKG178" s="61"/>
      <c r="AKH178" s="61"/>
      <c r="AKI178" s="61"/>
      <c r="AKJ178" s="61"/>
      <c r="AKK178" s="61"/>
      <c r="AKL178" s="61"/>
      <c r="AKM178" s="61"/>
      <c r="AKN178" s="61"/>
      <c r="AKO178" s="61"/>
      <c r="AKP178" s="61"/>
      <c r="AKQ178" s="61"/>
      <c r="AKR178" s="61"/>
      <c r="AKS178" s="61"/>
      <c r="AKT178" s="61"/>
      <c r="AKU178" s="61"/>
      <c r="AKV178" s="61"/>
      <c r="AKW178" s="61"/>
      <c r="AKX178" s="61"/>
      <c r="AKY178" s="61"/>
      <c r="AKZ178" s="61"/>
      <c r="ALA178" s="61"/>
      <c r="ALB178" s="61"/>
      <c r="ALC178" s="61"/>
      <c r="ALD178" s="61"/>
      <c r="ALE178" s="61"/>
      <c r="ALF178" s="61"/>
      <c r="ALG178" s="61"/>
      <c r="ALH178" s="61"/>
      <c r="ALI178" s="61"/>
      <c r="ALJ178" s="61"/>
      <c r="ALK178" s="61"/>
      <c r="ALL178" s="61"/>
      <c r="ALM178" s="61"/>
      <c r="ALN178" s="61"/>
      <c r="ALO178" s="61"/>
      <c r="ALP178" s="61"/>
      <c r="ALQ178" s="61"/>
      <c r="ALR178" s="61"/>
      <c r="ALS178" s="61"/>
      <c r="ALT178" s="61"/>
      <c r="ALU178" s="61"/>
      <c r="ALV178" s="61"/>
      <c r="ALW178" s="61"/>
      <c r="ALX178" s="61"/>
      <c r="ALY178" s="61"/>
      <c r="ALZ178" s="61"/>
      <c r="AMA178" s="61"/>
      <c r="AMB178" s="61"/>
      <c r="AMC178" s="61"/>
      <c r="AMD178" s="61"/>
      <c r="AME178" s="61"/>
      <c r="AMF178" s="61"/>
      <c r="AMG178" s="61"/>
      <c r="AMH178" s="61"/>
      <c r="AMI178" s="61"/>
      <c r="AMJ178" s="61"/>
      <c r="AMK178" s="61"/>
      <c r="AML178" s="61"/>
      <c r="AMM178" s="61"/>
      <c r="AMN178" s="61"/>
      <c r="AMO178" s="61"/>
      <c r="AMP178" s="61"/>
      <c r="AMQ178" s="61"/>
      <c r="AMR178" s="61"/>
      <c r="AMS178" s="61"/>
      <c r="AMT178" s="61"/>
      <c r="AMU178" s="61"/>
      <c r="AMV178" s="61"/>
      <c r="AMW178" s="61"/>
      <c r="AMX178" s="61"/>
      <c r="AMY178" s="61"/>
      <c r="AMZ178" s="61"/>
      <c r="ANA178" s="61"/>
      <c r="ANB178" s="61"/>
      <c r="ANC178" s="61"/>
      <c r="AND178" s="61"/>
      <c r="ANE178" s="61"/>
      <c r="ANF178" s="61"/>
      <c r="ANG178" s="61"/>
      <c r="ANH178" s="61"/>
      <c r="ANI178" s="61"/>
      <c r="ANJ178" s="35"/>
    </row>
    <row r="179" spans="1:1050" ht="26.1" customHeight="1" outlineLevel="2" x14ac:dyDescent="0.2">
      <c r="A179" s="588">
        <v>920</v>
      </c>
      <c r="B179" s="7" t="s">
        <v>137</v>
      </c>
      <c r="C179" s="7" t="s">
        <v>9</v>
      </c>
      <c r="D179" s="7" t="s">
        <v>114</v>
      </c>
      <c r="E179" s="7" t="s">
        <v>286</v>
      </c>
      <c r="F179" s="7"/>
      <c r="G179" s="43" t="s">
        <v>236</v>
      </c>
      <c r="H179" s="42" t="s">
        <v>130</v>
      </c>
      <c r="I179" s="42">
        <v>18</v>
      </c>
      <c r="J179" s="44">
        <v>591.52</v>
      </c>
      <c r="K179" s="44"/>
      <c r="L179" s="44"/>
      <c r="M179" s="44"/>
      <c r="N179" s="44"/>
      <c r="O179" s="44"/>
      <c r="P179" s="44"/>
      <c r="Q179" s="44">
        <v>190.01</v>
      </c>
      <c r="R179" s="44">
        <v>348.02</v>
      </c>
      <c r="S179" s="44"/>
      <c r="T179" s="44">
        <f t="shared" si="134"/>
        <v>1129.55</v>
      </c>
      <c r="U179" s="44">
        <f t="shared" si="135"/>
        <v>14737.64</v>
      </c>
      <c r="V179" s="42">
        <v>4</v>
      </c>
      <c r="W179" s="45">
        <v>18</v>
      </c>
      <c r="X179" s="46">
        <f>VLOOKUP(W179,'[1]PPTOS GENERALES 2024'!$AL$11:$AN$40,3)*Y179</f>
        <v>474.69</v>
      </c>
      <c r="Y179" s="47">
        <v>1</v>
      </c>
      <c r="Z179" s="48">
        <f>VLOOKUP(C179,'[1]PPTOS GENERALES 2024'!$AL$3:$AO$8,4)*Y179</f>
        <v>720.49</v>
      </c>
      <c r="AA179" s="48">
        <f>VLOOKUP(C179,'[1]PPTOS GENERALES 2024'!$AL$3:$AP$8,5)*DM179*Y179</f>
        <v>136.60999999999999</v>
      </c>
      <c r="AB179" s="48"/>
      <c r="AC179" s="44">
        <f>VLOOKUP(C179,'[1]PPTOS GENERALES 2024'!$AU$3:$AV$8,2)*Y179</f>
        <v>713.92274999999995</v>
      </c>
      <c r="AD179" s="44">
        <f>VLOOKUP(C179,'[1]PPTOS GENERALES 2024'!$AU$3:$AW$8,3)*DM179*Y179</f>
        <v>135.15649999999999</v>
      </c>
      <c r="AE179" s="49">
        <f>VLOOKUP(I179,'[1]PPTOS GENERALES 2024'!$AL$11:$AN$40,3)*Y179</f>
        <v>474.69</v>
      </c>
      <c r="AF179" s="44">
        <f>X179-AE179</f>
        <v>0</v>
      </c>
      <c r="AG179" s="44">
        <f>VLOOKUP(V179,'[1]PPTOS GENERALES 2024'!$AL$45:$AU$56,10)*Y179</f>
        <v>498.73</v>
      </c>
      <c r="AH179" s="44"/>
      <c r="AI179" s="44"/>
      <c r="AJ179" s="44"/>
      <c r="AK179" s="50"/>
      <c r="AL179" s="44">
        <f>VLOOKUP(V179,'[1]PPTOS GENERALES 2024'!$AL$45:$BB$56,12)*AK179</f>
        <v>0</v>
      </c>
      <c r="AM179" s="50"/>
      <c r="AN179" s="44">
        <f>VLOOKUP(V179,'[1]PPTOS GENERALES 2024'!$AL$45:$BB$56,14)*AM179</f>
        <v>0</v>
      </c>
      <c r="AO179" s="50"/>
      <c r="AP179" s="44">
        <f>VLOOKUP(V179,'[1]PPTOS GENERALES 2024'!$AL$45:$BB$56,15)*AO179</f>
        <v>0</v>
      </c>
      <c r="AQ179" s="50"/>
      <c r="AR179" s="44">
        <f>VLOOKUP(V179,'[1]PPTOS GENERALES 2024'!$AL$45:$BB$56,17)*AQ179</f>
        <v>0</v>
      </c>
      <c r="AS179" s="50"/>
      <c r="AT179" s="44">
        <f>VLOOKUP(V179,'[1]PPTOS GENERALES 2024'!$AL$45:$BG$56,18)*AS179</f>
        <v>0</v>
      </c>
      <c r="AU179" s="20"/>
      <c r="AV179" s="44">
        <f>VLOOKUP(V179,'[1]PPTOS GENERALES 2024'!$AL$45:$BG$56,19)*AU179</f>
        <v>0</v>
      </c>
      <c r="AW179" s="20"/>
      <c r="AX179" s="44">
        <f>VLOOKUP(V179,'[1]PPTOS GENERALES 2024'!$AL$45:$BG$56,20)*AW179</f>
        <v>0</v>
      </c>
      <c r="AY179" s="20"/>
      <c r="AZ179" s="44">
        <f>VLOOKUP(V179,'[1]PPTOS GENERALES 2024'!$AL$45:$BG$56,21)*AY179</f>
        <v>0</v>
      </c>
      <c r="BA179" s="20"/>
      <c r="BB179" s="44">
        <f>VLOOKUP(V179,'[1]PPTOS GENERALES 2024'!$AL$45:$BG$56,22)*BA179</f>
        <v>0</v>
      </c>
      <c r="BC179" s="20"/>
      <c r="BD179" s="270">
        <f>VLOOKUP(V179,'[1]PPTOS GENERALES 2024'!$AL$45:$BZ$56,23)*BC179</f>
        <v>0</v>
      </c>
      <c r="BE179" s="20"/>
      <c r="BF179" s="270">
        <f>VLOOKUP(V179,'[1]PPTOS GENERALES 2024'!$AL$45:$BZ$56,24)*BE179</f>
        <v>0</v>
      </c>
      <c r="BG179" s="20"/>
      <c r="BH179" s="270">
        <f>VLOOKUP(V179,'[1]PPTOS GENERALES 2024'!$AL$45:$BZ$56,25)*BG179</f>
        <v>0</v>
      </c>
      <c r="BI179" s="20"/>
      <c r="BJ179" s="270">
        <f>VLOOKUP(V179,'[1]PPTOS GENERALES 2024'!$AL$45:$BZ$56,26)*BI179</f>
        <v>0</v>
      </c>
      <c r="BK179" s="20"/>
      <c r="BL179" s="270">
        <f>VLOOKUP(V179,'[1]PPTOS GENERALES 2024'!$AL$45:$BZ$56,27)*BK179</f>
        <v>0</v>
      </c>
      <c r="BM179" s="270"/>
      <c r="BN179" s="270">
        <f>VLOOKUP(V179,'[1]PPTOS GENERALES 2024'!$AL$45:$BZ$56,28)*BM179</f>
        <v>0</v>
      </c>
      <c r="BO179" s="270"/>
      <c r="BP179" s="270">
        <f>VLOOKUP(V179,'[1]PPTOS GENERALES 2024'!$AL$45:$BZ$56,29)*BO179</f>
        <v>0</v>
      </c>
      <c r="BQ179" s="270"/>
      <c r="BR179" s="270">
        <f>VLOOKUP(V179,'[1]PPTOS GENERALES 2024'!$AL$45:$BZ$56,30)*BQ179</f>
        <v>0</v>
      </c>
      <c r="BS179" s="270"/>
      <c r="BT179" s="270">
        <f>VLOOKUP(V179,'[1]PPTOS GENERALES 2024'!$AL$45:$BZ$56,31)*BS179</f>
        <v>0</v>
      </c>
      <c r="BU179" s="270"/>
      <c r="BV179" s="270">
        <f>VLOOKUP(V179,'[1]PPTOS GENERALES 2024'!$AL$45:$BZ$56,32)*BU179</f>
        <v>0</v>
      </c>
      <c r="BW179" s="270"/>
      <c r="BX179" s="270">
        <f>VLOOKUP(V179,'[1]PPTOS GENERALES 2024'!$AL$45:$BZ$56,33)*BW179</f>
        <v>0</v>
      </c>
      <c r="BY179" s="270"/>
      <c r="BZ179" s="270">
        <f>VLOOKUP(V179,'[1]PPTOS GENERALES 2024'!$AL$45:$BZ$56,34)*BY179</f>
        <v>0</v>
      </c>
      <c r="CA179" s="270"/>
      <c r="CB179" s="270">
        <f>VLOOKUP(V179,'[1]PPTOS GENERALES 2024'!$AL$45:$BZ$56,35)*CA179</f>
        <v>0</v>
      </c>
      <c r="CC179" s="270">
        <v>0</v>
      </c>
      <c r="CD179" s="270">
        <f>VLOOKUP(V179,'[1]PPTOS GENERALES 2024'!$AL$45:$BZ$56,36)*CC179</f>
        <v>0</v>
      </c>
      <c r="CE179" s="270">
        <v>0</v>
      </c>
      <c r="CF179" s="270">
        <f>VLOOKUP(V179,'[1]PPTOS GENERALES 2024'!$AL$45:$BZ$56,37)*CE179</f>
        <v>0</v>
      </c>
      <c r="CG179" s="270">
        <v>0</v>
      </c>
      <c r="CH179" s="270">
        <f>VLOOKUP(V179,'[1]PPTOS GENERALES 2024'!$AL$45:$BZ$56,38)*CG179</f>
        <v>0</v>
      </c>
      <c r="CI179" s="270">
        <v>0</v>
      </c>
      <c r="CJ179" s="270">
        <f>VLOOKUP(V179,'[1]PPTOS GENERALES 2024'!$AL$45:$BZ$56,39)*CI179</f>
        <v>0</v>
      </c>
      <c r="CK179" s="270"/>
      <c r="CL179" s="270">
        <f>VLOOKUP(V179,'[1]PPTOS GENERALES 2024'!$AL$45:$BZ$56,40)*CK179</f>
        <v>0</v>
      </c>
      <c r="CM179" s="270"/>
      <c r="CN179" s="270">
        <f>VLOOKUP(V179,'[1]PPTOS GENERALES 2024'!$AL$45:$BZ$56,41)*CM179</f>
        <v>0</v>
      </c>
      <c r="CO179" s="44"/>
      <c r="CP179" s="44"/>
      <c r="CQ179" s="44"/>
      <c r="CR179" s="44"/>
      <c r="CS179" s="452">
        <f t="array" ref="CS179">ROUND((Z179*12)+(AC179*2),2)</f>
        <v>10073.73</v>
      </c>
      <c r="CT179" s="44"/>
      <c r="CU179" s="44">
        <f>(AA179*12)+ (AD179*2)+AB179</f>
        <v>1909.6329999999998</v>
      </c>
      <c r="CV179" s="44"/>
      <c r="CW179" s="44">
        <f>(AE179+AF179)*14</f>
        <v>6645.66</v>
      </c>
      <c r="CX179" s="44">
        <f>AG179*14</f>
        <v>6982.22</v>
      </c>
      <c r="CY179" s="270">
        <f t="shared" si="136"/>
        <v>0</v>
      </c>
      <c r="CZ179" s="278">
        <f t="shared" si="137"/>
        <v>6982.22</v>
      </c>
      <c r="DA179" s="129">
        <f>CO179+CP179+CR179+CS179+CT179+CU179+CW179+CX179+CY179</f>
        <v>25611.243000000002</v>
      </c>
      <c r="DB179" s="21">
        <v>0</v>
      </c>
      <c r="DC179" s="53">
        <f t="shared" si="138"/>
        <v>25627.279999999999</v>
      </c>
      <c r="DD179" s="54">
        <f t="shared" si="139"/>
        <v>0.73889985099378186</v>
      </c>
      <c r="DE179" s="44"/>
      <c r="DF179" s="44"/>
      <c r="DG179" s="44">
        <f t="shared" si="140"/>
        <v>1830.52</v>
      </c>
      <c r="DH179" s="42" t="e">
        <f>#REF!-#REF!</f>
        <v>#REF!</v>
      </c>
      <c r="DI179" s="55" t="s">
        <v>122</v>
      </c>
      <c r="DJ179" s="130">
        <v>38658</v>
      </c>
      <c r="DK179" s="284">
        <v>45658</v>
      </c>
      <c r="DL179" s="58">
        <f t="shared" si="141"/>
        <v>6.333333333333333</v>
      </c>
      <c r="DM179" s="58">
        <f t="shared" si="142"/>
        <v>6.333333333333333</v>
      </c>
      <c r="DN179" s="175">
        <f>ROUND(AF179/30,2)</f>
        <v>0</v>
      </c>
      <c r="DO179" s="175">
        <f>ROUND(AJ179/30,2)</f>
        <v>0</v>
      </c>
      <c r="DP179" s="175">
        <f>ROUND(AL179/30,2)</f>
        <v>0</v>
      </c>
      <c r="DQ179" s="175">
        <f>ROUND(AN179/30,2)</f>
        <v>0</v>
      </c>
      <c r="DR179" s="175">
        <f>ROUND(AP179/30,2)</f>
        <v>0</v>
      </c>
      <c r="DS179" s="175">
        <f>ROUND(AR179/30,2)</f>
        <v>0</v>
      </c>
      <c r="DT179" s="175">
        <f>ROUND(AT179/30,2)</f>
        <v>0</v>
      </c>
      <c r="DU179" s="175">
        <f>ROUND(AV179/30,2)</f>
        <v>0</v>
      </c>
      <c r="DV179" s="175">
        <f>ROUND(AX179/30,2)</f>
        <v>0</v>
      </c>
      <c r="DW179" s="175">
        <f>ROUND(AZ179/30,2)</f>
        <v>0</v>
      </c>
      <c r="DX179" s="175">
        <f>ROUND(BB179/30,2)</f>
        <v>0</v>
      </c>
      <c r="DY179" s="61"/>
      <c r="DZ179" s="62">
        <v>755</v>
      </c>
      <c r="EA179" s="62">
        <v>1390.57</v>
      </c>
      <c r="EB179" s="63" t="e">
        <f>#REF!-DZ179</f>
        <v>#REF!</v>
      </c>
      <c r="EC179" s="64">
        <f>DG179-EA179</f>
        <v>439.95000000000005</v>
      </c>
      <c r="ED179" s="64">
        <f>ROUND(DB179/2,2)</f>
        <v>0</v>
      </c>
      <c r="EE179" s="61"/>
      <c r="EF179" s="61"/>
      <c r="EG179" s="61"/>
      <c r="EH179" s="61"/>
      <c r="EI179" s="134" t="s">
        <v>123</v>
      </c>
      <c r="EJ179" s="124">
        <v>920</v>
      </c>
      <c r="EK179" s="67">
        <v>9</v>
      </c>
      <c r="EL179" s="68">
        <v>2</v>
      </c>
      <c r="EM179" s="68">
        <v>0</v>
      </c>
      <c r="EN179" s="300" t="s">
        <v>132</v>
      </c>
      <c r="EO179" s="537" t="s">
        <v>132</v>
      </c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  <c r="HI179" s="61"/>
      <c r="HJ179" s="61"/>
      <c r="HK179" s="61"/>
      <c r="HL179" s="61"/>
      <c r="HM179" s="61"/>
      <c r="HN179" s="61"/>
      <c r="HO179" s="61"/>
      <c r="HP179" s="61"/>
      <c r="HQ179" s="61"/>
      <c r="HR179" s="61"/>
      <c r="HS179" s="61"/>
      <c r="HT179" s="61"/>
      <c r="HU179" s="61"/>
      <c r="HV179" s="61"/>
      <c r="HW179" s="61"/>
      <c r="HX179" s="61"/>
      <c r="HY179" s="61"/>
      <c r="HZ179" s="61"/>
      <c r="IA179" s="61"/>
      <c r="IB179" s="61"/>
      <c r="IC179" s="61"/>
      <c r="ID179" s="61"/>
      <c r="IE179" s="61"/>
      <c r="IF179" s="61"/>
      <c r="IG179" s="61"/>
      <c r="IH179" s="61"/>
      <c r="II179" s="61"/>
      <c r="IJ179" s="61"/>
      <c r="IK179" s="61"/>
      <c r="IL179" s="61"/>
      <c r="IM179" s="61"/>
      <c r="IN179" s="61"/>
      <c r="IO179" s="61"/>
      <c r="IP179" s="61"/>
      <c r="IQ179" s="61"/>
      <c r="IR179" s="61"/>
      <c r="IS179" s="61"/>
      <c r="IT179" s="61"/>
      <c r="IU179" s="61"/>
      <c r="IV179" s="61"/>
      <c r="IW179" s="61"/>
      <c r="IX179" s="61"/>
      <c r="IY179" s="61"/>
      <c r="IZ179" s="61"/>
      <c r="JA179" s="61"/>
      <c r="JB179" s="61"/>
      <c r="JC179" s="61"/>
      <c r="JD179" s="61"/>
      <c r="JE179" s="61"/>
      <c r="JF179" s="61"/>
      <c r="JG179" s="61"/>
      <c r="JH179" s="61"/>
      <c r="JI179" s="61"/>
      <c r="JJ179" s="61"/>
      <c r="JK179" s="61"/>
      <c r="JL179" s="61"/>
      <c r="JM179" s="61"/>
      <c r="JN179" s="61"/>
      <c r="JO179" s="61"/>
      <c r="JP179" s="61"/>
      <c r="JQ179" s="61"/>
      <c r="JR179" s="61"/>
      <c r="JS179" s="61"/>
      <c r="JT179" s="61"/>
      <c r="JU179" s="61"/>
      <c r="JV179" s="61"/>
      <c r="JW179" s="61"/>
      <c r="JX179" s="61"/>
      <c r="JY179" s="61"/>
      <c r="JZ179" s="61"/>
      <c r="KA179" s="61"/>
      <c r="KB179" s="61"/>
      <c r="KC179" s="61"/>
      <c r="KD179" s="61"/>
      <c r="KE179" s="61"/>
      <c r="KF179" s="61"/>
      <c r="KG179" s="61"/>
      <c r="KH179" s="61"/>
      <c r="KI179" s="61"/>
      <c r="KJ179" s="61"/>
      <c r="KK179" s="61"/>
      <c r="KL179" s="61"/>
      <c r="KM179" s="61"/>
      <c r="KN179" s="61"/>
      <c r="KO179" s="61"/>
      <c r="KP179" s="61"/>
      <c r="KQ179" s="61"/>
      <c r="KR179" s="61"/>
      <c r="KS179" s="61"/>
      <c r="KT179" s="61"/>
      <c r="KU179" s="61"/>
      <c r="KV179" s="61"/>
      <c r="KW179" s="61"/>
      <c r="KX179" s="61"/>
      <c r="KY179" s="61"/>
      <c r="KZ179" s="61"/>
      <c r="LA179" s="61"/>
      <c r="LB179" s="61"/>
      <c r="LC179" s="61"/>
      <c r="LD179" s="61"/>
      <c r="LE179" s="61"/>
      <c r="LF179" s="61"/>
      <c r="LG179" s="61"/>
      <c r="LH179" s="61"/>
      <c r="LI179" s="61"/>
      <c r="LJ179" s="61"/>
      <c r="LK179" s="61"/>
      <c r="LL179" s="61"/>
      <c r="LM179" s="61"/>
      <c r="LN179" s="61"/>
      <c r="LO179" s="61"/>
      <c r="LP179" s="61"/>
      <c r="LQ179" s="61"/>
      <c r="LR179" s="61"/>
      <c r="LS179" s="61"/>
      <c r="LT179" s="61"/>
      <c r="LU179" s="61"/>
      <c r="LV179" s="61"/>
      <c r="LW179" s="61"/>
      <c r="LX179" s="61"/>
      <c r="LY179" s="61"/>
      <c r="LZ179" s="61"/>
      <c r="MA179" s="61"/>
      <c r="MB179" s="61"/>
      <c r="MC179" s="61"/>
      <c r="MD179" s="61"/>
      <c r="ME179" s="61"/>
      <c r="MF179" s="61"/>
      <c r="MG179" s="61"/>
      <c r="MH179" s="61"/>
      <c r="MI179" s="61"/>
      <c r="MJ179" s="61"/>
      <c r="MK179" s="61"/>
      <c r="ML179" s="61"/>
      <c r="MM179" s="61"/>
      <c r="MN179" s="61"/>
      <c r="MO179" s="61"/>
      <c r="MP179" s="61"/>
      <c r="MQ179" s="61"/>
      <c r="MR179" s="61"/>
      <c r="MS179" s="61"/>
      <c r="MT179" s="61"/>
      <c r="MU179" s="61"/>
      <c r="MV179" s="61"/>
      <c r="MW179" s="61"/>
      <c r="MX179" s="61"/>
      <c r="MY179" s="61"/>
      <c r="MZ179" s="61"/>
      <c r="NA179" s="61"/>
      <c r="NB179" s="61"/>
      <c r="NC179" s="61"/>
      <c r="ND179" s="61"/>
      <c r="NE179" s="61"/>
      <c r="NF179" s="61"/>
      <c r="NG179" s="61"/>
      <c r="NH179" s="61"/>
      <c r="NI179" s="61"/>
      <c r="NJ179" s="61"/>
      <c r="NK179" s="61"/>
      <c r="NL179" s="61"/>
      <c r="NM179" s="61"/>
      <c r="NN179" s="61"/>
      <c r="NO179" s="61"/>
      <c r="NP179" s="61"/>
      <c r="NQ179" s="61"/>
      <c r="NR179" s="61"/>
      <c r="NS179" s="61"/>
      <c r="NT179" s="61"/>
      <c r="NU179" s="61"/>
      <c r="NV179" s="61"/>
      <c r="NW179" s="61"/>
      <c r="NX179" s="61"/>
      <c r="NY179" s="61"/>
      <c r="NZ179" s="61"/>
      <c r="OA179" s="61"/>
      <c r="OB179" s="61"/>
      <c r="OC179" s="61"/>
      <c r="OD179" s="61"/>
      <c r="OE179" s="61"/>
      <c r="OF179" s="61"/>
      <c r="OG179" s="61"/>
      <c r="OH179" s="61"/>
      <c r="OI179" s="61"/>
      <c r="OJ179" s="61"/>
      <c r="OK179" s="61"/>
      <c r="OL179" s="61"/>
      <c r="OM179" s="61"/>
      <c r="ON179" s="61"/>
      <c r="OO179" s="61"/>
      <c r="OP179" s="61"/>
      <c r="OQ179" s="61"/>
      <c r="OR179" s="61"/>
      <c r="OS179" s="61"/>
      <c r="OT179" s="61"/>
      <c r="OU179" s="61"/>
      <c r="OV179" s="61"/>
      <c r="OW179" s="61"/>
      <c r="OX179" s="61"/>
      <c r="OY179" s="61"/>
      <c r="OZ179" s="61"/>
      <c r="PA179" s="61"/>
      <c r="PB179" s="61"/>
      <c r="PC179" s="61"/>
      <c r="PD179" s="61"/>
      <c r="PE179" s="61"/>
      <c r="PF179" s="61"/>
      <c r="PG179" s="61"/>
      <c r="PH179" s="61"/>
      <c r="PI179" s="61"/>
      <c r="PJ179" s="61"/>
      <c r="PK179" s="61"/>
      <c r="PL179" s="61"/>
      <c r="PM179" s="61"/>
      <c r="PN179" s="61"/>
      <c r="PO179" s="61"/>
      <c r="PP179" s="61"/>
      <c r="PQ179" s="61"/>
      <c r="PR179" s="61"/>
      <c r="PS179" s="61"/>
      <c r="PT179" s="61"/>
      <c r="PU179" s="61"/>
      <c r="PV179" s="61"/>
      <c r="PW179" s="61"/>
      <c r="PX179" s="61"/>
      <c r="PY179" s="61"/>
      <c r="PZ179" s="61"/>
      <c r="QA179" s="61"/>
      <c r="QB179" s="61"/>
      <c r="QC179" s="61"/>
      <c r="QD179" s="61"/>
      <c r="QE179" s="61"/>
      <c r="QF179" s="61"/>
      <c r="QG179" s="61"/>
      <c r="QH179" s="61"/>
      <c r="QI179" s="61"/>
      <c r="QJ179" s="61"/>
      <c r="QK179" s="61"/>
      <c r="QL179" s="61"/>
      <c r="QM179" s="61"/>
      <c r="QN179" s="61"/>
      <c r="QO179" s="61"/>
      <c r="QP179" s="61"/>
      <c r="QQ179" s="61"/>
      <c r="QR179" s="61"/>
      <c r="QS179" s="61"/>
      <c r="QT179" s="61"/>
      <c r="QU179" s="61"/>
      <c r="QV179" s="61"/>
      <c r="QW179" s="61"/>
      <c r="QX179" s="61"/>
      <c r="QY179" s="61"/>
      <c r="QZ179" s="61"/>
      <c r="RA179" s="61"/>
      <c r="RB179" s="61"/>
      <c r="RC179" s="61"/>
      <c r="RD179" s="61"/>
      <c r="RE179" s="61"/>
      <c r="RF179" s="61"/>
      <c r="RG179" s="61"/>
      <c r="RH179" s="61"/>
      <c r="RI179" s="61"/>
      <c r="RJ179" s="61"/>
      <c r="RK179" s="61"/>
      <c r="RL179" s="61"/>
      <c r="RM179" s="61"/>
      <c r="RN179" s="61"/>
      <c r="RO179" s="61"/>
      <c r="RP179" s="61"/>
      <c r="RQ179" s="61"/>
      <c r="RR179" s="61"/>
      <c r="RS179" s="61"/>
      <c r="RT179" s="61"/>
      <c r="RU179" s="61"/>
      <c r="RV179" s="61"/>
      <c r="RW179" s="61"/>
      <c r="RX179" s="61"/>
      <c r="RY179" s="61"/>
      <c r="RZ179" s="61"/>
      <c r="SA179" s="61"/>
      <c r="SB179" s="61"/>
      <c r="SC179" s="61"/>
      <c r="SD179" s="61"/>
      <c r="SE179" s="61"/>
      <c r="SF179" s="61"/>
      <c r="SG179" s="61"/>
      <c r="SH179" s="61"/>
      <c r="SI179" s="61"/>
      <c r="SJ179" s="61"/>
      <c r="SK179" s="61"/>
      <c r="SL179" s="61"/>
      <c r="SM179" s="61"/>
      <c r="SN179" s="61"/>
      <c r="SO179" s="61"/>
      <c r="SP179" s="61"/>
      <c r="SQ179" s="61"/>
      <c r="SR179" s="61"/>
      <c r="SS179" s="61"/>
      <c r="ST179" s="61"/>
      <c r="SU179" s="61"/>
      <c r="SV179" s="61"/>
      <c r="SW179" s="61"/>
      <c r="SX179" s="61"/>
      <c r="SY179" s="61"/>
      <c r="SZ179" s="61"/>
      <c r="TA179" s="61"/>
      <c r="TB179" s="61"/>
      <c r="TC179" s="61"/>
      <c r="TD179" s="61"/>
      <c r="TE179" s="61"/>
      <c r="TF179" s="61"/>
      <c r="TG179" s="61"/>
      <c r="TH179" s="61"/>
      <c r="TI179" s="61"/>
      <c r="TJ179" s="61"/>
      <c r="TK179" s="61"/>
      <c r="TL179" s="61"/>
      <c r="TM179" s="61"/>
      <c r="TN179" s="61"/>
      <c r="TO179" s="61"/>
      <c r="TP179" s="61"/>
      <c r="TQ179" s="61"/>
      <c r="TR179" s="61"/>
      <c r="TS179" s="61"/>
      <c r="TT179" s="61"/>
      <c r="TU179" s="61"/>
      <c r="TV179" s="61"/>
      <c r="TW179" s="61"/>
      <c r="TX179" s="61"/>
      <c r="TY179" s="61"/>
      <c r="TZ179" s="61"/>
      <c r="UA179" s="61"/>
      <c r="UB179" s="61"/>
      <c r="UC179" s="61"/>
      <c r="UD179" s="61"/>
      <c r="UE179" s="61"/>
      <c r="UF179" s="61"/>
      <c r="UG179" s="61"/>
      <c r="UH179" s="61"/>
      <c r="UI179" s="61"/>
      <c r="UJ179" s="61"/>
      <c r="UK179" s="61"/>
      <c r="UL179" s="61"/>
      <c r="UM179" s="61"/>
      <c r="UN179" s="61"/>
      <c r="UO179" s="61"/>
      <c r="UP179" s="61"/>
      <c r="UQ179" s="61"/>
      <c r="UR179" s="61"/>
      <c r="US179" s="61"/>
      <c r="UT179" s="61"/>
      <c r="UU179" s="61"/>
      <c r="UV179" s="61"/>
      <c r="UW179" s="61"/>
      <c r="UX179" s="61"/>
      <c r="UY179" s="61"/>
      <c r="UZ179" s="61"/>
      <c r="VA179" s="61"/>
      <c r="VB179" s="61"/>
      <c r="VC179" s="61"/>
      <c r="VD179" s="61"/>
      <c r="VE179" s="61"/>
      <c r="VF179" s="61"/>
      <c r="VG179" s="61"/>
      <c r="VH179" s="61"/>
      <c r="VI179" s="61"/>
      <c r="VJ179" s="61"/>
      <c r="VK179" s="61"/>
      <c r="VL179" s="61"/>
      <c r="VM179" s="61"/>
      <c r="VN179" s="61"/>
      <c r="VO179" s="61"/>
      <c r="VP179" s="61"/>
      <c r="VQ179" s="61"/>
      <c r="VR179" s="61"/>
      <c r="VS179" s="61"/>
      <c r="VT179" s="61"/>
      <c r="VU179" s="61"/>
      <c r="VV179" s="61"/>
      <c r="VW179" s="61"/>
      <c r="VX179" s="61"/>
      <c r="VY179" s="61"/>
      <c r="VZ179" s="61"/>
      <c r="WA179" s="61"/>
      <c r="WB179" s="61"/>
      <c r="WC179" s="61"/>
      <c r="WD179" s="61"/>
      <c r="WE179" s="61"/>
      <c r="WF179" s="61"/>
      <c r="WG179" s="61"/>
      <c r="WH179" s="61"/>
      <c r="WI179" s="61"/>
      <c r="WJ179" s="61"/>
      <c r="WK179" s="61"/>
      <c r="WL179" s="61"/>
      <c r="WM179" s="61"/>
      <c r="WN179" s="61"/>
      <c r="WO179" s="61"/>
      <c r="WP179" s="61"/>
      <c r="WQ179" s="61"/>
      <c r="WR179" s="61"/>
      <c r="WS179" s="61"/>
      <c r="WT179" s="61"/>
      <c r="WU179" s="61"/>
      <c r="WV179" s="61"/>
      <c r="WW179" s="61"/>
      <c r="WX179" s="61"/>
      <c r="WY179" s="61"/>
      <c r="WZ179" s="61"/>
      <c r="XA179" s="61"/>
      <c r="XB179" s="61"/>
      <c r="XC179" s="61"/>
      <c r="XD179" s="61"/>
      <c r="XE179" s="61"/>
      <c r="XF179" s="61"/>
      <c r="XG179" s="61"/>
      <c r="XH179" s="61"/>
      <c r="XI179" s="61"/>
      <c r="XJ179" s="61"/>
      <c r="XK179" s="61"/>
      <c r="XL179" s="61"/>
      <c r="XM179" s="61"/>
      <c r="XN179" s="61"/>
      <c r="XO179" s="61"/>
      <c r="XP179" s="61"/>
      <c r="XQ179" s="61"/>
      <c r="XR179" s="61"/>
      <c r="XS179" s="61"/>
      <c r="XT179" s="61"/>
      <c r="XU179" s="61"/>
      <c r="XV179" s="61"/>
      <c r="XW179" s="61"/>
      <c r="XX179" s="61"/>
      <c r="XY179" s="61"/>
      <c r="XZ179" s="61"/>
      <c r="YA179" s="61"/>
      <c r="YB179" s="61"/>
      <c r="YC179" s="61"/>
      <c r="YD179" s="61"/>
      <c r="YE179" s="61"/>
      <c r="YF179" s="61"/>
      <c r="YG179" s="61"/>
      <c r="YH179" s="61"/>
      <c r="YI179" s="61"/>
      <c r="YJ179" s="61"/>
      <c r="YK179" s="61"/>
      <c r="YL179" s="61"/>
      <c r="YM179" s="61"/>
      <c r="YN179" s="61"/>
      <c r="YO179" s="61"/>
      <c r="YP179" s="61"/>
      <c r="YQ179" s="61"/>
      <c r="YR179" s="61"/>
      <c r="YS179" s="61"/>
      <c r="YT179" s="61"/>
      <c r="YU179" s="61"/>
      <c r="YV179" s="61"/>
      <c r="YW179" s="61"/>
      <c r="YX179" s="61"/>
      <c r="YY179" s="61"/>
      <c r="YZ179" s="61"/>
      <c r="ZA179" s="61"/>
      <c r="ZB179" s="61"/>
      <c r="ZC179" s="61"/>
      <c r="ZD179" s="61"/>
      <c r="ZE179" s="61"/>
      <c r="ZF179" s="61"/>
      <c r="ZG179" s="61"/>
      <c r="ZH179" s="61"/>
      <c r="ZI179" s="61"/>
      <c r="ZJ179" s="61"/>
      <c r="ZK179" s="61"/>
      <c r="ZL179" s="61"/>
      <c r="ZM179" s="61"/>
      <c r="ZN179" s="61"/>
      <c r="ZO179" s="61"/>
      <c r="ZP179" s="61"/>
      <c r="ZQ179" s="61"/>
      <c r="ZR179" s="61"/>
      <c r="ZS179" s="61"/>
      <c r="ZT179" s="61"/>
      <c r="ZU179" s="61"/>
      <c r="ZV179" s="61"/>
      <c r="ZW179" s="61"/>
      <c r="ZX179" s="61"/>
      <c r="ZY179" s="61"/>
      <c r="ZZ179" s="61"/>
      <c r="AAA179" s="61"/>
      <c r="AAB179" s="61"/>
      <c r="AAC179" s="61"/>
      <c r="AAD179" s="61"/>
      <c r="AAE179" s="61"/>
      <c r="AAF179" s="61"/>
      <c r="AAG179" s="61"/>
      <c r="AAH179" s="61"/>
      <c r="AAI179" s="61"/>
      <c r="AAJ179" s="61"/>
      <c r="AAK179" s="61"/>
      <c r="AAL179" s="61"/>
      <c r="AAM179" s="61"/>
      <c r="AAN179" s="61"/>
      <c r="AAO179" s="61"/>
      <c r="AAP179" s="61"/>
      <c r="AAQ179" s="61"/>
      <c r="AAR179" s="61"/>
      <c r="AAS179" s="61"/>
      <c r="AAT179" s="61"/>
      <c r="AAU179" s="61"/>
      <c r="AAV179" s="61"/>
      <c r="AAW179" s="61"/>
      <c r="AAX179" s="61"/>
      <c r="AAY179" s="61"/>
      <c r="AAZ179" s="61"/>
      <c r="ABA179" s="61"/>
      <c r="ABB179" s="61"/>
      <c r="ABC179" s="61"/>
      <c r="ABD179" s="61"/>
      <c r="ABE179" s="61"/>
      <c r="ABF179" s="61"/>
      <c r="ABG179" s="61"/>
      <c r="ABH179" s="61"/>
      <c r="ABI179" s="61"/>
      <c r="ABJ179" s="61"/>
      <c r="ABK179" s="61"/>
      <c r="ABL179" s="61"/>
      <c r="ABM179" s="61"/>
      <c r="ABN179" s="61"/>
      <c r="ABO179" s="61"/>
      <c r="ABP179" s="61"/>
      <c r="ABQ179" s="61"/>
      <c r="ABR179" s="61"/>
      <c r="ABS179" s="61"/>
      <c r="ABT179" s="61"/>
      <c r="ABU179" s="61"/>
      <c r="ABV179" s="61"/>
      <c r="ABW179" s="61"/>
      <c r="ABX179" s="61"/>
      <c r="ABY179" s="61"/>
      <c r="ABZ179" s="61"/>
      <c r="ACA179" s="61"/>
      <c r="ACB179" s="61"/>
      <c r="ACC179" s="61"/>
      <c r="ACD179" s="61"/>
      <c r="ACE179" s="61"/>
      <c r="ACF179" s="61"/>
      <c r="ACG179" s="61"/>
      <c r="ACH179" s="61"/>
      <c r="ACI179" s="61"/>
      <c r="ACJ179" s="61"/>
      <c r="ACK179" s="61"/>
      <c r="ACL179" s="61"/>
      <c r="ACM179" s="61"/>
      <c r="ACN179" s="61"/>
      <c r="ACO179" s="61"/>
      <c r="ACP179" s="61"/>
      <c r="ACQ179" s="61"/>
      <c r="ACR179" s="61"/>
      <c r="ACS179" s="61"/>
      <c r="ACT179" s="61"/>
      <c r="ACU179" s="61"/>
      <c r="ACV179" s="61"/>
      <c r="ACW179" s="61"/>
      <c r="ACX179" s="61"/>
      <c r="ACY179" s="61"/>
      <c r="ACZ179" s="61"/>
      <c r="ADA179" s="61"/>
      <c r="ADB179" s="61"/>
      <c r="ADC179" s="61"/>
      <c r="ADD179" s="61"/>
      <c r="ADE179" s="61"/>
      <c r="ADF179" s="61"/>
      <c r="ADG179" s="61"/>
      <c r="ADH179" s="61"/>
      <c r="ADI179" s="61"/>
      <c r="ADJ179" s="61"/>
      <c r="ADK179" s="61"/>
      <c r="ADL179" s="61"/>
      <c r="ADM179" s="61"/>
      <c r="ADN179" s="61"/>
      <c r="ADO179" s="61"/>
      <c r="ADP179" s="61"/>
      <c r="ADQ179" s="61"/>
      <c r="ADR179" s="61"/>
      <c r="ADS179" s="61"/>
      <c r="ADT179" s="61"/>
      <c r="ADU179" s="61"/>
      <c r="ADV179" s="61"/>
      <c r="ADW179" s="61"/>
      <c r="ADX179" s="61"/>
      <c r="ADY179" s="61"/>
      <c r="ADZ179" s="61"/>
      <c r="AEA179" s="61"/>
      <c r="AEB179" s="61"/>
      <c r="AEC179" s="61"/>
      <c r="AED179" s="61"/>
      <c r="AEE179" s="61"/>
      <c r="AEF179" s="61"/>
      <c r="AEG179" s="61"/>
      <c r="AEH179" s="61"/>
      <c r="AEI179" s="61"/>
      <c r="AEJ179" s="61"/>
      <c r="AEK179" s="61"/>
      <c r="AEL179" s="61"/>
      <c r="AEM179" s="61"/>
      <c r="AEN179" s="61"/>
      <c r="AEO179" s="61"/>
      <c r="AEP179" s="61"/>
      <c r="AEQ179" s="61"/>
      <c r="AER179" s="61"/>
      <c r="AES179" s="61"/>
      <c r="AET179" s="61"/>
      <c r="AEU179" s="61"/>
      <c r="AEV179" s="61"/>
      <c r="AEW179" s="61"/>
      <c r="AEX179" s="61"/>
      <c r="AEY179" s="61"/>
      <c r="AEZ179" s="61"/>
      <c r="AFA179" s="61"/>
      <c r="AFB179" s="61"/>
      <c r="AFC179" s="61"/>
      <c r="AFD179" s="61"/>
      <c r="AFE179" s="61"/>
      <c r="AFF179" s="61"/>
      <c r="AFG179" s="61"/>
      <c r="AFH179" s="61"/>
      <c r="AFI179" s="61"/>
      <c r="AFJ179" s="61"/>
      <c r="AFK179" s="61"/>
      <c r="AFL179" s="61"/>
      <c r="AFM179" s="61"/>
      <c r="AFN179" s="61"/>
      <c r="AFO179" s="61"/>
      <c r="AFP179" s="61"/>
      <c r="AFQ179" s="61"/>
      <c r="AFR179" s="61"/>
      <c r="AFS179" s="61"/>
      <c r="AFT179" s="61"/>
      <c r="AFU179" s="61"/>
      <c r="AFV179" s="61"/>
      <c r="AFW179" s="61"/>
      <c r="AFX179" s="61"/>
      <c r="AFY179" s="61"/>
      <c r="AFZ179" s="61"/>
      <c r="AGA179" s="61"/>
      <c r="AGB179" s="61"/>
      <c r="AGC179" s="61"/>
      <c r="AGD179" s="61"/>
      <c r="AGE179" s="61"/>
      <c r="AGF179" s="61"/>
      <c r="AGG179" s="61"/>
      <c r="AGH179" s="61"/>
      <c r="AGI179" s="61"/>
      <c r="AGJ179" s="61"/>
      <c r="AGK179" s="61"/>
      <c r="AGL179" s="61"/>
      <c r="AGM179" s="61"/>
      <c r="AGN179" s="61"/>
      <c r="AGO179" s="61"/>
      <c r="AGP179" s="61"/>
      <c r="AGQ179" s="61"/>
      <c r="AGR179" s="61"/>
      <c r="AGS179" s="61"/>
      <c r="AGT179" s="61"/>
      <c r="AGU179" s="61"/>
      <c r="AGV179" s="61"/>
      <c r="AGW179" s="61"/>
      <c r="AGX179" s="61"/>
      <c r="AGY179" s="61"/>
      <c r="AGZ179" s="61"/>
      <c r="AHA179" s="61"/>
      <c r="AHB179" s="61"/>
      <c r="AHC179" s="61"/>
      <c r="AHD179" s="61"/>
      <c r="AHE179" s="61"/>
      <c r="AHF179" s="61"/>
      <c r="AHG179" s="61"/>
      <c r="AHH179" s="61"/>
      <c r="AHI179" s="61"/>
      <c r="AHJ179" s="61"/>
      <c r="AHK179" s="61"/>
      <c r="AHL179" s="61"/>
      <c r="AHM179" s="61"/>
      <c r="AHN179" s="61"/>
      <c r="AHO179" s="61"/>
      <c r="AHP179" s="61"/>
      <c r="AHQ179" s="61"/>
      <c r="AHR179" s="61"/>
      <c r="AHS179" s="61"/>
      <c r="AHT179" s="61"/>
      <c r="AHU179" s="61"/>
      <c r="AHV179" s="61"/>
      <c r="AHW179" s="61"/>
      <c r="AHX179" s="61"/>
      <c r="AHY179" s="61"/>
      <c r="AHZ179" s="61"/>
      <c r="AIA179" s="61"/>
      <c r="AIB179" s="61"/>
      <c r="AIC179" s="61"/>
      <c r="AID179" s="61"/>
      <c r="AIE179" s="61"/>
      <c r="AIF179" s="61"/>
      <c r="AIG179" s="61"/>
      <c r="AIH179" s="61"/>
      <c r="AII179" s="61"/>
      <c r="AIJ179" s="61"/>
      <c r="AIK179" s="61"/>
      <c r="AIL179" s="61"/>
      <c r="AIM179" s="61"/>
      <c r="AIN179" s="61"/>
      <c r="AIO179" s="61"/>
      <c r="AIP179" s="61"/>
      <c r="AIQ179" s="61"/>
      <c r="AIR179" s="61"/>
      <c r="AIS179" s="61"/>
      <c r="AIT179" s="61"/>
      <c r="AIU179" s="61"/>
      <c r="AIV179" s="61"/>
      <c r="AIW179" s="61"/>
      <c r="AIX179" s="61"/>
      <c r="AIY179" s="61"/>
      <c r="AIZ179" s="61"/>
      <c r="AJA179" s="61"/>
      <c r="AJB179" s="61"/>
      <c r="AJC179" s="61"/>
      <c r="AJD179" s="61"/>
      <c r="AJE179" s="61"/>
      <c r="AJF179" s="61"/>
      <c r="AJG179" s="61"/>
      <c r="AJH179" s="61"/>
      <c r="AJI179" s="61"/>
      <c r="AJJ179" s="61"/>
      <c r="AJK179" s="61"/>
      <c r="AJL179" s="61"/>
      <c r="AJM179" s="61"/>
      <c r="AJN179" s="61"/>
      <c r="AJO179" s="61"/>
      <c r="AJP179" s="61"/>
      <c r="AJQ179" s="61"/>
      <c r="AJR179" s="61"/>
      <c r="AJS179" s="61"/>
      <c r="AJT179" s="61"/>
      <c r="AJU179" s="61"/>
      <c r="AJV179" s="61"/>
      <c r="AJW179" s="61"/>
      <c r="AJX179" s="61"/>
      <c r="AJY179" s="61"/>
      <c r="AJZ179" s="61"/>
      <c r="AKA179" s="61"/>
      <c r="AKB179" s="61"/>
      <c r="AKC179" s="61"/>
      <c r="AKD179" s="61"/>
      <c r="AKE179" s="61"/>
      <c r="AKF179" s="61"/>
      <c r="AKG179" s="61"/>
      <c r="AKH179" s="61"/>
      <c r="AKI179" s="61"/>
      <c r="AKJ179" s="61"/>
      <c r="AKK179" s="61"/>
      <c r="AKL179" s="61"/>
      <c r="AKM179" s="61"/>
      <c r="AKN179" s="61"/>
      <c r="AKO179" s="61"/>
      <c r="AKP179" s="61"/>
      <c r="AKQ179" s="61"/>
      <c r="AKR179" s="61"/>
      <c r="AKS179" s="61"/>
      <c r="AKT179" s="61"/>
      <c r="AKU179" s="61"/>
      <c r="AKV179" s="61"/>
      <c r="AKW179" s="61"/>
      <c r="AKX179" s="61"/>
      <c r="AKY179" s="61"/>
      <c r="AKZ179" s="61"/>
      <c r="ALA179" s="61"/>
      <c r="ALB179" s="61"/>
      <c r="ALC179" s="61"/>
      <c r="ALD179" s="61"/>
      <c r="ALE179" s="61"/>
      <c r="ALF179" s="61"/>
      <c r="ALG179" s="61"/>
      <c r="ALH179" s="61"/>
      <c r="ALI179" s="61"/>
      <c r="ALJ179" s="61"/>
      <c r="ALK179" s="61"/>
      <c r="ALL179" s="61"/>
      <c r="ALM179" s="61"/>
      <c r="ALN179" s="61"/>
      <c r="ALO179" s="61"/>
      <c r="ALP179" s="61"/>
      <c r="ALQ179" s="61"/>
      <c r="ALR179" s="61"/>
      <c r="ALS179" s="61"/>
      <c r="ALT179" s="61"/>
      <c r="ALU179" s="61"/>
      <c r="ALV179" s="61"/>
      <c r="ALW179" s="61"/>
      <c r="ALX179" s="61"/>
      <c r="ALY179" s="61"/>
      <c r="ALZ179" s="61"/>
      <c r="AMA179" s="61"/>
      <c r="AMB179" s="61"/>
      <c r="AMC179" s="61"/>
      <c r="AMD179" s="61"/>
      <c r="AME179" s="61"/>
      <c r="AMF179" s="61"/>
      <c r="AMG179" s="61"/>
      <c r="AMH179" s="61"/>
      <c r="AMI179" s="61"/>
      <c r="AMJ179" s="61"/>
      <c r="AMK179" s="61"/>
      <c r="AML179" s="61"/>
      <c r="AMM179" s="61"/>
      <c r="AMN179" s="61"/>
      <c r="AMO179" s="61"/>
      <c r="AMP179" s="61"/>
      <c r="AMQ179" s="61"/>
      <c r="AMR179" s="61"/>
      <c r="AMS179" s="61"/>
      <c r="AMT179" s="61"/>
      <c r="AMU179" s="61"/>
      <c r="AMV179" s="61"/>
      <c r="AMW179" s="61"/>
      <c r="AMX179" s="61"/>
      <c r="AMY179" s="61"/>
      <c r="AMZ179" s="61"/>
      <c r="ANA179" s="61"/>
      <c r="ANB179" s="61"/>
      <c r="ANC179" s="61"/>
      <c r="AND179" s="61"/>
      <c r="ANE179" s="61"/>
      <c r="ANF179" s="61"/>
      <c r="ANG179" s="61"/>
      <c r="ANH179" s="61"/>
      <c r="ANI179" s="61"/>
      <c r="ANJ179" s="35"/>
    </row>
    <row r="180" spans="1:1050" s="576" customFormat="1" ht="26.1" customHeight="1" outlineLevel="2" x14ac:dyDescent="0.2">
      <c r="A180" s="226">
        <v>920</v>
      </c>
      <c r="B180" s="7" t="s">
        <v>137</v>
      </c>
      <c r="C180" s="7" t="s">
        <v>113</v>
      </c>
      <c r="D180" s="7" t="s">
        <v>10</v>
      </c>
      <c r="E180" s="7" t="s">
        <v>115</v>
      </c>
      <c r="F180" s="7"/>
      <c r="G180" s="43" t="s">
        <v>261</v>
      </c>
      <c r="H180" s="42" t="s">
        <v>130</v>
      </c>
      <c r="I180" s="42">
        <v>14</v>
      </c>
      <c r="J180" s="44">
        <v>502.03</v>
      </c>
      <c r="K180" s="44"/>
      <c r="L180" s="44"/>
      <c r="M180" s="44"/>
      <c r="N180" s="44"/>
      <c r="O180" s="44"/>
      <c r="P180" s="44">
        <v>305.62</v>
      </c>
      <c r="Q180" s="44">
        <v>183.24</v>
      </c>
      <c r="R180" s="44"/>
      <c r="S180" s="44"/>
      <c r="T180" s="44">
        <f t="shared" si="134"/>
        <v>990.89</v>
      </c>
      <c r="U180" s="44">
        <f t="shared" si="135"/>
        <v>13505.98</v>
      </c>
      <c r="V180" s="42">
        <v>4</v>
      </c>
      <c r="W180" s="45">
        <v>18</v>
      </c>
      <c r="X180" s="46">
        <f>VLOOKUP(W180,'[1]PPTOS GENERALES 2024'!$AO$61:$AQ$64,3)*Y180</f>
        <v>428.42</v>
      </c>
      <c r="Y180" s="47">
        <v>1</v>
      </c>
      <c r="Z180" s="48">
        <f>VLOOKUP(C180,'[1]PPTOS GENERALES 2024'!$AL$3:$AO$8,4)*Y180</f>
        <v>659.44</v>
      </c>
      <c r="AA180" s="48">
        <f>VLOOKUP(C180,'[1]PPTOS GENERALES 2024'!$AL$3:$AP$8,5)*DM180*Y180</f>
        <v>92.026666666666657</v>
      </c>
      <c r="AB180" s="48"/>
      <c r="AC180" s="44">
        <f>VLOOKUP(C180,'[1]PPTOS GENERALES 2024'!$AU$3:$AV$8,2)*Y180</f>
        <v>659.44399999999996</v>
      </c>
      <c r="AD180" s="44">
        <f>VLOOKUP(C180,'[1]PPTOS GENERALES 2024'!$AU$3:$AW$8,3)*DM180*Y180</f>
        <v>92.003999999999991</v>
      </c>
      <c r="AE180" s="49">
        <f>VLOOKUP(I180,'[1]PPTOS GENERALES 2024'!$AO$60:$AQ$63,3)*Y180</f>
        <v>380.27</v>
      </c>
      <c r="AF180" s="44">
        <f>X180-AE180</f>
        <v>48.150000000000034</v>
      </c>
      <c r="AG180" s="44">
        <f>VLOOKUP(V180,'[1]PPTOS GENERALES 2024'!$AL$61:$AU$63,10)*Y180</f>
        <v>465.15999999999997</v>
      </c>
      <c r="AH180" s="44"/>
      <c r="AI180" s="44"/>
      <c r="AJ180" s="44"/>
      <c r="AK180" s="50"/>
      <c r="AL180" s="44">
        <f>VLOOKUP(V180,'[1]PPTOS GENERALES 2024'!$AL$45:$BB$56,12)*AK180</f>
        <v>0</v>
      </c>
      <c r="AM180" s="50">
        <v>1</v>
      </c>
      <c r="AN180" s="44">
        <f>VLOOKUP(V180,'[1]PPTOS GENERALES 2024'!$AL$45:$BB$56,14)*AM180</f>
        <v>422.61200000000002</v>
      </c>
      <c r="AO180" s="50">
        <v>0</v>
      </c>
      <c r="AP180" s="44">
        <f>VLOOKUP(V180,'[1]PPTOS GENERALES 2024'!$AL$45:$BB$56,15)*AO180</f>
        <v>0</v>
      </c>
      <c r="AQ180" s="50"/>
      <c r="AR180" s="44">
        <f>VLOOKUP(V180,'[1]PPTOS GENERALES 2024'!$AL$45:$BB$56,17)*AQ180</f>
        <v>0</v>
      </c>
      <c r="AS180" s="50">
        <v>0</v>
      </c>
      <c r="AT180" s="44">
        <f>VLOOKUP(V180,'[1]PPTOS GENERALES 2024'!$AL$45:$BG$56,18)*AS180</f>
        <v>0</v>
      </c>
      <c r="AU180" s="20">
        <v>1</v>
      </c>
      <c r="AV180" s="44">
        <f>VLOOKUP(V180,'[1]PPTOS GENERALES 2024'!$AL$45:$BG$56,19)*AU180</f>
        <v>52.826500000000003</v>
      </c>
      <c r="AW180" s="20"/>
      <c r="AX180" s="44">
        <f>VLOOKUP(V180,'[1]PPTOS GENERALES 2024'!$AL$45:$BG$56,20)*AW180</f>
        <v>0</v>
      </c>
      <c r="AY180" s="20"/>
      <c r="AZ180" s="44">
        <f>VLOOKUP(V180,'[1]PPTOS GENERALES 2024'!$AL$45:$BG$56,21)*AY180</f>
        <v>0</v>
      </c>
      <c r="BA180" s="20"/>
      <c r="BB180" s="44">
        <f>VLOOKUP(V180,'[1]PPTOS GENERALES 2024'!$AL$45:$BG$56,22)*BA180</f>
        <v>0</v>
      </c>
      <c r="BC180" s="20"/>
      <c r="BD180" s="270">
        <f>VLOOKUP(V180,'[1]PPTOS GENERALES 2024'!$AL$45:$BZ$56,23)*BC180</f>
        <v>0</v>
      </c>
      <c r="BE180" s="20"/>
      <c r="BF180" s="270">
        <f>VLOOKUP(V180,'[1]PPTOS GENERALES 2024'!$AL$45:$BZ$56,24)*BE180</f>
        <v>0</v>
      </c>
      <c r="BG180" s="20"/>
      <c r="BH180" s="270">
        <f>VLOOKUP(V180,'[1]PPTOS GENERALES 2024'!$AL$45:$BZ$56,25)*BG180</f>
        <v>0</v>
      </c>
      <c r="BI180" s="20"/>
      <c r="BJ180" s="270">
        <f>VLOOKUP(V180,'[1]PPTOS GENERALES 2024'!$AL$45:$BZ$56,26)*BI180</f>
        <v>0</v>
      </c>
      <c r="BK180" s="20"/>
      <c r="BL180" s="270">
        <f>VLOOKUP(V180,'[1]PPTOS GENERALES 2024'!$AL$45:$BZ$56,27)*BK180</f>
        <v>0</v>
      </c>
      <c r="BM180" s="270"/>
      <c r="BN180" s="270">
        <f>VLOOKUP(V180,'[1]PPTOS GENERALES 2024'!$AL$45:$BZ$56,28)*BM180</f>
        <v>0</v>
      </c>
      <c r="BO180" s="270"/>
      <c r="BP180" s="270">
        <f>VLOOKUP(V180,'[1]PPTOS GENERALES 2024'!$AL$45:$BZ$56,29)*BO180</f>
        <v>0</v>
      </c>
      <c r="BQ180" s="270"/>
      <c r="BR180" s="270">
        <f>VLOOKUP(V180,'[1]PPTOS GENERALES 2024'!$AL$45:$BZ$56,30)*BQ180</f>
        <v>0</v>
      </c>
      <c r="BS180" s="270"/>
      <c r="BT180" s="270">
        <f>VLOOKUP(V180,'[1]PPTOS GENERALES 2024'!$AL$45:$BZ$56,31)*BS180</f>
        <v>0</v>
      </c>
      <c r="BU180" s="270"/>
      <c r="BV180" s="270">
        <f>VLOOKUP(V180,'[1]PPTOS GENERALES 2024'!$AL$45:$BZ$56,32)*BU180</f>
        <v>0</v>
      </c>
      <c r="BW180" s="270"/>
      <c r="BX180" s="270">
        <f>VLOOKUP(V180,'[1]PPTOS GENERALES 2024'!$AL$45:$BZ$56,33)*BW180</f>
        <v>0</v>
      </c>
      <c r="BY180" s="270"/>
      <c r="BZ180" s="270">
        <f>VLOOKUP(V180,'[1]PPTOS GENERALES 2024'!$AL$45:$BZ$56,34)*BY180</f>
        <v>0</v>
      </c>
      <c r="CA180" s="270"/>
      <c r="CB180" s="270">
        <f>VLOOKUP(V180,'[1]PPTOS GENERALES 2024'!$AL$45:$BZ$56,35)*CA180</f>
        <v>0</v>
      </c>
      <c r="CC180" s="270">
        <v>0</v>
      </c>
      <c r="CD180" s="270">
        <f>VLOOKUP(V180,'[1]PPTOS GENERALES 2024'!$AL$45:$BZ$56,36)*CC180</f>
        <v>0</v>
      </c>
      <c r="CE180" s="270">
        <v>0</v>
      </c>
      <c r="CF180" s="270">
        <f>VLOOKUP(V180,'[1]PPTOS GENERALES 2024'!$AL$45:$BZ$56,37)*CE180</f>
        <v>0</v>
      </c>
      <c r="CG180" s="270">
        <v>0</v>
      </c>
      <c r="CH180" s="270">
        <f>VLOOKUP(V180,'[1]PPTOS GENERALES 2024'!$AL$45:$BZ$56,38)*CG180</f>
        <v>0</v>
      </c>
      <c r="CI180" s="270">
        <v>0</v>
      </c>
      <c r="CJ180" s="270">
        <f>VLOOKUP(V180,'[1]PPTOS GENERALES 2024'!$AL$45:$BZ$56,39)*CI180</f>
        <v>0</v>
      </c>
      <c r="CK180" s="270"/>
      <c r="CL180" s="270">
        <f>VLOOKUP(V180,'[1]PPTOS GENERALES 2024'!$AL$45:$BZ$56,40)*CK180</f>
        <v>0</v>
      </c>
      <c r="CM180" s="270"/>
      <c r="CN180" s="270">
        <f>VLOOKUP(V180,'[1]PPTOS GENERALES 2024'!$AL$45:$BZ$56,41)*CM180</f>
        <v>0</v>
      </c>
      <c r="CO180" s="44"/>
      <c r="CP180" s="44"/>
      <c r="CQ180" s="44"/>
      <c r="CR180" s="44"/>
      <c r="CS180" s="44"/>
      <c r="CT180" s="44">
        <f>Z180*14</f>
        <v>9232.16</v>
      </c>
      <c r="CU180" s="44">
        <f>(AA180*12)+ (AD180*2)+AB180</f>
        <v>1288.328</v>
      </c>
      <c r="CV180" s="44"/>
      <c r="CW180" s="44">
        <f>(AE180+AF180)*14</f>
        <v>5997.88</v>
      </c>
      <c r="CX180" s="44">
        <f>AG180*14</f>
        <v>6512.24</v>
      </c>
      <c r="CY180" s="270">
        <f t="shared" si="136"/>
        <v>6656.14</v>
      </c>
      <c r="CZ180" s="278">
        <f t="shared" si="137"/>
        <v>13168.380000000001</v>
      </c>
      <c r="DA180" s="129">
        <f>CO180+CP180+CR180+CS180+CT180+CU180+CW180+CX180+CY180</f>
        <v>29686.748</v>
      </c>
      <c r="DB180" s="21">
        <v>0</v>
      </c>
      <c r="DC180" s="53">
        <f t="shared" si="138"/>
        <v>23664.571333333337</v>
      </c>
      <c r="DD180" s="54">
        <f t="shared" si="139"/>
        <v>0.75215507007513249</v>
      </c>
      <c r="DE180" s="44"/>
      <c r="DF180" s="44"/>
      <c r="DG180" s="44">
        <f t="shared" si="140"/>
        <v>2120.4851666666668</v>
      </c>
      <c r="DH180" s="589" t="e">
        <f>#REF!-#REF!</f>
        <v>#REF!</v>
      </c>
      <c r="DI180" s="55" t="s">
        <v>122</v>
      </c>
      <c r="DJ180" s="130">
        <v>39158</v>
      </c>
      <c r="DK180" s="284">
        <v>45658</v>
      </c>
      <c r="DL180" s="58">
        <f t="shared" si="141"/>
        <v>5.666666666666667</v>
      </c>
      <c r="DM180" s="58">
        <f t="shared" si="142"/>
        <v>5.666666666666667</v>
      </c>
      <c r="DN180" s="59">
        <f>ROUND(AF180/30,2)</f>
        <v>1.61</v>
      </c>
      <c r="DO180" s="60">
        <f>ROUND(AJ180/30,2)</f>
        <v>0</v>
      </c>
      <c r="DP180" s="60">
        <f>ROUND(AL180/30,2)</f>
        <v>0</v>
      </c>
      <c r="DQ180" s="60">
        <f>ROUND(AN180/30,2)</f>
        <v>14.09</v>
      </c>
      <c r="DR180" s="60">
        <f>ROUND(AP180/30,2)</f>
        <v>0</v>
      </c>
      <c r="DS180" s="60">
        <f>ROUND(AR180/30,2)</f>
        <v>0</v>
      </c>
      <c r="DT180" s="60">
        <f>ROUND(AT180/30,2)</f>
        <v>0</v>
      </c>
      <c r="DU180" s="60">
        <f>ROUND(AV180/30,2)</f>
        <v>1.76</v>
      </c>
      <c r="DV180" s="60">
        <f>ROUND(AX180/30,2)</f>
        <v>0</v>
      </c>
      <c r="DW180" s="60">
        <f>ROUND(AZ180/30,2)</f>
        <v>0</v>
      </c>
      <c r="DX180" s="60">
        <f>ROUND(BB180/30,2)</f>
        <v>0</v>
      </c>
      <c r="DY180" s="61"/>
      <c r="DZ180" s="62">
        <v>724</v>
      </c>
      <c r="EA180" s="62">
        <v>1414.13</v>
      </c>
      <c r="EB180" s="63" t="e">
        <f>#REF!-DZ180</f>
        <v>#REF!</v>
      </c>
      <c r="EC180" s="64">
        <f>DG180-EA180</f>
        <v>706.35516666666672</v>
      </c>
      <c r="ED180" s="65">
        <f>ROUND(DB180/2,2)</f>
        <v>0</v>
      </c>
      <c r="EE180" s="61"/>
      <c r="EF180" s="61"/>
      <c r="EG180" s="61"/>
      <c r="EH180" s="61"/>
      <c r="EI180" s="134" t="s">
        <v>123</v>
      </c>
      <c r="EJ180" s="41">
        <v>920</v>
      </c>
      <c r="EK180" s="67">
        <v>9</v>
      </c>
      <c r="EL180" s="68">
        <v>2</v>
      </c>
      <c r="EM180" s="68">
        <v>0</v>
      </c>
      <c r="EN180" s="300" t="s">
        <v>132</v>
      </c>
      <c r="EO180" s="537" t="s">
        <v>132</v>
      </c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  <c r="HI180" s="61"/>
      <c r="HJ180" s="61"/>
      <c r="HK180" s="61"/>
      <c r="HL180" s="61"/>
      <c r="HM180" s="61"/>
      <c r="HN180" s="61"/>
      <c r="HO180" s="61"/>
      <c r="HP180" s="61"/>
      <c r="HQ180" s="61"/>
      <c r="HR180" s="61"/>
      <c r="HS180" s="61"/>
      <c r="HT180" s="61"/>
      <c r="HU180" s="61"/>
      <c r="HV180" s="61"/>
      <c r="HW180" s="61"/>
      <c r="HX180" s="61"/>
      <c r="HY180" s="61"/>
      <c r="HZ180" s="61"/>
      <c r="IA180" s="61"/>
      <c r="IB180" s="61"/>
      <c r="IC180" s="61"/>
      <c r="ID180" s="61"/>
      <c r="IE180" s="61"/>
      <c r="IF180" s="61"/>
      <c r="IG180" s="61"/>
      <c r="IH180" s="61"/>
      <c r="II180" s="61"/>
      <c r="IJ180" s="61"/>
      <c r="IK180" s="61"/>
      <c r="IL180" s="61"/>
      <c r="IM180" s="61"/>
      <c r="IN180" s="61"/>
      <c r="IO180" s="61"/>
      <c r="IP180" s="61"/>
      <c r="IQ180" s="61"/>
      <c r="IR180" s="61"/>
      <c r="IS180" s="61"/>
      <c r="IT180" s="61"/>
      <c r="IU180" s="61"/>
      <c r="IV180" s="61"/>
      <c r="IW180" s="61"/>
      <c r="IX180" s="61"/>
      <c r="IY180" s="61"/>
      <c r="IZ180" s="61"/>
      <c r="JA180" s="61"/>
      <c r="JB180" s="61"/>
      <c r="JC180" s="61"/>
      <c r="JD180" s="61"/>
      <c r="JE180" s="61"/>
      <c r="JF180" s="61"/>
      <c r="JG180" s="61"/>
      <c r="JH180" s="61"/>
      <c r="JI180" s="61"/>
      <c r="JJ180" s="61"/>
      <c r="JK180" s="61"/>
      <c r="JL180" s="61"/>
      <c r="JM180" s="61"/>
      <c r="JN180" s="61"/>
      <c r="JO180" s="61"/>
      <c r="JP180" s="61"/>
      <c r="JQ180" s="61"/>
      <c r="JR180" s="61"/>
      <c r="JS180" s="61"/>
      <c r="JT180" s="61"/>
      <c r="JU180" s="61"/>
      <c r="JV180" s="61"/>
      <c r="JW180" s="61"/>
      <c r="JX180" s="61"/>
      <c r="JY180" s="61"/>
      <c r="JZ180" s="61"/>
      <c r="KA180" s="61"/>
      <c r="KB180" s="61"/>
      <c r="KC180" s="61"/>
      <c r="KD180" s="61"/>
      <c r="KE180" s="61"/>
      <c r="KF180" s="61"/>
      <c r="KG180" s="61"/>
      <c r="KH180" s="61"/>
      <c r="KI180" s="61"/>
      <c r="KJ180" s="61"/>
      <c r="KK180" s="61"/>
      <c r="KL180" s="61"/>
      <c r="KM180" s="61"/>
      <c r="KN180" s="61"/>
      <c r="KO180" s="61"/>
      <c r="KP180" s="61"/>
      <c r="KQ180" s="61"/>
      <c r="KR180" s="61"/>
      <c r="KS180" s="61"/>
      <c r="KT180" s="61"/>
      <c r="KU180" s="61"/>
      <c r="KV180" s="61"/>
      <c r="KW180" s="61"/>
      <c r="KX180" s="61"/>
      <c r="KY180" s="61"/>
      <c r="KZ180" s="61"/>
      <c r="LA180" s="61"/>
      <c r="LB180" s="61"/>
      <c r="LC180" s="61"/>
      <c r="LD180" s="61"/>
      <c r="LE180" s="61"/>
      <c r="LF180" s="61"/>
      <c r="LG180" s="61"/>
      <c r="LH180" s="61"/>
      <c r="LI180" s="61"/>
      <c r="LJ180" s="61"/>
      <c r="LK180" s="61"/>
      <c r="LL180" s="61"/>
      <c r="LM180" s="61"/>
      <c r="LN180" s="61"/>
      <c r="LO180" s="61"/>
      <c r="LP180" s="61"/>
      <c r="LQ180" s="61"/>
      <c r="LR180" s="61"/>
      <c r="LS180" s="61"/>
      <c r="LT180" s="61"/>
      <c r="LU180" s="61"/>
      <c r="LV180" s="61"/>
      <c r="LW180" s="61"/>
      <c r="LX180" s="61"/>
      <c r="LY180" s="61"/>
      <c r="LZ180" s="61"/>
      <c r="MA180" s="61"/>
      <c r="MB180" s="61"/>
      <c r="MC180" s="61"/>
      <c r="MD180" s="61"/>
      <c r="ME180" s="61"/>
      <c r="MF180" s="61"/>
      <c r="MG180" s="61"/>
      <c r="MH180" s="61"/>
      <c r="MI180" s="61"/>
      <c r="MJ180" s="61"/>
      <c r="MK180" s="61"/>
      <c r="ML180" s="61"/>
      <c r="MM180" s="61"/>
      <c r="MN180" s="61"/>
      <c r="MO180" s="61"/>
      <c r="MP180" s="61"/>
      <c r="MQ180" s="61"/>
      <c r="MR180" s="61"/>
      <c r="MS180" s="61"/>
      <c r="MT180" s="61"/>
      <c r="MU180" s="61"/>
      <c r="MV180" s="61"/>
      <c r="MW180" s="61"/>
      <c r="MX180" s="61"/>
      <c r="MY180" s="61"/>
      <c r="MZ180" s="61"/>
      <c r="NA180" s="61"/>
      <c r="NB180" s="61"/>
      <c r="NC180" s="61"/>
      <c r="ND180" s="61"/>
      <c r="NE180" s="61"/>
      <c r="NF180" s="61"/>
      <c r="NG180" s="61"/>
      <c r="NH180" s="61"/>
      <c r="NI180" s="61"/>
      <c r="NJ180" s="61"/>
      <c r="NK180" s="61"/>
      <c r="NL180" s="61"/>
      <c r="NM180" s="61"/>
      <c r="NN180" s="61"/>
      <c r="NO180" s="61"/>
      <c r="NP180" s="61"/>
      <c r="NQ180" s="61"/>
      <c r="NR180" s="61"/>
      <c r="NS180" s="61"/>
      <c r="NT180" s="61"/>
      <c r="NU180" s="61"/>
      <c r="NV180" s="61"/>
      <c r="NW180" s="61"/>
      <c r="NX180" s="61"/>
      <c r="NY180" s="61"/>
      <c r="NZ180" s="61"/>
      <c r="OA180" s="61"/>
      <c r="OB180" s="61"/>
      <c r="OC180" s="61"/>
      <c r="OD180" s="61"/>
      <c r="OE180" s="61"/>
      <c r="OF180" s="61"/>
      <c r="OG180" s="61"/>
      <c r="OH180" s="61"/>
      <c r="OI180" s="61"/>
      <c r="OJ180" s="61"/>
      <c r="OK180" s="61"/>
      <c r="OL180" s="61"/>
      <c r="OM180" s="61"/>
      <c r="ON180" s="61"/>
      <c r="OO180" s="61"/>
      <c r="OP180" s="61"/>
      <c r="OQ180" s="61"/>
      <c r="OR180" s="61"/>
      <c r="OS180" s="61"/>
      <c r="OT180" s="61"/>
      <c r="OU180" s="61"/>
      <c r="OV180" s="61"/>
      <c r="OW180" s="61"/>
      <c r="OX180" s="61"/>
      <c r="OY180" s="61"/>
      <c r="OZ180" s="61"/>
      <c r="PA180" s="61"/>
      <c r="PB180" s="61"/>
      <c r="PC180" s="61"/>
      <c r="PD180" s="61"/>
      <c r="PE180" s="61"/>
      <c r="PF180" s="61"/>
      <c r="PG180" s="61"/>
      <c r="PH180" s="61"/>
      <c r="PI180" s="61"/>
      <c r="PJ180" s="61"/>
      <c r="PK180" s="61"/>
      <c r="PL180" s="61"/>
      <c r="PM180" s="61"/>
      <c r="PN180" s="61"/>
      <c r="PO180" s="61"/>
      <c r="PP180" s="61"/>
      <c r="PQ180" s="61"/>
      <c r="PR180" s="61"/>
      <c r="PS180" s="61"/>
      <c r="PT180" s="61"/>
      <c r="PU180" s="61"/>
      <c r="PV180" s="61"/>
      <c r="PW180" s="61"/>
      <c r="PX180" s="61"/>
      <c r="PY180" s="61"/>
      <c r="PZ180" s="61"/>
      <c r="QA180" s="61"/>
      <c r="QB180" s="61"/>
      <c r="QC180" s="61"/>
      <c r="QD180" s="61"/>
      <c r="QE180" s="61"/>
      <c r="QF180" s="61"/>
      <c r="QG180" s="61"/>
      <c r="QH180" s="61"/>
      <c r="QI180" s="61"/>
      <c r="QJ180" s="61"/>
      <c r="QK180" s="61"/>
      <c r="QL180" s="61"/>
      <c r="QM180" s="61"/>
      <c r="QN180" s="61"/>
      <c r="QO180" s="61"/>
      <c r="QP180" s="61"/>
      <c r="QQ180" s="61"/>
      <c r="QR180" s="61"/>
      <c r="QS180" s="61"/>
      <c r="QT180" s="61"/>
      <c r="QU180" s="61"/>
      <c r="QV180" s="61"/>
      <c r="QW180" s="61"/>
      <c r="QX180" s="61"/>
      <c r="QY180" s="61"/>
      <c r="QZ180" s="61"/>
      <c r="RA180" s="61"/>
      <c r="RB180" s="61"/>
      <c r="RC180" s="61"/>
      <c r="RD180" s="61"/>
      <c r="RE180" s="61"/>
      <c r="RF180" s="61"/>
      <c r="RG180" s="61"/>
      <c r="RH180" s="61"/>
      <c r="RI180" s="61"/>
      <c r="RJ180" s="61"/>
      <c r="RK180" s="61"/>
      <c r="RL180" s="61"/>
      <c r="RM180" s="61"/>
      <c r="RN180" s="61"/>
      <c r="RO180" s="61"/>
      <c r="RP180" s="61"/>
      <c r="RQ180" s="61"/>
      <c r="RR180" s="61"/>
      <c r="RS180" s="61"/>
      <c r="RT180" s="61"/>
      <c r="RU180" s="61"/>
      <c r="RV180" s="61"/>
      <c r="RW180" s="61"/>
      <c r="RX180" s="61"/>
      <c r="RY180" s="61"/>
      <c r="RZ180" s="61"/>
      <c r="SA180" s="61"/>
      <c r="SB180" s="61"/>
      <c r="SC180" s="61"/>
      <c r="SD180" s="61"/>
      <c r="SE180" s="61"/>
      <c r="SF180" s="61"/>
      <c r="SG180" s="61"/>
      <c r="SH180" s="61"/>
      <c r="SI180" s="61"/>
      <c r="SJ180" s="61"/>
      <c r="SK180" s="61"/>
      <c r="SL180" s="61"/>
      <c r="SM180" s="61"/>
      <c r="SN180" s="61"/>
      <c r="SO180" s="61"/>
      <c r="SP180" s="61"/>
      <c r="SQ180" s="61"/>
      <c r="SR180" s="61"/>
      <c r="SS180" s="61"/>
      <c r="ST180" s="61"/>
      <c r="SU180" s="61"/>
      <c r="SV180" s="61"/>
      <c r="SW180" s="61"/>
      <c r="SX180" s="61"/>
      <c r="SY180" s="61"/>
      <c r="SZ180" s="61"/>
      <c r="TA180" s="61"/>
      <c r="TB180" s="61"/>
      <c r="TC180" s="61"/>
      <c r="TD180" s="61"/>
      <c r="TE180" s="61"/>
      <c r="TF180" s="61"/>
      <c r="TG180" s="61"/>
      <c r="TH180" s="61"/>
      <c r="TI180" s="61"/>
      <c r="TJ180" s="61"/>
      <c r="TK180" s="61"/>
      <c r="TL180" s="61"/>
      <c r="TM180" s="61"/>
      <c r="TN180" s="61"/>
      <c r="TO180" s="61"/>
      <c r="TP180" s="61"/>
      <c r="TQ180" s="61"/>
      <c r="TR180" s="61"/>
      <c r="TS180" s="61"/>
      <c r="TT180" s="61"/>
      <c r="TU180" s="61"/>
      <c r="TV180" s="61"/>
      <c r="TW180" s="61"/>
      <c r="TX180" s="61"/>
      <c r="TY180" s="61"/>
      <c r="TZ180" s="61"/>
      <c r="UA180" s="61"/>
      <c r="UB180" s="61"/>
      <c r="UC180" s="61"/>
      <c r="UD180" s="61"/>
      <c r="UE180" s="61"/>
      <c r="UF180" s="61"/>
      <c r="UG180" s="61"/>
      <c r="UH180" s="61"/>
      <c r="UI180" s="61"/>
      <c r="UJ180" s="61"/>
      <c r="UK180" s="61"/>
      <c r="UL180" s="61"/>
      <c r="UM180" s="61"/>
      <c r="UN180" s="61"/>
      <c r="UO180" s="61"/>
      <c r="UP180" s="61"/>
      <c r="UQ180" s="61"/>
      <c r="UR180" s="61"/>
      <c r="US180" s="61"/>
      <c r="UT180" s="61"/>
      <c r="UU180" s="61"/>
      <c r="UV180" s="61"/>
      <c r="UW180" s="61"/>
      <c r="UX180" s="61"/>
      <c r="UY180" s="61"/>
      <c r="UZ180" s="61"/>
      <c r="VA180" s="61"/>
      <c r="VB180" s="61"/>
      <c r="VC180" s="61"/>
      <c r="VD180" s="61"/>
      <c r="VE180" s="61"/>
      <c r="VF180" s="61"/>
      <c r="VG180" s="61"/>
      <c r="VH180" s="61"/>
      <c r="VI180" s="61"/>
      <c r="VJ180" s="61"/>
      <c r="VK180" s="61"/>
      <c r="VL180" s="61"/>
      <c r="VM180" s="61"/>
      <c r="VN180" s="61"/>
      <c r="VO180" s="61"/>
      <c r="VP180" s="61"/>
      <c r="VQ180" s="61"/>
      <c r="VR180" s="61"/>
      <c r="VS180" s="61"/>
      <c r="VT180" s="61"/>
      <c r="VU180" s="61"/>
      <c r="VV180" s="61"/>
      <c r="VW180" s="61"/>
      <c r="VX180" s="61"/>
      <c r="VY180" s="61"/>
      <c r="VZ180" s="61"/>
      <c r="WA180" s="61"/>
      <c r="WB180" s="61"/>
      <c r="WC180" s="61"/>
      <c r="WD180" s="61"/>
      <c r="WE180" s="61"/>
      <c r="WF180" s="61"/>
      <c r="WG180" s="61"/>
      <c r="WH180" s="61"/>
      <c r="WI180" s="61"/>
      <c r="WJ180" s="61"/>
      <c r="WK180" s="61"/>
      <c r="WL180" s="61"/>
      <c r="WM180" s="61"/>
      <c r="WN180" s="61"/>
      <c r="WO180" s="61"/>
      <c r="WP180" s="61"/>
      <c r="WQ180" s="61"/>
      <c r="WR180" s="61"/>
      <c r="WS180" s="61"/>
      <c r="WT180" s="61"/>
      <c r="WU180" s="61"/>
      <c r="WV180" s="61"/>
      <c r="WW180" s="61"/>
      <c r="WX180" s="61"/>
      <c r="WY180" s="61"/>
      <c r="WZ180" s="61"/>
      <c r="XA180" s="61"/>
      <c r="XB180" s="61"/>
      <c r="XC180" s="61"/>
      <c r="XD180" s="61"/>
      <c r="XE180" s="61"/>
      <c r="XF180" s="61"/>
      <c r="XG180" s="61"/>
      <c r="XH180" s="61"/>
      <c r="XI180" s="61"/>
      <c r="XJ180" s="61"/>
      <c r="XK180" s="61"/>
      <c r="XL180" s="61"/>
      <c r="XM180" s="61"/>
      <c r="XN180" s="61"/>
      <c r="XO180" s="61"/>
      <c r="XP180" s="61"/>
      <c r="XQ180" s="61"/>
      <c r="XR180" s="61"/>
      <c r="XS180" s="61"/>
      <c r="XT180" s="61"/>
      <c r="XU180" s="61"/>
      <c r="XV180" s="61"/>
      <c r="XW180" s="61"/>
      <c r="XX180" s="61"/>
      <c r="XY180" s="61"/>
      <c r="XZ180" s="61"/>
      <c r="YA180" s="61"/>
      <c r="YB180" s="61"/>
      <c r="YC180" s="61"/>
      <c r="YD180" s="61"/>
      <c r="YE180" s="61"/>
      <c r="YF180" s="61"/>
      <c r="YG180" s="61"/>
      <c r="YH180" s="61"/>
      <c r="YI180" s="61"/>
      <c r="YJ180" s="61"/>
      <c r="YK180" s="61"/>
      <c r="YL180" s="61"/>
      <c r="YM180" s="61"/>
      <c r="YN180" s="61"/>
      <c r="YO180" s="61"/>
      <c r="YP180" s="61"/>
      <c r="YQ180" s="61"/>
      <c r="YR180" s="61"/>
      <c r="YS180" s="61"/>
      <c r="YT180" s="61"/>
      <c r="YU180" s="61"/>
      <c r="YV180" s="61"/>
      <c r="YW180" s="61"/>
      <c r="YX180" s="61"/>
      <c r="YY180" s="61"/>
      <c r="YZ180" s="61"/>
      <c r="ZA180" s="61"/>
      <c r="ZB180" s="61"/>
      <c r="ZC180" s="61"/>
      <c r="ZD180" s="61"/>
      <c r="ZE180" s="61"/>
      <c r="ZF180" s="61"/>
      <c r="ZG180" s="61"/>
      <c r="ZH180" s="61"/>
      <c r="ZI180" s="61"/>
      <c r="ZJ180" s="61"/>
      <c r="ZK180" s="61"/>
      <c r="ZL180" s="61"/>
      <c r="ZM180" s="61"/>
      <c r="ZN180" s="61"/>
      <c r="ZO180" s="61"/>
      <c r="ZP180" s="61"/>
      <c r="ZQ180" s="61"/>
      <c r="ZR180" s="61"/>
      <c r="ZS180" s="61"/>
      <c r="ZT180" s="61"/>
      <c r="ZU180" s="61"/>
      <c r="ZV180" s="61"/>
      <c r="ZW180" s="61"/>
      <c r="ZX180" s="61"/>
      <c r="ZY180" s="61"/>
      <c r="ZZ180" s="61"/>
      <c r="AAA180" s="61"/>
      <c r="AAB180" s="61"/>
      <c r="AAC180" s="61"/>
      <c r="AAD180" s="61"/>
      <c r="AAE180" s="61"/>
      <c r="AAF180" s="61"/>
      <c r="AAG180" s="61"/>
      <c r="AAH180" s="61"/>
      <c r="AAI180" s="61"/>
      <c r="AAJ180" s="61"/>
      <c r="AAK180" s="61"/>
      <c r="AAL180" s="61"/>
      <c r="AAM180" s="61"/>
      <c r="AAN180" s="61"/>
      <c r="AAO180" s="61"/>
      <c r="AAP180" s="61"/>
      <c r="AAQ180" s="61"/>
      <c r="AAR180" s="61"/>
      <c r="AAS180" s="61"/>
      <c r="AAT180" s="61"/>
      <c r="AAU180" s="61"/>
      <c r="AAV180" s="61"/>
      <c r="AAW180" s="61"/>
      <c r="AAX180" s="61"/>
      <c r="AAY180" s="61"/>
      <c r="AAZ180" s="61"/>
      <c r="ABA180" s="61"/>
      <c r="ABB180" s="61"/>
      <c r="ABC180" s="61"/>
      <c r="ABD180" s="61"/>
      <c r="ABE180" s="61"/>
      <c r="ABF180" s="61"/>
      <c r="ABG180" s="61"/>
      <c r="ABH180" s="61"/>
      <c r="ABI180" s="61"/>
      <c r="ABJ180" s="61"/>
      <c r="ABK180" s="61"/>
      <c r="ABL180" s="61"/>
      <c r="ABM180" s="61"/>
      <c r="ABN180" s="61"/>
      <c r="ABO180" s="61"/>
      <c r="ABP180" s="61"/>
      <c r="ABQ180" s="61"/>
      <c r="ABR180" s="61"/>
      <c r="ABS180" s="61"/>
      <c r="ABT180" s="61"/>
      <c r="ABU180" s="61"/>
      <c r="ABV180" s="61"/>
      <c r="ABW180" s="61"/>
      <c r="ABX180" s="61"/>
      <c r="ABY180" s="61"/>
      <c r="ABZ180" s="61"/>
      <c r="ACA180" s="61"/>
      <c r="ACB180" s="61"/>
      <c r="ACC180" s="61"/>
      <c r="ACD180" s="61"/>
      <c r="ACE180" s="61"/>
      <c r="ACF180" s="61"/>
      <c r="ACG180" s="61"/>
      <c r="ACH180" s="61"/>
      <c r="ACI180" s="61"/>
      <c r="ACJ180" s="61"/>
      <c r="ACK180" s="61"/>
      <c r="ACL180" s="61"/>
      <c r="ACM180" s="61"/>
      <c r="ACN180" s="61"/>
      <c r="ACO180" s="61"/>
      <c r="ACP180" s="61"/>
      <c r="ACQ180" s="61"/>
      <c r="ACR180" s="61"/>
      <c r="ACS180" s="61"/>
      <c r="ACT180" s="61"/>
      <c r="ACU180" s="61"/>
      <c r="ACV180" s="61"/>
      <c r="ACW180" s="61"/>
      <c r="ACX180" s="61"/>
      <c r="ACY180" s="61"/>
      <c r="ACZ180" s="61"/>
      <c r="ADA180" s="61"/>
      <c r="ADB180" s="61"/>
      <c r="ADC180" s="61"/>
      <c r="ADD180" s="61"/>
      <c r="ADE180" s="61"/>
      <c r="ADF180" s="61"/>
      <c r="ADG180" s="61"/>
      <c r="ADH180" s="61"/>
      <c r="ADI180" s="61"/>
      <c r="ADJ180" s="61"/>
      <c r="ADK180" s="61"/>
      <c r="ADL180" s="61"/>
      <c r="ADM180" s="61"/>
      <c r="ADN180" s="61"/>
      <c r="ADO180" s="61"/>
      <c r="ADP180" s="61"/>
      <c r="ADQ180" s="61"/>
      <c r="ADR180" s="61"/>
      <c r="ADS180" s="61"/>
      <c r="ADT180" s="61"/>
      <c r="ADU180" s="61"/>
      <c r="ADV180" s="61"/>
      <c r="ADW180" s="61"/>
      <c r="ADX180" s="61"/>
      <c r="ADY180" s="61"/>
      <c r="ADZ180" s="61"/>
      <c r="AEA180" s="61"/>
      <c r="AEB180" s="61"/>
      <c r="AEC180" s="61"/>
      <c r="AED180" s="61"/>
      <c r="AEE180" s="61"/>
      <c r="AEF180" s="61"/>
      <c r="AEG180" s="61"/>
      <c r="AEH180" s="61"/>
      <c r="AEI180" s="61"/>
      <c r="AEJ180" s="61"/>
      <c r="AEK180" s="61"/>
      <c r="AEL180" s="61"/>
      <c r="AEM180" s="61"/>
      <c r="AEN180" s="61"/>
      <c r="AEO180" s="61"/>
      <c r="AEP180" s="61"/>
      <c r="AEQ180" s="61"/>
      <c r="AER180" s="61"/>
      <c r="AES180" s="61"/>
      <c r="AET180" s="61"/>
      <c r="AEU180" s="61"/>
      <c r="AEV180" s="61"/>
      <c r="AEW180" s="61"/>
      <c r="AEX180" s="61"/>
      <c r="AEY180" s="61"/>
      <c r="AEZ180" s="61"/>
      <c r="AFA180" s="61"/>
      <c r="AFB180" s="61"/>
      <c r="AFC180" s="61"/>
      <c r="AFD180" s="61"/>
      <c r="AFE180" s="61"/>
      <c r="AFF180" s="61"/>
      <c r="AFG180" s="61"/>
      <c r="AFH180" s="61"/>
      <c r="AFI180" s="61"/>
      <c r="AFJ180" s="61"/>
      <c r="AFK180" s="61"/>
      <c r="AFL180" s="61"/>
      <c r="AFM180" s="61"/>
      <c r="AFN180" s="61"/>
      <c r="AFO180" s="61"/>
      <c r="AFP180" s="61"/>
      <c r="AFQ180" s="61"/>
      <c r="AFR180" s="61"/>
      <c r="AFS180" s="61"/>
      <c r="AFT180" s="61"/>
      <c r="AFU180" s="61"/>
      <c r="AFV180" s="61"/>
      <c r="AFW180" s="61"/>
      <c r="AFX180" s="61"/>
      <c r="AFY180" s="61"/>
      <c r="AFZ180" s="61"/>
      <c r="AGA180" s="61"/>
      <c r="AGB180" s="61"/>
      <c r="AGC180" s="61"/>
      <c r="AGD180" s="61"/>
      <c r="AGE180" s="61"/>
      <c r="AGF180" s="61"/>
      <c r="AGG180" s="61"/>
      <c r="AGH180" s="61"/>
      <c r="AGI180" s="61"/>
      <c r="AGJ180" s="61"/>
      <c r="AGK180" s="61"/>
      <c r="AGL180" s="61"/>
      <c r="AGM180" s="61"/>
      <c r="AGN180" s="61"/>
      <c r="AGO180" s="61"/>
      <c r="AGP180" s="61"/>
      <c r="AGQ180" s="61"/>
      <c r="AGR180" s="61"/>
      <c r="AGS180" s="61"/>
      <c r="AGT180" s="61"/>
      <c r="AGU180" s="61"/>
      <c r="AGV180" s="61"/>
      <c r="AGW180" s="61"/>
      <c r="AGX180" s="61"/>
      <c r="AGY180" s="61"/>
      <c r="AGZ180" s="61"/>
      <c r="AHA180" s="61"/>
      <c r="AHB180" s="61"/>
      <c r="AHC180" s="61"/>
      <c r="AHD180" s="61"/>
      <c r="AHE180" s="61"/>
      <c r="AHF180" s="61"/>
      <c r="AHG180" s="61"/>
      <c r="AHH180" s="61"/>
      <c r="AHI180" s="61"/>
      <c r="AHJ180" s="61"/>
      <c r="AHK180" s="61"/>
      <c r="AHL180" s="61"/>
      <c r="AHM180" s="61"/>
      <c r="AHN180" s="61"/>
      <c r="AHO180" s="61"/>
      <c r="AHP180" s="61"/>
      <c r="AHQ180" s="61"/>
      <c r="AHR180" s="61"/>
      <c r="AHS180" s="61"/>
      <c r="AHT180" s="61"/>
      <c r="AHU180" s="61"/>
      <c r="AHV180" s="61"/>
      <c r="AHW180" s="61"/>
      <c r="AHX180" s="61"/>
      <c r="AHY180" s="61"/>
      <c r="AHZ180" s="61"/>
      <c r="AIA180" s="61"/>
      <c r="AIB180" s="61"/>
      <c r="AIC180" s="61"/>
      <c r="AID180" s="61"/>
      <c r="AIE180" s="61"/>
      <c r="AIF180" s="61"/>
      <c r="AIG180" s="61"/>
      <c r="AIH180" s="61"/>
      <c r="AII180" s="61"/>
      <c r="AIJ180" s="61"/>
      <c r="AIK180" s="61"/>
      <c r="AIL180" s="61"/>
      <c r="AIM180" s="61"/>
      <c r="AIN180" s="61"/>
      <c r="AIO180" s="61"/>
      <c r="AIP180" s="61"/>
      <c r="AIQ180" s="61"/>
      <c r="AIR180" s="61"/>
      <c r="AIS180" s="61"/>
      <c r="AIT180" s="61"/>
      <c r="AIU180" s="61"/>
      <c r="AIV180" s="61"/>
      <c r="AIW180" s="61"/>
      <c r="AIX180" s="61"/>
      <c r="AIY180" s="61"/>
      <c r="AIZ180" s="61"/>
      <c r="AJA180" s="61"/>
      <c r="AJB180" s="61"/>
      <c r="AJC180" s="61"/>
      <c r="AJD180" s="61"/>
      <c r="AJE180" s="61"/>
      <c r="AJF180" s="61"/>
      <c r="AJG180" s="61"/>
      <c r="AJH180" s="61"/>
      <c r="AJI180" s="61"/>
      <c r="AJJ180" s="61"/>
      <c r="AJK180" s="61"/>
      <c r="AJL180" s="61"/>
      <c r="AJM180" s="61"/>
      <c r="AJN180" s="61"/>
      <c r="AJO180" s="61"/>
      <c r="AJP180" s="61"/>
      <c r="AJQ180" s="61"/>
      <c r="AJR180" s="61"/>
      <c r="AJS180" s="61"/>
      <c r="AJT180" s="61"/>
      <c r="AJU180" s="61"/>
      <c r="AJV180" s="61"/>
      <c r="AJW180" s="61"/>
      <c r="AJX180" s="61"/>
      <c r="AJY180" s="61"/>
      <c r="AJZ180" s="61"/>
      <c r="AKA180" s="61"/>
      <c r="AKB180" s="61"/>
      <c r="AKC180" s="61"/>
      <c r="AKD180" s="61"/>
      <c r="AKE180" s="61"/>
      <c r="AKF180" s="61"/>
      <c r="AKG180" s="61"/>
      <c r="AKH180" s="61"/>
      <c r="AKI180" s="61"/>
      <c r="AKJ180" s="61"/>
      <c r="AKK180" s="61"/>
      <c r="AKL180" s="61"/>
      <c r="AKM180" s="61"/>
      <c r="AKN180" s="61"/>
      <c r="AKO180" s="61"/>
      <c r="AKP180" s="61"/>
      <c r="AKQ180" s="61"/>
      <c r="AKR180" s="61"/>
      <c r="AKS180" s="61"/>
      <c r="AKT180" s="61"/>
      <c r="AKU180" s="61"/>
      <c r="AKV180" s="61"/>
      <c r="AKW180" s="61"/>
      <c r="AKX180" s="61"/>
      <c r="AKY180" s="61"/>
      <c r="AKZ180" s="61"/>
      <c r="ALA180" s="61"/>
      <c r="ALB180" s="61"/>
      <c r="ALC180" s="61"/>
      <c r="ALD180" s="61"/>
      <c r="ALE180" s="61"/>
      <c r="ALF180" s="61"/>
      <c r="ALG180" s="61"/>
      <c r="ALH180" s="61"/>
      <c r="ALI180" s="61"/>
      <c r="ALJ180" s="61"/>
      <c r="ALK180" s="61"/>
      <c r="ALL180" s="61"/>
      <c r="ALM180" s="61"/>
      <c r="ALN180" s="61"/>
      <c r="ALO180" s="61"/>
      <c r="ALP180" s="61"/>
      <c r="ALQ180" s="61"/>
      <c r="ALR180" s="61"/>
      <c r="ALS180" s="61"/>
      <c r="ALT180" s="61"/>
      <c r="ALU180" s="61"/>
      <c r="ALV180" s="61"/>
      <c r="ALW180" s="61"/>
      <c r="ALX180" s="61"/>
      <c r="ALY180" s="61"/>
      <c r="ALZ180" s="61"/>
      <c r="AMA180" s="61"/>
      <c r="AMB180" s="61"/>
      <c r="AMC180" s="61"/>
      <c r="AMD180" s="61"/>
      <c r="AME180" s="61"/>
      <c r="AMF180" s="61"/>
      <c r="AMG180" s="61"/>
      <c r="AMH180" s="61"/>
      <c r="AMI180" s="61"/>
      <c r="AMJ180" s="61"/>
      <c r="AMK180" s="61"/>
      <c r="AML180" s="61"/>
      <c r="AMM180" s="61"/>
      <c r="AMN180" s="61"/>
      <c r="AMO180" s="61"/>
      <c r="AMP180" s="61"/>
      <c r="AMQ180" s="61"/>
      <c r="AMR180" s="61"/>
      <c r="AMS180" s="61"/>
      <c r="AMT180" s="61"/>
      <c r="AMU180" s="61"/>
      <c r="AMV180" s="61"/>
      <c r="AMW180" s="61"/>
      <c r="AMX180" s="61"/>
      <c r="AMY180" s="61"/>
      <c r="AMZ180" s="61"/>
      <c r="ANA180" s="61"/>
      <c r="ANB180" s="61"/>
      <c r="ANC180" s="61"/>
      <c r="AND180" s="61"/>
      <c r="ANE180" s="61"/>
      <c r="ANF180" s="61"/>
      <c r="ANG180" s="61"/>
      <c r="ANH180" s="61"/>
      <c r="ANI180" s="61"/>
      <c r="ANJ180" s="35"/>
    </row>
    <row r="181" spans="1:1050" ht="26.1" customHeight="1" outlineLevel="2" x14ac:dyDescent="0.2">
      <c r="A181" s="386">
        <f>EJ181</f>
        <v>920</v>
      </c>
      <c r="B181" s="387" t="s">
        <v>137</v>
      </c>
      <c r="C181" s="387" t="s">
        <v>178</v>
      </c>
      <c r="D181" s="387" t="s">
        <v>114</v>
      </c>
      <c r="E181" s="387" t="s">
        <v>234</v>
      </c>
      <c r="F181" s="389"/>
      <c r="G181" s="388" t="s">
        <v>235</v>
      </c>
      <c r="H181" s="389" t="s">
        <v>130</v>
      </c>
      <c r="I181" s="389">
        <v>20</v>
      </c>
      <c r="J181" s="536">
        <v>690.24</v>
      </c>
      <c r="K181" s="391">
        <v>201.52</v>
      </c>
      <c r="L181" s="391">
        <v>434.82</v>
      </c>
      <c r="M181" s="391">
        <v>115.26</v>
      </c>
      <c r="N181" s="391"/>
      <c r="O181" s="391"/>
      <c r="P181" s="391"/>
      <c r="Q181" s="391"/>
      <c r="R181" s="391"/>
      <c r="S181" s="391"/>
      <c r="T181" s="391">
        <f t="shared" si="134"/>
        <v>1441.84</v>
      </c>
      <c r="U181" s="391">
        <f t="shared" si="135"/>
        <v>19955.239999999998</v>
      </c>
      <c r="V181" s="389">
        <v>5</v>
      </c>
      <c r="W181" s="392">
        <v>20</v>
      </c>
      <c r="X181" s="393">
        <f>VLOOKUP(W181,'[1]PPTOS GENERALES 2024'!$AL$11:$AN$40,3)*Y181</f>
        <v>528.66</v>
      </c>
      <c r="Y181" s="394">
        <v>1</v>
      </c>
      <c r="Z181" s="395">
        <f>VLOOKUP(C181,'[1]PPTOS GENERALES 2024'!$AL$3:$AO$8,4)*Y181</f>
        <v>865.68</v>
      </c>
      <c r="AA181" s="395">
        <f>VLOOKUP(C181,'[1]PPTOS GENERALES 2024'!$AL$3:$AP$8,5)*DM181*Y181</f>
        <v>454.08000000000004</v>
      </c>
      <c r="AB181" s="395"/>
      <c r="AC181" s="391">
        <f>VLOOKUP(C181,'[1]PPTOS GENERALES 2024'!$AU$3:$AV$8,2)*Y181</f>
        <v>748.20899999999995</v>
      </c>
      <c r="AD181" s="391">
        <f>VLOOKUP(C181,'[1]PPTOS GENERALES 2024'!$AU$3:$AW$8,3)*DM181*Y181</f>
        <v>391.97366666666665</v>
      </c>
      <c r="AE181" s="391">
        <f>VLOOKUP(I181,'[1]PPTOS GENERALES 2024'!$AL$11:$AN$40,3)*Y181</f>
        <v>528.66</v>
      </c>
      <c r="AF181" s="391"/>
      <c r="AG181" s="391">
        <f>VLOOKUP(V181,'[1]PPTOS GENERALES 2024'!$AL$45:$AU$56,10)*Y181</f>
        <v>543.62</v>
      </c>
      <c r="AH181" s="391"/>
      <c r="AI181" s="391"/>
      <c r="AJ181" s="391"/>
      <c r="AK181" s="403"/>
      <c r="AL181" s="391">
        <f>VLOOKUP(V181,'[1]PPTOS GENERALES 2024'!$AL$45:$BB$56,12)*AK181</f>
        <v>0</v>
      </c>
      <c r="AM181" s="403"/>
      <c r="AN181" s="391">
        <f>VLOOKUP(V181,'[1]PPTOS GENERALES 2024'!$AL$45:$BB$56,14)*AM181</f>
        <v>0</v>
      </c>
      <c r="AO181" s="403"/>
      <c r="AP181" s="391">
        <f>VLOOKUP(V181,'[1]PPTOS GENERALES 2024'!$AL$45:$BB$56,15)*AO181</f>
        <v>0</v>
      </c>
      <c r="AQ181" s="403"/>
      <c r="AR181" s="391">
        <f>VLOOKUP(V181,'[1]PPTOS GENERALES 2024'!$AL$45:$BB$56,17)*AQ181</f>
        <v>0</v>
      </c>
      <c r="AS181" s="403"/>
      <c r="AT181" s="391">
        <f>VLOOKUP(V181,'[1]PPTOS GENERALES 2024'!$AL$45:$BG$56,18)*AS181</f>
        <v>0</v>
      </c>
      <c r="AU181" s="389"/>
      <c r="AV181" s="391">
        <f>VLOOKUP(V181,'[1]PPTOS GENERALES 2024'!$AL$45:$BG$56,19)*AU181</f>
        <v>0</v>
      </c>
      <c r="AW181" s="389"/>
      <c r="AX181" s="391">
        <f>VLOOKUP(V181,'[1]PPTOS GENERALES 2024'!$AL$45:$BG$56,20)*AW181</f>
        <v>0</v>
      </c>
      <c r="AY181" s="389"/>
      <c r="AZ181" s="391">
        <f>VLOOKUP(V181,'[1]PPTOS GENERALES 2024'!$AL$45:$BG$56,21)*AY181</f>
        <v>0</v>
      </c>
      <c r="BA181" s="389"/>
      <c r="BB181" s="391">
        <f>VLOOKUP(V181,'[1]PPTOS GENERALES 2024'!$AL$45:$BG$56,22)*BA181</f>
        <v>0</v>
      </c>
      <c r="BC181" s="389"/>
      <c r="BD181" s="270">
        <f>VLOOKUP(V181,'[1]PPTOS GENERALES 2024'!$AL$45:$BZ$56,23)*BC181</f>
        <v>0</v>
      </c>
      <c r="BE181" s="389"/>
      <c r="BF181" s="270">
        <f>VLOOKUP(V181,'[1]PPTOS GENERALES 2024'!$AL$45:$BZ$56,24)*BE181</f>
        <v>0</v>
      </c>
      <c r="BG181" s="389"/>
      <c r="BH181" s="270">
        <f>VLOOKUP(V181,'[1]PPTOS GENERALES 2024'!$AL$45:$BZ$56,25)*BG181</f>
        <v>0</v>
      </c>
      <c r="BI181" s="389"/>
      <c r="BJ181" s="270">
        <f>VLOOKUP(V181,'[1]PPTOS GENERALES 2024'!$AL$45:$BZ$56,26)*BI181</f>
        <v>0</v>
      </c>
      <c r="BK181" s="389"/>
      <c r="BL181" s="270">
        <f>VLOOKUP(V181,'[1]PPTOS GENERALES 2024'!$AL$45:$BZ$56,27)*BK181</f>
        <v>0</v>
      </c>
      <c r="BM181" s="270"/>
      <c r="BN181" s="270">
        <f>VLOOKUP(V181,'[1]PPTOS GENERALES 2024'!$AL$45:$BZ$56,28)*BM181</f>
        <v>0</v>
      </c>
      <c r="BO181" s="270"/>
      <c r="BP181" s="270">
        <f>VLOOKUP(V181,'[1]PPTOS GENERALES 2024'!$AL$45:$BZ$56,29)*BO181</f>
        <v>0</v>
      </c>
      <c r="BQ181" s="270"/>
      <c r="BR181" s="270">
        <f>VLOOKUP(V181,'[1]PPTOS GENERALES 2024'!$AL$45:$BZ$56,30)*BQ181</f>
        <v>0</v>
      </c>
      <c r="BS181" s="270"/>
      <c r="BT181" s="270">
        <f>VLOOKUP(V181,'[1]PPTOS GENERALES 2024'!$AL$45:$BZ$56,31)*BS181</f>
        <v>0</v>
      </c>
      <c r="BU181" s="270"/>
      <c r="BV181" s="270">
        <f>VLOOKUP(V181,'[1]PPTOS GENERALES 2024'!$AL$45:$BZ$56,32)*BU181</f>
        <v>0</v>
      </c>
      <c r="BW181" s="270"/>
      <c r="BX181" s="270">
        <f>VLOOKUP(V181,'[1]PPTOS GENERALES 2024'!$AL$45:$BZ$56,33)*BW181</f>
        <v>0</v>
      </c>
      <c r="BY181" s="270"/>
      <c r="BZ181" s="270">
        <f>VLOOKUP(V181,'[1]PPTOS GENERALES 2024'!$AL$45:$BZ$56,34)*BY181</f>
        <v>0</v>
      </c>
      <c r="CA181" s="270"/>
      <c r="CB181" s="270">
        <f>VLOOKUP(V181,'[1]PPTOS GENERALES 2024'!$AL$45:$BZ$56,35)*CA181</f>
        <v>0</v>
      </c>
      <c r="CC181" s="270">
        <v>0</v>
      </c>
      <c r="CD181" s="270">
        <f>VLOOKUP(V181,'[1]PPTOS GENERALES 2024'!$AL$45:$BZ$56,36)*CC181</f>
        <v>0</v>
      </c>
      <c r="CE181" s="270">
        <v>0</v>
      </c>
      <c r="CF181" s="270">
        <f>VLOOKUP(V181,'[1]PPTOS GENERALES 2024'!$AL$45:$BZ$56,37)*CE181</f>
        <v>0</v>
      </c>
      <c r="CG181" s="270">
        <v>0</v>
      </c>
      <c r="CH181" s="270">
        <f>VLOOKUP(V181,'[1]PPTOS GENERALES 2024'!$AL$45:$BZ$56,38)*CG181</f>
        <v>0</v>
      </c>
      <c r="CI181" s="270">
        <v>0</v>
      </c>
      <c r="CJ181" s="270">
        <f>VLOOKUP(V181,'[1]PPTOS GENERALES 2024'!$AL$45:$BZ$56,39)*CI181</f>
        <v>0</v>
      </c>
      <c r="CK181" s="270"/>
      <c r="CL181" s="270">
        <f>VLOOKUP(V181,'[1]PPTOS GENERALES 2024'!$AL$45:$BZ$56,40)*CK181</f>
        <v>0</v>
      </c>
      <c r="CM181" s="270"/>
      <c r="CN181" s="270">
        <f>VLOOKUP(V181,'[1]PPTOS GENERALES 2024'!$AL$45:$BZ$56,41)*CM181</f>
        <v>0</v>
      </c>
      <c r="CO181" s="391">
        <f>SUM(BB181)</f>
        <v>0</v>
      </c>
      <c r="CP181" s="391"/>
      <c r="CQ181" s="391"/>
      <c r="CR181" s="391">
        <f t="array" ref="CR181">ROUND((Z181*12)+(AC181*2),2)</f>
        <v>11884.58</v>
      </c>
      <c r="CS181" s="391"/>
      <c r="CT181" s="391"/>
      <c r="CU181" s="391">
        <f t="array" ref="CU181">ROUND((AA181*12)+ (AD181*2)+AB181,2)</f>
        <v>6232.91</v>
      </c>
      <c r="CV181" s="270">
        <f>SUM(CO181:CU181)</f>
        <v>18117.489999999998</v>
      </c>
      <c r="CW181" s="391">
        <f t="array" ref="CW181">ROUND((AE181+AF181)*14,2)</f>
        <v>7401.24</v>
      </c>
      <c r="CX181" s="391">
        <f t="array" ref="CX181">ROUND(AG181*14,2)</f>
        <v>7610.68</v>
      </c>
      <c r="CY181" s="270">
        <f t="shared" si="136"/>
        <v>0</v>
      </c>
      <c r="CZ181" s="278">
        <f t="shared" si="137"/>
        <v>7610.68</v>
      </c>
      <c r="DA181" s="129">
        <f>CO181+CP181+CR181+CS181+CT181+CU181+CW181+CX181+CY181</f>
        <v>33129.409999999996</v>
      </c>
      <c r="DB181" s="535">
        <v>0</v>
      </c>
      <c r="DC181" s="400">
        <f t="shared" si="138"/>
        <v>33488.559999999998</v>
      </c>
      <c r="DD181" s="401">
        <f t="shared" si="139"/>
        <v>0.67818377528909712</v>
      </c>
      <c r="DE181" s="391"/>
      <c r="DF181" s="391"/>
      <c r="DG181" s="391">
        <f t="shared" si="140"/>
        <v>2392.04</v>
      </c>
      <c r="DH181" s="389" t="e">
        <f>#REF!-#REF!</f>
        <v>#REF!</v>
      </c>
      <c r="DI181" s="402" t="s">
        <v>122</v>
      </c>
      <c r="DJ181" s="402" t="s">
        <v>317</v>
      </c>
      <c r="DK181" s="284">
        <v>45658</v>
      </c>
      <c r="DL181" s="403">
        <f t="shared" si="141"/>
        <v>14.333333333333334</v>
      </c>
      <c r="DM181" s="403">
        <f t="shared" si="142"/>
        <v>14.333333333333334</v>
      </c>
      <c r="DN181" s="534">
        <f>ROUND(AF181/30,2)</f>
        <v>0</v>
      </c>
      <c r="DO181" s="534">
        <f>ROUND(AJ181/30,2)</f>
        <v>0</v>
      </c>
      <c r="DP181" s="534">
        <f>ROUND(AL181/30,2)</f>
        <v>0</v>
      </c>
      <c r="DQ181" s="534">
        <f>ROUND(AN181/30,2)</f>
        <v>0</v>
      </c>
      <c r="DR181" s="534">
        <f>ROUND(AP181/30,2)</f>
        <v>0</v>
      </c>
      <c r="DS181" s="534">
        <f>ROUND(AR181/30,2)</f>
        <v>0</v>
      </c>
      <c r="DT181" s="534">
        <f>ROUND(AT181/30,2)</f>
        <v>0</v>
      </c>
      <c r="DU181" s="534">
        <f>ROUND(AV181/30,2)</f>
        <v>0</v>
      </c>
      <c r="DV181" s="534">
        <f>ROUND(AX181/30,2)</f>
        <v>0</v>
      </c>
      <c r="DW181" s="534">
        <f>ROUND(AZ181/30,2)</f>
        <v>0</v>
      </c>
      <c r="DX181" s="534">
        <f>ROUND(BB181/30,2)</f>
        <v>0</v>
      </c>
      <c r="DY181" s="204"/>
      <c r="DZ181" s="406">
        <v>9</v>
      </c>
      <c r="EA181" s="406">
        <v>1882.23</v>
      </c>
      <c r="EB181" s="407" t="e">
        <f>#REF!-DZ181</f>
        <v>#REF!</v>
      </c>
      <c r="EC181" s="408">
        <f>DG181-EA181</f>
        <v>509.80999999999995</v>
      </c>
      <c r="ED181" s="408">
        <f>ROUND(DB181/2,2)</f>
        <v>0</v>
      </c>
      <c r="EE181" s="204"/>
      <c r="EF181" s="204"/>
      <c r="EG181" s="204"/>
      <c r="EH181" s="204"/>
      <c r="EI181" s="134" t="s">
        <v>123</v>
      </c>
      <c r="EJ181" s="124">
        <v>920</v>
      </c>
      <c r="EK181" s="295" t="s">
        <v>318</v>
      </c>
      <c r="EL181" s="205">
        <v>2</v>
      </c>
      <c r="EM181" s="205">
        <v>0</v>
      </c>
      <c r="EN181" s="300" t="s">
        <v>132</v>
      </c>
      <c r="EO181" s="537" t="s">
        <v>132</v>
      </c>
    </row>
    <row r="182" spans="1:1050" ht="26.1" customHeight="1" outlineLevel="2" x14ac:dyDescent="0.2">
      <c r="A182" s="226">
        <v>920</v>
      </c>
      <c r="B182" s="7" t="s">
        <v>137</v>
      </c>
      <c r="C182" s="7" t="s">
        <v>126</v>
      </c>
      <c r="D182" s="7" t="s">
        <v>10</v>
      </c>
      <c r="E182" s="7" t="s">
        <v>127</v>
      </c>
      <c r="F182" s="7" t="s">
        <v>128</v>
      </c>
      <c r="G182" s="43" t="s">
        <v>319</v>
      </c>
      <c r="H182" s="42" t="s">
        <v>130</v>
      </c>
      <c r="I182" s="42">
        <v>26</v>
      </c>
      <c r="J182" s="44">
        <v>950.52</v>
      </c>
      <c r="K182" s="44"/>
      <c r="L182" s="44"/>
      <c r="M182" s="64"/>
      <c r="N182" s="64"/>
      <c r="O182" s="64"/>
      <c r="P182" s="64"/>
      <c r="Q182" s="64">
        <v>578.47</v>
      </c>
      <c r="R182" s="64">
        <v>414.57</v>
      </c>
      <c r="S182" s="64"/>
      <c r="T182" s="64">
        <f t="shared" si="134"/>
        <v>1943.56</v>
      </c>
      <c r="U182" s="64">
        <f t="shared" si="135"/>
        <v>25223.759999999998</v>
      </c>
      <c r="V182" s="42">
        <v>7</v>
      </c>
      <c r="W182" s="45">
        <v>26</v>
      </c>
      <c r="X182" s="46">
        <f>VLOOKUP(W182,'[1]PPTOS GENERALES 2024'!$AL$11:$AN$40,3)*Y182</f>
        <v>839.48</v>
      </c>
      <c r="Y182" s="47">
        <v>1</v>
      </c>
      <c r="Z182" s="48">
        <f>VLOOKUP(C182,'[1]PPTOS GENERALES 2024'!$AL$3:$AO$8,4)*Y182</f>
        <v>1152.97</v>
      </c>
      <c r="AA182" s="48">
        <f>VLOOKUP(C182,'[1]PPTOS GENERALES 2024'!$AL$3:$AP$8,5)*DM182*Y182</f>
        <v>223.2</v>
      </c>
      <c r="AB182" s="48"/>
      <c r="AC182" s="44">
        <f>VLOOKUP(C182,'[1]PPTOS GENERALES 2024'!$AU$3:$AV$8,2)*Y182</f>
        <v>840.87924999999996</v>
      </c>
      <c r="AD182" s="44">
        <f>VLOOKUP(C182,'[1]PPTOS GENERALES 2024'!$AU$3:$AW$8,3)*DM182*Y182</f>
        <v>162.74266666666665</v>
      </c>
      <c r="AE182" s="49">
        <f>VLOOKUP(I182,'[1]PPTOS GENERALES 2024'!$AL$11:$AN$40,3)*Y182</f>
        <v>839.48</v>
      </c>
      <c r="AF182" s="44">
        <f>X182-AE182</f>
        <v>0</v>
      </c>
      <c r="AG182" s="44">
        <f>VLOOKUP(V182,'[1]PPTOS GENERALES 2024'!$AL$45:$AU$56,10)*Y182</f>
        <v>707.5</v>
      </c>
      <c r="AH182" s="44"/>
      <c r="AI182" s="44"/>
      <c r="AJ182" s="44"/>
      <c r="AK182" s="50"/>
      <c r="AL182" s="44">
        <f>VLOOKUP(V182,'[1]PPTOS GENERALES 2024'!$AL$45:$BB$56,12)*AK182</f>
        <v>0</v>
      </c>
      <c r="AM182" s="50"/>
      <c r="AN182" s="44">
        <f>VLOOKUP(V182,'[1]PPTOS GENERALES 2024'!$AL$45:$BB$56,14)*AM182</f>
        <v>0</v>
      </c>
      <c r="AO182" s="50"/>
      <c r="AP182" s="44">
        <f>VLOOKUP(V182,'[1]PPTOS GENERALES 2024'!$AL$45:$BB$56,15)*AO182</f>
        <v>0</v>
      </c>
      <c r="AQ182" s="50"/>
      <c r="AR182" s="44">
        <f>VLOOKUP(V182,'[1]PPTOS GENERALES 2024'!$AL$45:$BB$56,17)*AQ182</f>
        <v>0</v>
      </c>
      <c r="AS182" s="50"/>
      <c r="AT182" s="44">
        <f>VLOOKUP(V182,'[1]PPTOS GENERALES 2024'!$AL$45:$BG$56,18)*AS182</f>
        <v>0</v>
      </c>
      <c r="AU182" s="20"/>
      <c r="AV182" s="44">
        <f>VLOOKUP(V182,'[1]PPTOS GENERALES 2024'!$AL$45:$BG$56,19)*AU182</f>
        <v>0</v>
      </c>
      <c r="AW182" s="20"/>
      <c r="AX182" s="44">
        <f>VLOOKUP(V182,'[1]PPTOS GENERALES 2024'!$AL$45:$BG$56,20)*AW182</f>
        <v>0</v>
      </c>
      <c r="AY182" s="20"/>
      <c r="AZ182" s="44">
        <f>VLOOKUP(V182,'[1]PPTOS GENERALES 2024'!$AL$45:$BG$56,21)*AY182</f>
        <v>0</v>
      </c>
      <c r="BA182" s="20"/>
      <c r="BB182" s="44">
        <f>VLOOKUP(V182,'[1]PPTOS GENERALES 2024'!$AL$45:$BG$56,22)*BA182</f>
        <v>0</v>
      </c>
      <c r="BC182" s="20"/>
      <c r="BD182" s="270">
        <f>VLOOKUP(V182,'[1]PPTOS GENERALES 2024'!$AL$45:$BZ$56,23)*BC182</f>
        <v>0</v>
      </c>
      <c r="BE182" s="20"/>
      <c r="BF182" s="270">
        <f>VLOOKUP(V182,'[1]PPTOS GENERALES 2024'!$AL$45:$BZ$56,24)*BE182</f>
        <v>0</v>
      </c>
      <c r="BG182" s="20"/>
      <c r="BH182" s="270">
        <f>VLOOKUP(V182,'[1]PPTOS GENERALES 2024'!$AL$45:$BZ$56,25)*BG182</f>
        <v>0</v>
      </c>
      <c r="BI182" s="20"/>
      <c r="BJ182" s="270">
        <f>VLOOKUP(V182,'[1]PPTOS GENERALES 2024'!$AL$45:$BZ$56,26)*BI182</f>
        <v>0</v>
      </c>
      <c r="BK182" s="20"/>
      <c r="BL182" s="270">
        <f>VLOOKUP(V182,'[1]PPTOS GENERALES 2024'!$AL$45:$BZ$56,27)*BK182</f>
        <v>0</v>
      </c>
      <c r="BM182" s="270"/>
      <c r="BN182" s="270">
        <f>VLOOKUP(V182,'[1]PPTOS GENERALES 2024'!$AL$45:$BZ$56,28)*BM182</f>
        <v>0</v>
      </c>
      <c r="BO182" s="270"/>
      <c r="BP182" s="270">
        <f>VLOOKUP(V182,'[1]PPTOS GENERALES 2024'!$AL$45:$BZ$56,29)*BO182</f>
        <v>0</v>
      </c>
      <c r="BQ182" s="270"/>
      <c r="BR182" s="270">
        <f>VLOOKUP(V182,'[1]PPTOS GENERALES 2024'!$AL$45:$BZ$56,30)*BQ182</f>
        <v>0</v>
      </c>
      <c r="BS182" s="270"/>
      <c r="BT182" s="270">
        <f>VLOOKUP(V182,'[1]PPTOS GENERALES 2024'!$AL$45:$BZ$56,31)*BS182</f>
        <v>0</v>
      </c>
      <c r="BU182" s="270"/>
      <c r="BV182" s="270">
        <f>VLOOKUP(V182,'[1]PPTOS GENERALES 2024'!$AL$45:$BZ$56,32)*BU182</f>
        <v>0</v>
      </c>
      <c r="BW182" s="270"/>
      <c r="BX182" s="270">
        <f>VLOOKUP(V182,'[1]PPTOS GENERALES 2024'!$AL$45:$BZ$56,33)*BW182</f>
        <v>0</v>
      </c>
      <c r="BY182" s="270"/>
      <c r="BZ182" s="270">
        <f>VLOOKUP(V182,'[1]PPTOS GENERALES 2024'!$AL$45:$BZ$56,34)*BY182</f>
        <v>0</v>
      </c>
      <c r="CA182" s="270"/>
      <c r="CB182" s="270">
        <f>VLOOKUP(V182,'[1]PPTOS GENERALES 2024'!$AL$45:$BZ$56,35)*CA182</f>
        <v>0</v>
      </c>
      <c r="CC182" s="270">
        <v>0</v>
      </c>
      <c r="CD182" s="270">
        <f>VLOOKUP(V182,'[1]PPTOS GENERALES 2024'!$AL$45:$BZ$56,36)*CC182</f>
        <v>0</v>
      </c>
      <c r="CE182" s="270">
        <v>0</v>
      </c>
      <c r="CF182" s="270">
        <f>VLOOKUP(V182,'[1]PPTOS GENERALES 2024'!$AL$45:$BZ$56,37)*CE182</f>
        <v>0</v>
      </c>
      <c r="CG182" s="270">
        <v>0</v>
      </c>
      <c r="CH182" s="270">
        <f>VLOOKUP(V182,'[1]PPTOS GENERALES 2024'!$AL$45:$BZ$56,38)*CG182</f>
        <v>0</v>
      </c>
      <c r="CI182" s="270">
        <v>0</v>
      </c>
      <c r="CJ182" s="270">
        <f>VLOOKUP(V182,'[1]PPTOS GENERALES 2024'!$AL$45:$BZ$56,39)*CI182</f>
        <v>0</v>
      </c>
      <c r="CK182" s="270"/>
      <c r="CL182" s="270">
        <f>VLOOKUP(V182,'[1]PPTOS GENERALES 2024'!$AL$45:$BZ$56,40)*CK182</f>
        <v>0</v>
      </c>
      <c r="CM182" s="270"/>
      <c r="CN182" s="270">
        <f>VLOOKUP(V182,'[1]PPTOS GENERALES 2024'!$AL$45:$BZ$56,41)*CM182</f>
        <v>0</v>
      </c>
      <c r="CO182" s="44"/>
      <c r="CP182" s="44">
        <f t="array" ref="CP182">(Z182*12)+(AC182*2)</f>
        <v>15517.398499999999</v>
      </c>
      <c r="CQ182" s="44"/>
      <c r="CR182" s="44"/>
      <c r="CS182" s="44"/>
      <c r="CT182" s="44"/>
      <c r="CU182" s="44">
        <f>(AA182*12)+ (AD182*2)+AB182</f>
        <v>3003.8853333333327</v>
      </c>
      <c r="CV182" s="44"/>
      <c r="CW182" s="44">
        <f>(AE182+AF182)*14</f>
        <v>11752.720000000001</v>
      </c>
      <c r="CX182" s="44">
        <f>(AG182)*14</f>
        <v>9905</v>
      </c>
      <c r="CY182" s="270">
        <f t="shared" si="136"/>
        <v>0</v>
      </c>
      <c r="CZ182" s="278">
        <f t="shared" si="137"/>
        <v>9905</v>
      </c>
      <c r="DA182" s="129">
        <f>CO182+CP182+CR182+CS182+CT182+CU182+CW182+CX182+CY182</f>
        <v>40179.003833333336</v>
      </c>
      <c r="DB182" s="21">
        <v>0</v>
      </c>
      <c r="DC182" s="53">
        <f t="shared" si="138"/>
        <v>40924.100000000006</v>
      </c>
      <c r="DD182" s="54">
        <f t="shared" si="139"/>
        <v>0.62244249073096203</v>
      </c>
      <c r="DE182" s="44"/>
      <c r="DF182" s="44"/>
      <c r="DG182" s="44">
        <f t="shared" si="140"/>
        <v>2923.15</v>
      </c>
      <c r="DH182" s="42" t="e">
        <f>#REF!-#REF!</f>
        <v>#REF!</v>
      </c>
      <c r="DI182" s="55" t="s">
        <v>122</v>
      </c>
      <c r="DJ182" s="130">
        <v>39470</v>
      </c>
      <c r="DK182" s="284">
        <v>45658</v>
      </c>
      <c r="DL182" s="58">
        <f t="shared" si="141"/>
        <v>5.333333333333333</v>
      </c>
      <c r="DM182" s="58">
        <f t="shared" si="142"/>
        <v>5.333333333333333</v>
      </c>
      <c r="DN182" s="59">
        <f>ROUND(AF182/30,2)</f>
        <v>0</v>
      </c>
      <c r="DO182" s="60">
        <f>ROUND(AJ182/30,2)</f>
        <v>0</v>
      </c>
      <c r="DP182" s="60">
        <f>ROUND(AL182/30,2)</f>
        <v>0</v>
      </c>
      <c r="DQ182" s="60">
        <f>ROUND(AN182/30,2)</f>
        <v>0</v>
      </c>
      <c r="DR182" s="60">
        <f>ROUND(AP182/30,2)</f>
        <v>0</v>
      </c>
      <c r="DS182" s="60">
        <f>ROUND(AR182/30,2)</f>
        <v>0</v>
      </c>
      <c r="DT182" s="60">
        <f>ROUND(AT182/30,2)</f>
        <v>0</v>
      </c>
      <c r="DU182" s="60">
        <f>ROUND(AV182/30,2)</f>
        <v>0</v>
      </c>
      <c r="DV182" s="60">
        <f>ROUND(AX182/30,2)</f>
        <v>0</v>
      </c>
      <c r="DW182" s="60">
        <f>ROUND(AZ182/30,2)</f>
        <v>0</v>
      </c>
      <c r="DX182" s="60">
        <f>ROUND(BB182/30,2)</f>
        <v>0</v>
      </c>
      <c r="DY182" s="61"/>
      <c r="DZ182" s="62">
        <v>919</v>
      </c>
      <c r="EA182" s="62">
        <v>2063.96</v>
      </c>
      <c r="EB182" s="63" t="e">
        <f>#REF!-DZ182</f>
        <v>#REF!</v>
      </c>
      <c r="EC182" s="64">
        <f>DG182-EA182</f>
        <v>859.19</v>
      </c>
      <c r="ED182" s="64">
        <f>ROUND(DB182/2,2)</f>
        <v>0</v>
      </c>
      <c r="EE182" s="61"/>
      <c r="EF182" s="61"/>
      <c r="EG182" s="61"/>
      <c r="EH182" s="61"/>
      <c r="EI182" s="134" t="s">
        <v>123</v>
      </c>
      <c r="EJ182" s="41">
        <v>920</v>
      </c>
      <c r="EK182" s="67">
        <v>9</v>
      </c>
      <c r="EL182" s="68">
        <v>2</v>
      </c>
      <c r="EM182" s="68">
        <v>0</v>
      </c>
      <c r="EN182" s="300" t="s">
        <v>132</v>
      </c>
      <c r="EO182" s="537" t="s">
        <v>132</v>
      </c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1"/>
      <c r="HI182" s="61"/>
      <c r="HJ182" s="61"/>
      <c r="HK182" s="61"/>
      <c r="HL182" s="61"/>
      <c r="HM182" s="61"/>
      <c r="HN182" s="61"/>
      <c r="HO182" s="61"/>
      <c r="HP182" s="61"/>
      <c r="HQ182" s="61"/>
      <c r="HR182" s="61"/>
      <c r="HS182" s="61"/>
      <c r="HT182" s="61"/>
      <c r="HU182" s="61"/>
      <c r="HV182" s="61"/>
      <c r="HW182" s="61"/>
      <c r="HX182" s="61"/>
      <c r="HY182" s="61"/>
      <c r="HZ182" s="61"/>
      <c r="IA182" s="61"/>
      <c r="IB182" s="61"/>
      <c r="IC182" s="61"/>
      <c r="ID182" s="61"/>
      <c r="IE182" s="61"/>
      <c r="IF182" s="61"/>
      <c r="IG182" s="61"/>
      <c r="IH182" s="61"/>
      <c r="II182" s="61"/>
      <c r="IJ182" s="61"/>
      <c r="IK182" s="61"/>
      <c r="IL182" s="61"/>
      <c r="IM182" s="61"/>
      <c r="IN182" s="61"/>
      <c r="IO182" s="61"/>
      <c r="IP182" s="61"/>
      <c r="IQ182" s="61"/>
      <c r="IR182" s="61"/>
      <c r="IS182" s="61"/>
      <c r="IT182" s="61"/>
      <c r="IU182" s="61"/>
      <c r="IV182" s="61"/>
      <c r="IW182" s="61"/>
      <c r="IX182" s="61"/>
      <c r="IY182" s="61"/>
      <c r="IZ182" s="61"/>
      <c r="JA182" s="61"/>
      <c r="JB182" s="61"/>
      <c r="JC182" s="61"/>
      <c r="JD182" s="61"/>
      <c r="JE182" s="61"/>
      <c r="JF182" s="61"/>
      <c r="JG182" s="61"/>
      <c r="JH182" s="61"/>
      <c r="JI182" s="61"/>
      <c r="JJ182" s="61"/>
      <c r="JK182" s="61"/>
      <c r="JL182" s="61"/>
      <c r="JM182" s="61"/>
      <c r="JN182" s="61"/>
      <c r="JO182" s="61"/>
      <c r="JP182" s="61"/>
      <c r="JQ182" s="61"/>
      <c r="JR182" s="61"/>
      <c r="JS182" s="61"/>
      <c r="JT182" s="61"/>
      <c r="JU182" s="61"/>
      <c r="JV182" s="61"/>
      <c r="JW182" s="61"/>
      <c r="JX182" s="61"/>
      <c r="JY182" s="61"/>
      <c r="JZ182" s="61"/>
      <c r="KA182" s="61"/>
      <c r="KB182" s="61"/>
      <c r="KC182" s="61"/>
      <c r="KD182" s="61"/>
      <c r="KE182" s="61"/>
      <c r="KF182" s="61"/>
      <c r="KG182" s="61"/>
      <c r="KH182" s="61"/>
      <c r="KI182" s="61"/>
      <c r="KJ182" s="61"/>
      <c r="KK182" s="61"/>
      <c r="KL182" s="61"/>
      <c r="KM182" s="61"/>
      <c r="KN182" s="61"/>
      <c r="KO182" s="61"/>
      <c r="KP182" s="61"/>
      <c r="KQ182" s="61"/>
      <c r="KR182" s="61"/>
      <c r="KS182" s="61"/>
      <c r="KT182" s="61"/>
      <c r="KU182" s="61"/>
      <c r="KV182" s="61"/>
      <c r="KW182" s="61"/>
      <c r="KX182" s="61"/>
      <c r="KY182" s="61"/>
      <c r="KZ182" s="61"/>
      <c r="LA182" s="61"/>
      <c r="LB182" s="61"/>
      <c r="LC182" s="61"/>
      <c r="LD182" s="61"/>
      <c r="LE182" s="61"/>
      <c r="LF182" s="61"/>
      <c r="LG182" s="61"/>
      <c r="LH182" s="61"/>
      <c r="LI182" s="61"/>
      <c r="LJ182" s="61"/>
      <c r="LK182" s="61"/>
      <c r="LL182" s="61"/>
      <c r="LM182" s="61"/>
      <c r="LN182" s="61"/>
      <c r="LO182" s="61"/>
      <c r="LP182" s="61"/>
      <c r="LQ182" s="61"/>
      <c r="LR182" s="61"/>
      <c r="LS182" s="61"/>
      <c r="LT182" s="61"/>
      <c r="LU182" s="61"/>
      <c r="LV182" s="61"/>
      <c r="LW182" s="61"/>
      <c r="LX182" s="61"/>
      <c r="LY182" s="61"/>
      <c r="LZ182" s="61"/>
      <c r="MA182" s="61"/>
      <c r="MB182" s="61"/>
      <c r="MC182" s="61"/>
      <c r="MD182" s="61"/>
      <c r="ME182" s="61"/>
      <c r="MF182" s="61"/>
      <c r="MG182" s="61"/>
      <c r="MH182" s="61"/>
      <c r="MI182" s="61"/>
      <c r="MJ182" s="61"/>
      <c r="MK182" s="61"/>
      <c r="ML182" s="61"/>
      <c r="MM182" s="61"/>
      <c r="MN182" s="61"/>
      <c r="MO182" s="61"/>
      <c r="MP182" s="61"/>
      <c r="MQ182" s="61"/>
      <c r="MR182" s="61"/>
      <c r="MS182" s="61"/>
      <c r="MT182" s="61"/>
      <c r="MU182" s="61"/>
      <c r="MV182" s="61"/>
      <c r="MW182" s="61"/>
      <c r="MX182" s="61"/>
      <c r="MY182" s="61"/>
      <c r="MZ182" s="61"/>
      <c r="NA182" s="61"/>
      <c r="NB182" s="61"/>
      <c r="NC182" s="61"/>
      <c r="ND182" s="61"/>
      <c r="NE182" s="61"/>
      <c r="NF182" s="61"/>
      <c r="NG182" s="61"/>
      <c r="NH182" s="61"/>
      <c r="NI182" s="61"/>
      <c r="NJ182" s="61"/>
      <c r="NK182" s="61"/>
      <c r="NL182" s="61"/>
      <c r="NM182" s="61"/>
      <c r="NN182" s="61"/>
      <c r="NO182" s="61"/>
      <c r="NP182" s="61"/>
      <c r="NQ182" s="61"/>
      <c r="NR182" s="61"/>
      <c r="NS182" s="61"/>
      <c r="NT182" s="61"/>
      <c r="NU182" s="61"/>
      <c r="NV182" s="61"/>
      <c r="NW182" s="61"/>
      <c r="NX182" s="61"/>
      <c r="NY182" s="61"/>
      <c r="NZ182" s="61"/>
      <c r="OA182" s="61"/>
      <c r="OB182" s="61"/>
      <c r="OC182" s="61"/>
      <c r="OD182" s="61"/>
      <c r="OE182" s="61"/>
      <c r="OF182" s="61"/>
      <c r="OG182" s="61"/>
      <c r="OH182" s="61"/>
      <c r="OI182" s="61"/>
      <c r="OJ182" s="61"/>
      <c r="OK182" s="61"/>
      <c r="OL182" s="61"/>
      <c r="OM182" s="61"/>
      <c r="ON182" s="61"/>
      <c r="OO182" s="61"/>
      <c r="OP182" s="61"/>
      <c r="OQ182" s="61"/>
      <c r="OR182" s="61"/>
      <c r="OS182" s="61"/>
      <c r="OT182" s="61"/>
      <c r="OU182" s="61"/>
      <c r="OV182" s="61"/>
      <c r="OW182" s="61"/>
      <c r="OX182" s="61"/>
      <c r="OY182" s="61"/>
      <c r="OZ182" s="61"/>
      <c r="PA182" s="61"/>
      <c r="PB182" s="61"/>
      <c r="PC182" s="61"/>
      <c r="PD182" s="61"/>
      <c r="PE182" s="61"/>
      <c r="PF182" s="61"/>
      <c r="PG182" s="61"/>
      <c r="PH182" s="61"/>
      <c r="PI182" s="61"/>
      <c r="PJ182" s="61"/>
      <c r="PK182" s="61"/>
      <c r="PL182" s="61"/>
      <c r="PM182" s="61"/>
      <c r="PN182" s="61"/>
      <c r="PO182" s="61"/>
      <c r="PP182" s="61"/>
      <c r="PQ182" s="61"/>
      <c r="PR182" s="61"/>
      <c r="PS182" s="61"/>
      <c r="PT182" s="61"/>
      <c r="PU182" s="61"/>
      <c r="PV182" s="61"/>
      <c r="PW182" s="61"/>
      <c r="PX182" s="61"/>
      <c r="PY182" s="61"/>
      <c r="PZ182" s="61"/>
      <c r="QA182" s="61"/>
      <c r="QB182" s="61"/>
      <c r="QC182" s="61"/>
      <c r="QD182" s="61"/>
      <c r="QE182" s="61"/>
      <c r="QF182" s="61"/>
      <c r="QG182" s="61"/>
      <c r="QH182" s="61"/>
      <c r="QI182" s="61"/>
      <c r="QJ182" s="61"/>
      <c r="QK182" s="61"/>
      <c r="QL182" s="61"/>
      <c r="QM182" s="61"/>
      <c r="QN182" s="61"/>
      <c r="QO182" s="61"/>
      <c r="QP182" s="61"/>
      <c r="QQ182" s="61"/>
      <c r="QR182" s="61"/>
      <c r="QS182" s="61"/>
      <c r="QT182" s="61"/>
      <c r="QU182" s="61"/>
      <c r="QV182" s="61"/>
      <c r="QW182" s="61"/>
      <c r="QX182" s="61"/>
      <c r="QY182" s="61"/>
      <c r="QZ182" s="61"/>
      <c r="RA182" s="61"/>
      <c r="RB182" s="61"/>
      <c r="RC182" s="61"/>
      <c r="RD182" s="61"/>
      <c r="RE182" s="61"/>
      <c r="RF182" s="61"/>
      <c r="RG182" s="61"/>
      <c r="RH182" s="61"/>
      <c r="RI182" s="61"/>
      <c r="RJ182" s="61"/>
      <c r="RK182" s="61"/>
      <c r="RL182" s="61"/>
      <c r="RM182" s="61"/>
      <c r="RN182" s="61"/>
      <c r="RO182" s="61"/>
      <c r="RP182" s="61"/>
      <c r="RQ182" s="61"/>
      <c r="RR182" s="61"/>
      <c r="RS182" s="61"/>
      <c r="RT182" s="61"/>
      <c r="RU182" s="61"/>
      <c r="RV182" s="61"/>
      <c r="RW182" s="61"/>
      <c r="RX182" s="61"/>
      <c r="RY182" s="61"/>
      <c r="RZ182" s="61"/>
      <c r="SA182" s="61"/>
      <c r="SB182" s="61"/>
      <c r="SC182" s="61"/>
      <c r="SD182" s="61"/>
      <c r="SE182" s="61"/>
      <c r="SF182" s="61"/>
      <c r="SG182" s="61"/>
      <c r="SH182" s="61"/>
      <c r="SI182" s="61"/>
      <c r="SJ182" s="61"/>
      <c r="SK182" s="61"/>
      <c r="SL182" s="61"/>
      <c r="SM182" s="61"/>
      <c r="SN182" s="61"/>
      <c r="SO182" s="61"/>
      <c r="SP182" s="61"/>
      <c r="SQ182" s="61"/>
      <c r="SR182" s="61"/>
      <c r="SS182" s="61"/>
      <c r="ST182" s="61"/>
      <c r="SU182" s="61"/>
      <c r="SV182" s="61"/>
      <c r="SW182" s="61"/>
      <c r="SX182" s="61"/>
      <c r="SY182" s="61"/>
      <c r="SZ182" s="61"/>
      <c r="TA182" s="61"/>
      <c r="TB182" s="61"/>
      <c r="TC182" s="61"/>
      <c r="TD182" s="61"/>
      <c r="TE182" s="61"/>
      <c r="TF182" s="61"/>
      <c r="TG182" s="61"/>
      <c r="TH182" s="61"/>
      <c r="TI182" s="61"/>
      <c r="TJ182" s="61"/>
      <c r="TK182" s="61"/>
      <c r="TL182" s="61"/>
      <c r="TM182" s="61"/>
      <c r="TN182" s="61"/>
      <c r="TO182" s="61"/>
      <c r="TP182" s="61"/>
      <c r="TQ182" s="61"/>
      <c r="TR182" s="61"/>
      <c r="TS182" s="61"/>
      <c r="TT182" s="61"/>
      <c r="TU182" s="61"/>
      <c r="TV182" s="61"/>
      <c r="TW182" s="61"/>
      <c r="TX182" s="61"/>
      <c r="TY182" s="61"/>
      <c r="TZ182" s="61"/>
      <c r="UA182" s="61"/>
      <c r="UB182" s="61"/>
      <c r="UC182" s="61"/>
      <c r="UD182" s="61"/>
      <c r="UE182" s="61"/>
      <c r="UF182" s="61"/>
      <c r="UG182" s="61"/>
      <c r="UH182" s="61"/>
      <c r="UI182" s="61"/>
      <c r="UJ182" s="61"/>
      <c r="UK182" s="61"/>
      <c r="UL182" s="61"/>
      <c r="UM182" s="61"/>
      <c r="UN182" s="61"/>
      <c r="UO182" s="61"/>
      <c r="UP182" s="61"/>
      <c r="UQ182" s="61"/>
      <c r="UR182" s="61"/>
      <c r="US182" s="61"/>
      <c r="UT182" s="61"/>
      <c r="UU182" s="61"/>
      <c r="UV182" s="61"/>
      <c r="UW182" s="61"/>
      <c r="UX182" s="61"/>
      <c r="UY182" s="61"/>
      <c r="UZ182" s="61"/>
      <c r="VA182" s="61"/>
      <c r="VB182" s="61"/>
      <c r="VC182" s="61"/>
      <c r="VD182" s="61"/>
      <c r="VE182" s="61"/>
      <c r="VF182" s="61"/>
      <c r="VG182" s="61"/>
      <c r="VH182" s="61"/>
      <c r="VI182" s="61"/>
      <c r="VJ182" s="61"/>
      <c r="VK182" s="61"/>
      <c r="VL182" s="61"/>
      <c r="VM182" s="61"/>
      <c r="VN182" s="61"/>
      <c r="VO182" s="61"/>
      <c r="VP182" s="61"/>
      <c r="VQ182" s="61"/>
      <c r="VR182" s="61"/>
      <c r="VS182" s="61"/>
      <c r="VT182" s="61"/>
      <c r="VU182" s="61"/>
      <c r="VV182" s="61"/>
      <c r="VW182" s="61"/>
      <c r="VX182" s="61"/>
      <c r="VY182" s="61"/>
      <c r="VZ182" s="61"/>
      <c r="WA182" s="61"/>
      <c r="WB182" s="61"/>
      <c r="WC182" s="61"/>
      <c r="WD182" s="61"/>
      <c r="WE182" s="61"/>
      <c r="WF182" s="61"/>
      <c r="WG182" s="61"/>
      <c r="WH182" s="61"/>
      <c r="WI182" s="61"/>
      <c r="WJ182" s="61"/>
      <c r="WK182" s="61"/>
      <c r="WL182" s="61"/>
      <c r="WM182" s="61"/>
      <c r="WN182" s="61"/>
      <c r="WO182" s="61"/>
      <c r="WP182" s="61"/>
      <c r="WQ182" s="61"/>
      <c r="WR182" s="61"/>
      <c r="WS182" s="61"/>
      <c r="WT182" s="61"/>
      <c r="WU182" s="61"/>
      <c r="WV182" s="61"/>
      <c r="WW182" s="61"/>
      <c r="WX182" s="61"/>
      <c r="WY182" s="61"/>
      <c r="WZ182" s="61"/>
      <c r="XA182" s="61"/>
      <c r="XB182" s="61"/>
      <c r="XC182" s="61"/>
      <c r="XD182" s="61"/>
      <c r="XE182" s="61"/>
      <c r="XF182" s="61"/>
      <c r="XG182" s="61"/>
      <c r="XH182" s="61"/>
      <c r="XI182" s="61"/>
      <c r="XJ182" s="61"/>
      <c r="XK182" s="61"/>
      <c r="XL182" s="61"/>
      <c r="XM182" s="61"/>
      <c r="XN182" s="61"/>
      <c r="XO182" s="61"/>
      <c r="XP182" s="61"/>
      <c r="XQ182" s="61"/>
      <c r="XR182" s="61"/>
      <c r="XS182" s="61"/>
      <c r="XT182" s="61"/>
      <c r="XU182" s="61"/>
      <c r="XV182" s="61"/>
      <c r="XW182" s="61"/>
      <c r="XX182" s="61"/>
      <c r="XY182" s="61"/>
      <c r="XZ182" s="61"/>
      <c r="YA182" s="61"/>
      <c r="YB182" s="61"/>
      <c r="YC182" s="61"/>
      <c r="YD182" s="61"/>
      <c r="YE182" s="61"/>
      <c r="YF182" s="61"/>
      <c r="YG182" s="61"/>
      <c r="YH182" s="61"/>
      <c r="YI182" s="61"/>
      <c r="YJ182" s="61"/>
      <c r="YK182" s="61"/>
      <c r="YL182" s="61"/>
      <c r="YM182" s="61"/>
      <c r="YN182" s="61"/>
      <c r="YO182" s="61"/>
      <c r="YP182" s="61"/>
      <c r="YQ182" s="61"/>
      <c r="YR182" s="61"/>
      <c r="YS182" s="61"/>
      <c r="YT182" s="61"/>
      <c r="YU182" s="61"/>
      <c r="YV182" s="61"/>
      <c r="YW182" s="61"/>
      <c r="YX182" s="61"/>
      <c r="YY182" s="61"/>
      <c r="YZ182" s="61"/>
      <c r="ZA182" s="61"/>
      <c r="ZB182" s="61"/>
      <c r="ZC182" s="61"/>
      <c r="ZD182" s="61"/>
      <c r="ZE182" s="61"/>
      <c r="ZF182" s="61"/>
      <c r="ZG182" s="61"/>
      <c r="ZH182" s="61"/>
      <c r="ZI182" s="61"/>
      <c r="ZJ182" s="61"/>
      <c r="ZK182" s="61"/>
      <c r="ZL182" s="61"/>
      <c r="ZM182" s="61"/>
      <c r="ZN182" s="61"/>
      <c r="ZO182" s="61"/>
      <c r="ZP182" s="61"/>
      <c r="ZQ182" s="61"/>
      <c r="ZR182" s="61"/>
      <c r="ZS182" s="61"/>
      <c r="ZT182" s="61"/>
      <c r="ZU182" s="61"/>
      <c r="ZV182" s="61"/>
      <c r="ZW182" s="61"/>
      <c r="ZX182" s="61"/>
      <c r="ZY182" s="61"/>
      <c r="ZZ182" s="61"/>
      <c r="AAA182" s="61"/>
      <c r="AAB182" s="61"/>
      <c r="AAC182" s="61"/>
      <c r="AAD182" s="61"/>
      <c r="AAE182" s="61"/>
      <c r="AAF182" s="61"/>
      <c r="AAG182" s="61"/>
      <c r="AAH182" s="61"/>
      <c r="AAI182" s="61"/>
      <c r="AAJ182" s="61"/>
      <c r="AAK182" s="61"/>
      <c r="AAL182" s="61"/>
      <c r="AAM182" s="61"/>
      <c r="AAN182" s="61"/>
      <c r="AAO182" s="61"/>
      <c r="AAP182" s="61"/>
      <c r="AAQ182" s="61"/>
      <c r="AAR182" s="61"/>
      <c r="AAS182" s="61"/>
      <c r="AAT182" s="61"/>
      <c r="AAU182" s="61"/>
      <c r="AAV182" s="61"/>
      <c r="AAW182" s="61"/>
      <c r="AAX182" s="61"/>
      <c r="AAY182" s="61"/>
      <c r="AAZ182" s="61"/>
      <c r="ABA182" s="61"/>
      <c r="ABB182" s="61"/>
      <c r="ABC182" s="61"/>
      <c r="ABD182" s="61"/>
      <c r="ABE182" s="61"/>
      <c r="ABF182" s="61"/>
      <c r="ABG182" s="61"/>
      <c r="ABH182" s="61"/>
      <c r="ABI182" s="61"/>
      <c r="ABJ182" s="61"/>
      <c r="ABK182" s="61"/>
      <c r="ABL182" s="61"/>
      <c r="ABM182" s="61"/>
      <c r="ABN182" s="61"/>
      <c r="ABO182" s="61"/>
      <c r="ABP182" s="61"/>
      <c r="ABQ182" s="61"/>
      <c r="ABR182" s="61"/>
      <c r="ABS182" s="61"/>
      <c r="ABT182" s="61"/>
      <c r="ABU182" s="61"/>
      <c r="ABV182" s="61"/>
      <c r="ABW182" s="61"/>
      <c r="ABX182" s="61"/>
      <c r="ABY182" s="61"/>
      <c r="ABZ182" s="61"/>
      <c r="ACA182" s="61"/>
      <c r="ACB182" s="61"/>
      <c r="ACC182" s="61"/>
      <c r="ACD182" s="61"/>
      <c r="ACE182" s="61"/>
      <c r="ACF182" s="61"/>
      <c r="ACG182" s="61"/>
      <c r="ACH182" s="61"/>
      <c r="ACI182" s="61"/>
      <c r="ACJ182" s="61"/>
      <c r="ACK182" s="61"/>
      <c r="ACL182" s="61"/>
      <c r="ACM182" s="61"/>
      <c r="ACN182" s="61"/>
      <c r="ACO182" s="61"/>
      <c r="ACP182" s="61"/>
      <c r="ACQ182" s="61"/>
      <c r="ACR182" s="61"/>
      <c r="ACS182" s="61"/>
      <c r="ACT182" s="61"/>
      <c r="ACU182" s="61"/>
      <c r="ACV182" s="61"/>
      <c r="ACW182" s="61"/>
      <c r="ACX182" s="61"/>
      <c r="ACY182" s="61"/>
      <c r="ACZ182" s="61"/>
      <c r="ADA182" s="61"/>
      <c r="ADB182" s="61"/>
      <c r="ADC182" s="61"/>
      <c r="ADD182" s="61"/>
      <c r="ADE182" s="61"/>
      <c r="ADF182" s="61"/>
      <c r="ADG182" s="61"/>
      <c r="ADH182" s="61"/>
      <c r="ADI182" s="61"/>
      <c r="ADJ182" s="61"/>
      <c r="ADK182" s="61"/>
      <c r="ADL182" s="61"/>
      <c r="ADM182" s="61"/>
      <c r="ADN182" s="61"/>
      <c r="ADO182" s="61"/>
      <c r="ADP182" s="61"/>
      <c r="ADQ182" s="61"/>
      <c r="ADR182" s="61"/>
      <c r="ADS182" s="61"/>
      <c r="ADT182" s="61"/>
      <c r="ADU182" s="61"/>
      <c r="ADV182" s="61"/>
      <c r="ADW182" s="61"/>
      <c r="ADX182" s="61"/>
      <c r="ADY182" s="61"/>
      <c r="ADZ182" s="61"/>
      <c r="AEA182" s="61"/>
      <c r="AEB182" s="61"/>
      <c r="AEC182" s="61"/>
      <c r="AED182" s="61"/>
      <c r="AEE182" s="61"/>
      <c r="AEF182" s="61"/>
      <c r="AEG182" s="61"/>
      <c r="AEH182" s="61"/>
      <c r="AEI182" s="61"/>
      <c r="AEJ182" s="61"/>
      <c r="AEK182" s="61"/>
      <c r="AEL182" s="61"/>
      <c r="AEM182" s="61"/>
      <c r="AEN182" s="61"/>
      <c r="AEO182" s="61"/>
      <c r="AEP182" s="61"/>
      <c r="AEQ182" s="61"/>
      <c r="AER182" s="61"/>
      <c r="AES182" s="61"/>
      <c r="AET182" s="61"/>
      <c r="AEU182" s="61"/>
      <c r="AEV182" s="61"/>
      <c r="AEW182" s="61"/>
      <c r="AEX182" s="61"/>
      <c r="AEY182" s="61"/>
      <c r="AEZ182" s="61"/>
      <c r="AFA182" s="61"/>
      <c r="AFB182" s="61"/>
      <c r="AFC182" s="61"/>
      <c r="AFD182" s="61"/>
      <c r="AFE182" s="61"/>
      <c r="AFF182" s="61"/>
      <c r="AFG182" s="61"/>
      <c r="AFH182" s="61"/>
      <c r="AFI182" s="61"/>
      <c r="AFJ182" s="61"/>
      <c r="AFK182" s="61"/>
      <c r="AFL182" s="61"/>
      <c r="AFM182" s="61"/>
      <c r="AFN182" s="61"/>
      <c r="AFO182" s="61"/>
      <c r="AFP182" s="61"/>
      <c r="AFQ182" s="61"/>
      <c r="AFR182" s="61"/>
      <c r="AFS182" s="61"/>
      <c r="AFT182" s="61"/>
      <c r="AFU182" s="61"/>
      <c r="AFV182" s="61"/>
      <c r="AFW182" s="61"/>
      <c r="AFX182" s="61"/>
      <c r="AFY182" s="61"/>
      <c r="AFZ182" s="61"/>
      <c r="AGA182" s="61"/>
      <c r="AGB182" s="61"/>
      <c r="AGC182" s="61"/>
      <c r="AGD182" s="61"/>
      <c r="AGE182" s="61"/>
      <c r="AGF182" s="61"/>
      <c r="AGG182" s="61"/>
      <c r="AGH182" s="61"/>
      <c r="AGI182" s="61"/>
      <c r="AGJ182" s="61"/>
      <c r="AGK182" s="61"/>
      <c r="AGL182" s="61"/>
      <c r="AGM182" s="61"/>
      <c r="AGN182" s="61"/>
      <c r="AGO182" s="61"/>
      <c r="AGP182" s="61"/>
      <c r="AGQ182" s="61"/>
      <c r="AGR182" s="61"/>
      <c r="AGS182" s="61"/>
      <c r="AGT182" s="61"/>
      <c r="AGU182" s="61"/>
      <c r="AGV182" s="61"/>
      <c r="AGW182" s="61"/>
      <c r="AGX182" s="61"/>
      <c r="AGY182" s="61"/>
      <c r="AGZ182" s="61"/>
      <c r="AHA182" s="61"/>
      <c r="AHB182" s="61"/>
      <c r="AHC182" s="61"/>
      <c r="AHD182" s="61"/>
      <c r="AHE182" s="61"/>
      <c r="AHF182" s="61"/>
      <c r="AHG182" s="61"/>
      <c r="AHH182" s="61"/>
      <c r="AHI182" s="61"/>
      <c r="AHJ182" s="61"/>
      <c r="AHK182" s="61"/>
      <c r="AHL182" s="61"/>
      <c r="AHM182" s="61"/>
      <c r="AHN182" s="61"/>
      <c r="AHO182" s="61"/>
      <c r="AHP182" s="61"/>
      <c r="AHQ182" s="61"/>
      <c r="AHR182" s="61"/>
      <c r="AHS182" s="61"/>
      <c r="AHT182" s="61"/>
      <c r="AHU182" s="61"/>
      <c r="AHV182" s="61"/>
      <c r="AHW182" s="61"/>
      <c r="AHX182" s="61"/>
      <c r="AHY182" s="61"/>
      <c r="AHZ182" s="61"/>
      <c r="AIA182" s="61"/>
      <c r="AIB182" s="61"/>
      <c r="AIC182" s="61"/>
      <c r="AID182" s="61"/>
      <c r="AIE182" s="61"/>
      <c r="AIF182" s="61"/>
      <c r="AIG182" s="61"/>
      <c r="AIH182" s="61"/>
      <c r="AII182" s="61"/>
      <c r="AIJ182" s="61"/>
      <c r="AIK182" s="61"/>
      <c r="AIL182" s="61"/>
      <c r="AIM182" s="61"/>
      <c r="AIN182" s="61"/>
      <c r="AIO182" s="61"/>
      <c r="AIP182" s="61"/>
      <c r="AIQ182" s="61"/>
      <c r="AIR182" s="61"/>
      <c r="AIS182" s="61"/>
      <c r="AIT182" s="61"/>
      <c r="AIU182" s="61"/>
      <c r="AIV182" s="61"/>
      <c r="AIW182" s="61"/>
      <c r="AIX182" s="61"/>
      <c r="AIY182" s="61"/>
      <c r="AIZ182" s="61"/>
      <c r="AJA182" s="61"/>
      <c r="AJB182" s="61"/>
      <c r="AJC182" s="61"/>
      <c r="AJD182" s="61"/>
      <c r="AJE182" s="61"/>
      <c r="AJF182" s="61"/>
      <c r="AJG182" s="61"/>
      <c r="AJH182" s="61"/>
      <c r="AJI182" s="61"/>
      <c r="AJJ182" s="61"/>
      <c r="AJK182" s="61"/>
      <c r="AJL182" s="61"/>
      <c r="AJM182" s="61"/>
      <c r="AJN182" s="61"/>
      <c r="AJO182" s="61"/>
      <c r="AJP182" s="61"/>
      <c r="AJQ182" s="61"/>
      <c r="AJR182" s="61"/>
      <c r="AJS182" s="61"/>
      <c r="AJT182" s="61"/>
      <c r="AJU182" s="61"/>
      <c r="AJV182" s="61"/>
      <c r="AJW182" s="61"/>
      <c r="AJX182" s="61"/>
      <c r="AJY182" s="61"/>
      <c r="AJZ182" s="61"/>
      <c r="AKA182" s="61"/>
      <c r="AKB182" s="61"/>
      <c r="AKC182" s="61"/>
      <c r="AKD182" s="61"/>
      <c r="AKE182" s="61"/>
      <c r="AKF182" s="61"/>
      <c r="AKG182" s="61"/>
      <c r="AKH182" s="61"/>
      <c r="AKI182" s="61"/>
      <c r="AKJ182" s="61"/>
      <c r="AKK182" s="61"/>
      <c r="AKL182" s="61"/>
      <c r="AKM182" s="61"/>
      <c r="AKN182" s="61"/>
      <c r="AKO182" s="61"/>
      <c r="AKP182" s="61"/>
      <c r="AKQ182" s="61"/>
      <c r="AKR182" s="61"/>
      <c r="AKS182" s="61"/>
      <c r="AKT182" s="61"/>
      <c r="AKU182" s="61"/>
      <c r="AKV182" s="61"/>
      <c r="AKW182" s="61"/>
      <c r="AKX182" s="61"/>
      <c r="AKY182" s="61"/>
      <c r="AKZ182" s="61"/>
      <c r="ALA182" s="61"/>
      <c r="ALB182" s="61"/>
      <c r="ALC182" s="61"/>
      <c r="ALD182" s="61"/>
      <c r="ALE182" s="61"/>
      <c r="ALF182" s="61"/>
      <c r="ALG182" s="61"/>
      <c r="ALH182" s="61"/>
      <c r="ALI182" s="61"/>
      <c r="ALJ182" s="61"/>
      <c r="ALK182" s="61"/>
      <c r="ALL182" s="61"/>
      <c r="ALM182" s="61"/>
      <c r="ALN182" s="61"/>
      <c r="ALO182" s="61"/>
      <c r="ALP182" s="61"/>
      <c r="ALQ182" s="61"/>
      <c r="ALR182" s="61"/>
      <c r="ALS182" s="61"/>
      <c r="ALT182" s="61"/>
      <c r="ALU182" s="61"/>
      <c r="ALV182" s="61"/>
      <c r="ALW182" s="61"/>
      <c r="ALX182" s="61"/>
      <c r="ALY182" s="61"/>
      <c r="ALZ182" s="61"/>
      <c r="AMA182" s="61"/>
      <c r="AMB182" s="61"/>
      <c r="AMC182" s="61"/>
      <c r="AMD182" s="61"/>
      <c r="AME182" s="61"/>
      <c r="AMF182" s="61"/>
      <c r="AMG182" s="61"/>
      <c r="AMH182" s="61"/>
      <c r="AMI182" s="61"/>
      <c r="AMJ182" s="61"/>
      <c r="AMK182" s="61"/>
      <c r="AML182" s="61"/>
      <c r="AMM182" s="61"/>
      <c r="AMN182" s="61"/>
      <c r="AMO182" s="61"/>
      <c r="AMP182" s="61"/>
      <c r="AMQ182" s="61"/>
      <c r="AMR182" s="61"/>
      <c r="AMS182" s="61"/>
      <c r="AMT182" s="61"/>
      <c r="AMU182" s="61"/>
      <c r="AMV182" s="61"/>
      <c r="AMW182" s="61"/>
      <c r="AMX182" s="61"/>
      <c r="AMY182" s="61"/>
      <c r="AMZ182" s="61"/>
      <c r="ANA182" s="61"/>
      <c r="ANB182" s="61"/>
      <c r="ANC182" s="61"/>
      <c r="AND182" s="61"/>
      <c r="ANE182" s="61"/>
      <c r="ANF182" s="61"/>
      <c r="ANG182" s="61"/>
      <c r="ANH182" s="61"/>
      <c r="ANI182" s="61"/>
      <c r="ANJ182" s="35"/>
    </row>
    <row r="183" spans="1:1050" s="575" customFormat="1" ht="26.1" customHeight="1" outlineLevel="2" x14ac:dyDescent="0.2">
      <c r="A183" s="226" t="s">
        <v>320</v>
      </c>
      <c r="B183" s="7" t="s">
        <v>137</v>
      </c>
      <c r="C183" s="7" t="s">
        <v>226</v>
      </c>
      <c r="D183" s="7" t="s">
        <v>10</v>
      </c>
      <c r="E183" s="7" t="s">
        <v>127</v>
      </c>
      <c r="F183" s="7" t="s">
        <v>247</v>
      </c>
      <c r="G183" s="43" t="s">
        <v>321</v>
      </c>
      <c r="H183" s="42" t="s">
        <v>130</v>
      </c>
      <c r="I183" s="42">
        <v>28</v>
      </c>
      <c r="J183" s="44">
        <v>502.03</v>
      </c>
      <c r="K183" s="44">
        <v>105.43</v>
      </c>
      <c r="L183" s="44"/>
      <c r="M183" s="64"/>
      <c r="N183" s="64"/>
      <c r="O183" s="64"/>
      <c r="P183" s="64">
        <v>305.62</v>
      </c>
      <c r="Q183" s="64">
        <v>183.24</v>
      </c>
      <c r="R183" s="64"/>
      <c r="S183" s="64"/>
      <c r="T183" s="64">
        <f t="shared" si="134"/>
        <v>1096.3200000000002</v>
      </c>
      <c r="U183" s="64">
        <f t="shared" si="135"/>
        <v>14982</v>
      </c>
      <c r="V183" s="42">
        <v>10</v>
      </c>
      <c r="W183" s="45">
        <v>28</v>
      </c>
      <c r="X183" s="46">
        <f>VLOOKUP(W183,'[1]PPTOS GENERALES 2024'!$AL$11:$AN$40,3)*Y183</f>
        <v>1000.81</v>
      </c>
      <c r="Y183" s="47">
        <v>1</v>
      </c>
      <c r="Z183" s="48">
        <f>VLOOKUP(C183,'[1]PPTOS GENERALES 2024'!$AL$3:$AO$8,4)*Y183</f>
        <v>1333.4</v>
      </c>
      <c r="AA183" s="48">
        <f>VLOOKUP(C183,'[1]PPTOS GENERALES 2024'!$AL$3:$AP$8,5)*DM183*Y183</f>
        <v>222.38666666666666</v>
      </c>
      <c r="AB183" s="48"/>
      <c r="AC183" s="44">
        <f>VLOOKUP(C183,'[1]PPTOS GENERALES 2024'!$AU$3:$AV$8,2)*Y183</f>
        <v>822.82899999999995</v>
      </c>
      <c r="AD183" s="44">
        <f>VLOOKUP(C183,'[1]PPTOS GENERALES 2024'!$AU$3:$AW$8,3)*DM183*Y183</f>
        <v>137.29191666666665</v>
      </c>
      <c r="AE183" s="49">
        <f>VLOOKUP(I183,'[1]PPTOS GENERALES 2024'!$AL$11:$AN$40,3)*Y183</f>
        <v>1000.81</v>
      </c>
      <c r="AF183" s="44">
        <v>279.64</v>
      </c>
      <c r="AG183" s="44">
        <f>VLOOKUP(V183,'[1]PPTOS GENERALES 2024'!$AL$45:$AU$56,10)*Y183</f>
        <v>1081.02</v>
      </c>
      <c r="AH183" s="44"/>
      <c r="AI183" s="44"/>
      <c r="AJ183" s="44"/>
      <c r="AK183" s="50"/>
      <c r="AL183" s="44">
        <f>VLOOKUP(V183,'[1]PPTOS GENERALES 2024'!$AL$45:$BB$56,12)*AK183</f>
        <v>0</v>
      </c>
      <c r="AM183" s="50"/>
      <c r="AN183" s="44">
        <f>VLOOKUP(V183,'[1]PPTOS GENERALES 2024'!$AL$45:$BB$56,14)*AM183</f>
        <v>0</v>
      </c>
      <c r="AO183" s="50"/>
      <c r="AP183" s="44">
        <f>VLOOKUP(V183,'[1]PPTOS GENERALES 2024'!$AL$45:$BB$56,15)*AO183</f>
        <v>0</v>
      </c>
      <c r="AQ183" s="50"/>
      <c r="AR183" s="44">
        <f>VLOOKUP(V183,'[1]PPTOS GENERALES 2024'!$AL$45:$BB$56,17)*AQ183</f>
        <v>0</v>
      </c>
      <c r="AS183" s="50"/>
      <c r="AT183" s="44">
        <f>VLOOKUP(V183,'[1]PPTOS GENERALES 2024'!$AL$45:$BG$56,18)*AS183</f>
        <v>0</v>
      </c>
      <c r="AU183" s="20"/>
      <c r="AV183" s="44">
        <f>VLOOKUP(V183,'[1]PPTOS GENERALES 2024'!$AL$45:$BG$56,19)*AU183</f>
        <v>0</v>
      </c>
      <c r="AW183" s="20"/>
      <c r="AX183" s="44">
        <f>VLOOKUP(V183,'[1]PPTOS GENERALES 2024'!$AL$45:$BG$56,20)*AW183</f>
        <v>0</v>
      </c>
      <c r="AY183" s="20"/>
      <c r="AZ183" s="44">
        <f>VLOOKUP(V183,'[1]PPTOS GENERALES 2024'!$AL$45:$BG$56,21)*AY183</f>
        <v>0</v>
      </c>
      <c r="BA183" s="20"/>
      <c r="BB183" s="44">
        <f>VLOOKUP(V183,'[1]PPTOS GENERALES 2024'!$AL$45:$BG$56,22)*BA183</f>
        <v>0</v>
      </c>
      <c r="BC183" s="20"/>
      <c r="BD183" s="270">
        <f>VLOOKUP(V183,'[1]PPTOS GENERALES 2024'!$AL$45:$BZ$56,23)*BC183</f>
        <v>0</v>
      </c>
      <c r="BE183" s="20"/>
      <c r="BF183" s="270">
        <f>VLOOKUP(V183,'[1]PPTOS GENERALES 2024'!$AL$45:$BZ$56,24)*BE183</f>
        <v>0</v>
      </c>
      <c r="BG183" s="20"/>
      <c r="BH183" s="270">
        <f>VLOOKUP(V183,'[1]PPTOS GENERALES 2024'!$AL$45:$BZ$56,25)*BG183</f>
        <v>0</v>
      </c>
      <c r="BI183" s="20"/>
      <c r="BJ183" s="270">
        <f>VLOOKUP(V183,'[1]PPTOS GENERALES 2024'!$AL$45:$BZ$56,26)*BI183</f>
        <v>0</v>
      </c>
      <c r="BK183" s="20"/>
      <c r="BL183" s="270">
        <f>VLOOKUP(V183,'[1]PPTOS GENERALES 2024'!$AL$45:$BZ$56,27)*BK183</f>
        <v>0</v>
      </c>
      <c r="BM183" s="270"/>
      <c r="BN183" s="270">
        <f>VLOOKUP(V183,'[1]PPTOS GENERALES 2024'!$AL$45:$BZ$56,28)*BM183</f>
        <v>0</v>
      </c>
      <c r="BO183" s="270"/>
      <c r="BP183" s="270">
        <f>VLOOKUP(V183,'[1]PPTOS GENERALES 2024'!$AL$45:$BZ$56,29)*BO183</f>
        <v>0</v>
      </c>
      <c r="BQ183" s="270"/>
      <c r="BR183" s="270">
        <f>VLOOKUP(V183,'[1]PPTOS GENERALES 2024'!$AL$45:$BZ$56,30)*BQ183</f>
        <v>0</v>
      </c>
      <c r="BS183" s="270"/>
      <c r="BT183" s="270">
        <f>VLOOKUP(V183,'[1]PPTOS GENERALES 2024'!$AL$45:$BZ$56,31)*BS183</f>
        <v>0</v>
      </c>
      <c r="BU183" s="270"/>
      <c r="BV183" s="270">
        <f>VLOOKUP(V183,'[1]PPTOS GENERALES 2024'!$AL$45:$BZ$56,32)*BU183</f>
        <v>0</v>
      </c>
      <c r="BW183" s="270"/>
      <c r="BX183" s="270">
        <f>VLOOKUP(V183,'[1]PPTOS GENERALES 2024'!$AL$45:$BZ$56,33)*BW183</f>
        <v>0</v>
      </c>
      <c r="BY183" s="270"/>
      <c r="BZ183" s="270">
        <f>VLOOKUP(V183,'[1]PPTOS GENERALES 2024'!$AL$45:$BZ$56,34)*BY183</f>
        <v>0</v>
      </c>
      <c r="CA183" s="270"/>
      <c r="CB183" s="270">
        <f>VLOOKUP(V183,'[1]PPTOS GENERALES 2024'!$AL$45:$BZ$56,35)*CA183</f>
        <v>0</v>
      </c>
      <c r="CC183" s="270">
        <v>0</v>
      </c>
      <c r="CD183" s="270">
        <f>VLOOKUP(V183,'[1]PPTOS GENERALES 2024'!$AL$45:$BZ$56,36)*CC183</f>
        <v>0</v>
      </c>
      <c r="CE183" s="270">
        <v>0</v>
      </c>
      <c r="CF183" s="270">
        <f>VLOOKUP(V183,'[1]PPTOS GENERALES 2024'!$AL$45:$BZ$56,37)*CE183</f>
        <v>0</v>
      </c>
      <c r="CG183" s="270">
        <v>0</v>
      </c>
      <c r="CH183" s="270">
        <f>VLOOKUP(V183,'[1]PPTOS GENERALES 2024'!$AL$45:$BZ$56,38)*CG183</f>
        <v>0</v>
      </c>
      <c r="CI183" s="270">
        <v>0</v>
      </c>
      <c r="CJ183" s="270">
        <f>VLOOKUP(V183,'[1]PPTOS GENERALES 2024'!$AL$45:$BZ$56,39)*CI183</f>
        <v>0</v>
      </c>
      <c r="CK183" s="270"/>
      <c r="CL183" s="270">
        <f>VLOOKUP(V183,'[1]PPTOS GENERALES 2024'!$AL$45:$BZ$56,40)*CK183</f>
        <v>0</v>
      </c>
      <c r="CM183" s="270"/>
      <c r="CN183" s="270">
        <f>VLOOKUP(V183,'[1]PPTOS GENERALES 2024'!$AL$45:$BZ$56,41)*CM183</f>
        <v>0</v>
      </c>
      <c r="CO183" s="270">
        <f>ROUND((Z183*12)+(AC183*2),2)</f>
        <v>17646.46</v>
      </c>
      <c r="CP183" s="44"/>
      <c r="CQ183" s="44"/>
      <c r="CR183" s="44"/>
      <c r="CS183" s="44"/>
      <c r="CT183" s="44">
        <v>0</v>
      </c>
      <c r="CU183" s="44">
        <f>(AA183*12)+ (AD183*2)+AB183</f>
        <v>2943.223833333333</v>
      </c>
      <c r="CV183" s="44"/>
      <c r="CW183" s="44">
        <f>(AE183+AF183)*14</f>
        <v>17926.299999999996</v>
      </c>
      <c r="CX183" s="44">
        <f>AG183*14</f>
        <v>15134.279999999999</v>
      </c>
      <c r="CY183" s="270">
        <f t="shared" si="136"/>
        <v>0</v>
      </c>
      <c r="CZ183" s="278">
        <f t="shared" si="137"/>
        <v>15134.279999999999</v>
      </c>
      <c r="DA183" s="129">
        <f>CP183+CR183+CS183+CO183+CU183+CW183+CX183+CY183</f>
        <v>53650.263833333331</v>
      </c>
      <c r="DB183" s="21">
        <v>0</v>
      </c>
      <c r="DC183" s="53">
        <f t="shared" si="138"/>
        <v>54841.593333333331</v>
      </c>
      <c r="DD183" s="54">
        <f t="shared" si="139"/>
        <v>2.6604988208071907</v>
      </c>
      <c r="DE183" s="44"/>
      <c r="DF183" s="44"/>
      <c r="DG183" s="44">
        <f t="shared" si="140"/>
        <v>3917.2566666666667</v>
      </c>
      <c r="DH183" s="42" t="e">
        <f>#REF!-#REF!</f>
        <v>#REF!</v>
      </c>
      <c r="DI183" s="55" t="s">
        <v>122</v>
      </c>
      <c r="DJ183" s="57">
        <v>40909</v>
      </c>
      <c r="DK183" s="284">
        <v>45658</v>
      </c>
      <c r="DL183" s="58">
        <f t="shared" si="141"/>
        <v>4.333333333333333</v>
      </c>
      <c r="DM183" s="58">
        <f t="shared" si="142"/>
        <v>4.333333333333333</v>
      </c>
      <c r="DN183" s="59">
        <f>ROUND(AF183/30,2)</f>
        <v>9.32</v>
      </c>
      <c r="DO183" s="60">
        <f>ROUND(AJ183/30,2)</f>
        <v>0</v>
      </c>
      <c r="DP183" s="60">
        <f>ROUND(AL183/30,2)</f>
        <v>0</v>
      </c>
      <c r="DQ183" s="60">
        <f>ROUND(AN183/30,2)</f>
        <v>0</v>
      </c>
      <c r="DR183" s="60">
        <f>ROUND(AP183/30,2)</f>
        <v>0</v>
      </c>
      <c r="DS183" s="60">
        <f>ROUND(AR183/30,2)</f>
        <v>0</v>
      </c>
      <c r="DT183" s="60">
        <f>ROUND(AT183/30,2)</f>
        <v>0</v>
      </c>
      <c r="DU183" s="60">
        <f>ROUND(AV183/30,2)</f>
        <v>0</v>
      </c>
      <c r="DV183" s="60">
        <f>ROUND(AX183/30,2)</f>
        <v>0</v>
      </c>
      <c r="DW183" s="60">
        <f>ROUND(AZ183/30,2)</f>
        <v>0</v>
      </c>
      <c r="DX183" s="60">
        <f>ROUND(BB183/30,2)</f>
        <v>0</v>
      </c>
      <c r="DY183" s="61"/>
      <c r="DZ183" s="62">
        <v>326</v>
      </c>
      <c r="EA183" s="62">
        <v>1190.08</v>
      </c>
      <c r="EB183" s="63" t="e">
        <f>#REF!-DZ183</f>
        <v>#REF!</v>
      </c>
      <c r="EC183" s="64">
        <f>DG183-EA183</f>
        <v>2727.1766666666667</v>
      </c>
      <c r="ED183" s="64">
        <f>ROUND(DB183/2,2)</f>
        <v>0</v>
      </c>
      <c r="EE183" s="61"/>
      <c r="EF183" s="61"/>
      <c r="EG183" s="61"/>
      <c r="EH183" s="61"/>
      <c r="EI183" s="134" t="s">
        <v>123</v>
      </c>
      <c r="EJ183" s="41">
        <v>920</v>
      </c>
      <c r="EK183" s="67">
        <v>9</v>
      </c>
      <c r="EL183" s="68">
        <v>2</v>
      </c>
      <c r="EM183" s="68">
        <v>0</v>
      </c>
      <c r="EN183" s="300" t="s">
        <v>132</v>
      </c>
      <c r="EO183" s="537" t="s">
        <v>132</v>
      </c>
      <c r="EP183" s="206"/>
      <c r="EQ183" s="206"/>
      <c r="ER183" s="206"/>
      <c r="ES183" s="206"/>
      <c r="ET183" s="206"/>
      <c r="EU183" s="206"/>
      <c r="EV183" s="206"/>
      <c r="EW183" s="206"/>
      <c r="EX183" s="206"/>
      <c r="EY183" s="206"/>
      <c r="EZ183" s="206"/>
      <c r="FA183" s="206"/>
      <c r="FB183" s="206"/>
      <c r="FC183" s="206"/>
      <c r="FD183" s="206"/>
      <c r="FE183" s="206"/>
      <c r="FF183" s="206"/>
      <c r="FG183" s="206"/>
      <c r="FH183" s="206"/>
      <c r="FI183" s="206"/>
      <c r="FJ183" s="206"/>
      <c r="FK183" s="206"/>
      <c r="FL183" s="206"/>
      <c r="FM183" s="206"/>
      <c r="FN183" s="206"/>
      <c r="FO183" s="206"/>
      <c r="FP183" s="206"/>
      <c r="FQ183" s="206"/>
      <c r="FR183" s="206"/>
      <c r="FS183" s="206"/>
      <c r="FT183" s="206"/>
      <c r="FU183" s="206"/>
      <c r="FV183" s="206"/>
      <c r="FW183" s="206"/>
      <c r="FX183" s="206"/>
      <c r="FY183" s="206"/>
      <c r="FZ183" s="206"/>
      <c r="GA183" s="206"/>
      <c r="GB183" s="206"/>
      <c r="GC183" s="206"/>
      <c r="GD183" s="206"/>
      <c r="GE183" s="206"/>
      <c r="GF183" s="206"/>
      <c r="GG183" s="206"/>
      <c r="GH183" s="206"/>
      <c r="GI183" s="206"/>
      <c r="GJ183" s="206"/>
      <c r="GK183" s="206"/>
      <c r="GL183" s="206"/>
      <c r="GM183" s="206"/>
      <c r="GN183" s="206"/>
      <c r="GO183" s="206"/>
      <c r="GP183" s="206"/>
      <c r="GQ183" s="206"/>
      <c r="GR183" s="206"/>
      <c r="GS183" s="206"/>
      <c r="GT183" s="206"/>
      <c r="GU183" s="206"/>
      <c r="GV183" s="206"/>
      <c r="GW183" s="206"/>
      <c r="GX183" s="206"/>
      <c r="GY183" s="206"/>
      <c r="GZ183" s="206"/>
      <c r="HA183" s="206"/>
      <c r="HB183" s="206"/>
      <c r="HC183" s="206"/>
      <c r="HD183" s="206"/>
      <c r="HE183" s="206"/>
      <c r="HF183" s="206"/>
      <c r="HG183" s="206"/>
      <c r="HH183" s="206"/>
      <c r="HI183" s="206"/>
      <c r="HJ183" s="206"/>
      <c r="HK183" s="206"/>
      <c r="HL183" s="206"/>
      <c r="HM183" s="206"/>
      <c r="HN183" s="206"/>
      <c r="HO183" s="206"/>
      <c r="HP183" s="206"/>
      <c r="HQ183" s="206"/>
      <c r="HR183" s="206"/>
      <c r="HS183" s="206"/>
      <c r="HT183" s="206"/>
      <c r="HU183" s="206"/>
      <c r="HV183" s="206"/>
      <c r="HW183" s="206"/>
      <c r="HX183" s="206"/>
      <c r="HY183" s="206"/>
      <c r="HZ183" s="206"/>
      <c r="IA183" s="206"/>
      <c r="IB183" s="206"/>
      <c r="IC183" s="206"/>
      <c r="ID183" s="206"/>
      <c r="IE183" s="590"/>
      <c r="IF183" s="590"/>
      <c r="IG183" s="590"/>
      <c r="IH183" s="590"/>
      <c r="II183" s="590"/>
      <c r="IJ183" s="590"/>
      <c r="IK183" s="590"/>
      <c r="IL183" s="590"/>
      <c r="IM183" s="590"/>
      <c r="IN183" s="590"/>
      <c r="IO183" s="590"/>
      <c r="IP183" s="590"/>
      <c r="IQ183" s="590"/>
      <c r="IR183" s="590"/>
      <c r="IS183" s="590"/>
      <c r="IT183" s="590"/>
      <c r="IU183" s="590"/>
      <c r="IV183" s="590"/>
      <c r="IW183" s="590"/>
      <c r="IX183" s="590"/>
      <c r="IY183" s="590"/>
      <c r="IZ183" s="590"/>
      <c r="JA183" s="590"/>
      <c r="JB183" s="590"/>
      <c r="JC183" s="590"/>
      <c r="JD183" s="590"/>
      <c r="JE183" s="590"/>
      <c r="JF183" s="590"/>
      <c r="JG183" s="590"/>
      <c r="JH183" s="590"/>
      <c r="JI183" s="590"/>
      <c r="JJ183" s="590"/>
      <c r="JK183" s="590"/>
      <c r="JL183" s="590"/>
      <c r="JM183" s="590"/>
      <c r="JN183" s="590"/>
      <c r="JO183" s="590"/>
      <c r="JP183" s="590"/>
      <c r="JQ183" s="590"/>
      <c r="JR183" s="590"/>
      <c r="JS183" s="590"/>
      <c r="JT183" s="590"/>
      <c r="JU183" s="590"/>
      <c r="JV183" s="590"/>
      <c r="JW183" s="590"/>
      <c r="JX183" s="590"/>
      <c r="JY183" s="590"/>
      <c r="JZ183" s="590"/>
      <c r="KA183" s="590"/>
      <c r="KB183" s="590"/>
      <c r="KC183" s="590"/>
      <c r="KD183" s="590"/>
      <c r="KE183" s="590"/>
      <c r="KF183" s="590"/>
      <c r="KG183" s="590"/>
      <c r="KH183" s="590"/>
      <c r="KI183" s="590"/>
      <c r="KJ183" s="590"/>
      <c r="KK183" s="590"/>
      <c r="KL183" s="590"/>
      <c r="KM183" s="590"/>
      <c r="KN183" s="590"/>
      <c r="KO183" s="590"/>
      <c r="KP183" s="590"/>
      <c r="KQ183" s="590"/>
      <c r="KR183" s="590"/>
      <c r="KS183" s="590"/>
      <c r="KT183" s="590"/>
      <c r="KU183" s="590"/>
      <c r="KV183" s="590"/>
      <c r="KW183" s="590"/>
      <c r="KX183" s="590"/>
      <c r="KY183" s="590"/>
      <c r="KZ183" s="590"/>
      <c r="LA183" s="590"/>
      <c r="LB183" s="590"/>
      <c r="LC183" s="590"/>
      <c r="LD183" s="590"/>
      <c r="LE183" s="590"/>
      <c r="LF183" s="590"/>
      <c r="LG183" s="590"/>
      <c r="LH183" s="590"/>
      <c r="LI183" s="590"/>
      <c r="LJ183" s="590"/>
      <c r="LK183" s="590"/>
      <c r="LL183" s="590"/>
      <c r="LM183" s="590"/>
      <c r="LN183" s="590"/>
      <c r="LO183" s="590"/>
      <c r="LP183" s="590"/>
      <c r="LQ183" s="590"/>
      <c r="LR183" s="590"/>
      <c r="LS183" s="590"/>
      <c r="LT183" s="590"/>
      <c r="LU183" s="590"/>
      <c r="LV183" s="590"/>
      <c r="LW183" s="590"/>
      <c r="LX183" s="590"/>
      <c r="LY183" s="590"/>
      <c r="LZ183" s="590"/>
      <c r="MA183" s="590"/>
      <c r="MB183" s="590"/>
      <c r="MC183" s="590"/>
      <c r="MD183" s="590"/>
      <c r="ME183" s="590"/>
      <c r="MF183" s="590"/>
      <c r="MG183" s="590"/>
      <c r="MH183" s="590"/>
      <c r="MI183" s="590"/>
      <c r="MJ183" s="590"/>
      <c r="MK183" s="590"/>
      <c r="ML183" s="590"/>
      <c r="MM183" s="590"/>
      <c r="MN183" s="590"/>
      <c r="MO183" s="590"/>
      <c r="MP183" s="590"/>
      <c r="MQ183" s="590"/>
      <c r="MR183" s="590"/>
      <c r="MS183" s="590"/>
      <c r="MT183" s="590"/>
      <c r="MU183" s="590"/>
      <c r="MV183" s="590"/>
      <c r="MW183" s="590"/>
      <c r="MX183" s="590"/>
      <c r="MY183" s="590"/>
      <c r="MZ183" s="590"/>
      <c r="NA183" s="590"/>
      <c r="NB183" s="590"/>
      <c r="NC183" s="590"/>
      <c r="ND183" s="590"/>
      <c r="NE183" s="590"/>
      <c r="NF183" s="590"/>
      <c r="NG183" s="590"/>
      <c r="NH183" s="590"/>
      <c r="NI183" s="590"/>
      <c r="NJ183" s="590"/>
      <c r="NK183" s="590"/>
      <c r="NL183" s="590"/>
      <c r="NM183" s="590"/>
      <c r="NN183" s="590"/>
      <c r="NO183" s="590"/>
      <c r="NP183" s="590"/>
      <c r="NQ183" s="590"/>
      <c r="NR183" s="590"/>
      <c r="NS183" s="590"/>
      <c r="NT183" s="590"/>
      <c r="NU183" s="590"/>
      <c r="NV183" s="590"/>
      <c r="NW183" s="590"/>
      <c r="NX183" s="590"/>
      <c r="NY183" s="590"/>
      <c r="NZ183" s="590"/>
      <c r="OA183" s="590"/>
      <c r="OB183" s="590"/>
      <c r="OC183" s="590"/>
      <c r="OD183" s="590"/>
      <c r="OE183" s="590"/>
      <c r="OF183" s="590"/>
      <c r="OG183" s="590"/>
      <c r="OH183" s="590"/>
      <c r="OI183" s="590"/>
      <c r="OJ183" s="590"/>
      <c r="OK183" s="590"/>
      <c r="OL183" s="590"/>
      <c r="OM183" s="590"/>
      <c r="ON183" s="590"/>
      <c r="OO183" s="590"/>
      <c r="OP183" s="590"/>
      <c r="OQ183" s="590"/>
      <c r="OR183" s="590"/>
      <c r="OS183" s="590"/>
      <c r="OT183" s="590"/>
      <c r="OU183" s="590"/>
      <c r="OV183" s="590"/>
      <c r="OW183" s="590"/>
      <c r="OX183" s="590"/>
      <c r="OY183" s="590"/>
      <c r="OZ183" s="590"/>
      <c r="PA183" s="590"/>
      <c r="PB183" s="590"/>
      <c r="PC183" s="590"/>
      <c r="PD183" s="590"/>
      <c r="PE183" s="590"/>
      <c r="PF183" s="590"/>
      <c r="PG183" s="590"/>
      <c r="PH183" s="590"/>
      <c r="PI183" s="590"/>
      <c r="PJ183" s="590"/>
      <c r="PK183" s="590"/>
      <c r="PL183" s="590"/>
      <c r="PM183" s="590"/>
      <c r="PN183" s="590"/>
      <c r="PO183" s="590"/>
      <c r="PP183" s="590"/>
      <c r="PQ183" s="590"/>
      <c r="PR183" s="590"/>
      <c r="PS183" s="590"/>
      <c r="PT183" s="590"/>
      <c r="PU183" s="590"/>
      <c r="PV183" s="590"/>
      <c r="PW183" s="590"/>
      <c r="PX183" s="590"/>
      <c r="PY183" s="590"/>
      <c r="PZ183" s="590"/>
      <c r="QA183" s="590"/>
      <c r="QB183" s="590"/>
      <c r="QC183" s="590"/>
      <c r="QD183" s="590"/>
      <c r="QE183" s="590"/>
      <c r="QF183" s="590"/>
      <c r="QG183" s="590"/>
      <c r="QH183" s="590"/>
      <c r="QI183" s="590"/>
      <c r="QJ183" s="590"/>
      <c r="QK183" s="590"/>
      <c r="QL183" s="590"/>
      <c r="QM183" s="590"/>
      <c r="QN183" s="590"/>
      <c r="QO183" s="590"/>
      <c r="QP183" s="590"/>
      <c r="QQ183" s="590"/>
      <c r="QR183" s="590"/>
      <c r="QS183" s="590"/>
      <c r="QT183" s="590"/>
      <c r="QU183" s="590"/>
      <c r="QV183" s="590"/>
      <c r="QW183" s="590"/>
      <c r="QX183" s="590"/>
      <c r="QY183" s="590"/>
      <c r="QZ183" s="590"/>
      <c r="RA183" s="590"/>
      <c r="RB183" s="590"/>
      <c r="RC183" s="590"/>
      <c r="RD183" s="590"/>
      <c r="RE183" s="590"/>
      <c r="RF183" s="590"/>
      <c r="RG183" s="590"/>
      <c r="RH183" s="590"/>
      <c r="RI183" s="590"/>
      <c r="RJ183" s="590"/>
      <c r="RK183" s="590"/>
      <c r="RL183" s="590"/>
      <c r="RM183" s="590"/>
      <c r="RN183" s="590"/>
      <c r="RO183" s="590"/>
      <c r="RP183" s="590"/>
      <c r="RQ183" s="590"/>
      <c r="RR183" s="590"/>
      <c r="RS183" s="590"/>
      <c r="RT183" s="590"/>
      <c r="RU183" s="590"/>
      <c r="RV183" s="590"/>
      <c r="RW183" s="590"/>
      <c r="RX183" s="590"/>
      <c r="RY183" s="590"/>
      <c r="RZ183" s="590"/>
      <c r="SA183" s="590"/>
      <c r="SB183" s="590"/>
      <c r="SC183" s="590"/>
      <c r="SD183" s="590"/>
      <c r="SE183" s="590"/>
      <c r="SF183" s="590"/>
      <c r="SG183" s="590"/>
      <c r="SH183" s="590"/>
      <c r="SI183" s="590"/>
      <c r="SJ183" s="590"/>
      <c r="SK183" s="590"/>
      <c r="SL183" s="590"/>
      <c r="SM183" s="590"/>
      <c r="SN183" s="590"/>
      <c r="SO183" s="590"/>
      <c r="SP183" s="590"/>
      <c r="SQ183" s="590"/>
      <c r="SR183" s="590"/>
      <c r="SS183" s="590"/>
      <c r="ST183" s="590"/>
      <c r="SU183" s="590"/>
      <c r="SV183" s="590"/>
      <c r="SW183" s="590"/>
      <c r="SX183" s="590"/>
      <c r="SY183" s="590"/>
      <c r="SZ183" s="590"/>
      <c r="TA183" s="590"/>
      <c r="TB183" s="590"/>
      <c r="TC183" s="590"/>
      <c r="TD183" s="590"/>
      <c r="TE183" s="590"/>
      <c r="TF183" s="590"/>
      <c r="TG183" s="590"/>
      <c r="TH183" s="590"/>
      <c r="TI183" s="590"/>
      <c r="TJ183" s="590"/>
      <c r="TK183" s="590"/>
      <c r="TL183" s="590"/>
      <c r="TM183" s="590"/>
      <c r="TN183" s="590"/>
      <c r="TO183" s="590"/>
      <c r="TP183" s="590"/>
      <c r="TQ183" s="590"/>
      <c r="TR183" s="590"/>
      <c r="TS183" s="590"/>
      <c r="TT183" s="590"/>
      <c r="TU183" s="590"/>
      <c r="TV183" s="590"/>
      <c r="TW183" s="590"/>
      <c r="TX183" s="590"/>
      <c r="TY183" s="590"/>
      <c r="TZ183" s="590"/>
      <c r="UA183" s="590"/>
      <c r="UB183" s="590"/>
      <c r="UC183" s="590"/>
      <c r="UD183" s="590"/>
      <c r="UE183" s="590"/>
      <c r="UF183" s="590"/>
      <c r="UG183" s="590"/>
      <c r="UH183" s="590"/>
      <c r="UI183" s="590"/>
      <c r="UJ183" s="590"/>
      <c r="UK183" s="590"/>
      <c r="UL183" s="590"/>
      <c r="UM183" s="590"/>
      <c r="UN183" s="590"/>
      <c r="UO183" s="590"/>
      <c r="UP183" s="590"/>
      <c r="UQ183" s="590"/>
      <c r="UR183" s="590"/>
      <c r="US183" s="590"/>
      <c r="UT183" s="590"/>
      <c r="UU183" s="590"/>
      <c r="UV183" s="590"/>
      <c r="UW183" s="590"/>
      <c r="UX183" s="590"/>
      <c r="UY183" s="590"/>
      <c r="UZ183" s="590"/>
      <c r="VA183" s="590"/>
      <c r="VB183" s="590"/>
      <c r="VC183" s="590"/>
      <c r="VD183" s="590"/>
      <c r="VE183" s="590"/>
      <c r="VF183" s="590"/>
      <c r="VG183" s="590"/>
      <c r="VH183" s="590"/>
      <c r="VI183" s="590"/>
      <c r="VJ183" s="590"/>
      <c r="VK183" s="590"/>
      <c r="VL183" s="590"/>
      <c r="VM183" s="590"/>
      <c r="VN183" s="590"/>
      <c r="VO183" s="590"/>
      <c r="VP183" s="590"/>
      <c r="VQ183" s="590"/>
      <c r="VR183" s="590"/>
      <c r="VS183" s="590"/>
      <c r="VT183" s="590"/>
      <c r="VU183" s="590"/>
      <c r="VV183" s="590"/>
      <c r="VW183" s="590"/>
      <c r="VX183" s="590"/>
      <c r="VY183" s="590"/>
      <c r="VZ183" s="590"/>
      <c r="WA183" s="590"/>
      <c r="WB183" s="590"/>
      <c r="WC183" s="590"/>
      <c r="WD183" s="590"/>
      <c r="WE183" s="590"/>
      <c r="WF183" s="590"/>
      <c r="WG183" s="590"/>
      <c r="WH183" s="590"/>
      <c r="WI183" s="590"/>
      <c r="WJ183" s="590"/>
      <c r="WK183" s="590"/>
      <c r="WL183" s="590"/>
      <c r="WM183" s="590"/>
      <c r="WN183" s="590"/>
      <c r="WO183" s="590"/>
      <c r="WP183" s="590"/>
      <c r="WQ183" s="590"/>
      <c r="WR183" s="590"/>
      <c r="WS183" s="590"/>
      <c r="WT183" s="590"/>
      <c r="WU183" s="590"/>
      <c r="WV183" s="590"/>
      <c r="WW183" s="590"/>
      <c r="WX183" s="590"/>
      <c r="WY183" s="590"/>
      <c r="WZ183" s="590"/>
      <c r="XA183" s="590"/>
      <c r="XB183" s="590"/>
      <c r="XC183" s="590"/>
      <c r="XD183" s="590"/>
      <c r="XE183" s="590"/>
      <c r="XF183" s="590"/>
      <c r="XG183" s="590"/>
      <c r="XH183" s="590"/>
      <c r="XI183" s="590"/>
      <c r="XJ183" s="590"/>
      <c r="XK183" s="590"/>
      <c r="XL183" s="590"/>
      <c r="XM183" s="590"/>
      <c r="XN183" s="590"/>
      <c r="XO183" s="590"/>
      <c r="XP183" s="590"/>
      <c r="XQ183" s="590"/>
      <c r="XR183" s="590"/>
      <c r="XS183" s="590"/>
      <c r="XT183" s="590"/>
      <c r="XU183" s="590"/>
      <c r="XV183" s="590"/>
      <c r="XW183" s="590"/>
      <c r="XX183" s="590"/>
      <c r="XY183" s="590"/>
      <c r="XZ183" s="590"/>
      <c r="YA183" s="590"/>
      <c r="YB183" s="590"/>
      <c r="YC183" s="590"/>
      <c r="YD183" s="590"/>
      <c r="YE183" s="590"/>
      <c r="YF183" s="590"/>
      <c r="YG183" s="590"/>
      <c r="YH183" s="590"/>
      <c r="YI183" s="590"/>
      <c r="YJ183" s="590"/>
      <c r="YK183" s="590"/>
      <c r="YL183" s="590"/>
      <c r="YM183" s="590"/>
      <c r="YN183" s="590"/>
      <c r="YO183" s="590"/>
      <c r="YP183" s="590"/>
      <c r="YQ183" s="590"/>
      <c r="YR183" s="590"/>
      <c r="YS183" s="590"/>
      <c r="YT183" s="590"/>
      <c r="YU183" s="590"/>
      <c r="YV183" s="590"/>
      <c r="YW183" s="590"/>
      <c r="YX183" s="590"/>
      <c r="YY183" s="590"/>
      <c r="YZ183" s="590"/>
      <c r="ZA183" s="590"/>
      <c r="ZB183" s="590"/>
      <c r="ZC183" s="590"/>
      <c r="ZD183" s="590"/>
      <c r="ZE183" s="590"/>
      <c r="ZF183" s="590"/>
      <c r="ZG183" s="590"/>
      <c r="ZH183" s="590"/>
      <c r="ZI183" s="590"/>
      <c r="ZJ183" s="590"/>
      <c r="ZK183" s="590"/>
      <c r="ZL183" s="590"/>
      <c r="ZM183" s="590"/>
      <c r="ZN183" s="590"/>
      <c r="ZO183" s="590"/>
      <c r="ZP183" s="590"/>
      <c r="ZQ183" s="590"/>
      <c r="ZR183" s="590"/>
      <c r="ZS183" s="590"/>
      <c r="ZT183" s="590"/>
      <c r="ZU183" s="590"/>
      <c r="ZV183" s="590"/>
      <c r="ZW183" s="590"/>
      <c r="ZX183" s="590"/>
      <c r="ZY183" s="590"/>
      <c r="ZZ183" s="590"/>
      <c r="AAA183" s="590"/>
      <c r="AAB183" s="590"/>
      <c r="AAC183" s="590"/>
      <c r="AAD183" s="590"/>
      <c r="AAE183" s="590"/>
      <c r="AAF183" s="590"/>
      <c r="AAG183" s="590"/>
      <c r="AAH183" s="590"/>
      <c r="AAI183" s="590"/>
      <c r="AAJ183" s="590"/>
      <c r="AAK183" s="590"/>
      <c r="AAL183" s="590"/>
      <c r="AAM183" s="590"/>
      <c r="AAN183" s="590"/>
      <c r="AAO183" s="590"/>
      <c r="AAP183" s="590"/>
      <c r="AAQ183" s="590"/>
      <c r="AAR183" s="590"/>
      <c r="AAS183" s="590"/>
      <c r="AAT183" s="590"/>
      <c r="AAU183" s="590"/>
      <c r="AAV183" s="590"/>
      <c r="AAW183" s="590"/>
      <c r="AAX183" s="590"/>
      <c r="AAY183" s="590"/>
      <c r="AAZ183" s="590"/>
      <c r="ABA183" s="590"/>
      <c r="ABB183" s="590"/>
      <c r="ABC183" s="590"/>
      <c r="ABD183" s="590"/>
      <c r="ABE183" s="590"/>
      <c r="ABF183" s="590"/>
      <c r="ABG183" s="590"/>
      <c r="ABH183" s="590"/>
      <c r="ABI183" s="590"/>
      <c r="ABJ183" s="590"/>
      <c r="ABK183" s="590"/>
      <c r="ABL183" s="590"/>
      <c r="ABM183" s="590"/>
      <c r="ABN183" s="590"/>
      <c r="ABO183" s="590"/>
      <c r="ABP183" s="590"/>
      <c r="ABQ183" s="590"/>
      <c r="ABR183" s="590"/>
      <c r="ABS183" s="590"/>
      <c r="ABT183" s="590"/>
      <c r="ABU183" s="590"/>
      <c r="ABV183" s="590"/>
      <c r="ABW183" s="590"/>
      <c r="ABX183" s="590"/>
      <c r="ABY183" s="590"/>
      <c r="ABZ183" s="590"/>
      <c r="ACA183" s="590"/>
      <c r="ACB183" s="590"/>
      <c r="ACC183" s="590"/>
      <c r="ACD183" s="590"/>
      <c r="ACE183" s="590"/>
      <c r="ACF183" s="590"/>
      <c r="ACG183" s="590"/>
      <c r="ACH183" s="590"/>
      <c r="ACI183" s="590"/>
      <c r="ACJ183" s="590"/>
      <c r="ACK183" s="590"/>
      <c r="ACL183" s="590"/>
      <c r="ACM183" s="590"/>
      <c r="ACN183" s="590"/>
      <c r="ACO183" s="590"/>
      <c r="ACP183" s="590"/>
      <c r="ACQ183" s="590"/>
      <c r="ACR183" s="590"/>
      <c r="ACS183" s="590"/>
      <c r="ACT183" s="590"/>
      <c r="ACU183" s="590"/>
      <c r="ACV183" s="590"/>
      <c r="ACW183" s="590"/>
      <c r="ACX183" s="590"/>
      <c r="ACY183" s="590"/>
      <c r="ACZ183" s="590"/>
      <c r="ADA183" s="590"/>
      <c r="ADB183" s="590"/>
      <c r="ADC183" s="590"/>
      <c r="ADD183" s="590"/>
      <c r="ADE183" s="590"/>
      <c r="ADF183" s="590"/>
      <c r="ADG183" s="590"/>
      <c r="ADH183" s="590"/>
      <c r="ADI183" s="590"/>
      <c r="ADJ183" s="590"/>
      <c r="ADK183" s="590"/>
      <c r="ADL183" s="590"/>
      <c r="ADM183" s="590"/>
      <c r="ADN183" s="590"/>
      <c r="ADO183" s="590"/>
      <c r="ADP183" s="590"/>
      <c r="ADQ183" s="590"/>
      <c r="ADR183" s="590"/>
      <c r="ADS183" s="590"/>
      <c r="ADT183" s="590"/>
      <c r="ADU183" s="590"/>
      <c r="ADV183" s="590"/>
      <c r="ADW183" s="590"/>
      <c r="ADX183" s="590"/>
      <c r="ADY183" s="590"/>
      <c r="ADZ183" s="590"/>
      <c r="AEA183" s="590"/>
      <c r="AEB183" s="590"/>
      <c r="AEC183" s="590"/>
      <c r="AED183" s="590"/>
      <c r="AEE183" s="590"/>
      <c r="AEF183" s="590"/>
      <c r="AEG183" s="590"/>
      <c r="AEH183" s="590"/>
      <c r="AEI183" s="590"/>
      <c r="AEJ183" s="590"/>
      <c r="AEK183" s="590"/>
      <c r="AEL183" s="590"/>
      <c r="AEM183" s="590"/>
      <c r="AEN183" s="590"/>
      <c r="AEO183" s="590"/>
      <c r="AEP183" s="590"/>
      <c r="AEQ183" s="590"/>
      <c r="AER183" s="590"/>
      <c r="AES183" s="590"/>
      <c r="AET183" s="590"/>
      <c r="AEU183" s="590"/>
      <c r="AEV183" s="590"/>
      <c r="AEW183" s="590"/>
      <c r="AEX183" s="590"/>
      <c r="AEY183" s="590"/>
      <c r="AEZ183" s="590"/>
      <c r="AFA183" s="590"/>
      <c r="AFB183" s="590"/>
      <c r="AFC183" s="590"/>
      <c r="AFD183" s="590"/>
      <c r="AFE183" s="590"/>
      <c r="AFF183" s="590"/>
      <c r="AFG183" s="590"/>
      <c r="AFH183" s="590"/>
      <c r="AFI183" s="590"/>
      <c r="AFJ183" s="590"/>
      <c r="AFK183" s="590"/>
      <c r="AFL183" s="590"/>
      <c r="AFM183" s="590"/>
      <c r="AFN183" s="590"/>
      <c r="AFO183" s="590"/>
      <c r="AFP183" s="590"/>
      <c r="AFQ183" s="590"/>
      <c r="AFR183" s="590"/>
      <c r="AFS183" s="590"/>
      <c r="AFT183" s="590"/>
      <c r="AFU183" s="590"/>
      <c r="AFV183" s="590"/>
      <c r="AFW183" s="590"/>
      <c r="AFX183" s="590"/>
      <c r="AFY183" s="590"/>
      <c r="AFZ183" s="590"/>
      <c r="AGA183" s="590"/>
      <c r="AGB183" s="590"/>
      <c r="AGC183" s="590"/>
      <c r="AGD183" s="590"/>
      <c r="AGE183" s="590"/>
      <c r="AGF183" s="590"/>
      <c r="AGG183" s="590"/>
      <c r="AGH183" s="590"/>
      <c r="AGI183" s="590"/>
      <c r="AGJ183" s="590"/>
      <c r="AGK183" s="590"/>
      <c r="AGL183" s="590"/>
      <c r="AGM183" s="590"/>
      <c r="AGN183" s="590"/>
      <c r="AGO183" s="590"/>
      <c r="AGP183" s="590"/>
      <c r="AGQ183" s="590"/>
      <c r="AGR183" s="590"/>
      <c r="AGS183" s="590"/>
      <c r="AGT183" s="590"/>
      <c r="AGU183" s="590"/>
      <c r="AGV183" s="590"/>
      <c r="AGW183" s="590"/>
      <c r="AGX183" s="590"/>
      <c r="AGY183" s="590"/>
      <c r="AGZ183" s="590"/>
      <c r="AHA183" s="590"/>
      <c r="AHB183" s="590"/>
      <c r="AHC183" s="590"/>
      <c r="AHD183" s="590"/>
      <c r="AHE183" s="590"/>
      <c r="AHF183" s="590"/>
      <c r="AHG183" s="590"/>
      <c r="AHH183" s="590"/>
      <c r="AHI183" s="590"/>
      <c r="AHJ183" s="590"/>
      <c r="AHK183" s="590"/>
      <c r="AHL183" s="590"/>
      <c r="AHM183" s="590"/>
      <c r="AHN183" s="590"/>
      <c r="AHO183" s="590"/>
      <c r="AHP183" s="590"/>
      <c r="AHQ183" s="590"/>
      <c r="AHR183" s="590"/>
      <c r="AHS183" s="590"/>
      <c r="AHT183" s="590"/>
      <c r="AHU183" s="590"/>
      <c r="AHV183" s="590"/>
      <c r="AHW183" s="590"/>
      <c r="AHX183" s="590"/>
      <c r="AHY183" s="590"/>
      <c r="AHZ183" s="590"/>
      <c r="AIA183" s="590"/>
      <c r="AIB183" s="590"/>
      <c r="AIC183" s="590"/>
      <c r="AID183" s="590"/>
      <c r="AIE183" s="590"/>
      <c r="AIF183" s="590"/>
      <c r="AIG183" s="590"/>
      <c r="AIH183" s="590"/>
      <c r="AII183" s="590"/>
      <c r="AIJ183" s="590"/>
      <c r="AIK183" s="590"/>
      <c r="AIL183" s="590"/>
      <c r="AIM183" s="590"/>
      <c r="AIN183" s="590"/>
      <c r="AIO183" s="590"/>
      <c r="AIP183" s="590"/>
      <c r="AIQ183" s="590"/>
      <c r="AIR183" s="590"/>
      <c r="AIS183" s="590"/>
      <c r="AIT183" s="590"/>
      <c r="AIU183" s="590"/>
      <c r="AIV183" s="590"/>
      <c r="AIW183" s="590"/>
      <c r="AIX183" s="590"/>
      <c r="AIY183" s="590"/>
      <c r="AIZ183" s="590"/>
      <c r="AJA183" s="590"/>
      <c r="AJB183" s="590"/>
      <c r="AJC183" s="590"/>
      <c r="AJD183" s="590"/>
      <c r="AJE183" s="590"/>
      <c r="AJF183" s="590"/>
      <c r="AJG183" s="590"/>
      <c r="AJH183" s="590"/>
      <c r="AJI183" s="590"/>
      <c r="AJJ183" s="590"/>
      <c r="AJK183" s="590"/>
      <c r="AJL183" s="590"/>
      <c r="AJM183" s="590"/>
      <c r="AJN183" s="590"/>
      <c r="AJO183" s="590"/>
      <c r="AJP183" s="590"/>
      <c r="AJQ183" s="590"/>
      <c r="AJR183" s="590"/>
      <c r="AJS183" s="590"/>
      <c r="AJT183" s="590"/>
      <c r="AJU183" s="590"/>
      <c r="AJV183" s="590"/>
      <c r="AJW183" s="590"/>
      <c r="AJX183" s="590"/>
      <c r="AJY183" s="590"/>
      <c r="AJZ183" s="590"/>
      <c r="AKA183" s="590"/>
      <c r="AKB183" s="590"/>
      <c r="AKC183" s="590"/>
      <c r="AKD183" s="590"/>
      <c r="AKE183" s="590"/>
      <c r="AKF183" s="590"/>
      <c r="AKG183" s="590"/>
      <c r="AKH183" s="590"/>
      <c r="AKI183" s="590"/>
      <c r="AKJ183" s="590"/>
      <c r="AKK183" s="590"/>
      <c r="AKL183" s="590"/>
      <c r="AKM183" s="590"/>
      <c r="AKN183" s="590"/>
      <c r="AKO183" s="590"/>
      <c r="AKP183" s="590"/>
      <c r="AKQ183" s="590"/>
      <c r="AKR183" s="590"/>
      <c r="AKS183" s="590"/>
      <c r="AKT183" s="590"/>
      <c r="AKU183" s="590"/>
      <c r="AKV183" s="590"/>
      <c r="AKW183" s="590"/>
      <c r="AKX183" s="590"/>
      <c r="AKY183" s="590"/>
      <c r="AKZ183" s="590"/>
      <c r="ALA183" s="590"/>
      <c r="ALB183" s="590"/>
      <c r="ALC183" s="590"/>
      <c r="ALD183" s="590"/>
      <c r="ALE183" s="590"/>
      <c r="ALF183" s="590"/>
      <c r="ALG183" s="590"/>
      <c r="ALH183" s="590"/>
      <c r="ALI183" s="590"/>
      <c r="ALJ183" s="590"/>
      <c r="ALK183" s="590"/>
      <c r="ALL183" s="590"/>
      <c r="ALM183" s="590"/>
      <c r="ALN183" s="590"/>
      <c r="ALO183" s="590"/>
      <c r="ALP183" s="590"/>
      <c r="ALQ183" s="590"/>
      <c r="ALR183" s="590"/>
      <c r="ALS183" s="590"/>
      <c r="ALT183" s="590"/>
      <c r="ALU183" s="590"/>
      <c r="ALV183" s="590"/>
      <c r="ALW183" s="590"/>
      <c r="ALX183" s="590"/>
      <c r="ALY183" s="590"/>
      <c r="ALZ183" s="590"/>
      <c r="AMA183" s="590"/>
      <c r="AMB183" s="590"/>
      <c r="AMC183" s="590"/>
      <c r="AMD183" s="590"/>
      <c r="AME183" s="590"/>
      <c r="AMF183" s="590"/>
      <c r="AMG183" s="590"/>
      <c r="AMH183" s="590"/>
      <c r="AMI183" s="590"/>
      <c r="AMJ183" s="590"/>
      <c r="AMK183" s="590"/>
      <c r="AML183" s="590"/>
      <c r="AMM183" s="590"/>
      <c r="AMN183" s="590"/>
      <c r="AMO183" s="590"/>
      <c r="AMP183" s="590"/>
      <c r="AMQ183" s="590"/>
      <c r="AMR183" s="590"/>
      <c r="AMS183" s="590"/>
      <c r="AMT183" s="590"/>
      <c r="AMU183" s="590"/>
      <c r="AMV183" s="590"/>
      <c r="AMW183" s="590"/>
      <c r="AMX183" s="590"/>
      <c r="AMY183" s="590"/>
      <c r="AMZ183" s="590"/>
      <c r="ANA183" s="590"/>
      <c r="ANB183" s="590"/>
      <c r="ANC183" s="590"/>
      <c r="AND183" s="590"/>
      <c r="ANE183" s="590"/>
      <c r="ANF183" s="590"/>
      <c r="ANG183" s="590"/>
      <c r="ANH183" s="590"/>
      <c r="ANI183" s="590"/>
      <c r="ANJ183" s="590"/>
    </row>
    <row r="184" spans="1:1050" s="585" customFormat="1" ht="26.1" customHeight="1" outlineLevel="2" x14ac:dyDescent="0.2">
      <c r="A184" s="386">
        <f>EJ184</f>
        <v>920</v>
      </c>
      <c r="B184" s="387" t="s">
        <v>137</v>
      </c>
      <c r="C184" s="387" t="s">
        <v>178</v>
      </c>
      <c r="D184" s="387" t="s">
        <v>114</v>
      </c>
      <c r="E184" s="387" t="s">
        <v>234</v>
      </c>
      <c r="F184" s="389"/>
      <c r="G184" s="388" t="s">
        <v>235</v>
      </c>
      <c r="H184" s="389" t="s">
        <v>130</v>
      </c>
      <c r="I184" s="389">
        <v>22</v>
      </c>
      <c r="J184" s="391">
        <v>690.24</v>
      </c>
      <c r="K184" s="391">
        <v>176.33</v>
      </c>
      <c r="L184" s="391">
        <v>434.82</v>
      </c>
      <c r="M184" s="391">
        <v>115.26</v>
      </c>
      <c r="N184" s="391"/>
      <c r="O184" s="391"/>
      <c r="P184" s="391"/>
      <c r="Q184" s="391"/>
      <c r="R184" s="391"/>
      <c r="S184" s="391"/>
      <c r="T184" s="391">
        <f t="shared" si="134"/>
        <v>1416.65</v>
      </c>
      <c r="U184" s="391">
        <f t="shared" si="135"/>
        <v>19602.580000000002</v>
      </c>
      <c r="V184" s="389">
        <v>7</v>
      </c>
      <c r="W184" s="392">
        <v>22</v>
      </c>
      <c r="X184" s="393">
        <f>VLOOKUP(W184,'[1]PPTOS GENERALES 2024'!$AL$11:$AN$40,3)*Y184</f>
        <v>612.99</v>
      </c>
      <c r="Y184" s="394">
        <v>1</v>
      </c>
      <c r="Z184" s="395">
        <f>VLOOKUP(C184,'[1]PPTOS GENERALES 2024'!$AL$3:$AO$8,4)*Y184</f>
        <v>865.68</v>
      </c>
      <c r="AA184" s="395">
        <f>VLOOKUP(C184,'[1]PPTOS GENERALES 2024'!$AL$3:$AP$8,5)*DM184*Y184</f>
        <v>432.96</v>
      </c>
      <c r="AB184" s="395">
        <f>VLOOKUP(C184,'[1]PPTOS GENERALES 2024'!$AL$3:$AP$8,5)*3</f>
        <v>95.039999999999992</v>
      </c>
      <c r="AC184" s="391">
        <f>VLOOKUP(C184,'[1]PPTOS GENERALES 2024'!$AU$3:$AV$8,2)*Y184</f>
        <v>748.20899999999995</v>
      </c>
      <c r="AD184" s="391">
        <f>VLOOKUP(C184,'[1]PPTOS GENERALES 2024'!$AU$3:$AW$8,3)*DM184*Y184</f>
        <v>373.74233333333331</v>
      </c>
      <c r="AE184" s="396">
        <f>VLOOKUP(I184,'[1]PPTOS GENERALES 2024'!$AL$11:$AN$40,3)*Y184</f>
        <v>612.99</v>
      </c>
      <c r="AF184" s="391">
        <f t="shared" ref="AF184:AF191" si="143">X184-AE184</f>
        <v>0</v>
      </c>
      <c r="AG184" s="391">
        <f>VLOOKUP(V184,'[1]PPTOS GENERALES 2024'!$AL$45:$AU$56,10)*Y184</f>
        <v>707.5</v>
      </c>
      <c r="AH184" s="391"/>
      <c r="AI184" s="391"/>
      <c r="AJ184" s="391"/>
      <c r="AK184" s="397"/>
      <c r="AL184" s="391">
        <f>VLOOKUP(V184,'[1]PPTOS GENERALES 2024'!$AL$45:$BB$56,12)*AK184</f>
        <v>0</v>
      </c>
      <c r="AM184" s="397">
        <v>1</v>
      </c>
      <c r="AN184" s="391">
        <f>VLOOKUP(V184,'[1]PPTOS GENERALES 2024'!$AL$45:$BB$56,14)*AM184</f>
        <v>575.36</v>
      </c>
      <c r="AO184" s="397">
        <v>0</v>
      </c>
      <c r="AP184" s="391">
        <f>VLOOKUP(V184,'[1]PPTOS GENERALES 2024'!$AL$45:$BB$56,15)*AO184</f>
        <v>0</v>
      </c>
      <c r="AQ184" s="397"/>
      <c r="AR184" s="391">
        <f>VLOOKUP(V184,'[1]PPTOS GENERALES 2024'!$AL$45:$BB$56,17)*AQ184</f>
        <v>0</v>
      </c>
      <c r="AS184" s="397"/>
      <c r="AT184" s="391">
        <f>VLOOKUP(V184,'[1]PPTOS GENERALES 2024'!$AL$45:$BG$56,18)*AS184</f>
        <v>0</v>
      </c>
      <c r="AU184" s="398"/>
      <c r="AV184" s="391">
        <f>VLOOKUP(V184,'[1]PPTOS GENERALES 2024'!$AL$45:$BG$56,19)*AU184</f>
        <v>0</v>
      </c>
      <c r="AW184" s="398"/>
      <c r="AX184" s="391">
        <f>VLOOKUP(V184,'[1]PPTOS GENERALES 2024'!$AL$45:$BG$56,20)*AW184</f>
        <v>0</v>
      </c>
      <c r="AY184" s="398"/>
      <c r="AZ184" s="391">
        <f>VLOOKUP(V184,'[1]PPTOS GENERALES 2024'!$AL$45:$BG$56,21)*AY184</f>
        <v>0</v>
      </c>
      <c r="BA184" s="398"/>
      <c r="BB184" s="391">
        <f>VLOOKUP(V184,'[1]PPTOS GENERALES 2024'!$AL$45:$BG$56,22)*BA184</f>
        <v>0</v>
      </c>
      <c r="BC184" s="398"/>
      <c r="BD184" s="270">
        <f>VLOOKUP(V184,'[1]PPTOS GENERALES 2024'!$AL$45:$BZ$56,23)*BC184</f>
        <v>0</v>
      </c>
      <c r="BE184" s="398"/>
      <c r="BF184" s="270">
        <f>VLOOKUP(V184,'[1]PPTOS GENERALES 2024'!$AL$45:$BZ$56,24)*BE184</f>
        <v>0</v>
      </c>
      <c r="BG184" s="398"/>
      <c r="BH184" s="270">
        <f>VLOOKUP(V184,'[1]PPTOS GENERALES 2024'!$AL$45:$BZ$56,25)*BG184</f>
        <v>0</v>
      </c>
      <c r="BI184" s="398"/>
      <c r="BJ184" s="270">
        <f>VLOOKUP(V184,'[1]PPTOS GENERALES 2024'!$AL$45:$BZ$56,26)*BI184</f>
        <v>0</v>
      </c>
      <c r="BK184" s="398"/>
      <c r="BL184" s="270">
        <f>VLOOKUP(V184,'[1]PPTOS GENERALES 2024'!$AL$45:$BZ$56,27)*BK184</f>
        <v>0</v>
      </c>
      <c r="BM184" s="270"/>
      <c r="BN184" s="270">
        <f>VLOOKUP(V184,'[1]PPTOS GENERALES 2024'!$AL$45:$BZ$56,28)*BM184</f>
        <v>0</v>
      </c>
      <c r="BO184" s="270"/>
      <c r="BP184" s="270">
        <f>VLOOKUP(V184,'[1]PPTOS GENERALES 2024'!$AL$45:$BZ$56,29)*BO184</f>
        <v>0</v>
      </c>
      <c r="BQ184" s="270"/>
      <c r="BR184" s="270">
        <f>VLOOKUP(V184,'[1]PPTOS GENERALES 2024'!$AL$45:$BZ$56,30)*BQ184</f>
        <v>0</v>
      </c>
      <c r="BS184" s="270"/>
      <c r="BT184" s="270">
        <f>VLOOKUP(V184,'[1]PPTOS GENERALES 2024'!$AL$45:$BZ$56,31)*BS184</f>
        <v>0</v>
      </c>
      <c r="BU184" s="270"/>
      <c r="BV184" s="270">
        <f>VLOOKUP(V184,'[1]PPTOS GENERALES 2024'!$AL$45:$BZ$56,32)*BU184</f>
        <v>0</v>
      </c>
      <c r="BW184" s="270"/>
      <c r="BX184" s="270">
        <f>VLOOKUP(V184,'[1]PPTOS GENERALES 2024'!$AL$45:$BZ$56,33)*BW184</f>
        <v>0</v>
      </c>
      <c r="BY184" s="270"/>
      <c r="BZ184" s="270">
        <f>VLOOKUP(V184,'[1]PPTOS GENERALES 2024'!$AL$45:$BZ$56,34)*BY184</f>
        <v>0</v>
      </c>
      <c r="CA184" s="270"/>
      <c r="CB184" s="270">
        <f>VLOOKUP(V184,'[1]PPTOS GENERALES 2024'!$AL$45:$BZ$56,35)*CA184</f>
        <v>0</v>
      </c>
      <c r="CC184" s="270">
        <v>0</v>
      </c>
      <c r="CD184" s="270">
        <f>VLOOKUP(V184,'[1]PPTOS GENERALES 2024'!$AL$45:$BZ$56,36)*CC184</f>
        <v>0</v>
      </c>
      <c r="CE184" s="270">
        <v>0</v>
      </c>
      <c r="CF184" s="270">
        <f>VLOOKUP(V184,'[1]PPTOS GENERALES 2024'!$AL$45:$BZ$56,37)*CE184</f>
        <v>0</v>
      </c>
      <c r="CG184" s="270">
        <v>0</v>
      </c>
      <c r="CH184" s="270">
        <f>VLOOKUP(V184,'[1]PPTOS GENERALES 2024'!$AL$45:$BZ$56,38)*CG184</f>
        <v>0</v>
      </c>
      <c r="CI184" s="270">
        <v>0</v>
      </c>
      <c r="CJ184" s="270">
        <f>VLOOKUP(V184,'[1]PPTOS GENERALES 2024'!$AL$45:$BZ$56,39)*CI184</f>
        <v>0</v>
      </c>
      <c r="CK184" s="270"/>
      <c r="CL184" s="270">
        <f>VLOOKUP(V184,'[1]PPTOS GENERALES 2024'!$AL$45:$BZ$56,40)*CK184</f>
        <v>0</v>
      </c>
      <c r="CM184" s="270"/>
      <c r="CN184" s="270">
        <f>VLOOKUP(V184,'[1]PPTOS GENERALES 2024'!$AL$45:$BZ$56,41)*CM184</f>
        <v>0</v>
      </c>
      <c r="CO184" s="391"/>
      <c r="CP184" s="391"/>
      <c r="CQ184" s="391"/>
      <c r="CR184" s="391">
        <f t="array" ref="CR184">ROUND((Z184*12)+(AC184*2),2)</f>
        <v>11884.58</v>
      </c>
      <c r="CS184" s="391"/>
      <c r="CT184" s="391"/>
      <c r="CU184" s="391">
        <f t="array" ref="CU184">ROUND((AA184*12)+ (AD184*2)+AB184,2)</f>
        <v>6038.04</v>
      </c>
      <c r="CV184" s="270">
        <f>SUM(CO184:CU184)</f>
        <v>17922.62</v>
      </c>
      <c r="CW184" s="391">
        <f t="array" ref="CW184">ROUND((AE184+AF184)*14,2)</f>
        <v>8581.86</v>
      </c>
      <c r="CX184" s="391">
        <f t="array" ref="CX184">ROUND(AG184*14,2)</f>
        <v>9905</v>
      </c>
      <c r="CY184" s="270">
        <f t="shared" si="136"/>
        <v>8055.04</v>
      </c>
      <c r="CZ184" s="278">
        <f t="shared" si="137"/>
        <v>17960.04</v>
      </c>
      <c r="DA184" s="129">
        <f t="shared" ref="DA184:DA208" si="144">CO184+CP184+CR184+CS184+CT184+CU184+CW184+CX184+CY184</f>
        <v>44464.52</v>
      </c>
      <c r="DB184" s="390">
        <v>0</v>
      </c>
      <c r="DC184" s="400">
        <f t="shared" si="138"/>
        <v>36667.82</v>
      </c>
      <c r="DD184" s="401">
        <f t="shared" si="139"/>
        <v>0.87056091596106211</v>
      </c>
      <c r="DE184" s="391"/>
      <c r="DF184" s="391"/>
      <c r="DG184" s="391">
        <f t="shared" si="140"/>
        <v>3194.4900000000002</v>
      </c>
      <c r="DH184" s="389" t="e">
        <f>#REF!-#REF!</f>
        <v>#REF!</v>
      </c>
      <c r="DI184" s="402" t="s">
        <v>122</v>
      </c>
      <c r="DJ184" s="402" t="s">
        <v>322</v>
      </c>
      <c r="DK184" s="284">
        <v>45658</v>
      </c>
      <c r="DL184" s="403">
        <f t="shared" si="141"/>
        <v>13.666666666666666</v>
      </c>
      <c r="DM184" s="403">
        <f t="shared" si="142"/>
        <v>13.666666666666666</v>
      </c>
      <c r="DN184" s="404">
        <f>ROUND(AF184/30,2)</f>
        <v>0</v>
      </c>
      <c r="DO184" s="405">
        <f>ROUND(AJ184/30,2)</f>
        <v>0</v>
      </c>
      <c r="DP184" s="405">
        <f>ROUND(AL184/30,2)</f>
        <v>0</v>
      </c>
      <c r="DQ184" s="405">
        <f>ROUND(AN184/30,2)</f>
        <v>19.18</v>
      </c>
      <c r="DR184" s="405">
        <f>ROUND(AP184/30,2)</f>
        <v>0</v>
      </c>
      <c r="DS184" s="405">
        <f>ROUND(AR184/30,2)</f>
        <v>0</v>
      </c>
      <c r="DT184" s="405">
        <f>ROUND(AT184/30,2)</f>
        <v>0</v>
      </c>
      <c r="DU184" s="405">
        <f>ROUND(AV184/30,2)</f>
        <v>0</v>
      </c>
      <c r="DV184" s="405">
        <f>ROUND(AX184/30,2)</f>
        <v>0</v>
      </c>
      <c r="DW184" s="405">
        <f>ROUND(AZ184/30,2)</f>
        <v>0</v>
      </c>
      <c r="DX184" s="405">
        <f>ROUND(BB184/30,2)</f>
        <v>0</v>
      </c>
      <c r="DY184" s="204"/>
      <c r="DZ184" s="406">
        <v>8</v>
      </c>
      <c r="EA184" s="406">
        <v>2003.43</v>
      </c>
      <c r="EB184" s="407" t="e">
        <f>#REF!-DZ184</f>
        <v>#REF!</v>
      </c>
      <c r="EC184" s="408">
        <f>DG184-EA184</f>
        <v>1191.0600000000002</v>
      </c>
      <c r="ED184" s="409">
        <f>ROUND(DB184/2,2)</f>
        <v>0</v>
      </c>
      <c r="EE184" s="204"/>
      <c r="EF184" s="204"/>
      <c r="EG184" s="204"/>
      <c r="EH184" s="204"/>
      <c r="EI184" s="134" t="s">
        <v>123</v>
      </c>
      <c r="EJ184" s="124">
        <v>920</v>
      </c>
      <c r="EK184" s="295" t="s">
        <v>318</v>
      </c>
      <c r="EL184" s="205">
        <v>2</v>
      </c>
      <c r="EM184" s="205">
        <v>0</v>
      </c>
      <c r="EN184" s="300" t="s">
        <v>132</v>
      </c>
      <c r="EO184" s="537" t="s">
        <v>132</v>
      </c>
      <c r="EP184" s="172"/>
      <c r="EQ184" s="172"/>
      <c r="ER184" s="172"/>
      <c r="ES184" s="172"/>
      <c r="ET184" s="172"/>
      <c r="EU184" s="172"/>
      <c r="EV184" s="172"/>
      <c r="EW184" s="172"/>
      <c r="EX184" s="172"/>
      <c r="EY184" s="172"/>
      <c r="EZ184" s="172"/>
      <c r="FA184" s="172"/>
      <c r="FB184" s="172"/>
      <c r="FC184" s="172"/>
      <c r="FD184" s="172"/>
      <c r="FE184" s="172"/>
      <c r="FF184" s="172"/>
      <c r="FG184" s="172"/>
      <c r="FH184" s="172"/>
      <c r="FI184" s="172"/>
      <c r="FJ184" s="172"/>
      <c r="FK184" s="172"/>
      <c r="FL184" s="172"/>
      <c r="FM184" s="172"/>
      <c r="FN184" s="172"/>
      <c r="FO184" s="172"/>
      <c r="FP184" s="172"/>
      <c r="FQ184" s="172"/>
      <c r="FR184" s="172"/>
      <c r="FS184" s="172"/>
      <c r="FT184" s="172"/>
      <c r="FU184" s="172"/>
      <c r="FV184" s="172"/>
      <c r="FW184" s="172"/>
      <c r="FX184" s="172"/>
      <c r="FY184" s="172"/>
      <c r="FZ184" s="172"/>
      <c r="GA184" s="172"/>
      <c r="GB184" s="172"/>
      <c r="GC184" s="172"/>
      <c r="GD184" s="172"/>
      <c r="GE184" s="172"/>
      <c r="GF184" s="172"/>
      <c r="GG184" s="172"/>
      <c r="GH184" s="172"/>
      <c r="GI184" s="172"/>
      <c r="GJ184" s="172"/>
      <c r="GK184" s="172"/>
      <c r="GL184" s="172"/>
      <c r="GM184" s="172"/>
      <c r="GN184" s="172"/>
      <c r="GO184" s="172"/>
      <c r="GP184" s="172"/>
      <c r="GQ184" s="172"/>
      <c r="GR184" s="172"/>
      <c r="GS184" s="172"/>
      <c r="GT184" s="172"/>
      <c r="GU184" s="172"/>
      <c r="GV184" s="172"/>
      <c r="GW184" s="172"/>
      <c r="GX184" s="172"/>
      <c r="GY184" s="172"/>
      <c r="GZ184" s="172"/>
      <c r="HA184" s="172"/>
      <c r="HB184" s="172"/>
      <c r="HC184" s="172"/>
      <c r="HD184" s="172"/>
      <c r="HE184" s="172"/>
      <c r="HF184" s="172"/>
      <c r="HG184" s="172"/>
      <c r="HH184" s="172"/>
      <c r="HI184" s="172"/>
      <c r="HJ184" s="172"/>
      <c r="HK184" s="172"/>
      <c r="HL184" s="172"/>
      <c r="HM184" s="172"/>
      <c r="HN184" s="172"/>
      <c r="HO184" s="172"/>
      <c r="HP184" s="172"/>
      <c r="HQ184" s="172"/>
      <c r="HR184" s="172"/>
      <c r="HS184" s="172"/>
      <c r="HT184" s="172"/>
      <c r="HU184" s="172"/>
      <c r="HV184" s="172"/>
      <c r="HW184" s="172"/>
      <c r="HX184" s="172"/>
      <c r="HY184" s="172"/>
      <c r="HZ184" s="172"/>
      <c r="IA184" s="172"/>
      <c r="IB184" s="172"/>
      <c r="IC184" s="172"/>
      <c r="ID184" s="172"/>
      <c r="IE184" s="172"/>
      <c r="IF184" s="172"/>
      <c r="IG184" s="172"/>
      <c r="IH184" s="172"/>
      <c r="II184" s="172"/>
      <c r="IJ184" s="172"/>
      <c r="IK184" s="172"/>
      <c r="IL184" s="172"/>
      <c r="IM184" s="172"/>
      <c r="IN184" s="172"/>
      <c r="IO184" s="172"/>
      <c r="IP184" s="172"/>
      <c r="IQ184" s="172"/>
      <c r="IR184" s="172"/>
      <c r="IS184" s="172"/>
      <c r="IT184" s="172"/>
      <c r="IU184" s="172"/>
      <c r="IV184" s="172"/>
      <c r="IW184" s="172"/>
      <c r="IX184" s="172"/>
      <c r="IY184" s="172"/>
      <c r="IZ184" s="172"/>
      <c r="JA184" s="172"/>
      <c r="JB184" s="172"/>
      <c r="JC184" s="172"/>
      <c r="JD184" s="172"/>
      <c r="JE184" s="172"/>
      <c r="JF184" s="172"/>
      <c r="JG184" s="172"/>
      <c r="JH184" s="172"/>
      <c r="JI184" s="172"/>
      <c r="JJ184" s="172"/>
      <c r="JK184" s="172"/>
      <c r="JL184" s="172"/>
      <c r="JM184" s="172"/>
      <c r="JN184" s="172"/>
      <c r="JO184" s="172"/>
      <c r="JP184" s="172"/>
      <c r="JQ184" s="172"/>
      <c r="JR184" s="172"/>
      <c r="JS184" s="172"/>
      <c r="JT184" s="172"/>
      <c r="JU184" s="172"/>
      <c r="JV184" s="172"/>
      <c r="JW184" s="172"/>
      <c r="JX184" s="172"/>
      <c r="JY184" s="172"/>
      <c r="JZ184" s="172"/>
      <c r="KA184" s="172"/>
      <c r="KB184" s="172"/>
      <c r="KC184" s="172"/>
      <c r="KD184" s="172"/>
      <c r="KE184" s="172"/>
      <c r="KF184" s="172"/>
      <c r="KG184" s="172"/>
      <c r="KH184" s="172"/>
      <c r="KI184" s="172"/>
      <c r="KJ184" s="172"/>
      <c r="KK184" s="172"/>
      <c r="KL184" s="172"/>
      <c r="KM184" s="172"/>
      <c r="KN184" s="172"/>
      <c r="KO184" s="172"/>
      <c r="KP184" s="172"/>
      <c r="KQ184" s="172"/>
      <c r="KR184" s="172"/>
      <c r="KS184" s="172"/>
      <c r="KT184" s="172"/>
      <c r="KU184" s="172"/>
      <c r="KV184" s="172"/>
      <c r="KW184" s="172"/>
      <c r="KX184" s="172"/>
      <c r="KY184" s="172"/>
      <c r="KZ184" s="172"/>
      <c r="LA184" s="172"/>
      <c r="LB184" s="172"/>
      <c r="LC184" s="172"/>
      <c r="LD184" s="172"/>
      <c r="LE184" s="172"/>
      <c r="LF184" s="172"/>
      <c r="LG184" s="172"/>
      <c r="LH184" s="172"/>
      <c r="LI184" s="172"/>
      <c r="LJ184" s="172"/>
      <c r="LK184" s="172"/>
      <c r="LL184" s="172"/>
      <c r="LM184" s="172"/>
      <c r="LN184" s="172"/>
      <c r="LO184" s="172"/>
      <c r="LP184" s="172"/>
      <c r="LQ184" s="172"/>
      <c r="LR184" s="172"/>
      <c r="LS184" s="172"/>
      <c r="LT184" s="172"/>
      <c r="LU184" s="172"/>
      <c r="LV184" s="172"/>
      <c r="LW184" s="172"/>
      <c r="LX184" s="172"/>
      <c r="LY184" s="172"/>
      <c r="LZ184" s="172"/>
      <c r="MA184" s="172"/>
      <c r="MB184" s="172"/>
      <c r="MC184" s="172"/>
      <c r="MD184" s="172"/>
      <c r="ME184" s="172"/>
      <c r="MF184" s="172"/>
      <c r="MG184" s="172"/>
      <c r="MH184" s="172"/>
      <c r="MI184" s="172"/>
      <c r="MJ184" s="172"/>
      <c r="MK184" s="172"/>
      <c r="ML184" s="172"/>
      <c r="MM184" s="172"/>
      <c r="MN184" s="172"/>
      <c r="MO184" s="172"/>
      <c r="MP184" s="172"/>
      <c r="MQ184" s="172"/>
      <c r="MR184" s="172"/>
      <c r="MS184" s="172"/>
      <c r="MT184" s="172"/>
      <c r="MU184" s="172"/>
      <c r="MV184" s="172"/>
      <c r="MW184" s="172"/>
      <c r="MX184" s="172"/>
      <c r="MY184" s="172"/>
      <c r="MZ184" s="172"/>
      <c r="NA184" s="172"/>
      <c r="NB184" s="172"/>
      <c r="NC184" s="172"/>
      <c r="ND184" s="172"/>
      <c r="NE184" s="172"/>
      <c r="NF184" s="172"/>
      <c r="NG184" s="172"/>
      <c r="NH184" s="172"/>
      <c r="NI184" s="172"/>
      <c r="NJ184" s="172"/>
      <c r="NK184" s="172"/>
      <c r="NL184" s="172"/>
      <c r="NM184" s="172"/>
      <c r="NN184" s="172"/>
      <c r="NO184" s="172"/>
      <c r="NP184" s="172"/>
      <c r="NQ184" s="172"/>
      <c r="NR184" s="172"/>
      <c r="NS184" s="172"/>
      <c r="NT184" s="172"/>
      <c r="NU184" s="172"/>
      <c r="NV184" s="172"/>
      <c r="NW184" s="172"/>
      <c r="NX184" s="172"/>
      <c r="NY184" s="172"/>
      <c r="NZ184" s="172"/>
      <c r="OA184" s="172"/>
      <c r="OB184" s="172"/>
      <c r="OC184" s="172"/>
      <c r="OD184" s="172"/>
      <c r="OE184" s="172"/>
      <c r="OF184" s="172"/>
      <c r="OG184" s="172"/>
      <c r="OH184" s="172"/>
      <c r="OI184" s="172"/>
      <c r="OJ184" s="172"/>
      <c r="OK184" s="172"/>
      <c r="OL184" s="172"/>
      <c r="OM184" s="172"/>
      <c r="ON184" s="172"/>
      <c r="OO184" s="172"/>
      <c r="OP184" s="172"/>
      <c r="OQ184" s="172"/>
      <c r="OR184" s="172"/>
      <c r="OS184" s="172"/>
      <c r="OT184" s="172"/>
      <c r="OU184" s="172"/>
      <c r="OV184" s="172"/>
      <c r="OW184" s="172"/>
      <c r="OX184" s="172"/>
      <c r="OY184" s="172"/>
      <c r="OZ184" s="172"/>
      <c r="PA184" s="172"/>
      <c r="PB184" s="172"/>
      <c r="PC184" s="172"/>
      <c r="PD184" s="172"/>
      <c r="PE184" s="172"/>
      <c r="PF184" s="172"/>
      <c r="PG184" s="172"/>
      <c r="PH184" s="172"/>
      <c r="PI184" s="172"/>
      <c r="PJ184" s="172"/>
      <c r="PK184" s="172"/>
      <c r="PL184" s="172"/>
      <c r="PM184" s="172"/>
      <c r="PN184" s="172"/>
      <c r="PO184" s="172"/>
      <c r="PP184" s="172"/>
      <c r="PQ184" s="172"/>
      <c r="PR184" s="172"/>
      <c r="PS184" s="172"/>
      <c r="PT184" s="172"/>
      <c r="PU184" s="172"/>
      <c r="PV184" s="172"/>
      <c r="PW184" s="172"/>
      <c r="PX184" s="172"/>
      <c r="PY184" s="172"/>
      <c r="PZ184" s="172"/>
      <c r="QA184" s="172"/>
      <c r="QB184" s="172"/>
      <c r="QC184" s="172"/>
      <c r="QD184" s="172"/>
      <c r="QE184" s="172"/>
      <c r="QF184" s="172"/>
      <c r="QG184" s="172"/>
      <c r="QH184" s="172"/>
      <c r="QI184" s="172"/>
      <c r="QJ184" s="172"/>
      <c r="QK184" s="172"/>
      <c r="QL184" s="172"/>
      <c r="QM184" s="172"/>
      <c r="QN184" s="172"/>
      <c r="QO184" s="172"/>
      <c r="QP184" s="172"/>
      <c r="QQ184" s="172"/>
      <c r="QR184" s="172"/>
      <c r="QS184" s="172"/>
      <c r="QT184" s="172"/>
      <c r="QU184" s="172"/>
      <c r="QV184" s="172"/>
      <c r="QW184" s="172"/>
      <c r="QX184" s="172"/>
      <c r="QY184" s="172"/>
      <c r="QZ184" s="172"/>
      <c r="RA184" s="172"/>
      <c r="RB184" s="172"/>
      <c r="RC184" s="172"/>
      <c r="RD184" s="172"/>
      <c r="RE184" s="172"/>
      <c r="RF184" s="172"/>
      <c r="RG184" s="172"/>
      <c r="RH184" s="172"/>
      <c r="RI184" s="172"/>
      <c r="RJ184" s="172"/>
      <c r="RK184" s="172"/>
      <c r="RL184" s="172"/>
      <c r="RM184" s="172"/>
      <c r="RN184" s="172"/>
      <c r="RO184" s="172"/>
      <c r="RP184" s="172"/>
      <c r="RQ184" s="172"/>
      <c r="RR184" s="172"/>
      <c r="RS184" s="172"/>
      <c r="RT184" s="172"/>
      <c r="RU184" s="172"/>
      <c r="RV184" s="172"/>
      <c r="RW184" s="172"/>
      <c r="RX184" s="172"/>
      <c r="RY184" s="172"/>
      <c r="RZ184" s="172"/>
      <c r="SA184" s="172"/>
      <c r="SB184" s="172"/>
      <c r="SC184" s="172"/>
      <c r="SD184" s="172"/>
      <c r="SE184" s="172"/>
      <c r="SF184" s="172"/>
      <c r="SG184" s="172"/>
      <c r="SH184" s="172"/>
      <c r="SI184" s="172"/>
      <c r="SJ184" s="172"/>
      <c r="SK184" s="172"/>
      <c r="SL184" s="172"/>
      <c r="SM184" s="172"/>
      <c r="SN184" s="172"/>
      <c r="SO184" s="172"/>
      <c r="SP184" s="172"/>
      <c r="SQ184" s="172"/>
      <c r="SR184" s="172"/>
      <c r="SS184" s="172"/>
      <c r="ST184" s="172"/>
      <c r="SU184" s="172"/>
      <c r="SV184" s="172"/>
      <c r="SW184" s="172"/>
      <c r="SX184" s="172"/>
      <c r="SY184" s="172"/>
      <c r="SZ184" s="172"/>
      <c r="TA184" s="172"/>
      <c r="TB184" s="172"/>
      <c r="TC184" s="172"/>
      <c r="TD184" s="172"/>
      <c r="TE184" s="172"/>
      <c r="TF184" s="172"/>
      <c r="TG184" s="172"/>
      <c r="TH184" s="172"/>
      <c r="TI184" s="172"/>
      <c r="TJ184" s="172"/>
      <c r="TK184" s="172"/>
      <c r="TL184" s="172"/>
      <c r="TM184" s="172"/>
      <c r="TN184" s="172"/>
      <c r="TO184" s="172"/>
      <c r="TP184" s="172"/>
      <c r="TQ184" s="172"/>
      <c r="TR184" s="172"/>
      <c r="TS184" s="172"/>
      <c r="TT184" s="172"/>
      <c r="TU184" s="172"/>
      <c r="TV184" s="172"/>
      <c r="TW184" s="172"/>
      <c r="TX184" s="172"/>
      <c r="TY184" s="172"/>
      <c r="TZ184" s="172"/>
      <c r="UA184" s="172"/>
      <c r="UB184" s="172"/>
      <c r="UC184" s="172"/>
      <c r="UD184" s="172"/>
      <c r="UE184" s="172"/>
      <c r="UF184" s="172"/>
      <c r="UG184" s="172"/>
      <c r="UH184" s="172"/>
      <c r="UI184" s="172"/>
      <c r="UJ184" s="172"/>
      <c r="UK184" s="172"/>
      <c r="UL184" s="172"/>
      <c r="UM184" s="172"/>
      <c r="UN184" s="172"/>
      <c r="UO184" s="172"/>
      <c r="UP184" s="172"/>
      <c r="UQ184" s="172"/>
      <c r="UR184" s="172"/>
      <c r="US184" s="172"/>
      <c r="UT184" s="172"/>
      <c r="UU184" s="172"/>
      <c r="UV184" s="172"/>
      <c r="UW184" s="172"/>
      <c r="UX184" s="172"/>
      <c r="UY184" s="172"/>
      <c r="UZ184" s="172"/>
      <c r="VA184" s="172"/>
      <c r="VB184" s="172"/>
      <c r="VC184" s="172"/>
      <c r="VD184" s="172"/>
      <c r="VE184" s="172"/>
      <c r="VF184" s="172"/>
      <c r="VG184" s="172"/>
      <c r="VH184" s="172"/>
      <c r="VI184" s="172"/>
      <c r="VJ184" s="172"/>
      <c r="VK184" s="172"/>
      <c r="VL184" s="172"/>
      <c r="VM184" s="172"/>
      <c r="VN184" s="172"/>
      <c r="VO184" s="172"/>
      <c r="VP184" s="172"/>
      <c r="VQ184" s="172"/>
      <c r="VR184" s="172"/>
      <c r="VS184" s="172"/>
      <c r="VT184" s="172"/>
      <c r="VU184" s="172"/>
      <c r="VV184" s="172"/>
      <c r="VW184" s="172"/>
      <c r="VX184" s="172"/>
      <c r="VY184" s="172"/>
      <c r="VZ184" s="172"/>
      <c r="WA184" s="172"/>
      <c r="WB184" s="172"/>
      <c r="WC184" s="172"/>
      <c r="WD184" s="172"/>
      <c r="WE184" s="172"/>
      <c r="WF184" s="172"/>
      <c r="WG184" s="172"/>
      <c r="WH184" s="172"/>
      <c r="WI184" s="172"/>
      <c r="WJ184" s="172"/>
      <c r="WK184" s="172"/>
      <c r="WL184" s="172"/>
      <c r="WM184" s="172"/>
      <c r="WN184" s="172"/>
      <c r="WO184" s="172"/>
      <c r="WP184" s="172"/>
      <c r="WQ184" s="172"/>
      <c r="WR184" s="172"/>
      <c r="WS184" s="172"/>
      <c r="WT184" s="172"/>
      <c r="WU184" s="172"/>
      <c r="WV184" s="172"/>
      <c r="WW184" s="172"/>
      <c r="WX184" s="172"/>
      <c r="WY184" s="172"/>
      <c r="WZ184" s="172"/>
      <c r="XA184" s="172"/>
      <c r="XB184" s="172"/>
      <c r="XC184" s="172"/>
      <c r="XD184" s="172"/>
      <c r="XE184" s="172"/>
      <c r="XF184" s="172"/>
      <c r="XG184" s="172"/>
      <c r="XH184" s="172"/>
      <c r="XI184" s="172"/>
      <c r="XJ184" s="172"/>
      <c r="XK184" s="172"/>
      <c r="XL184" s="172"/>
      <c r="XM184" s="172"/>
      <c r="XN184" s="172"/>
      <c r="XO184" s="172"/>
      <c r="XP184" s="172"/>
      <c r="XQ184" s="172"/>
      <c r="XR184" s="172"/>
      <c r="XS184" s="172"/>
      <c r="XT184" s="172"/>
      <c r="XU184" s="172"/>
      <c r="XV184" s="172"/>
      <c r="XW184" s="172"/>
      <c r="XX184" s="172"/>
      <c r="XY184" s="172"/>
      <c r="XZ184" s="172"/>
      <c r="YA184" s="172"/>
      <c r="YB184" s="172"/>
      <c r="YC184" s="172"/>
      <c r="YD184" s="172"/>
      <c r="YE184" s="172"/>
      <c r="YF184" s="172"/>
      <c r="YG184" s="172"/>
      <c r="YH184" s="172"/>
      <c r="YI184" s="172"/>
      <c r="YJ184" s="172"/>
      <c r="YK184" s="172"/>
      <c r="YL184" s="172"/>
      <c r="YM184" s="172"/>
      <c r="YN184" s="172"/>
      <c r="YO184" s="172"/>
      <c r="YP184" s="172"/>
      <c r="YQ184" s="172"/>
      <c r="YR184" s="172"/>
      <c r="YS184" s="172"/>
      <c r="YT184" s="172"/>
      <c r="YU184" s="172"/>
      <c r="YV184" s="172"/>
      <c r="YW184" s="172"/>
      <c r="YX184" s="172"/>
      <c r="YY184" s="172"/>
      <c r="YZ184" s="172"/>
      <c r="ZA184" s="172"/>
      <c r="ZB184" s="172"/>
      <c r="ZC184" s="172"/>
      <c r="ZD184" s="172"/>
      <c r="ZE184" s="172"/>
      <c r="ZF184" s="172"/>
      <c r="ZG184" s="172"/>
      <c r="ZH184" s="172"/>
      <c r="ZI184" s="172"/>
      <c r="ZJ184" s="172"/>
      <c r="ZK184" s="172"/>
      <c r="ZL184" s="172"/>
      <c r="ZM184" s="172"/>
      <c r="ZN184" s="172"/>
      <c r="ZO184" s="172"/>
      <c r="ZP184" s="172"/>
      <c r="ZQ184" s="172"/>
      <c r="ZR184" s="172"/>
      <c r="ZS184" s="172"/>
      <c r="ZT184" s="172"/>
      <c r="ZU184" s="172"/>
      <c r="ZV184" s="172"/>
      <c r="ZW184" s="172"/>
      <c r="ZX184" s="172"/>
      <c r="ZY184" s="172"/>
      <c r="ZZ184" s="172"/>
      <c r="AAA184" s="172"/>
      <c r="AAB184" s="172"/>
      <c r="AAC184" s="172"/>
      <c r="AAD184" s="172"/>
      <c r="AAE184" s="172"/>
      <c r="AAF184" s="172"/>
      <c r="AAG184" s="172"/>
      <c r="AAH184" s="172"/>
      <c r="AAI184" s="172"/>
      <c r="AAJ184" s="172"/>
      <c r="AAK184" s="172"/>
      <c r="AAL184" s="172"/>
      <c r="AAM184" s="172"/>
      <c r="AAN184" s="172"/>
      <c r="AAO184" s="172"/>
      <c r="AAP184" s="172"/>
      <c r="AAQ184" s="172"/>
      <c r="AAR184" s="172"/>
      <c r="AAS184" s="172"/>
      <c r="AAT184" s="172"/>
      <c r="AAU184" s="172"/>
      <c r="AAV184" s="172"/>
      <c r="AAW184" s="172"/>
      <c r="AAX184" s="172"/>
      <c r="AAY184" s="172"/>
      <c r="AAZ184" s="172"/>
      <c r="ABA184" s="172"/>
      <c r="ABB184" s="172"/>
      <c r="ABC184" s="172"/>
      <c r="ABD184" s="172"/>
      <c r="ABE184" s="172"/>
      <c r="ABF184" s="172"/>
      <c r="ABG184" s="172"/>
      <c r="ABH184" s="172"/>
      <c r="ABI184" s="172"/>
      <c r="ABJ184" s="172"/>
      <c r="ABK184" s="172"/>
      <c r="ABL184" s="172"/>
      <c r="ABM184" s="172"/>
      <c r="ABN184" s="172"/>
      <c r="ABO184" s="172"/>
      <c r="ABP184" s="172"/>
      <c r="ABQ184" s="172"/>
      <c r="ABR184" s="172"/>
      <c r="ABS184" s="172"/>
      <c r="ABT184" s="172"/>
      <c r="ABU184" s="172"/>
      <c r="ABV184" s="172"/>
      <c r="ABW184" s="172"/>
      <c r="ABX184" s="172"/>
      <c r="ABY184" s="172"/>
      <c r="ABZ184" s="172"/>
      <c r="ACA184" s="172"/>
      <c r="ACB184" s="172"/>
      <c r="ACC184" s="172"/>
      <c r="ACD184" s="172"/>
      <c r="ACE184" s="172"/>
      <c r="ACF184" s="172"/>
      <c r="ACG184" s="172"/>
      <c r="ACH184" s="172"/>
      <c r="ACI184" s="172"/>
      <c r="ACJ184" s="172"/>
      <c r="ACK184" s="172"/>
      <c r="ACL184" s="172"/>
      <c r="ACM184" s="172"/>
      <c r="ACN184" s="172"/>
      <c r="ACO184" s="172"/>
      <c r="ACP184" s="172"/>
      <c r="ACQ184" s="172"/>
      <c r="ACR184" s="172"/>
      <c r="ACS184" s="172"/>
      <c r="ACT184" s="172"/>
      <c r="ACU184" s="172"/>
      <c r="ACV184" s="172"/>
      <c r="ACW184" s="172"/>
      <c r="ACX184" s="172"/>
      <c r="ACY184" s="172"/>
      <c r="ACZ184" s="172"/>
      <c r="ADA184" s="172"/>
      <c r="ADB184" s="172"/>
      <c r="ADC184" s="172"/>
      <c r="ADD184" s="172"/>
      <c r="ADE184" s="172"/>
      <c r="ADF184" s="172"/>
      <c r="ADG184" s="172"/>
      <c r="ADH184" s="172"/>
      <c r="ADI184" s="172"/>
      <c r="ADJ184" s="172"/>
      <c r="ADK184" s="172"/>
      <c r="ADL184" s="172"/>
      <c r="ADM184" s="172"/>
      <c r="ADN184" s="172"/>
      <c r="ADO184" s="172"/>
      <c r="ADP184" s="172"/>
      <c r="ADQ184" s="172"/>
      <c r="ADR184" s="172"/>
      <c r="ADS184" s="172"/>
      <c r="ADT184" s="172"/>
      <c r="ADU184" s="172"/>
      <c r="ADV184" s="172"/>
      <c r="ADW184" s="172"/>
      <c r="ADX184" s="172"/>
      <c r="ADY184" s="172"/>
      <c r="ADZ184" s="172"/>
      <c r="AEA184" s="172"/>
      <c r="AEB184" s="172"/>
      <c r="AEC184" s="172"/>
      <c r="AED184" s="172"/>
      <c r="AEE184" s="172"/>
      <c r="AEF184" s="172"/>
      <c r="AEG184" s="172"/>
      <c r="AEH184" s="172"/>
      <c r="AEI184" s="172"/>
      <c r="AEJ184" s="172"/>
      <c r="AEK184" s="172"/>
      <c r="AEL184" s="172"/>
      <c r="AEM184" s="172"/>
      <c r="AEN184" s="172"/>
      <c r="AEO184" s="172"/>
      <c r="AEP184" s="172"/>
      <c r="AEQ184" s="172"/>
      <c r="AER184" s="172"/>
      <c r="AES184" s="172"/>
      <c r="AET184" s="172"/>
      <c r="AEU184" s="172"/>
      <c r="AEV184" s="172"/>
      <c r="AEW184" s="172"/>
      <c r="AEX184" s="172"/>
      <c r="AEY184" s="172"/>
      <c r="AEZ184" s="172"/>
      <c r="AFA184" s="172"/>
      <c r="AFB184" s="172"/>
      <c r="AFC184" s="172"/>
      <c r="AFD184" s="172"/>
      <c r="AFE184" s="172"/>
      <c r="AFF184" s="172"/>
      <c r="AFG184" s="172"/>
      <c r="AFH184" s="172"/>
      <c r="AFI184" s="172"/>
      <c r="AFJ184" s="172"/>
      <c r="AFK184" s="172"/>
      <c r="AFL184" s="172"/>
      <c r="AFM184" s="172"/>
      <c r="AFN184" s="172"/>
      <c r="AFO184" s="172"/>
      <c r="AFP184" s="172"/>
      <c r="AFQ184" s="172"/>
      <c r="AFR184" s="172"/>
      <c r="AFS184" s="172"/>
      <c r="AFT184" s="172"/>
      <c r="AFU184" s="172"/>
      <c r="AFV184" s="172"/>
      <c r="AFW184" s="172"/>
      <c r="AFX184" s="172"/>
      <c r="AFY184" s="172"/>
      <c r="AFZ184" s="172"/>
      <c r="AGA184" s="172"/>
      <c r="AGB184" s="172"/>
      <c r="AGC184" s="172"/>
      <c r="AGD184" s="172"/>
      <c r="AGE184" s="172"/>
      <c r="AGF184" s="172"/>
      <c r="AGG184" s="172"/>
      <c r="AGH184" s="172"/>
      <c r="AGI184" s="172"/>
      <c r="AGJ184" s="172"/>
      <c r="AGK184" s="172"/>
      <c r="AGL184" s="172"/>
      <c r="AGM184" s="172"/>
      <c r="AGN184" s="172"/>
      <c r="AGO184" s="172"/>
      <c r="AGP184" s="172"/>
      <c r="AGQ184" s="172"/>
      <c r="AGR184" s="172"/>
      <c r="AGS184" s="172"/>
      <c r="AGT184" s="172"/>
      <c r="AGU184" s="172"/>
      <c r="AGV184" s="172"/>
      <c r="AGW184" s="172"/>
      <c r="AGX184" s="172"/>
      <c r="AGY184" s="172"/>
      <c r="AGZ184" s="172"/>
      <c r="AHA184" s="172"/>
      <c r="AHB184" s="172"/>
      <c r="AHC184" s="172"/>
      <c r="AHD184" s="172"/>
      <c r="AHE184" s="172"/>
      <c r="AHF184" s="172"/>
      <c r="AHG184" s="172"/>
      <c r="AHH184" s="172"/>
      <c r="AHI184" s="172"/>
      <c r="AHJ184" s="172"/>
      <c r="AHK184" s="172"/>
      <c r="AHL184" s="172"/>
      <c r="AHM184" s="172"/>
      <c r="AHN184" s="172"/>
      <c r="AHO184" s="172"/>
      <c r="AHP184" s="172"/>
      <c r="AHQ184" s="172"/>
      <c r="AHR184" s="172"/>
      <c r="AHS184" s="172"/>
      <c r="AHT184" s="172"/>
      <c r="AHU184" s="172"/>
      <c r="AHV184" s="172"/>
      <c r="AHW184" s="172"/>
      <c r="AHX184" s="172"/>
      <c r="AHY184" s="172"/>
      <c r="AHZ184" s="172"/>
      <c r="AIA184" s="172"/>
      <c r="AIB184" s="172"/>
      <c r="AIC184" s="172"/>
      <c r="AID184" s="172"/>
      <c r="AIE184" s="172"/>
      <c r="AIF184" s="172"/>
      <c r="AIG184" s="172"/>
      <c r="AIH184" s="172"/>
      <c r="AII184" s="172"/>
      <c r="AIJ184" s="172"/>
      <c r="AIK184" s="172"/>
      <c r="AIL184" s="172"/>
      <c r="AIM184" s="172"/>
      <c r="AIN184" s="172"/>
      <c r="AIO184" s="172"/>
      <c r="AIP184" s="172"/>
      <c r="AIQ184" s="172"/>
      <c r="AIR184" s="172"/>
      <c r="AIS184" s="172"/>
      <c r="AIT184" s="172"/>
      <c r="AIU184" s="172"/>
      <c r="AIV184" s="172"/>
      <c r="AIW184" s="172"/>
      <c r="AIX184" s="172"/>
      <c r="AIY184" s="172"/>
      <c r="AIZ184" s="172"/>
      <c r="AJA184" s="172"/>
      <c r="AJB184" s="172"/>
      <c r="AJC184" s="172"/>
      <c r="AJD184" s="172"/>
      <c r="AJE184" s="172"/>
      <c r="AJF184" s="172"/>
      <c r="AJG184" s="172"/>
      <c r="AJH184" s="172"/>
      <c r="AJI184" s="172"/>
      <c r="AJJ184" s="172"/>
      <c r="AJK184" s="172"/>
      <c r="AJL184" s="172"/>
      <c r="AJM184" s="172"/>
      <c r="AJN184" s="172"/>
      <c r="AJO184" s="172"/>
      <c r="AJP184" s="172"/>
      <c r="AJQ184" s="172"/>
      <c r="AJR184" s="172"/>
      <c r="AJS184" s="172"/>
      <c r="AJT184" s="172"/>
      <c r="AJU184" s="172"/>
      <c r="AJV184" s="172"/>
      <c r="AJW184" s="172"/>
      <c r="AJX184" s="172"/>
      <c r="AJY184" s="172"/>
      <c r="AJZ184" s="172"/>
      <c r="AKA184" s="172"/>
      <c r="AKB184" s="172"/>
      <c r="AKC184" s="172"/>
      <c r="AKD184" s="172"/>
      <c r="AKE184" s="172"/>
      <c r="AKF184" s="172"/>
      <c r="AKG184" s="172"/>
      <c r="AKH184" s="172"/>
      <c r="AKI184" s="172"/>
      <c r="AKJ184" s="172"/>
      <c r="AKK184" s="172"/>
      <c r="AKL184" s="172"/>
      <c r="AKM184" s="172"/>
      <c r="AKN184" s="172"/>
      <c r="AKO184" s="172"/>
      <c r="AKP184" s="172"/>
      <c r="AKQ184" s="172"/>
      <c r="AKR184" s="172"/>
      <c r="AKS184" s="172"/>
      <c r="AKT184" s="172"/>
      <c r="AKU184" s="172"/>
      <c r="AKV184" s="172"/>
      <c r="AKW184" s="172"/>
      <c r="AKX184" s="172"/>
      <c r="AKY184" s="172"/>
      <c r="AKZ184" s="172"/>
      <c r="ALA184" s="172"/>
      <c r="ALB184" s="172"/>
      <c r="ALC184" s="172"/>
      <c r="ALD184" s="172"/>
      <c r="ALE184" s="172"/>
      <c r="ALF184" s="172"/>
      <c r="ALG184" s="172"/>
      <c r="ALH184" s="172"/>
      <c r="ALI184" s="172"/>
      <c r="ALJ184" s="172"/>
      <c r="ALK184" s="172"/>
      <c r="ALL184" s="172"/>
      <c r="ALM184" s="172"/>
      <c r="ALN184" s="172"/>
      <c r="ALO184" s="172"/>
      <c r="ALP184" s="172"/>
      <c r="ALQ184" s="172"/>
      <c r="ALR184" s="172"/>
      <c r="ALS184" s="172"/>
      <c r="ALT184" s="172"/>
      <c r="ALU184" s="172"/>
      <c r="ALV184" s="172"/>
      <c r="ALW184" s="172"/>
      <c r="ALX184" s="172"/>
      <c r="ALY184" s="172"/>
      <c r="ALZ184" s="172"/>
      <c r="AMA184" s="172"/>
      <c r="AMB184" s="172"/>
      <c r="AMC184" s="172"/>
      <c r="AMD184" s="172"/>
      <c r="AME184" s="172"/>
      <c r="AMF184" s="172"/>
      <c r="AMG184" s="172"/>
      <c r="AMH184" s="172"/>
      <c r="AMI184" s="172"/>
      <c r="AMJ184" s="172"/>
      <c r="AMK184" s="172"/>
      <c r="AML184" s="172"/>
      <c r="AMM184" s="172"/>
      <c r="AMN184" s="172"/>
      <c r="AMO184" s="172"/>
      <c r="AMP184" s="172"/>
      <c r="AMQ184" s="172"/>
      <c r="AMR184" s="172"/>
      <c r="AMS184" s="172"/>
      <c r="AMT184" s="172"/>
      <c r="AMU184" s="172"/>
      <c r="AMV184" s="172"/>
      <c r="AMW184" s="172"/>
      <c r="AMX184" s="172"/>
      <c r="AMY184" s="172"/>
      <c r="AMZ184" s="172"/>
      <c r="ANA184" s="172"/>
      <c r="ANB184" s="172"/>
      <c r="ANC184" s="172"/>
      <c r="AND184" s="172"/>
      <c r="ANE184" s="172"/>
      <c r="ANF184" s="172"/>
      <c r="ANG184" s="172"/>
      <c r="ANH184" s="172"/>
      <c r="ANI184" s="172"/>
      <c r="ANJ184" s="172"/>
    </row>
    <row r="185" spans="1:1050" ht="26.1" customHeight="1" outlineLevel="2" x14ac:dyDescent="0.2">
      <c r="A185" s="386">
        <f>EJ185</f>
        <v>920</v>
      </c>
      <c r="B185" s="387" t="s">
        <v>137</v>
      </c>
      <c r="C185" s="387" t="s">
        <v>178</v>
      </c>
      <c r="D185" s="387" t="s">
        <v>114</v>
      </c>
      <c r="E185" s="387" t="s">
        <v>234</v>
      </c>
      <c r="F185" s="387"/>
      <c r="G185" s="388" t="s">
        <v>235</v>
      </c>
      <c r="H185" s="389" t="s">
        <v>130</v>
      </c>
      <c r="I185" s="389">
        <v>20</v>
      </c>
      <c r="J185" s="391">
        <v>564.39</v>
      </c>
      <c r="K185" s="391">
        <v>67.319999999999993</v>
      </c>
      <c r="L185" s="391">
        <v>346.03</v>
      </c>
      <c r="M185" s="391">
        <v>294.51</v>
      </c>
      <c r="N185" s="391"/>
      <c r="O185" s="391"/>
      <c r="P185" s="391"/>
      <c r="Q185" s="391"/>
      <c r="R185" s="391"/>
      <c r="S185" s="391"/>
      <c r="T185" s="391">
        <f t="shared" si="134"/>
        <v>1272.25</v>
      </c>
      <c r="U185" s="391">
        <f t="shared" si="135"/>
        <v>17222.48</v>
      </c>
      <c r="V185" s="389">
        <v>5</v>
      </c>
      <c r="W185" s="392">
        <v>20</v>
      </c>
      <c r="X185" s="393">
        <f>VLOOKUP(W185,'[1]PPTOS GENERALES 2024'!$AL$11:$AN$40,3)*Y185</f>
        <v>528.66</v>
      </c>
      <c r="Y185" s="394">
        <v>1</v>
      </c>
      <c r="Z185" s="395">
        <f>VLOOKUP(C185,'[1]PPTOS GENERALES 2024'!$AL$3:$AO$8,4)*Y185</f>
        <v>865.68</v>
      </c>
      <c r="AA185" s="395">
        <f>VLOOKUP(C185,'[1]PPTOS GENERALES 2024'!$AL$3:$AP$8,5)*DM185*Y185</f>
        <v>242.88</v>
      </c>
      <c r="AB185" s="395"/>
      <c r="AC185" s="391">
        <f>VLOOKUP(C185,'[1]PPTOS GENERALES 2024'!$AU$3:$AV$8,2)*Y185</f>
        <v>748.20899999999995</v>
      </c>
      <c r="AD185" s="391">
        <f>VLOOKUP(C185,'[1]PPTOS GENERALES 2024'!$AU$3:$AW$8,3)*DM185*Y185</f>
        <v>209.66033333333331</v>
      </c>
      <c r="AE185" s="396">
        <f>VLOOKUP(I185,'[1]PPTOS GENERALES 2024'!$AL$11:$AN$40,3)*Y185</f>
        <v>528.66</v>
      </c>
      <c r="AF185" s="391">
        <f t="shared" si="143"/>
        <v>0</v>
      </c>
      <c r="AG185" s="391">
        <f>VLOOKUP(V185,'[1]PPTOS GENERALES 2024'!$AL$45:$AU$56,10)*Y185</f>
        <v>543.62</v>
      </c>
      <c r="AH185" s="391"/>
      <c r="AI185" s="391"/>
      <c r="AJ185" s="391"/>
      <c r="AK185" s="397"/>
      <c r="AL185" s="391">
        <f>VLOOKUP(V185,'[1]PPTOS GENERALES 2024'!$AL$45:$BB$56,12)*AK185</f>
        <v>0</v>
      </c>
      <c r="AM185" s="397"/>
      <c r="AN185" s="391">
        <f>VLOOKUP(V185,'[1]PPTOS GENERALES 2024'!$AL$45:$BB$56,14)*AM185</f>
        <v>0</v>
      </c>
      <c r="AO185" s="397"/>
      <c r="AP185" s="391">
        <f>VLOOKUP(V185,'[1]PPTOS GENERALES 2024'!$AL$45:$BB$56,15)*AO185</f>
        <v>0</v>
      </c>
      <c r="AQ185" s="397"/>
      <c r="AR185" s="391">
        <f>VLOOKUP(V185,'[1]PPTOS GENERALES 2024'!$AL$45:$BB$56,17)*AQ185</f>
        <v>0</v>
      </c>
      <c r="AS185" s="397"/>
      <c r="AT185" s="391">
        <f>VLOOKUP(V185,'[1]PPTOS GENERALES 2024'!$AL$45:$BG$56,18)*AS185</f>
        <v>0</v>
      </c>
      <c r="AU185" s="398"/>
      <c r="AV185" s="391">
        <f>VLOOKUP(V185,'[1]PPTOS GENERALES 2024'!$AL$45:$BG$56,19)*AU185</f>
        <v>0</v>
      </c>
      <c r="AW185" s="398"/>
      <c r="AX185" s="391">
        <f>VLOOKUP(V185,'[1]PPTOS GENERALES 2024'!$AL$45:$BG$56,20)*AW185</f>
        <v>0</v>
      </c>
      <c r="AY185" s="398"/>
      <c r="AZ185" s="391">
        <f>VLOOKUP(V185,'[1]PPTOS GENERALES 2024'!$AL$45:$BG$56,21)*AY185</f>
        <v>0</v>
      </c>
      <c r="BA185" s="398"/>
      <c r="BB185" s="391">
        <f>VLOOKUP(V185,'[1]PPTOS GENERALES 2024'!$AL$45:$BG$56,22)*BA185</f>
        <v>0</v>
      </c>
      <c r="BC185" s="398"/>
      <c r="BD185" s="270">
        <f>VLOOKUP(V185,'[1]PPTOS GENERALES 2024'!$AL$45:$BZ$56,23)*BC185</f>
        <v>0</v>
      </c>
      <c r="BE185" s="398"/>
      <c r="BF185" s="270">
        <f>VLOOKUP(V185,'[1]PPTOS GENERALES 2024'!$AL$45:$BZ$56,24)*BE185</f>
        <v>0</v>
      </c>
      <c r="BG185" s="398"/>
      <c r="BH185" s="270">
        <f>VLOOKUP(V185,'[1]PPTOS GENERALES 2024'!$AL$45:$BZ$56,25)*BG185</f>
        <v>0</v>
      </c>
      <c r="BI185" s="398"/>
      <c r="BJ185" s="270">
        <f>VLOOKUP(V185,'[1]PPTOS GENERALES 2024'!$AL$45:$BZ$56,26)*BI185</f>
        <v>0</v>
      </c>
      <c r="BK185" s="398"/>
      <c r="BL185" s="270">
        <f>VLOOKUP(V185,'[1]PPTOS GENERALES 2024'!$AL$45:$BZ$56,27)*BK185</f>
        <v>0</v>
      </c>
      <c r="BM185" s="270"/>
      <c r="BN185" s="270">
        <f>VLOOKUP(V185,'[1]PPTOS GENERALES 2024'!$AL$45:$BZ$56,28)*BM185</f>
        <v>0</v>
      </c>
      <c r="BO185" s="270"/>
      <c r="BP185" s="270">
        <f>VLOOKUP(V185,'[1]PPTOS GENERALES 2024'!$AL$45:$BZ$56,29)*BO185</f>
        <v>0</v>
      </c>
      <c r="BQ185" s="270"/>
      <c r="BR185" s="270">
        <f>VLOOKUP(V185,'[1]PPTOS GENERALES 2024'!$AL$45:$BZ$56,30)*BQ185</f>
        <v>0</v>
      </c>
      <c r="BS185" s="270"/>
      <c r="BT185" s="270">
        <f>VLOOKUP(V185,'[1]PPTOS GENERALES 2024'!$AL$45:$BZ$56,31)*BS185</f>
        <v>0</v>
      </c>
      <c r="BU185" s="270"/>
      <c r="BV185" s="270">
        <f>VLOOKUP(V185,'[1]PPTOS GENERALES 2024'!$AL$45:$BZ$56,32)*BU185</f>
        <v>0</v>
      </c>
      <c r="BW185" s="270"/>
      <c r="BX185" s="270">
        <f>VLOOKUP(V185,'[1]PPTOS GENERALES 2024'!$AL$45:$BZ$56,33)*BW185</f>
        <v>0</v>
      </c>
      <c r="BY185" s="270"/>
      <c r="BZ185" s="270">
        <f>VLOOKUP(V185,'[1]PPTOS GENERALES 2024'!$AL$45:$BZ$56,34)*BY185</f>
        <v>0</v>
      </c>
      <c r="CA185" s="270"/>
      <c r="CB185" s="270">
        <f>VLOOKUP(V185,'[1]PPTOS GENERALES 2024'!$AL$45:$BZ$56,35)*CA185</f>
        <v>0</v>
      </c>
      <c r="CC185" s="270">
        <v>0</v>
      </c>
      <c r="CD185" s="270">
        <f>VLOOKUP(V185,'[1]PPTOS GENERALES 2024'!$AL$45:$BZ$56,36)*CC185</f>
        <v>0</v>
      </c>
      <c r="CE185" s="270">
        <v>0</v>
      </c>
      <c r="CF185" s="270">
        <f>VLOOKUP(V185,'[1]PPTOS GENERALES 2024'!$AL$45:$BZ$56,37)*CE185</f>
        <v>0</v>
      </c>
      <c r="CG185" s="270">
        <v>0</v>
      </c>
      <c r="CH185" s="270">
        <f>VLOOKUP(V185,'[1]PPTOS GENERALES 2024'!$AL$45:$BZ$56,38)*CG185</f>
        <v>0</v>
      </c>
      <c r="CI185" s="270">
        <v>0</v>
      </c>
      <c r="CJ185" s="270">
        <f>VLOOKUP(V185,'[1]PPTOS GENERALES 2024'!$AL$45:$BZ$56,39)*CI185</f>
        <v>0</v>
      </c>
      <c r="CK185" s="270"/>
      <c r="CL185" s="270">
        <f>VLOOKUP(V185,'[1]PPTOS GENERALES 2024'!$AL$45:$BZ$56,40)*CK185</f>
        <v>0</v>
      </c>
      <c r="CM185" s="270"/>
      <c r="CN185" s="270">
        <f>VLOOKUP(V185,'[1]PPTOS GENERALES 2024'!$AL$45:$BZ$56,41)*CM185</f>
        <v>0</v>
      </c>
      <c r="CO185" s="391">
        <f>SUM(BB185)</f>
        <v>0</v>
      </c>
      <c r="CP185" s="391"/>
      <c r="CQ185" s="391"/>
      <c r="CR185" s="391">
        <f t="array" ref="CR185">ROUND((Z185*12)+(AC185*2),2)</f>
        <v>11884.58</v>
      </c>
      <c r="CS185" s="408"/>
      <c r="CT185" s="391"/>
      <c r="CU185" s="391">
        <f t="array" ref="CU185">ROUND((AA185*12)+ (AD185*2)+AB185,2)</f>
        <v>3333.88</v>
      </c>
      <c r="CV185" s="270">
        <f>SUM(CO185:CU185)</f>
        <v>15218.46</v>
      </c>
      <c r="CW185" s="391">
        <f t="array" ref="CW185">ROUND((AE185+AF185)*14,2)</f>
        <v>7401.24</v>
      </c>
      <c r="CX185" s="391">
        <f t="array" ref="CX185">ROUND(AG185*14,2)</f>
        <v>7610.68</v>
      </c>
      <c r="CY185" s="270">
        <f t="shared" si="136"/>
        <v>0</v>
      </c>
      <c r="CZ185" s="278">
        <f t="shared" si="137"/>
        <v>7610.68</v>
      </c>
      <c r="DA185" s="129">
        <f t="shared" si="144"/>
        <v>30230.379999999997</v>
      </c>
      <c r="DB185" s="390">
        <v>0</v>
      </c>
      <c r="DC185" s="400">
        <f t="shared" si="138"/>
        <v>30531.759999999998</v>
      </c>
      <c r="DD185" s="401">
        <f t="shared" si="139"/>
        <v>0.77278533637432001</v>
      </c>
      <c r="DE185" s="391"/>
      <c r="DF185" s="391"/>
      <c r="DG185" s="391">
        <f t="shared" si="140"/>
        <v>2180.8399999999997</v>
      </c>
      <c r="DH185" s="389" t="e">
        <f>#REF!-#REF!</f>
        <v>#REF!</v>
      </c>
      <c r="DI185" s="402" t="s">
        <v>122</v>
      </c>
      <c r="DJ185" s="411">
        <v>36923</v>
      </c>
      <c r="DK185" s="284">
        <v>45658</v>
      </c>
      <c r="DL185" s="403">
        <f t="shared" si="141"/>
        <v>7.666666666666667</v>
      </c>
      <c r="DM185" s="403">
        <f t="shared" si="142"/>
        <v>7.666666666666667</v>
      </c>
      <c r="DN185" s="404">
        <f>ROUND(AF185/30,2)</f>
        <v>0</v>
      </c>
      <c r="DO185" s="405">
        <f>ROUND(AJ185/30,2)</f>
        <v>0</v>
      </c>
      <c r="DP185" s="405">
        <f>ROUND(AL185/30,2)</f>
        <v>0</v>
      </c>
      <c r="DQ185" s="405">
        <f>ROUND(AN185/30,2)</f>
        <v>0</v>
      </c>
      <c r="DR185" s="405">
        <f>ROUND(AP185/30,2)</f>
        <v>0</v>
      </c>
      <c r="DS185" s="405">
        <f>ROUND(AR185/30,2)</f>
        <v>0</v>
      </c>
      <c r="DT185" s="405">
        <f>ROUND(AT185/30,2)</f>
        <v>0</v>
      </c>
      <c r="DU185" s="405">
        <f>ROUND(AV185/30,2)</f>
        <v>0</v>
      </c>
      <c r="DV185" s="405">
        <f>ROUND(AX185/30,2)</f>
        <v>0</v>
      </c>
      <c r="DW185" s="405">
        <f>ROUND(AZ185/30,2)</f>
        <v>0</v>
      </c>
      <c r="DX185" s="405">
        <f>ROUND(BB185/30,2)</f>
        <v>0</v>
      </c>
      <c r="DY185" s="204"/>
      <c r="DZ185" s="406">
        <v>280</v>
      </c>
      <c r="EA185" s="406">
        <v>1459.25</v>
      </c>
      <c r="EB185" s="407" t="e">
        <f>#REF!-DZ185</f>
        <v>#REF!</v>
      </c>
      <c r="EC185" s="408">
        <f>DG185-EA185</f>
        <v>721.58999999999969</v>
      </c>
      <c r="ED185" s="409">
        <f>ROUND(DB185/2,2)</f>
        <v>0</v>
      </c>
      <c r="EE185" s="204"/>
      <c r="EF185" s="204"/>
      <c r="EG185" s="204"/>
      <c r="EH185" s="204"/>
      <c r="EI185" s="134" t="s">
        <v>123</v>
      </c>
      <c r="EJ185" s="124">
        <v>920</v>
      </c>
      <c r="EK185" s="295" t="s">
        <v>318</v>
      </c>
      <c r="EL185" s="205">
        <v>2</v>
      </c>
      <c r="EM185" s="205">
        <v>0</v>
      </c>
      <c r="EN185" s="300" t="s">
        <v>132</v>
      </c>
      <c r="EO185" s="537" t="s">
        <v>132</v>
      </c>
    </row>
    <row r="186" spans="1:1050" s="575" customFormat="1" ht="26.1" customHeight="1" outlineLevel="2" x14ac:dyDescent="0.2">
      <c r="A186" s="226">
        <v>920</v>
      </c>
      <c r="B186" s="7" t="s">
        <v>137</v>
      </c>
      <c r="C186" s="7" t="s">
        <v>9</v>
      </c>
      <c r="D186" s="7" t="s">
        <v>114</v>
      </c>
      <c r="E186" s="7" t="s">
        <v>286</v>
      </c>
      <c r="F186" s="7"/>
      <c r="G186" s="43" t="s">
        <v>236</v>
      </c>
      <c r="H186" s="42" t="s">
        <v>130</v>
      </c>
      <c r="I186" s="42">
        <v>18</v>
      </c>
      <c r="J186" s="44">
        <v>591.52</v>
      </c>
      <c r="K186" s="44"/>
      <c r="L186" s="44"/>
      <c r="M186" s="64"/>
      <c r="N186" s="64"/>
      <c r="O186" s="64"/>
      <c r="P186" s="64"/>
      <c r="Q186" s="64">
        <v>190.01</v>
      </c>
      <c r="R186" s="64">
        <v>348.02</v>
      </c>
      <c r="S186" s="64"/>
      <c r="T186" s="64">
        <f t="shared" si="134"/>
        <v>1129.55</v>
      </c>
      <c r="U186" s="64">
        <f t="shared" si="135"/>
        <v>14737.64</v>
      </c>
      <c r="V186" s="42">
        <v>4</v>
      </c>
      <c r="W186" s="45">
        <v>18</v>
      </c>
      <c r="X186" s="46">
        <f>VLOOKUP(W186,'[1]PPTOS GENERALES 2024'!$AL$11:$AN$40,3)*Y186</f>
        <v>474.69</v>
      </c>
      <c r="Y186" s="47">
        <v>1</v>
      </c>
      <c r="Z186" s="48">
        <f>VLOOKUP(C186,'[1]PPTOS GENERALES 2024'!$AL$3:$AO$8,4)*Y186</f>
        <v>720.49</v>
      </c>
      <c r="AA186" s="48">
        <f>VLOOKUP(C186,'[1]PPTOS GENERALES 2024'!$AL$3:$AP$8,5)*DM186*Y186</f>
        <v>165.37</v>
      </c>
      <c r="AB186" s="48"/>
      <c r="AC186" s="44">
        <f>VLOOKUP(C186,'[1]PPTOS GENERALES 2024'!$AU$3:$AV$8,2)*Y186</f>
        <v>713.92274999999995</v>
      </c>
      <c r="AD186" s="44">
        <f>VLOOKUP(C186,'[1]PPTOS GENERALES 2024'!$AU$3:$AW$8,3)*DM186*Y186</f>
        <v>163.6105</v>
      </c>
      <c r="AE186" s="49">
        <f>VLOOKUP(I186,'[1]PPTOS GENERALES 2024'!$AL$11:$AN$40,3)*Y186</f>
        <v>474.69</v>
      </c>
      <c r="AF186" s="44">
        <f t="shared" si="143"/>
        <v>0</v>
      </c>
      <c r="AG186" s="44">
        <f>VLOOKUP(V186,'[1]PPTOS GENERALES 2024'!$AL$45:$AU$56,10)*Y186</f>
        <v>498.73</v>
      </c>
      <c r="AH186" s="44"/>
      <c r="AI186" s="44"/>
      <c r="AJ186" s="44"/>
      <c r="AK186" s="50"/>
      <c r="AL186" s="44">
        <f>VLOOKUP(V186,'[1]PPTOS GENERALES 2024'!$AL$45:$BB$56,12)*AK186</f>
        <v>0</v>
      </c>
      <c r="AM186" s="50"/>
      <c r="AN186" s="44">
        <f>VLOOKUP(V186,'[1]PPTOS GENERALES 2024'!$AL$45:$BB$56,14)*AM186</f>
        <v>0</v>
      </c>
      <c r="AO186" s="50"/>
      <c r="AP186" s="44">
        <f>VLOOKUP(V186,'[1]PPTOS GENERALES 2024'!$AL$45:$BB$56,15)*AO186</f>
        <v>0</v>
      </c>
      <c r="AQ186" s="50"/>
      <c r="AR186" s="44">
        <f>VLOOKUP(V186,'[1]PPTOS GENERALES 2024'!$AL$45:$BB$56,17)*AQ186</f>
        <v>0</v>
      </c>
      <c r="AS186" s="50"/>
      <c r="AT186" s="44">
        <f>VLOOKUP(V186,'[1]PPTOS GENERALES 2024'!$AL$45:$BG$56,18)*AS186</f>
        <v>0</v>
      </c>
      <c r="AU186" s="20"/>
      <c r="AV186" s="44">
        <f>VLOOKUP(V186,'[1]PPTOS GENERALES 2024'!$AL$45:$BG$56,19)*AU186</f>
        <v>0</v>
      </c>
      <c r="AW186" s="20"/>
      <c r="AX186" s="44">
        <f>VLOOKUP(V186,'[1]PPTOS GENERALES 2024'!$AL$45:$BG$56,20)*AW186</f>
        <v>0</v>
      </c>
      <c r="AY186" s="20"/>
      <c r="AZ186" s="44">
        <f>VLOOKUP(V186,'[1]PPTOS GENERALES 2024'!$AL$45:$BG$56,21)*AY186</f>
        <v>0</v>
      </c>
      <c r="BA186" s="20"/>
      <c r="BB186" s="44">
        <f>VLOOKUP(V186,'[1]PPTOS GENERALES 2024'!$AL$45:$BG$56,22)*BA186</f>
        <v>0</v>
      </c>
      <c r="BC186" s="20"/>
      <c r="BD186" s="270">
        <f>VLOOKUP(V186,'[1]PPTOS GENERALES 2024'!$AL$45:$BZ$56,23)*BC186</f>
        <v>0</v>
      </c>
      <c r="BE186" s="20"/>
      <c r="BF186" s="270">
        <f>VLOOKUP(V186,'[1]PPTOS GENERALES 2024'!$AL$45:$BZ$56,24)*BE186</f>
        <v>0</v>
      </c>
      <c r="BG186" s="20"/>
      <c r="BH186" s="270">
        <f>VLOOKUP(V186,'[1]PPTOS GENERALES 2024'!$AL$45:$BZ$56,25)*BG186</f>
        <v>0</v>
      </c>
      <c r="BI186" s="20"/>
      <c r="BJ186" s="270">
        <f>VLOOKUP(V186,'[1]PPTOS GENERALES 2024'!$AL$45:$BZ$56,26)*BI186</f>
        <v>0</v>
      </c>
      <c r="BK186" s="20"/>
      <c r="BL186" s="270">
        <f>VLOOKUP(V186,'[1]PPTOS GENERALES 2024'!$AL$45:$BZ$56,27)*BK186</f>
        <v>0</v>
      </c>
      <c r="BM186" s="270"/>
      <c r="BN186" s="270">
        <f>VLOOKUP(V186,'[1]PPTOS GENERALES 2024'!$AL$45:$BZ$56,28)*BM186</f>
        <v>0</v>
      </c>
      <c r="BO186" s="270"/>
      <c r="BP186" s="270">
        <f>VLOOKUP(V186,'[1]PPTOS GENERALES 2024'!$AL$45:$BZ$56,29)*BO186</f>
        <v>0</v>
      </c>
      <c r="BQ186" s="270"/>
      <c r="BR186" s="270">
        <f>VLOOKUP(V186,'[1]PPTOS GENERALES 2024'!$AL$45:$BZ$56,30)*BQ186</f>
        <v>0</v>
      </c>
      <c r="BS186" s="270"/>
      <c r="BT186" s="270">
        <f>VLOOKUP(V186,'[1]PPTOS GENERALES 2024'!$AL$45:$BZ$56,31)*BS186</f>
        <v>0</v>
      </c>
      <c r="BU186" s="270"/>
      <c r="BV186" s="270">
        <f>VLOOKUP(V186,'[1]PPTOS GENERALES 2024'!$AL$45:$BZ$56,32)*BU186</f>
        <v>0</v>
      </c>
      <c r="BW186" s="270"/>
      <c r="BX186" s="270">
        <f>VLOOKUP(V186,'[1]PPTOS GENERALES 2024'!$AL$45:$BZ$56,33)*BW186</f>
        <v>0</v>
      </c>
      <c r="BY186" s="270"/>
      <c r="BZ186" s="270">
        <f>VLOOKUP(V186,'[1]PPTOS GENERALES 2024'!$AL$45:$BZ$56,34)*BY186</f>
        <v>0</v>
      </c>
      <c r="CA186" s="270"/>
      <c r="CB186" s="270">
        <f>VLOOKUP(V186,'[1]PPTOS GENERALES 2024'!$AL$45:$BZ$56,35)*CA186</f>
        <v>0</v>
      </c>
      <c r="CC186" s="270">
        <v>0</v>
      </c>
      <c r="CD186" s="270">
        <f>VLOOKUP(V186,'[1]PPTOS GENERALES 2024'!$AL$45:$BZ$56,36)*CC186</f>
        <v>0</v>
      </c>
      <c r="CE186" s="270">
        <v>0</v>
      </c>
      <c r="CF186" s="270">
        <f>VLOOKUP(V186,'[1]PPTOS GENERALES 2024'!$AL$45:$BZ$56,37)*CE186</f>
        <v>0</v>
      </c>
      <c r="CG186" s="270">
        <v>0</v>
      </c>
      <c r="CH186" s="270">
        <f>VLOOKUP(V186,'[1]PPTOS GENERALES 2024'!$AL$45:$BZ$56,38)*CG186</f>
        <v>0</v>
      </c>
      <c r="CI186" s="270">
        <v>0</v>
      </c>
      <c r="CJ186" s="270">
        <f>VLOOKUP(V186,'[1]PPTOS GENERALES 2024'!$AL$45:$BZ$56,39)*CI186</f>
        <v>0</v>
      </c>
      <c r="CK186" s="270"/>
      <c r="CL186" s="270">
        <f>VLOOKUP(V186,'[1]PPTOS GENERALES 2024'!$AL$45:$BZ$56,40)*CK186</f>
        <v>0</v>
      </c>
      <c r="CM186" s="270"/>
      <c r="CN186" s="270">
        <f>VLOOKUP(V186,'[1]PPTOS GENERALES 2024'!$AL$45:$BZ$56,41)*CM186</f>
        <v>0</v>
      </c>
      <c r="CO186" s="44"/>
      <c r="CP186" s="44"/>
      <c r="CQ186" s="44"/>
      <c r="CR186" s="44"/>
      <c r="CS186" s="452">
        <f t="array" ref="CS186">ROUND((Z186*12)+(AC186*2),2)</f>
        <v>10073.73</v>
      </c>
      <c r="CT186" s="44"/>
      <c r="CU186" s="44">
        <f>(AA186*12)+ (AD186*2)+AB186</f>
        <v>2311.6610000000001</v>
      </c>
      <c r="CV186" s="44"/>
      <c r="CW186" s="44">
        <f>(AE186+AF186)*14</f>
        <v>6645.66</v>
      </c>
      <c r="CX186" s="44">
        <f>AG186*14</f>
        <v>6982.22</v>
      </c>
      <c r="CY186" s="270">
        <f t="shared" si="136"/>
        <v>0</v>
      </c>
      <c r="CZ186" s="278">
        <f t="shared" si="137"/>
        <v>6982.22</v>
      </c>
      <c r="DA186" s="129">
        <f t="shared" si="144"/>
        <v>26013.271000000001</v>
      </c>
      <c r="DB186" s="21">
        <v>0</v>
      </c>
      <c r="DC186" s="53">
        <f t="shared" si="138"/>
        <v>26029.920000000002</v>
      </c>
      <c r="DD186" s="54">
        <f t="shared" si="139"/>
        <v>0.76622037178272806</v>
      </c>
      <c r="DE186" s="44"/>
      <c r="DF186" s="44"/>
      <c r="DG186" s="44">
        <f t="shared" si="140"/>
        <v>1859.28</v>
      </c>
      <c r="DH186" s="42" t="e">
        <f>#REF!-#REF!</f>
        <v>#REF!</v>
      </c>
      <c r="DI186" s="55" t="s">
        <v>122</v>
      </c>
      <c r="DJ186" s="130">
        <v>36894</v>
      </c>
      <c r="DK186" s="284">
        <v>45658</v>
      </c>
      <c r="DL186" s="58">
        <f t="shared" si="141"/>
        <v>7.666666666666667</v>
      </c>
      <c r="DM186" s="58">
        <f t="shared" si="142"/>
        <v>7.666666666666667</v>
      </c>
      <c r="DN186" s="59">
        <f>ROUND(AF186/30,2)</f>
        <v>0</v>
      </c>
      <c r="DO186" s="60">
        <f>ROUND(AJ186/30,2)</f>
        <v>0</v>
      </c>
      <c r="DP186" s="60">
        <f>ROUND(AL186/30,2)</f>
        <v>0</v>
      </c>
      <c r="DQ186" s="60">
        <f>ROUND(AN186/30,2)</f>
        <v>0</v>
      </c>
      <c r="DR186" s="60">
        <f>ROUND(AP186/30,2)</f>
        <v>0</v>
      </c>
      <c r="DS186" s="60">
        <f>ROUND(AR186/30,2)</f>
        <v>0</v>
      </c>
      <c r="DT186" s="60">
        <f>ROUND(AT186/30,2)</f>
        <v>0</v>
      </c>
      <c r="DU186" s="60">
        <f>ROUND(AV186/30,2)</f>
        <v>0</v>
      </c>
      <c r="DV186" s="60">
        <f>ROUND(AX186/30,2)</f>
        <v>0</v>
      </c>
      <c r="DW186" s="60">
        <f>ROUND(AZ186/30,2)</f>
        <v>0</v>
      </c>
      <c r="DX186" s="60">
        <f>ROUND(BB186/30,2)</f>
        <v>0</v>
      </c>
      <c r="DY186" s="61"/>
      <c r="DZ186" s="62">
        <v>187</v>
      </c>
      <c r="EA186" s="62">
        <v>1390.57</v>
      </c>
      <c r="EB186" s="63" t="e">
        <f>#REF!-DZ186</f>
        <v>#REF!</v>
      </c>
      <c r="EC186" s="64">
        <f>DG186-EA186</f>
        <v>468.71000000000004</v>
      </c>
      <c r="ED186" s="64">
        <f>ROUND(DB186/2,2)</f>
        <v>0</v>
      </c>
      <c r="EE186" s="61"/>
      <c r="EF186" s="61"/>
      <c r="EG186" s="61"/>
      <c r="EH186" s="61"/>
      <c r="EI186" s="134" t="s">
        <v>123</v>
      </c>
      <c r="EJ186" s="41">
        <v>920</v>
      </c>
      <c r="EK186" s="67">
        <v>9</v>
      </c>
      <c r="EL186" s="68">
        <v>2</v>
      </c>
      <c r="EM186" s="68">
        <v>0</v>
      </c>
      <c r="EN186" s="300" t="s">
        <v>132</v>
      </c>
      <c r="EO186" s="537" t="s">
        <v>132</v>
      </c>
      <c r="EP186" s="206"/>
      <c r="EQ186" s="206"/>
      <c r="ER186" s="206"/>
      <c r="ES186" s="206"/>
      <c r="ET186" s="206"/>
      <c r="EU186" s="206"/>
      <c r="EV186" s="206"/>
      <c r="EW186" s="206"/>
      <c r="EX186" s="206"/>
      <c r="EY186" s="206"/>
      <c r="EZ186" s="206"/>
      <c r="FA186" s="206"/>
      <c r="FB186" s="206"/>
      <c r="FC186" s="206"/>
      <c r="FD186" s="206"/>
      <c r="FE186" s="206"/>
      <c r="FF186" s="206"/>
      <c r="FG186" s="206"/>
      <c r="FH186" s="206"/>
      <c r="FI186" s="206"/>
      <c r="FJ186" s="206"/>
      <c r="FK186" s="206"/>
      <c r="FL186" s="206"/>
      <c r="FM186" s="206"/>
      <c r="FN186" s="206"/>
      <c r="FO186" s="206"/>
      <c r="FP186" s="206"/>
      <c r="FQ186" s="206"/>
      <c r="FR186" s="206"/>
      <c r="FS186" s="206"/>
      <c r="FT186" s="206"/>
      <c r="FU186" s="206"/>
      <c r="FV186" s="206"/>
      <c r="FW186" s="206"/>
      <c r="FX186" s="206"/>
      <c r="FY186" s="206"/>
      <c r="FZ186" s="206"/>
      <c r="GA186" s="206"/>
      <c r="GB186" s="206"/>
      <c r="GC186" s="206"/>
      <c r="GD186" s="206"/>
      <c r="GE186" s="206"/>
      <c r="GF186" s="206"/>
      <c r="GG186" s="206"/>
      <c r="GH186" s="206"/>
      <c r="GI186" s="206"/>
      <c r="GJ186" s="206"/>
      <c r="GK186" s="206"/>
      <c r="GL186" s="206"/>
      <c r="GM186" s="206"/>
      <c r="GN186" s="206"/>
      <c r="GO186" s="206"/>
      <c r="GP186" s="206"/>
      <c r="GQ186" s="206"/>
      <c r="GR186" s="206"/>
      <c r="GS186" s="206"/>
      <c r="GT186" s="206"/>
      <c r="GU186" s="206"/>
      <c r="GV186" s="206"/>
      <c r="GW186" s="206"/>
      <c r="GX186" s="206"/>
      <c r="GY186" s="206"/>
      <c r="GZ186" s="206"/>
      <c r="HA186" s="206"/>
      <c r="HB186" s="206"/>
      <c r="HC186" s="206"/>
      <c r="HD186" s="206"/>
      <c r="HE186" s="206"/>
      <c r="HF186" s="206"/>
      <c r="HG186" s="206"/>
      <c r="HH186" s="206"/>
      <c r="HI186" s="206"/>
      <c r="HJ186" s="206"/>
      <c r="HK186" s="206"/>
      <c r="HL186" s="206"/>
      <c r="HM186" s="206"/>
      <c r="HN186" s="206"/>
      <c r="HO186" s="206"/>
      <c r="HP186" s="206"/>
      <c r="HQ186" s="206"/>
      <c r="HR186" s="206"/>
      <c r="HS186" s="206"/>
      <c r="HT186" s="206"/>
      <c r="HU186" s="206"/>
      <c r="HV186" s="206"/>
      <c r="HW186" s="206"/>
      <c r="HX186" s="206"/>
      <c r="HY186" s="206"/>
      <c r="HZ186" s="206"/>
      <c r="IA186" s="206"/>
      <c r="IB186" s="206"/>
      <c r="IC186" s="206"/>
      <c r="ID186" s="206"/>
      <c r="IE186" s="590"/>
      <c r="IF186" s="590"/>
      <c r="IG186" s="590"/>
      <c r="IH186" s="590"/>
      <c r="II186" s="590"/>
      <c r="IJ186" s="590"/>
      <c r="IK186" s="590"/>
      <c r="IL186" s="590"/>
      <c r="IM186" s="590"/>
      <c r="IN186" s="590"/>
      <c r="IO186" s="590"/>
      <c r="IP186" s="590"/>
      <c r="IQ186" s="590"/>
      <c r="IR186" s="590"/>
      <c r="IS186" s="590"/>
      <c r="IT186" s="590"/>
      <c r="IU186" s="590"/>
      <c r="IV186" s="590"/>
      <c r="IW186" s="590"/>
      <c r="IX186" s="590"/>
      <c r="IY186" s="590"/>
      <c r="IZ186" s="590"/>
      <c r="JA186" s="590"/>
      <c r="JB186" s="590"/>
      <c r="JC186" s="590"/>
      <c r="JD186" s="590"/>
      <c r="JE186" s="590"/>
      <c r="JF186" s="590"/>
      <c r="JG186" s="590"/>
      <c r="JH186" s="590"/>
      <c r="JI186" s="590"/>
      <c r="JJ186" s="590"/>
      <c r="JK186" s="590"/>
      <c r="JL186" s="590"/>
      <c r="JM186" s="590"/>
      <c r="JN186" s="590"/>
      <c r="JO186" s="590"/>
      <c r="JP186" s="590"/>
      <c r="JQ186" s="590"/>
      <c r="JR186" s="590"/>
      <c r="JS186" s="590"/>
      <c r="JT186" s="590"/>
      <c r="JU186" s="590"/>
      <c r="JV186" s="590"/>
      <c r="JW186" s="590"/>
      <c r="JX186" s="590"/>
      <c r="JY186" s="590"/>
      <c r="JZ186" s="590"/>
      <c r="KA186" s="590"/>
      <c r="KB186" s="590"/>
      <c r="KC186" s="590"/>
      <c r="KD186" s="590"/>
      <c r="KE186" s="590"/>
      <c r="KF186" s="590"/>
      <c r="KG186" s="590"/>
      <c r="KH186" s="590"/>
      <c r="KI186" s="590"/>
      <c r="KJ186" s="590"/>
      <c r="KK186" s="590"/>
      <c r="KL186" s="590"/>
      <c r="KM186" s="590"/>
      <c r="KN186" s="590"/>
      <c r="KO186" s="590"/>
      <c r="KP186" s="590"/>
      <c r="KQ186" s="590"/>
      <c r="KR186" s="590"/>
      <c r="KS186" s="590"/>
      <c r="KT186" s="590"/>
      <c r="KU186" s="590"/>
      <c r="KV186" s="590"/>
      <c r="KW186" s="590"/>
      <c r="KX186" s="590"/>
      <c r="KY186" s="590"/>
      <c r="KZ186" s="590"/>
      <c r="LA186" s="590"/>
      <c r="LB186" s="590"/>
      <c r="LC186" s="590"/>
      <c r="LD186" s="590"/>
      <c r="LE186" s="590"/>
      <c r="LF186" s="590"/>
      <c r="LG186" s="590"/>
      <c r="LH186" s="590"/>
      <c r="LI186" s="590"/>
      <c r="LJ186" s="590"/>
      <c r="LK186" s="590"/>
      <c r="LL186" s="590"/>
      <c r="LM186" s="590"/>
      <c r="LN186" s="590"/>
      <c r="LO186" s="590"/>
      <c r="LP186" s="590"/>
      <c r="LQ186" s="590"/>
      <c r="LR186" s="590"/>
      <c r="LS186" s="590"/>
      <c r="LT186" s="590"/>
      <c r="LU186" s="590"/>
      <c r="LV186" s="590"/>
      <c r="LW186" s="590"/>
      <c r="LX186" s="590"/>
      <c r="LY186" s="590"/>
      <c r="LZ186" s="590"/>
      <c r="MA186" s="590"/>
      <c r="MB186" s="590"/>
      <c r="MC186" s="590"/>
      <c r="MD186" s="590"/>
      <c r="ME186" s="590"/>
      <c r="MF186" s="590"/>
      <c r="MG186" s="590"/>
      <c r="MH186" s="590"/>
      <c r="MI186" s="590"/>
      <c r="MJ186" s="590"/>
      <c r="MK186" s="590"/>
      <c r="ML186" s="590"/>
      <c r="MM186" s="590"/>
      <c r="MN186" s="590"/>
      <c r="MO186" s="590"/>
      <c r="MP186" s="590"/>
      <c r="MQ186" s="590"/>
      <c r="MR186" s="590"/>
      <c r="MS186" s="590"/>
      <c r="MT186" s="590"/>
      <c r="MU186" s="590"/>
      <c r="MV186" s="590"/>
      <c r="MW186" s="590"/>
      <c r="MX186" s="590"/>
      <c r="MY186" s="590"/>
      <c r="MZ186" s="590"/>
      <c r="NA186" s="590"/>
      <c r="NB186" s="590"/>
      <c r="NC186" s="590"/>
      <c r="ND186" s="590"/>
      <c r="NE186" s="590"/>
      <c r="NF186" s="590"/>
      <c r="NG186" s="590"/>
      <c r="NH186" s="590"/>
      <c r="NI186" s="590"/>
      <c r="NJ186" s="590"/>
      <c r="NK186" s="590"/>
      <c r="NL186" s="590"/>
      <c r="NM186" s="590"/>
      <c r="NN186" s="590"/>
      <c r="NO186" s="590"/>
      <c r="NP186" s="590"/>
      <c r="NQ186" s="590"/>
      <c r="NR186" s="590"/>
      <c r="NS186" s="590"/>
      <c r="NT186" s="590"/>
      <c r="NU186" s="590"/>
      <c r="NV186" s="590"/>
      <c r="NW186" s="590"/>
      <c r="NX186" s="590"/>
      <c r="NY186" s="590"/>
      <c r="NZ186" s="590"/>
      <c r="OA186" s="590"/>
      <c r="OB186" s="590"/>
      <c r="OC186" s="590"/>
      <c r="OD186" s="590"/>
      <c r="OE186" s="590"/>
      <c r="OF186" s="590"/>
      <c r="OG186" s="590"/>
      <c r="OH186" s="590"/>
      <c r="OI186" s="590"/>
      <c r="OJ186" s="590"/>
      <c r="OK186" s="590"/>
      <c r="OL186" s="590"/>
      <c r="OM186" s="590"/>
      <c r="ON186" s="590"/>
      <c r="OO186" s="590"/>
      <c r="OP186" s="590"/>
      <c r="OQ186" s="590"/>
      <c r="OR186" s="590"/>
      <c r="OS186" s="590"/>
      <c r="OT186" s="590"/>
      <c r="OU186" s="590"/>
      <c r="OV186" s="590"/>
      <c r="OW186" s="590"/>
      <c r="OX186" s="590"/>
      <c r="OY186" s="590"/>
      <c r="OZ186" s="590"/>
      <c r="PA186" s="590"/>
      <c r="PB186" s="590"/>
      <c r="PC186" s="590"/>
      <c r="PD186" s="590"/>
      <c r="PE186" s="590"/>
      <c r="PF186" s="590"/>
      <c r="PG186" s="590"/>
      <c r="PH186" s="590"/>
      <c r="PI186" s="590"/>
      <c r="PJ186" s="590"/>
      <c r="PK186" s="590"/>
      <c r="PL186" s="590"/>
      <c r="PM186" s="590"/>
      <c r="PN186" s="590"/>
      <c r="PO186" s="590"/>
      <c r="PP186" s="590"/>
      <c r="PQ186" s="590"/>
      <c r="PR186" s="590"/>
      <c r="PS186" s="590"/>
      <c r="PT186" s="590"/>
      <c r="PU186" s="590"/>
      <c r="PV186" s="590"/>
      <c r="PW186" s="590"/>
      <c r="PX186" s="590"/>
      <c r="PY186" s="590"/>
      <c r="PZ186" s="590"/>
      <c r="QA186" s="590"/>
      <c r="QB186" s="590"/>
      <c r="QC186" s="590"/>
      <c r="QD186" s="590"/>
      <c r="QE186" s="590"/>
      <c r="QF186" s="590"/>
      <c r="QG186" s="590"/>
      <c r="QH186" s="590"/>
      <c r="QI186" s="590"/>
      <c r="QJ186" s="590"/>
      <c r="QK186" s="590"/>
      <c r="QL186" s="590"/>
      <c r="QM186" s="590"/>
      <c r="QN186" s="590"/>
      <c r="QO186" s="590"/>
      <c r="QP186" s="590"/>
      <c r="QQ186" s="590"/>
      <c r="QR186" s="590"/>
      <c r="QS186" s="590"/>
      <c r="QT186" s="590"/>
      <c r="QU186" s="590"/>
      <c r="QV186" s="590"/>
      <c r="QW186" s="590"/>
      <c r="QX186" s="590"/>
      <c r="QY186" s="590"/>
      <c r="QZ186" s="590"/>
      <c r="RA186" s="590"/>
      <c r="RB186" s="590"/>
      <c r="RC186" s="590"/>
      <c r="RD186" s="590"/>
      <c r="RE186" s="590"/>
      <c r="RF186" s="590"/>
      <c r="RG186" s="590"/>
      <c r="RH186" s="590"/>
      <c r="RI186" s="590"/>
      <c r="RJ186" s="590"/>
      <c r="RK186" s="590"/>
      <c r="RL186" s="590"/>
      <c r="RM186" s="590"/>
      <c r="RN186" s="590"/>
      <c r="RO186" s="590"/>
      <c r="RP186" s="590"/>
      <c r="RQ186" s="590"/>
      <c r="RR186" s="590"/>
      <c r="RS186" s="590"/>
      <c r="RT186" s="590"/>
      <c r="RU186" s="590"/>
      <c r="RV186" s="590"/>
      <c r="RW186" s="590"/>
      <c r="RX186" s="590"/>
      <c r="RY186" s="590"/>
      <c r="RZ186" s="590"/>
      <c r="SA186" s="590"/>
      <c r="SB186" s="590"/>
      <c r="SC186" s="590"/>
      <c r="SD186" s="590"/>
      <c r="SE186" s="590"/>
      <c r="SF186" s="590"/>
      <c r="SG186" s="590"/>
      <c r="SH186" s="590"/>
      <c r="SI186" s="590"/>
      <c r="SJ186" s="590"/>
      <c r="SK186" s="590"/>
      <c r="SL186" s="590"/>
      <c r="SM186" s="590"/>
      <c r="SN186" s="590"/>
      <c r="SO186" s="590"/>
      <c r="SP186" s="590"/>
      <c r="SQ186" s="590"/>
      <c r="SR186" s="590"/>
      <c r="SS186" s="590"/>
      <c r="ST186" s="590"/>
      <c r="SU186" s="590"/>
      <c r="SV186" s="590"/>
      <c r="SW186" s="590"/>
      <c r="SX186" s="590"/>
      <c r="SY186" s="590"/>
      <c r="SZ186" s="590"/>
      <c r="TA186" s="590"/>
      <c r="TB186" s="590"/>
      <c r="TC186" s="590"/>
      <c r="TD186" s="590"/>
      <c r="TE186" s="590"/>
      <c r="TF186" s="590"/>
      <c r="TG186" s="590"/>
      <c r="TH186" s="590"/>
      <c r="TI186" s="590"/>
      <c r="TJ186" s="590"/>
      <c r="TK186" s="590"/>
      <c r="TL186" s="590"/>
      <c r="TM186" s="590"/>
      <c r="TN186" s="590"/>
      <c r="TO186" s="590"/>
      <c r="TP186" s="590"/>
      <c r="TQ186" s="590"/>
      <c r="TR186" s="590"/>
      <c r="TS186" s="590"/>
      <c r="TT186" s="590"/>
      <c r="TU186" s="590"/>
      <c r="TV186" s="590"/>
      <c r="TW186" s="590"/>
      <c r="TX186" s="590"/>
      <c r="TY186" s="590"/>
      <c r="TZ186" s="590"/>
      <c r="UA186" s="590"/>
      <c r="UB186" s="590"/>
      <c r="UC186" s="590"/>
      <c r="UD186" s="590"/>
      <c r="UE186" s="590"/>
      <c r="UF186" s="590"/>
      <c r="UG186" s="590"/>
      <c r="UH186" s="590"/>
      <c r="UI186" s="590"/>
      <c r="UJ186" s="590"/>
      <c r="UK186" s="590"/>
      <c r="UL186" s="590"/>
      <c r="UM186" s="590"/>
      <c r="UN186" s="590"/>
      <c r="UO186" s="590"/>
      <c r="UP186" s="590"/>
      <c r="UQ186" s="590"/>
      <c r="UR186" s="590"/>
      <c r="US186" s="590"/>
      <c r="UT186" s="590"/>
      <c r="UU186" s="590"/>
      <c r="UV186" s="590"/>
      <c r="UW186" s="590"/>
      <c r="UX186" s="590"/>
      <c r="UY186" s="590"/>
      <c r="UZ186" s="590"/>
      <c r="VA186" s="590"/>
      <c r="VB186" s="590"/>
      <c r="VC186" s="590"/>
      <c r="VD186" s="590"/>
      <c r="VE186" s="590"/>
      <c r="VF186" s="590"/>
      <c r="VG186" s="590"/>
      <c r="VH186" s="590"/>
      <c r="VI186" s="590"/>
      <c r="VJ186" s="590"/>
      <c r="VK186" s="590"/>
      <c r="VL186" s="590"/>
      <c r="VM186" s="590"/>
      <c r="VN186" s="590"/>
      <c r="VO186" s="590"/>
      <c r="VP186" s="590"/>
      <c r="VQ186" s="590"/>
      <c r="VR186" s="590"/>
      <c r="VS186" s="590"/>
      <c r="VT186" s="590"/>
      <c r="VU186" s="590"/>
      <c r="VV186" s="590"/>
      <c r="VW186" s="590"/>
      <c r="VX186" s="590"/>
      <c r="VY186" s="590"/>
      <c r="VZ186" s="590"/>
      <c r="WA186" s="590"/>
      <c r="WB186" s="590"/>
      <c r="WC186" s="590"/>
      <c r="WD186" s="590"/>
      <c r="WE186" s="590"/>
      <c r="WF186" s="590"/>
      <c r="WG186" s="590"/>
      <c r="WH186" s="590"/>
      <c r="WI186" s="590"/>
      <c r="WJ186" s="590"/>
      <c r="WK186" s="590"/>
      <c r="WL186" s="590"/>
      <c r="WM186" s="590"/>
      <c r="WN186" s="590"/>
      <c r="WO186" s="590"/>
      <c r="WP186" s="590"/>
      <c r="WQ186" s="590"/>
      <c r="WR186" s="590"/>
      <c r="WS186" s="590"/>
      <c r="WT186" s="590"/>
      <c r="WU186" s="590"/>
      <c r="WV186" s="590"/>
      <c r="WW186" s="590"/>
      <c r="WX186" s="590"/>
      <c r="WY186" s="590"/>
      <c r="WZ186" s="590"/>
      <c r="XA186" s="590"/>
      <c r="XB186" s="590"/>
      <c r="XC186" s="590"/>
      <c r="XD186" s="590"/>
      <c r="XE186" s="590"/>
      <c r="XF186" s="590"/>
      <c r="XG186" s="590"/>
      <c r="XH186" s="590"/>
      <c r="XI186" s="590"/>
      <c r="XJ186" s="590"/>
      <c r="XK186" s="590"/>
      <c r="XL186" s="590"/>
      <c r="XM186" s="590"/>
      <c r="XN186" s="590"/>
      <c r="XO186" s="590"/>
      <c r="XP186" s="590"/>
      <c r="XQ186" s="590"/>
      <c r="XR186" s="590"/>
      <c r="XS186" s="590"/>
      <c r="XT186" s="590"/>
      <c r="XU186" s="590"/>
      <c r="XV186" s="590"/>
      <c r="XW186" s="590"/>
      <c r="XX186" s="590"/>
      <c r="XY186" s="590"/>
      <c r="XZ186" s="590"/>
      <c r="YA186" s="590"/>
      <c r="YB186" s="590"/>
      <c r="YC186" s="590"/>
      <c r="YD186" s="590"/>
      <c r="YE186" s="590"/>
      <c r="YF186" s="590"/>
      <c r="YG186" s="590"/>
      <c r="YH186" s="590"/>
      <c r="YI186" s="590"/>
      <c r="YJ186" s="590"/>
      <c r="YK186" s="590"/>
      <c r="YL186" s="590"/>
      <c r="YM186" s="590"/>
      <c r="YN186" s="590"/>
      <c r="YO186" s="590"/>
      <c r="YP186" s="590"/>
      <c r="YQ186" s="590"/>
      <c r="YR186" s="590"/>
      <c r="YS186" s="590"/>
      <c r="YT186" s="590"/>
      <c r="YU186" s="590"/>
      <c r="YV186" s="590"/>
      <c r="YW186" s="590"/>
      <c r="YX186" s="590"/>
      <c r="YY186" s="590"/>
      <c r="YZ186" s="590"/>
      <c r="ZA186" s="590"/>
      <c r="ZB186" s="590"/>
      <c r="ZC186" s="590"/>
      <c r="ZD186" s="590"/>
      <c r="ZE186" s="590"/>
      <c r="ZF186" s="590"/>
      <c r="ZG186" s="590"/>
      <c r="ZH186" s="590"/>
      <c r="ZI186" s="590"/>
      <c r="ZJ186" s="590"/>
      <c r="ZK186" s="590"/>
      <c r="ZL186" s="590"/>
      <c r="ZM186" s="590"/>
      <c r="ZN186" s="590"/>
      <c r="ZO186" s="590"/>
      <c r="ZP186" s="590"/>
      <c r="ZQ186" s="590"/>
      <c r="ZR186" s="590"/>
      <c r="ZS186" s="590"/>
      <c r="ZT186" s="590"/>
      <c r="ZU186" s="590"/>
      <c r="ZV186" s="590"/>
      <c r="ZW186" s="590"/>
      <c r="ZX186" s="590"/>
      <c r="ZY186" s="590"/>
      <c r="ZZ186" s="590"/>
      <c r="AAA186" s="590"/>
      <c r="AAB186" s="590"/>
      <c r="AAC186" s="590"/>
      <c r="AAD186" s="590"/>
      <c r="AAE186" s="590"/>
      <c r="AAF186" s="590"/>
      <c r="AAG186" s="590"/>
      <c r="AAH186" s="590"/>
      <c r="AAI186" s="590"/>
      <c r="AAJ186" s="590"/>
      <c r="AAK186" s="590"/>
      <c r="AAL186" s="590"/>
      <c r="AAM186" s="590"/>
      <c r="AAN186" s="590"/>
      <c r="AAO186" s="590"/>
      <c r="AAP186" s="590"/>
      <c r="AAQ186" s="590"/>
      <c r="AAR186" s="590"/>
      <c r="AAS186" s="590"/>
      <c r="AAT186" s="590"/>
      <c r="AAU186" s="590"/>
      <c r="AAV186" s="590"/>
      <c r="AAW186" s="590"/>
      <c r="AAX186" s="590"/>
      <c r="AAY186" s="590"/>
      <c r="AAZ186" s="590"/>
      <c r="ABA186" s="590"/>
      <c r="ABB186" s="590"/>
      <c r="ABC186" s="590"/>
      <c r="ABD186" s="590"/>
      <c r="ABE186" s="590"/>
      <c r="ABF186" s="590"/>
      <c r="ABG186" s="590"/>
      <c r="ABH186" s="590"/>
      <c r="ABI186" s="590"/>
      <c r="ABJ186" s="590"/>
      <c r="ABK186" s="590"/>
      <c r="ABL186" s="590"/>
      <c r="ABM186" s="590"/>
      <c r="ABN186" s="590"/>
      <c r="ABO186" s="590"/>
      <c r="ABP186" s="590"/>
      <c r="ABQ186" s="590"/>
      <c r="ABR186" s="590"/>
      <c r="ABS186" s="590"/>
      <c r="ABT186" s="590"/>
      <c r="ABU186" s="590"/>
      <c r="ABV186" s="590"/>
      <c r="ABW186" s="590"/>
      <c r="ABX186" s="590"/>
      <c r="ABY186" s="590"/>
      <c r="ABZ186" s="590"/>
      <c r="ACA186" s="590"/>
      <c r="ACB186" s="590"/>
      <c r="ACC186" s="590"/>
      <c r="ACD186" s="590"/>
      <c r="ACE186" s="590"/>
      <c r="ACF186" s="590"/>
      <c r="ACG186" s="590"/>
      <c r="ACH186" s="590"/>
      <c r="ACI186" s="590"/>
      <c r="ACJ186" s="590"/>
      <c r="ACK186" s="590"/>
      <c r="ACL186" s="590"/>
      <c r="ACM186" s="590"/>
      <c r="ACN186" s="590"/>
      <c r="ACO186" s="590"/>
      <c r="ACP186" s="590"/>
      <c r="ACQ186" s="590"/>
      <c r="ACR186" s="590"/>
      <c r="ACS186" s="590"/>
      <c r="ACT186" s="590"/>
      <c r="ACU186" s="590"/>
      <c r="ACV186" s="590"/>
      <c r="ACW186" s="590"/>
      <c r="ACX186" s="590"/>
      <c r="ACY186" s="590"/>
      <c r="ACZ186" s="590"/>
      <c r="ADA186" s="590"/>
      <c r="ADB186" s="590"/>
      <c r="ADC186" s="590"/>
      <c r="ADD186" s="590"/>
      <c r="ADE186" s="590"/>
      <c r="ADF186" s="590"/>
      <c r="ADG186" s="590"/>
      <c r="ADH186" s="590"/>
      <c r="ADI186" s="590"/>
      <c r="ADJ186" s="590"/>
      <c r="ADK186" s="590"/>
      <c r="ADL186" s="590"/>
      <c r="ADM186" s="590"/>
      <c r="ADN186" s="590"/>
      <c r="ADO186" s="590"/>
      <c r="ADP186" s="590"/>
      <c r="ADQ186" s="590"/>
      <c r="ADR186" s="590"/>
      <c r="ADS186" s="590"/>
      <c r="ADT186" s="590"/>
      <c r="ADU186" s="590"/>
      <c r="ADV186" s="590"/>
      <c r="ADW186" s="590"/>
      <c r="ADX186" s="590"/>
      <c r="ADY186" s="590"/>
      <c r="ADZ186" s="590"/>
      <c r="AEA186" s="590"/>
      <c r="AEB186" s="590"/>
      <c r="AEC186" s="590"/>
      <c r="AED186" s="590"/>
      <c r="AEE186" s="590"/>
      <c r="AEF186" s="590"/>
      <c r="AEG186" s="590"/>
      <c r="AEH186" s="590"/>
      <c r="AEI186" s="590"/>
      <c r="AEJ186" s="590"/>
      <c r="AEK186" s="590"/>
      <c r="AEL186" s="590"/>
      <c r="AEM186" s="590"/>
      <c r="AEN186" s="590"/>
      <c r="AEO186" s="590"/>
      <c r="AEP186" s="590"/>
      <c r="AEQ186" s="590"/>
      <c r="AER186" s="590"/>
      <c r="AES186" s="590"/>
      <c r="AET186" s="590"/>
      <c r="AEU186" s="590"/>
      <c r="AEV186" s="590"/>
      <c r="AEW186" s="590"/>
      <c r="AEX186" s="590"/>
      <c r="AEY186" s="590"/>
      <c r="AEZ186" s="590"/>
      <c r="AFA186" s="590"/>
      <c r="AFB186" s="590"/>
      <c r="AFC186" s="590"/>
      <c r="AFD186" s="590"/>
      <c r="AFE186" s="590"/>
      <c r="AFF186" s="590"/>
      <c r="AFG186" s="590"/>
      <c r="AFH186" s="590"/>
      <c r="AFI186" s="590"/>
      <c r="AFJ186" s="590"/>
      <c r="AFK186" s="590"/>
      <c r="AFL186" s="590"/>
      <c r="AFM186" s="590"/>
      <c r="AFN186" s="590"/>
      <c r="AFO186" s="590"/>
      <c r="AFP186" s="590"/>
      <c r="AFQ186" s="590"/>
      <c r="AFR186" s="590"/>
      <c r="AFS186" s="590"/>
      <c r="AFT186" s="590"/>
      <c r="AFU186" s="590"/>
      <c r="AFV186" s="590"/>
      <c r="AFW186" s="590"/>
      <c r="AFX186" s="590"/>
      <c r="AFY186" s="590"/>
      <c r="AFZ186" s="590"/>
      <c r="AGA186" s="590"/>
      <c r="AGB186" s="590"/>
      <c r="AGC186" s="590"/>
      <c r="AGD186" s="590"/>
      <c r="AGE186" s="590"/>
      <c r="AGF186" s="590"/>
      <c r="AGG186" s="590"/>
      <c r="AGH186" s="590"/>
      <c r="AGI186" s="590"/>
      <c r="AGJ186" s="590"/>
      <c r="AGK186" s="590"/>
      <c r="AGL186" s="590"/>
      <c r="AGM186" s="590"/>
      <c r="AGN186" s="590"/>
      <c r="AGO186" s="590"/>
      <c r="AGP186" s="590"/>
      <c r="AGQ186" s="590"/>
      <c r="AGR186" s="590"/>
      <c r="AGS186" s="590"/>
      <c r="AGT186" s="590"/>
      <c r="AGU186" s="590"/>
      <c r="AGV186" s="590"/>
      <c r="AGW186" s="590"/>
      <c r="AGX186" s="590"/>
      <c r="AGY186" s="590"/>
      <c r="AGZ186" s="590"/>
      <c r="AHA186" s="590"/>
      <c r="AHB186" s="590"/>
      <c r="AHC186" s="590"/>
      <c r="AHD186" s="590"/>
      <c r="AHE186" s="590"/>
      <c r="AHF186" s="590"/>
      <c r="AHG186" s="590"/>
      <c r="AHH186" s="590"/>
      <c r="AHI186" s="590"/>
      <c r="AHJ186" s="590"/>
      <c r="AHK186" s="590"/>
      <c r="AHL186" s="590"/>
      <c r="AHM186" s="590"/>
      <c r="AHN186" s="590"/>
      <c r="AHO186" s="590"/>
      <c r="AHP186" s="590"/>
      <c r="AHQ186" s="590"/>
      <c r="AHR186" s="590"/>
      <c r="AHS186" s="590"/>
      <c r="AHT186" s="590"/>
      <c r="AHU186" s="590"/>
      <c r="AHV186" s="590"/>
      <c r="AHW186" s="590"/>
      <c r="AHX186" s="590"/>
      <c r="AHY186" s="590"/>
      <c r="AHZ186" s="590"/>
      <c r="AIA186" s="590"/>
      <c r="AIB186" s="590"/>
      <c r="AIC186" s="590"/>
      <c r="AID186" s="590"/>
      <c r="AIE186" s="590"/>
      <c r="AIF186" s="590"/>
      <c r="AIG186" s="590"/>
      <c r="AIH186" s="590"/>
      <c r="AII186" s="590"/>
      <c r="AIJ186" s="590"/>
      <c r="AIK186" s="590"/>
      <c r="AIL186" s="590"/>
      <c r="AIM186" s="590"/>
      <c r="AIN186" s="590"/>
      <c r="AIO186" s="590"/>
      <c r="AIP186" s="590"/>
      <c r="AIQ186" s="590"/>
      <c r="AIR186" s="590"/>
      <c r="AIS186" s="590"/>
      <c r="AIT186" s="590"/>
      <c r="AIU186" s="590"/>
      <c r="AIV186" s="590"/>
      <c r="AIW186" s="590"/>
      <c r="AIX186" s="590"/>
      <c r="AIY186" s="590"/>
      <c r="AIZ186" s="590"/>
      <c r="AJA186" s="590"/>
      <c r="AJB186" s="590"/>
      <c r="AJC186" s="590"/>
      <c r="AJD186" s="590"/>
      <c r="AJE186" s="590"/>
      <c r="AJF186" s="590"/>
      <c r="AJG186" s="590"/>
      <c r="AJH186" s="590"/>
      <c r="AJI186" s="590"/>
      <c r="AJJ186" s="590"/>
      <c r="AJK186" s="590"/>
      <c r="AJL186" s="590"/>
      <c r="AJM186" s="590"/>
      <c r="AJN186" s="590"/>
      <c r="AJO186" s="590"/>
      <c r="AJP186" s="590"/>
      <c r="AJQ186" s="590"/>
      <c r="AJR186" s="590"/>
      <c r="AJS186" s="590"/>
      <c r="AJT186" s="590"/>
      <c r="AJU186" s="590"/>
      <c r="AJV186" s="590"/>
      <c r="AJW186" s="590"/>
      <c r="AJX186" s="590"/>
      <c r="AJY186" s="590"/>
      <c r="AJZ186" s="590"/>
      <c r="AKA186" s="590"/>
      <c r="AKB186" s="590"/>
      <c r="AKC186" s="590"/>
      <c r="AKD186" s="590"/>
      <c r="AKE186" s="590"/>
      <c r="AKF186" s="590"/>
      <c r="AKG186" s="590"/>
      <c r="AKH186" s="590"/>
      <c r="AKI186" s="590"/>
      <c r="AKJ186" s="590"/>
      <c r="AKK186" s="590"/>
      <c r="AKL186" s="590"/>
      <c r="AKM186" s="590"/>
      <c r="AKN186" s="590"/>
      <c r="AKO186" s="590"/>
      <c r="AKP186" s="590"/>
      <c r="AKQ186" s="590"/>
      <c r="AKR186" s="590"/>
      <c r="AKS186" s="590"/>
      <c r="AKT186" s="590"/>
      <c r="AKU186" s="590"/>
      <c r="AKV186" s="590"/>
      <c r="AKW186" s="590"/>
      <c r="AKX186" s="590"/>
      <c r="AKY186" s="590"/>
      <c r="AKZ186" s="590"/>
      <c r="ALA186" s="590"/>
      <c r="ALB186" s="590"/>
      <c r="ALC186" s="590"/>
      <c r="ALD186" s="590"/>
      <c r="ALE186" s="590"/>
      <c r="ALF186" s="590"/>
      <c r="ALG186" s="590"/>
      <c r="ALH186" s="590"/>
      <c r="ALI186" s="590"/>
      <c r="ALJ186" s="590"/>
      <c r="ALK186" s="590"/>
      <c r="ALL186" s="590"/>
      <c r="ALM186" s="590"/>
      <c r="ALN186" s="590"/>
      <c r="ALO186" s="590"/>
      <c r="ALP186" s="590"/>
      <c r="ALQ186" s="590"/>
      <c r="ALR186" s="590"/>
      <c r="ALS186" s="590"/>
      <c r="ALT186" s="590"/>
      <c r="ALU186" s="590"/>
      <c r="ALV186" s="590"/>
      <c r="ALW186" s="590"/>
      <c r="ALX186" s="590"/>
      <c r="ALY186" s="590"/>
      <c r="ALZ186" s="590"/>
      <c r="AMA186" s="590"/>
      <c r="AMB186" s="590"/>
      <c r="AMC186" s="590"/>
      <c r="AMD186" s="590"/>
      <c r="AME186" s="590"/>
      <c r="AMF186" s="590"/>
      <c r="AMG186" s="590"/>
      <c r="AMH186" s="590"/>
      <c r="AMI186" s="590"/>
      <c r="AMJ186" s="590"/>
      <c r="AMK186" s="590"/>
      <c r="AML186" s="590"/>
      <c r="AMM186" s="590"/>
      <c r="AMN186" s="590"/>
      <c r="AMO186" s="590"/>
      <c r="AMP186" s="590"/>
      <c r="AMQ186" s="590"/>
      <c r="AMR186" s="590"/>
      <c r="AMS186" s="590"/>
      <c r="AMT186" s="590"/>
      <c r="AMU186" s="590"/>
      <c r="AMV186" s="590"/>
      <c r="AMW186" s="590"/>
      <c r="AMX186" s="590"/>
      <c r="AMY186" s="590"/>
      <c r="AMZ186" s="590"/>
      <c r="ANA186" s="590"/>
      <c r="ANB186" s="590"/>
      <c r="ANC186" s="590"/>
      <c r="AND186" s="590"/>
      <c r="ANE186" s="590"/>
      <c r="ANF186" s="590"/>
      <c r="ANG186" s="590"/>
      <c r="ANH186" s="590"/>
      <c r="ANI186" s="590"/>
      <c r="ANJ186" s="590"/>
    </row>
    <row r="187" spans="1:1050" ht="26.1" customHeight="1" outlineLevel="2" x14ac:dyDescent="0.2">
      <c r="A187" s="386">
        <f>EJ187</f>
        <v>920</v>
      </c>
      <c r="B187" s="387" t="s">
        <v>137</v>
      </c>
      <c r="C187" s="387" t="s">
        <v>113</v>
      </c>
      <c r="D187" s="387" t="s">
        <v>10</v>
      </c>
      <c r="E187" s="387" t="s">
        <v>115</v>
      </c>
      <c r="F187" s="387"/>
      <c r="G187" s="388" t="s">
        <v>261</v>
      </c>
      <c r="H187" s="389" t="s">
        <v>130</v>
      </c>
      <c r="I187" s="389">
        <v>14</v>
      </c>
      <c r="J187" s="391">
        <v>515.26</v>
      </c>
      <c r="K187" s="391">
        <v>37.89</v>
      </c>
      <c r="L187" s="409">
        <v>301.61</v>
      </c>
      <c r="M187" s="409">
        <v>216.69</v>
      </c>
      <c r="N187" s="409"/>
      <c r="O187" s="409"/>
      <c r="P187" s="409"/>
      <c r="Q187" s="408"/>
      <c r="R187" s="408"/>
      <c r="S187" s="408"/>
      <c r="T187" s="408">
        <f t="shared" si="134"/>
        <v>1071.45</v>
      </c>
      <c r="U187" s="408">
        <f t="shared" si="135"/>
        <v>14566.919999999998</v>
      </c>
      <c r="V187" s="389">
        <v>3</v>
      </c>
      <c r="W187" s="392">
        <v>16</v>
      </c>
      <c r="X187" s="393">
        <f>VLOOKUP(W187,'[1]PPTOS GENERALES 2024'!$AO$61:$AQ$63,3)*Y187</f>
        <v>436.27</v>
      </c>
      <c r="Y187" s="394">
        <v>1</v>
      </c>
      <c r="Z187" s="395">
        <f>VLOOKUP(C187,'[1]PPTOS GENERALES 2024'!$AL$3:$AO$8,4)*Y187</f>
        <v>659.44</v>
      </c>
      <c r="AA187" s="395">
        <f>VLOOKUP(C187,'[1]PPTOS GENERALES 2024'!$AL$3:$AP$8,5)*DM187*Y187</f>
        <v>156.98666666666665</v>
      </c>
      <c r="AB187" s="395"/>
      <c r="AC187" s="391">
        <f>VLOOKUP(C187,'[1]PPTOS GENERALES 2024'!$AU$3:$AV$8,2)*Y187</f>
        <v>659.44399999999996</v>
      </c>
      <c r="AD187" s="391">
        <f>VLOOKUP(C187,'[1]PPTOS GENERALES 2024'!$AU$3:$AW$8,3)*DM187*Y187</f>
        <v>156.94799999999995</v>
      </c>
      <c r="AE187" s="396">
        <f>VLOOKUP(I187,'[1]PPTOS GENERALES 2024'!$AO$60:$AQ$63,3)*Y187</f>
        <v>380.27</v>
      </c>
      <c r="AF187" s="391">
        <f t="shared" si="143"/>
        <v>56</v>
      </c>
      <c r="AG187" s="391">
        <f>VLOOKUP(V187,'[1]PPTOS GENERALES 2024'!$AL$61:$AU$63,10)*Y187</f>
        <v>465.15999999999997</v>
      </c>
      <c r="AH187" s="391"/>
      <c r="AI187" s="391"/>
      <c r="AJ187" s="391"/>
      <c r="AK187" s="397"/>
      <c r="AL187" s="391">
        <f>VLOOKUP(V187,'[1]PPTOS GENERALES 2024'!$AL$45:$BB$56,12)*AK187</f>
        <v>0</v>
      </c>
      <c r="AM187" s="397"/>
      <c r="AN187" s="391">
        <f>VLOOKUP(V187,'[1]PPTOS GENERALES 2024'!$AL$45:$BB$56,14)*AM187</f>
        <v>0</v>
      </c>
      <c r="AO187" s="397">
        <v>1</v>
      </c>
      <c r="AP187" s="391">
        <f>VLOOKUP(V187,'[1]PPTOS GENERALES 2024'!$AL$45:$BB$56,15)*AO187</f>
        <v>188.3</v>
      </c>
      <c r="AQ187" s="397"/>
      <c r="AR187" s="391">
        <f>VLOOKUP(V187,'[1]PPTOS GENERALES 2024'!$AL$45:$BB$56,17)*AQ187</f>
        <v>0</v>
      </c>
      <c r="AS187" s="397"/>
      <c r="AT187" s="391">
        <f>VLOOKUP(V187,'[1]PPTOS GENERALES 2024'!$AL$45:$BG$56,18)*AS187</f>
        <v>0</v>
      </c>
      <c r="AU187" s="398"/>
      <c r="AV187" s="391">
        <f>VLOOKUP(V187,'[1]PPTOS GENERALES 2024'!$AL$45:$BG$56,19)*AU187</f>
        <v>0</v>
      </c>
      <c r="AW187" s="398"/>
      <c r="AX187" s="391">
        <f>VLOOKUP(V187,'[1]PPTOS GENERALES 2024'!$AL$45:$BG$56,20)*AW187</f>
        <v>0</v>
      </c>
      <c r="AY187" s="398"/>
      <c r="AZ187" s="391">
        <f>VLOOKUP(V187,'[1]PPTOS GENERALES 2024'!$AL$45:$BG$56,21)*AY187</f>
        <v>0</v>
      </c>
      <c r="BA187" s="398"/>
      <c r="BB187" s="391">
        <f>VLOOKUP(V187,'[1]PPTOS GENERALES 2024'!$AL$45:$BG$56,22)*BA187</f>
        <v>0</v>
      </c>
      <c r="BC187" s="398"/>
      <c r="BD187" s="270">
        <f>VLOOKUP(V187,'[1]PPTOS GENERALES 2024'!$AL$45:$BZ$56,23)*BC187</f>
        <v>0</v>
      </c>
      <c r="BE187" s="398"/>
      <c r="BF187" s="270">
        <f>VLOOKUP(V187,'[1]PPTOS GENERALES 2024'!$AL$45:$BZ$56,24)*BE187</f>
        <v>0</v>
      </c>
      <c r="BG187" s="398"/>
      <c r="BH187" s="270">
        <f>VLOOKUP(V187,'[1]PPTOS GENERALES 2024'!$AL$45:$BZ$56,25)*BG187</f>
        <v>0</v>
      </c>
      <c r="BI187" s="398"/>
      <c r="BJ187" s="270">
        <f>VLOOKUP(V187,'[1]PPTOS GENERALES 2024'!$AL$45:$BZ$56,26)*BI187</f>
        <v>0</v>
      </c>
      <c r="BK187" s="398"/>
      <c r="BL187" s="270">
        <f>VLOOKUP(V187,'[1]PPTOS GENERALES 2024'!$AL$45:$BZ$56,27)*BK187</f>
        <v>0</v>
      </c>
      <c r="BM187" s="270"/>
      <c r="BN187" s="270">
        <f>VLOOKUP(V187,'[1]PPTOS GENERALES 2024'!$AL$45:$BZ$56,28)*BM187</f>
        <v>0</v>
      </c>
      <c r="BO187" s="270"/>
      <c r="BP187" s="270">
        <f>VLOOKUP(V187,'[1]PPTOS GENERALES 2024'!$AL$45:$BZ$56,29)*BO187</f>
        <v>0</v>
      </c>
      <c r="BQ187" s="270"/>
      <c r="BR187" s="270">
        <f>VLOOKUP(V187,'[1]PPTOS GENERALES 2024'!$AL$45:$BZ$56,30)*BQ187</f>
        <v>0</v>
      </c>
      <c r="BS187" s="270"/>
      <c r="BT187" s="270">
        <f>VLOOKUP(V187,'[1]PPTOS GENERALES 2024'!$AL$45:$BZ$56,31)*BS187</f>
        <v>0</v>
      </c>
      <c r="BU187" s="270"/>
      <c r="BV187" s="270">
        <f>VLOOKUP(V187,'[1]PPTOS GENERALES 2024'!$AL$45:$BZ$56,32)*BU187</f>
        <v>0</v>
      </c>
      <c r="BW187" s="270"/>
      <c r="BX187" s="270">
        <f>VLOOKUP(V187,'[1]PPTOS GENERALES 2024'!$AL$45:$BZ$56,33)*BW187</f>
        <v>0</v>
      </c>
      <c r="BY187" s="270"/>
      <c r="BZ187" s="270">
        <f>VLOOKUP(V187,'[1]PPTOS GENERALES 2024'!$AL$45:$BZ$56,34)*BY187</f>
        <v>0</v>
      </c>
      <c r="CA187" s="270"/>
      <c r="CB187" s="270">
        <f>VLOOKUP(V187,'[1]PPTOS GENERALES 2024'!$AL$45:$BZ$56,35)*CA187</f>
        <v>0</v>
      </c>
      <c r="CC187" s="270">
        <v>0</v>
      </c>
      <c r="CD187" s="270">
        <f>VLOOKUP(V187,'[1]PPTOS GENERALES 2024'!$AL$45:$BZ$56,36)*CC187</f>
        <v>0</v>
      </c>
      <c r="CE187" s="270">
        <v>0</v>
      </c>
      <c r="CF187" s="270">
        <f>VLOOKUP(V187,'[1]PPTOS GENERALES 2024'!$AL$45:$BZ$56,37)*CE187</f>
        <v>0</v>
      </c>
      <c r="CG187" s="270">
        <v>0</v>
      </c>
      <c r="CH187" s="270">
        <f>VLOOKUP(V187,'[1]PPTOS GENERALES 2024'!$AL$45:$BZ$56,38)*CG187</f>
        <v>0</v>
      </c>
      <c r="CI187" s="270">
        <v>0</v>
      </c>
      <c r="CJ187" s="270">
        <f>VLOOKUP(V187,'[1]PPTOS GENERALES 2024'!$AL$45:$BZ$56,39)*CI187</f>
        <v>0</v>
      </c>
      <c r="CK187" s="270">
        <v>1</v>
      </c>
      <c r="CL187" s="270">
        <f>VLOOKUP(V187,'[1]PPTOS GENERALES 2024'!$AL$45:$BZ$56,40)*CK187</f>
        <v>48.722625000000001</v>
      </c>
      <c r="CM187" s="270"/>
      <c r="CN187" s="270">
        <f>VLOOKUP(V187,'[1]PPTOS GENERALES 2024'!$AL$45:$BZ$56,41)*CM187</f>
        <v>0</v>
      </c>
      <c r="CO187" s="391"/>
      <c r="CP187" s="391"/>
      <c r="CQ187" s="391"/>
      <c r="CR187" s="391"/>
      <c r="CS187" s="391"/>
      <c r="CT187" s="391">
        <f t="array" ref="CT187">ROUND(Z187*14,2)</f>
        <v>9232.16</v>
      </c>
      <c r="CU187" s="391">
        <f t="array" ref="CU187">ROUND((AA187*12)+ (AD187*2)+AB187,2)</f>
        <v>2197.7399999999998</v>
      </c>
      <c r="CV187" s="270">
        <f>SUM(CO187:CU187)</f>
        <v>11429.9</v>
      </c>
      <c r="CW187" s="391">
        <f t="array" ref="CW187">ROUND((AE187+AF187)*14,2)</f>
        <v>6107.78</v>
      </c>
      <c r="CX187" s="391">
        <f t="array" ref="CX187">ROUND(AG187*14,2)</f>
        <v>6512.24</v>
      </c>
      <c r="CY187" s="270">
        <f t="shared" si="136"/>
        <v>3318.32</v>
      </c>
      <c r="CZ187" s="278">
        <f t="shared" si="137"/>
        <v>9830.56</v>
      </c>
      <c r="DA187" s="129">
        <f t="shared" si="144"/>
        <v>27368.239999999998</v>
      </c>
      <c r="DB187" s="390">
        <v>0</v>
      </c>
      <c r="DC187" s="400">
        <f t="shared" si="138"/>
        <v>24049.993333333332</v>
      </c>
      <c r="DD187" s="401">
        <f t="shared" si="139"/>
        <v>0.65100057756432617</v>
      </c>
      <c r="DE187" s="391"/>
      <c r="DF187" s="391"/>
      <c r="DG187" s="391">
        <f t="shared" si="140"/>
        <v>1906.1566666666665</v>
      </c>
      <c r="DH187" s="389" t="e">
        <f>#REF!-#REF!</f>
        <v>#REF!</v>
      </c>
      <c r="DI187" s="402" t="s">
        <v>122</v>
      </c>
      <c r="DJ187" s="402" t="s">
        <v>323</v>
      </c>
      <c r="DK187" s="284">
        <v>45658</v>
      </c>
      <c r="DL187" s="403">
        <f t="shared" si="141"/>
        <v>9.6666666666666661</v>
      </c>
      <c r="DM187" s="403">
        <f t="shared" si="142"/>
        <v>9.6666666666666661</v>
      </c>
      <c r="DN187" s="404">
        <f>ROUND(AF187/30,2)</f>
        <v>1.87</v>
      </c>
      <c r="DO187" s="405">
        <f>ROUND(AJ187/30,2)</f>
        <v>0</v>
      </c>
      <c r="DP187" s="405">
        <f>ROUND(AL187/30,2)</f>
        <v>0</v>
      </c>
      <c r="DQ187" s="405">
        <f>ROUND(AN187/30,2)</f>
        <v>0</v>
      </c>
      <c r="DR187" s="405">
        <f>ROUND(AP187/30,2)</f>
        <v>6.28</v>
      </c>
      <c r="DS187" s="405">
        <f>ROUND(AR187/30,2)</f>
        <v>0</v>
      </c>
      <c r="DT187" s="405">
        <f>ROUND(AT187/30,2)</f>
        <v>0</v>
      </c>
      <c r="DU187" s="405">
        <f>ROUND(AV187/30,2)</f>
        <v>0</v>
      </c>
      <c r="DV187" s="405">
        <f>ROUND(AX187/30,2)</f>
        <v>0</v>
      </c>
      <c r="DW187" s="405">
        <f>ROUND(AZ187/30,2)</f>
        <v>0</v>
      </c>
      <c r="DX187" s="405">
        <f>ROUND(BB187/30,2)</f>
        <v>0</v>
      </c>
      <c r="DY187" s="204"/>
      <c r="DZ187" s="406">
        <v>201</v>
      </c>
      <c r="EA187" s="406">
        <v>1434.8</v>
      </c>
      <c r="EB187" s="407" t="e">
        <f>#REF!-DZ187</f>
        <v>#REF!</v>
      </c>
      <c r="EC187" s="408">
        <f>DG187-EA187</f>
        <v>471.35666666666657</v>
      </c>
      <c r="ED187" s="409">
        <f>ROUND(DB187/2,2)</f>
        <v>0</v>
      </c>
      <c r="EE187" s="204"/>
      <c r="EF187" s="204"/>
      <c r="EG187" s="204"/>
      <c r="EH187" s="204"/>
      <c r="EI187" s="134" t="s">
        <v>123</v>
      </c>
      <c r="EJ187" s="124">
        <v>920</v>
      </c>
      <c r="EK187" s="295" t="s">
        <v>318</v>
      </c>
      <c r="EL187" s="300">
        <v>2</v>
      </c>
      <c r="EM187" s="300">
        <v>0</v>
      </c>
      <c r="EN187" s="300" t="s">
        <v>132</v>
      </c>
      <c r="EO187" s="537" t="s">
        <v>132</v>
      </c>
    </row>
    <row r="188" spans="1:1050" ht="26.1" customHeight="1" outlineLevel="2" x14ac:dyDescent="0.2">
      <c r="A188" s="386">
        <f>EJ188</f>
        <v>920</v>
      </c>
      <c r="B188" s="387" t="s">
        <v>137</v>
      </c>
      <c r="C188" s="387" t="s">
        <v>113</v>
      </c>
      <c r="D188" s="387" t="s">
        <v>10</v>
      </c>
      <c r="E188" s="387" t="s">
        <v>115</v>
      </c>
      <c r="F188" s="387"/>
      <c r="G188" s="388" t="s">
        <v>261</v>
      </c>
      <c r="H188" s="389" t="s">
        <v>130</v>
      </c>
      <c r="I188" s="389">
        <v>14</v>
      </c>
      <c r="J188" s="391">
        <v>515.26</v>
      </c>
      <c r="K188" s="391">
        <v>63.15</v>
      </c>
      <c r="L188" s="408">
        <v>301.61</v>
      </c>
      <c r="M188" s="408">
        <v>316.08</v>
      </c>
      <c r="N188" s="408"/>
      <c r="O188" s="408"/>
      <c r="P188" s="408"/>
      <c r="Q188" s="408"/>
      <c r="R188" s="408"/>
      <c r="S188" s="408"/>
      <c r="T188" s="408">
        <f t="shared" si="134"/>
        <v>1196.0999999999999</v>
      </c>
      <c r="U188" s="408">
        <f t="shared" si="135"/>
        <v>16113.239999999998</v>
      </c>
      <c r="V188" s="389">
        <v>3</v>
      </c>
      <c r="W188" s="392">
        <v>16</v>
      </c>
      <c r="X188" s="393">
        <f>VLOOKUP(W188,'[1]PPTOS GENERALES 2024'!$AO$61:$AQ$63,3)*Y188</f>
        <v>436.27</v>
      </c>
      <c r="Y188" s="394">
        <v>1</v>
      </c>
      <c r="Z188" s="395">
        <f>VLOOKUP(C188,'[1]PPTOS GENERALES 2024'!$AL$3:$AO$8,4)*Y188</f>
        <v>659.44</v>
      </c>
      <c r="AA188" s="395">
        <f>VLOOKUP(C188,'[1]PPTOS GENERALES 2024'!$AL$3:$AP$8,5)*DM188*Y188</f>
        <v>184.05333333333331</v>
      </c>
      <c r="AB188" s="395"/>
      <c r="AC188" s="391">
        <f>VLOOKUP(C188,'[1]PPTOS GENERALES 2024'!$AU$3:$AV$8,2)*Y188</f>
        <v>659.44399999999996</v>
      </c>
      <c r="AD188" s="391">
        <f>VLOOKUP(C188,'[1]PPTOS GENERALES 2024'!$AU$3:$AW$8,3)*DM188*Y188</f>
        <v>184.00799999999998</v>
      </c>
      <c r="AE188" s="396">
        <f>VLOOKUP(I188,'[1]PPTOS GENERALES 2024'!$AO$60:$AQ$63,3)*Y188</f>
        <v>380.27</v>
      </c>
      <c r="AF188" s="391">
        <f t="shared" si="143"/>
        <v>56</v>
      </c>
      <c r="AG188" s="391">
        <f>VLOOKUP(V188,'[1]PPTOS GENERALES 2024'!$AL$61:$AU$63,10)*Y188</f>
        <v>465.15999999999997</v>
      </c>
      <c r="AH188" s="391"/>
      <c r="AI188" s="391"/>
      <c r="AJ188" s="391"/>
      <c r="AK188" s="397"/>
      <c r="AL188" s="391">
        <f>VLOOKUP(V188,'[1]PPTOS GENERALES 2024'!$AL$45:$BB$56,12)*AK188</f>
        <v>0</v>
      </c>
      <c r="AM188" s="397"/>
      <c r="AN188" s="391">
        <f>VLOOKUP(V188,'[1]PPTOS GENERALES 2024'!$AL$45:$BB$56,14)*AM188</f>
        <v>0</v>
      </c>
      <c r="AO188" s="397"/>
      <c r="AP188" s="391">
        <f>VLOOKUP(V188,'[1]PPTOS GENERALES 2024'!$AL$45:$BB$56,15)*AO188</f>
        <v>0</v>
      </c>
      <c r="AQ188" s="397"/>
      <c r="AR188" s="391">
        <f>VLOOKUP(V188,'[1]PPTOS GENERALES 2024'!$AL$45:$BB$56,17)*AQ188</f>
        <v>0</v>
      </c>
      <c r="AS188" s="397"/>
      <c r="AT188" s="391">
        <f>VLOOKUP(V188,'[1]PPTOS GENERALES 2024'!$AL$45:$BG$56,18)*AS188</f>
        <v>0</v>
      </c>
      <c r="AU188" s="398"/>
      <c r="AV188" s="391">
        <f>VLOOKUP(V188,'[1]PPTOS GENERALES 2024'!$AL$45:$BG$56,19)*AU188</f>
        <v>0</v>
      </c>
      <c r="AW188" s="398"/>
      <c r="AX188" s="391">
        <f>VLOOKUP(V188,'[1]PPTOS GENERALES 2024'!$AL$45:$BG$56,20)*AW188</f>
        <v>0</v>
      </c>
      <c r="AY188" s="398"/>
      <c r="AZ188" s="391">
        <f>VLOOKUP(V188,'[1]PPTOS GENERALES 2024'!$AL$45:$BG$56,21)*AY188</f>
        <v>0</v>
      </c>
      <c r="BA188" s="398"/>
      <c r="BB188" s="391">
        <f>VLOOKUP(V188,'[1]PPTOS GENERALES 2024'!$AL$45:$BG$56,22)*BA188</f>
        <v>0</v>
      </c>
      <c r="BC188" s="398"/>
      <c r="BD188" s="270">
        <f>VLOOKUP(V188,'[1]PPTOS GENERALES 2024'!$AL$45:$BZ$56,23)*BC188</f>
        <v>0</v>
      </c>
      <c r="BE188" s="398"/>
      <c r="BF188" s="270">
        <f>VLOOKUP(V188,'[1]PPTOS GENERALES 2024'!$AL$45:$BZ$56,24)*BE188</f>
        <v>0</v>
      </c>
      <c r="BG188" s="398"/>
      <c r="BH188" s="270">
        <f>VLOOKUP(V188,'[1]PPTOS GENERALES 2024'!$AL$45:$BZ$56,25)*BG188</f>
        <v>0</v>
      </c>
      <c r="BI188" s="398"/>
      <c r="BJ188" s="270">
        <f>VLOOKUP(V188,'[1]PPTOS GENERALES 2024'!$AL$45:$BZ$56,26)*BI188</f>
        <v>0</v>
      </c>
      <c r="BK188" s="398"/>
      <c r="BL188" s="270">
        <f>VLOOKUP(V188,'[1]PPTOS GENERALES 2024'!$AL$45:$BZ$56,27)*BK188</f>
        <v>0</v>
      </c>
      <c r="BM188" s="270"/>
      <c r="BN188" s="270">
        <f>VLOOKUP(V188,'[1]PPTOS GENERALES 2024'!$AL$45:$BZ$56,28)*BM188</f>
        <v>0</v>
      </c>
      <c r="BO188" s="270"/>
      <c r="BP188" s="270">
        <f>VLOOKUP(V188,'[1]PPTOS GENERALES 2024'!$AL$45:$BZ$56,29)*BO188</f>
        <v>0</v>
      </c>
      <c r="BQ188" s="270"/>
      <c r="BR188" s="270">
        <f>VLOOKUP(V188,'[1]PPTOS GENERALES 2024'!$AL$45:$BZ$56,30)*BQ188</f>
        <v>0</v>
      </c>
      <c r="BS188" s="270"/>
      <c r="BT188" s="270">
        <f>VLOOKUP(V188,'[1]PPTOS GENERALES 2024'!$AL$45:$BZ$56,31)*BS188</f>
        <v>0</v>
      </c>
      <c r="BU188" s="270"/>
      <c r="BV188" s="270">
        <f>VLOOKUP(V188,'[1]PPTOS GENERALES 2024'!$AL$45:$BZ$56,32)*BU188</f>
        <v>0</v>
      </c>
      <c r="BW188" s="270"/>
      <c r="BX188" s="270">
        <f>VLOOKUP(V188,'[1]PPTOS GENERALES 2024'!$AL$45:$BZ$56,33)*BW188</f>
        <v>0</v>
      </c>
      <c r="BY188" s="270"/>
      <c r="BZ188" s="270">
        <f>VLOOKUP(V188,'[1]PPTOS GENERALES 2024'!$AL$45:$BZ$56,34)*BY188</f>
        <v>0</v>
      </c>
      <c r="CA188" s="270"/>
      <c r="CB188" s="270">
        <f>VLOOKUP(V188,'[1]PPTOS GENERALES 2024'!$AL$45:$BZ$56,35)*CA188</f>
        <v>0</v>
      </c>
      <c r="CC188" s="270">
        <v>0</v>
      </c>
      <c r="CD188" s="270">
        <f>VLOOKUP(V188,'[1]PPTOS GENERALES 2024'!$AL$45:$BZ$56,36)*CC188</f>
        <v>0</v>
      </c>
      <c r="CE188" s="270">
        <v>0</v>
      </c>
      <c r="CF188" s="270">
        <f>VLOOKUP(V188,'[1]PPTOS GENERALES 2024'!$AL$45:$BZ$56,37)*CE188</f>
        <v>0</v>
      </c>
      <c r="CG188" s="270">
        <v>0</v>
      </c>
      <c r="CH188" s="270">
        <f>VLOOKUP(V188,'[1]PPTOS GENERALES 2024'!$AL$45:$BZ$56,38)*CG188</f>
        <v>0</v>
      </c>
      <c r="CI188" s="270">
        <v>0</v>
      </c>
      <c r="CJ188" s="270">
        <f>VLOOKUP(V188,'[1]PPTOS GENERALES 2024'!$AL$45:$BZ$56,39)*CI188</f>
        <v>0</v>
      </c>
      <c r="CK188" s="270">
        <v>1</v>
      </c>
      <c r="CL188" s="270">
        <f>VLOOKUP(V188,'[1]PPTOS GENERALES 2024'!$AL$45:$BZ$56,40)*CK188</f>
        <v>48.722625000000001</v>
      </c>
      <c r="CM188" s="270"/>
      <c r="CN188" s="270">
        <f>VLOOKUP(V188,'[1]PPTOS GENERALES 2024'!$AL$45:$BZ$56,41)*CM188</f>
        <v>0</v>
      </c>
      <c r="CO188" s="391"/>
      <c r="CP188" s="391"/>
      <c r="CQ188" s="391"/>
      <c r="CR188" s="391"/>
      <c r="CS188" s="391"/>
      <c r="CT188" s="391">
        <f t="array" ref="CT188">ROUND(Z188*14,2)</f>
        <v>9232.16</v>
      </c>
      <c r="CU188" s="391">
        <f t="array" ref="CU188">ROUND((AA188*12)+ (AD188*2)+AB188,2)</f>
        <v>2576.66</v>
      </c>
      <c r="CV188" s="270">
        <f>SUM(CO188:CU188)</f>
        <v>11808.82</v>
      </c>
      <c r="CW188" s="391">
        <f t="array" ref="CW188">ROUND((AE188+AF188)*14,2)</f>
        <v>6107.78</v>
      </c>
      <c r="CX188" s="391">
        <f t="array" ref="CX188">ROUND(AG188*14,2)</f>
        <v>6512.24</v>
      </c>
      <c r="CY188" s="270">
        <f t="shared" si="136"/>
        <v>682.12</v>
      </c>
      <c r="CZ188" s="278">
        <f t="shared" si="137"/>
        <v>7194.36</v>
      </c>
      <c r="DA188" s="129">
        <f t="shared" si="144"/>
        <v>25110.959999999995</v>
      </c>
      <c r="DB188" s="390">
        <v>0</v>
      </c>
      <c r="DC188" s="400">
        <f t="shared" si="138"/>
        <v>24428.926666666666</v>
      </c>
      <c r="DD188" s="401">
        <f t="shared" si="139"/>
        <v>0.51607787550279571</v>
      </c>
      <c r="DE188" s="391"/>
      <c r="DF188" s="391"/>
      <c r="DG188" s="391">
        <f t="shared" si="140"/>
        <v>1744.9233333333332</v>
      </c>
      <c r="DH188" s="389" t="e">
        <f>#REF!-#REF!</f>
        <v>#REF!</v>
      </c>
      <c r="DI188" s="402" t="s">
        <v>122</v>
      </c>
      <c r="DJ188" s="402" t="s">
        <v>324</v>
      </c>
      <c r="DK188" s="284">
        <v>45658</v>
      </c>
      <c r="DL188" s="403">
        <f t="shared" si="141"/>
        <v>11.333333333333334</v>
      </c>
      <c r="DM188" s="403">
        <f t="shared" si="142"/>
        <v>11.333333333333334</v>
      </c>
      <c r="DN188" s="404">
        <f>ROUND(AF188/30,2)</f>
        <v>1.87</v>
      </c>
      <c r="DO188" s="405">
        <f>ROUND(AJ188/30,2)</f>
        <v>0</v>
      </c>
      <c r="DP188" s="405">
        <f>ROUND(AL188/30,2)</f>
        <v>0</v>
      </c>
      <c r="DQ188" s="405">
        <f>ROUND(AN188/30,2)</f>
        <v>0</v>
      </c>
      <c r="DR188" s="405">
        <f>ROUND(AP188/30,2)</f>
        <v>0</v>
      </c>
      <c r="DS188" s="405">
        <f>ROUND(AR188/30,2)</f>
        <v>0</v>
      </c>
      <c r="DT188" s="405">
        <f>ROUND(AT188/30,2)</f>
        <v>0</v>
      </c>
      <c r="DU188" s="405">
        <f>ROUND(AV188/30,2)</f>
        <v>0</v>
      </c>
      <c r="DV188" s="405">
        <f>ROUND(AX188/30,2)</f>
        <v>0</v>
      </c>
      <c r="DW188" s="405">
        <f>ROUND(AZ188/30,2)</f>
        <v>0</v>
      </c>
      <c r="DX188" s="405">
        <f>ROUND(BB188/30,2)</f>
        <v>0</v>
      </c>
      <c r="DY188" s="204"/>
      <c r="DZ188" s="406">
        <v>99</v>
      </c>
      <c r="EA188" s="406">
        <v>1315.68</v>
      </c>
      <c r="EB188" s="407" t="e">
        <f>#REF!-DZ188</f>
        <v>#REF!</v>
      </c>
      <c r="EC188" s="408">
        <f>DG188-EA188</f>
        <v>429.24333333333311</v>
      </c>
      <c r="ED188" s="409">
        <f>ROUND(DB188/2,2)</f>
        <v>0</v>
      </c>
      <c r="EE188" s="204"/>
      <c r="EF188" s="204"/>
      <c r="EG188" s="204"/>
      <c r="EH188" s="204"/>
      <c r="EI188" s="134" t="s">
        <v>123</v>
      </c>
      <c r="EJ188" s="124">
        <v>920</v>
      </c>
      <c r="EK188" s="295" t="s">
        <v>318</v>
      </c>
      <c r="EL188" s="300">
        <v>2</v>
      </c>
      <c r="EM188" s="300">
        <v>0</v>
      </c>
      <c r="EN188" s="300" t="s">
        <v>132</v>
      </c>
      <c r="EO188" s="537" t="s">
        <v>132</v>
      </c>
    </row>
    <row r="189" spans="1:1050" s="585" customFormat="1" ht="26.1" customHeight="1" outlineLevel="2" x14ac:dyDescent="0.2">
      <c r="A189" s="386">
        <f>EJ189</f>
        <v>920</v>
      </c>
      <c r="B189" s="387" t="s">
        <v>137</v>
      </c>
      <c r="C189" s="387" t="s">
        <v>178</v>
      </c>
      <c r="D189" s="387" t="s">
        <v>114</v>
      </c>
      <c r="E189" s="387" t="s">
        <v>234</v>
      </c>
      <c r="F189" s="387"/>
      <c r="G189" s="388" t="s">
        <v>325</v>
      </c>
      <c r="H189" s="389" t="s">
        <v>130</v>
      </c>
      <c r="I189" s="389">
        <v>20</v>
      </c>
      <c r="J189" s="391">
        <v>564.39</v>
      </c>
      <c r="K189" s="391">
        <v>84.15</v>
      </c>
      <c r="L189" s="391">
        <v>390.4</v>
      </c>
      <c r="M189" s="391">
        <v>265.97000000000003</v>
      </c>
      <c r="N189" s="391"/>
      <c r="O189" s="391"/>
      <c r="P189" s="391"/>
      <c r="Q189" s="391"/>
      <c r="R189" s="391"/>
      <c r="S189" s="391"/>
      <c r="T189" s="391">
        <f t="shared" si="134"/>
        <v>1304.9100000000001</v>
      </c>
      <c r="U189" s="391">
        <f t="shared" si="135"/>
        <v>17736.8</v>
      </c>
      <c r="V189" s="389">
        <v>5</v>
      </c>
      <c r="W189" s="392">
        <v>20</v>
      </c>
      <c r="X189" s="393">
        <f>VLOOKUP(W189,'[1]PPTOS GENERALES 2024'!$AL$11:$AN$40,3)*Y189</f>
        <v>528.66</v>
      </c>
      <c r="Y189" s="394">
        <v>1</v>
      </c>
      <c r="Z189" s="395">
        <f>VLOOKUP(C189,'[1]PPTOS GENERALES 2024'!$AL$3:$AO$8,4)*Y189</f>
        <v>865.68</v>
      </c>
      <c r="AA189" s="395">
        <f>VLOOKUP(C189,'[1]PPTOS GENERALES 2024'!$AL$3:$AP$8,5)*DM189*Y189</f>
        <v>359.04</v>
      </c>
      <c r="AB189" s="395"/>
      <c r="AC189" s="391">
        <f>VLOOKUP(C189,'[1]PPTOS GENERALES 2024'!$AU$3:$AV$8,2)*Y189</f>
        <v>748.20899999999995</v>
      </c>
      <c r="AD189" s="391">
        <f>VLOOKUP(C189,'[1]PPTOS GENERALES 2024'!$AU$3:$AW$8,3)*DM189*Y189</f>
        <v>309.93266666666665</v>
      </c>
      <c r="AE189" s="396">
        <f>VLOOKUP(I189,'[1]PPTOS GENERALES 2024'!$AL$11:$AN$40,3)*Y189</f>
        <v>528.66</v>
      </c>
      <c r="AF189" s="391">
        <f t="shared" si="143"/>
        <v>0</v>
      </c>
      <c r="AG189" s="391">
        <f>VLOOKUP(V189,'[1]PPTOS GENERALES 2024'!$AL$45:$AU$56,10)*Y189</f>
        <v>543.62</v>
      </c>
      <c r="AH189" s="391"/>
      <c r="AI189" s="391"/>
      <c r="AJ189" s="391"/>
      <c r="AK189" s="397"/>
      <c r="AL189" s="391">
        <f>VLOOKUP(V189,'[1]PPTOS GENERALES 2024'!$AL$45:$BB$56,12)*AK189</f>
        <v>0</v>
      </c>
      <c r="AM189" s="397"/>
      <c r="AN189" s="391">
        <f>VLOOKUP(V189,'[1]PPTOS GENERALES 2024'!$AL$45:$BB$56,14)*AM189</f>
        <v>0</v>
      </c>
      <c r="AO189" s="397"/>
      <c r="AP189" s="391">
        <f>VLOOKUP(V189,'[1]PPTOS GENERALES 2024'!$AL$45:$BB$56,15)*AO189</f>
        <v>0</v>
      </c>
      <c r="AQ189" s="397"/>
      <c r="AR189" s="391">
        <f>VLOOKUP(V189,'[1]PPTOS GENERALES 2024'!$AL$45:$BB$56,17)*AQ189</f>
        <v>0</v>
      </c>
      <c r="AS189" s="397"/>
      <c r="AT189" s="391">
        <f>VLOOKUP(V189,'[1]PPTOS GENERALES 2024'!$AL$45:$BG$56,18)*AS189</f>
        <v>0</v>
      </c>
      <c r="AU189" s="398"/>
      <c r="AV189" s="391">
        <f>VLOOKUP(V189,'[1]PPTOS GENERALES 2024'!$AL$45:$BG$56,19)*AU189</f>
        <v>0</v>
      </c>
      <c r="AW189" s="398"/>
      <c r="AX189" s="391">
        <f>VLOOKUP(V189,'[1]PPTOS GENERALES 2024'!$AL$45:$BG$56,20)*AW189</f>
        <v>0</v>
      </c>
      <c r="AY189" s="398"/>
      <c r="AZ189" s="391">
        <f>VLOOKUP(V189,'[1]PPTOS GENERALES 2024'!$AL$45:$BG$56,21)*AY189</f>
        <v>0</v>
      </c>
      <c r="BA189" s="398"/>
      <c r="BB189" s="391">
        <f>VLOOKUP(V189,'[1]PPTOS GENERALES 2024'!$AL$45:$BG$56,22)*BA189</f>
        <v>0</v>
      </c>
      <c r="BC189" s="398"/>
      <c r="BD189" s="270">
        <f>VLOOKUP(V189,'[1]PPTOS GENERALES 2024'!$AL$45:$BZ$56,23)*BC189</f>
        <v>0</v>
      </c>
      <c r="BE189" s="398"/>
      <c r="BF189" s="270">
        <f>VLOOKUP(V189,'[1]PPTOS GENERALES 2024'!$AL$45:$BZ$56,24)*BE189</f>
        <v>0</v>
      </c>
      <c r="BG189" s="398"/>
      <c r="BH189" s="270">
        <f>VLOOKUP(V189,'[1]PPTOS GENERALES 2024'!$AL$45:$BZ$56,25)*BG189</f>
        <v>0</v>
      </c>
      <c r="BI189" s="398"/>
      <c r="BJ189" s="270">
        <f>VLOOKUP(V189,'[1]PPTOS GENERALES 2024'!$AL$45:$BZ$56,26)*BI189</f>
        <v>0</v>
      </c>
      <c r="BK189" s="398"/>
      <c r="BL189" s="270">
        <f>VLOOKUP(V189,'[1]PPTOS GENERALES 2024'!$AL$45:$BZ$56,27)*BK189</f>
        <v>0</v>
      </c>
      <c r="BM189" s="270"/>
      <c r="BN189" s="270">
        <f>VLOOKUP(V189,'[1]PPTOS GENERALES 2024'!$AL$45:$BZ$56,28)*BM189</f>
        <v>0</v>
      </c>
      <c r="BO189" s="270"/>
      <c r="BP189" s="270">
        <f>VLOOKUP(V189,'[1]PPTOS GENERALES 2024'!$AL$45:$BZ$56,29)*BO189</f>
        <v>0</v>
      </c>
      <c r="BQ189" s="270"/>
      <c r="BR189" s="270">
        <f>VLOOKUP(V189,'[1]PPTOS GENERALES 2024'!$AL$45:$BZ$56,30)*BQ189</f>
        <v>0</v>
      </c>
      <c r="BS189" s="270"/>
      <c r="BT189" s="270">
        <f>VLOOKUP(V189,'[1]PPTOS GENERALES 2024'!$AL$45:$BZ$56,31)*BS189</f>
        <v>0</v>
      </c>
      <c r="BU189" s="270"/>
      <c r="BV189" s="270">
        <f>VLOOKUP(V189,'[1]PPTOS GENERALES 2024'!$AL$45:$BZ$56,32)*BU189</f>
        <v>0</v>
      </c>
      <c r="BW189" s="270"/>
      <c r="BX189" s="270">
        <f>VLOOKUP(V189,'[1]PPTOS GENERALES 2024'!$AL$45:$BZ$56,33)*BW189</f>
        <v>0</v>
      </c>
      <c r="BY189" s="270"/>
      <c r="BZ189" s="270">
        <f>VLOOKUP(V189,'[1]PPTOS GENERALES 2024'!$AL$45:$BZ$56,34)*BY189</f>
        <v>0</v>
      </c>
      <c r="CA189" s="270"/>
      <c r="CB189" s="270">
        <f>VLOOKUP(V189,'[1]PPTOS GENERALES 2024'!$AL$45:$BZ$56,35)*CA189</f>
        <v>0</v>
      </c>
      <c r="CC189" s="270">
        <v>0</v>
      </c>
      <c r="CD189" s="270">
        <f>VLOOKUP(V189,'[1]PPTOS GENERALES 2024'!$AL$45:$BZ$56,36)*CC189</f>
        <v>0</v>
      </c>
      <c r="CE189" s="270">
        <v>0</v>
      </c>
      <c r="CF189" s="270">
        <f>VLOOKUP(V189,'[1]PPTOS GENERALES 2024'!$AL$45:$BZ$56,37)*CE189</f>
        <v>0</v>
      </c>
      <c r="CG189" s="270">
        <v>0</v>
      </c>
      <c r="CH189" s="270">
        <f>VLOOKUP(V189,'[1]PPTOS GENERALES 2024'!$AL$45:$BZ$56,38)*CG189</f>
        <v>0</v>
      </c>
      <c r="CI189" s="270">
        <v>0</v>
      </c>
      <c r="CJ189" s="270">
        <f>VLOOKUP(V189,'[1]PPTOS GENERALES 2024'!$AL$45:$BZ$56,39)*CI189</f>
        <v>0</v>
      </c>
      <c r="CK189" s="270"/>
      <c r="CL189" s="270">
        <f>VLOOKUP(V189,'[1]PPTOS GENERALES 2024'!$AL$45:$BZ$56,40)*CK189</f>
        <v>0</v>
      </c>
      <c r="CM189" s="270"/>
      <c r="CN189" s="270">
        <f>VLOOKUP(V189,'[1]PPTOS GENERALES 2024'!$AL$45:$BZ$56,41)*CM189</f>
        <v>0</v>
      </c>
      <c r="CO189" s="391">
        <f>SUM(BB189)</f>
        <v>0</v>
      </c>
      <c r="CP189" s="391"/>
      <c r="CQ189" s="391"/>
      <c r="CR189" s="391">
        <f t="array" ref="CR189">ROUND((Z189*12)+(AC189*2),2)</f>
        <v>11884.58</v>
      </c>
      <c r="CS189" s="391"/>
      <c r="CT189" s="391"/>
      <c r="CU189" s="391">
        <f t="array" ref="CU189">ROUND((AA189*12)+ (AD189*2)+AB189,2)</f>
        <v>4928.3500000000004</v>
      </c>
      <c r="CV189" s="270">
        <f>SUM(CO189:CU189)</f>
        <v>16812.93</v>
      </c>
      <c r="CW189" s="391">
        <f t="array" ref="CW189">ROUND((AE189+AF189)*14,2)</f>
        <v>7401.24</v>
      </c>
      <c r="CX189" s="391">
        <f t="array" ref="CX189">ROUND(AG189*14,2)</f>
        <v>7610.68</v>
      </c>
      <c r="CY189" s="270">
        <f t="shared" si="136"/>
        <v>0</v>
      </c>
      <c r="CZ189" s="278">
        <f t="shared" si="137"/>
        <v>7610.68</v>
      </c>
      <c r="DA189" s="129">
        <f t="shared" si="144"/>
        <v>31824.85</v>
      </c>
      <c r="DB189" s="390">
        <v>0</v>
      </c>
      <c r="DC189" s="400">
        <f t="shared" si="138"/>
        <v>32158</v>
      </c>
      <c r="DD189" s="401">
        <f t="shared" si="139"/>
        <v>0.81306661855577111</v>
      </c>
      <c r="DE189" s="391"/>
      <c r="DF189" s="391"/>
      <c r="DG189" s="391">
        <f t="shared" si="140"/>
        <v>2297</v>
      </c>
      <c r="DH189" s="389" t="e">
        <f>#REF!-#REF!</f>
        <v>#REF!</v>
      </c>
      <c r="DI189" s="402" t="s">
        <v>122</v>
      </c>
      <c r="DJ189" s="402" t="s">
        <v>326</v>
      </c>
      <c r="DK189" s="284">
        <v>45658</v>
      </c>
      <c r="DL189" s="403">
        <f t="shared" si="141"/>
        <v>11.333333333333334</v>
      </c>
      <c r="DM189" s="403">
        <f t="shared" si="142"/>
        <v>11.333333333333334</v>
      </c>
      <c r="DN189" s="404">
        <f>ROUND(AF189/30,2)</f>
        <v>0</v>
      </c>
      <c r="DO189" s="405">
        <f>ROUND(AJ189/30,2)</f>
        <v>0</v>
      </c>
      <c r="DP189" s="405">
        <f>ROUND(AL189/30,2)</f>
        <v>0</v>
      </c>
      <c r="DQ189" s="405">
        <f>ROUND(AN189/30,2)</f>
        <v>0</v>
      </c>
      <c r="DR189" s="405">
        <f>ROUND(AP189/30,2)</f>
        <v>0</v>
      </c>
      <c r="DS189" s="405">
        <f>ROUND(AR189/30,2)</f>
        <v>0</v>
      </c>
      <c r="DT189" s="405">
        <f>ROUND(AT189/30,2)</f>
        <v>0</v>
      </c>
      <c r="DU189" s="405">
        <f>ROUND(AV189/30,2)</f>
        <v>0</v>
      </c>
      <c r="DV189" s="405">
        <f>ROUND(AX189/30,2)</f>
        <v>0</v>
      </c>
      <c r="DW189" s="405">
        <f>ROUND(AZ189/30,2)</f>
        <v>0</v>
      </c>
      <c r="DX189" s="405">
        <f>ROUND(BB189/30,2)</f>
        <v>0</v>
      </c>
      <c r="DY189" s="204"/>
      <c r="DZ189" s="406">
        <v>102</v>
      </c>
      <c r="EA189" s="406">
        <v>1651.68</v>
      </c>
      <c r="EB189" s="407" t="e">
        <f>#REF!-DZ189</f>
        <v>#REF!</v>
      </c>
      <c r="EC189" s="408">
        <f>DG189-EA189</f>
        <v>645.31999999999994</v>
      </c>
      <c r="ED189" s="409">
        <f>ROUND(DB189/2,2)</f>
        <v>0</v>
      </c>
      <c r="EE189" s="204"/>
      <c r="EF189" s="204"/>
      <c r="EG189" s="204"/>
      <c r="EH189" s="204"/>
      <c r="EI189" s="134" t="s">
        <v>123</v>
      </c>
      <c r="EJ189" s="124">
        <v>920</v>
      </c>
      <c r="EK189" s="295" t="s">
        <v>318</v>
      </c>
      <c r="EL189" s="205">
        <v>2</v>
      </c>
      <c r="EM189" s="205">
        <v>0</v>
      </c>
      <c r="EN189" s="300" t="s">
        <v>132</v>
      </c>
      <c r="EO189" s="537" t="s">
        <v>132</v>
      </c>
      <c r="EP189" s="171"/>
      <c r="EQ189" s="171"/>
      <c r="ER189" s="171"/>
      <c r="ES189" s="171"/>
      <c r="ET189" s="171"/>
      <c r="EU189" s="171"/>
      <c r="EV189" s="171"/>
      <c r="EW189" s="171"/>
      <c r="EX189" s="171"/>
      <c r="EY189" s="171"/>
      <c r="EZ189" s="171"/>
      <c r="FA189" s="171"/>
      <c r="FB189" s="171"/>
      <c r="FC189" s="171"/>
      <c r="FD189" s="171"/>
      <c r="FE189" s="171"/>
      <c r="FF189" s="171"/>
      <c r="FG189" s="171"/>
      <c r="FH189" s="171"/>
      <c r="FI189" s="171"/>
      <c r="FJ189" s="171"/>
      <c r="FK189" s="171"/>
      <c r="FL189" s="171"/>
      <c r="FM189" s="171"/>
      <c r="FN189" s="171"/>
      <c r="FO189" s="171"/>
      <c r="FP189" s="171"/>
      <c r="FQ189" s="171"/>
      <c r="FR189" s="171"/>
      <c r="FS189" s="171"/>
      <c r="FT189" s="171"/>
      <c r="FU189" s="171"/>
      <c r="FV189" s="171"/>
      <c r="FW189" s="171"/>
      <c r="FX189" s="171"/>
      <c r="FY189" s="171"/>
      <c r="FZ189" s="171"/>
      <c r="GA189" s="171"/>
      <c r="GB189" s="171"/>
      <c r="GC189" s="171"/>
      <c r="GD189" s="171"/>
      <c r="GE189" s="171"/>
      <c r="GF189" s="171"/>
      <c r="GG189" s="171"/>
      <c r="GH189" s="171"/>
      <c r="GI189" s="171"/>
      <c r="GJ189" s="171"/>
      <c r="GK189" s="171"/>
      <c r="GL189" s="171"/>
      <c r="GM189" s="171"/>
      <c r="GN189" s="171"/>
      <c r="GO189" s="171"/>
      <c r="GP189" s="171"/>
      <c r="GQ189" s="171"/>
      <c r="GR189" s="171"/>
      <c r="GS189" s="171"/>
      <c r="GT189" s="171"/>
      <c r="GU189" s="171"/>
      <c r="GV189" s="171"/>
      <c r="GW189" s="171"/>
      <c r="GX189" s="171"/>
      <c r="GY189" s="171"/>
      <c r="GZ189" s="171"/>
      <c r="HA189" s="171"/>
      <c r="HB189" s="171"/>
      <c r="HC189" s="171"/>
      <c r="HD189" s="171"/>
      <c r="HE189" s="171"/>
      <c r="HF189" s="171"/>
      <c r="HG189" s="171"/>
      <c r="HH189" s="171"/>
      <c r="HI189" s="171"/>
      <c r="HJ189" s="171"/>
      <c r="HK189" s="171"/>
      <c r="HL189" s="171"/>
      <c r="HM189" s="171"/>
      <c r="HN189" s="171"/>
      <c r="HO189" s="171"/>
      <c r="HP189" s="171"/>
      <c r="HQ189" s="171"/>
      <c r="HR189" s="171"/>
      <c r="HS189" s="171"/>
      <c r="HT189" s="171"/>
      <c r="HU189" s="171"/>
      <c r="HV189" s="171"/>
      <c r="HW189" s="171"/>
      <c r="HX189" s="171"/>
      <c r="HY189" s="171"/>
      <c r="HZ189" s="171"/>
      <c r="IA189" s="171"/>
      <c r="IB189" s="171"/>
      <c r="IC189" s="171"/>
      <c r="ID189" s="171"/>
      <c r="IE189" s="171"/>
      <c r="IF189" s="171"/>
      <c r="IG189" s="171"/>
      <c r="IH189" s="171"/>
      <c r="II189" s="171"/>
      <c r="IJ189" s="171"/>
      <c r="IK189" s="171"/>
      <c r="IL189" s="171"/>
      <c r="IM189" s="171"/>
      <c r="IN189" s="171"/>
      <c r="IO189" s="171"/>
      <c r="IP189" s="355"/>
      <c r="IQ189" s="355"/>
      <c r="IR189" s="355"/>
      <c r="IS189" s="355"/>
      <c r="IT189" s="355"/>
      <c r="IU189" s="355"/>
      <c r="IV189" s="355"/>
      <c r="IW189" s="355"/>
      <c r="IX189" s="355"/>
      <c r="IY189" s="355"/>
      <c r="IZ189" s="355"/>
      <c r="JA189" s="355"/>
      <c r="JB189" s="355"/>
      <c r="JC189" s="355"/>
      <c r="JD189" s="355"/>
      <c r="JE189" s="355"/>
      <c r="JF189" s="355"/>
      <c r="JG189" s="355"/>
      <c r="JH189" s="355"/>
      <c r="JI189" s="355"/>
      <c r="JJ189" s="355"/>
      <c r="JK189" s="355"/>
      <c r="JL189" s="355"/>
      <c r="JM189" s="355"/>
      <c r="JN189" s="355"/>
      <c r="JO189" s="355"/>
      <c r="JP189" s="355"/>
      <c r="JQ189" s="355"/>
      <c r="JR189" s="355"/>
      <c r="JS189" s="355"/>
      <c r="JT189" s="355"/>
      <c r="JU189" s="355"/>
      <c r="JV189" s="355"/>
      <c r="JW189" s="355"/>
      <c r="JX189" s="355"/>
      <c r="JY189" s="355"/>
      <c r="JZ189" s="355"/>
      <c r="KA189" s="355"/>
      <c r="KB189" s="355"/>
      <c r="KC189" s="355"/>
      <c r="KD189" s="355"/>
      <c r="KE189" s="355"/>
      <c r="KF189" s="355"/>
      <c r="KG189" s="355"/>
      <c r="KH189" s="355"/>
      <c r="KI189" s="355"/>
      <c r="KJ189" s="355"/>
      <c r="KK189" s="355"/>
      <c r="KL189" s="355"/>
      <c r="KM189" s="355"/>
      <c r="KN189" s="355"/>
      <c r="KO189" s="355"/>
      <c r="KP189" s="355"/>
      <c r="KQ189" s="355"/>
      <c r="KR189" s="355"/>
      <c r="KS189" s="355"/>
      <c r="KT189" s="355"/>
      <c r="KU189" s="355"/>
      <c r="KV189" s="355"/>
      <c r="KW189" s="355"/>
      <c r="KX189" s="355"/>
      <c r="KY189" s="355"/>
      <c r="KZ189" s="355"/>
      <c r="LA189" s="355"/>
      <c r="LB189" s="355"/>
      <c r="LC189" s="355"/>
      <c r="LD189" s="355"/>
      <c r="LE189" s="355"/>
      <c r="LF189" s="355"/>
      <c r="LG189" s="355"/>
      <c r="LH189" s="355"/>
      <c r="LI189" s="355"/>
      <c r="LJ189" s="355"/>
      <c r="LK189" s="355"/>
      <c r="LL189" s="355"/>
      <c r="LM189" s="355"/>
      <c r="LN189" s="355"/>
      <c r="LO189" s="355"/>
      <c r="LP189" s="355"/>
      <c r="LQ189" s="355"/>
      <c r="LR189" s="355"/>
      <c r="LS189" s="355"/>
      <c r="LT189" s="355"/>
      <c r="LU189" s="355"/>
      <c r="LV189" s="355"/>
      <c r="LW189" s="355"/>
      <c r="LX189" s="355"/>
      <c r="LY189" s="355"/>
      <c r="LZ189" s="355"/>
      <c r="MA189" s="355"/>
      <c r="MB189" s="355"/>
      <c r="MC189" s="355"/>
      <c r="MD189" s="355"/>
      <c r="ME189" s="355"/>
      <c r="MF189" s="355"/>
      <c r="MG189" s="355"/>
      <c r="MH189" s="355"/>
      <c r="MI189" s="355"/>
      <c r="MJ189" s="355"/>
      <c r="MK189" s="355"/>
      <c r="ML189" s="355"/>
      <c r="MM189" s="355"/>
      <c r="MN189" s="355"/>
      <c r="MO189" s="355"/>
      <c r="MP189" s="355"/>
      <c r="MQ189" s="355"/>
      <c r="MR189" s="355"/>
      <c r="MS189" s="355"/>
      <c r="MT189" s="355"/>
      <c r="MU189" s="355"/>
      <c r="MV189" s="355"/>
      <c r="MW189" s="355"/>
      <c r="MX189" s="355"/>
      <c r="MY189" s="355"/>
      <c r="MZ189" s="355"/>
      <c r="NA189" s="355"/>
      <c r="NB189" s="355"/>
      <c r="NC189" s="355"/>
      <c r="ND189" s="355"/>
      <c r="NE189" s="355"/>
      <c r="NF189" s="355"/>
      <c r="NG189" s="355"/>
      <c r="NH189" s="355"/>
      <c r="NI189" s="355"/>
      <c r="NJ189" s="355"/>
      <c r="NK189" s="355"/>
      <c r="NL189" s="355"/>
      <c r="NM189" s="355"/>
      <c r="NN189" s="355"/>
      <c r="NO189" s="355"/>
      <c r="NP189" s="355"/>
      <c r="NQ189" s="355"/>
      <c r="NR189" s="355"/>
      <c r="NS189" s="355"/>
      <c r="NT189" s="355"/>
      <c r="NU189" s="355"/>
      <c r="NV189" s="355"/>
      <c r="NW189" s="355"/>
      <c r="NX189" s="355"/>
      <c r="NY189" s="355"/>
      <c r="NZ189" s="355"/>
      <c r="OA189" s="355"/>
      <c r="OB189" s="355"/>
      <c r="OC189" s="355"/>
      <c r="OD189" s="355"/>
      <c r="OE189" s="355"/>
      <c r="OF189" s="355"/>
      <c r="OG189" s="355"/>
      <c r="OH189" s="355"/>
      <c r="OI189" s="355"/>
      <c r="OJ189" s="355"/>
      <c r="OK189" s="355"/>
      <c r="OL189" s="355"/>
      <c r="OM189" s="355"/>
      <c r="ON189" s="355"/>
      <c r="OO189" s="355"/>
      <c r="OP189" s="355"/>
      <c r="OQ189" s="355"/>
      <c r="OR189" s="355"/>
      <c r="OS189" s="355"/>
      <c r="OT189" s="355"/>
      <c r="OU189" s="355"/>
      <c r="OV189" s="355"/>
      <c r="OW189" s="355"/>
      <c r="OX189" s="355"/>
      <c r="OY189" s="355"/>
      <c r="OZ189" s="355"/>
      <c r="PA189" s="355"/>
      <c r="PB189" s="355"/>
      <c r="PC189" s="355"/>
      <c r="PD189" s="355"/>
      <c r="PE189" s="355"/>
      <c r="PF189" s="355"/>
      <c r="PG189" s="355"/>
      <c r="PH189" s="355"/>
      <c r="PI189" s="355"/>
      <c r="PJ189" s="355"/>
      <c r="PK189" s="355"/>
      <c r="PL189" s="355"/>
      <c r="PM189" s="355"/>
      <c r="PN189" s="355"/>
      <c r="PO189" s="355"/>
      <c r="PP189" s="355"/>
      <c r="PQ189" s="355"/>
      <c r="PR189" s="355"/>
      <c r="PS189" s="355"/>
      <c r="PT189" s="355"/>
      <c r="PU189" s="355"/>
      <c r="PV189" s="355"/>
      <c r="PW189" s="355"/>
      <c r="PX189" s="355"/>
      <c r="PY189" s="355"/>
      <c r="PZ189" s="355"/>
      <c r="QA189" s="355"/>
      <c r="QB189" s="355"/>
      <c r="QC189" s="355"/>
      <c r="QD189" s="355"/>
      <c r="QE189" s="355"/>
      <c r="QF189" s="355"/>
      <c r="QG189" s="355"/>
      <c r="QH189" s="355"/>
      <c r="QI189" s="355"/>
      <c r="QJ189" s="355"/>
      <c r="QK189" s="355"/>
      <c r="QL189" s="355"/>
      <c r="QM189" s="355"/>
      <c r="QN189" s="355"/>
      <c r="QO189" s="355"/>
      <c r="QP189" s="355"/>
      <c r="QQ189" s="355"/>
      <c r="QR189" s="355"/>
      <c r="QS189" s="355"/>
      <c r="QT189" s="355"/>
      <c r="QU189" s="355"/>
      <c r="QV189" s="355"/>
      <c r="QW189" s="355"/>
      <c r="QX189" s="355"/>
      <c r="QY189" s="355"/>
      <c r="QZ189" s="355"/>
      <c r="RA189" s="355"/>
      <c r="RB189" s="355"/>
      <c r="RC189" s="355"/>
      <c r="RD189" s="355"/>
      <c r="RE189" s="355"/>
      <c r="RF189" s="355"/>
      <c r="RG189" s="355"/>
      <c r="RH189" s="355"/>
      <c r="RI189" s="355"/>
      <c r="RJ189" s="355"/>
      <c r="RK189" s="355"/>
      <c r="RL189" s="355"/>
      <c r="RM189" s="355"/>
      <c r="RN189" s="355"/>
      <c r="RO189" s="355"/>
      <c r="RP189" s="355"/>
      <c r="RQ189" s="355"/>
      <c r="RR189" s="355"/>
      <c r="RS189" s="355"/>
      <c r="RT189" s="355"/>
      <c r="RU189" s="355"/>
      <c r="RV189" s="355"/>
      <c r="RW189" s="355"/>
      <c r="RX189" s="355"/>
      <c r="RY189" s="355"/>
      <c r="RZ189" s="355"/>
      <c r="SA189" s="355"/>
      <c r="SB189" s="355"/>
      <c r="SC189" s="355"/>
      <c r="SD189" s="355"/>
      <c r="SE189" s="355"/>
      <c r="SF189" s="355"/>
      <c r="SG189" s="355"/>
      <c r="SH189" s="355"/>
      <c r="SI189" s="355"/>
      <c r="SJ189" s="355"/>
      <c r="SK189" s="355"/>
      <c r="SL189" s="355"/>
      <c r="SM189" s="355"/>
      <c r="SN189" s="355"/>
      <c r="SO189" s="355"/>
      <c r="SP189" s="355"/>
      <c r="SQ189" s="355"/>
      <c r="SR189" s="355"/>
      <c r="SS189" s="355"/>
      <c r="ST189" s="355"/>
      <c r="SU189" s="355"/>
      <c r="SV189" s="355"/>
      <c r="SW189" s="355"/>
      <c r="SX189" s="355"/>
      <c r="SY189" s="355"/>
      <c r="SZ189" s="355"/>
      <c r="TA189" s="355"/>
      <c r="TB189" s="355"/>
      <c r="TC189" s="355"/>
      <c r="TD189" s="355"/>
      <c r="TE189" s="355"/>
      <c r="TF189" s="355"/>
      <c r="TG189" s="355"/>
      <c r="TH189" s="355"/>
      <c r="TI189" s="355"/>
      <c r="TJ189" s="355"/>
      <c r="TK189" s="355"/>
      <c r="TL189" s="355"/>
      <c r="TM189" s="355"/>
      <c r="TN189" s="355"/>
      <c r="TO189" s="355"/>
      <c r="TP189" s="355"/>
      <c r="TQ189" s="355"/>
      <c r="TR189" s="355"/>
      <c r="TS189" s="355"/>
      <c r="TT189" s="355"/>
      <c r="TU189" s="355"/>
      <c r="TV189" s="355"/>
      <c r="TW189" s="355"/>
      <c r="TX189" s="355"/>
      <c r="TY189" s="355"/>
      <c r="TZ189" s="355"/>
      <c r="UA189" s="355"/>
      <c r="UB189" s="355"/>
      <c r="UC189" s="355"/>
      <c r="UD189" s="355"/>
      <c r="UE189" s="355"/>
      <c r="UF189" s="355"/>
      <c r="UG189" s="355"/>
      <c r="UH189" s="355"/>
      <c r="UI189" s="355"/>
      <c r="UJ189" s="355"/>
      <c r="UK189" s="355"/>
      <c r="UL189" s="355"/>
      <c r="UM189" s="355"/>
      <c r="UN189" s="355"/>
      <c r="UO189" s="355"/>
      <c r="UP189" s="355"/>
      <c r="UQ189" s="355"/>
      <c r="UR189" s="355"/>
      <c r="US189" s="355"/>
      <c r="UT189" s="355"/>
      <c r="UU189" s="355"/>
      <c r="UV189" s="355"/>
      <c r="UW189" s="355"/>
      <c r="UX189" s="355"/>
      <c r="UY189" s="355"/>
      <c r="UZ189" s="355"/>
      <c r="VA189" s="355"/>
      <c r="VB189" s="355"/>
      <c r="VC189" s="355"/>
      <c r="VD189" s="355"/>
      <c r="VE189" s="355"/>
      <c r="VF189" s="355"/>
      <c r="VG189" s="355"/>
      <c r="VH189" s="355"/>
      <c r="VI189" s="355"/>
      <c r="VJ189" s="355"/>
      <c r="VK189" s="355"/>
      <c r="VL189" s="355"/>
      <c r="VM189" s="355"/>
      <c r="VN189" s="355"/>
      <c r="VO189" s="355"/>
      <c r="VP189" s="355"/>
      <c r="VQ189" s="355"/>
      <c r="VR189" s="355"/>
      <c r="VS189" s="355"/>
      <c r="VT189" s="355"/>
      <c r="VU189" s="355"/>
      <c r="VV189" s="355"/>
      <c r="VW189" s="355"/>
      <c r="VX189" s="355"/>
      <c r="VY189" s="355"/>
      <c r="VZ189" s="355"/>
      <c r="WA189" s="355"/>
      <c r="WB189" s="355"/>
      <c r="WC189" s="355"/>
      <c r="WD189" s="355"/>
      <c r="WE189" s="355"/>
      <c r="WF189" s="355"/>
      <c r="WG189" s="355"/>
      <c r="WH189" s="355"/>
      <c r="WI189" s="355"/>
      <c r="WJ189" s="355"/>
      <c r="WK189" s="355"/>
      <c r="WL189" s="355"/>
      <c r="WM189" s="355"/>
      <c r="WN189" s="355"/>
      <c r="WO189" s="355"/>
      <c r="WP189" s="355"/>
      <c r="WQ189" s="355"/>
      <c r="WR189" s="355"/>
      <c r="WS189" s="355"/>
      <c r="WT189" s="355"/>
      <c r="WU189" s="355"/>
      <c r="WV189" s="355"/>
      <c r="WW189" s="355"/>
      <c r="WX189" s="355"/>
      <c r="WY189" s="355"/>
      <c r="WZ189" s="355"/>
      <c r="XA189" s="355"/>
      <c r="XB189" s="355"/>
      <c r="XC189" s="355"/>
      <c r="XD189" s="355"/>
      <c r="XE189" s="355"/>
      <c r="XF189" s="355"/>
      <c r="XG189" s="355"/>
      <c r="XH189" s="355"/>
      <c r="XI189" s="355"/>
      <c r="XJ189" s="355"/>
      <c r="XK189" s="355"/>
      <c r="XL189" s="355"/>
      <c r="XM189" s="355"/>
      <c r="XN189" s="355"/>
      <c r="XO189" s="355"/>
      <c r="XP189" s="355"/>
      <c r="XQ189" s="355"/>
      <c r="XR189" s="355"/>
      <c r="XS189" s="355"/>
      <c r="XT189" s="355"/>
      <c r="XU189" s="355"/>
      <c r="XV189" s="355"/>
      <c r="XW189" s="355"/>
      <c r="XX189" s="355"/>
      <c r="XY189" s="355"/>
      <c r="XZ189" s="355"/>
      <c r="YA189" s="355"/>
      <c r="YB189" s="355"/>
      <c r="YC189" s="355"/>
      <c r="YD189" s="355"/>
      <c r="YE189" s="355"/>
      <c r="YF189" s="355"/>
      <c r="YG189" s="355"/>
      <c r="YH189" s="355"/>
      <c r="YI189" s="355"/>
      <c r="YJ189" s="355"/>
      <c r="YK189" s="355"/>
      <c r="YL189" s="355"/>
      <c r="YM189" s="355"/>
      <c r="YN189" s="355"/>
      <c r="YO189" s="355"/>
      <c r="YP189" s="355"/>
      <c r="YQ189" s="355"/>
      <c r="YR189" s="355"/>
      <c r="YS189" s="355"/>
      <c r="YT189" s="355"/>
      <c r="YU189" s="355"/>
      <c r="YV189" s="355"/>
      <c r="YW189" s="355"/>
      <c r="YX189" s="355"/>
      <c r="YY189" s="355"/>
      <c r="YZ189" s="355"/>
      <c r="ZA189" s="355"/>
      <c r="ZB189" s="355"/>
      <c r="ZC189" s="355"/>
      <c r="ZD189" s="355"/>
      <c r="ZE189" s="355"/>
      <c r="ZF189" s="355"/>
      <c r="ZG189" s="355"/>
      <c r="ZH189" s="355"/>
      <c r="ZI189" s="355"/>
      <c r="ZJ189" s="355"/>
      <c r="ZK189" s="355"/>
      <c r="ZL189" s="355"/>
      <c r="ZM189" s="355"/>
      <c r="ZN189" s="355"/>
      <c r="ZO189" s="355"/>
      <c r="ZP189" s="355"/>
      <c r="ZQ189" s="355"/>
      <c r="ZR189" s="355"/>
      <c r="ZS189" s="355"/>
      <c r="ZT189" s="355"/>
      <c r="ZU189" s="355"/>
      <c r="ZV189" s="355"/>
      <c r="ZW189" s="355"/>
      <c r="ZX189" s="355"/>
      <c r="ZY189" s="355"/>
      <c r="ZZ189" s="355"/>
      <c r="AAA189" s="355"/>
      <c r="AAB189" s="355"/>
      <c r="AAC189" s="355"/>
      <c r="AAD189" s="355"/>
      <c r="AAE189" s="355"/>
      <c r="AAF189" s="355"/>
      <c r="AAG189" s="355"/>
      <c r="AAH189" s="355"/>
      <c r="AAI189" s="355"/>
      <c r="AAJ189" s="355"/>
      <c r="AAK189" s="355"/>
      <c r="AAL189" s="355"/>
      <c r="AAM189" s="355"/>
      <c r="AAN189" s="355"/>
      <c r="AAO189" s="355"/>
      <c r="AAP189" s="355"/>
      <c r="AAQ189" s="355"/>
      <c r="AAR189" s="355"/>
      <c r="AAS189" s="355"/>
      <c r="AAT189" s="355"/>
      <c r="AAU189" s="355"/>
      <c r="AAV189" s="355"/>
      <c r="AAW189" s="355"/>
      <c r="AAX189" s="355"/>
      <c r="AAY189" s="355"/>
      <c r="AAZ189" s="355"/>
      <c r="ABA189" s="355"/>
      <c r="ABB189" s="355"/>
      <c r="ABC189" s="355"/>
      <c r="ABD189" s="355"/>
      <c r="ABE189" s="355"/>
      <c r="ABF189" s="355"/>
      <c r="ABG189" s="355"/>
      <c r="ABH189" s="355"/>
      <c r="ABI189" s="355"/>
      <c r="ABJ189" s="355"/>
      <c r="ABK189" s="355"/>
      <c r="ABL189" s="355"/>
      <c r="ABM189" s="355"/>
      <c r="ABN189" s="355"/>
      <c r="ABO189" s="355"/>
      <c r="ABP189" s="355"/>
      <c r="ABQ189" s="355"/>
      <c r="ABR189" s="355"/>
      <c r="ABS189" s="355"/>
      <c r="ABT189" s="355"/>
      <c r="ABU189" s="355"/>
      <c r="ABV189" s="355"/>
      <c r="ABW189" s="355"/>
      <c r="ABX189" s="355"/>
      <c r="ABY189" s="355"/>
      <c r="ABZ189" s="355"/>
      <c r="ACA189" s="355"/>
      <c r="ACB189" s="355"/>
      <c r="ACC189" s="355"/>
      <c r="ACD189" s="355"/>
      <c r="ACE189" s="355"/>
      <c r="ACF189" s="355"/>
      <c r="ACG189" s="355"/>
      <c r="ACH189" s="355"/>
      <c r="ACI189" s="355"/>
      <c r="ACJ189" s="355"/>
      <c r="ACK189" s="355"/>
      <c r="ACL189" s="355"/>
      <c r="ACM189" s="355"/>
      <c r="ACN189" s="355"/>
      <c r="ACO189" s="355"/>
      <c r="ACP189" s="355"/>
      <c r="ACQ189" s="355"/>
      <c r="ACR189" s="355"/>
      <c r="ACS189" s="355"/>
      <c r="ACT189" s="355"/>
      <c r="ACU189" s="355"/>
      <c r="ACV189" s="355"/>
      <c r="ACW189" s="355"/>
      <c r="ACX189" s="355"/>
      <c r="ACY189" s="355"/>
      <c r="ACZ189" s="355"/>
      <c r="ADA189" s="355"/>
      <c r="ADB189" s="355"/>
      <c r="ADC189" s="355"/>
      <c r="ADD189" s="355"/>
      <c r="ADE189" s="355"/>
      <c r="ADF189" s="355"/>
      <c r="ADG189" s="355"/>
      <c r="ADH189" s="355"/>
      <c r="ADI189" s="355"/>
      <c r="ADJ189" s="355"/>
      <c r="ADK189" s="355"/>
      <c r="ADL189" s="355"/>
      <c r="ADM189" s="355"/>
      <c r="ADN189" s="355"/>
      <c r="ADO189" s="355"/>
      <c r="ADP189" s="355"/>
      <c r="ADQ189" s="355"/>
      <c r="ADR189" s="355"/>
      <c r="ADS189" s="355"/>
      <c r="ADT189" s="355"/>
      <c r="ADU189" s="355"/>
      <c r="ADV189" s="355"/>
      <c r="ADW189" s="355"/>
      <c r="ADX189" s="355"/>
      <c r="ADY189" s="355"/>
      <c r="ADZ189" s="355"/>
      <c r="AEA189" s="355"/>
      <c r="AEB189" s="355"/>
      <c r="AEC189" s="355"/>
      <c r="AED189" s="355"/>
      <c r="AEE189" s="355"/>
      <c r="AEF189" s="355"/>
      <c r="AEG189" s="355"/>
      <c r="AEH189" s="355"/>
      <c r="AEI189" s="355"/>
      <c r="AEJ189" s="355"/>
      <c r="AEK189" s="355"/>
      <c r="AEL189" s="355"/>
      <c r="AEM189" s="355"/>
      <c r="AEN189" s="355"/>
      <c r="AEO189" s="355"/>
      <c r="AEP189" s="355"/>
      <c r="AEQ189" s="355"/>
      <c r="AER189" s="355"/>
      <c r="AES189" s="355"/>
      <c r="AET189" s="355"/>
      <c r="AEU189" s="355"/>
      <c r="AEV189" s="355"/>
      <c r="AEW189" s="355"/>
      <c r="AEX189" s="355"/>
      <c r="AEY189" s="355"/>
      <c r="AEZ189" s="355"/>
      <c r="AFA189" s="355"/>
      <c r="AFB189" s="355"/>
      <c r="AFC189" s="355"/>
      <c r="AFD189" s="355"/>
      <c r="AFE189" s="355"/>
      <c r="AFF189" s="355"/>
      <c r="AFG189" s="355"/>
      <c r="AFH189" s="355"/>
      <c r="AFI189" s="355"/>
      <c r="AFJ189" s="355"/>
      <c r="AFK189" s="355"/>
      <c r="AFL189" s="355"/>
      <c r="AFM189" s="355"/>
      <c r="AFN189" s="355"/>
      <c r="AFO189" s="355"/>
      <c r="AFP189" s="355"/>
      <c r="AFQ189" s="355"/>
      <c r="AFR189" s="355"/>
      <c r="AFS189" s="355"/>
      <c r="AFT189" s="355"/>
      <c r="AFU189" s="355"/>
      <c r="AFV189" s="355"/>
      <c r="AFW189" s="355"/>
      <c r="AFX189" s="355"/>
      <c r="AFY189" s="355"/>
      <c r="AFZ189" s="355"/>
      <c r="AGA189" s="355"/>
      <c r="AGB189" s="355"/>
      <c r="AGC189" s="355"/>
      <c r="AGD189" s="355"/>
      <c r="AGE189" s="355"/>
      <c r="AGF189" s="355"/>
      <c r="AGG189" s="355"/>
      <c r="AGH189" s="355"/>
      <c r="AGI189" s="355"/>
      <c r="AGJ189" s="355"/>
      <c r="AGK189" s="355"/>
      <c r="AGL189" s="355"/>
      <c r="AGM189" s="355"/>
      <c r="AGN189" s="355"/>
      <c r="AGO189" s="355"/>
      <c r="AGP189" s="355"/>
      <c r="AGQ189" s="355"/>
      <c r="AGR189" s="355"/>
      <c r="AGS189" s="355"/>
      <c r="AGT189" s="355"/>
      <c r="AGU189" s="355"/>
      <c r="AGV189" s="355"/>
      <c r="AGW189" s="355"/>
      <c r="AGX189" s="355"/>
      <c r="AGY189" s="355"/>
      <c r="AGZ189" s="355"/>
      <c r="AHA189" s="355"/>
      <c r="AHB189" s="355"/>
      <c r="AHC189" s="355"/>
      <c r="AHD189" s="355"/>
      <c r="AHE189" s="355"/>
      <c r="AHF189" s="355"/>
      <c r="AHG189" s="355"/>
      <c r="AHH189" s="355"/>
      <c r="AHI189" s="355"/>
      <c r="AHJ189" s="355"/>
      <c r="AHK189" s="355"/>
      <c r="AHL189" s="355"/>
      <c r="AHM189" s="355"/>
      <c r="AHN189" s="355"/>
      <c r="AHO189" s="355"/>
      <c r="AHP189" s="355"/>
      <c r="AHQ189" s="355"/>
      <c r="AHR189" s="355"/>
      <c r="AHS189" s="355"/>
      <c r="AHT189" s="355"/>
      <c r="AHU189" s="355"/>
      <c r="AHV189" s="355"/>
      <c r="AHW189" s="355"/>
      <c r="AHX189" s="355"/>
      <c r="AHY189" s="355"/>
      <c r="AHZ189" s="355"/>
      <c r="AIA189" s="355"/>
      <c r="AIB189" s="355"/>
      <c r="AIC189" s="355"/>
      <c r="AID189" s="355"/>
      <c r="AIE189" s="355"/>
      <c r="AIF189" s="355"/>
      <c r="AIG189" s="355"/>
      <c r="AIH189" s="355"/>
      <c r="AII189" s="355"/>
      <c r="AIJ189" s="355"/>
      <c r="AIK189" s="355"/>
      <c r="AIL189" s="355"/>
      <c r="AIM189" s="355"/>
      <c r="AIN189" s="355"/>
      <c r="AIO189" s="355"/>
      <c r="AIP189" s="355"/>
      <c r="AIQ189" s="355"/>
      <c r="AIR189" s="355"/>
      <c r="AIS189" s="355"/>
      <c r="AIT189" s="355"/>
      <c r="AIU189" s="355"/>
      <c r="AIV189" s="355"/>
      <c r="AIW189" s="355"/>
      <c r="AIX189" s="355"/>
      <c r="AIY189" s="355"/>
      <c r="AIZ189" s="355"/>
      <c r="AJA189" s="355"/>
      <c r="AJB189" s="355"/>
      <c r="AJC189" s="355"/>
      <c r="AJD189" s="355"/>
      <c r="AJE189" s="355"/>
      <c r="AJF189" s="355"/>
      <c r="AJG189" s="355"/>
      <c r="AJH189" s="355"/>
      <c r="AJI189" s="355"/>
      <c r="AJJ189" s="355"/>
      <c r="AJK189" s="355"/>
      <c r="AJL189" s="355"/>
      <c r="AJM189" s="355"/>
      <c r="AJN189" s="355"/>
      <c r="AJO189" s="355"/>
      <c r="AJP189" s="355"/>
      <c r="AJQ189" s="355"/>
      <c r="AJR189" s="355"/>
      <c r="AJS189" s="355"/>
      <c r="AJT189" s="355"/>
      <c r="AJU189" s="355"/>
      <c r="AJV189" s="355"/>
      <c r="AJW189" s="355"/>
      <c r="AJX189" s="355"/>
      <c r="AJY189" s="355"/>
      <c r="AJZ189" s="355"/>
      <c r="AKA189" s="355"/>
      <c r="AKB189" s="355"/>
      <c r="AKC189" s="355"/>
      <c r="AKD189" s="355"/>
      <c r="AKE189" s="355"/>
      <c r="AKF189" s="355"/>
      <c r="AKG189" s="355"/>
      <c r="AKH189" s="355"/>
      <c r="AKI189" s="355"/>
      <c r="AKJ189" s="355"/>
      <c r="AKK189" s="355"/>
      <c r="AKL189" s="355"/>
      <c r="AKM189" s="355"/>
      <c r="AKN189" s="355"/>
      <c r="AKO189" s="355"/>
      <c r="AKP189" s="355"/>
      <c r="AKQ189" s="355"/>
      <c r="AKR189" s="355"/>
      <c r="AKS189" s="355"/>
      <c r="AKT189" s="355"/>
      <c r="AKU189" s="355"/>
      <c r="AKV189" s="355"/>
      <c r="AKW189" s="355"/>
      <c r="AKX189" s="355"/>
      <c r="AKY189" s="355"/>
      <c r="AKZ189" s="355"/>
      <c r="ALA189" s="355"/>
      <c r="ALB189" s="355"/>
      <c r="ALC189" s="355"/>
      <c r="ALD189" s="355"/>
      <c r="ALE189" s="355"/>
      <c r="ALF189" s="355"/>
      <c r="ALG189" s="355"/>
      <c r="ALH189" s="355"/>
      <c r="ALI189" s="355"/>
      <c r="ALJ189" s="355"/>
      <c r="ALK189" s="355"/>
      <c r="ALL189" s="355"/>
      <c r="ALM189" s="355"/>
      <c r="ALN189" s="355"/>
      <c r="ALO189" s="355"/>
      <c r="ALP189" s="355"/>
      <c r="ALQ189" s="355"/>
      <c r="ALR189" s="355"/>
      <c r="ALS189" s="355"/>
      <c r="ALT189" s="355"/>
      <c r="ALU189" s="355"/>
      <c r="ALV189" s="355"/>
      <c r="ALW189" s="355"/>
      <c r="ALX189" s="355"/>
      <c r="ALY189" s="355"/>
      <c r="ALZ189" s="355"/>
      <c r="AMA189" s="355"/>
      <c r="AMB189" s="355"/>
      <c r="AMC189" s="355"/>
      <c r="AMD189" s="355"/>
      <c r="AME189" s="355"/>
      <c r="AMF189" s="355"/>
      <c r="AMG189" s="355"/>
      <c r="AMH189" s="355"/>
      <c r="AMI189" s="355"/>
      <c r="AMJ189" s="355"/>
      <c r="AMK189" s="355"/>
      <c r="AML189" s="355"/>
      <c r="AMM189" s="355"/>
      <c r="AMN189" s="355"/>
      <c r="AMO189" s="355"/>
      <c r="AMP189" s="355"/>
      <c r="AMQ189" s="355"/>
      <c r="AMR189" s="355"/>
      <c r="AMS189" s="355"/>
      <c r="AMT189" s="355"/>
      <c r="AMU189" s="355"/>
      <c r="AMV189" s="355"/>
      <c r="AMW189" s="355"/>
      <c r="AMX189" s="355"/>
      <c r="AMY189" s="355"/>
      <c r="AMZ189" s="355"/>
      <c r="ANA189" s="355"/>
      <c r="ANB189" s="355"/>
      <c r="ANC189" s="355"/>
      <c r="AND189" s="355"/>
      <c r="ANE189" s="355"/>
      <c r="ANF189" s="355"/>
      <c r="ANG189" s="355"/>
      <c r="ANH189" s="355"/>
      <c r="ANI189" s="355"/>
      <c r="ANJ189" s="355"/>
    </row>
    <row r="190" spans="1:1050" ht="26.1" customHeight="1" outlineLevel="2" x14ac:dyDescent="0.2">
      <c r="A190" s="386">
        <f>EJ190</f>
        <v>920</v>
      </c>
      <c r="B190" s="387" t="s">
        <v>137</v>
      </c>
      <c r="C190" s="387" t="s">
        <v>226</v>
      </c>
      <c r="D190" s="387" t="s">
        <v>114</v>
      </c>
      <c r="E190" s="387" t="s">
        <v>127</v>
      </c>
      <c r="F190" s="387" t="s">
        <v>247</v>
      </c>
      <c r="G190" s="388" t="s">
        <v>327</v>
      </c>
      <c r="H190" s="389" t="s">
        <v>130</v>
      </c>
      <c r="I190" s="389">
        <v>28</v>
      </c>
      <c r="J190" s="391">
        <v>1091.02</v>
      </c>
      <c r="K190" s="391"/>
      <c r="L190" s="409">
        <v>958.01</v>
      </c>
      <c r="M190" s="409">
        <v>853.21</v>
      </c>
      <c r="N190" s="409"/>
      <c r="O190" s="409"/>
      <c r="P190" s="409"/>
      <c r="Q190" s="408"/>
      <c r="R190" s="408"/>
      <c r="S190" s="408"/>
      <c r="T190" s="408">
        <f t="shared" si="134"/>
        <v>2902.24</v>
      </c>
      <c r="U190" s="408">
        <f t="shared" si="135"/>
        <v>38924.94</v>
      </c>
      <c r="V190" s="389">
        <v>11</v>
      </c>
      <c r="W190" s="392">
        <v>28</v>
      </c>
      <c r="X190" s="393">
        <f>VLOOKUP(W190,'[1]PPTOS GENERALES 2024'!$AL$11:$AN$40,3)*Y190</f>
        <v>1000.81</v>
      </c>
      <c r="Y190" s="394">
        <v>1</v>
      </c>
      <c r="Z190" s="395">
        <f>VLOOKUP(C190,'[1]PPTOS GENERALES 2024'!$AL$3:$AO$8,4)*Y190</f>
        <v>1333.4</v>
      </c>
      <c r="AA190" s="395">
        <f>VLOOKUP(C190,'[1]PPTOS GENERALES 2024'!$AL$3:$AP$8,5)*DM190*Y190</f>
        <v>51.32</v>
      </c>
      <c r="AB190" s="395"/>
      <c r="AC190" s="391">
        <f>VLOOKUP(C190,'[1]PPTOS GENERALES 2024'!$AU$3:$AV$8,2)*Y190</f>
        <v>822.82899999999995</v>
      </c>
      <c r="AD190" s="391">
        <f>VLOOKUP(C190,'[1]PPTOS GENERALES 2024'!$AU$3:$AW$8,3)*DM190*Y190</f>
        <v>31.682749999999999</v>
      </c>
      <c r="AE190" s="391">
        <f>VLOOKUP(I190,'[1]PPTOS GENERALES 2024'!$AL$11:$AN$40,3)*Y190</f>
        <v>1000.81</v>
      </c>
      <c r="AF190" s="391">
        <f t="shared" si="143"/>
        <v>0</v>
      </c>
      <c r="AG190" s="391">
        <f>VLOOKUP(V190,'[1]PPTOS GENERALES 2024'!$AL$45:$AU$56,10)*Y190</f>
        <v>1125.08</v>
      </c>
      <c r="AH190" s="391"/>
      <c r="AI190" s="391"/>
      <c r="AJ190" s="391"/>
      <c r="AK190" s="403">
        <v>0</v>
      </c>
      <c r="AL190" s="391">
        <f>VLOOKUP(V190,'[1]PPTOS GENERALES 2024'!$AL$45:$BB$56,12)*AK190</f>
        <v>0</v>
      </c>
      <c r="AM190" s="403">
        <v>1</v>
      </c>
      <c r="AN190" s="391">
        <f>VLOOKUP(V190,'[1]PPTOS GENERALES 2024'!$AL$45:$BB$56,14)*AM190</f>
        <v>925.36000000000013</v>
      </c>
      <c r="AO190" s="403"/>
      <c r="AP190" s="391">
        <f>VLOOKUP(V190,'[1]PPTOS GENERALES 2024'!$AL$45:$BB$56,15)*AO190</f>
        <v>0</v>
      </c>
      <c r="AQ190" s="403"/>
      <c r="AR190" s="391">
        <f>VLOOKUP(V190,'[1]PPTOS GENERALES 2024'!$AL$45:$BB$56,17)*AQ190</f>
        <v>0</v>
      </c>
      <c r="AS190" s="403"/>
      <c r="AT190" s="391">
        <f>VLOOKUP(V190,'[1]PPTOS GENERALES 2024'!$AL$45:$BG$56,18)*AS190</f>
        <v>0</v>
      </c>
      <c r="AU190" s="389"/>
      <c r="AV190" s="391">
        <f>VLOOKUP(V190,'[1]PPTOS GENERALES 2024'!$AL$45:$BG$56,19)*AU190</f>
        <v>0</v>
      </c>
      <c r="AW190" s="389"/>
      <c r="AX190" s="391">
        <f>VLOOKUP(V190,'[1]PPTOS GENERALES 2024'!$AL$45:$BG$56,20)*AW190</f>
        <v>0</v>
      </c>
      <c r="AY190" s="389"/>
      <c r="AZ190" s="391">
        <f>VLOOKUP(V190,'[1]PPTOS GENERALES 2024'!$AL$45:$BG$56,21)*AY190</f>
        <v>0</v>
      </c>
      <c r="BA190" s="389"/>
      <c r="BB190" s="391">
        <f>VLOOKUP(V190,'[1]PPTOS GENERALES 2024'!$AL$45:$BG$56,22)*BA190</f>
        <v>0</v>
      </c>
      <c r="BC190" s="389"/>
      <c r="BD190" s="270">
        <f>VLOOKUP(V190,'[1]PPTOS GENERALES 2024'!$AL$45:$BZ$56,23)*BC190</f>
        <v>0</v>
      </c>
      <c r="BE190" s="389"/>
      <c r="BF190" s="270">
        <f>VLOOKUP(V190,'[1]PPTOS GENERALES 2024'!$AL$45:$BZ$56,24)*BE190</f>
        <v>0</v>
      </c>
      <c r="BG190" s="389"/>
      <c r="BH190" s="270">
        <f>VLOOKUP(V190,'[1]PPTOS GENERALES 2024'!$AL$45:$BZ$56,25)*BG190</f>
        <v>0</v>
      </c>
      <c r="BI190" s="389"/>
      <c r="BJ190" s="270">
        <f>VLOOKUP(V190,'[1]PPTOS GENERALES 2024'!$AL$45:$BZ$56,26)*BI190</f>
        <v>0</v>
      </c>
      <c r="BK190" s="389"/>
      <c r="BL190" s="270">
        <f>VLOOKUP(V190,'[1]PPTOS GENERALES 2024'!$AL$45:$BZ$56,27)*BK190</f>
        <v>0</v>
      </c>
      <c r="BM190" s="270"/>
      <c r="BN190" s="270">
        <f>VLOOKUP(V190,'[1]PPTOS GENERALES 2024'!$AL$45:$BZ$56,28)*BM190</f>
        <v>0</v>
      </c>
      <c r="BO190" s="270"/>
      <c r="BP190" s="270">
        <f>VLOOKUP(V190,'[1]PPTOS GENERALES 2024'!$AL$45:$BZ$56,29)*BO190</f>
        <v>0</v>
      </c>
      <c r="BQ190" s="270"/>
      <c r="BR190" s="270">
        <f>VLOOKUP(V190,'[1]PPTOS GENERALES 2024'!$AL$45:$BZ$56,30)*BQ190</f>
        <v>0</v>
      </c>
      <c r="BS190" s="270"/>
      <c r="BT190" s="270">
        <f>VLOOKUP(V190,'[1]PPTOS GENERALES 2024'!$AL$45:$BZ$56,31)*BS190</f>
        <v>0</v>
      </c>
      <c r="BU190" s="270"/>
      <c r="BV190" s="270">
        <f>VLOOKUP(V190,'[1]PPTOS GENERALES 2024'!$AL$45:$BZ$56,32)*BU190</f>
        <v>0</v>
      </c>
      <c r="BW190" s="270"/>
      <c r="BX190" s="270">
        <f>VLOOKUP(V190,'[1]PPTOS GENERALES 2024'!$AL$45:$BZ$56,33)*BW190</f>
        <v>0</v>
      </c>
      <c r="BY190" s="270"/>
      <c r="BZ190" s="270">
        <f>VLOOKUP(V190,'[1]PPTOS GENERALES 2024'!$AL$45:$BZ$56,34)*BY190</f>
        <v>0</v>
      </c>
      <c r="CA190" s="270"/>
      <c r="CB190" s="270">
        <f>VLOOKUP(V190,'[1]PPTOS GENERALES 2024'!$AL$45:$BZ$56,35)*CA190</f>
        <v>0</v>
      </c>
      <c r="CC190" s="270">
        <v>0</v>
      </c>
      <c r="CD190" s="270">
        <f>VLOOKUP(V190,'[1]PPTOS GENERALES 2024'!$AL$45:$BZ$56,36)*CC190</f>
        <v>0</v>
      </c>
      <c r="CE190" s="270">
        <v>0</v>
      </c>
      <c r="CF190" s="270">
        <f>VLOOKUP(V190,'[1]PPTOS GENERALES 2024'!$AL$45:$BZ$56,37)*CE190</f>
        <v>0</v>
      </c>
      <c r="CG190" s="270">
        <v>0</v>
      </c>
      <c r="CH190" s="270">
        <f>VLOOKUP(V190,'[1]PPTOS GENERALES 2024'!$AL$45:$BZ$56,38)*CG190</f>
        <v>0</v>
      </c>
      <c r="CI190" s="270">
        <v>0</v>
      </c>
      <c r="CJ190" s="270">
        <f>VLOOKUP(V190,'[1]PPTOS GENERALES 2024'!$AL$45:$BZ$56,39)*CI190</f>
        <v>0</v>
      </c>
      <c r="CK190" s="270"/>
      <c r="CL190" s="270">
        <f>VLOOKUP(V190,'[1]PPTOS GENERALES 2024'!$AL$45:$BZ$56,40)*CK190</f>
        <v>0</v>
      </c>
      <c r="CM190" s="270"/>
      <c r="CN190" s="270">
        <f>VLOOKUP(V190,'[1]PPTOS GENERALES 2024'!$AL$45:$BZ$56,41)*CM190</f>
        <v>0</v>
      </c>
      <c r="CO190" s="270">
        <f>ROUND((Z190*12)+(AC190*2),2)</f>
        <v>17646.46</v>
      </c>
      <c r="CP190" s="391"/>
      <c r="CQ190" s="391"/>
      <c r="CR190" s="391"/>
      <c r="CS190" s="391"/>
      <c r="CT190" s="391"/>
      <c r="CU190" s="391">
        <f t="array" ref="CU190">ROUND((AA190*12)+ (AD190*2)+AB190,2)</f>
        <v>679.21</v>
      </c>
      <c r="CV190" s="270">
        <f>SUM(CO190:CU190)</f>
        <v>18325.669999999998</v>
      </c>
      <c r="CW190" s="391">
        <f t="array" ref="CW190">ROUND((AE190+AF190)*14,2)</f>
        <v>14011.34</v>
      </c>
      <c r="CX190" s="391">
        <f t="array" ref="CX190">ROUND(AG190*14,2)</f>
        <v>15751.12</v>
      </c>
      <c r="CY190" s="270">
        <f t="shared" si="136"/>
        <v>12955.04</v>
      </c>
      <c r="CZ190" s="278">
        <f t="shared" si="137"/>
        <v>28706.160000000003</v>
      </c>
      <c r="DA190" s="129">
        <f t="shared" si="144"/>
        <v>61043.17</v>
      </c>
      <c r="DB190" s="390">
        <v>0</v>
      </c>
      <c r="DC190" s="400">
        <f t="shared" si="138"/>
        <v>49148.539999999994</v>
      </c>
      <c r="DD190" s="401">
        <f t="shared" si="139"/>
        <v>0.26264908821953203</v>
      </c>
      <c r="DE190" s="391"/>
      <c r="DF190" s="391"/>
      <c r="DG190" s="391">
        <f t="shared" si="140"/>
        <v>4435.9699999999993</v>
      </c>
      <c r="DH190" s="389" t="e">
        <f>#REF!-#REF!</f>
        <v>#REF!</v>
      </c>
      <c r="DI190" s="402" t="s">
        <v>122</v>
      </c>
      <c r="DJ190" s="413">
        <v>44295</v>
      </c>
      <c r="DK190" s="284">
        <v>45658</v>
      </c>
      <c r="DL190" s="403">
        <f t="shared" si="141"/>
        <v>1</v>
      </c>
      <c r="DM190" s="403">
        <f t="shared" si="142"/>
        <v>1</v>
      </c>
      <c r="DN190" s="404">
        <f>ROUND(AF190/30,2)</f>
        <v>0</v>
      </c>
      <c r="DO190" s="405">
        <f>ROUND(AJ190/30,2)</f>
        <v>0</v>
      </c>
      <c r="DP190" s="405">
        <f>ROUND(AL190/30,2)</f>
        <v>0</v>
      </c>
      <c r="DQ190" s="405">
        <f>ROUND(AN190/30,2)</f>
        <v>30.85</v>
      </c>
      <c r="DR190" s="405">
        <f>ROUND(AP190/30,2)</f>
        <v>0</v>
      </c>
      <c r="DS190" s="405">
        <f>ROUND(AR190/30,2)</f>
        <v>0</v>
      </c>
      <c r="DT190" s="405">
        <f>ROUND(AT190/30,2)</f>
        <v>0</v>
      </c>
      <c r="DU190" s="405">
        <f>ROUND(AV190/30,2)</f>
        <v>0</v>
      </c>
      <c r="DV190" s="405">
        <f>ROUND(AX190/30,2)</f>
        <v>0</v>
      </c>
      <c r="DW190" s="405">
        <f>ROUND(AZ190/30,2)</f>
        <v>0</v>
      </c>
      <c r="DX190" s="405">
        <f>ROUND(BB190/30,2)</f>
        <v>0</v>
      </c>
      <c r="DY190" s="204"/>
      <c r="DZ190" s="406">
        <v>725</v>
      </c>
      <c r="EA190" s="406">
        <v>5135.2299999999996</v>
      </c>
      <c r="EB190" s="407" t="e">
        <f>#REF!-DZ190</f>
        <v>#REF!</v>
      </c>
      <c r="EC190" s="408">
        <f>DG190-EA190</f>
        <v>-699.26000000000022</v>
      </c>
      <c r="ED190" s="409">
        <f>ROUND(DB190/2,2)</f>
        <v>0</v>
      </c>
      <c r="EE190" s="204"/>
      <c r="EF190" s="204"/>
      <c r="EG190" s="204"/>
      <c r="EH190" s="204"/>
      <c r="EI190" s="134" t="s">
        <v>123</v>
      </c>
      <c r="EJ190" s="124">
        <v>920</v>
      </c>
      <c r="EK190" s="295" t="s">
        <v>318</v>
      </c>
      <c r="EL190" s="300">
        <v>2</v>
      </c>
      <c r="EM190" s="300">
        <v>0</v>
      </c>
      <c r="EN190" s="300" t="s">
        <v>132</v>
      </c>
      <c r="EO190" s="537" t="s">
        <v>132</v>
      </c>
    </row>
    <row r="191" spans="1:1050" s="585" customFormat="1" ht="26.1" customHeight="1" outlineLevel="2" x14ac:dyDescent="0.2">
      <c r="A191" s="102">
        <v>920</v>
      </c>
      <c r="B191" s="7" t="s">
        <v>137</v>
      </c>
      <c r="C191" s="7" t="s">
        <v>9</v>
      </c>
      <c r="D191" s="7" t="s">
        <v>114</v>
      </c>
      <c r="E191" s="7" t="s">
        <v>286</v>
      </c>
      <c r="F191" s="7"/>
      <c r="G191" s="43" t="s">
        <v>236</v>
      </c>
      <c r="H191" s="42" t="s">
        <v>130</v>
      </c>
      <c r="I191" s="42">
        <v>18</v>
      </c>
      <c r="J191" s="44">
        <v>337.99</v>
      </c>
      <c r="K191" s="44"/>
      <c r="L191" s="64"/>
      <c r="M191" s="64"/>
      <c r="N191" s="64"/>
      <c r="O191" s="64"/>
      <c r="P191" s="64"/>
      <c r="Q191" s="64">
        <v>108.57</v>
      </c>
      <c r="R191" s="64">
        <v>198.56</v>
      </c>
      <c r="S191" s="64"/>
      <c r="T191" s="64">
        <f t="shared" si="134"/>
        <v>645.12</v>
      </c>
      <c r="U191" s="64">
        <f t="shared" si="135"/>
        <v>8417.42</v>
      </c>
      <c r="V191" s="42">
        <v>4</v>
      </c>
      <c r="W191" s="45">
        <v>18</v>
      </c>
      <c r="X191" s="46">
        <f>VLOOKUP(W191,'[1]PPTOS GENERALES 2024'!$AL$11:$AN$40,3)*Y191</f>
        <v>474.69</v>
      </c>
      <c r="Y191" s="47">
        <v>1</v>
      </c>
      <c r="Z191" s="48">
        <f>VLOOKUP(C191,'[1]PPTOS GENERALES 2024'!$AL$3:$AO$8,4)*Y191</f>
        <v>720.49</v>
      </c>
      <c r="AA191" s="48">
        <f>VLOOKUP(C191,'[1]PPTOS GENERALES 2024'!$AL$3:$AP$8,5)*DM191*Y191</f>
        <v>71.900000000000006</v>
      </c>
      <c r="AB191" s="48"/>
      <c r="AC191" s="44">
        <f>VLOOKUP(C191,'[1]PPTOS GENERALES 2024'!$AU$3:$AV$8,2)*Y191</f>
        <v>713.92274999999995</v>
      </c>
      <c r="AD191" s="44">
        <f>VLOOKUP(C191,'[1]PPTOS GENERALES 2024'!$AU$3:$AW$8,3)*DM191*Y191</f>
        <v>71.135000000000005</v>
      </c>
      <c r="AE191" s="49">
        <f>VLOOKUP(I191,'[1]PPTOS GENERALES 2024'!$AL$11:$AN$40,3)*Y191</f>
        <v>474.69</v>
      </c>
      <c r="AF191" s="44">
        <f t="shared" si="143"/>
        <v>0</v>
      </c>
      <c r="AG191" s="44">
        <f>VLOOKUP(V191,'[1]PPTOS GENERALES 2024'!$AL$45:$AU$56,10)*Y191</f>
        <v>498.73</v>
      </c>
      <c r="AH191" s="44"/>
      <c r="AI191" s="44"/>
      <c r="AJ191" s="44"/>
      <c r="AK191" s="50"/>
      <c r="AL191" s="44">
        <f>VLOOKUP(V191,'[1]PPTOS GENERALES 2024'!$AL$45:$BB$56,12)*AK191</f>
        <v>0</v>
      </c>
      <c r="AM191" s="50"/>
      <c r="AN191" s="44">
        <f>VLOOKUP(V191,'[1]PPTOS GENERALES 2024'!$AL$45:$BB$56,14)*AM191</f>
        <v>0</v>
      </c>
      <c r="AO191" s="50"/>
      <c r="AP191" s="44">
        <f>VLOOKUP(V191,'[1]PPTOS GENERALES 2024'!$AL$45:$BB$56,15)*AO191</f>
        <v>0</v>
      </c>
      <c r="AQ191" s="50"/>
      <c r="AR191" s="44">
        <f>VLOOKUP(V191,'[1]PPTOS GENERALES 2024'!$AL$45:$BB$56,17)*AQ191</f>
        <v>0</v>
      </c>
      <c r="AS191" s="50"/>
      <c r="AT191" s="44">
        <f>VLOOKUP(V191,'[1]PPTOS GENERALES 2024'!$AL$45:$BG$56,18)*AS191</f>
        <v>0</v>
      </c>
      <c r="AU191" s="20"/>
      <c r="AV191" s="44">
        <f>VLOOKUP(V191,'[1]PPTOS GENERALES 2024'!$AL$45:$BG$56,19)*AU191</f>
        <v>0</v>
      </c>
      <c r="AW191" s="20"/>
      <c r="AX191" s="44">
        <f>VLOOKUP(V191,'[1]PPTOS GENERALES 2024'!$AL$45:$BG$56,20)*AW191</f>
        <v>0</v>
      </c>
      <c r="AY191" s="20"/>
      <c r="AZ191" s="44">
        <f>VLOOKUP(V191,'[1]PPTOS GENERALES 2024'!$AL$45:$BG$56,21)*AY191</f>
        <v>0</v>
      </c>
      <c r="BA191" s="20"/>
      <c r="BB191" s="44">
        <f>VLOOKUP(V191,'[1]PPTOS GENERALES 2024'!$AL$45:$BG$56,22)*BA191</f>
        <v>0</v>
      </c>
      <c r="BC191" s="20"/>
      <c r="BD191" s="270">
        <f>VLOOKUP(V191,'[1]PPTOS GENERALES 2024'!$AL$45:$BZ$56,23)*BC191</f>
        <v>0</v>
      </c>
      <c r="BE191" s="20"/>
      <c r="BF191" s="270">
        <f>VLOOKUP(V191,'[1]PPTOS GENERALES 2024'!$AL$45:$BZ$56,24)*BE191</f>
        <v>0</v>
      </c>
      <c r="BG191" s="20"/>
      <c r="BH191" s="270">
        <f>VLOOKUP(V191,'[1]PPTOS GENERALES 2024'!$AL$45:$BZ$56,25)*BG191</f>
        <v>0</v>
      </c>
      <c r="BI191" s="20"/>
      <c r="BJ191" s="270">
        <f>VLOOKUP(V191,'[1]PPTOS GENERALES 2024'!$AL$45:$BZ$56,26)*BI191</f>
        <v>0</v>
      </c>
      <c r="BK191" s="20"/>
      <c r="BL191" s="270">
        <f>VLOOKUP(V191,'[1]PPTOS GENERALES 2024'!$AL$45:$BZ$56,27)*BK191</f>
        <v>0</v>
      </c>
      <c r="BM191" s="270"/>
      <c r="BN191" s="270">
        <f>VLOOKUP(V191,'[1]PPTOS GENERALES 2024'!$AL$45:$BZ$56,28)*BM191</f>
        <v>0</v>
      </c>
      <c r="BO191" s="270"/>
      <c r="BP191" s="270">
        <f>VLOOKUP(V191,'[1]PPTOS GENERALES 2024'!$AL$45:$BZ$56,29)*BO191</f>
        <v>0</v>
      </c>
      <c r="BQ191" s="270"/>
      <c r="BR191" s="270">
        <f>VLOOKUP(V191,'[1]PPTOS GENERALES 2024'!$AL$45:$BZ$56,30)*BQ191</f>
        <v>0</v>
      </c>
      <c r="BS191" s="270"/>
      <c r="BT191" s="270">
        <f>VLOOKUP(V191,'[1]PPTOS GENERALES 2024'!$AL$45:$BZ$56,31)*BS191</f>
        <v>0</v>
      </c>
      <c r="BU191" s="270"/>
      <c r="BV191" s="270">
        <f>VLOOKUP(V191,'[1]PPTOS GENERALES 2024'!$AL$45:$BZ$56,32)*BU191</f>
        <v>0</v>
      </c>
      <c r="BW191" s="270"/>
      <c r="BX191" s="270">
        <f>VLOOKUP(V191,'[1]PPTOS GENERALES 2024'!$AL$45:$BZ$56,33)*BW191</f>
        <v>0</v>
      </c>
      <c r="BY191" s="270"/>
      <c r="BZ191" s="270">
        <f>VLOOKUP(V191,'[1]PPTOS GENERALES 2024'!$AL$45:$BZ$56,34)*BY191</f>
        <v>0</v>
      </c>
      <c r="CA191" s="270"/>
      <c r="CB191" s="270">
        <f>VLOOKUP(V191,'[1]PPTOS GENERALES 2024'!$AL$45:$BZ$56,35)*CA191</f>
        <v>0</v>
      </c>
      <c r="CC191" s="270">
        <v>0</v>
      </c>
      <c r="CD191" s="270">
        <f>VLOOKUP(V191,'[1]PPTOS GENERALES 2024'!$AL$45:$BZ$56,36)*CC191</f>
        <v>0</v>
      </c>
      <c r="CE191" s="270">
        <v>0</v>
      </c>
      <c r="CF191" s="270">
        <f>VLOOKUP(V191,'[1]PPTOS GENERALES 2024'!$AL$45:$BZ$56,37)*CE191</f>
        <v>0</v>
      </c>
      <c r="CG191" s="270">
        <v>0</v>
      </c>
      <c r="CH191" s="270">
        <f>VLOOKUP(V191,'[1]PPTOS GENERALES 2024'!$AL$45:$BZ$56,38)*CG191</f>
        <v>0</v>
      </c>
      <c r="CI191" s="270">
        <v>0</v>
      </c>
      <c r="CJ191" s="270">
        <f>VLOOKUP(V191,'[1]PPTOS GENERALES 2024'!$AL$45:$BZ$56,39)*CI191</f>
        <v>0</v>
      </c>
      <c r="CK191" s="270"/>
      <c r="CL191" s="270">
        <f>VLOOKUP(V191,'[1]PPTOS GENERALES 2024'!$AL$45:$BZ$56,40)*CK191</f>
        <v>0</v>
      </c>
      <c r="CM191" s="270"/>
      <c r="CN191" s="270">
        <f>VLOOKUP(V191,'[1]PPTOS GENERALES 2024'!$AL$45:$BZ$56,41)*CM191</f>
        <v>0</v>
      </c>
      <c r="CO191" s="44"/>
      <c r="CP191" s="44"/>
      <c r="CQ191" s="44"/>
      <c r="CR191" s="44"/>
      <c r="CS191" s="452">
        <f t="array" ref="CS191">ROUND((Z191*12)+(AC191*2),2)</f>
        <v>10073.73</v>
      </c>
      <c r="CT191" s="44"/>
      <c r="CU191" s="44">
        <f>(AA191*12)+ (AD191*2)+AB191</f>
        <v>1005.07</v>
      </c>
      <c r="CV191" s="44"/>
      <c r="CW191" s="44">
        <f>(AE191+AF191)*14</f>
        <v>6645.66</v>
      </c>
      <c r="CX191" s="44">
        <f>AG191*14</f>
        <v>6982.22</v>
      </c>
      <c r="CY191" s="270">
        <f t="shared" si="136"/>
        <v>0</v>
      </c>
      <c r="CZ191" s="278">
        <f t="shared" si="137"/>
        <v>6982.22</v>
      </c>
      <c r="DA191" s="129">
        <f t="shared" si="144"/>
        <v>24706.68</v>
      </c>
      <c r="DB191" s="21">
        <v>0</v>
      </c>
      <c r="DC191" s="53">
        <f t="shared" si="138"/>
        <v>24721.340000000004</v>
      </c>
      <c r="DD191" s="54">
        <f t="shared" si="139"/>
        <v>1.93692604147114</v>
      </c>
      <c r="DE191" s="44"/>
      <c r="DF191" s="44"/>
      <c r="DG191" s="44">
        <f t="shared" si="140"/>
        <v>1765.81</v>
      </c>
      <c r="DH191" s="42" t="e">
        <f>#REF!-#REF!</f>
        <v>#REF!</v>
      </c>
      <c r="DI191" s="55" t="s">
        <v>122</v>
      </c>
      <c r="DJ191" s="130">
        <v>42165</v>
      </c>
      <c r="DK191" s="284">
        <v>45658</v>
      </c>
      <c r="DL191" s="42">
        <v>0</v>
      </c>
      <c r="DM191" s="42">
        <f>(YEAR(DK191)-YEAR(DJ191))/3</f>
        <v>3.3333333333333335</v>
      </c>
      <c r="DN191" s="59">
        <f>ROUND(AF191/30,2)</f>
        <v>0</v>
      </c>
      <c r="DO191" s="60">
        <f>ROUND(AJ191/30,2)</f>
        <v>0</v>
      </c>
      <c r="DP191" s="60">
        <f>ROUND(AL191/30,2)</f>
        <v>0</v>
      </c>
      <c r="DQ191" s="60">
        <f>ROUND(AN191/30,2)</f>
        <v>0</v>
      </c>
      <c r="DR191" s="60">
        <f>ROUND(AP191/30,2)</f>
        <v>0</v>
      </c>
      <c r="DS191" s="60">
        <f>ROUND(AR191/30,2)</f>
        <v>0</v>
      </c>
      <c r="DT191" s="60">
        <f>ROUND(AT191/30,2)</f>
        <v>0</v>
      </c>
      <c r="DU191" s="60">
        <f>ROUND(AV191/30,2)</f>
        <v>0</v>
      </c>
      <c r="DV191" s="60">
        <f>ROUND(AX191/30,2)</f>
        <v>0</v>
      </c>
      <c r="DW191" s="60">
        <f>ROUND(AZ191/30,2)</f>
        <v>0</v>
      </c>
      <c r="DX191" s="60">
        <f>ROUND(BB191/30,2)</f>
        <v>0</v>
      </c>
      <c r="DY191" s="61"/>
      <c r="DZ191" s="62">
        <v>717</v>
      </c>
      <c r="EA191" s="62">
        <v>794.57</v>
      </c>
      <c r="EB191" s="63" t="e">
        <f>#REF!-DZ191</f>
        <v>#REF!</v>
      </c>
      <c r="EC191" s="64">
        <f>DG191-EA191</f>
        <v>971.2399999999999</v>
      </c>
      <c r="ED191" s="65">
        <f>ROUND(DB191/2,2)</f>
        <v>0</v>
      </c>
      <c r="EE191" s="61"/>
      <c r="EF191" s="61"/>
      <c r="EG191" s="61"/>
      <c r="EH191" s="61"/>
      <c r="EI191" s="134" t="s">
        <v>123</v>
      </c>
      <c r="EJ191" s="124">
        <v>920</v>
      </c>
      <c r="EK191" s="67">
        <v>9</v>
      </c>
      <c r="EL191" s="68">
        <v>2</v>
      </c>
      <c r="EM191" s="68">
        <v>0</v>
      </c>
      <c r="EN191" s="300" t="s">
        <v>132</v>
      </c>
      <c r="EO191" s="537" t="s">
        <v>132</v>
      </c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  <c r="HI191" s="61"/>
      <c r="HJ191" s="61"/>
      <c r="HK191" s="61"/>
      <c r="HL191" s="61"/>
      <c r="HM191" s="61"/>
      <c r="HN191" s="61"/>
      <c r="HO191" s="61"/>
      <c r="HP191" s="61"/>
      <c r="HQ191" s="61"/>
      <c r="HR191" s="61"/>
      <c r="HS191" s="61"/>
      <c r="HT191" s="61"/>
      <c r="HU191" s="61"/>
      <c r="HV191" s="61"/>
      <c r="HW191" s="61"/>
      <c r="HX191" s="61"/>
      <c r="HY191" s="61"/>
      <c r="HZ191" s="61"/>
      <c r="IA191" s="61"/>
      <c r="IB191" s="61"/>
      <c r="IC191" s="61"/>
      <c r="ID191" s="61"/>
      <c r="IE191" s="61"/>
      <c r="IF191" s="61"/>
      <c r="IG191" s="61"/>
      <c r="IH191" s="61"/>
      <c r="II191" s="61"/>
      <c r="IJ191" s="61"/>
      <c r="IK191" s="61"/>
      <c r="IL191" s="61"/>
      <c r="IM191" s="61"/>
      <c r="IN191" s="61"/>
      <c r="IO191" s="61"/>
      <c r="IP191" s="61"/>
      <c r="IQ191" s="61"/>
      <c r="IR191" s="61"/>
      <c r="IS191" s="61"/>
      <c r="IT191" s="61"/>
      <c r="IU191" s="61"/>
      <c r="IV191" s="61"/>
      <c r="IW191" s="61"/>
      <c r="IX191" s="61"/>
      <c r="IY191" s="61"/>
      <c r="IZ191" s="61"/>
      <c r="JA191" s="61"/>
      <c r="JB191" s="61"/>
      <c r="JC191" s="61"/>
      <c r="JD191" s="61"/>
      <c r="JE191" s="61"/>
      <c r="JF191" s="61"/>
      <c r="JG191" s="61"/>
      <c r="JH191" s="61"/>
      <c r="JI191" s="61"/>
      <c r="JJ191" s="61"/>
      <c r="JK191" s="61"/>
      <c r="JL191" s="61"/>
      <c r="JM191" s="61"/>
      <c r="JN191" s="61"/>
      <c r="JO191" s="61"/>
      <c r="JP191" s="61"/>
      <c r="JQ191" s="61"/>
      <c r="JR191" s="61"/>
      <c r="JS191" s="61"/>
      <c r="JT191" s="61"/>
      <c r="JU191" s="61"/>
      <c r="JV191" s="61"/>
      <c r="JW191" s="61"/>
      <c r="JX191" s="61"/>
      <c r="JY191" s="61"/>
      <c r="JZ191" s="61"/>
      <c r="KA191" s="61"/>
      <c r="KB191" s="61"/>
      <c r="KC191" s="61"/>
      <c r="KD191" s="61"/>
      <c r="KE191" s="61"/>
      <c r="KF191" s="61"/>
      <c r="KG191" s="61"/>
      <c r="KH191" s="61"/>
      <c r="KI191" s="61"/>
      <c r="KJ191" s="61"/>
      <c r="KK191" s="61"/>
      <c r="KL191" s="61"/>
      <c r="KM191" s="61"/>
      <c r="KN191" s="61"/>
      <c r="KO191" s="61"/>
      <c r="KP191" s="61"/>
      <c r="KQ191" s="61"/>
      <c r="KR191" s="61"/>
      <c r="KS191" s="61"/>
      <c r="KT191" s="61"/>
      <c r="KU191" s="61"/>
      <c r="KV191" s="61"/>
      <c r="KW191" s="61"/>
      <c r="KX191" s="61"/>
      <c r="KY191" s="61"/>
      <c r="KZ191" s="61"/>
      <c r="LA191" s="61"/>
      <c r="LB191" s="61"/>
      <c r="LC191" s="61"/>
      <c r="LD191" s="61"/>
      <c r="LE191" s="61"/>
      <c r="LF191" s="61"/>
      <c r="LG191" s="61"/>
      <c r="LH191" s="61"/>
      <c r="LI191" s="61"/>
      <c r="LJ191" s="61"/>
      <c r="LK191" s="61"/>
      <c r="LL191" s="61"/>
      <c r="LM191" s="61"/>
      <c r="LN191" s="61"/>
      <c r="LO191" s="61"/>
      <c r="LP191" s="61"/>
      <c r="LQ191" s="61"/>
      <c r="LR191" s="61"/>
      <c r="LS191" s="61"/>
      <c r="LT191" s="61"/>
      <c r="LU191" s="61"/>
      <c r="LV191" s="61"/>
      <c r="LW191" s="61"/>
      <c r="LX191" s="61"/>
      <c r="LY191" s="61"/>
      <c r="LZ191" s="61"/>
      <c r="MA191" s="61"/>
      <c r="MB191" s="61"/>
      <c r="MC191" s="61"/>
      <c r="MD191" s="61"/>
      <c r="ME191" s="61"/>
      <c r="MF191" s="61"/>
      <c r="MG191" s="61"/>
      <c r="MH191" s="61"/>
      <c r="MI191" s="61"/>
      <c r="MJ191" s="61"/>
      <c r="MK191" s="61"/>
      <c r="ML191" s="61"/>
      <c r="MM191" s="61"/>
      <c r="MN191" s="61"/>
      <c r="MO191" s="61"/>
      <c r="MP191" s="61"/>
      <c r="MQ191" s="61"/>
      <c r="MR191" s="61"/>
      <c r="MS191" s="61"/>
      <c r="MT191" s="61"/>
      <c r="MU191" s="61"/>
      <c r="MV191" s="61"/>
      <c r="MW191" s="61"/>
      <c r="MX191" s="61"/>
      <c r="MY191" s="61"/>
      <c r="MZ191" s="61"/>
      <c r="NA191" s="61"/>
      <c r="NB191" s="61"/>
      <c r="NC191" s="61"/>
      <c r="ND191" s="61"/>
      <c r="NE191" s="61"/>
      <c r="NF191" s="61"/>
      <c r="NG191" s="61"/>
      <c r="NH191" s="61"/>
      <c r="NI191" s="61"/>
      <c r="NJ191" s="61"/>
      <c r="NK191" s="61"/>
      <c r="NL191" s="61"/>
      <c r="NM191" s="61"/>
      <c r="NN191" s="61"/>
      <c r="NO191" s="61"/>
      <c r="NP191" s="61"/>
      <c r="NQ191" s="61"/>
      <c r="NR191" s="61"/>
      <c r="NS191" s="61"/>
      <c r="NT191" s="61"/>
      <c r="NU191" s="61"/>
      <c r="NV191" s="61"/>
      <c r="NW191" s="61"/>
      <c r="NX191" s="61"/>
      <c r="NY191" s="61"/>
      <c r="NZ191" s="61"/>
      <c r="OA191" s="61"/>
      <c r="OB191" s="61"/>
      <c r="OC191" s="61"/>
      <c r="OD191" s="61"/>
      <c r="OE191" s="61"/>
      <c r="OF191" s="61"/>
      <c r="OG191" s="61"/>
      <c r="OH191" s="61"/>
      <c r="OI191" s="61"/>
      <c r="OJ191" s="61"/>
      <c r="OK191" s="61"/>
      <c r="OL191" s="61"/>
      <c r="OM191" s="61"/>
      <c r="ON191" s="61"/>
      <c r="OO191" s="61"/>
      <c r="OP191" s="61"/>
      <c r="OQ191" s="61"/>
      <c r="OR191" s="61"/>
      <c r="OS191" s="61"/>
      <c r="OT191" s="61"/>
      <c r="OU191" s="61"/>
      <c r="OV191" s="61"/>
      <c r="OW191" s="61"/>
      <c r="OX191" s="61"/>
      <c r="OY191" s="61"/>
      <c r="OZ191" s="61"/>
      <c r="PA191" s="61"/>
      <c r="PB191" s="61"/>
      <c r="PC191" s="61"/>
      <c r="PD191" s="61"/>
      <c r="PE191" s="61"/>
      <c r="PF191" s="61"/>
      <c r="PG191" s="61"/>
      <c r="PH191" s="61"/>
      <c r="PI191" s="61"/>
      <c r="PJ191" s="61"/>
      <c r="PK191" s="61"/>
      <c r="PL191" s="61"/>
      <c r="PM191" s="61"/>
      <c r="PN191" s="61"/>
      <c r="PO191" s="61"/>
      <c r="PP191" s="61"/>
      <c r="PQ191" s="61"/>
      <c r="PR191" s="61"/>
      <c r="PS191" s="61"/>
      <c r="PT191" s="61"/>
      <c r="PU191" s="61"/>
      <c r="PV191" s="61"/>
      <c r="PW191" s="61"/>
      <c r="PX191" s="61"/>
      <c r="PY191" s="61"/>
      <c r="PZ191" s="61"/>
      <c r="QA191" s="61"/>
      <c r="QB191" s="61"/>
      <c r="QC191" s="61"/>
      <c r="QD191" s="61"/>
      <c r="QE191" s="61"/>
      <c r="QF191" s="61"/>
      <c r="QG191" s="61"/>
      <c r="QH191" s="61"/>
      <c r="QI191" s="61"/>
      <c r="QJ191" s="61"/>
      <c r="QK191" s="61"/>
      <c r="QL191" s="61"/>
      <c r="QM191" s="61"/>
      <c r="QN191" s="61"/>
      <c r="QO191" s="61"/>
      <c r="QP191" s="61"/>
      <c r="QQ191" s="61"/>
      <c r="QR191" s="61"/>
      <c r="QS191" s="61"/>
      <c r="QT191" s="61"/>
      <c r="QU191" s="61"/>
      <c r="QV191" s="61"/>
      <c r="QW191" s="61"/>
      <c r="QX191" s="61"/>
      <c r="QY191" s="61"/>
      <c r="QZ191" s="61"/>
      <c r="RA191" s="61"/>
      <c r="RB191" s="61"/>
      <c r="RC191" s="61"/>
      <c r="RD191" s="61"/>
      <c r="RE191" s="61"/>
      <c r="RF191" s="61"/>
      <c r="RG191" s="61"/>
      <c r="RH191" s="61"/>
      <c r="RI191" s="61"/>
      <c r="RJ191" s="61"/>
      <c r="RK191" s="61"/>
      <c r="RL191" s="61"/>
      <c r="RM191" s="61"/>
      <c r="RN191" s="61"/>
      <c r="RO191" s="61"/>
      <c r="RP191" s="61"/>
      <c r="RQ191" s="61"/>
      <c r="RR191" s="61"/>
      <c r="RS191" s="61"/>
      <c r="RT191" s="61"/>
      <c r="RU191" s="61"/>
      <c r="RV191" s="61"/>
      <c r="RW191" s="61"/>
      <c r="RX191" s="61"/>
      <c r="RY191" s="61"/>
      <c r="RZ191" s="61"/>
      <c r="SA191" s="61"/>
      <c r="SB191" s="61"/>
      <c r="SC191" s="61"/>
      <c r="SD191" s="61"/>
      <c r="SE191" s="61"/>
      <c r="SF191" s="61"/>
      <c r="SG191" s="61"/>
      <c r="SH191" s="61"/>
      <c r="SI191" s="61"/>
      <c r="SJ191" s="61"/>
      <c r="SK191" s="61"/>
      <c r="SL191" s="61"/>
      <c r="SM191" s="61"/>
      <c r="SN191" s="61"/>
      <c r="SO191" s="61"/>
      <c r="SP191" s="61"/>
      <c r="SQ191" s="61"/>
      <c r="SR191" s="61"/>
      <c r="SS191" s="61"/>
      <c r="ST191" s="61"/>
      <c r="SU191" s="61"/>
      <c r="SV191" s="61"/>
      <c r="SW191" s="61"/>
      <c r="SX191" s="61"/>
      <c r="SY191" s="61"/>
      <c r="SZ191" s="61"/>
      <c r="TA191" s="61"/>
      <c r="TB191" s="61"/>
      <c r="TC191" s="61"/>
      <c r="TD191" s="61"/>
      <c r="TE191" s="61"/>
      <c r="TF191" s="61"/>
      <c r="TG191" s="61"/>
      <c r="TH191" s="61"/>
      <c r="TI191" s="61"/>
      <c r="TJ191" s="61"/>
      <c r="TK191" s="61"/>
      <c r="TL191" s="61"/>
      <c r="TM191" s="61"/>
      <c r="TN191" s="61"/>
      <c r="TO191" s="61"/>
      <c r="TP191" s="61"/>
      <c r="TQ191" s="61"/>
      <c r="TR191" s="61"/>
      <c r="TS191" s="61"/>
      <c r="TT191" s="61"/>
      <c r="TU191" s="61"/>
      <c r="TV191" s="61"/>
      <c r="TW191" s="61"/>
      <c r="TX191" s="61"/>
      <c r="TY191" s="61"/>
      <c r="TZ191" s="61"/>
      <c r="UA191" s="61"/>
      <c r="UB191" s="61"/>
      <c r="UC191" s="61"/>
      <c r="UD191" s="61"/>
      <c r="UE191" s="61"/>
      <c r="UF191" s="61"/>
      <c r="UG191" s="61"/>
      <c r="UH191" s="61"/>
      <c r="UI191" s="61"/>
      <c r="UJ191" s="61"/>
      <c r="UK191" s="61"/>
      <c r="UL191" s="61"/>
      <c r="UM191" s="61"/>
      <c r="UN191" s="61"/>
      <c r="UO191" s="61"/>
      <c r="UP191" s="61"/>
      <c r="UQ191" s="61"/>
      <c r="UR191" s="61"/>
      <c r="US191" s="61"/>
      <c r="UT191" s="61"/>
      <c r="UU191" s="61"/>
      <c r="UV191" s="61"/>
      <c r="UW191" s="61"/>
      <c r="UX191" s="61"/>
      <c r="UY191" s="61"/>
      <c r="UZ191" s="61"/>
      <c r="VA191" s="61"/>
      <c r="VB191" s="61"/>
      <c r="VC191" s="61"/>
      <c r="VD191" s="61"/>
      <c r="VE191" s="61"/>
      <c r="VF191" s="61"/>
      <c r="VG191" s="61"/>
      <c r="VH191" s="61"/>
      <c r="VI191" s="61"/>
      <c r="VJ191" s="61"/>
      <c r="VK191" s="61"/>
      <c r="VL191" s="61"/>
      <c r="VM191" s="61"/>
      <c r="VN191" s="61"/>
      <c r="VO191" s="61"/>
      <c r="VP191" s="61"/>
      <c r="VQ191" s="61"/>
      <c r="VR191" s="61"/>
      <c r="VS191" s="61"/>
      <c r="VT191" s="61"/>
      <c r="VU191" s="61"/>
      <c r="VV191" s="61"/>
      <c r="VW191" s="61"/>
      <c r="VX191" s="61"/>
      <c r="VY191" s="61"/>
      <c r="VZ191" s="61"/>
      <c r="WA191" s="61"/>
      <c r="WB191" s="61"/>
      <c r="WC191" s="61"/>
      <c r="WD191" s="61"/>
      <c r="WE191" s="61"/>
      <c r="WF191" s="61"/>
      <c r="WG191" s="61"/>
      <c r="WH191" s="61"/>
      <c r="WI191" s="61"/>
      <c r="WJ191" s="61"/>
      <c r="WK191" s="61"/>
      <c r="WL191" s="61"/>
      <c r="WM191" s="61"/>
      <c r="WN191" s="61"/>
      <c r="WO191" s="61"/>
      <c r="WP191" s="61"/>
      <c r="WQ191" s="61"/>
      <c r="WR191" s="61"/>
      <c r="WS191" s="61"/>
      <c r="WT191" s="61"/>
      <c r="WU191" s="61"/>
      <c r="WV191" s="61"/>
      <c r="WW191" s="61"/>
      <c r="WX191" s="61"/>
      <c r="WY191" s="61"/>
      <c r="WZ191" s="61"/>
      <c r="XA191" s="61"/>
      <c r="XB191" s="61"/>
      <c r="XC191" s="61"/>
      <c r="XD191" s="61"/>
      <c r="XE191" s="61"/>
      <c r="XF191" s="61"/>
      <c r="XG191" s="61"/>
      <c r="XH191" s="61"/>
      <c r="XI191" s="61"/>
      <c r="XJ191" s="61"/>
      <c r="XK191" s="61"/>
      <c r="XL191" s="61"/>
      <c r="XM191" s="61"/>
      <c r="XN191" s="61"/>
      <c r="XO191" s="61"/>
      <c r="XP191" s="61"/>
      <c r="XQ191" s="61"/>
      <c r="XR191" s="61"/>
      <c r="XS191" s="61"/>
      <c r="XT191" s="61"/>
      <c r="XU191" s="61"/>
      <c r="XV191" s="61"/>
      <c r="XW191" s="61"/>
      <c r="XX191" s="61"/>
      <c r="XY191" s="61"/>
      <c r="XZ191" s="61"/>
      <c r="YA191" s="61"/>
      <c r="YB191" s="61"/>
      <c r="YC191" s="61"/>
      <c r="YD191" s="61"/>
      <c r="YE191" s="61"/>
      <c r="YF191" s="61"/>
      <c r="YG191" s="61"/>
      <c r="YH191" s="61"/>
      <c r="YI191" s="61"/>
      <c r="YJ191" s="61"/>
      <c r="YK191" s="61"/>
      <c r="YL191" s="61"/>
      <c r="YM191" s="61"/>
      <c r="YN191" s="61"/>
      <c r="YO191" s="61"/>
      <c r="YP191" s="61"/>
      <c r="YQ191" s="61"/>
      <c r="YR191" s="61"/>
      <c r="YS191" s="61"/>
      <c r="YT191" s="61"/>
      <c r="YU191" s="61"/>
      <c r="YV191" s="61"/>
      <c r="YW191" s="61"/>
      <c r="YX191" s="61"/>
      <c r="YY191" s="61"/>
      <c r="YZ191" s="61"/>
      <c r="ZA191" s="61"/>
      <c r="ZB191" s="61"/>
      <c r="ZC191" s="61"/>
      <c r="ZD191" s="61"/>
      <c r="ZE191" s="61"/>
      <c r="ZF191" s="61"/>
      <c r="ZG191" s="61"/>
      <c r="ZH191" s="61"/>
      <c r="ZI191" s="61"/>
      <c r="ZJ191" s="61"/>
      <c r="ZK191" s="61"/>
      <c r="ZL191" s="61"/>
      <c r="ZM191" s="61"/>
      <c r="ZN191" s="61"/>
      <c r="ZO191" s="61"/>
      <c r="ZP191" s="61"/>
      <c r="ZQ191" s="61"/>
      <c r="ZR191" s="61"/>
      <c r="ZS191" s="61"/>
      <c r="ZT191" s="61"/>
      <c r="ZU191" s="61"/>
      <c r="ZV191" s="61"/>
      <c r="ZW191" s="61"/>
      <c r="ZX191" s="61"/>
      <c r="ZY191" s="61"/>
      <c r="ZZ191" s="61"/>
      <c r="AAA191" s="61"/>
      <c r="AAB191" s="61"/>
      <c r="AAC191" s="61"/>
      <c r="AAD191" s="61"/>
      <c r="AAE191" s="61"/>
      <c r="AAF191" s="61"/>
      <c r="AAG191" s="61"/>
      <c r="AAH191" s="61"/>
      <c r="AAI191" s="61"/>
      <c r="AAJ191" s="61"/>
      <c r="AAK191" s="61"/>
      <c r="AAL191" s="61"/>
      <c r="AAM191" s="61"/>
      <c r="AAN191" s="61"/>
      <c r="AAO191" s="61"/>
      <c r="AAP191" s="61"/>
      <c r="AAQ191" s="61"/>
      <c r="AAR191" s="61"/>
      <c r="AAS191" s="61"/>
      <c r="AAT191" s="61"/>
      <c r="AAU191" s="61"/>
      <c r="AAV191" s="61"/>
      <c r="AAW191" s="61"/>
      <c r="AAX191" s="61"/>
      <c r="AAY191" s="61"/>
      <c r="AAZ191" s="61"/>
      <c r="ABA191" s="61"/>
      <c r="ABB191" s="61"/>
      <c r="ABC191" s="61"/>
      <c r="ABD191" s="61"/>
      <c r="ABE191" s="61"/>
      <c r="ABF191" s="61"/>
      <c r="ABG191" s="61"/>
      <c r="ABH191" s="61"/>
      <c r="ABI191" s="61"/>
      <c r="ABJ191" s="61"/>
      <c r="ABK191" s="61"/>
      <c r="ABL191" s="61"/>
      <c r="ABM191" s="61"/>
      <c r="ABN191" s="61"/>
      <c r="ABO191" s="61"/>
      <c r="ABP191" s="61"/>
      <c r="ABQ191" s="61"/>
      <c r="ABR191" s="61"/>
      <c r="ABS191" s="61"/>
      <c r="ABT191" s="61"/>
      <c r="ABU191" s="61"/>
      <c r="ABV191" s="61"/>
      <c r="ABW191" s="61"/>
      <c r="ABX191" s="61"/>
      <c r="ABY191" s="61"/>
      <c r="ABZ191" s="61"/>
      <c r="ACA191" s="61"/>
      <c r="ACB191" s="61"/>
      <c r="ACC191" s="61"/>
      <c r="ACD191" s="61"/>
      <c r="ACE191" s="61"/>
      <c r="ACF191" s="61"/>
      <c r="ACG191" s="61"/>
      <c r="ACH191" s="61"/>
      <c r="ACI191" s="61"/>
      <c r="ACJ191" s="61"/>
      <c r="ACK191" s="61"/>
      <c r="ACL191" s="61"/>
      <c r="ACM191" s="61"/>
      <c r="ACN191" s="61"/>
      <c r="ACO191" s="61"/>
      <c r="ACP191" s="61"/>
      <c r="ACQ191" s="61"/>
      <c r="ACR191" s="61"/>
      <c r="ACS191" s="61"/>
      <c r="ACT191" s="61"/>
      <c r="ACU191" s="61"/>
      <c r="ACV191" s="61"/>
      <c r="ACW191" s="61"/>
      <c r="ACX191" s="61"/>
      <c r="ACY191" s="61"/>
      <c r="ACZ191" s="61"/>
      <c r="ADA191" s="61"/>
      <c r="ADB191" s="61"/>
      <c r="ADC191" s="61"/>
      <c r="ADD191" s="61"/>
      <c r="ADE191" s="61"/>
      <c r="ADF191" s="61"/>
      <c r="ADG191" s="61"/>
      <c r="ADH191" s="61"/>
      <c r="ADI191" s="61"/>
      <c r="ADJ191" s="61"/>
      <c r="ADK191" s="61"/>
      <c r="ADL191" s="61"/>
      <c r="ADM191" s="61"/>
      <c r="ADN191" s="61"/>
      <c r="ADO191" s="61"/>
      <c r="ADP191" s="61"/>
      <c r="ADQ191" s="61"/>
      <c r="ADR191" s="61"/>
      <c r="ADS191" s="61"/>
      <c r="ADT191" s="61"/>
      <c r="ADU191" s="61"/>
      <c r="ADV191" s="61"/>
      <c r="ADW191" s="61"/>
      <c r="ADX191" s="61"/>
      <c r="ADY191" s="61"/>
      <c r="ADZ191" s="61"/>
      <c r="AEA191" s="61"/>
      <c r="AEB191" s="61"/>
      <c r="AEC191" s="61"/>
      <c r="AED191" s="61"/>
      <c r="AEE191" s="61"/>
      <c r="AEF191" s="61"/>
      <c r="AEG191" s="61"/>
      <c r="AEH191" s="61"/>
      <c r="AEI191" s="61"/>
      <c r="AEJ191" s="61"/>
      <c r="AEK191" s="61"/>
      <c r="AEL191" s="61"/>
      <c r="AEM191" s="61"/>
      <c r="AEN191" s="61"/>
      <c r="AEO191" s="61"/>
      <c r="AEP191" s="61"/>
      <c r="AEQ191" s="61"/>
      <c r="AER191" s="61"/>
      <c r="AES191" s="61"/>
      <c r="AET191" s="61"/>
      <c r="AEU191" s="61"/>
      <c r="AEV191" s="61"/>
      <c r="AEW191" s="61"/>
      <c r="AEX191" s="61"/>
      <c r="AEY191" s="61"/>
      <c r="AEZ191" s="61"/>
      <c r="AFA191" s="61"/>
      <c r="AFB191" s="61"/>
      <c r="AFC191" s="61"/>
      <c r="AFD191" s="61"/>
      <c r="AFE191" s="61"/>
      <c r="AFF191" s="61"/>
      <c r="AFG191" s="61"/>
      <c r="AFH191" s="61"/>
      <c r="AFI191" s="61"/>
      <c r="AFJ191" s="61"/>
      <c r="AFK191" s="61"/>
      <c r="AFL191" s="61"/>
      <c r="AFM191" s="61"/>
      <c r="AFN191" s="61"/>
      <c r="AFO191" s="61"/>
      <c r="AFP191" s="61"/>
      <c r="AFQ191" s="61"/>
      <c r="AFR191" s="61"/>
      <c r="AFS191" s="61"/>
      <c r="AFT191" s="61"/>
      <c r="AFU191" s="61"/>
      <c r="AFV191" s="61"/>
      <c r="AFW191" s="61"/>
      <c r="AFX191" s="61"/>
      <c r="AFY191" s="61"/>
      <c r="AFZ191" s="61"/>
      <c r="AGA191" s="61"/>
      <c r="AGB191" s="61"/>
      <c r="AGC191" s="61"/>
      <c r="AGD191" s="61"/>
      <c r="AGE191" s="61"/>
      <c r="AGF191" s="61"/>
      <c r="AGG191" s="61"/>
      <c r="AGH191" s="61"/>
      <c r="AGI191" s="61"/>
      <c r="AGJ191" s="61"/>
      <c r="AGK191" s="61"/>
      <c r="AGL191" s="61"/>
      <c r="AGM191" s="61"/>
      <c r="AGN191" s="61"/>
      <c r="AGO191" s="61"/>
      <c r="AGP191" s="61"/>
      <c r="AGQ191" s="61"/>
      <c r="AGR191" s="61"/>
      <c r="AGS191" s="61"/>
      <c r="AGT191" s="61"/>
      <c r="AGU191" s="61"/>
      <c r="AGV191" s="61"/>
      <c r="AGW191" s="61"/>
      <c r="AGX191" s="61"/>
      <c r="AGY191" s="61"/>
      <c r="AGZ191" s="61"/>
      <c r="AHA191" s="61"/>
      <c r="AHB191" s="61"/>
      <c r="AHC191" s="61"/>
      <c r="AHD191" s="61"/>
      <c r="AHE191" s="61"/>
      <c r="AHF191" s="61"/>
      <c r="AHG191" s="61"/>
      <c r="AHH191" s="61"/>
      <c r="AHI191" s="61"/>
      <c r="AHJ191" s="61"/>
      <c r="AHK191" s="61"/>
      <c r="AHL191" s="61"/>
      <c r="AHM191" s="61"/>
      <c r="AHN191" s="61"/>
      <c r="AHO191" s="61"/>
      <c r="AHP191" s="61"/>
      <c r="AHQ191" s="61"/>
      <c r="AHR191" s="61"/>
      <c r="AHS191" s="61"/>
      <c r="AHT191" s="61"/>
      <c r="AHU191" s="61"/>
      <c r="AHV191" s="61"/>
      <c r="AHW191" s="61"/>
      <c r="AHX191" s="61"/>
      <c r="AHY191" s="61"/>
      <c r="AHZ191" s="61"/>
      <c r="AIA191" s="61"/>
      <c r="AIB191" s="61"/>
      <c r="AIC191" s="61"/>
      <c r="AID191" s="61"/>
      <c r="AIE191" s="61"/>
      <c r="AIF191" s="61"/>
      <c r="AIG191" s="61"/>
      <c r="AIH191" s="61"/>
      <c r="AII191" s="61"/>
      <c r="AIJ191" s="61"/>
      <c r="AIK191" s="61"/>
      <c r="AIL191" s="61"/>
      <c r="AIM191" s="61"/>
      <c r="AIN191" s="61"/>
      <c r="AIO191" s="61"/>
      <c r="AIP191" s="61"/>
      <c r="AIQ191" s="61"/>
      <c r="AIR191" s="61"/>
      <c r="AIS191" s="61"/>
      <c r="AIT191" s="61"/>
      <c r="AIU191" s="61"/>
      <c r="AIV191" s="61"/>
      <c r="AIW191" s="61"/>
      <c r="AIX191" s="61"/>
      <c r="AIY191" s="61"/>
      <c r="AIZ191" s="61"/>
      <c r="AJA191" s="61"/>
      <c r="AJB191" s="61"/>
      <c r="AJC191" s="61"/>
      <c r="AJD191" s="61"/>
      <c r="AJE191" s="61"/>
      <c r="AJF191" s="61"/>
      <c r="AJG191" s="61"/>
      <c r="AJH191" s="61"/>
      <c r="AJI191" s="61"/>
      <c r="AJJ191" s="61"/>
      <c r="AJK191" s="61"/>
      <c r="AJL191" s="61"/>
      <c r="AJM191" s="61"/>
      <c r="AJN191" s="61"/>
      <c r="AJO191" s="61"/>
      <c r="AJP191" s="61"/>
      <c r="AJQ191" s="61"/>
      <c r="AJR191" s="61"/>
      <c r="AJS191" s="61"/>
      <c r="AJT191" s="61"/>
      <c r="AJU191" s="61"/>
      <c r="AJV191" s="61"/>
      <c r="AJW191" s="61"/>
      <c r="AJX191" s="61"/>
      <c r="AJY191" s="61"/>
      <c r="AJZ191" s="61"/>
      <c r="AKA191" s="61"/>
      <c r="AKB191" s="61"/>
      <c r="AKC191" s="61"/>
      <c r="AKD191" s="61"/>
      <c r="AKE191" s="61"/>
      <c r="AKF191" s="61"/>
      <c r="AKG191" s="61"/>
      <c r="AKH191" s="61"/>
      <c r="AKI191" s="61"/>
      <c r="AKJ191" s="61"/>
      <c r="AKK191" s="61"/>
      <c r="AKL191" s="61"/>
      <c r="AKM191" s="61"/>
      <c r="AKN191" s="61"/>
      <c r="AKO191" s="61"/>
      <c r="AKP191" s="61"/>
      <c r="AKQ191" s="61"/>
      <c r="AKR191" s="61"/>
      <c r="AKS191" s="61"/>
      <c r="AKT191" s="61"/>
      <c r="AKU191" s="61"/>
      <c r="AKV191" s="61"/>
      <c r="AKW191" s="61"/>
      <c r="AKX191" s="61"/>
      <c r="AKY191" s="61"/>
      <c r="AKZ191" s="61"/>
      <c r="ALA191" s="61"/>
      <c r="ALB191" s="61"/>
      <c r="ALC191" s="61"/>
      <c r="ALD191" s="61"/>
      <c r="ALE191" s="61"/>
      <c r="ALF191" s="61"/>
      <c r="ALG191" s="61"/>
      <c r="ALH191" s="61"/>
      <c r="ALI191" s="61"/>
      <c r="ALJ191" s="61"/>
      <c r="ALK191" s="61"/>
      <c r="ALL191" s="61"/>
      <c r="ALM191" s="61"/>
      <c r="ALN191" s="61"/>
      <c r="ALO191" s="61"/>
      <c r="ALP191" s="61"/>
      <c r="ALQ191" s="61"/>
      <c r="ALR191" s="61"/>
      <c r="ALS191" s="61"/>
      <c r="ALT191" s="61"/>
      <c r="ALU191" s="61"/>
      <c r="ALV191" s="61"/>
      <c r="ALW191" s="61"/>
      <c r="ALX191" s="61"/>
      <c r="ALY191" s="61"/>
      <c r="ALZ191" s="61"/>
      <c r="AMA191" s="61"/>
      <c r="AMB191" s="61"/>
      <c r="AMC191" s="61"/>
      <c r="AMD191" s="61"/>
      <c r="AME191" s="61"/>
      <c r="AMF191" s="61"/>
      <c r="AMG191" s="61"/>
      <c r="AMH191" s="61"/>
      <c r="AMI191" s="61"/>
      <c r="AMJ191" s="61"/>
      <c r="AMK191" s="61"/>
      <c r="AML191" s="61"/>
      <c r="AMM191" s="61"/>
      <c r="AMN191" s="61"/>
      <c r="AMO191" s="61"/>
      <c r="AMP191" s="61"/>
      <c r="AMQ191" s="61"/>
      <c r="AMR191" s="61"/>
      <c r="AMS191" s="61"/>
      <c r="AMT191" s="61"/>
      <c r="AMU191" s="61"/>
      <c r="AMV191" s="61"/>
      <c r="AMW191" s="61"/>
      <c r="AMX191" s="61"/>
      <c r="AMY191" s="61"/>
      <c r="AMZ191" s="61"/>
      <c r="ANA191" s="61"/>
      <c r="ANB191" s="61"/>
      <c r="ANC191" s="61"/>
      <c r="AND191" s="61"/>
      <c r="ANE191" s="61"/>
      <c r="ANF191" s="61"/>
      <c r="ANG191" s="61"/>
      <c r="ANH191" s="61"/>
      <c r="ANI191" s="61"/>
      <c r="ANJ191" s="35"/>
    </row>
    <row r="192" spans="1:1050" ht="26.1" customHeight="1" outlineLevel="2" x14ac:dyDescent="0.2">
      <c r="A192" s="386">
        <f>EJ192</f>
        <v>920</v>
      </c>
      <c r="B192" s="387" t="s">
        <v>137</v>
      </c>
      <c r="C192" s="387" t="s">
        <v>178</v>
      </c>
      <c r="D192" s="387" t="s">
        <v>114</v>
      </c>
      <c r="E192" s="387" t="s">
        <v>234</v>
      </c>
      <c r="F192" s="389"/>
      <c r="G192" s="388" t="s">
        <v>235</v>
      </c>
      <c r="H192" s="389" t="s">
        <v>130</v>
      </c>
      <c r="I192" s="389">
        <v>20</v>
      </c>
      <c r="J192" s="391">
        <v>690.24</v>
      </c>
      <c r="K192" s="391">
        <v>201.52</v>
      </c>
      <c r="L192" s="409">
        <v>434.82</v>
      </c>
      <c r="M192" s="409">
        <v>115.26</v>
      </c>
      <c r="N192" s="409"/>
      <c r="O192" s="409"/>
      <c r="P192" s="409"/>
      <c r="Q192" s="408"/>
      <c r="R192" s="408"/>
      <c r="S192" s="408"/>
      <c r="T192" s="408">
        <f t="shared" si="134"/>
        <v>1441.84</v>
      </c>
      <c r="U192" s="408">
        <f t="shared" si="135"/>
        <v>19955.239999999998</v>
      </c>
      <c r="V192" s="389">
        <v>5</v>
      </c>
      <c r="W192" s="392">
        <v>20</v>
      </c>
      <c r="X192" s="393">
        <f>VLOOKUP(W192,'[1]PPTOS GENERALES 2024'!$AL$11:$AN$40,3)*Y192</f>
        <v>528.66</v>
      </c>
      <c r="Y192" s="394">
        <v>1</v>
      </c>
      <c r="Z192" s="395">
        <f>VLOOKUP(C192,'[1]PPTOS GENERALES 2024'!$AL$3:$AO$8,4)*Y192</f>
        <v>865.68</v>
      </c>
      <c r="AA192" s="395">
        <f>VLOOKUP(C192,'[1]PPTOS GENERALES 2024'!$AL$3:$AP$8,5)*DM192*Y192</f>
        <v>443.52</v>
      </c>
      <c r="AB192" s="395"/>
      <c r="AC192" s="391">
        <f>VLOOKUP(C192,'[1]PPTOS GENERALES 2024'!$AU$3:$AV$8,2)*Y192</f>
        <v>748.20899999999995</v>
      </c>
      <c r="AD192" s="391">
        <f>VLOOKUP(C192,'[1]PPTOS GENERALES 2024'!$AU$3:$AW$8,3)*DM192*Y192</f>
        <v>382.85799999999995</v>
      </c>
      <c r="AE192" s="396">
        <f>VLOOKUP(I192,'[1]PPTOS GENERALES 2024'!$AL$11:$AN$40,3)*Y192</f>
        <v>528.66</v>
      </c>
      <c r="AF192" s="391"/>
      <c r="AG192" s="391">
        <f>VLOOKUP(V192,'[1]PPTOS GENERALES 2024'!$AL$45:$AU$56,10)*Y192</f>
        <v>543.62</v>
      </c>
      <c r="AH192" s="391"/>
      <c r="AI192" s="391"/>
      <c r="AJ192" s="391"/>
      <c r="AK192" s="397"/>
      <c r="AL192" s="391">
        <f>VLOOKUP(V192,'[1]PPTOS GENERALES 2024'!$AL$45:$BB$56,12)*AK192</f>
        <v>0</v>
      </c>
      <c r="AM192" s="397"/>
      <c r="AN192" s="391">
        <f>VLOOKUP(V192,'[1]PPTOS GENERALES 2024'!$AL$45:$BB$56,14)*AM192</f>
        <v>0</v>
      </c>
      <c r="AO192" s="397"/>
      <c r="AP192" s="391">
        <f>VLOOKUP(V192,'[1]PPTOS GENERALES 2024'!$AL$45:$BB$56,15)*AO192</f>
        <v>0</v>
      </c>
      <c r="AQ192" s="397"/>
      <c r="AR192" s="391">
        <f>VLOOKUP(V192,'[1]PPTOS GENERALES 2024'!$AL$45:$BB$56,17)*AQ192</f>
        <v>0</v>
      </c>
      <c r="AS192" s="397"/>
      <c r="AT192" s="391">
        <f>VLOOKUP(V192,'[1]PPTOS GENERALES 2024'!$AL$45:$BG$56,18)*AS192</f>
        <v>0</v>
      </c>
      <c r="AU192" s="398"/>
      <c r="AV192" s="391">
        <f>VLOOKUP(V192,'[1]PPTOS GENERALES 2024'!$AL$45:$BG$56,19)*AU192</f>
        <v>0</v>
      </c>
      <c r="AW192" s="398"/>
      <c r="AX192" s="391">
        <f>VLOOKUP(V192,'[1]PPTOS GENERALES 2024'!$AL$45:$BG$56,20)*AW192</f>
        <v>0</v>
      </c>
      <c r="AY192" s="398"/>
      <c r="AZ192" s="391">
        <f>VLOOKUP(V192,'[1]PPTOS GENERALES 2024'!$AL$45:$BG$56,21)*AY192</f>
        <v>0</v>
      </c>
      <c r="BA192" s="398"/>
      <c r="BB192" s="391">
        <f>VLOOKUP(V192,'[1]PPTOS GENERALES 2024'!$AL$45:$BG$56,22)*BA192</f>
        <v>0</v>
      </c>
      <c r="BC192" s="398"/>
      <c r="BD192" s="270">
        <f>VLOOKUP(V192,'[1]PPTOS GENERALES 2024'!$AL$45:$BZ$56,23)*BC192</f>
        <v>0</v>
      </c>
      <c r="BE192" s="398"/>
      <c r="BF192" s="270">
        <f>VLOOKUP(V192,'[1]PPTOS GENERALES 2024'!$AL$45:$BZ$56,24)*BE192</f>
        <v>0</v>
      </c>
      <c r="BG192" s="398"/>
      <c r="BH192" s="270">
        <f>VLOOKUP(V192,'[1]PPTOS GENERALES 2024'!$AL$45:$BZ$56,25)*BG192</f>
        <v>0</v>
      </c>
      <c r="BI192" s="398"/>
      <c r="BJ192" s="270">
        <f>VLOOKUP(V192,'[1]PPTOS GENERALES 2024'!$AL$45:$BZ$56,26)*BI192</f>
        <v>0</v>
      </c>
      <c r="BK192" s="398"/>
      <c r="BL192" s="270">
        <f>VLOOKUP(V192,'[1]PPTOS GENERALES 2024'!$AL$45:$BZ$56,27)*BK192</f>
        <v>0</v>
      </c>
      <c r="BM192" s="270"/>
      <c r="BN192" s="270">
        <f>VLOOKUP(V192,'[1]PPTOS GENERALES 2024'!$AL$45:$BZ$56,28)*BM192</f>
        <v>0</v>
      </c>
      <c r="BO192" s="270"/>
      <c r="BP192" s="270">
        <f>VLOOKUP(V192,'[1]PPTOS GENERALES 2024'!$AL$45:$BZ$56,29)*BO192</f>
        <v>0</v>
      </c>
      <c r="BQ192" s="270"/>
      <c r="BR192" s="270">
        <f>VLOOKUP(V192,'[1]PPTOS GENERALES 2024'!$AL$45:$BZ$56,30)*BQ192</f>
        <v>0</v>
      </c>
      <c r="BS192" s="270"/>
      <c r="BT192" s="270">
        <f>VLOOKUP(V192,'[1]PPTOS GENERALES 2024'!$AL$45:$BZ$56,31)*BS192</f>
        <v>0</v>
      </c>
      <c r="BU192" s="270"/>
      <c r="BV192" s="270">
        <f>VLOOKUP(V192,'[1]PPTOS GENERALES 2024'!$AL$45:$BZ$56,32)*BU192</f>
        <v>0</v>
      </c>
      <c r="BW192" s="270"/>
      <c r="BX192" s="270">
        <f>VLOOKUP(V192,'[1]PPTOS GENERALES 2024'!$AL$45:$BZ$56,33)*BW192</f>
        <v>0</v>
      </c>
      <c r="BY192" s="270"/>
      <c r="BZ192" s="270">
        <f>VLOOKUP(V192,'[1]PPTOS GENERALES 2024'!$AL$45:$BZ$56,34)*BY192</f>
        <v>0</v>
      </c>
      <c r="CA192" s="270"/>
      <c r="CB192" s="270">
        <f>VLOOKUP(V192,'[1]PPTOS GENERALES 2024'!$AL$45:$BZ$56,35)*CA192</f>
        <v>0</v>
      </c>
      <c r="CC192" s="270">
        <v>0</v>
      </c>
      <c r="CD192" s="270">
        <f>VLOOKUP(V192,'[1]PPTOS GENERALES 2024'!$AL$45:$BZ$56,36)*CC192</f>
        <v>0</v>
      </c>
      <c r="CE192" s="270">
        <v>0</v>
      </c>
      <c r="CF192" s="270">
        <f>VLOOKUP(V192,'[1]PPTOS GENERALES 2024'!$AL$45:$BZ$56,37)*CE192</f>
        <v>0</v>
      </c>
      <c r="CG192" s="270">
        <v>0</v>
      </c>
      <c r="CH192" s="270">
        <f>VLOOKUP(V192,'[1]PPTOS GENERALES 2024'!$AL$45:$BZ$56,38)*CG192</f>
        <v>0</v>
      </c>
      <c r="CI192" s="270">
        <v>0</v>
      </c>
      <c r="CJ192" s="270">
        <f>VLOOKUP(V192,'[1]PPTOS GENERALES 2024'!$AL$45:$BZ$56,39)*CI192</f>
        <v>0</v>
      </c>
      <c r="CK192" s="270"/>
      <c r="CL192" s="270">
        <f>VLOOKUP(V192,'[1]PPTOS GENERALES 2024'!$AL$45:$BZ$56,40)*CK192</f>
        <v>0</v>
      </c>
      <c r="CM192" s="270"/>
      <c r="CN192" s="270">
        <f>VLOOKUP(V192,'[1]PPTOS GENERALES 2024'!$AL$45:$BZ$56,41)*CM192</f>
        <v>0</v>
      </c>
      <c r="CO192" s="391"/>
      <c r="CP192" s="391"/>
      <c r="CQ192" s="391"/>
      <c r="CR192" s="391">
        <f t="array" ref="CR192">ROUND((Z192*12)+(AC192*2),2)</f>
        <v>11884.58</v>
      </c>
      <c r="CS192" s="391"/>
      <c r="CT192" s="391"/>
      <c r="CU192" s="391">
        <f t="array" ref="CU192">ROUND((AA192*12)+ (AD192*2)+AB192,2)</f>
        <v>6087.96</v>
      </c>
      <c r="CV192" s="270">
        <f>SUM(CO192:CU192)</f>
        <v>17972.54</v>
      </c>
      <c r="CW192" s="391">
        <f t="array" ref="CW192">ROUND((AE192+AF192)*14,2)</f>
        <v>7401.24</v>
      </c>
      <c r="CX192" s="391">
        <f t="array" ref="CX192">ROUND(AG192*14,2)</f>
        <v>7610.68</v>
      </c>
      <c r="CY192" s="270">
        <f t="shared" si="136"/>
        <v>0</v>
      </c>
      <c r="CZ192" s="278">
        <f t="shared" si="137"/>
        <v>7610.68</v>
      </c>
      <c r="DA192" s="129">
        <f t="shared" si="144"/>
        <v>32984.46</v>
      </c>
      <c r="DB192" s="390">
        <v>0</v>
      </c>
      <c r="DC192" s="400">
        <f t="shared" si="138"/>
        <v>33340.720000000001</v>
      </c>
      <c r="DD192" s="401">
        <f t="shared" si="139"/>
        <v>0.67077519488615533</v>
      </c>
      <c r="DE192" s="391"/>
      <c r="DF192" s="391"/>
      <c r="DG192" s="391">
        <f t="shared" si="140"/>
        <v>2381.4799999999996</v>
      </c>
      <c r="DH192" s="389" t="e">
        <f>#REF!-#REF!</f>
        <v>#REF!</v>
      </c>
      <c r="DI192" s="402" t="s">
        <v>122</v>
      </c>
      <c r="DJ192" s="402" t="s">
        <v>329</v>
      </c>
      <c r="DK192" s="284">
        <v>45658</v>
      </c>
      <c r="DL192" s="403">
        <f>DATEDIF(DJ192,DK192,"y")/3</f>
        <v>14</v>
      </c>
      <c r="DM192" s="403">
        <f>DATEDIF(DJ192,DK192,"y")/3</f>
        <v>14</v>
      </c>
      <c r="DN192" s="404">
        <f>ROUND(AF192/30,2)</f>
        <v>0</v>
      </c>
      <c r="DO192" s="405">
        <f>ROUND(AJ192/30,2)</f>
        <v>0</v>
      </c>
      <c r="DP192" s="405">
        <f>ROUND(AL192/30,2)</f>
        <v>0</v>
      </c>
      <c r="DQ192" s="405">
        <f>ROUND(AN192/30,2)</f>
        <v>0</v>
      </c>
      <c r="DR192" s="405">
        <f>ROUND(AP192/30,2)</f>
        <v>0</v>
      </c>
      <c r="DS192" s="405">
        <f>ROUND(AR192/30,2)</f>
        <v>0</v>
      </c>
      <c r="DT192" s="405">
        <f>ROUND(AT192/30,2)</f>
        <v>0</v>
      </c>
      <c r="DU192" s="405">
        <f>ROUND(AV192/30,2)</f>
        <v>0</v>
      </c>
      <c r="DV192" s="405">
        <f>ROUND(AX192/30,2)</f>
        <v>0</v>
      </c>
      <c r="DW192" s="405">
        <f>ROUND(AZ192/30,2)</f>
        <v>0</v>
      </c>
      <c r="DX192" s="405">
        <f>ROUND(BB192/30,2)</f>
        <v>0</v>
      </c>
      <c r="DY192" s="204"/>
      <c r="DZ192" s="406">
        <v>7</v>
      </c>
      <c r="EA192" s="406">
        <v>1882.23</v>
      </c>
      <c r="EB192" s="407" t="e">
        <f>#REF!-DZ192</f>
        <v>#REF!</v>
      </c>
      <c r="EC192" s="408">
        <f>DG192-EA192</f>
        <v>499.24999999999955</v>
      </c>
      <c r="ED192" s="409">
        <f>ROUND(DB192/2,2)</f>
        <v>0</v>
      </c>
      <c r="EE192" s="204"/>
      <c r="EF192" s="204"/>
      <c r="EG192" s="204"/>
      <c r="EH192" s="204"/>
      <c r="EI192" s="134" t="s">
        <v>123</v>
      </c>
      <c r="EJ192" s="124">
        <v>920</v>
      </c>
      <c r="EK192" s="295" t="s">
        <v>318</v>
      </c>
      <c r="EL192" s="205">
        <v>2</v>
      </c>
      <c r="EM192" s="205">
        <v>0</v>
      </c>
      <c r="EN192" s="300" t="s">
        <v>132</v>
      </c>
      <c r="EO192" s="537" t="s">
        <v>132</v>
      </c>
      <c r="EP192" s="584"/>
      <c r="EQ192" s="584"/>
      <c r="ER192" s="584"/>
      <c r="ES192" s="584"/>
      <c r="ET192" s="584"/>
      <c r="EU192" s="584"/>
      <c r="EV192" s="584"/>
      <c r="EW192" s="584"/>
      <c r="EX192" s="584"/>
      <c r="EY192" s="584"/>
      <c r="EZ192" s="584"/>
      <c r="FA192" s="584"/>
      <c r="FB192" s="584"/>
      <c r="FC192" s="584"/>
      <c r="FD192" s="584"/>
      <c r="FE192" s="584"/>
      <c r="FF192" s="584"/>
      <c r="FG192" s="584"/>
      <c r="FH192" s="584"/>
      <c r="FI192" s="584"/>
      <c r="FJ192" s="584"/>
      <c r="FK192" s="584"/>
      <c r="FL192" s="584"/>
      <c r="FM192" s="584"/>
      <c r="FN192" s="584"/>
      <c r="FO192" s="584"/>
      <c r="FP192" s="584"/>
      <c r="FQ192" s="584"/>
      <c r="FR192" s="584"/>
      <c r="FS192" s="584"/>
      <c r="FT192" s="584"/>
      <c r="FU192" s="584"/>
      <c r="FV192" s="584"/>
      <c r="FW192" s="584"/>
      <c r="FX192" s="584"/>
      <c r="FY192" s="584"/>
      <c r="FZ192" s="584"/>
      <c r="GA192" s="584"/>
      <c r="GB192" s="584"/>
      <c r="GC192" s="584"/>
      <c r="GD192" s="584"/>
      <c r="GE192" s="584"/>
      <c r="GF192" s="584"/>
      <c r="GG192" s="584"/>
      <c r="GH192" s="584"/>
      <c r="GI192" s="584"/>
      <c r="GJ192" s="584"/>
      <c r="GK192" s="584"/>
      <c r="GL192" s="584"/>
      <c r="GM192" s="584"/>
      <c r="GN192" s="584"/>
      <c r="GO192" s="584"/>
      <c r="GP192" s="584"/>
      <c r="GQ192" s="584"/>
      <c r="GR192" s="584"/>
      <c r="GS192" s="584"/>
      <c r="GT192" s="584"/>
      <c r="GU192" s="584"/>
      <c r="GV192" s="584"/>
      <c r="GW192" s="584"/>
      <c r="GX192" s="584"/>
      <c r="GY192" s="584"/>
      <c r="GZ192" s="584"/>
      <c r="HA192" s="584"/>
      <c r="HB192" s="584"/>
      <c r="HC192" s="584"/>
      <c r="HD192" s="584"/>
      <c r="HE192" s="584"/>
      <c r="HF192" s="584"/>
      <c r="HG192" s="584"/>
      <c r="HH192" s="584"/>
      <c r="HI192" s="584"/>
      <c r="HJ192" s="584"/>
      <c r="HK192" s="584"/>
      <c r="HL192" s="584"/>
      <c r="HM192" s="584"/>
      <c r="HN192" s="584"/>
      <c r="HO192" s="584"/>
      <c r="HP192" s="584"/>
      <c r="HQ192" s="584"/>
      <c r="HR192" s="584"/>
      <c r="HS192" s="584"/>
      <c r="HT192" s="584"/>
      <c r="HU192" s="584"/>
      <c r="HV192" s="584"/>
      <c r="HW192" s="584"/>
      <c r="HX192" s="584"/>
      <c r="HY192" s="584"/>
      <c r="HZ192" s="584"/>
      <c r="IA192" s="584"/>
      <c r="IB192" s="584"/>
      <c r="IC192" s="584"/>
      <c r="ID192" s="584"/>
      <c r="IE192" s="410"/>
      <c r="IF192" s="410"/>
      <c r="IG192" s="410"/>
      <c r="IH192" s="410"/>
      <c r="II192" s="410"/>
      <c r="IJ192" s="410"/>
      <c r="IK192" s="410"/>
      <c r="IL192" s="410"/>
      <c r="IM192" s="410"/>
      <c r="IN192" s="410"/>
      <c r="IO192" s="410"/>
      <c r="IP192" s="585"/>
      <c r="IQ192" s="585"/>
      <c r="IR192" s="585"/>
      <c r="IS192" s="585"/>
      <c r="IT192" s="585"/>
      <c r="IU192" s="585"/>
      <c r="IV192" s="585"/>
      <c r="IW192" s="585"/>
      <c r="IX192" s="585"/>
      <c r="IY192" s="585"/>
      <c r="IZ192" s="585"/>
      <c r="JA192" s="585"/>
      <c r="JB192" s="585"/>
      <c r="JC192" s="585"/>
      <c r="JD192" s="585"/>
      <c r="JE192" s="585"/>
      <c r="JF192" s="585"/>
      <c r="JG192" s="585"/>
      <c r="JH192" s="585"/>
      <c r="JI192" s="585"/>
      <c r="JJ192" s="585"/>
      <c r="JK192" s="585"/>
      <c r="JL192" s="585"/>
      <c r="JM192" s="585"/>
      <c r="JN192" s="585"/>
      <c r="JO192" s="585"/>
      <c r="JP192" s="585"/>
      <c r="JQ192" s="585"/>
      <c r="JR192" s="585"/>
      <c r="JS192" s="585"/>
      <c r="JT192" s="585"/>
      <c r="JU192" s="585"/>
      <c r="JV192" s="585"/>
      <c r="JW192" s="585"/>
      <c r="JX192" s="585"/>
      <c r="JY192" s="585"/>
      <c r="JZ192" s="585"/>
      <c r="KA192" s="585"/>
      <c r="KB192" s="585"/>
      <c r="KC192" s="585"/>
      <c r="KD192" s="585"/>
      <c r="KE192" s="585"/>
      <c r="KF192" s="585"/>
      <c r="KG192" s="585"/>
      <c r="KH192" s="585"/>
      <c r="KI192" s="585"/>
      <c r="KJ192" s="585"/>
      <c r="KK192" s="585"/>
      <c r="KL192" s="585"/>
      <c r="KM192" s="585"/>
      <c r="KN192" s="585"/>
      <c r="KO192" s="585"/>
      <c r="KP192" s="585"/>
      <c r="KQ192" s="585"/>
      <c r="KR192" s="585"/>
      <c r="KS192" s="585"/>
      <c r="KT192" s="585"/>
      <c r="KU192" s="585"/>
      <c r="KV192" s="585"/>
      <c r="KW192" s="585"/>
      <c r="KX192" s="585"/>
      <c r="KY192" s="585"/>
      <c r="KZ192" s="585"/>
      <c r="LA192" s="585"/>
      <c r="LB192" s="585"/>
      <c r="LC192" s="585"/>
      <c r="LD192" s="585"/>
      <c r="LE192" s="585"/>
      <c r="LF192" s="585"/>
      <c r="LG192" s="585"/>
      <c r="LH192" s="585"/>
      <c r="LI192" s="585"/>
      <c r="LJ192" s="585"/>
      <c r="LK192" s="585"/>
      <c r="LL192" s="585"/>
      <c r="LM192" s="585"/>
      <c r="LN192" s="585"/>
      <c r="LO192" s="585"/>
      <c r="LP192" s="585"/>
      <c r="LQ192" s="585"/>
      <c r="LR192" s="585"/>
      <c r="LS192" s="585"/>
      <c r="LT192" s="585"/>
      <c r="LU192" s="585"/>
      <c r="LV192" s="585"/>
      <c r="LW192" s="585"/>
      <c r="LX192" s="585"/>
      <c r="LY192" s="585"/>
      <c r="LZ192" s="585"/>
      <c r="MA192" s="585"/>
      <c r="MB192" s="585"/>
      <c r="MC192" s="585"/>
      <c r="MD192" s="585"/>
      <c r="ME192" s="585"/>
      <c r="MF192" s="585"/>
      <c r="MG192" s="585"/>
      <c r="MH192" s="585"/>
      <c r="MI192" s="585"/>
      <c r="MJ192" s="585"/>
      <c r="MK192" s="585"/>
      <c r="ML192" s="585"/>
      <c r="MM192" s="585"/>
      <c r="MN192" s="585"/>
      <c r="MO192" s="585"/>
      <c r="MP192" s="585"/>
      <c r="MQ192" s="585"/>
      <c r="MR192" s="585"/>
      <c r="MS192" s="585"/>
      <c r="MT192" s="585"/>
      <c r="MU192" s="585"/>
      <c r="MV192" s="585"/>
      <c r="MW192" s="585"/>
      <c r="MX192" s="585"/>
      <c r="MY192" s="585"/>
      <c r="MZ192" s="585"/>
      <c r="NA192" s="585"/>
      <c r="NB192" s="585"/>
      <c r="NC192" s="585"/>
      <c r="ND192" s="585"/>
      <c r="NE192" s="585"/>
      <c r="NF192" s="585"/>
      <c r="NG192" s="585"/>
      <c r="NH192" s="585"/>
      <c r="NI192" s="585"/>
      <c r="NJ192" s="585"/>
      <c r="NK192" s="585"/>
      <c r="NL192" s="585"/>
      <c r="NM192" s="585"/>
      <c r="NN192" s="585"/>
      <c r="NO192" s="585"/>
      <c r="NP192" s="585"/>
      <c r="NQ192" s="585"/>
      <c r="NR192" s="585"/>
      <c r="NS192" s="585"/>
      <c r="NT192" s="585"/>
      <c r="NU192" s="585"/>
      <c r="NV192" s="585"/>
      <c r="NW192" s="585"/>
      <c r="NX192" s="585"/>
      <c r="NY192" s="585"/>
      <c r="NZ192" s="585"/>
      <c r="OA192" s="585"/>
      <c r="OB192" s="585"/>
      <c r="OC192" s="585"/>
      <c r="OD192" s="585"/>
      <c r="OE192" s="585"/>
      <c r="OF192" s="585"/>
      <c r="OG192" s="585"/>
      <c r="OH192" s="585"/>
      <c r="OI192" s="585"/>
      <c r="OJ192" s="585"/>
      <c r="OK192" s="585"/>
      <c r="OL192" s="585"/>
      <c r="OM192" s="585"/>
      <c r="ON192" s="585"/>
      <c r="OO192" s="585"/>
      <c r="OP192" s="585"/>
      <c r="OQ192" s="585"/>
      <c r="OR192" s="585"/>
      <c r="OS192" s="585"/>
      <c r="OT192" s="585"/>
      <c r="OU192" s="585"/>
      <c r="OV192" s="585"/>
      <c r="OW192" s="585"/>
      <c r="OX192" s="585"/>
      <c r="OY192" s="585"/>
      <c r="OZ192" s="585"/>
      <c r="PA192" s="585"/>
      <c r="PB192" s="585"/>
      <c r="PC192" s="585"/>
      <c r="PD192" s="585"/>
      <c r="PE192" s="585"/>
      <c r="PF192" s="585"/>
      <c r="PG192" s="585"/>
      <c r="PH192" s="585"/>
      <c r="PI192" s="585"/>
      <c r="PJ192" s="585"/>
      <c r="PK192" s="585"/>
      <c r="PL192" s="585"/>
      <c r="PM192" s="585"/>
      <c r="PN192" s="585"/>
      <c r="PO192" s="585"/>
      <c r="PP192" s="585"/>
      <c r="PQ192" s="585"/>
      <c r="PR192" s="585"/>
      <c r="PS192" s="585"/>
      <c r="PT192" s="585"/>
      <c r="PU192" s="585"/>
      <c r="PV192" s="585"/>
      <c r="PW192" s="585"/>
      <c r="PX192" s="585"/>
      <c r="PY192" s="585"/>
      <c r="PZ192" s="585"/>
      <c r="QA192" s="585"/>
      <c r="QB192" s="585"/>
      <c r="QC192" s="585"/>
      <c r="QD192" s="585"/>
      <c r="QE192" s="585"/>
      <c r="QF192" s="585"/>
      <c r="QG192" s="585"/>
      <c r="QH192" s="585"/>
      <c r="QI192" s="585"/>
      <c r="QJ192" s="585"/>
      <c r="QK192" s="585"/>
      <c r="QL192" s="585"/>
      <c r="QM192" s="585"/>
      <c r="QN192" s="585"/>
      <c r="QO192" s="585"/>
      <c r="QP192" s="585"/>
      <c r="QQ192" s="585"/>
      <c r="QR192" s="585"/>
      <c r="QS192" s="585"/>
      <c r="QT192" s="585"/>
      <c r="QU192" s="585"/>
      <c r="QV192" s="585"/>
      <c r="QW192" s="585"/>
      <c r="QX192" s="585"/>
      <c r="QY192" s="585"/>
      <c r="QZ192" s="585"/>
      <c r="RA192" s="585"/>
      <c r="RB192" s="585"/>
      <c r="RC192" s="585"/>
      <c r="RD192" s="585"/>
      <c r="RE192" s="585"/>
      <c r="RF192" s="585"/>
      <c r="RG192" s="585"/>
      <c r="RH192" s="585"/>
      <c r="RI192" s="585"/>
      <c r="RJ192" s="585"/>
      <c r="RK192" s="585"/>
      <c r="RL192" s="585"/>
      <c r="RM192" s="585"/>
      <c r="RN192" s="585"/>
      <c r="RO192" s="585"/>
      <c r="RP192" s="585"/>
      <c r="RQ192" s="585"/>
      <c r="RR192" s="585"/>
      <c r="RS192" s="585"/>
      <c r="RT192" s="585"/>
      <c r="RU192" s="585"/>
      <c r="RV192" s="585"/>
      <c r="RW192" s="585"/>
      <c r="RX192" s="585"/>
      <c r="RY192" s="585"/>
      <c r="RZ192" s="585"/>
      <c r="SA192" s="585"/>
      <c r="SB192" s="585"/>
      <c r="SC192" s="585"/>
      <c r="SD192" s="585"/>
      <c r="SE192" s="585"/>
      <c r="SF192" s="585"/>
      <c r="SG192" s="585"/>
      <c r="SH192" s="585"/>
      <c r="SI192" s="585"/>
      <c r="SJ192" s="585"/>
      <c r="SK192" s="585"/>
      <c r="SL192" s="585"/>
      <c r="SM192" s="585"/>
      <c r="SN192" s="585"/>
      <c r="SO192" s="585"/>
      <c r="SP192" s="585"/>
      <c r="SQ192" s="585"/>
      <c r="SR192" s="585"/>
      <c r="SS192" s="585"/>
      <c r="ST192" s="585"/>
      <c r="SU192" s="585"/>
      <c r="SV192" s="585"/>
      <c r="SW192" s="585"/>
      <c r="SX192" s="585"/>
      <c r="SY192" s="585"/>
      <c r="SZ192" s="585"/>
      <c r="TA192" s="585"/>
      <c r="TB192" s="585"/>
      <c r="TC192" s="585"/>
      <c r="TD192" s="585"/>
      <c r="TE192" s="585"/>
      <c r="TF192" s="585"/>
      <c r="TG192" s="585"/>
      <c r="TH192" s="585"/>
      <c r="TI192" s="585"/>
      <c r="TJ192" s="585"/>
      <c r="TK192" s="585"/>
      <c r="TL192" s="585"/>
      <c r="TM192" s="585"/>
      <c r="TN192" s="585"/>
      <c r="TO192" s="585"/>
      <c r="TP192" s="585"/>
      <c r="TQ192" s="585"/>
      <c r="TR192" s="585"/>
      <c r="TS192" s="585"/>
      <c r="TT192" s="585"/>
      <c r="TU192" s="585"/>
      <c r="TV192" s="585"/>
      <c r="TW192" s="585"/>
      <c r="TX192" s="585"/>
      <c r="TY192" s="585"/>
      <c r="TZ192" s="585"/>
      <c r="UA192" s="585"/>
      <c r="UB192" s="585"/>
      <c r="UC192" s="585"/>
      <c r="UD192" s="585"/>
      <c r="UE192" s="585"/>
      <c r="UF192" s="585"/>
      <c r="UG192" s="585"/>
      <c r="UH192" s="585"/>
      <c r="UI192" s="585"/>
      <c r="UJ192" s="585"/>
      <c r="UK192" s="585"/>
      <c r="UL192" s="585"/>
      <c r="UM192" s="585"/>
      <c r="UN192" s="585"/>
      <c r="UO192" s="585"/>
      <c r="UP192" s="585"/>
      <c r="UQ192" s="585"/>
      <c r="UR192" s="585"/>
      <c r="US192" s="585"/>
      <c r="UT192" s="585"/>
      <c r="UU192" s="585"/>
      <c r="UV192" s="585"/>
      <c r="UW192" s="585"/>
      <c r="UX192" s="585"/>
      <c r="UY192" s="585"/>
      <c r="UZ192" s="585"/>
      <c r="VA192" s="585"/>
      <c r="VB192" s="585"/>
      <c r="VC192" s="585"/>
      <c r="VD192" s="585"/>
      <c r="VE192" s="585"/>
      <c r="VF192" s="585"/>
      <c r="VG192" s="585"/>
      <c r="VH192" s="585"/>
      <c r="VI192" s="585"/>
      <c r="VJ192" s="585"/>
      <c r="VK192" s="585"/>
      <c r="VL192" s="585"/>
      <c r="VM192" s="585"/>
      <c r="VN192" s="585"/>
      <c r="VO192" s="585"/>
      <c r="VP192" s="585"/>
      <c r="VQ192" s="585"/>
      <c r="VR192" s="585"/>
      <c r="VS192" s="585"/>
      <c r="VT192" s="585"/>
      <c r="VU192" s="585"/>
      <c r="VV192" s="585"/>
      <c r="VW192" s="585"/>
      <c r="VX192" s="585"/>
      <c r="VY192" s="585"/>
      <c r="VZ192" s="585"/>
      <c r="WA192" s="585"/>
      <c r="WB192" s="585"/>
      <c r="WC192" s="585"/>
      <c r="WD192" s="585"/>
      <c r="WE192" s="585"/>
      <c r="WF192" s="585"/>
      <c r="WG192" s="585"/>
      <c r="WH192" s="585"/>
      <c r="WI192" s="585"/>
      <c r="WJ192" s="585"/>
      <c r="WK192" s="585"/>
      <c r="WL192" s="585"/>
      <c r="WM192" s="585"/>
      <c r="WN192" s="585"/>
      <c r="WO192" s="585"/>
      <c r="WP192" s="585"/>
      <c r="WQ192" s="585"/>
      <c r="WR192" s="585"/>
      <c r="WS192" s="585"/>
      <c r="WT192" s="585"/>
      <c r="WU192" s="585"/>
      <c r="WV192" s="585"/>
      <c r="WW192" s="585"/>
      <c r="WX192" s="585"/>
      <c r="WY192" s="585"/>
      <c r="WZ192" s="585"/>
      <c r="XA192" s="585"/>
      <c r="XB192" s="585"/>
      <c r="XC192" s="585"/>
      <c r="XD192" s="585"/>
      <c r="XE192" s="585"/>
      <c r="XF192" s="585"/>
      <c r="XG192" s="585"/>
      <c r="XH192" s="585"/>
      <c r="XI192" s="585"/>
      <c r="XJ192" s="585"/>
      <c r="XK192" s="585"/>
      <c r="XL192" s="585"/>
      <c r="XM192" s="585"/>
      <c r="XN192" s="585"/>
      <c r="XO192" s="585"/>
      <c r="XP192" s="585"/>
      <c r="XQ192" s="585"/>
      <c r="XR192" s="585"/>
      <c r="XS192" s="585"/>
      <c r="XT192" s="585"/>
      <c r="XU192" s="585"/>
      <c r="XV192" s="585"/>
      <c r="XW192" s="585"/>
      <c r="XX192" s="585"/>
      <c r="XY192" s="585"/>
      <c r="XZ192" s="585"/>
      <c r="YA192" s="585"/>
      <c r="YB192" s="585"/>
      <c r="YC192" s="585"/>
      <c r="YD192" s="585"/>
      <c r="YE192" s="585"/>
      <c r="YF192" s="585"/>
      <c r="YG192" s="585"/>
      <c r="YH192" s="585"/>
      <c r="YI192" s="585"/>
      <c r="YJ192" s="585"/>
      <c r="YK192" s="585"/>
      <c r="YL192" s="585"/>
      <c r="YM192" s="585"/>
      <c r="YN192" s="585"/>
      <c r="YO192" s="585"/>
      <c r="YP192" s="585"/>
      <c r="YQ192" s="585"/>
      <c r="YR192" s="585"/>
      <c r="YS192" s="585"/>
      <c r="YT192" s="585"/>
      <c r="YU192" s="585"/>
      <c r="YV192" s="585"/>
      <c r="YW192" s="585"/>
      <c r="YX192" s="585"/>
      <c r="YY192" s="585"/>
      <c r="YZ192" s="585"/>
      <c r="ZA192" s="585"/>
      <c r="ZB192" s="585"/>
      <c r="ZC192" s="585"/>
      <c r="ZD192" s="585"/>
      <c r="ZE192" s="585"/>
      <c r="ZF192" s="585"/>
      <c r="ZG192" s="585"/>
      <c r="ZH192" s="585"/>
      <c r="ZI192" s="585"/>
      <c r="ZJ192" s="585"/>
      <c r="ZK192" s="585"/>
      <c r="ZL192" s="585"/>
      <c r="ZM192" s="585"/>
      <c r="ZN192" s="585"/>
      <c r="ZO192" s="585"/>
      <c r="ZP192" s="585"/>
      <c r="ZQ192" s="585"/>
      <c r="ZR192" s="585"/>
      <c r="ZS192" s="585"/>
      <c r="ZT192" s="585"/>
      <c r="ZU192" s="585"/>
      <c r="ZV192" s="585"/>
      <c r="ZW192" s="585"/>
      <c r="ZX192" s="585"/>
      <c r="ZY192" s="585"/>
      <c r="ZZ192" s="585"/>
      <c r="AAA192" s="585"/>
      <c r="AAB192" s="585"/>
      <c r="AAC192" s="585"/>
      <c r="AAD192" s="585"/>
      <c r="AAE192" s="585"/>
      <c r="AAF192" s="585"/>
      <c r="AAG192" s="585"/>
      <c r="AAH192" s="585"/>
      <c r="AAI192" s="585"/>
      <c r="AAJ192" s="585"/>
      <c r="AAK192" s="585"/>
      <c r="AAL192" s="585"/>
      <c r="AAM192" s="585"/>
      <c r="AAN192" s="585"/>
      <c r="AAO192" s="585"/>
      <c r="AAP192" s="585"/>
      <c r="AAQ192" s="585"/>
      <c r="AAR192" s="585"/>
      <c r="AAS192" s="585"/>
      <c r="AAT192" s="585"/>
      <c r="AAU192" s="585"/>
      <c r="AAV192" s="585"/>
      <c r="AAW192" s="585"/>
      <c r="AAX192" s="585"/>
      <c r="AAY192" s="585"/>
      <c r="AAZ192" s="585"/>
      <c r="ABA192" s="585"/>
      <c r="ABB192" s="585"/>
      <c r="ABC192" s="585"/>
      <c r="ABD192" s="585"/>
      <c r="ABE192" s="585"/>
      <c r="ABF192" s="585"/>
      <c r="ABG192" s="585"/>
      <c r="ABH192" s="585"/>
      <c r="ABI192" s="585"/>
      <c r="ABJ192" s="585"/>
      <c r="ABK192" s="585"/>
      <c r="ABL192" s="585"/>
      <c r="ABM192" s="585"/>
      <c r="ABN192" s="585"/>
      <c r="ABO192" s="585"/>
      <c r="ABP192" s="585"/>
      <c r="ABQ192" s="585"/>
      <c r="ABR192" s="585"/>
      <c r="ABS192" s="585"/>
      <c r="ABT192" s="585"/>
      <c r="ABU192" s="585"/>
      <c r="ABV192" s="585"/>
      <c r="ABW192" s="585"/>
      <c r="ABX192" s="585"/>
      <c r="ABY192" s="585"/>
      <c r="ABZ192" s="585"/>
      <c r="ACA192" s="585"/>
      <c r="ACB192" s="585"/>
      <c r="ACC192" s="585"/>
      <c r="ACD192" s="585"/>
      <c r="ACE192" s="585"/>
      <c r="ACF192" s="585"/>
      <c r="ACG192" s="585"/>
      <c r="ACH192" s="585"/>
      <c r="ACI192" s="585"/>
      <c r="ACJ192" s="585"/>
      <c r="ACK192" s="585"/>
      <c r="ACL192" s="585"/>
      <c r="ACM192" s="585"/>
      <c r="ACN192" s="585"/>
      <c r="ACO192" s="585"/>
      <c r="ACP192" s="585"/>
      <c r="ACQ192" s="585"/>
      <c r="ACR192" s="585"/>
      <c r="ACS192" s="585"/>
      <c r="ACT192" s="585"/>
      <c r="ACU192" s="585"/>
      <c r="ACV192" s="585"/>
      <c r="ACW192" s="585"/>
      <c r="ACX192" s="585"/>
      <c r="ACY192" s="585"/>
      <c r="ACZ192" s="585"/>
      <c r="ADA192" s="585"/>
      <c r="ADB192" s="585"/>
      <c r="ADC192" s="585"/>
      <c r="ADD192" s="585"/>
      <c r="ADE192" s="585"/>
      <c r="ADF192" s="585"/>
      <c r="ADG192" s="585"/>
      <c r="ADH192" s="585"/>
      <c r="ADI192" s="585"/>
      <c r="ADJ192" s="585"/>
      <c r="ADK192" s="585"/>
      <c r="ADL192" s="585"/>
      <c r="ADM192" s="585"/>
      <c r="ADN192" s="585"/>
      <c r="ADO192" s="585"/>
      <c r="ADP192" s="585"/>
      <c r="ADQ192" s="585"/>
      <c r="ADR192" s="585"/>
      <c r="ADS192" s="585"/>
      <c r="ADT192" s="585"/>
      <c r="ADU192" s="585"/>
      <c r="ADV192" s="585"/>
      <c r="ADW192" s="585"/>
      <c r="ADX192" s="585"/>
      <c r="ADY192" s="585"/>
      <c r="ADZ192" s="585"/>
      <c r="AEA192" s="585"/>
      <c r="AEB192" s="585"/>
      <c r="AEC192" s="585"/>
      <c r="AED192" s="585"/>
      <c r="AEE192" s="585"/>
      <c r="AEF192" s="585"/>
      <c r="AEG192" s="585"/>
      <c r="AEH192" s="585"/>
      <c r="AEI192" s="585"/>
      <c r="AEJ192" s="585"/>
      <c r="AEK192" s="585"/>
      <c r="AEL192" s="585"/>
      <c r="AEM192" s="585"/>
      <c r="AEN192" s="585"/>
      <c r="AEO192" s="585"/>
      <c r="AEP192" s="585"/>
      <c r="AEQ192" s="585"/>
      <c r="AER192" s="585"/>
      <c r="AES192" s="585"/>
      <c r="AET192" s="585"/>
      <c r="AEU192" s="585"/>
      <c r="AEV192" s="585"/>
      <c r="AEW192" s="585"/>
      <c r="AEX192" s="585"/>
      <c r="AEY192" s="585"/>
      <c r="AEZ192" s="585"/>
      <c r="AFA192" s="585"/>
      <c r="AFB192" s="585"/>
      <c r="AFC192" s="585"/>
      <c r="AFD192" s="585"/>
      <c r="AFE192" s="585"/>
      <c r="AFF192" s="585"/>
      <c r="AFG192" s="585"/>
      <c r="AFH192" s="585"/>
      <c r="AFI192" s="585"/>
      <c r="AFJ192" s="585"/>
      <c r="AFK192" s="585"/>
      <c r="AFL192" s="585"/>
      <c r="AFM192" s="585"/>
      <c r="AFN192" s="585"/>
      <c r="AFO192" s="585"/>
      <c r="AFP192" s="585"/>
      <c r="AFQ192" s="585"/>
      <c r="AFR192" s="585"/>
      <c r="AFS192" s="585"/>
      <c r="AFT192" s="585"/>
      <c r="AFU192" s="585"/>
      <c r="AFV192" s="585"/>
      <c r="AFW192" s="585"/>
      <c r="AFX192" s="585"/>
      <c r="AFY192" s="585"/>
      <c r="AFZ192" s="585"/>
      <c r="AGA192" s="585"/>
      <c r="AGB192" s="585"/>
      <c r="AGC192" s="585"/>
      <c r="AGD192" s="585"/>
      <c r="AGE192" s="585"/>
      <c r="AGF192" s="585"/>
      <c r="AGG192" s="585"/>
      <c r="AGH192" s="585"/>
      <c r="AGI192" s="585"/>
      <c r="AGJ192" s="585"/>
      <c r="AGK192" s="585"/>
      <c r="AGL192" s="585"/>
      <c r="AGM192" s="585"/>
      <c r="AGN192" s="585"/>
      <c r="AGO192" s="585"/>
      <c r="AGP192" s="585"/>
      <c r="AGQ192" s="585"/>
      <c r="AGR192" s="585"/>
      <c r="AGS192" s="585"/>
      <c r="AGT192" s="585"/>
      <c r="AGU192" s="585"/>
      <c r="AGV192" s="585"/>
      <c r="AGW192" s="585"/>
      <c r="AGX192" s="585"/>
      <c r="AGY192" s="585"/>
      <c r="AGZ192" s="585"/>
      <c r="AHA192" s="585"/>
      <c r="AHB192" s="585"/>
      <c r="AHC192" s="585"/>
      <c r="AHD192" s="585"/>
      <c r="AHE192" s="585"/>
      <c r="AHF192" s="585"/>
      <c r="AHG192" s="585"/>
      <c r="AHH192" s="585"/>
      <c r="AHI192" s="585"/>
      <c r="AHJ192" s="585"/>
      <c r="AHK192" s="585"/>
      <c r="AHL192" s="585"/>
      <c r="AHM192" s="585"/>
      <c r="AHN192" s="585"/>
      <c r="AHO192" s="585"/>
      <c r="AHP192" s="585"/>
      <c r="AHQ192" s="585"/>
      <c r="AHR192" s="585"/>
      <c r="AHS192" s="585"/>
      <c r="AHT192" s="585"/>
      <c r="AHU192" s="585"/>
      <c r="AHV192" s="585"/>
      <c r="AHW192" s="585"/>
      <c r="AHX192" s="585"/>
      <c r="AHY192" s="585"/>
      <c r="AHZ192" s="585"/>
      <c r="AIA192" s="585"/>
      <c r="AIB192" s="585"/>
      <c r="AIC192" s="585"/>
      <c r="AID192" s="585"/>
      <c r="AIE192" s="585"/>
      <c r="AIF192" s="585"/>
      <c r="AIG192" s="585"/>
      <c r="AIH192" s="585"/>
      <c r="AII192" s="585"/>
      <c r="AIJ192" s="585"/>
      <c r="AIK192" s="585"/>
      <c r="AIL192" s="585"/>
      <c r="AIM192" s="585"/>
      <c r="AIN192" s="585"/>
      <c r="AIO192" s="585"/>
      <c r="AIP192" s="585"/>
      <c r="AIQ192" s="585"/>
      <c r="AIR192" s="585"/>
      <c r="AIS192" s="585"/>
      <c r="AIT192" s="585"/>
      <c r="AIU192" s="585"/>
      <c r="AIV192" s="585"/>
      <c r="AIW192" s="585"/>
      <c r="AIX192" s="585"/>
      <c r="AIY192" s="585"/>
      <c r="AIZ192" s="585"/>
      <c r="AJA192" s="585"/>
      <c r="AJB192" s="585"/>
      <c r="AJC192" s="585"/>
      <c r="AJD192" s="585"/>
      <c r="AJE192" s="585"/>
      <c r="AJF192" s="585"/>
      <c r="AJG192" s="585"/>
      <c r="AJH192" s="585"/>
      <c r="AJI192" s="585"/>
      <c r="AJJ192" s="585"/>
      <c r="AJK192" s="585"/>
      <c r="AJL192" s="585"/>
      <c r="AJM192" s="585"/>
      <c r="AJN192" s="585"/>
      <c r="AJO192" s="585"/>
      <c r="AJP192" s="585"/>
      <c r="AJQ192" s="585"/>
      <c r="AJR192" s="585"/>
      <c r="AJS192" s="585"/>
      <c r="AJT192" s="585"/>
      <c r="AJU192" s="585"/>
      <c r="AJV192" s="585"/>
      <c r="AJW192" s="585"/>
      <c r="AJX192" s="585"/>
      <c r="AJY192" s="585"/>
      <c r="AJZ192" s="585"/>
      <c r="AKA192" s="585"/>
      <c r="AKB192" s="585"/>
      <c r="AKC192" s="585"/>
      <c r="AKD192" s="585"/>
      <c r="AKE192" s="585"/>
      <c r="AKF192" s="585"/>
      <c r="AKG192" s="585"/>
      <c r="AKH192" s="585"/>
      <c r="AKI192" s="585"/>
      <c r="AKJ192" s="585"/>
      <c r="AKK192" s="585"/>
      <c r="AKL192" s="585"/>
      <c r="AKM192" s="585"/>
      <c r="AKN192" s="585"/>
      <c r="AKO192" s="585"/>
      <c r="AKP192" s="585"/>
      <c r="AKQ192" s="585"/>
      <c r="AKR192" s="585"/>
      <c r="AKS192" s="585"/>
      <c r="AKT192" s="585"/>
      <c r="AKU192" s="585"/>
      <c r="AKV192" s="585"/>
      <c r="AKW192" s="585"/>
      <c r="AKX192" s="585"/>
      <c r="AKY192" s="585"/>
      <c r="AKZ192" s="585"/>
      <c r="ALA192" s="585"/>
      <c r="ALB192" s="585"/>
      <c r="ALC192" s="585"/>
      <c r="ALD192" s="585"/>
      <c r="ALE192" s="585"/>
      <c r="ALF192" s="585"/>
      <c r="ALG192" s="585"/>
      <c r="ALH192" s="585"/>
      <c r="ALI192" s="585"/>
      <c r="ALJ192" s="585"/>
      <c r="ALK192" s="585"/>
      <c r="ALL192" s="585"/>
      <c r="ALM192" s="585"/>
      <c r="ALN192" s="585"/>
      <c r="ALO192" s="585"/>
      <c r="ALP192" s="585"/>
      <c r="ALQ192" s="585"/>
      <c r="ALR192" s="585"/>
      <c r="ALS192" s="585"/>
      <c r="ALT192" s="585"/>
      <c r="ALU192" s="585"/>
      <c r="ALV192" s="585"/>
      <c r="ALW192" s="585"/>
      <c r="ALX192" s="585"/>
      <c r="ALY192" s="585"/>
      <c r="ALZ192" s="585"/>
      <c r="AMA192" s="585"/>
      <c r="AMB192" s="585"/>
      <c r="AMC192" s="585"/>
      <c r="AMD192" s="585"/>
      <c r="AME192" s="585"/>
      <c r="AMF192" s="585"/>
      <c r="AMG192" s="585"/>
      <c r="AMH192" s="585"/>
      <c r="AMI192" s="585"/>
      <c r="AMJ192" s="585"/>
      <c r="AMK192" s="585"/>
      <c r="AML192" s="585"/>
      <c r="AMM192" s="585"/>
      <c r="AMN192" s="585"/>
      <c r="AMO192" s="585"/>
      <c r="AMP192" s="585"/>
      <c r="AMQ192" s="585"/>
      <c r="AMR192" s="585"/>
      <c r="AMS192" s="585"/>
      <c r="AMT192" s="585"/>
      <c r="AMU192" s="585"/>
      <c r="AMV192" s="585"/>
      <c r="AMW192" s="585"/>
      <c r="AMX192" s="585"/>
      <c r="AMY192" s="585"/>
      <c r="AMZ192" s="585"/>
      <c r="ANA192" s="585"/>
      <c r="ANB192" s="585"/>
      <c r="ANC192" s="585"/>
      <c r="AND192" s="585"/>
      <c r="ANE192" s="585"/>
      <c r="ANF192" s="585"/>
      <c r="ANG192" s="585"/>
      <c r="ANH192" s="585"/>
      <c r="ANI192" s="585"/>
      <c r="ANJ192" s="585"/>
    </row>
    <row r="193" spans="1:1050" s="585" customFormat="1" ht="26.1" customHeight="1" outlineLevel="2" x14ac:dyDescent="0.2">
      <c r="A193" s="386">
        <f>EJ193</f>
        <v>920</v>
      </c>
      <c r="B193" s="387" t="s">
        <v>137</v>
      </c>
      <c r="C193" s="387" t="s">
        <v>178</v>
      </c>
      <c r="D193" s="387" t="s">
        <v>114</v>
      </c>
      <c r="E193" s="387" t="s">
        <v>234</v>
      </c>
      <c r="F193" s="387"/>
      <c r="G193" s="388" t="s">
        <v>235</v>
      </c>
      <c r="H193" s="389" t="s">
        <v>130</v>
      </c>
      <c r="I193" s="389">
        <v>22</v>
      </c>
      <c r="J193" s="391">
        <v>564.39</v>
      </c>
      <c r="K193" s="391">
        <v>50.49</v>
      </c>
      <c r="L193" s="391">
        <v>346.03</v>
      </c>
      <c r="M193" s="391">
        <v>183.41</v>
      </c>
      <c r="N193" s="391"/>
      <c r="O193" s="391"/>
      <c r="P193" s="391"/>
      <c r="Q193" s="391"/>
      <c r="R193" s="391"/>
      <c r="S193" s="391"/>
      <c r="T193" s="391">
        <f t="shared" si="134"/>
        <v>1144.32</v>
      </c>
      <c r="U193" s="391">
        <f t="shared" si="135"/>
        <v>15653.66</v>
      </c>
      <c r="V193" s="389">
        <v>7</v>
      </c>
      <c r="W193" s="392">
        <v>20</v>
      </c>
      <c r="X193" s="393">
        <f>VLOOKUP(W193,'[1]PPTOS GENERALES 2024'!$AL$11:$AN$40,3)*Y193</f>
        <v>528.66</v>
      </c>
      <c r="Y193" s="394">
        <v>1</v>
      </c>
      <c r="Z193" s="395">
        <f>VLOOKUP(C193,'[1]PPTOS GENERALES 2024'!$AL$3:$AO$8,4)*Y193</f>
        <v>865.68</v>
      </c>
      <c r="AA193" s="395">
        <f>VLOOKUP(C193,'[1]PPTOS GENERALES 2024'!$AL$3:$AP$8,5)*DM193*Y193</f>
        <v>285.12</v>
      </c>
      <c r="AB193" s="395"/>
      <c r="AC193" s="391">
        <f>VLOOKUP(C193,'[1]PPTOS GENERALES 2024'!$AU$3:$AV$8,2)*Y193</f>
        <v>748.20899999999995</v>
      </c>
      <c r="AD193" s="391">
        <f>VLOOKUP(C193,'[1]PPTOS GENERALES 2024'!$AU$3:$AW$8,3)*DM193*Y193</f>
        <v>246.12299999999999</v>
      </c>
      <c r="AE193" s="396">
        <f>VLOOKUP(I193,'[1]PPTOS GENERALES 2024'!$AL$11:$AN$40,3)*Y193</f>
        <v>612.99</v>
      </c>
      <c r="AF193" s="391">
        <f>X193-AE193</f>
        <v>-84.330000000000041</v>
      </c>
      <c r="AG193" s="391">
        <f>VLOOKUP(V193,'[1]PPTOS GENERALES 2024'!$AL$45:$AU$56,10)*Y193</f>
        <v>707.5</v>
      </c>
      <c r="AH193" s="391"/>
      <c r="AI193" s="391"/>
      <c r="AJ193" s="391"/>
      <c r="AK193" s="397"/>
      <c r="AL193" s="391">
        <f>VLOOKUP(V193,'[1]PPTOS GENERALES 2024'!$AL$45:$BB$56,12)*AK193</f>
        <v>0</v>
      </c>
      <c r="AM193" s="397"/>
      <c r="AN193" s="391">
        <f>VLOOKUP(V193,'[1]PPTOS GENERALES 2024'!$AL$45:$BB$56,14)*AM193</f>
        <v>0</v>
      </c>
      <c r="AO193" s="397"/>
      <c r="AP193" s="391">
        <f>VLOOKUP(V193,'[1]PPTOS GENERALES 2024'!$AL$45:$BB$56,15)*AO193</f>
        <v>0</v>
      </c>
      <c r="AQ193" s="397"/>
      <c r="AR193" s="391">
        <f>VLOOKUP(V193,'[1]PPTOS GENERALES 2024'!$AL$45:$BB$56,17)*AQ193</f>
        <v>0</v>
      </c>
      <c r="AS193" s="397"/>
      <c r="AT193" s="391">
        <f>VLOOKUP(V193,'[1]PPTOS GENERALES 2024'!$AL$45:$BG$56,18)*AS193</f>
        <v>0</v>
      </c>
      <c r="AU193" s="398"/>
      <c r="AV193" s="391">
        <f>VLOOKUP(V193,'[1]PPTOS GENERALES 2024'!$AL$45:$BG$56,19)*AU193</f>
        <v>0</v>
      </c>
      <c r="AW193" s="398"/>
      <c r="AX193" s="391">
        <f>VLOOKUP(V193,'[1]PPTOS GENERALES 2024'!$AL$45:$BG$56,20)*AW193</f>
        <v>0</v>
      </c>
      <c r="AY193" s="398"/>
      <c r="AZ193" s="391">
        <f>VLOOKUP(V193,'[1]PPTOS GENERALES 2024'!$AL$45:$BG$56,21)*AY193</f>
        <v>0</v>
      </c>
      <c r="BA193" s="398"/>
      <c r="BB193" s="391">
        <f>VLOOKUP(V193,'[1]PPTOS GENERALES 2024'!$AL$45:$BG$56,22)*BA193</f>
        <v>0</v>
      </c>
      <c r="BC193" s="398"/>
      <c r="BD193" s="270">
        <f>VLOOKUP(V193,'[1]PPTOS GENERALES 2024'!$AL$45:$BZ$56,23)*BC193</f>
        <v>0</v>
      </c>
      <c r="BE193" s="398"/>
      <c r="BF193" s="270">
        <f>VLOOKUP(V193,'[1]PPTOS GENERALES 2024'!$AL$45:$BZ$56,24)*BE193</f>
        <v>0</v>
      </c>
      <c r="BG193" s="398"/>
      <c r="BH193" s="270">
        <f>VLOOKUP(V193,'[1]PPTOS GENERALES 2024'!$AL$45:$BZ$56,25)*BG193</f>
        <v>0</v>
      </c>
      <c r="BI193" s="398"/>
      <c r="BJ193" s="270">
        <f>VLOOKUP(V193,'[1]PPTOS GENERALES 2024'!$AL$45:$BZ$56,26)*BI193</f>
        <v>0</v>
      </c>
      <c r="BK193" s="398"/>
      <c r="BL193" s="270">
        <f>VLOOKUP(V193,'[1]PPTOS GENERALES 2024'!$AL$45:$BZ$56,27)*BK193</f>
        <v>0</v>
      </c>
      <c r="BM193" s="270"/>
      <c r="BN193" s="270">
        <f>VLOOKUP(V193,'[1]PPTOS GENERALES 2024'!$AL$45:$BZ$56,28)*BM193</f>
        <v>0</v>
      </c>
      <c r="BO193" s="270"/>
      <c r="BP193" s="270">
        <f>VLOOKUP(V193,'[1]PPTOS GENERALES 2024'!$AL$45:$BZ$56,29)*BO193</f>
        <v>0</v>
      </c>
      <c r="BQ193" s="270"/>
      <c r="BR193" s="270">
        <f>VLOOKUP(V193,'[1]PPTOS GENERALES 2024'!$AL$45:$BZ$56,30)*BQ193</f>
        <v>0</v>
      </c>
      <c r="BS193" s="270"/>
      <c r="BT193" s="270">
        <f>VLOOKUP(V193,'[1]PPTOS GENERALES 2024'!$AL$45:$BZ$56,31)*BS193</f>
        <v>0</v>
      </c>
      <c r="BU193" s="270"/>
      <c r="BV193" s="270">
        <f>VLOOKUP(V193,'[1]PPTOS GENERALES 2024'!$AL$45:$BZ$56,32)*BU193</f>
        <v>0</v>
      </c>
      <c r="BW193" s="270"/>
      <c r="BX193" s="270">
        <f>VLOOKUP(V193,'[1]PPTOS GENERALES 2024'!$AL$45:$BZ$56,33)*BW193</f>
        <v>0</v>
      </c>
      <c r="BY193" s="270"/>
      <c r="BZ193" s="270">
        <f>VLOOKUP(V193,'[1]PPTOS GENERALES 2024'!$AL$45:$BZ$56,34)*BY193</f>
        <v>0</v>
      </c>
      <c r="CA193" s="270"/>
      <c r="CB193" s="270">
        <f>VLOOKUP(V193,'[1]PPTOS GENERALES 2024'!$AL$45:$BZ$56,35)*CA193</f>
        <v>0</v>
      </c>
      <c r="CC193" s="270">
        <v>0</v>
      </c>
      <c r="CD193" s="270">
        <f>VLOOKUP(V193,'[1]PPTOS GENERALES 2024'!$AL$45:$BZ$56,36)*CC193</f>
        <v>0</v>
      </c>
      <c r="CE193" s="270">
        <v>0</v>
      </c>
      <c r="CF193" s="270">
        <f>VLOOKUP(V193,'[1]PPTOS GENERALES 2024'!$AL$45:$BZ$56,37)*CE193</f>
        <v>0</v>
      </c>
      <c r="CG193" s="270">
        <v>0</v>
      </c>
      <c r="CH193" s="270">
        <f>VLOOKUP(V193,'[1]PPTOS GENERALES 2024'!$AL$45:$BZ$56,38)*CG193</f>
        <v>0</v>
      </c>
      <c r="CI193" s="270">
        <v>0</v>
      </c>
      <c r="CJ193" s="270">
        <f>VLOOKUP(V193,'[1]PPTOS GENERALES 2024'!$AL$45:$BZ$56,39)*CI193</f>
        <v>0</v>
      </c>
      <c r="CK193" s="270"/>
      <c r="CL193" s="270">
        <f>VLOOKUP(V193,'[1]PPTOS GENERALES 2024'!$AL$45:$BZ$56,40)*CK193</f>
        <v>0</v>
      </c>
      <c r="CM193" s="270"/>
      <c r="CN193" s="270">
        <f>VLOOKUP(V193,'[1]PPTOS GENERALES 2024'!$AL$45:$BZ$56,41)*CM193</f>
        <v>0</v>
      </c>
      <c r="CO193" s="391"/>
      <c r="CP193" s="391"/>
      <c r="CQ193" s="391"/>
      <c r="CR193" s="391">
        <f t="array" ref="CR193">ROUND((Z193*12)+(AC193*2),2)</f>
        <v>11884.58</v>
      </c>
      <c r="CS193" s="391"/>
      <c r="CT193" s="391"/>
      <c r="CU193" s="391">
        <f t="array" ref="CU193">ROUND((AA193*12)+ (AD193*2)+AB193,2)</f>
        <v>3913.69</v>
      </c>
      <c r="CV193" s="270">
        <f>SUM(CO193:CU193)</f>
        <v>15798.27</v>
      </c>
      <c r="CW193" s="391">
        <f t="array" ref="CW193">ROUND((AE193+AF193)*14,2)</f>
        <v>7401.24</v>
      </c>
      <c r="CX193" s="391">
        <f t="array" ref="CX193">ROUND(AG193*14,2)</f>
        <v>9905</v>
      </c>
      <c r="CY193" s="270">
        <f t="shared" si="136"/>
        <v>0</v>
      </c>
      <c r="CZ193" s="278">
        <f t="shared" si="137"/>
        <v>9905</v>
      </c>
      <c r="DA193" s="129">
        <f t="shared" si="144"/>
        <v>33104.51</v>
      </c>
      <c r="DB193" s="390">
        <v>0</v>
      </c>
      <c r="DC193" s="400">
        <f t="shared" si="138"/>
        <v>33417.440000000002</v>
      </c>
      <c r="DD193" s="401">
        <f t="shared" si="139"/>
        <v>1.1348004236708862</v>
      </c>
      <c r="DE193" s="391"/>
      <c r="DF193" s="391"/>
      <c r="DG193" s="391">
        <f t="shared" si="140"/>
        <v>2386.96</v>
      </c>
      <c r="DH193" s="389" t="e">
        <f>#REF!-#REF!</f>
        <v>#REF!</v>
      </c>
      <c r="DI193" s="402" t="s">
        <v>122</v>
      </c>
      <c r="DJ193" s="413">
        <v>35576</v>
      </c>
      <c r="DK193" s="284">
        <v>45658</v>
      </c>
      <c r="DL193" s="403">
        <f>DATEDIF(DJ193,DK193,"y")/3</f>
        <v>9</v>
      </c>
      <c r="DM193" s="403">
        <f>DATEDIF(DJ193,DK193,"y")/3</f>
        <v>9</v>
      </c>
      <c r="DN193" s="404">
        <f>ROUND(AF193/30,2)</f>
        <v>-2.81</v>
      </c>
      <c r="DO193" s="405">
        <f>ROUND(AJ193/30,2)</f>
        <v>0</v>
      </c>
      <c r="DP193" s="405">
        <f>ROUND(AL193/30,2)</f>
        <v>0</v>
      </c>
      <c r="DQ193" s="405">
        <f>ROUND(AN193/30,2)</f>
        <v>0</v>
      </c>
      <c r="DR193" s="405">
        <f>ROUND(AP193/30,2)</f>
        <v>0</v>
      </c>
      <c r="DS193" s="405">
        <f>ROUND(AR193/30,2)</f>
        <v>0</v>
      </c>
      <c r="DT193" s="405">
        <f>ROUND(AT193/30,2)</f>
        <v>0</v>
      </c>
      <c r="DU193" s="405">
        <f>ROUND(AV193/30,2)</f>
        <v>0</v>
      </c>
      <c r="DV193" s="405">
        <f>ROUND(AX193/30,2)</f>
        <v>0</v>
      </c>
      <c r="DW193" s="405">
        <f>ROUND(AZ193/30,2)</f>
        <v>0</v>
      </c>
      <c r="DX193" s="405">
        <f>ROUND(BB193/30,2)</f>
        <v>0</v>
      </c>
      <c r="DY193" s="204"/>
      <c r="DZ193" s="406">
        <v>314</v>
      </c>
      <c r="EA193" s="406">
        <v>1442.08</v>
      </c>
      <c r="EB193" s="407" t="e">
        <f>#REF!-DZ193</f>
        <v>#REF!</v>
      </c>
      <c r="EC193" s="408">
        <f>DG193-EA193</f>
        <v>944.88000000000011</v>
      </c>
      <c r="ED193" s="409">
        <f>ROUND(DB193/2,2)</f>
        <v>0</v>
      </c>
      <c r="EE193" s="204"/>
      <c r="EF193" s="204"/>
      <c r="EG193" s="204"/>
      <c r="EH193" s="204"/>
      <c r="EI193" s="134" t="s">
        <v>123</v>
      </c>
      <c r="EJ193" s="124">
        <v>920</v>
      </c>
      <c r="EK193" s="295" t="s">
        <v>318</v>
      </c>
      <c r="EL193" s="205">
        <v>2</v>
      </c>
      <c r="EM193" s="205">
        <v>0</v>
      </c>
      <c r="EN193" s="300" t="s">
        <v>132</v>
      </c>
      <c r="EO193" s="537" t="s">
        <v>132</v>
      </c>
      <c r="EP193" s="172"/>
      <c r="EQ193" s="172"/>
      <c r="ER193" s="172"/>
      <c r="ES193" s="172"/>
      <c r="ET193" s="172"/>
      <c r="EU193" s="172"/>
      <c r="EV193" s="172"/>
      <c r="EW193" s="172"/>
      <c r="EX193" s="172"/>
      <c r="EY193" s="172"/>
      <c r="EZ193" s="172"/>
      <c r="FA193" s="172"/>
      <c r="FB193" s="172"/>
      <c r="FC193" s="172"/>
      <c r="FD193" s="172"/>
      <c r="FE193" s="172"/>
      <c r="FF193" s="172"/>
      <c r="FG193" s="172"/>
      <c r="FH193" s="172"/>
      <c r="FI193" s="172"/>
      <c r="FJ193" s="172"/>
      <c r="FK193" s="172"/>
      <c r="FL193" s="172"/>
      <c r="FM193" s="172"/>
      <c r="FN193" s="172"/>
      <c r="FO193" s="172"/>
      <c r="FP193" s="172"/>
      <c r="FQ193" s="172"/>
      <c r="FR193" s="172"/>
      <c r="FS193" s="172"/>
      <c r="FT193" s="172"/>
      <c r="FU193" s="172"/>
      <c r="FV193" s="172"/>
      <c r="FW193" s="172"/>
      <c r="FX193" s="172"/>
      <c r="FY193" s="172"/>
      <c r="FZ193" s="172"/>
      <c r="GA193" s="172"/>
      <c r="GB193" s="172"/>
      <c r="GC193" s="172"/>
      <c r="GD193" s="172"/>
      <c r="GE193" s="172"/>
      <c r="GF193" s="172"/>
      <c r="GG193" s="172"/>
      <c r="GH193" s="172"/>
      <c r="GI193" s="172"/>
      <c r="GJ193" s="172"/>
      <c r="GK193" s="172"/>
      <c r="GL193" s="172"/>
      <c r="GM193" s="172"/>
      <c r="GN193" s="172"/>
      <c r="GO193" s="172"/>
      <c r="GP193" s="172"/>
      <c r="GQ193" s="172"/>
      <c r="GR193" s="172"/>
      <c r="GS193" s="172"/>
      <c r="GT193" s="172"/>
      <c r="GU193" s="172"/>
      <c r="GV193" s="172"/>
      <c r="GW193" s="172"/>
      <c r="GX193" s="172"/>
      <c r="GY193" s="172"/>
      <c r="GZ193" s="172"/>
      <c r="HA193" s="172"/>
      <c r="HB193" s="172"/>
      <c r="HC193" s="172"/>
      <c r="HD193" s="172"/>
      <c r="HE193" s="172"/>
      <c r="HF193" s="172"/>
      <c r="HG193" s="172"/>
      <c r="HH193" s="172"/>
      <c r="HI193" s="172"/>
      <c r="HJ193" s="172"/>
      <c r="HK193" s="172"/>
      <c r="HL193" s="172"/>
      <c r="HM193" s="172"/>
      <c r="HN193" s="172"/>
      <c r="HO193" s="172"/>
      <c r="HP193" s="172"/>
      <c r="HQ193" s="172"/>
      <c r="HR193" s="172"/>
      <c r="HS193" s="172"/>
      <c r="HT193" s="172"/>
      <c r="HU193" s="172"/>
      <c r="HV193" s="172"/>
      <c r="HW193" s="172"/>
      <c r="HX193" s="172"/>
      <c r="HY193" s="172"/>
      <c r="HZ193" s="172"/>
      <c r="IA193" s="172"/>
      <c r="IB193" s="172"/>
      <c r="IC193" s="172"/>
      <c r="ID193" s="172"/>
      <c r="IE193" s="172"/>
      <c r="IF193" s="172"/>
      <c r="IG193" s="172"/>
      <c r="IH193" s="172"/>
      <c r="II193" s="172"/>
      <c r="IJ193" s="172"/>
      <c r="IK193" s="172"/>
      <c r="IL193" s="172"/>
      <c r="IM193" s="172"/>
      <c r="IN193" s="172"/>
      <c r="IO193" s="172"/>
      <c r="IP193" s="355"/>
      <c r="IQ193" s="355"/>
      <c r="IR193" s="355"/>
      <c r="IS193" s="355"/>
      <c r="IT193" s="355"/>
      <c r="IU193" s="355"/>
      <c r="IV193" s="355"/>
      <c r="IW193" s="355"/>
      <c r="IX193" s="355"/>
      <c r="IY193" s="355"/>
      <c r="IZ193" s="355"/>
      <c r="JA193" s="355"/>
      <c r="JB193" s="355"/>
      <c r="JC193" s="355"/>
      <c r="JD193" s="355"/>
      <c r="JE193" s="355"/>
      <c r="JF193" s="355"/>
      <c r="JG193" s="355"/>
      <c r="JH193" s="355"/>
      <c r="JI193" s="355"/>
      <c r="JJ193" s="355"/>
      <c r="JK193" s="355"/>
      <c r="JL193" s="355"/>
      <c r="JM193" s="355"/>
      <c r="JN193" s="355"/>
      <c r="JO193" s="355"/>
      <c r="JP193" s="355"/>
      <c r="JQ193" s="355"/>
      <c r="JR193" s="355"/>
      <c r="JS193" s="355"/>
      <c r="JT193" s="355"/>
      <c r="JU193" s="355"/>
      <c r="JV193" s="355"/>
      <c r="JW193" s="355"/>
      <c r="JX193" s="355"/>
      <c r="JY193" s="355"/>
      <c r="JZ193" s="355"/>
      <c r="KA193" s="355"/>
      <c r="KB193" s="355"/>
      <c r="KC193" s="355"/>
      <c r="KD193" s="355"/>
      <c r="KE193" s="355"/>
      <c r="KF193" s="355"/>
      <c r="KG193" s="355"/>
      <c r="KH193" s="355"/>
      <c r="KI193" s="355"/>
      <c r="KJ193" s="355"/>
      <c r="KK193" s="355"/>
      <c r="KL193" s="355"/>
      <c r="KM193" s="355"/>
      <c r="KN193" s="355"/>
      <c r="KO193" s="355"/>
      <c r="KP193" s="355"/>
      <c r="KQ193" s="355"/>
      <c r="KR193" s="355"/>
      <c r="KS193" s="355"/>
      <c r="KT193" s="355"/>
      <c r="KU193" s="355"/>
      <c r="KV193" s="355"/>
      <c r="KW193" s="355"/>
      <c r="KX193" s="355"/>
      <c r="KY193" s="355"/>
      <c r="KZ193" s="355"/>
      <c r="LA193" s="355"/>
      <c r="LB193" s="355"/>
      <c r="LC193" s="355"/>
      <c r="LD193" s="355"/>
      <c r="LE193" s="355"/>
      <c r="LF193" s="355"/>
      <c r="LG193" s="355"/>
      <c r="LH193" s="355"/>
      <c r="LI193" s="355"/>
      <c r="LJ193" s="355"/>
      <c r="LK193" s="355"/>
      <c r="LL193" s="355"/>
      <c r="LM193" s="355"/>
      <c r="LN193" s="355"/>
      <c r="LO193" s="355"/>
      <c r="LP193" s="355"/>
      <c r="LQ193" s="355"/>
      <c r="LR193" s="355"/>
      <c r="LS193" s="355"/>
      <c r="LT193" s="355"/>
      <c r="LU193" s="355"/>
      <c r="LV193" s="355"/>
      <c r="LW193" s="355"/>
      <c r="LX193" s="355"/>
      <c r="LY193" s="355"/>
      <c r="LZ193" s="355"/>
      <c r="MA193" s="355"/>
      <c r="MB193" s="355"/>
      <c r="MC193" s="355"/>
      <c r="MD193" s="355"/>
      <c r="ME193" s="355"/>
      <c r="MF193" s="355"/>
      <c r="MG193" s="355"/>
      <c r="MH193" s="355"/>
      <c r="MI193" s="355"/>
      <c r="MJ193" s="355"/>
      <c r="MK193" s="355"/>
      <c r="ML193" s="355"/>
      <c r="MM193" s="355"/>
      <c r="MN193" s="355"/>
      <c r="MO193" s="355"/>
      <c r="MP193" s="355"/>
      <c r="MQ193" s="355"/>
      <c r="MR193" s="355"/>
      <c r="MS193" s="355"/>
      <c r="MT193" s="355"/>
      <c r="MU193" s="355"/>
      <c r="MV193" s="355"/>
      <c r="MW193" s="355"/>
      <c r="MX193" s="355"/>
      <c r="MY193" s="355"/>
      <c r="MZ193" s="355"/>
      <c r="NA193" s="355"/>
      <c r="NB193" s="355"/>
      <c r="NC193" s="355"/>
      <c r="ND193" s="355"/>
      <c r="NE193" s="355"/>
      <c r="NF193" s="355"/>
      <c r="NG193" s="355"/>
      <c r="NH193" s="355"/>
      <c r="NI193" s="355"/>
      <c r="NJ193" s="355"/>
      <c r="NK193" s="355"/>
      <c r="NL193" s="355"/>
      <c r="NM193" s="355"/>
      <c r="NN193" s="355"/>
      <c r="NO193" s="355"/>
      <c r="NP193" s="355"/>
      <c r="NQ193" s="355"/>
      <c r="NR193" s="355"/>
      <c r="NS193" s="355"/>
      <c r="NT193" s="355"/>
      <c r="NU193" s="355"/>
      <c r="NV193" s="355"/>
      <c r="NW193" s="355"/>
      <c r="NX193" s="355"/>
      <c r="NY193" s="355"/>
      <c r="NZ193" s="355"/>
      <c r="OA193" s="355"/>
      <c r="OB193" s="355"/>
      <c r="OC193" s="355"/>
      <c r="OD193" s="355"/>
      <c r="OE193" s="355"/>
      <c r="OF193" s="355"/>
      <c r="OG193" s="355"/>
      <c r="OH193" s="355"/>
      <c r="OI193" s="355"/>
      <c r="OJ193" s="355"/>
      <c r="OK193" s="355"/>
      <c r="OL193" s="355"/>
      <c r="OM193" s="355"/>
      <c r="ON193" s="355"/>
      <c r="OO193" s="355"/>
      <c r="OP193" s="355"/>
      <c r="OQ193" s="355"/>
      <c r="OR193" s="355"/>
      <c r="OS193" s="355"/>
      <c r="OT193" s="355"/>
      <c r="OU193" s="355"/>
      <c r="OV193" s="355"/>
      <c r="OW193" s="355"/>
      <c r="OX193" s="355"/>
      <c r="OY193" s="355"/>
      <c r="OZ193" s="355"/>
      <c r="PA193" s="355"/>
      <c r="PB193" s="355"/>
      <c r="PC193" s="355"/>
      <c r="PD193" s="355"/>
      <c r="PE193" s="355"/>
      <c r="PF193" s="355"/>
      <c r="PG193" s="355"/>
      <c r="PH193" s="355"/>
      <c r="PI193" s="355"/>
      <c r="PJ193" s="355"/>
      <c r="PK193" s="355"/>
      <c r="PL193" s="355"/>
      <c r="PM193" s="355"/>
      <c r="PN193" s="355"/>
      <c r="PO193" s="355"/>
      <c r="PP193" s="355"/>
      <c r="PQ193" s="355"/>
      <c r="PR193" s="355"/>
      <c r="PS193" s="355"/>
      <c r="PT193" s="355"/>
      <c r="PU193" s="355"/>
      <c r="PV193" s="355"/>
      <c r="PW193" s="355"/>
      <c r="PX193" s="355"/>
      <c r="PY193" s="355"/>
      <c r="PZ193" s="355"/>
      <c r="QA193" s="355"/>
      <c r="QB193" s="355"/>
      <c r="QC193" s="355"/>
      <c r="QD193" s="355"/>
      <c r="QE193" s="355"/>
      <c r="QF193" s="355"/>
      <c r="QG193" s="355"/>
      <c r="QH193" s="355"/>
      <c r="QI193" s="355"/>
      <c r="QJ193" s="355"/>
      <c r="QK193" s="355"/>
      <c r="QL193" s="355"/>
      <c r="QM193" s="355"/>
      <c r="QN193" s="355"/>
      <c r="QO193" s="355"/>
      <c r="QP193" s="355"/>
      <c r="QQ193" s="355"/>
      <c r="QR193" s="355"/>
      <c r="QS193" s="355"/>
      <c r="QT193" s="355"/>
      <c r="QU193" s="355"/>
      <c r="QV193" s="355"/>
      <c r="QW193" s="355"/>
      <c r="QX193" s="355"/>
      <c r="QY193" s="355"/>
      <c r="QZ193" s="355"/>
      <c r="RA193" s="355"/>
      <c r="RB193" s="355"/>
      <c r="RC193" s="355"/>
      <c r="RD193" s="355"/>
      <c r="RE193" s="355"/>
      <c r="RF193" s="355"/>
      <c r="RG193" s="355"/>
      <c r="RH193" s="355"/>
      <c r="RI193" s="355"/>
      <c r="RJ193" s="355"/>
      <c r="RK193" s="355"/>
      <c r="RL193" s="355"/>
      <c r="RM193" s="355"/>
      <c r="RN193" s="355"/>
      <c r="RO193" s="355"/>
      <c r="RP193" s="355"/>
      <c r="RQ193" s="355"/>
      <c r="RR193" s="355"/>
      <c r="RS193" s="355"/>
      <c r="RT193" s="355"/>
      <c r="RU193" s="355"/>
      <c r="RV193" s="355"/>
      <c r="RW193" s="355"/>
      <c r="RX193" s="355"/>
      <c r="RY193" s="355"/>
      <c r="RZ193" s="355"/>
      <c r="SA193" s="355"/>
      <c r="SB193" s="355"/>
      <c r="SC193" s="355"/>
      <c r="SD193" s="355"/>
      <c r="SE193" s="355"/>
      <c r="SF193" s="355"/>
      <c r="SG193" s="355"/>
      <c r="SH193" s="355"/>
      <c r="SI193" s="355"/>
      <c r="SJ193" s="355"/>
      <c r="SK193" s="355"/>
      <c r="SL193" s="355"/>
      <c r="SM193" s="355"/>
      <c r="SN193" s="355"/>
      <c r="SO193" s="355"/>
      <c r="SP193" s="355"/>
      <c r="SQ193" s="355"/>
      <c r="SR193" s="355"/>
      <c r="SS193" s="355"/>
      <c r="ST193" s="355"/>
      <c r="SU193" s="355"/>
      <c r="SV193" s="355"/>
      <c r="SW193" s="355"/>
      <c r="SX193" s="355"/>
      <c r="SY193" s="355"/>
      <c r="SZ193" s="355"/>
      <c r="TA193" s="355"/>
      <c r="TB193" s="355"/>
      <c r="TC193" s="355"/>
      <c r="TD193" s="355"/>
      <c r="TE193" s="355"/>
      <c r="TF193" s="355"/>
      <c r="TG193" s="355"/>
      <c r="TH193" s="355"/>
      <c r="TI193" s="355"/>
      <c r="TJ193" s="355"/>
      <c r="TK193" s="355"/>
      <c r="TL193" s="355"/>
      <c r="TM193" s="355"/>
      <c r="TN193" s="355"/>
      <c r="TO193" s="355"/>
      <c r="TP193" s="355"/>
      <c r="TQ193" s="355"/>
      <c r="TR193" s="355"/>
      <c r="TS193" s="355"/>
      <c r="TT193" s="355"/>
      <c r="TU193" s="355"/>
      <c r="TV193" s="355"/>
      <c r="TW193" s="355"/>
      <c r="TX193" s="355"/>
      <c r="TY193" s="355"/>
      <c r="TZ193" s="355"/>
      <c r="UA193" s="355"/>
      <c r="UB193" s="355"/>
      <c r="UC193" s="355"/>
      <c r="UD193" s="355"/>
      <c r="UE193" s="355"/>
      <c r="UF193" s="355"/>
      <c r="UG193" s="355"/>
      <c r="UH193" s="355"/>
      <c r="UI193" s="355"/>
      <c r="UJ193" s="355"/>
      <c r="UK193" s="355"/>
      <c r="UL193" s="355"/>
      <c r="UM193" s="355"/>
      <c r="UN193" s="355"/>
      <c r="UO193" s="355"/>
      <c r="UP193" s="355"/>
      <c r="UQ193" s="355"/>
      <c r="UR193" s="355"/>
      <c r="US193" s="355"/>
      <c r="UT193" s="355"/>
      <c r="UU193" s="355"/>
      <c r="UV193" s="355"/>
      <c r="UW193" s="355"/>
      <c r="UX193" s="355"/>
      <c r="UY193" s="355"/>
      <c r="UZ193" s="355"/>
      <c r="VA193" s="355"/>
      <c r="VB193" s="355"/>
      <c r="VC193" s="355"/>
      <c r="VD193" s="355"/>
      <c r="VE193" s="355"/>
      <c r="VF193" s="355"/>
      <c r="VG193" s="355"/>
      <c r="VH193" s="355"/>
      <c r="VI193" s="355"/>
      <c r="VJ193" s="355"/>
      <c r="VK193" s="355"/>
      <c r="VL193" s="355"/>
      <c r="VM193" s="355"/>
      <c r="VN193" s="355"/>
      <c r="VO193" s="355"/>
      <c r="VP193" s="355"/>
      <c r="VQ193" s="355"/>
      <c r="VR193" s="355"/>
      <c r="VS193" s="355"/>
      <c r="VT193" s="355"/>
      <c r="VU193" s="355"/>
      <c r="VV193" s="355"/>
      <c r="VW193" s="355"/>
      <c r="VX193" s="355"/>
      <c r="VY193" s="355"/>
      <c r="VZ193" s="355"/>
      <c r="WA193" s="355"/>
      <c r="WB193" s="355"/>
      <c r="WC193" s="355"/>
      <c r="WD193" s="355"/>
      <c r="WE193" s="355"/>
      <c r="WF193" s="355"/>
      <c r="WG193" s="355"/>
      <c r="WH193" s="355"/>
      <c r="WI193" s="355"/>
      <c r="WJ193" s="355"/>
      <c r="WK193" s="355"/>
      <c r="WL193" s="355"/>
      <c r="WM193" s="355"/>
      <c r="WN193" s="355"/>
      <c r="WO193" s="355"/>
      <c r="WP193" s="355"/>
      <c r="WQ193" s="355"/>
      <c r="WR193" s="355"/>
      <c r="WS193" s="355"/>
      <c r="WT193" s="355"/>
      <c r="WU193" s="355"/>
      <c r="WV193" s="355"/>
      <c r="WW193" s="355"/>
      <c r="WX193" s="355"/>
      <c r="WY193" s="355"/>
      <c r="WZ193" s="355"/>
      <c r="XA193" s="355"/>
      <c r="XB193" s="355"/>
      <c r="XC193" s="355"/>
      <c r="XD193" s="355"/>
      <c r="XE193" s="355"/>
      <c r="XF193" s="355"/>
      <c r="XG193" s="355"/>
      <c r="XH193" s="355"/>
      <c r="XI193" s="355"/>
      <c r="XJ193" s="355"/>
      <c r="XK193" s="355"/>
      <c r="XL193" s="355"/>
      <c r="XM193" s="355"/>
      <c r="XN193" s="355"/>
      <c r="XO193" s="355"/>
      <c r="XP193" s="355"/>
      <c r="XQ193" s="355"/>
      <c r="XR193" s="355"/>
      <c r="XS193" s="355"/>
      <c r="XT193" s="355"/>
      <c r="XU193" s="355"/>
      <c r="XV193" s="355"/>
      <c r="XW193" s="355"/>
      <c r="XX193" s="355"/>
      <c r="XY193" s="355"/>
      <c r="XZ193" s="355"/>
      <c r="YA193" s="355"/>
      <c r="YB193" s="355"/>
      <c r="YC193" s="355"/>
      <c r="YD193" s="355"/>
      <c r="YE193" s="355"/>
      <c r="YF193" s="355"/>
      <c r="YG193" s="355"/>
      <c r="YH193" s="355"/>
      <c r="YI193" s="355"/>
      <c r="YJ193" s="355"/>
      <c r="YK193" s="355"/>
      <c r="YL193" s="355"/>
      <c r="YM193" s="355"/>
      <c r="YN193" s="355"/>
      <c r="YO193" s="355"/>
      <c r="YP193" s="355"/>
      <c r="YQ193" s="355"/>
      <c r="YR193" s="355"/>
      <c r="YS193" s="355"/>
      <c r="YT193" s="355"/>
      <c r="YU193" s="355"/>
      <c r="YV193" s="355"/>
      <c r="YW193" s="355"/>
      <c r="YX193" s="355"/>
      <c r="YY193" s="355"/>
      <c r="YZ193" s="355"/>
      <c r="ZA193" s="355"/>
      <c r="ZB193" s="355"/>
      <c r="ZC193" s="355"/>
      <c r="ZD193" s="355"/>
      <c r="ZE193" s="355"/>
      <c r="ZF193" s="355"/>
      <c r="ZG193" s="355"/>
      <c r="ZH193" s="355"/>
      <c r="ZI193" s="355"/>
      <c r="ZJ193" s="355"/>
      <c r="ZK193" s="355"/>
      <c r="ZL193" s="355"/>
      <c r="ZM193" s="355"/>
      <c r="ZN193" s="355"/>
      <c r="ZO193" s="355"/>
      <c r="ZP193" s="355"/>
      <c r="ZQ193" s="355"/>
      <c r="ZR193" s="355"/>
      <c r="ZS193" s="355"/>
      <c r="ZT193" s="355"/>
      <c r="ZU193" s="355"/>
      <c r="ZV193" s="355"/>
      <c r="ZW193" s="355"/>
      <c r="ZX193" s="355"/>
      <c r="ZY193" s="355"/>
      <c r="ZZ193" s="355"/>
      <c r="AAA193" s="355"/>
      <c r="AAB193" s="355"/>
      <c r="AAC193" s="355"/>
      <c r="AAD193" s="355"/>
      <c r="AAE193" s="355"/>
      <c r="AAF193" s="355"/>
      <c r="AAG193" s="355"/>
      <c r="AAH193" s="355"/>
      <c r="AAI193" s="355"/>
      <c r="AAJ193" s="355"/>
      <c r="AAK193" s="355"/>
      <c r="AAL193" s="355"/>
      <c r="AAM193" s="355"/>
      <c r="AAN193" s="355"/>
      <c r="AAO193" s="355"/>
      <c r="AAP193" s="355"/>
      <c r="AAQ193" s="355"/>
      <c r="AAR193" s="355"/>
      <c r="AAS193" s="355"/>
      <c r="AAT193" s="355"/>
      <c r="AAU193" s="355"/>
      <c r="AAV193" s="355"/>
      <c r="AAW193" s="355"/>
      <c r="AAX193" s="355"/>
      <c r="AAY193" s="355"/>
      <c r="AAZ193" s="355"/>
      <c r="ABA193" s="355"/>
      <c r="ABB193" s="355"/>
      <c r="ABC193" s="355"/>
      <c r="ABD193" s="355"/>
      <c r="ABE193" s="355"/>
      <c r="ABF193" s="355"/>
      <c r="ABG193" s="355"/>
      <c r="ABH193" s="355"/>
      <c r="ABI193" s="355"/>
      <c r="ABJ193" s="355"/>
      <c r="ABK193" s="355"/>
      <c r="ABL193" s="355"/>
      <c r="ABM193" s="355"/>
      <c r="ABN193" s="355"/>
      <c r="ABO193" s="355"/>
      <c r="ABP193" s="355"/>
      <c r="ABQ193" s="355"/>
      <c r="ABR193" s="355"/>
      <c r="ABS193" s="355"/>
      <c r="ABT193" s="355"/>
      <c r="ABU193" s="355"/>
      <c r="ABV193" s="355"/>
      <c r="ABW193" s="355"/>
      <c r="ABX193" s="355"/>
      <c r="ABY193" s="355"/>
      <c r="ABZ193" s="355"/>
      <c r="ACA193" s="355"/>
      <c r="ACB193" s="355"/>
      <c r="ACC193" s="355"/>
      <c r="ACD193" s="355"/>
      <c r="ACE193" s="355"/>
      <c r="ACF193" s="355"/>
      <c r="ACG193" s="355"/>
      <c r="ACH193" s="355"/>
      <c r="ACI193" s="355"/>
      <c r="ACJ193" s="355"/>
      <c r="ACK193" s="355"/>
      <c r="ACL193" s="355"/>
      <c r="ACM193" s="355"/>
      <c r="ACN193" s="355"/>
      <c r="ACO193" s="355"/>
      <c r="ACP193" s="355"/>
      <c r="ACQ193" s="355"/>
      <c r="ACR193" s="355"/>
      <c r="ACS193" s="355"/>
      <c r="ACT193" s="355"/>
      <c r="ACU193" s="355"/>
      <c r="ACV193" s="355"/>
      <c r="ACW193" s="355"/>
      <c r="ACX193" s="355"/>
      <c r="ACY193" s="355"/>
      <c r="ACZ193" s="355"/>
      <c r="ADA193" s="355"/>
      <c r="ADB193" s="355"/>
      <c r="ADC193" s="355"/>
      <c r="ADD193" s="355"/>
      <c r="ADE193" s="355"/>
      <c r="ADF193" s="355"/>
      <c r="ADG193" s="355"/>
      <c r="ADH193" s="355"/>
      <c r="ADI193" s="355"/>
      <c r="ADJ193" s="355"/>
      <c r="ADK193" s="355"/>
      <c r="ADL193" s="355"/>
      <c r="ADM193" s="355"/>
      <c r="ADN193" s="355"/>
      <c r="ADO193" s="355"/>
      <c r="ADP193" s="355"/>
      <c r="ADQ193" s="355"/>
      <c r="ADR193" s="355"/>
      <c r="ADS193" s="355"/>
      <c r="ADT193" s="355"/>
      <c r="ADU193" s="355"/>
      <c r="ADV193" s="355"/>
      <c r="ADW193" s="355"/>
      <c r="ADX193" s="355"/>
      <c r="ADY193" s="355"/>
      <c r="ADZ193" s="355"/>
      <c r="AEA193" s="355"/>
      <c r="AEB193" s="355"/>
      <c r="AEC193" s="355"/>
      <c r="AED193" s="355"/>
      <c r="AEE193" s="355"/>
      <c r="AEF193" s="355"/>
      <c r="AEG193" s="355"/>
      <c r="AEH193" s="355"/>
      <c r="AEI193" s="355"/>
      <c r="AEJ193" s="355"/>
      <c r="AEK193" s="355"/>
      <c r="AEL193" s="355"/>
      <c r="AEM193" s="355"/>
      <c r="AEN193" s="355"/>
      <c r="AEO193" s="355"/>
      <c r="AEP193" s="355"/>
      <c r="AEQ193" s="355"/>
      <c r="AER193" s="355"/>
      <c r="AES193" s="355"/>
      <c r="AET193" s="355"/>
      <c r="AEU193" s="355"/>
      <c r="AEV193" s="355"/>
      <c r="AEW193" s="355"/>
      <c r="AEX193" s="355"/>
      <c r="AEY193" s="355"/>
      <c r="AEZ193" s="355"/>
      <c r="AFA193" s="355"/>
      <c r="AFB193" s="355"/>
      <c r="AFC193" s="355"/>
      <c r="AFD193" s="355"/>
      <c r="AFE193" s="355"/>
      <c r="AFF193" s="355"/>
      <c r="AFG193" s="355"/>
      <c r="AFH193" s="355"/>
      <c r="AFI193" s="355"/>
      <c r="AFJ193" s="355"/>
      <c r="AFK193" s="355"/>
      <c r="AFL193" s="355"/>
      <c r="AFM193" s="355"/>
      <c r="AFN193" s="355"/>
      <c r="AFO193" s="355"/>
      <c r="AFP193" s="355"/>
      <c r="AFQ193" s="355"/>
      <c r="AFR193" s="355"/>
      <c r="AFS193" s="355"/>
      <c r="AFT193" s="355"/>
      <c r="AFU193" s="355"/>
      <c r="AFV193" s="355"/>
      <c r="AFW193" s="355"/>
      <c r="AFX193" s="355"/>
      <c r="AFY193" s="355"/>
      <c r="AFZ193" s="355"/>
      <c r="AGA193" s="355"/>
      <c r="AGB193" s="355"/>
      <c r="AGC193" s="355"/>
      <c r="AGD193" s="355"/>
      <c r="AGE193" s="355"/>
      <c r="AGF193" s="355"/>
      <c r="AGG193" s="355"/>
      <c r="AGH193" s="355"/>
      <c r="AGI193" s="355"/>
      <c r="AGJ193" s="355"/>
      <c r="AGK193" s="355"/>
      <c r="AGL193" s="355"/>
      <c r="AGM193" s="355"/>
      <c r="AGN193" s="355"/>
      <c r="AGO193" s="355"/>
      <c r="AGP193" s="355"/>
      <c r="AGQ193" s="355"/>
      <c r="AGR193" s="355"/>
      <c r="AGS193" s="355"/>
      <c r="AGT193" s="355"/>
      <c r="AGU193" s="355"/>
      <c r="AGV193" s="355"/>
      <c r="AGW193" s="355"/>
      <c r="AGX193" s="355"/>
      <c r="AGY193" s="355"/>
      <c r="AGZ193" s="355"/>
      <c r="AHA193" s="355"/>
      <c r="AHB193" s="355"/>
      <c r="AHC193" s="355"/>
      <c r="AHD193" s="355"/>
      <c r="AHE193" s="355"/>
      <c r="AHF193" s="355"/>
      <c r="AHG193" s="355"/>
      <c r="AHH193" s="355"/>
      <c r="AHI193" s="355"/>
      <c r="AHJ193" s="355"/>
      <c r="AHK193" s="355"/>
      <c r="AHL193" s="355"/>
      <c r="AHM193" s="355"/>
      <c r="AHN193" s="355"/>
      <c r="AHO193" s="355"/>
      <c r="AHP193" s="355"/>
      <c r="AHQ193" s="355"/>
      <c r="AHR193" s="355"/>
      <c r="AHS193" s="355"/>
      <c r="AHT193" s="355"/>
      <c r="AHU193" s="355"/>
      <c r="AHV193" s="355"/>
      <c r="AHW193" s="355"/>
      <c r="AHX193" s="355"/>
      <c r="AHY193" s="355"/>
      <c r="AHZ193" s="355"/>
      <c r="AIA193" s="355"/>
      <c r="AIB193" s="355"/>
      <c r="AIC193" s="355"/>
      <c r="AID193" s="355"/>
      <c r="AIE193" s="355"/>
      <c r="AIF193" s="355"/>
      <c r="AIG193" s="355"/>
      <c r="AIH193" s="355"/>
      <c r="AII193" s="355"/>
      <c r="AIJ193" s="355"/>
      <c r="AIK193" s="355"/>
      <c r="AIL193" s="355"/>
      <c r="AIM193" s="355"/>
      <c r="AIN193" s="355"/>
      <c r="AIO193" s="355"/>
      <c r="AIP193" s="355"/>
      <c r="AIQ193" s="355"/>
      <c r="AIR193" s="355"/>
      <c r="AIS193" s="355"/>
      <c r="AIT193" s="355"/>
      <c r="AIU193" s="355"/>
      <c r="AIV193" s="355"/>
      <c r="AIW193" s="355"/>
      <c r="AIX193" s="355"/>
      <c r="AIY193" s="355"/>
      <c r="AIZ193" s="355"/>
      <c r="AJA193" s="355"/>
      <c r="AJB193" s="355"/>
      <c r="AJC193" s="355"/>
      <c r="AJD193" s="355"/>
      <c r="AJE193" s="355"/>
      <c r="AJF193" s="355"/>
      <c r="AJG193" s="355"/>
      <c r="AJH193" s="355"/>
      <c r="AJI193" s="355"/>
      <c r="AJJ193" s="355"/>
      <c r="AJK193" s="355"/>
      <c r="AJL193" s="355"/>
      <c r="AJM193" s="355"/>
      <c r="AJN193" s="355"/>
      <c r="AJO193" s="355"/>
      <c r="AJP193" s="355"/>
      <c r="AJQ193" s="355"/>
      <c r="AJR193" s="355"/>
      <c r="AJS193" s="355"/>
      <c r="AJT193" s="355"/>
      <c r="AJU193" s="355"/>
      <c r="AJV193" s="355"/>
      <c r="AJW193" s="355"/>
      <c r="AJX193" s="355"/>
      <c r="AJY193" s="355"/>
      <c r="AJZ193" s="355"/>
      <c r="AKA193" s="355"/>
      <c r="AKB193" s="355"/>
      <c r="AKC193" s="355"/>
      <c r="AKD193" s="355"/>
      <c r="AKE193" s="355"/>
      <c r="AKF193" s="355"/>
      <c r="AKG193" s="355"/>
      <c r="AKH193" s="355"/>
      <c r="AKI193" s="355"/>
      <c r="AKJ193" s="355"/>
      <c r="AKK193" s="355"/>
      <c r="AKL193" s="355"/>
      <c r="AKM193" s="355"/>
      <c r="AKN193" s="355"/>
      <c r="AKO193" s="355"/>
      <c r="AKP193" s="355"/>
      <c r="AKQ193" s="355"/>
      <c r="AKR193" s="355"/>
      <c r="AKS193" s="355"/>
      <c r="AKT193" s="355"/>
      <c r="AKU193" s="355"/>
      <c r="AKV193" s="355"/>
      <c r="AKW193" s="355"/>
      <c r="AKX193" s="355"/>
      <c r="AKY193" s="355"/>
      <c r="AKZ193" s="355"/>
      <c r="ALA193" s="355"/>
      <c r="ALB193" s="355"/>
      <c r="ALC193" s="355"/>
      <c r="ALD193" s="355"/>
      <c r="ALE193" s="355"/>
      <c r="ALF193" s="355"/>
      <c r="ALG193" s="355"/>
      <c r="ALH193" s="355"/>
      <c r="ALI193" s="355"/>
      <c r="ALJ193" s="355"/>
      <c r="ALK193" s="355"/>
      <c r="ALL193" s="355"/>
      <c r="ALM193" s="355"/>
      <c r="ALN193" s="355"/>
      <c r="ALO193" s="355"/>
      <c r="ALP193" s="355"/>
      <c r="ALQ193" s="355"/>
      <c r="ALR193" s="355"/>
      <c r="ALS193" s="355"/>
      <c r="ALT193" s="355"/>
      <c r="ALU193" s="355"/>
      <c r="ALV193" s="355"/>
      <c r="ALW193" s="355"/>
      <c r="ALX193" s="355"/>
      <c r="ALY193" s="355"/>
      <c r="ALZ193" s="355"/>
      <c r="AMA193" s="355"/>
      <c r="AMB193" s="355"/>
      <c r="AMC193" s="355"/>
      <c r="AMD193" s="355"/>
      <c r="AME193" s="355"/>
      <c r="AMF193" s="355"/>
      <c r="AMG193" s="355"/>
      <c r="AMH193" s="355"/>
      <c r="AMI193" s="355"/>
      <c r="AMJ193" s="355"/>
      <c r="AMK193" s="355"/>
      <c r="AML193" s="355"/>
      <c r="AMM193" s="355"/>
      <c r="AMN193" s="355"/>
      <c r="AMO193" s="355"/>
      <c r="AMP193" s="355"/>
      <c r="AMQ193" s="355"/>
      <c r="AMR193" s="355"/>
      <c r="AMS193" s="355"/>
      <c r="AMT193" s="355"/>
      <c r="AMU193" s="355"/>
      <c r="AMV193" s="355"/>
      <c r="AMW193" s="355"/>
      <c r="AMX193" s="355"/>
      <c r="AMY193" s="355"/>
      <c r="AMZ193" s="355"/>
      <c r="ANA193" s="355"/>
      <c r="ANB193" s="355"/>
      <c r="ANC193" s="355"/>
      <c r="AND193" s="355"/>
      <c r="ANE193" s="355"/>
      <c r="ANF193" s="355"/>
      <c r="ANG193" s="355"/>
      <c r="ANH193" s="355"/>
      <c r="ANI193" s="355"/>
      <c r="ANJ193" s="355"/>
    </row>
    <row r="194" spans="1:1050" ht="26.1" customHeight="1" outlineLevel="2" x14ac:dyDescent="0.2">
      <c r="A194" s="226">
        <v>920</v>
      </c>
      <c r="B194" s="7" t="s">
        <v>137</v>
      </c>
      <c r="C194" s="7" t="s">
        <v>113</v>
      </c>
      <c r="D194" s="7" t="s">
        <v>114</v>
      </c>
      <c r="E194" s="7" t="s">
        <v>115</v>
      </c>
      <c r="F194" s="7"/>
      <c r="G194" s="43" t="s">
        <v>261</v>
      </c>
      <c r="H194" s="42" t="s">
        <v>130</v>
      </c>
      <c r="I194" s="42">
        <v>14</v>
      </c>
      <c r="J194" s="44">
        <v>502.03</v>
      </c>
      <c r="K194" s="44">
        <v>105.43</v>
      </c>
      <c r="L194" s="44"/>
      <c r="M194" s="44"/>
      <c r="N194" s="44"/>
      <c r="O194" s="44"/>
      <c r="P194" s="44">
        <v>305.62</v>
      </c>
      <c r="Q194" s="44">
        <v>183.24</v>
      </c>
      <c r="R194" s="44"/>
      <c r="S194" s="44"/>
      <c r="T194" s="44">
        <f t="shared" si="134"/>
        <v>1096.3200000000002</v>
      </c>
      <c r="U194" s="44">
        <f t="shared" si="135"/>
        <v>14982</v>
      </c>
      <c r="V194" s="42">
        <v>2</v>
      </c>
      <c r="W194" s="45">
        <v>14</v>
      </c>
      <c r="X194" s="46">
        <f>VLOOKUP(W194,'[1]PPTOS GENERALES 2024'!$AO$61:$AQ$63,3)*Y194</f>
        <v>380.27</v>
      </c>
      <c r="Y194" s="47">
        <v>1</v>
      </c>
      <c r="Z194" s="48">
        <f>VLOOKUP(C194,'[1]PPTOS GENERALES 2024'!$AL$3:$AO$8,4)*Y194</f>
        <v>659.44</v>
      </c>
      <c r="AA194" s="48">
        <f>VLOOKUP(C194,'[1]PPTOS GENERALES 2024'!$AL$3:$AP$8,5)*DM194*Y194</f>
        <v>135.33333333333334</v>
      </c>
      <c r="AB194" s="48"/>
      <c r="AC194" s="44">
        <f>VLOOKUP(C194,'[1]PPTOS GENERALES 2024'!$AU$3:$AV$8,2)*Y194</f>
        <v>659.44399999999996</v>
      </c>
      <c r="AD194" s="44">
        <f>VLOOKUP(C194,'[1]PPTOS GENERALES 2024'!$AU$3:$AW$8,3)*DM194*Y194</f>
        <v>135.29999999999998</v>
      </c>
      <c r="AE194" s="49">
        <f>VLOOKUP(I194,'[1]PPTOS GENERALES 2024'!$AO$60:$AQ$63,3)*Y194</f>
        <v>380.27</v>
      </c>
      <c r="AF194" s="44">
        <f>X194-AE194</f>
        <v>0</v>
      </c>
      <c r="AG194" s="44">
        <f>VLOOKUP(V194,'[1]PPTOS GENERALES 2024'!$AL$61:$AU$63,10)*Y194</f>
        <v>418.38</v>
      </c>
      <c r="AH194" s="44"/>
      <c r="AI194" s="44"/>
      <c r="AJ194" s="44"/>
      <c r="AK194" s="50"/>
      <c r="AL194" s="44">
        <f>VLOOKUP(V194,'[1]PPTOS GENERALES 2024'!$AL$45:$BB$56,12)*AK194</f>
        <v>0</v>
      </c>
      <c r="AM194" s="50"/>
      <c r="AN194" s="44">
        <f>VLOOKUP(V194,'[1]PPTOS GENERALES 2024'!$AL$45:$BB$56,14)*AM194</f>
        <v>0</v>
      </c>
      <c r="AO194" s="50"/>
      <c r="AP194" s="44">
        <f>VLOOKUP(V194,'[1]PPTOS GENERALES 2024'!$AL$45:$BB$56,15)*AO194</f>
        <v>0</v>
      </c>
      <c r="AQ194" s="50"/>
      <c r="AR194" s="44">
        <f>VLOOKUP(V194,'[1]PPTOS GENERALES 2024'!$AL$45:$BB$56,17)*AQ194</f>
        <v>0</v>
      </c>
      <c r="AS194" s="50"/>
      <c r="AT194" s="44">
        <f>VLOOKUP(V194,'[1]PPTOS GENERALES 2024'!$AL$45:$BG$56,18)*AS194</f>
        <v>0</v>
      </c>
      <c r="AU194" s="20"/>
      <c r="AV194" s="44">
        <f>VLOOKUP(V194,'[1]PPTOS GENERALES 2024'!$AL$45:$BG$56,19)*AU194</f>
        <v>0</v>
      </c>
      <c r="AW194" s="20"/>
      <c r="AX194" s="44">
        <f>VLOOKUP(V194,'[1]PPTOS GENERALES 2024'!$AL$45:$BG$56,20)*AW194</f>
        <v>0</v>
      </c>
      <c r="AY194" s="20"/>
      <c r="AZ194" s="44">
        <f>VLOOKUP(V194,'[1]PPTOS GENERALES 2024'!$AL$45:$BG$56,21)*AY194</f>
        <v>0</v>
      </c>
      <c r="BA194" s="20"/>
      <c r="BB194" s="44">
        <f>VLOOKUP(V194,'[1]PPTOS GENERALES 2024'!$AL$45:$BG$56,22)*BA194</f>
        <v>0</v>
      </c>
      <c r="BC194" s="20"/>
      <c r="BD194" s="270">
        <f>VLOOKUP(V194,'[1]PPTOS GENERALES 2024'!$AL$45:$BZ$56,23)*BC194</f>
        <v>0</v>
      </c>
      <c r="BE194" s="20"/>
      <c r="BF194" s="270">
        <f>VLOOKUP(V194,'[1]PPTOS GENERALES 2024'!$AL$45:$BZ$56,24)*BE194</f>
        <v>0</v>
      </c>
      <c r="BG194" s="20"/>
      <c r="BH194" s="270">
        <f>VLOOKUP(V194,'[1]PPTOS GENERALES 2024'!$AL$45:$BZ$56,25)*BG194</f>
        <v>0</v>
      </c>
      <c r="BI194" s="20"/>
      <c r="BJ194" s="270">
        <f>VLOOKUP(V194,'[1]PPTOS GENERALES 2024'!$AL$45:$BZ$56,26)*BI194</f>
        <v>0</v>
      </c>
      <c r="BK194" s="20"/>
      <c r="BL194" s="270">
        <f>VLOOKUP(V194,'[1]PPTOS GENERALES 2024'!$AL$45:$BZ$56,27)*BK194</f>
        <v>0</v>
      </c>
      <c r="BM194" s="270"/>
      <c r="BN194" s="270">
        <f>VLOOKUP(V194,'[1]PPTOS GENERALES 2024'!$AL$45:$BZ$56,28)*BM194</f>
        <v>0</v>
      </c>
      <c r="BO194" s="270"/>
      <c r="BP194" s="270">
        <f>VLOOKUP(V194,'[1]PPTOS GENERALES 2024'!$AL$45:$BZ$56,29)*BO194</f>
        <v>0</v>
      </c>
      <c r="BQ194" s="270"/>
      <c r="BR194" s="270">
        <f>VLOOKUP(V194,'[1]PPTOS GENERALES 2024'!$AL$45:$BZ$56,30)*BQ194</f>
        <v>0</v>
      </c>
      <c r="BS194" s="270"/>
      <c r="BT194" s="270">
        <f>VLOOKUP(V194,'[1]PPTOS GENERALES 2024'!$AL$45:$BZ$56,31)*BS194</f>
        <v>0</v>
      </c>
      <c r="BU194" s="270"/>
      <c r="BV194" s="270">
        <f>VLOOKUP(V194,'[1]PPTOS GENERALES 2024'!$AL$45:$BZ$56,32)*BU194</f>
        <v>0</v>
      </c>
      <c r="BW194" s="270"/>
      <c r="BX194" s="270">
        <f>VLOOKUP(V194,'[1]PPTOS GENERALES 2024'!$AL$45:$BZ$56,33)*BW194</f>
        <v>0</v>
      </c>
      <c r="BY194" s="270"/>
      <c r="BZ194" s="270">
        <f>VLOOKUP(V194,'[1]PPTOS GENERALES 2024'!$AL$45:$BZ$56,34)*BY194</f>
        <v>0</v>
      </c>
      <c r="CA194" s="270"/>
      <c r="CB194" s="270">
        <f>VLOOKUP(V194,'[1]PPTOS GENERALES 2024'!$AL$45:$BZ$56,35)*CA194</f>
        <v>0</v>
      </c>
      <c r="CC194" s="270">
        <v>0</v>
      </c>
      <c r="CD194" s="270">
        <f>VLOOKUP(V194,'[1]PPTOS GENERALES 2024'!$AL$45:$BZ$56,36)*CC194</f>
        <v>0</v>
      </c>
      <c r="CE194" s="270">
        <v>0</v>
      </c>
      <c r="CF194" s="270">
        <f>VLOOKUP(V194,'[1]PPTOS GENERALES 2024'!$AL$45:$BZ$56,37)*CE194</f>
        <v>0</v>
      </c>
      <c r="CG194" s="270">
        <v>0</v>
      </c>
      <c r="CH194" s="270">
        <f>VLOOKUP(V194,'[1]PPTOS GENERALES 2024'!$AL$45:$BZ$56,38)*CG194</f>
        <v>0</v>
      </c>
      <c r="CI194" s="270">
        <v>0</v>
      </c>
      <c r="CJ194" s="270">
        <f>VLOOKUP(V194,'[1]PPTOS GENERALES 2024'!$AL$45:$BZ$56,39)*CI194</f>
        <v>0</v>
      </c>
      <c r="CK194" s="270"/>
      <c r="CL194" s="270">
        <f>VLOOKUP(V194,'[1]PPTOS GENERALES 2024'!$AL$45:$BZ$56,40)*CK194</f>
        <v>0</v>
      </c>
      <c r="CM194" s="270"/>
      <c r="CN194" s="270">
        <f>VLOOKUP(V194,'[1]PPTOS GENERALES 2024'!$AL$45:$BZ$56,41)*CM194</f>
        <v>0</v>
      </c>
      <c r="CO194" s="44"/>
      <c r="CP194" s="44"/>
      <c r="CQ194" s="44"/>
      <c r="CR194" s="44"/>
      <c r="CS194" s="44"/>
      <c r="CT194" s="44">
        <f>Z194*14</f>
        <v>9232.16</v>
      </c>
      <c r="CU194" s="44">
        <f>(AA194*12)+ (AD194*2)+AB194</f>
        <v>1894.6</v>
      </c>
      <c r="CV194" s="44"/>
      <c r="CW194" s="44">
        <f>(AE194+AF194)*14</f>
        <v>5323.78</v>
      </c>
      <c r="CX194" s="44">
        <f>AG194*14</f>
        <v>5857.32</v>
      </c>
      <c r="CY194" s="270">
        <f t="shared" si="136"/>
        <v>0</v>
      </c>
      <c r="CZ194" s="278">
        <f t="shared" si="137"/>
        <v>5857.32</v>
      </c>
      <c r="DA194" s="129">
        <f t="shared" si="144"/>
        <v>22307.86</v>
      </c>
      <c r="DB194" s="21">
        <v>0</v>
      </c>
      <c r="DC194" s="53">
        <f t="shared" si="138"/>
        <v>22307.926666666666</v>
      </c>
      <c r="DD194" s="54">
        <f t="shared" si="139"/>
        <v>0.48898188937836506</v>
      </c>
      <c r="DE194" s="44"/>
      <c r="DF194" s="44"/>
      <c r="DG194" s="44">
        <f t="shared" si="140"/>
        <v>1593.4233333333336</v>
      </c>
      <c r="DH194" s="42" t="e">
        <f>#REF!-#REF!</f>
        <v>#REF!</v>
      </c>
      <c r="DI194" s="55" t="s">
        <v>122</v>
      </c>
      <c r="DJ194" s="55" t="s">
        <v>330</v>
      </c>
      <c r="DK194" s="284">
        <v>45658</v>
      </c>
      <c r="DL194" s="58">
        <f>DATEDIF(DJ194,DK194,"y")/3</f>
        <v>8.3333333333333339</v>
      </c>
      <c r="DM194" s="58">
        <f>DATEDIF(DJ194,DK194,"y")/3</f>
        <v>8.3333333333333339</v>
      </c>
      <c r="DN194" s="59">
        <f>ROUND(AF194/30,2)</f>
        <v>0</v>
      </c>
      <c r="DO194" s="60">
        <f>ROUND(AJ194/30,2)</f>
        <v>0</v>
      </c>
      <c r="DP194" s="60">
        <f>ROUND(AL194/30,2)</f>
        <v>0</v>
      </c>
      <c r="DQ194" s="60">
        <f>ROUND(AN194/30,2)</f>
        <v>0</v>
      </c>
      <c r="DR194" s="60">
        <f>ROUND(AP194/30,2)</f>
        <v>0</v>
      </c>
      <c r="DS194" s="60">
        <f>ROUND(AR194/30,2)</f>
        <v>0</v>
      </c>
      <c r="DT194" s="60">
        <f>ROUND(AT194/30,2)</f>
        <v>0</v>
      </c>
      <c r="DU194" s="60">
        <f>ROUND(AV194/30,2)</f>
        <v>0</v>
      </c>
      <c r="DV194" s="60">
        <f>ROUND(AX194/30,2)</f>
        <v>0</v>
      </c>
      <c r="DW194" s="60">
        <f>ROUND(AZ194/30,2)</f>
        <v>0</v>
      </c>
      <c r="DX194" s="60">
        <f>ROUND(BB194/30,2)</f>
        <v>0</v>
      </c>
      <c r="DY194" s="61"/>
      <c r="DZ194" s="62">
        <v>326</v>
      </c>
      <c r="EA194" s="62">
        <v>1190.08</v>
      </c>
      <c r="EB194" s="63" t="e">
        <f>#REF!-DZ194</f>
        <v>#REF!</v>
      </c>
      <c r="EC194" s="64">
        <f>DG194-EA194</f>
        <v>403.3433333333337</v>
      </c>
      <c r="ED194" s="65">
        <f>ROUND(DB194/2,2)</f>
        <v>0</v>
      </c>
      <c r="EE194" s="61"/>
      <c r="EF194" s="61"/>
      <c r="EG194" s="61"/>
      <c r="EH194" s="61"/>
      <c r="EI194" s="134" t="s">
        <v>123</v>
      </c>
      <c r="EJ194" s="41">
        <v>920</v>
      </c>
      <c r="EK194" s="173">
        <v>9</v>
      </c>
      <c r="EL194" s="174">
        <v>2</v>
      </c>
      <c r="EM194" s="68">
        <v>0</v>
      </c>
      <c r="EN194" s="300" t="s">
        <v>132</v>
      </c>
      <c r="EO194" s="537" t="s">
        <v>132</v>
      </c>
      <c r="EP194" s="206"/>
      <c r="EQ194" s="206"/>
      <c r="ER194" s="206"/>
      <c r="ES194" s="206"/>
      <c r="ET194" s="206"/>
      <c r="EU194" s="206"/>
      <c r="EV194" s="206"/>
      <c r="EW194" s="206"/>
      <c r="EX194" s="206"/>
      <c r="EY194" s="206"/>
      <c r="EZ194" s="206"/>
      <c r="FA194" s="206"/>
      <c r="FB194" s="206"/>
      <c r="FC194" s="206"/>
      <c r="FD194" s="206"/>
      <c r="FE194" s="206"/>
      <c r="FF194" s="206"/>
      <c r="FG194" s="206"/>
      <c r="FH194" s="206"/>
      <c r="FI194" s="206"/>
      <c r="FJ194" s="206"/>
      <c r="FK194" s="206"/>
      <c r="FL194" s="206"/>
      <c r="FM194" s="206"/>
      <c r="FN194" s="206"/>
      <c r="FO194" s="206"/>
      <c r="FP194" s="206"/>
      <c r="FQ194" s="206"/>
      <c r="FR194" s="206"/>
      <c r="FS194" s="206"/>
      <c r="FT194" s="206"/>
      <c r="FU194" s="206"/>
      <c r="FV194" s="206"/>
      <c r="FW194" s="206"/>
      <c r="FX194" s="206"/>
      <c r="FY194" s="206"/>
      <c r="FZ194" s="206"/>
      <c r="GA194" s="206"/>
      <c r="GB194" s="206"/>
      <c r="GC194" s="206"/>
      <c r="GD194" s="206"/>
      <c r="GE194" s="206"/>
      <c r="GF194" s="206"/>
      <c r="GG194" s="206"/>
      <c r="GH194" s="206"/>
      <c r="GI194" s="206"/>
      <c r="GJ194" s="206"/>
      <c r="GK194" s="206"/>
      <c r="GL194" s="206"/>
      <c r="GM194" s="206"/>
      <c r="GN194" s="206"/>
      <c r="GO194" s="206"/>
      <c r="GP194" s="206"/>
      <c r="GQ194" s="206"/>
      <c r="GR194" s="206"/>
      <c r="GS194" s="206"/>
      <c r="GT194" s="206"/>
      <c r="GU194" s="206"/>
      <c r="GV194" s="206"/>
      <c r="GW194" s="206"/>
      <c r="GX194" s="206"/>
      <c r="GY194" s="206"/>
      <c r="GZ194" s="206"/>
      <c r="HA194" s="206"/>
      <c r="HB194" s="206"/>
      <c r="HC194" s="206"/>
      <c r="HD194" s="206"/>
      <c r="HE194" s="206"/>
      <c r="HF194" s="206"/>
      <c r="HG194" s="206"/>
      <c r="HH194" s="206"/>
      <c r="HI194" s="206"/>
      <c r="HJ194" s="206"/>
      <c r="HK194" s="206"/>
      <c r="HL194" s="206"/>
      <c r="HM194" s="206"/>
      <c r="HN194" s="206"/>
      <c r="HO194" s="206"/>
      <c r="HP194" s="206"/>
      <c r="HQ194" s="206"/>
      <c r="HR194" s="206"/>
      <c r="HS194" s="206"/>
      <c r="HT194" s="206"/>
      <c r="HU194" s="206"/>
      <c r="HV194" s="206"/>
      <c r="HW194" s="206"/>
      <c r="HX194" s="206"/>
      <c r="HY194" s="206"/>
      <c r="HZ194" s="206"/>
      <c r="IA194" s="206"/>
      <c r="IB194" s="206"/>
      <c r="IC194" s="206"/>
      <c r="ID194" s="206"/>
      <c r="IE194" s="206"/>
      <c r="IF194" s="206"/>
      <c r="IG194" s="206"/>
      <c r="IH194" s="206"/>
      <c r="II194" s="206"/>
      <c r="IJ194" s="206"/>
      <c r="IK194" s="206"/>
      <c r="IL194" s="206"/>
      <c r="IM194" s="206"/>
      <c r="IN194" s="206"/>
      <c r="IO194" s="206"/>
      <c r="IP194" s="206"/>
      <c r="IQ194" s="206"/>
      <c r="IR194" s="206"/>
      <c r="IS194" s="206"/>
      <c r="IT194" s="206"/>
      <c r="IU194" s="206"/>
      <c r="IV194" s="206"/>
      <c r="IW194" s="206"/>
      <c r="IX194" s="206"/>
      <c r="IY194" s="206"/>
      <c r="IZ194" s="206"/>
      <c r="JA194" s="206"/>
      <c r="JB194" s="206"/>
      <c r="JC194" s="206"/>
      <c r="JD194" s="206"/>
      <c r="JE194" s="206"/>
      <c r="JF194" s="206"/>
      <c r="JG194" s="206"/>
      <c r="JH194" s="206"/>
      <c r="JI194" s="206"/>
      <c r="JJ194" s="206"/>
      <c r="JK194" s="206"/>
      <c r="JL194" s="206"/>
      <c r="JM194" s="206"/>
      <c r="JN194" s="206"/>
      <c r="JO194" s="206"/>
      <c r="JP194" s="206"/>
      <c r="JQ194" s="206"/>
      <c r="JR194" s="206"/>
      <c r="JS194" s="206"/>
      <c r="JT194" s="206"/>
      <c r="JU194" s="206"/>
      <c r="JV194" s="206"/>
      <c r="JW194" s="206"/>
      <c r="JX194" s="206"/>
      <c r="JY194" s="206"/>
      <c r="JZ194" s="206"/>
      <c r="KA194" s="206"/>
      <c r="KB194" s="206"/>
      <c r="KC194" s="206"/>
      <c r="KD194" s="206"/>
      <c r="KE194" s="206"/>
      <c r="KF194" s="206"/>
      <c r="KG194" s="206"/>
      <c r="KH194" s="206"/>
      <c r="KI194" s="206"/>
      <c r="KJ194" s="206"/>
      <c r="KK194" s="206"/>
      <c r="KL194" s="206"/>
      <c r="KM194" s="206"/>
      <c r="KN194" s="206"/>
      <c r="KO194" s="206"/>
      <c r="KP194" s="206"/>
      <c r="KQ194" s="206"/>
      <c r="KR194" s="206"/>
      <c r="KS194" s="206"/>
      <c r="KT194" s="206"/>
      <c r="KU194" s="206"/>
      <c r="KV194" s="206"/>
      <c r="KW194" s="206"/>
      <c r="KX194" s="206"/>
      <c r="KY194" s="206"/>
      <c r="KZ194" s="206"/>
      <c r="LA194" s="206"/>
      <c r="LB194" s="206"/>
      <c r="LC194" s="206"/>
      <c r="LD194" s="206"/>
      <c r="LE194" s="206"/>
      <c r="LF194" s="206"/>
      <c r="LG194" s="206"/>
      <c r="LH194" s="206"/>
      <c r="LI194" s="206"/>
      <c r="LJ194" s="206"/>
      <c r="LK194" s="206"/>
      <c r="LL194" s="206"/>
      <c r="LM194" s="206"/>
      <c r="LN194" s="206"/>
      <c r="LO194" s="206"/>
      <c r="LP194" s="206"/>
      <c r="LQ194" s="206"/>
      <c r="LR194" s="206"/>
      <c r="LS194" s="206"/>
      <c r="LT194" s="206"/>
      <c r="LU194" s="206"/>
      <c r="LV194" s="206"/>
      <c r="LW194" s="206"/>
      <c r="LX194" s="206"/>
      <c r="LY194" s="206"/>
      <c r="LZ194" s="206"/>
      <c r="MA194" s="206"/>
      <c r="MB194" s="206"/>
      <c r="MC194" s="206"/>
      <c r="MD194" s="206"/>
      <c r="ME194" s="206"/>
      <c r="MF194" s="206"/>
      <c r="MG194" s="206"/>
      <c r="MH194" s="206"/>
      <c r="MI194" s="206"/>
      <c r="MJ194" s="206"/>
      <c r="MK194" s="206"/>
      <c r="ML194" s="206"/>
      <c r="MM194" s="206"/>
      <c r="MN194" s="206"/>
      <c r="MO194" s="206"/>
      <c r="MP194" s="206"/>
      <c r="MQ194" s="206"/>
      <c r="MR194" s="206"/>
      <c r="MS194" s="206"/>
      <c r="MT194" s="206"/>
      <c r="MU194" s="206"/>
      <c r="MV194" s="206"/>
      <c r="MW194" s="206"/>
      <c r="MX194" s="206"/>
      <c r="MY194" s="206"/>
      <c r="MZ194" s="206"/>
      <c r="NA194" s="206"/>
      <c r="NB194" s="206"/>
      <c r="NC194" s="206"/>
      <c r="ND194" s="206"/>
      <c r="NE194" s="206"/>
      <c r="NF194" s="206"/>
      <c r="NG194" s="206"/>
      <c r="NH194" s="206"/>
      <c r="NI194" s="206"/>
      <c r="NJ194" s="206"/>
      <c r="NK194" s="206"/>
      <c r="NL194" s="206"/>
      <c r="NM194" s="206"/>
      <c r="NN194" s="206"/>
      <c r="NO194" s="206"/>
      <c r="NP194" s="206"/>
      <c r="NQ194" s="206"/>
      <c r="NR194" s="206"/>
      <c r="NS194" s="206"/>
      <c r="NT194" s="206"/>
      <c r="NU194" s="206"/>
      <c r="NV194" s="206"/>
      <c r="NW194" s="206"/>
      <c r="NX194" s="206"/>
      <c r="NY194" s="206"/>
      <c r="NZ194" s="206"/>
      <c r="OA194" s="206"/>
      <c r="OB194" s="206"/>
      <c r="OC194" s="206"/>
      <c r="OD194" s="206"/>
      <c r="OE194" s="206"/>
      <c r="OF194" s="206"/>
      <c r="OG194" s="206"/>
      <c r="OH194" s="206"/>
      <c r="OI194" s="206"/>
      <c r="OJ194" s="206"/>
      <c r="OK194" s="206"/>
      <c r="OL194" s="206"/>
      <c r="OM194" s="206"/>
      <c r="ON194" s="206"/>
      <c r="OO194" s="206"/>
      <c r="OP194" s="206"/>
      <c r="OQ194" s="206"/>
      <c r="OR194" s="206"/>
      <c r="OS194" s="206"/>
      <c r="OT194" s="206"/>
      <c r="OU194" s="206"/>
      <c r="OV194" s="206"/>
      <c r="OW194" s="206"/>
      <c r="OX194" s="206"/>
      <c r="OY194" s="206"/>
      <c r="OZ194" s="206"/>
      <c r="PA194" s="206"/>
      <c r="PB194" s="206"/>
      <c r="PC194" s="206"/>
      <c r="PD194" s="206"/>
      <c r="PE194" s="206"/>
      <c r="PF194" s="206"/>
      <c r="PG194" s="206"/>
      <c r="PH194" s="206"/>
      <c r="PI194" s="206"/>
      <c r="PJ194" s="206"/>
      <c r="PK194" s="206"/>
      <c r="PL194" s="206"/>
      <c r="PM194" s="206"/>
      <c r="PN194" s="206"/>
      <c r="PO194" s="206"/>
      <c r="PP194" s="206"/>
      <c r="PQ194" s="206"/>
      <c r="PR194" s="206"/>
      <c r="PS194" s="206"/>
      <c r="PT194" s="206"/>
      <c r="PU194" s="206"/>
      <c r="PV194" s="206"/>
      <c r="PW194" s="206"/>
      <c r="PX194" s="206"/>
      <c r="PY194" s="206"/>
      <c r="PZ194" s="206"/>
      <c r="QA194" s="206"/>
      <c r="QB194" s="206"/>
      <c r="QC194" s="206"/>
      <c r="QD194" s="206"/>
      <c r="QE194" s="206"/>
      <c r="QF194" s="206"/>
      <c r="QG194" s="206"/>
      <c r="QH194" s="206"/>
      <c r="QI194" s="206"/>
      <c r="QJ194" s="206"/>
      <c r="QK194" s="206"/>
      <c r="QL194" s="206"/>
      <c r="QM194" s="206"/>
      <c r="QN194" s="206"/>
      <c r="QO194" s="206"/>
      <c r="QP194" s="206"/>
      <c r="QQ194" s="206"/>
      <c r="QR194" s="206"/>
      <c r="QS194" s="206"/>
      <c r="QT194" s="206"/>
      <c r="QU194" s="206"/>
      <c r="QV194" s="206"/>
      <c r="QW194" s="206"/>
      <c r="QX194" s="206"/>
      <c r="QY194" s="206"/>
      <c r="QZ194" s="206"/>
      <c r="RA194" s="206"/>
      <c r="RB194" s="206"/>
      <c r="RC194" s="206"/>
      <c r="RD194" s="206"/>
      <c r="RE194" s="206"/>
      <c r="RF194" s="206"/>
      <c r="RG194" s="206"/>
      <c r="RH194" s="206"/>
      <c r="RI194" s="206"/>
      <c r="RJ194" s="206"/>
      <c r="RK194" s="206"/>
      <c r="RL194" s="206"/>
      <c r="RM194" s="206"/>
      <c r="RN194" s="206"/>
      <c r="RO194" s="206"/>
      <c r="RP194" s="206"/>
      <c r="RQ194" s="206"/>
      <c r="RR194" s="206"/>
      <c r="RS194" s="206"/>
      <c r="RT194" s="206"/>
      <c r="RU194" s="206"/>
      <c r="RV194" s="206"/>
      <c r="RW194" s="206"/>
      <c r="RX194" s="206"/>
      <c r="RY194" s="206"/>
      <c r="RZ194" s="206"/>
      <c r="SA194" s="206"/>
      <c r="SB194" s="206"/>
      <c r="SC194" s="206"/>
      <c r="SD194" s="206"/>
      <c r="SE194" s="206"/>
      <c r="SF194" s="206"/>
      <c r="SG194" s="206"/>
      <c r="SH194" s="206"/>
      <c r="SI194" s="206"/>
      <c r="SJ194" s="206"/>
      <c r="SK194" s="206"/>
      <c r="SL194" s="206"/>
      <c r="SM194" s="206"/>
      <c r="SN194" s="206"/>
      <c r="SO194" s="206"/>
      <c r="SP194" s="206"/>
      <c r="SQ194" s="206"/>
      <c r="SR194" s="206"/>
      <c r="SS194" s="206"/>
      <c r="ST194" s="206"/>
      <c r="SU194" s="206"/>
      <c r="SV194" s="206"/>
      <c r="SW194" s="206"/>
      <c r="SX194" s="206"/>
      <c r="SY194" s="206"/>
      <c r="SZ194" s="206"/>
      <c r="TA194" s="206"/>
      <c r="TB194" s="206"/>
      <c r="TC194" s="206"/>
      <c r="TD194" s="206"/>
      <c r="TE194" s="206"/>
      <c r="TF194" s="206"/>
      <c r="TG194" s="206"/>
      <c r="TH194" s="206"/>
      <c r="TI194" s="206"/>
      <c r="TJ194" s="206"/>
      <c r="TK194" s="206"/>
      <c r="TL194" s="206"/>
      <c r="TM194" s="206"/>
      <c r="TN194" s="206"/>
      <c r="TO194" s="206"/>
      <c r="TP194" s="206"/>
      <c r="TQ194" s="206"/>
      <c r="TR194" s="206"/>
      <c r="TS194" s="206"/>
      <c r="TT194" s="206"/>
      <c r="TU194" s="206"/>
      <c r="TV194" s="206"/>
      <c r="TW194" s="206"/>
      <c r="TX194" s="206"/>
      <c r="TY194" s="206"/>
      <c r="TZ194" s="206"/>
      <c r="UA194" s="206"/>
      <c r="UB194" s="206"/>
      <c r="UC194" s="206"/>
      <c r="UD194" s="206"/>
      <c r="UE194" s="206"/>
      <c r="UF194" s="206"/>
      <c r="UG194" s="206"/>
      <c r="UH194" s="206"/>
      <c r="UI194" s="206"/>
      <c r="UJ194" s="206"/>
      <c r="UK194" s="206"/>
      <c r="UL194" s="206"/>
      <c r="UM194" s="206"/>
      <c r="UN194" s="206"/>
      <c r="UO194" s="206"/>
      <c r="UP194" s="206"/>
      <c r="UQ194" s="206"/>
      <c r="UR194" s="206"/>
      <c r="US194" s="206"/>
      <c r="UT194" s="206"/>
      <c r="UU194" s="206"/>
      <c r="UV194" s="206"/>
      <c r="UW194" s="206"/>
      <c r="UX194" s="206"/>
      <c r="UY194" s="206"/>
      <c r="UZ194" s="206"/>
      <c r="VA194" s="206"/>
      <c r="VB194" s="206"/>
      <c r="VC194" s="206"/>
      <c r="VD194" s="206"/>
      <c r="VE194" s="206"/>
      <c r="VF194" s="206"/>
      <c r="VG194" s="206"/>
      <c r="VH194" s="206"/>
      <c r="VI194" s="206"/>
      <c r="VJ194" s="206"/>
      <c r="VK194" s="206"/>
      <c r="VL194" s="206"/>
      <c r="VM194" s="206"/>
      <c r="VN194" s="206"/>
      <c r="VO194" s="206"/>
      <c r="VP194" s="206"/>
      <c r="VQ194" s="206"/>
      <c r="VR194" s="206"/>
      <c r="VS194" s="206"/>
      <c r="VT194" s="206"/>
      <c r="VU194" s="206"/>
      <c r="VV194" s="206"/>
      <c r="VW194" s="206"/>
      <c r="VX194" s="206"/>
      <c r="VY194" s="206"/>
      <c r="VZ194" s="206"/>
      <c r="WA194" s="206"/>
      <c r="WB194" s="206"/>
      <c r="WC194" s="206"/>
      <c r="WD194" s="206"/>
      <c r="WE194" s="206"/>
      <c r="WF194" s="206"/>
      <c r="WG194" s="206"/>
      <c r="WH194" s="206"/>
      <c r="WI194" s="206"/>
      <c r="WJ194" s="206"/>
      <c r="WK194" s="206"/>
      <c r="WL194" s="206"/>
      <c r="WM194" s="206"/>
      <c r="WN194" s="206"/>
      <c r="WO194" s="206"/>
      <c r="WP194" s="206"/>
      <c r="WQ194" s="206"/>
      <c r="WR194" s="206"/>
      <c r="WS194" s="206"/>
      <c r="WT194" s="206"/>
      <c r="WU194" s="206"/>
      <c r="WV194" s="206"/>
      <c r="WW194" s="206"/>
      <c r="WX194" s="206"/>
      <c r="WY194" s="206"/>
      <c r="WZ194" s="206"/>
      <c r="XA194" s="206"/>
      <c r="XB194" s="206"/>
      <c r="XC194" s="206"/>
      <c r="XD194" s="206"/>
      <c r="XE194" s="206"/>
      <c r="XF194" s="206"/>
      <c r="XG194" s="206"/>
      <c r="XH194" s="206"/>
      <c r="XI194" s="206"/>
      <c r="XJ194" s="206"/>
      <c r="XK194" s="206"/>
      <c r="XL194" s="206"/>
      <c r="XM194" s="206"/>
      <c r="XN194" s="206"/>
      <c r="XO194" s="206"/>
      <c r="XP194" s="206"/>
      <c r="XQ194" s="206"/>
      <c r="XR194" s="206"/>
      <c r="XS194" s="206"/>
      <c r="XT194" s="206"/>
      <c r="XU194" s="206"/>
      <c r="XV194" s="206"/>
      <c r="XW194" s="206"/>
      <c r="XX194" s="206"/>
      <c r="XY194" s="206"/>
      <c r="XZ194" s="206"/>
      <c r="YA194" s="206"/>
      <c r="YB194" s="206"/>
      <c r="YC194" s="206"/>
      <c r="YD194" s="206"/>
      <c r="YE194" s="206"/>
      <c r="YF194" s="206"/>
      <c r="YG194" s="206"/>
      <c r="YH194" s="206"/>
      <c r="YI194" s="206"/>
      <c r="YJ194" s="206"/>
      <c r="YK194" s="206"/>
      <c r="YL194" s="206"/>
      <c r="YM194" s="206"/>
      <c r="YN194" s="206"/>
      <c r="YO194" s="206"/>
      <c r="YP194" s="206"/>
      <c r="YQ194" s="206"/>
      <c r="YR194" s="206"/>
      <c r="YS194" s="206"/>
      <c r="YT194" s="206"/>
      <c r="YU194" s="206"/>
      <c r="YV194" s="206"/>
      <c r="YW194" s="206"/>
      <c r="YX194" s="206"/>
      <c r="YY194" s="206"/>
      <c r="YZ194" s="206"/>
      <c r="ZA194" s="206"/>
      <c r="ZB194" s="206"/>
      <c r="ZC194" s="206"/>
      <c r="ZD194" s="206"/>
      <c r="ZE194" s="206"/>
      <c r="ZF194" s="206"/>
      <c r="ZG194" s="206"/>
      <c r="ZH194" s="206"/>
      <c r="ZI194" s="206"/>
      <c r="ZJ194" s="206"/>
      <c r="ZK194" s="206"/>
      <c r="ZL194" s="206"/>
      <c r="ZM194" s="206"/>
      <c r="ZN194" s="206"/>
      <c r="ZO194" s="206"/>
      <c r="ZP194" s="206"/>
      <c r="ZQ194" s="206"/>
      <c r="ZR194" s="206"/>
      <c r="ZS194" s="206"/>
      <c r="ZT194" s="206"/>
      <c r="ZU194" s="206"/>
      <c r="ZV194" s="206"/>
      <c r="ZW194" s="206"/>
      <c r="ZX194" s="206"/>
      <c r="ZY194" s="206"/>
      <c r="ZZ194" s="206"/>
      <c r="AAA194" s="206"/>
      <c r="AAB194" s="206"/>
      <c r="AAC194" s="206"/>
      <c r="AAD194" s="206"/>
      <c r="AAE194" s="206"/>
      <c r="AAF194" s="206"/>
      <c r="AAG194" s="206"/>
      <c r="AAH194" s="206"/>
      <c r="AAI194" s="206"/>
      <c r="AAJ194" s="206"/>
      <c r="AAK194" s="206"/>
      <c r="AAL194" s="206"/>
      <c r="AAM194" s="206"/>
      <c r="AAN194" s="206"/>
      <c r="AAO194" s="206"/>
      <c r="AAP194" s="206"/>
      <c r="AAQ194" s="206"/>
      <c r="AAR194" s="206"/>
      <c r="AAS194" s="206"/>
      <c r="AAT194" s="206"/>
      <c r="AAU194" s="206"/>
      <c r="AAV194" s="206"/>
      <c r="AAW194" s="206"/>
      <c r="AAX194" s="206"/>
      <c r="AAY194" s="206"/>
      <c r="AAZ194" s="206"/>
      <c r="ABA194" s="206"/>
      <c r="ABB194" s="206"/>
      <c r="ABC194" s="206"/>
      <c r="ABD194" s="206"/>
      <c r="ABE194" s="206"/>
      <c r="ABF194" s="206"/>
      <c r="ABG194" s="206"/>
      <c r="ABH194" s="206"/>
      <c r="ABI194" s="206"/>
      <c r="ABJ194" s="206"/>
      <c r="ABK194" s="206"/>
      <c r="ABL194" s="206"/>
      <c r="ABM194" s="206"/>
      <c r="ABN194" s="206"/>
      <c r="ABO194" s="206"/>
      <c r="ABP194" s="206"/>
      <c r="ABQ194" s="206"/>
      <c r="ABR194" s="206"/>
      <c r="ABS194" s="206"/>
      <c r="ABT194" s="206"/>
      <c r="ABU194" s="206"/>
      <c r="ABV194" s="206"/>
      <c r="ABW194" s="206"/>
      <c r="ABX194" s="206"/>
      <c r="ABY194" s="206"/>
      <c r="ABZ194" s="206"/>
      <c r="ACA194" s="206"/>
      <c r="ACB194" s="206"/>
      <c r="ACC194" s="206"/>
      <c r="ACD194" s="206"/>
      <c r="ACE194" s="206"/>
      <c r="ACF194" s="206"/>
      <c r="ACG194" s="206"/>
      <c r="ACH194" s="206"/>
      <c r="ACI194" s="206"/>
      <c r="ACJ194" s="206"/>
      <c r="ACK194" s="206"/>
      <c r="ACL194" s="206"/>
      <c r="ACM194" s="206"/>
      <c r="ACN194" s="206"/>
      <c r="ACO194" s="206"/>
      <c r="ACP194" s="206"/>
      <c r="ACQ194" s="206"/>
      <c r="ACR194" s="206"/>
      <c r="ACS194" s="206"/>
      <c r="ACT194" s="206"/>
      <c r="ACU194" s="206"/>
      <c r="ACV194" s="206"/>
      <c r="ACW194" s="206"/>
      <c r="ACX194" s="206"/>
      <c r="ACY194" s="206"/>
      <c r="ACZ194" s="206"/>
      <c r="ADA194" s="206"/>
      <c r="ADB194" s="206"/>
      <c r="ADC194" s="206"/>
      <c r="ADD194" s="206"/>
      <c r="ADE194" s="206"/>
      <c r="ADF194" s="206"/>
      <c r="ADG194" s="206"/>
      <c r="ADH194" s="206"/>
      <c r="ADI194" s="206"/>
      <c r="ADJ194" s="206"/>
      <c r="ADK194" s="206"/>
      <c r="ADL194" s="206"/>
      <c r="ADM194" s="206"/>
      <c r="ADN194" s="206"/>
      <c r="ADO194" s="206"/>
      <c r="ADP194" s="206"/>
      <c r="ADQ194" s="206"/>
      <c r="ADR194" s="206"/>
      <c r="ADS194" s="206"/>
      <c r="ADT194" s="206"/>
      <c r="ADU194" s="206"/>
      <c r="ADV194" s="206"/>
      <c r="ADW194" s="206"/>
      <c r="ADX194" s="206"/>
      <c r="ADY194" s="206"/>
      <c r="ADZ194" s="206"/>
      <c r="AEA194" s="206"/>
      <c r="AEB194" s="206"/>
      <c r="AEC194" s="206"/>
      <c r="AED194" s="206"/>
      <c r="AEE194" s="206"/>
      <c r="AEF194" s="206"/>
      <c r="AEG194" s="206"/>
      <c r="AEH194" s="206"/>
      <c r="AEI194" s="206"/>
      <c r="AEJ194" s="206"/>
      <c r="AEK194" s="206"/>
      <c r="AEL194" s="206"/>
      <c r="AEM194" s="206"/>
      <c r="AEN194" s="206"/>
      <c r="AEO194" s="206"/>
      <c r="AEP194" s="206"/>
      <c r="AEQ194" s="206"/>
      <c r="AER194" s="206"/>
      <c r="AES194" s="206"/>
      <c r="AET194" s="206"/>
      <c r="AEU194" s="206"/>
      <c r="AEV194" s="206"/>
      <c r="AEW194" s="206"/>
      <c r="AEX194" s="206"/>
      <c r="AEY194" s="206"/>
      <c r="AEZ194" s="206"/>
      <c r="AFA194" s="206"/>
      <c r="AFB194" s="206"/>
      <c r="AFC194" s="206"/>
      <c r="AFD194" s="206"/>
      <c r="AFE194" s="206"/>
      <c r="AFF194" s="206"/>
      <c r="AFG194" s="206"/>
      <c r="AFH194" s="206"/>
      <c r="AFI194" s="206"/>
      <c r="AFJ194" s="206"/>
      <c r="AFK194" s="206"/>
      <c r="AFL194" s="206"/>
      <c r="AFM194" s="206"/>
      <c r="AFN194" s="206"/>
      <c r="AFO194" s="206"/>
      <c r="AFP194" s="206"/>
      <c r="AFQ194" s="206"/>
      <c r="AFR194" s="206"/>
      <c r="AFS194" s="206"/>
      <c r="AFT194" s="206"/>
      <c r="AFU194" s="206"/>
      <c r="AFV194" s="206"/>
      <c r="AFW194" s="206"/>
      <c r="AFX194" s="206"/>
      <c r="AFY194" s="206"/>
      <c r="AFZ194" s="206"/>
      <c r="AGA194" s="206"/>
      <c r="AGB194" s="206"/>
      <c r="AGC194" s="206"/>
      <c r="AGD194" s="206"/>
      <c r="AGE194" s="206"/>
      <c r="AGF194" s="206"/>
      <c r="AGG194" s="206"/>
      <c r="AGH194" s="206"/>
      <c r="AGI194" s="206"/>
      <c r="AGJ194" s="206"/>
      <c r="AGK194" s="206"/>
      <c r="AGL194" s="206"/>
      <c r="AGM194" s="206"/>
      <c r="AGN194" s="206"/>
      <c r="AGO194" s="206"/>
      <c r="AGP194" s="206"/>
      <c r="AGQ194" s="206"/>
      <c r="AGR194" s="206"/>
      <c r="AGS194" s="206"/>
      <c r="AGT194" s="206"/>
      <c r="AGU194" s="206"/>
      <c r="AGV194" s="206"/>
      <c r="AGW194" s="206"/>
      <c r="AGX194" s="206"/>
      <c r="AGY194" s="206"/>
      <c r="AGZ194" s="206"/>
      <c r="AHA194" s="206"/>
      <c r="AHB194" s="206"/>
      <c r="AHC194" s="206"/>
      <c r="AHD194" s="206"/>
      <c r="AHE194" s="206"/>
      <c r="AHF194" s="206"/>
      <c r="AHG194" s="206"/>
      <c r="AHH194" s="206"/>
      <c r="AHI194" s="206"/>
      <c r="AHJ194" s="206"/>
      <c r="AHK194" s="206"/>
      <c r="AHL194" s="206"/>
      <c r="AHM194" s="206"/>
      <c r="AHN194" s="206"/>
      <c r="AHO194" s="206"/>
      <c r="AHP194" s="206"/>
      <c r="AHQ194" s="206"/>
      <c r="AHR194" s="206"/>
      <c r="AHS194" s="206"/>
      <c r="AHT194" s="206"/>
      <c r="AHU194" s="206"/>
      <c r="AHV194" s="206"/>
      <c r="AHW194" s="206"/>
      <c r="AHX194" s="206"/>
      <c r="AHY194" s="206"/>
      <c r="AHZ194" s="206"/>
      <c r="AIA194" s="206"/>
      <c r="AIB194" s="206"/>
      <c r="AIC194" s="206"/>
      <c r="AID194" s="206"/>
      <c r="AIE194" s="206"/>
      <c r="AIF194" s="206"/>
      <c r="AIG194" s="206"/>
      <c r="AIH194" s="206"/>
      <c r="AII194" s="206"/>
      <c r="AIJ194" s="206"/>
      <c r="AIK194" s="206"/>
      <c r="AIL194" s="206"/>
      <c r="AIM194" s="206"/>
      <c r="AIN194" s="206"/>
      <c r="AIO194" s="206"/>
      <c r="AIP194" s="206"/>
      <c r="AIQ194" s="206"/>
      <c r="AIR194" s="206"/>
      <c r="AIS194" s="206"/>
      <c r="AIT194" s="206"/>
      <c r="AIU194" s="206"/>
      <c r="AIV194" s="206"/>
      <c r="AIW194" s="206"/>
      <c r="AIX194" s="206"/>
      <c r="AIY194" s="206"/>
      <c r="AIZ194" s="206"/>
      <c r="AJA194" s="206"/>
      <c r="AJB194" s="206"/>
      <c r="AJC194" s="206"/>
      <c r="AJD194" s="206"/>
      <c r="AJE194" s="206"/>
      <c r="AJF194" s="206"/>
      <c r="AJG194" s="206"/>
      <c r="AJH194" s="206"/>
      <c r="AJI194" s="206"/>
      <c r="AJJ194" s="206"/>
      <c r="AJK194" s="206"/>
      <c r="AJL194" s="206"/>
      <c r="AJM194" s="206"/>
      <c r="AJN194" s="206"/>
      <c r="AJO194" s="206"/>
      <c r="AJP194" s="206"/>
      <c r="AJQ194" s="206"/>
      <c r="AJR194" s="206"/>
      <c r="AJS194" s="206"/>
      <c r="AJT194" s="206"/>
      <c r="AJU194" s="206"/>
      <c r="AJV194" s="206"/>
      <c r="AJW194" s="206"/>
      <c r="AJX194" s="206"/>
      <c r="AJY194" s="206"/>
      <c r="AJZ194" s="206"/>
      <c r="AKA194" s="206"/>
      <c r="AKB194" s="206"/>
      <c r="AKC194" s="206"/>
      <c r="AKD194" s="206"/>
      <c r="AKE194" s="206"/>
      <c r="AKF194" s="206"/>
      <c r="AKG194" s="206"/>
      <c r="AKH194" s="206"/>
      <c r="AKI194" s="206"/>
      <c r="AKJ194" s="206"/>
      <c r="AKK194" s="206"/>
      <c r="AKL194" s="206"/>
      <c r="AKM194" s="206"/>
      <c r="AKN194" s="206"/>
      <c r="AKO194" s="206"/>
      <c r="AKP194" s="206"/>
      <c r="AKQ194" s="206"/>
      <c r="AKR194" s="206"/>
      <c r="AKS194" s="206"/>
      <c r="AKT194" s="206"/>
      <c r="AKU194" s="206"/>
      <c r="AKV194" s="206"/>
      <c r="AKW194" s="206"/>
      <c r="AKX194" s="206"/>
      <c r="AKY194" s="206"/>
      <c r="AKZ194" s="206"/>
      <c r="ALA194" s="206"/>
      <c r="ALB194" s="206"/>
      <c r="ALC194" s="206"/>
      <c r="ALD194" s="206"/>
      <c r="ALE194" s="206"/>
      <c r="ALF194" s="206"/>
      <c r="ALG194" s="206"/>
      <c r="ALH194" s="206"/>
      <c r="ALI194" s="206"/>
      <c r="ALJ194" s="206"/>
      <c r="ALK194" s="206"/>
      <c r="ALL194" s="206"/>
      <c r="ALM194" s="206"/>
      <c r="ALN194" s="206"/>
      <c r="ALO194" s="206"/>
      <c r="ALP194" s="206"/>
      <c r="ALQ194" s="206"/>
      <c r="ALR194" s="206"/>
      <c r="ALS194" s="206"/>
      <c r="ALT194" s="206"/>
      <c r="ALU194" s="206"/>
      <c r="ALV194" s="206"/>
      <c r="ALW194" s="206"/>
      <c r="ALX194" s="206"/>
      <c r="ALY194" s="206"/>
      <c r="ALZ194" s="206"/>
      <c r="AMA194" s="206"/>
      <c r="AMB194" s="206"/>
      <c r="AMC194" s="206"/>
      <c r="AMD194" s="206"/>
      <c r="AME194" s="206"/>
      <c r="AMF194" s="206"/>
      <c r="AMG194" s="206"/>
      <c r="AMH194" s="206"/>
      <c r="AMI194" s="206"/>
      <c r="AMJ194" s="206"/>
      <c r="AMK194" s="206"/>
      <c r="AML194" s="206"/>
      <c r="AMM194" s="206"/>
      <c r="AMN194" s="206"/>
      <c r="AMO194" s="206"/>
      <c r="AMP194" s="206"/>
      <c r="AMQ194" s="206"/>
      <c r="AMR194" s="206"/>
      <c r="AMS194" s="206"/>
      <c r="AMT194" s="206"/>
      <c r="AMU194" s="206"/>
      <c r="AMV194" s="206"/>
      <c r="AMW194" s="206"/>
      <c r="AMX194" s="206"/>
      <c r="AMY194" s="206"/>
      <c r="AMZ194" s="206"/>
      <c r="ANA194" s="206"/>
      <c r="ANB194" s="206"/>
      <c r="ANC194" s="206"/>
      <c r="AND194" s="206"/>
      <c r="ANE194" s="206"/>
      <c r="ANF194" s="206"/>
      <c r="ANG194" s="206"/>
      <c r="ANH194" s="206"/>
      <c r="ANI194" s="206"/>
      <c r="ANJ194" s="206"/>
    </row>
    <row r="195" spans="1:1050" ht="26.1" customHeight="1" outlineLevel="2" x14ac:dyDescent="0.2">
      <c r="A195" s="102">
        <v>920</v>
      </c>
      <c r="B195" s="7" t="s">
        <v>137</v>
      </c>
      <c r="C195" s="7" t="s">
        <v>9</v>
      </c>
      <c r="D195" s="7" t="s">
        <v>114</v>
      </c>
      <c r="E195" s="7" t="s">
        <v>286</v>
      </c>
      <c r="F195" s="7"/>
      <c r="G195" s="43" t="s">
        <v>236</v>
      </c>
      <c r="H195" s="42" t="s">
        <v>135</v>
      </c>
      <c r="I195" s="42">
        <v>18</v>
      </c>
      <c r="J195" s="44">
        <v>591.52</v>
      </c>
      <c r="K195" s="44"/>
      <c r="L195" s="65"/>
      <c r="M195" s="65"/>
      <c r="N195" s="65"/>
      <c r="O195" s="65"/>
      <c r="P195" s="65"/>
      <c r="Q195" s="64">
        <v>190.01</v>
      </c>
      <c r="R195" s="64">
        <v>348.02</v>
      </c>
      <c r="S195" s="64"/>
      <c r="T195" s="64">
        <f t="shared" si="134"/>
        <v>1129.55</v>
      </c>
      <c r="U195" s="64">
        <f t="shared" si="135"/>
        <v>14737.64</v>
      </c>
      <c r="V195" s="42">
        <v>4</v>
      </c>
      <c r="W195" s="45">
        <v>18</v>
      </c>
      <c r="X195" s="46">
        <f>VLOOKUP(W195,'[1]PPTOS GENERALES 2024'!$AL$11:$AN$40,3)*Y195</f>
        <v>474.69</v>
      </c>
      <c r="Y195" s="47">
        <v>1</v>
      </c>
      <c r="Z195" s="48">
        <f>VLOOKUP(C195,'[1]PPTOS GENERALES 2024'!$AL$3:$AO$8,4)*Y195</f>
        <v>720.49</v>
      </c>
      <c r="AA195" s="48">
        <f>VLOOKUP(C195,'[1]PPTOS GENERALES 2024'!$AL$3:$AP$8,5)*DM195*Y195</f>
        <v>158.18</v>
      </c>
      <c r="AB195" s="48"/>
      <c r="AC195" s="44">
        <f>VLOOKUP(C195,'[1]PPTOS GENERALES 2024'!$AU$3:$AV$8,2)*Y195</f>
        <v>713.92274999999995</v>
      </c>
      <c r="AD195" s="44">
        <f>VLOOKUP(C195,'[1]PPTOS GENERALES 2024'!$AU$3:$AW$8,3)*DM195*Y195</f>
        <v>156.49699999999999</v>
      </c>
      <c r="AE195" s="49">
        <f>VLOOKUP(I195,'[1]PPTOS GENERALES 2024'!$AL$11:$AN$40,3)*Y195</f>
        <v>474.69</v>
      </c>
      <c r="AF195" s="44">
        <f>X195-AE195</f>
        <v>0</v>
      </c>
      <c r="AG195" s="44">
        <f>VLOOKUP(V195,'[1]PPTOS GENERALES 2024'!$AL$45:$AU$56,10)*Y195</f>
        <v>498.73</v>
      </c>
      <c r="AH195" s="44"/>
      <c r="AI195" s="44"/>
      <c r="AJ195" s="44"/>
      <c r="AK195" s="50"/>
      <c r="AL195" s="44">
        <f>VLOOKUP(V195,'[1]PPTOS GENERALES 2024'!$AL$45:$BB$56,12)*AK195</f>
        <v>0</v>
      </c>
      <c r="AM195" s="50"/>
      <c r="AN195" s="44">
        <f>VLOOKUP(V195,'[1]PPTOS GENERALES 2024'!$AL$45:$BB$56,14)*AM195</f>
        <v>0</v>
      </c>
      <c r="AO195" s="50"/>
      <c r="AP195" s="44">
        <f>VLOOKUP(V195,'[1]PPTOS GENERALES 2024'!$AL$45:$BB$56,15)*AO195</f>
        <v>0</v>
      </c>
      <c r="AQ195" s="50"/>
      <c r="AR195" s="44">
        <f>VLOOKUP(V195,'[1]PPTOS GENERALES 2024'!$AL$45:$BB$56,17)*AQ195</f>
        <v>0</v>
      </c>
      <c r="AS195" s="50"/>
      <c r="AT195" s="44">
        <f>VLOOKUP(V195,'[1]PPTOS GENERALES 2024'!$AL$45:$BG$56,18)*AS195</f>
        <v>0</v>
      </c>
      <c r="AU195" s="20"/>
      <c r="AV195" s="44">
        <f>VLOOKUP(V195,'[1]PPTOS GENERALES 2024'!$AL$45:$BG$56,19)*AU195</f>
        <v>0</v>
      </c>
      <c r="AW195" s="20"/>
      <c r="AX195" s="44">
        <f>VLOOKUP(V195,'[1]PPTOS GENERALES 2024'!$AL$45:$BG$56,20)*AW195</f>
        <v>0</v>
      </c>
      <c r="AY195" s="20"/>
      <c r="AZ195" s="44">
        <f>VLOOKUP(V195,'[1]PPTOS GENERALES 2024'!$AL$45:$BG$56,21)*AY195</f>
        <v>0</v>
      </c>
      <c r="BA195" s="20"/>
      <c r="BB195" s="44">
        <f>VLOOKUP(V195,'[1]PPTOS GENERALES 2024'!$AL$45:$BG$56,22)*BA195</f>
        <v>0</v>
      </c>
      <c r="BC195" s="20"/>
      <c r="BD195" s="270">
        <f>VLOOKUP(V195,'[1]PPTOS GENERALES 2024'!$AL$45:$BZ$56,23)*BC195</f>
        <v>0</v>
      </c>
      <c r="BE195" s="20"/>
      <c r="BF195" s="270">
        <f>VLOOKUP(V195,'[1]PPTOS GENERALES 2024'!$AL$45:$BZ$56,24)*BE195</f>
        <v>0</v>
      </c>
      <c r="BG195" s="20"/>
      <c r="BH195" s="270">
        <f>VLOOKUP(V195,'[1]PPTOS GENERALES 2024'!$AL$45:$BZ$56,25)*BG195</f>
        <v>0</v>
      </c>
      <c r="BI195" s="20"/>
      <c r="BJ195" s="270">
        <f>VLOOKUP(V195,'[1]PPTOS GENERALES 2024'!$AL$45:$BZ$56,26)*BI195</f>
        <v>0</v>
      </c>
      <c r="BK195" s="20"/>
      <c r="BL195" s="270">
        <f>VLOOKUP(V195,'[1]PPTOS GENERALES 2024'!$AL$45:$BZ$56,27)*BK195</f>
        <v>0</v>
      </c>
      <c r="BM195" s="270"/>
      <c r="BN195" s="270">
        <f>VLOOKUP(V195,'[1]PPTOS GENERALES 2024'!$AL$45:$BZ$56,28)*BM195</f>
        <v>0</v>
      </c>
      <c r="BO195" s="270"/>
      <c r="BP195" s="270">
        <f>VLOOKUP(V195,'[1]PPTOS GENERALES 2024'!$AL$45:$BZ$56,29)*BO195</f>
        <v>0</v>
      </c>
      <c r="BQ195" s="270"/>
      <c r="BR195" s="270">
        <f>VLOOKUP(V195,'[1]PPTOS GENERALES 2024'!$AL$45:$BZ$56,30)*BQ195</f>
        <v>0</v>
      </c>
      <c r="BS195" s="270"/>
      <c r="BT195" s="270">
        <f>VLOOKUP(V195,'[1]PPTOS GENERALES 2024'!$AL$45:$BZ$56,31)*BS195</f>
        <v>0</v>
      </c>
      <c r="BU195" s="270"/>
      <c r="BV195" s="270">
        <f>VLOOKUP(V195,'[1]PPTOS GENERALES 2024'!$AL$45:$BZ$56,32)*BU195</f>
        <v>0</v>
      </c>
      <c r="BW195" s="270"/>
      <c r="BX195" s="270">
        <f>VLOOKUP(V195,'[1]PPTOS GENERALES 2024'!$AL$45:$BZ$56,33)*BW195</f>
        <v>0</v>
      </c>
      <c r="BY195" s="270"/>
      <c r="BZ195" s="270">
        <f>VLOOKUP(V195,'[1]PPTOS GENERALES 2024'!$AL$45:$BZ$56,34)*BY195</f>
        <v>0</v>
      </c>
      <c r="CA195" s="270"/>
      <c r="CB195" s="270">
        <f>VLOOKUP(V195,'[1]PPTOS GENERALES 2024'!$AL$45:$BZ$56,35)*CA195</f>
        <v>0</v>
      </c>
      <c r="CC195" s="270">
        <v>0</v>
      </c>
      <c r="CD195" s="270">
        <f>VLOOKUP(V195,'[1]PPTOS GENERALES 2024'!$AL$45:$BZ$56,36)*CC195</f>
        <v>0</v>
      </c>
      <c r="CE195" s="270">
        <v>0</v>
      </c>
      <c r="CF195" s="270">
        <f>VLOOKUP(V195,'[1]PPTOS GENERALES 2024'!$AL$45:$BZ$56,37)*CE195</f>
        <v>0</v>
      </c>
      <c r="CG195" s="270">
        <v>0</v>
      </c>
      <c r="CH195" s="270">
        <f>VLOOKUP(V195,'[1]PPTOS GENERALES 2024'!$AL$45:$BZ$56,38)*CG195</f>
        <v>0</v>
      </c>
      <c r="CI195" s="270">
        <v>0</v>
      </c>
      <c r="CJ195" s="270">
        <f>VLOOKUP(V195,'[1]PPTOS GENERALES 2024'!$AL$45:$BZ$56,39)*CI195</f>
        <v>0</v>
      </c>
      <c r="CK195" s="270"/>
      <c r="CL195" s="270">
        <f>VLOOKUP(V195,'[1]PPTOS GENERALES 2024'!$AL$45:$BZ$56,40)*CK195</f>
        <v>0</v>
      </c>
      <c r="CM195" s="270"/>
      <c r="CN195" s="270">
        <f>VLOOKUP(V195,'[1]PPTOS GENERALES 2024'!$AL$45:$BZ$56,41)*CM195</f>
        <v>0</v>
      </c>
      <c r="CO195" s="44"/>
      <c r="CP195" s="44"/>
      <c r="CQ195" s="44"/>
      <c r="CR195" s="44"/>
      <c r="CS195" s="452">
        <f t="array" ref="CS195">ROUND((Z195*12)+(AC195*2),2)</f>
        <v>10073.73</v>
      </c>
      <c r="CT195" s="44"/>
      <c r="CU195" s="44">
        <f>(AA195*12)+ (AD195*2)+AB195</f>
        <v>2211.154</v>
      </c>
      <c r="CV195" s="44"/>
      <c r="CW195" s="44">
        <f>(AE195+AF195)*14</f>
        <v>6645.66</v>
      </c>
      <c r="CX195" s="44">
        <f>AG195*14</f>
        <v>6982.22</v>
      </c>
      <c r="CY195" s="270">
        <f t="shared" si="136"/>
        <v>0</v>
      </c>
      <c r="CZ195" s="278">
        <f t="shared" si="137"/>
        <v>6982.22</v>
      </c>
      <c r="DA195" s="129">
        <f t="shared" si="144"/>
        <v>25912.764000000003</v>
      </c>
      <c r="DB195" s="21">
        <v>0</v>
      </c>
      <c r="DC195" s="53">
        <f t="shared" si="138"/>
        <v>25929.260000000002</v>
      </c>
      <c r="DD195" s="54">
        <f t="shared" si="139"/>
        <v>0.7593902415854914</v>
      </c>
      <c r="DE195" s="44"/>
      <c r="DF195" s="44"/>
      <c r="DG195" s="44">
        <f t="shared" si="140"/>
        <v>1852.0900000000001</v>
      </c>
      <c r="DH195" s="42" t="e">
        <f>#REF!-#REF!</f>
        <v>#REF!</v>
      </c>
      <c r="DI195" s="55" t="s">
        <v>122</v>
      </c>
      <c r="DJ195" s="130">
        <v>36761</v>
      </c>
      <c r="DK195" s="57">
        <v>44927</v>
      </c>
      <c r="DL195" s="58">
        <f>DATEDIF(DJ195,DK195,"y")/3</f>
        <v>7.333333333333333</v>
      </c>
      <c r="DM195" s="58">
        <f>DATEDIF(DJ195,DK195,"y")/3</f>
        <v>7.333333333333333</v>
      </c>
      <c r="DN195" s="59">
        <f>ROUND(AF195/30,2)</f>
        <v>0</v>
      </c>
      <c r="DO195" s="60">
        <f>ROUND(AJ195/30,2)</f>
        <v>0</v>
      </c>
      <c r="DP195" s="60">
        <f>ROUND(AL195/30,2)</f>
        <v>0</v>
      </c>
      <c r="DQ195" s="60">
        <f>ROUND(AN195/30,2)</f>
        <v>0</v>
      </c>
      <c r="DR195" s="60">
        <f>ROUND(AP195/30,2)</f>
        <v>0</v>
      </c>
      <c r="DS195" s="60">
        <f>ROUND(AR195/30,2)</f>
        <v>0</v>
      </c>
      <c r="DT195" s="60">
        <f>ROUND(AT195/30,2)</f>
        <v>0</v>
      </c>
      <c r="DU195" s="60">
        <f>ROUND(AV195/30,2)</f>
        <v>0</v>
      </c>
      <c r="DV195" s="60">
        <f>ROUND(AX195/30,2)</f>
        <v>0</v>
      </c>
      <c r="DW195" s="60">
        <f>ROUND(AZ195/30,2)</f>
        <v>0</v>
      </c>
      <c r="DX195" s="60">
        <f>ROUND(BB195/30,2)</f>
        <v>0</v>
      </c>
      <c r="DY195" s="61"/>
      <c r="DZ195" s="62">
        <v>459</v>
      </c>
      <c r="EA195" s="62">
        <v>1390.57</v>
      </c>
      <c r="EB195" s="63" t="e">
        <f>#REF!-DZ195</f>
        <v>#REF!</v>
      </c>
      <c r="EC195" s="64">
        <f>DG195-EA195</f>
        <v>461.52000000000021</v>
      </c>
      <c r="ED195" s="65">
        <f>ROUND(DB195/2,2)</f>
        <v>0</v>
      </c>
      <c r="EE195" s="61"/>
      <c r="EF195" s="61"/>
      <c r="EG195" s="61"/>
      <c r="EH195" s="61"/>
      <c r="EI195" s="134" t="s">
        <v>123</v>
      </c>
      <c r="EJ195" s="124">
        <v>920</v>
      </c>
      <c r="EK195" s="67">
        <v>9</v>
      </c>
      <c r="EL195" s="68">
        <v>2</v>
      </c>
      <c r="EM195" s="68">
        <v>0</v>
      </c>
      <c r="EN195" s="300" t="s">
        <v>132</v>
      </c>
      <c r="EO195" s="537" t="s">
        <v>132</v>
      </c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1"/>
      <c r="HI195" s="61"/>
      <c r="HJ195" s="61"/>
      <c r="HK195" s="61"/>
      <c r="HL195" s="61"/>
      <c r="HM195" s="61"/>
      <c r="HN195" s="61"/>
      <c r="HO195" s="61"/>
      <c r="HP195" s="61"/>
      <c r="HQ195" s="61"/>
      <c r="HR195" s="61"/>
      <c r="HS195" s="61"/>
      <c r="HT195" s="61"/>
      <c r="HU195" s="61"/>
      <c r="HV195" s="61"/>
      <c r="HW195" s="61"/>
      <c r="HX195" s="61"/>
      <c r="HY195" s="61"/>
      <c r="HZ195" s="61"/>
      <c r="IA195" s="61"/>
      <c r="IB195" s="61"/>
      <c r="IC195" s="61"/>
      <c r="ID195" s="61"/>
      <c r="IE195" s="61"/>
      <c r="IF195" s="61"/>
      <c r="IG195" s="61"/>
      <c r="IH195" s="61"/>
      <c r="II195" s="61"/>
      <c r="IJ195" s="61"/>
      <c r="IK195" s="61"/>
      <c r="IL195" s="61"/>
      <c r="IM195" s="61"/>
      <c r="IN195" s="61"/>
      <c r="IO195" s="61"/>
      <c r="IP195" s="61"/>
      <c r="IQ195" s="61"/>
      <c r="IR195" s="61"/>
      <c r="IS195" s="61"/>
      <c r="IT195" s="61"/>
      <c r="IU195" s="61"/>
      <c r="IV195" s="61"/>
      <c r="IW195" s="61"/>
      <c r="IX195" s="61"/>
      <c r="IY195" s="61"/>
      <c r="IZ195" s="61"/>
      <c r="JA195" s="61"/>
      <c r="JB195" s="61"/>
      <c r="JC195" s="61"/>
      <c r="JD195" s="61"/>
      <c r="JE195" s="61"/>
      <c r="JF195" s="61"/>
      <c r="JG195" s="61"/>
      <c r="JH195" s="61"/>
      <c r="JI195" s="61"/>
      <c r="JJ195" s="61"/>
      <c r="JK195" s="61"/>
      <c r="JL195" s="61"/>
      <c r="JM195" s="61"/>
      <c r="JN195" s="61"/>
      <c r="JO195" s="61"/>
      <c r="JP195" s="61"/>
      <c r="JQ195" s="61"/>
      <c r="JR195" s="61"/>
      <c r="JS195" s="61"/>
      <c r="JT195" s="61"/>
      <c r="JU195" s="61"/>
      <c r="JV195" s="61"/>
      <c r="JW195" s="61"/>
      <c r="JX195" s="61"/>
      <c r="JY195" s="61"/>
      <c r="JZ195" s="61"/>
      <c r="KA195" s="61"/>
      <c r="KB195" s="61"/>
      <c r="KC195" s="61"/>
      <c r="KD195" s="61"/>
      <c r="KE195" s="61"/>
      <c r="KF195" s="61"/>
      <c r="KG195" s="61"/>
      <c r="KH195" s="61"/>
      <c r="KI195" s="61"/>
      <c r="KJ195" s="61"/>
      <c r="KK195" s="61"/>
      <c r="KL195" s="61"/>
      <c r="KM195" s="61"/>
      <c r="KN195" s="61"/>
      <c r="KO195" s="61"/>
      <c r="KP195" s="61"/>
      <c r="KQ195" s="61"/>
      <c r="KR195" s="61"/>
      <c r="KS195" s="61"/>
      <c r="KT195" s="61"/>
      <c r="KU195" s="61"/>
      <c r="KV195" s="61"/>
      <c r="KW195" s="61"/>
      <c r="KX195" s="61"/>
      <c r="KY195" s="61"/>
      <c r="KZ195" s="61"/>
      <c r="LA195" s="61"/>
      <c r="LB195" s="61"/>
      <c r="LC195" s="61"/>
      <c r="LD195" s="61"/>
      <c r="LE195" s="61"/>
      <c r="LF195" s="61"/>
      <c r="LG195" s="61"/>
      <c r="LH195" s="61"/>
      <c r="LI195" s="61"/>
      <c r="LJ195" s="61"/>
      <c r="LK195" s="61"/>
      <c r="LL195" s="61"/>
      <c r="LM195" s="61"/>
      <c r="LN195" s="61"/>
      <c r="LO195" s="61"/>
      <c r="LP195" s="61"/>
      <c r="LQ195" s="61"/>
      <c r="LR195" s="61"/>
      <c r="LS195" s="61"/>
      <c r="LT195" s="61"/>
      <c r="LU195" s="61"/>
      <c r="LV195" s="61"/>
      <c r="LW195" s="61"/>
      <c r="LX195" s="61"/>
      <c r="LY195" s="61"/>
      <c r="LZ195" s="61"/>
      <c r="MA195" s="61"/>
      <c r="MB195" s="61"/>
      <c r="MC195" s="61"/>
      <c r="MD195" s="61"/>
      <c r="ME195" s="61"/>
      <c r="MF195" s="61"/>
      <c r="MG195" s="61"/>
      <c r="MH195" s="61"/>
      <c r="MI195" s="61"/>
      <c r="MJ195" s="61"/>
      <c r="MK195" s="61"/>
      <c r="ML195" s="61"/>
      <c r="MM195" s="61"/>
      <c r="MN195" s="61"/>
      <c r="MO195" s="61"/>
      <c r="MP195" s="61"/>
      <c r="MQ195" s="61"/>
      <c r="MR195" s="61"/>
      <c r="MS195" s="61"/>
      <c r="MT195" s="61"/>
      <c r="MU195" s="61"/>
      <c r="MV195" s="61"/>
      <c r="MW195" s="61"/>
      <c r="MX195" s="61"/>
      <c r="MY195" s="61"/>
      <c r="MZ195" s="61"/>
      <c r="NA195" s="61"/>
      <c r="NB195" s="61"/>
      <c r="NC195" s="61"/>
      <c r="ND195" s="61"/>
      <c r="NE195" s="61"/>
      <c r="NF195" s="61"/>
      <c r="NG195" s="61"/>
      <c r="NH195" s="61"/>
      <c r="NI195" s="61"/>
      <c r="NJ195" s="61"/>
      <c r="NK195" s="61"/>
      <c r="NL195" s="61"/>
      <c r="NM195" s="61"/>
      <c r="NN195" s="61"/>
      <c r="NO195" s="61"/>
      <c r="NP195" s="61"/>
      <c r="NQ195" s="61"/>
      <c r="NR195" s="61"/>
      <c r="NS195" s="61"/>
      <c r="NT195" s="61"/>
      <c r="NU195" s="61"/>
      <c r="NV195" s="61"/>
      <c r="NW195" s="61"/>
      <c r="NX195" s="61"/>
      <c r="NY195" s="61"/>
      <c r="NZ195" s="61"/>
      <c r="OA195" s="61"/>
      <c r="OB195" s="61"/>
      <c r="OC195" s="61"/>
      <c r="OD195" s="61"/>
      <c r="OE195" s="61"/>
      <c r="OF195" s="61"/>
      <c r="OG195" s="61"/>
      <c r="OH195" s="61"/>
      <c r="OI195" s="61"/>
      <c r="OJ195" s="61"/>
      <c r="OK195" s="61"/>
      <c r="OL195" s="61"/>
      <c r="OM195" s="61"/>
      <c r="ON195" s="61"/>
      <c r="OO195" s="61"/>
      <c r="OP195" s="61"/>
      <c r="OQ195" s="61"/>
      <c r="OR195" s="61"/>
      <c r="OS195" s="61"/>
      <c r="OT195" s="61"/>
      <c r="OU195" s="61"/>
      <c r="OV195" s="61"/>
      <c r="OW195" s="61"/>
      <c r="OX195" s="61"/>
      <c r="OY195" s="61"/>
      <c r="OZ195" s="61"/>
      <c r="PA195" s="61"/>
      <c r="PB195" s="61"/>
      <c r="PC195" s="61"/>
      <c r="PD195" s="61"/>
      <c r="PE195" s="61"/>
      <c r="PF195" s="61"/>
      <c r="PG195" s="61"/>
      <c r="PH195" s="61"/>
      <c r="PI195" s="61"/>
      <c r="PJ195" s="61"/>
      <c r="PK195" s="61"/>
      <c r="PL195" s="61"/>
      <c r="PM195" s="61"/>
      <c r="PN195" s="61"/>
      <c r="PO195" s="61"/>
      <c r="PP195" s="61"/>
      <c r="PQ195" s="61"/>
      <c r="PR195" s="61"/>
      <c r="PS195" s="61"/>
      <c r="PT195" s="61"/>
      <c r="PU195" s="61"/>
      <c r="PV195" s="61"/>
      <c r="PW195" s="61"/>
      <c r="PX195" s="61"/>
      <c r="PY195" s="61"/>
      <c r="PZ195" s="61"/>
      <c r="QA195" s="61"/>
      <c r="QB195" s="61"/>
      <c r="QC195" s="61"/>
      <c r="QD195" s="61"/>
      <c r="QE195" s="61"/>
      <c r="QF195" s="61"/>
      <c r="QG195" s="61"/>
      <c r="QH195" s="61"/>
      <c r="QI195" s="61"/>
      <c r="QJ195" s="61"/>
      <c r="QK195" s="61"/>
      <c r="QL195" s="61"/>
      <c r="QM195" s="61"/>
      <c r="QN195" s="61"/>
      <c r="QO195" s="61"/>
      <c r="QP195" s="61"/>
      <c r="QQ195" s="61"/>
      <c r="QR195" s="61"/>
      <c r="QS195" s="61"/>
      <c r="QT195" s="61"/>
      <c r="QU195" s="61"/>
      <c r="QV195" s="61"/>
      <c r="QW195" s="61"/>
      <c r="QX195" s="61"/>
      <c r="QY195" s="61"/>
      <c r="QZ195" s="61"/>
      <c r="RA195" s="61"/>
      <c r="RB195" s="61"/>
      <c r="RC195" s="61"/>
      <c r="RD195" s="61"/>
      <c r="RE195" s="61"/>
      <c r="RF195" s="61"/>
      <c r="RG195" s="61"/>
      <c r="RH195" s="61"/>
      <c r="RI195" s="61"/>
      <c r="RJ195" s="61"/>
      <c r="RK195" s="61"/>
      <c r="RL195" s="61"/>
      <c r="RM195" s="61"/>
      <c r="RN195" s="61"/>
      <c r="RO195" s="61"/>
      <c r="RP195" s="61"/>
      <c r="RQ195" s="61"/>
      <c r="RR195" s="61"/>
      <c r="RS195" s="61"/>
      <c r="RT195" s="61"/>
      <c r="RU195" s="61"/>
      <c r="RV195" s="61"/>
      <c r="RW195" s="61"/>
      <c r="RX195" s="61"/>
      <c r="RY195" s="61"/>
      <c r="RZ195" s="61"/>
      <c r="SA195" s="61"/>
      <c r="SB195" s="61"/>
      <c r="SC195" s="61"/>
      <c r="SD195" s="61"/>
      <c r="SE195" s="61"/>
      <c r="SF195" s="61"/>
      <c r="SG195" s="61"/>
      <c r="SH195" s="61"/>
      <c r="SI195" s="61"/>
      <c r="SJ195" s="61"/>
      <c r="SK195" s="61"/>
      <c r="SL195" s="61"/>
      <c r="SM195" s="61"/>
      <c r="SN195" s="61"/>
      <c r="SO195" s="61"/>
      <c r="SP195" s="61"/>
      <c r="SQ195" s="61"/>
      <c r="SR195" s="61"/>
      <c r="SS195" s="61"/>
      <c r="ST195" s="61"/>
      <c r="SU195" s="61"/>
      <c r="SV195" s="61"/>
      <c r="SW195" s="61"/>
      <c r="SX195" s="61"/>
      <c r="SY195" s="61"/>
      <c r="SZ195" s="61"/>
      <c r="TA195" s="61"/>
      <c r="TB195" s="61"/>
      <c r="TC195" s="61"/>
      <c r="TD195" s="61"/>
      <c r="TE195" s="61"/>
      <c r="TF195" s="61"/>
      <c r="TG195" s="61"/>
      <c r="TH195" s="61"/>
      <c r="TI195" s="61"/>
      <c r="TJ195" s="61"/>
      <c r="TK195" s="61"/>
      <c r="TL195" s="61"/>
      <c r="TM195" s="61"/>
      <c r="TN195" s="61"/>
      <c r="TO195" s="61"/>
      <c r="TP195" s="61"/>
      <c r="TQ195" s="61"/>
      <c r="TR195" s="61"/>
      <c r="TS195" s="61"/>
      <c r="TT195" s="61"/>
      <c r="TU195" s="61"/>
      <c r="TV195" s="61"/>
      <c r="TW195" s="61"/>
      <c r="TX195" s="61"/>
      <c r="TY195" s="61"/>
      <c r="TZ195" s="61"/>
      <c r="UA195" s="61"/>
      <c r="UB195" s="61"/>
      <c r="UC195" s="61"/>
      <c r="UD195" s="61"/>
      <c r="UE195" s="61"/>
      <c r="UF195" s="61"/>
      <c r="UG195" s="61"/>
      <c r="UH195" s="61"/>
      <c r="UI195" s="61"/>
      <c r="UJ195" s="61"/>
      <c r="UK195" s="61"/>
      <c r="UL195" s="61"/>
      <c r="UM195" s="61"/>
      <c r="UN195" s="61"/>
      <c r="UO195" s="61"/>
      <c r="UP195" s="61"/>
      <c r="UQ195" s="61"/>
      <c r="UR195" s="61"/>
      <c r="US195" s="61"/>
      <c r="UT195" s="61"/>
      <c r="UU195" s="61"/>
      <c r="UV195" s="61"/>
      <c r="UW195" s="61"/>
      <c r="UX195" s="61"/>
      <c r="UY195" s="61"/>
      <c r="UZ195" s="61"/>
      <c r="VA195" s="61"/>
      <c r="VB195" s="61"/>
      <c r="VC195" s="61"/>
      <c r="VD195" s="61"/>
      <c r="VE195" s="61"/>
      <c r="VF195" s="61"/>
      <c r="VG195" s="61"/>
      <c r="VH195" s="61"/>
      <c r="VI195" s="61"/>
      <c r="VJ195" s="61"/>
      <c r="VK195" s="61"/>
      <c r="VL195" s="61"/>
      <c r="VM195" s="61"/>
      <c r="VN195" s="61"/>
      <c r="VO195" s="61"/>
      <c r="VP195" s="61"/>
      <c r="VQ195" s="61"/>
      <c r="VR195" s="61"/>
      <c r="VS195" s="61"/>
      <c r="VT195" s="61"/>
      <c r="VU195" s="61"/>
      <c r="VV195" s="61"/>
      <c r="VW195" s="61"/>
      <c r="VX195" s="61"/>
      <c r="VY195" s="61"/>
      <c r="VZ195" s="61"/>
      <c r="WA195" s="61"/>
      <c r="WB195" s="61"/>
      <c r="WC195" s="61"/>
      <c r="WD195" s="61"/>
      <c r="WE195" s="61"/>
      <c r="WF195" s="61"/>
      <c r="WG195" s="61"/>
      <c r="WH195" s="61"/>
      <c r="WI195" s="61"/>
      <c r="WJ195" s="61"/>
      <c r="WK195" s="61"/>
      <c r="WL195" s="61"/>
      <c r="WM195" s="61"/>
      <c r="WN195" s="61"/>
      <c r="WO195" s="61"/>
      <c r="WP195" s="61"/>
      <c r="WQ195" s="61"/>
      <c r="WR195" s="61"/>
      <c r="WS195" s="61"/>
      <c r="WT195" s="61"/>
      <c r="WU195" s="61"/>
      <c r="WV195" s="61"/>
      <c r="WW195" s="61"/>
      <c r="WX195" s="61"/>
      <c r="WY195" s="61"/>
      <c r="WZ195" s="61"/>
      <c r="XA195" s="61"/>
      <c r="XB195" s="61"/>
      <c r="XC195" s="61"/>
      <c r="XD195" s="61"/>
      <c r="XE195" s="61"/>
      <c r="XF195" s="61"/>
      <c r="XG195" s="61"/>
      <c r="XH195" s="61"/>
      <c r="XI195" s="61"/>
      <c r="XJ195" s="61"/>
      <c r="XK195" s="61"/>
      <c r="XL195" s="61"/>
      <c r="XM195" s="61"/>
      <c r="XN195" s="61"/>
      <c r="XO195" s="61"/>
      <c r="XP195" s="61"/>
      <c r="XQ195" s="61"/>
      <c r="XR195" s="61"/>
      <c r="XS195" s="61"/>
      <c r="XT195" s="61"/>
      <c r="XU195" s="61"/>
      <c r="XV195" s="61"/>
      <c r="XW195" s="61"/>
      <c r="XX195" s="61"/>
      <c r="XY195" s="61"/>
      <c r="XZ195" s="61"/>
      <c r="YA195" s="61"/>
      <c r="YB195" s="61"/>
      <c r="YC195" s="61"/>
      <c r="YD195" s="61"/>
      <c r="YE195" s="61"/>
      <c r="YF195" s="61"/>
      <c r="YG195" s="61"/>
      <c r="YH195" s="61"/>
      <c r="YI195" s="61"/>
      <c r="YJ195" s="61"/>
      <c r="YK195" s="61"/>
      <c r="YL195" s="61"/>
      <c r="YM195" s="61"/>
      <c r="YN195" s="61"/>
      <c r="YO195" s="61"/>
      <c r="YP195" s="61"/>
      <c r="YQ195" s="61"/>
      <c r="YR195" s="61"/>
      <c r="YS195" s="61"/>
      <c r="YT195" s="61"/>
      <c r="YU195" s="61"/>
      <c r="YV195" s="61"/>
      <c r="YW195" s="61"/>
      <c r="YX195" s="61"/>
      <c r="YY195" s="61"/>
      <c r="YZ195" s="61"/>
      <c r="ZA195" s="61"/>
      <c r="ZB195" s="61"/>
      <c r="ZC195" s="61"/>
      <c r="ZD195" s="61"/>
      <c r="ZE195" s="61"/>
      <c r="ZF195" s="61"/>
      <c r="ZG195" s="61"/>
      <c r="ZH195" s="61"/>
      <c r="ZI195" s="61"/>
      <c r="ZJ195" s="61"/>
      <c r="ZK195" s="61"/>
      <c r="ZL195" s="61"/>
      <c r="ZM195" s="61"/>
      <c r="ZN195" s="61"/>
      <c r="ZO195" s="61"/>
      <c r="ZP195" s="61"/>
      <c r="ZQ195" s="61"/>
      <c r="ZR195" s="61"/>
      <c r="ZS195" s="61"/>
      <c r="ZT195" s="61"/>
      <c r="ZU195" s="61"/>
      <c r="ZV195" s="61"/>
      <c r="ZW195" s="61"/>
      <c r="ZX195" s="61"/>
      <c r="ZY195" s="61"/>
      <c r="ZZ195" s="61"/>
      <c r="AAA195" s="61"/>
      <c r="AAB195" s="61"/>
      <c r="AAC195" s="61"/>
      <c r="AAD195" s="61"/>
      <c r="AAE195" s="61"/>
      <c r="AAF195" s="61"/>
      <c r="AAG195" s="61"/>
      <c r="AAH195" s="61"/>
      <c r="AAI195" s="61"/>
      <c r="AAJ195" s="61"/>
      <c r="AAK195" s="61"/>
      <c r="AAL195" s="61"/>
      <c r="AAM195" s="61"/>
      <c r="AAN195" s="61"/>
      <c r="AAO195" s="61"/>
      <c r="AAP195" s="61"/>
      <c r="AAQ195" s="61"/>
      <c r="AAR195" s="61"/>
      <c r="AAS195" s="61"/>
      <c r="AAT195" s="61"/>
      <c r="AAU195" s="61"/>
      <c r="AAV195" s="61"/>
      <c r="AAW195" s="61"/>
      <c r="AAX195" s="61"/>
      <c r="AAY195" s="61"/>
      <c r="AAZ195" s="61"/>
      <c r="ABA195" s="61"/>
      <c r="ABB195" s="61"/>
      <c r="ABC195" s="61"/>
      <c r="ABD195" s="61"/>
      <c r="ABE195" s="61"/>
      <c r="ABF195" s="61"/>
      <c r="ABG195" s="61"/>
      <c r="ABH195" s="61"/>
      <c r="ABI195" s="61"/>
      <c r="ABJ195" s="61"/>
      <c r="ABK195" s="61"/>
      <c r="ABL195" s="61"/>
      <c r="ABM195" s="61"/>
      <c r="ABN195" s="61"/>
      <c r="ABO195" s="61"/>
      <c r="ABP195" s="61"/>
      <c r="ABQ195" s="61"/>
      <c r="ABR195" s="61"/>
      <c r="ABS195" s="61"/>
      <c r="ABT195" s="61"/>
      <c r="ABU195" s="61"/>
      <c r="ABV195" s="61"/>
      <c r="ABW195" s="61"/>
      <c r="ABX195" s="61"/>
      <c r="ABY195" s="61"/>
      <c r="ABZ195" s="61"/>
      <c r="ACA195" s="61"/>
      <c r="ACB195" s="61"/>
      <c r="ACC195" s="61"/>
      <c r="ACD195" s="61"/>
      <c r="ACE195" s="61"/>
      <c r="ACF195" s="61"/>
      <c r="ACG195" s="61"/>
      <c r="ACH195" s="61"/>
      <c r="ACI195" s="61"/>
      <c r="ACJ195" s="61"/>
      <c r="ACK195" s="61"/>
      <c r="ACL195" s="61"/>
      <c r="ACM195" s="61"/>
      <c r="ACN195" s="61"/>
      <c r="ACO195" s="61"/>
      <c r="ACP195" s="61"/>
      <c r="ACQ195" s="61"/>
      <c r="ACR195" s="61"/>
      <c r="ACS195" s="61"/>
      <c r="ACT195" s="61"/>
      <c r="ACU195" s="61"/>
      <c r="ACV195" s="61"/>
      <c r="ACW195" s="61"/>
      <c r="ACX195" s="61"/>
      <c r="ACY195" s="61"/>
      <c r="ACZ195" s="61"/>
      <c r="ADA195" s="61"/>
      <c r="ADB195" s="61"/>
      <c r="ADC195" s="61"/>
      <c r="ADD195" s="61"/>
      <c r="ADE195" s="61"/>
      <c r="ADF195" s="61"/>
      <c r="ADG195" s="61"/>
      <c r="ADH195" s="61"/>
      <c r="ADI195" s="61"/>
      <c r="ADJ195" s="61"/>
      <c r="ADK195" s="61"/>
      <c r="ADL195" s="61"/>
      <c r="ADM195" s="61"/>
      <c r="ADN195" s="61"/>
      <c r="ADO195" s="61"/>
      <c r="ADP195" s="61"/>
      <c r="ADQ195" s="61"/>
      <c r="ADR195" s="61"/>
      <c r="ADS195" s="61"/>
      <c r="ADT195" s="61"/>
      <c r="ADU195" s="61"/>
      <c r="ADV195" s="61"/>
      <c r="ADW195" s="61"/>
      <c r="ADX195" s="61"/>
      <c r="ADY195" s="61"/>
      <c r="ADZ195" s="61"/>
      <c r="AEA195" s="61"/>
      <c r="AEB195" s="61"/>
      <c r="AEC195" s="61"/>
      <c r="AED195" s="61"/>
      <c r="AEE195" s="61"/>
      <c r="AEF195" s="61"/>
      <c r="AEG195" s="61"/>
      <c r="AEH195" s="61"/>
      <c r="AEI195" s="61"/>
      <c r="AEJ195" s="61"/>
      <c r="AEK195" s="61"/>
      <c r="AEL195" s="61"/>
      <c r="AEM195" s="61"/>
      <c r="AEN195" s="61"/>
      <c r="AEO195" s="61"/>
      <c r="AEP195" s="61"/>
      <c r="AEQ195" s="61"/>
      <c r="AER195" s="61"/>
      <c r="AES195" s="61"/>
      <c r="AET195" s="61"/>
      <c r="AEU195" s="61"/>
      <c r="AEV195" s="61"/>
      <c r="AEW195" s="61"/>
      <c r="AEX195" s="61"/>
      <c r="AEY195" s="61"/>
      <c r="AEZ195" s="61"/>
      <c r="AFA195" s="61"/>
      <c r="AFB195" s="61"/>
      <c r="AFC195" s="61"/>
      <c r="AFD195" s="61"/>
      <c r="AFE195" s="61"/>
      <c r="AFF195" s="61"/>
      <c r="AFG195" s="61"/>
      <c r="AFH195" s="61"/>
      <c r="AFI195" s="61"/>
      <c r="AFJ195" s="61"/>
      <c r="AFK195" s="61"/>
      <c r="AFL195" s="61"/>
      <c r="AFM195" s="61"/>
      <c r="AFN195" s="61"/>
      <c r="AFO195" s="61"/>
      <c r="AFP195" s="61"/>
      <c r="AFQ195" s="61"/>
      <c r="AFR195" s="61"/>
      <c r="AFS195" s="61"/>
      <c r="AFT195" s="61"/>
      <c r="AFU195" s="61"/>
      <c r="AFV195" s="61"/>
      <c r="AFW195" s="61"/>
      <c r="AFX195" s="61"/>
      <c r="AFY195" s="61"/>
      <c r="AFZ195" s="61"/>
      <c r="AGA195" s="61"/>
      <c r="AGB195" s="61"/>
      <c r="AGC195" s="61"/>
      <c r="AGD195" s="61"/>
      <c r="AGE195" s="61"/>
      <c r="AGF195" s="61"/>
      <c r="AGG195" s="61"/>
      <c r="AGH195" s="61"/>
      <c r="AGI195" s="61"/>
      <c r="AGJ195" s="61"/>
      <c r="AGK195" s="61"/>
      <c r="AGL195" s="61"/>
      <c r="AGM195" s="61"/>
      <c r="AGN195" s="61"/>
      <c r="AGO195" s="61"/>
      <c r="AGP195" s="61"/>
      <c r="AGQ195" s="61"/>
      <c r="AGR195" s="61"/>
      <c r="AGS195" s="61"/>
      <c r="AGT195" s="61"/>
      <c r="AGU195" s="61"/>
      <c r="AGV195" s="61"/>
      <c r="AGW195" s="61"/>
      <c r="AGX195" s="61"/>
      <c r="AGY195" s="61"/>
      <c r="AGZ195" s="61"/>
      <c r="AHA195" s="61"/>
      <c r="AHB195" s="61"/>
      <c r="AHC195" s="61"/>
      <c r="AHD195" s="61"/>
      <c r="AHE195" s="61"/>
      <c r="AHF195" s="61"/>
      <c r="AHG195" s="61"/>
      <c r="AHH195" s="61"/>
      <c r="AHI195" s="61"/>
      <c r="AHJ195" s="61"/>
      <c r="AHK195" s="61"/>
      <c r="AHL195" s="61"/>
      <c r="AHM195" s="61"/>
      <c r="AHN195" s="61"/>
      <c r="AHO195" s="61"/>
      <c r="AHP195" s="61"/>
      <c r="AHQ195" s="61"/>
      <c r="AHR195" s="61"/>
      <c r="AHS195" s="61"/>
      <c r="AHT195" s="61"/>
      <c r="AHU195" s="61"/>
      <c r="AHV195" s="61"/>
      <c r="AHW195" s="61"/>
      <c r="AHX195" s="61"/>
      <c r="AHY195" s="61"/>
      <c r="AHZ195" s="61"/>
      <c r="AIA195" s="61"/>
      <c r="AIB195" s="61"/>
      <c r="AIC195" s="61"/>
      <c r="AID195" s="61"/>
      <c r="AIE195" s="61"/>
      <c r="AIF195" s="61"/>
      <c r="AIG195" s="61"/>
      <c r="AIH195" s="61"/>
      <c r="AII195" s="61"/>
      <c r="AIJ195" s="61"/>
      <c r="AIK195" s="61"/>
      <c r="AIL195" s="61"/>
      <c r="AIM195" s="61"/>
      <c r="AIN195" s="61"/>
      <c r="AIO195" s="61"/>
      <c r="AIP195" s="61"/>
      <c r="AIQ195" s="61"/>
      <c r="AIR195" s="61"/>
      <c r="AIS195" s="61"/>
      <c r="AIT195" s="61"/>
      <c r="AIU195" s="61"/>
      <c r="AIV195" s="61"/>
      <c r="AIW195" s="61"/>
      <c r="AIX195" s="61"/>
      <c r="AIY195" s="61"/>
      <c r="AIZ195" s="61"/>
      <c r="AJA195" s="61"/>
      <c r="AJB195" s="61"/>
      <c r="AJC195" s="61"/>
      <c r="AJD195" s="61"/>
      <c r="AJE195" s="61"/>
      <c r="AJF195" s="61"/>
      <c r="AJG195" s="61"/>
      <c r="AJH195" s="61"/>
      <c r="AJI195" s="61"/>
      <c r="AJJ195" s="61"/>
      <c r="AJK195" s="61"/>
      <c r="AJL195" s="61"/>
      <c r="AJM195" s="61"/>
      <c r="AJN195" s="61"/>
      <c r="AJO195" s="61"/>
      <c r="AJP195" s="61"/>
      <c r="AJQ195" s="61"/>
      <c r="AJR195" s="61"/>
      <c r="AJS195" s="61"/>
      <c r="AJT195" s="61"/>
      <c r="AJU195" s="61"/>
      <c r="AJV195" s="61"/>
      <c r="AJW195" s="61"/>
      <c r="AJX195" s="61"/>
      <c r="AJY195" s="61"/>
      <c r="AJZ195" s="61"/>
      <c r="AKA195" s="61"/>
      <c r="AKB195" s="61"/>
      <c r="AKC195" s="61"/>
      <c r="AKD195" s="61"/>
      <c r="AKE195" s="61"/>
      <c r="AKF195" s="61"/>
      <c r="AKG195" s="61"/>
      <c r="AKH195" s="61"/>
      <c r="AKI195" s="61"/>
      <c r="AKJ195" s="61"/>
      <c r="AKK195" s="61"/>
      <c r="AKL195" s="61"/>
      <c r="AKM195" s="61"/>
      <c r="AKN195" s="61"/>
      <c r="AKO195" s="61"/>
      <c r="AKP195" s="61"/>
      <c r="AKQ195" s="61"/>
      <c r="AKR195" s="61"/>
      <c r="AKS195" s="61"/>
      <c r="AKT195" s="61"/>
      <c r="AKU195" s="61"/>
      <c r="AKV195" s="61"/>
      <c r="AKW195" s="61"/>
      <c r="AKX195" s="61"/>
      <c r="AKY195" s="61"/>
      <c r="AKZ195" s="61"/>
      <c r="ALA195" s="61"/>
      <c r="ALB195" s="61"/>
      <c r="ALC195" s="61"/>
      <c r="ALD195" s="61"/>
      <c r="ALE195" s="61"/>
      <c r="ALF195" s="61"/>
      <c r="ALG195" s="61"/>
      <c r="ALH195" s="61"/>
      <c r="ALI195" s="61"/>
      <c r="ALJ195" s="61"/>
      <c r="ALK195" s="61"/>
      <c r="ALL195" s="61"/>
      <c r="ALM195" s="61"/>
      <c r="ALN195" s="61"/>
      <c r="ALO195" s="61"/>
      <c r="ALP195" s="61"/>
      <c r="ALQ195" s="61"/>
      <c r="ALR195" s="61"/>
      <c r="ALS195" s="61"/>
      <c r="ALT195" s="61"/>
      <c r="ALU195" s="61"/>
      <c r="ALV195" s="61"/>
      <c r="ALW195" s="61"/>
      <c r="ALX195" s="61"/>
      <c r="ALY195" s="61"/>
      <c r="ALZ195" s="61"/>
      <c r="AMA195" s="61"/>
      <c r="AMB195" s="61"/>
      <c r="AMC195" s="61"/>
      <c r="AMD195" s="61"/>
      <c r="AME195" s="61"/>
      <c r="AMF195" s="61"/>
      <c r="AMG195" s="61"/>
      <c r="AMH195" s="61"/>
      <c r="AMI195" s="61"/>
      <c r="AMJ195" s="61"/>
      <c r="AMK195" s="61"/>
      <c r="AML195" s="61"/>
      <c r="AMM195" s="61"/>
      <c r="AMN195" s="61"/>
      <c r="AMO195" s="61"/>
      <c r="AMP195" s="61"/>
      <c r="AMQ195" s="61"/>
      <c r="AMR195" s="61"/>
      <c r="AMS195" s="61"/>
      <c r="AMT195" s="61"/>
      <c r="AMU195" s="61"/>
      <c r="AMV195" s="61"/>
      <c r="AMW195" s="61"/>
      <c r="AMX195" s="61"/>
      <c r="AMY195" s="61"/>
      <c r="AMZ195" s="61"/>
      <c r="ANA195" s="61"/>
      <c r="ANB195" s="61"/>
      <c r="ANC195" s="61"/>
      <c r="AND195" s="61"/>
      <c r="ANE195" s="61"/>
      <c r="ANF195" s="61"/>
      <c r="ANG195" s="61"/>
      <c r="ANH195" s="61"/>
      <c r="ANI195" s="61"/>
      <c r="ANJ195" s="35"/>
    </row>
    <row r="196" spans="1:1050" s="592" customFormat="1" ht="26.1" customHeight="1" outlineLevel="2" x14ac:dyDescent="0.2">
      <c r="A196" s="386">
        <f>EJ196</f>
        <v>920</v>
      </c>
      <c r="B196" s="387" t="s">
        <v>137</v>
      </c>
      <c r="C196" s="387" t="s">
        <v>178</v>
      </c>
      <c r="D196" s="387" t="s">
        <v>114</v>
      </c>
      <c r="E196" s="387" t="s">
        <v>234</v>
      </c>
      <c r="F196" s="389"/>
      <c r="G196" s="388" t="s">
        <v>235</v>
      </c>
      <c r="H196" s="389" t="s">
        <v>135</v>
      </c>
      <c r="I196" s="389">
        <v>22</v>
      </c>
      <c r="J196" s="391">
        <v>690.24</v>
      </c>
      <c r="K196" s="391">
        <v>201.52</v>
      </c>
      <c r="L196" s="409">
        <v>434.82</v>
      </c>
      <c r="M196" s="409">
        <v>880.88</v>
      </c>
      <c r="N196" s="409"/>
      <c r="O196" s="409"/>
      <c r="P196" s="409"/>
      <c r="Q196" s="408"/>
      <c r="R196" s="408"/>
      <c r="S196" s="408"/>
      <c r="T196" s="408">
        <f t="shared" si="134"/>
        <v>2207.46</v>
      </c>
      <c r="U196" s="408">
        <f t="shared" si="135"/>
        <v>29142.68</v>
      </c>
      <c r="V196" s="389">
        <v>7</v>
      </c>
      <c r="W196" s="392">
        <v>22</v>
      </c>
      <c r="X196" s="393">
        <f>VLOOKUP(W196,'[1]PPTOS GENERALES 2024'!$AL$11:$AN$40,3)*Y196</f>
        <v>612.99</v>
      </c>
      <c r="Y196" s="394">
        <v>1</v>
      </c>
      <c r="Z196" s="395">
        <f>VLOOKUP(C196,'[1]PPTOS GENERALES 2024'!$AL$3:$AO$8,4)*Y196</f>
        <v>865.68</v>
      </c>
      <c r="AA196" s="395">
        <f>VLOOKUP(C196,'[1]PPTOS GENERALES 2024'!$AL$3:$AP$8,5)*DM196*Y196</f>
        <v>422.40000000000003</v>
      </c>
      <c r="AB196" s="395"/>
      <c r="AC196" s="391">
        <f>VLOOKUP(C196,'[1]PPTOS GENERALES 2024'!$AU$3:$AV$8,2)*Y196</f>
        <v>748.20899999999995</v>
      </c>
      <c r="AD196" s="391">
        <f>VLOOKUP(C196,'[1]PPTOS GENERALES 2024'!$AU$3:$AW$8,3)*DM196*Y196</f>
        <v>364.62666666666667</v>
      </c>
      <c r="AE196" s="396">
        <f>VLOOKUP(I196,'[1]PPTOS GENERALES 2024'!$AL$11:$AN$40,3)*Y196</f>
        <v>612.99</v>
      </c>
      <c r="AF196" s="391">
        <f>X196-AE196</f>
        <v>0</v>
      </c>
      <c r="AG196" s="391">
        <f>VLOOKUP(V196,'[1]PPTOS GENERALES 2024'!$AL$45:$AU$56,10)*Y196</f>
        <v>707.5</v>
      </c>
      <c r="AH196" s="391"/>
      <c r="AI196" s="391"/>
      <c r="AJ196" s="391">
        <f>(203.4*1.0225)</f>
        <v>207.97649999999999</v>
      </c>
      <c r="AK196" s="397"/>
      <c r="AL196" s="391">
        <f>VLOOKUP(V196,'[1]PPTOS GENERALES 2024'!$AL$45:$BB$56,12)*AK196</f>
        <v>0</v>
      </c>
      <c r="AM196" s="397"/>
      <c r="AN196" s="391">
        <f>VLOOKUP(V196,'[1]PPTOS GENERALES 2024'!$AL$45:$BB$56,14)*AM196</f>
        <v>0</v>
      </c>
      <c r="AO196" s="397"/>
      <c r="AP196" s="391">
        <f>VLOOKUP(V196,'[1]PPTOS GENERALES 2024'!$AL$45:$BB$56,15)*AO196</f>
        <v>0</v>
      </c>
      <c r="AQ196" s="397"/>
      <c r="AR196" s="391">
        <f>VLOOKUP(V196,'[1]PPTOS GENERALES 2024'!$AL$45:$BB$56,17)*AQ196</f>
        <v>0</v>
      </c>
      <c r="AS196" s="397"/>
      <c r="AT196" s="391">
        <f>VLOOKUP(V196,'[1]PPTOS GENERALES 2024'!$AL$45:$BG$56,18)*AS196</f>
        <v>0</v>
      </c>
      <c r="AU196" s="398"/>
      <c r="AV196" s="391">
        <f>VLOOKUP(V196,'[1]PPTOS GENERALES 2024'!$AL$45:$BG$56,19)*AU196</f>
        <v>0</v>
      </c>
      <c r="AW196" s="398"/>
      <c r="AX196" s="391">
        <f>VLOOKUP(V196,'[1]PPTOS GENERALES 2024'!$AL$45:$BG$56,20)*AW196</f>
        <v>0</v>
      </c>
      <c r="AY196" s="398"/>
      <c r="AZ196" s="391">
        <f>VLOOKUP(V196,'[1]PPTOS GENERALES 2024'!$AL$45:$BG$56,21)*AY196</f>
        <v>0</v>
      </c>
      <c r="BA196" s="398"/>
      <c r="BB196" s="391">
        <f>VLOOKUP(V196,'[1]PPTOS GENERALES 2024'!$AL$45:$BG$56,22)*BA196</f>
        <v>0</v>
      </c>
      <c r="BC196" s="398"/>
      <c r="BD196" s="270">
        <f>VLOOKUP(V196,'[1]PPTOS GENERALES 2024'!$AL$45:$BZ$56,23)*BC196</f>
        <v>0</v>
      </c>
      <c r="BE196" s="398"/>
      <c r="BF196" s="270">
        <f>VLOOKUP(V196,'[1]PPTOS GENERALES 2024'!$AL$45:$BZ$56,24)*BE196</f>
        <v>0</v>
      </c>
      <c r="BG196" s="398"/>
      <c r="BH196" s="270">
        <f>VLOOKUP(V196,'[1]PPTOS GENERALES 2024'!$AL$45:$BZ$56,25)*BG196</f>
        <v>0</v>
      </c>
      <c r="BI196" s="398"/>
      <c r="BJ196" s="270">
        <f>VLOOKUP(V196,'[1]PPTOS GENERALES 2024'!$AL$45:$BZ$56,26)*BI196</f>
        <v>0</v>
      </c>
      <c r="BK196" s="398"/>
      <c r="BL196" s="270">
        <f>VLOOKUP(V196,'[1]PPTOS GENERALES 2024'!$AL$45:$BZ$56,27)*BK196</f>
        <v>0</v>
      </c>
      <c r="BM196" s="270"/>
      <c r="BN196" s="270">
        <f>VLOOKUP(V196,'[1]PPTOS GENERALES 2024'!$AL$45:$BZ$56,28)*BM196</f>
        <v>0</v>
      </c>
      <c r="BO196" s="270"/>
      <c r="BP196" s="270">
        <f>VLOOKUP(V196,'[1]PPTOS GENERALES 2024'!$AL$45:$BZ$56,29)*BO196</f>
        <v>0</v>
      </c>
      <c r="BQ196" s="270"/>
      <c r="BR196" s="270">
        <f>VLOOKUP(V196,'[1]PPTOS GENERALES 2024'!$AL$45:$BZ$56,30)*BQ196</f>
        <v>0</v>
      </c>
      <c r="BS196" s="270"/>
      <c r="BT196" s="270">
        <f>VLOOKUP(V196,'[1]PPTOS GENERALES 2024'!$AL$45:$BZ$56,31)*BS196</f>
        <v>0</v>
      </c>
      <c r="BU196" s="270"/>
      <c r="BV196" s="270">
        <f>VLOOKUP(V196,'[1]PPTOS GENERALES 2024'!$AL$45:$BZ$56,32)*BU196</f>
        <v>0</v>
      </c>
      <c r="BW196" s="270"/>
      <c r="BX196" s="270">
        <f>VLOOKUP(V196,'[1]PPTOS GENERALES 2024'!$AL$45:$BZ$56,33)*BW196</f>
        <v>0</v>
      </c>
      <c r="BY196" s="270"/>
      <c r="BZ196" s="270">
        <f>VLOOKUP(V196,'[1]PPTOS GENERALES 2024'!$AL$45:$BZ$56,34)*BY196</f>
        <v>0</v>
      </c>
      <c r="CA196" s="270"/>
      <c r="CB196" s="270">
        <f>VLOOKUP(V196,'[1]PPTOS GENERALES 2024'!$AL$45:$BZ$56,35)*CA196</f>
        <v>0</v>
      </c>
      <c r="CC196" s="270">
        <v>0</v>
      </c>
      <c r="CD196" s="270">
        <f>VLOOKUP(V196,'[1]PPTOS GENERALES 2024'!$AL$45:$BZ$56,36)*CC196</f>
        <v>0</v>
      </c>
      <c r="CE196" s="270">
        <v>0</v>
      </c>
      <c r="CF196" s="270">
        <f>VLOOKUP(V196,'[1]PPTOS GENERALES 2024'!$AL$45:$BZ$56,37)*CE196</f>
        <v>0</v>
      </c>
      <c r="CG196" s="270">
        <v>0</v>
      </c>
      <c r="CH196" s="270">
        <f>VLOOKUP(V196,'[1]PPTOS GENERALES 2024'!$AL$45:$BZ$56,38)*CG196</f>
        <v>0</v>
      </c>
      <c r="CI196" s="270">
        <v>0</v>
      </c>
      <c r="CJ196" s="270">
        <f>VLOOKUP(V196,'[1]PPTOS GENERALES 2024'!$AL$45:$BZ$56,39)*CI196</f>
        <v>0</v>
      </c>
      <c r="CK196" s="270"/>
      <c r="CL196" s="270">
        <f>VLOOKUP(V196,'[1]PPTOS GENERALES 2024'!$AL$45:$BZ$56,40)*CK196</f>
        <v>0</v>
      </c>
      <c r="CM196" s="270"/>
      <c r="CN196" s="270">
        <f>VLOOKUP(V196,'[1]PPTOS GENERALES 2024'!$AL$45:$BZ$56,41)*CM196</f>
        <v>0</v>
      </c>
      <c r="CO196" s="391"/>
      <c r="CP196" s="391"/>
      <c r="CQ196" s="391"/>
      <c r="CR196" s="391">
        <f t="array" ref="CR196">ROUND((Z196*12)+(AC196*2),2)</f>
        <v>11884.58</v>
      </c>
      <c r="CS196" s="391"/>
      <c r="CT196" s="391"/>
      <c r="CU196" s="391">
        <f t="array" ref="CU196">ROUND((AA196*12)+ (AD196*2)+AB196,2)</f>
        <v>5798.05</v>
      </c>
      <c r="CV196" s="270">
        <f t="shared" ref="CV196:CV208" si="145">SUM(CO196:CU196)</f>
        <v>17682.63</v>
      </c>
      <c r="CW196" s="391">
        <f t="array" ref="CW196">ROUND((AE196+AF196)*14,2)</f>
        <v>8581.86</v>
      </c>
      <c r="CX196" s="391">
        <f t="array" ref="CX196">ROUND(AG196*14,2)</f>
        <v>9905</v>
      </c>
      <c r="CY196" s="270">
        <f t="shared" si="136"/>
        <v>2911.67</v>
      </c>
      <c r="CZ196" s="278">
        <f t="shared" si="137"/>
        <v>12816.67</v>
      </c>
      <c r="DA196" s="129">
        <f t="shared" si="144"/>
        <v>39081.160000000003</v>
      </c>
      <c r="DB196" s="390">
        <v>0</v>
      </c>
      <c r="DC196" s="400">
        <f t="shared" si="138"/>
        <v>39015.697999999997</v>
      </c>
      <c r="DD196" s="401">
        <f t="shared" si="139"/>
        <v>0.33878208867544091</v>
      </c>
      <c r="DE196" s="391">
        <f>-U196*DD196+(U196*3%)</f>
        <v>-8998.7375999999986</v>
      </c>
      <c r="DF196" s="391">
        <f>2210.31566666667</f>
        <v>2210.31566666667</v>
      </c>
      <c r="DG196" s="391">
        <f t="shared" si="140"/>
        <v>2816.5464999999995</v>
      </c>
      <c r="DH196" s="389" t="e">
        <f>#REF!-#REF!</f>
        <v>#REF!</v>
      </c>
      <c r="DI196" s="402" t="s">
        <v>122</v>
      </c>
      <c r="DJ196" s="402" t="s">
        <v>329</v>
      </c>
      <c r="DK196" s="411">
        <v>44927</v>
      </c>
      <c r="DL196" s="403">
        <f>DATEDIF(DJ196,DK196,"y")/3</f>
        <v>13.333333333333334</v>
      </c>
      <c r="DM196" s="403">
        <f>DATEDIF(DJ196,DK196,"y")/3</f>
        <v>13.333333333333334</v>
      </c>
      <c r="DN196" s="404">
        <f>ROUND(AF196/30,2)</f>
        <v>0</v>
      </c>
      <c r="DO196" s="405">
        <f>ROUND(AJ196/30,2)</f>
        <v>6.93</v>
      </c>
      <c r="DP196" s="405">
        <f>ROUND(AL196/30,2)</f>
        <v>0</v>
      </c>
      <c r="DQ196" s="405">
        <f>ROUND(AN196/30,2)</f>
        <v>0</v>
      </c>
      <c r="DR196" s="405">
        <f>ROUND(AP196/30,2)</f>
        <v>0</v>
      </c>
      <c r="DS196" s="405">
        <f>ROUND(AR196/30,2)</f>
        <v>0</v>
      </c>
      <c r="DT196" s="405">
        <f>ROUND(AT196/30,2)</f>
        <v>0</v>
      </c>
      <c r="DU196" s="405">
        <f>ROUND(AV196/30,2)</f>
        <v>0</v>
      </c>
      <c r="DV196" s="405">
        <f>ROUND(AX196/30,2)</f>
        <v>0</v>
      </c>
      <c r="DW196" s="405">
        <f>ROUND(AZ196/30,2)</f>
        <v>0</v>
      </c>
      <c r="DX196" s="405">
        <f>ROUND(BB196/30,2)</f>
        <v>0</v>
      </c>
      <c r="DY196" s="204"/>
      <c r="DZ196" s="406">
        <v>6</v>
      </c>
      <c r="EA196" s="406">
        <v>2213.33</v>
      </c>
      <c r="EB196" s="407" t="e">
        <f>#REF!-DZ196</f>
        <v>#REF!</v>
      </c>
      <c r="EC196" s="408">
        <f>DG196-EA196</f>
        <v>603.21649999999954</v>
      </c>
      <c r="ED196" s="409">
        <f>ROUND(DB196/2,2)</f>
        <v>0</v>
      </c>
      <c r="EE196" s="204"/>
      <c r="EF196" s="204"/>
      <c r="EG196" s="204"/>
      <c r="EH196" s="204"/>
      <c r="EI196" s="134" t="s">
        <v>123</v>
      </c>
      <c r="EJ196" s="124">
        <v>920</v>
      </c>
      <c r="EK196" s="295" t="s">
        <v>318</v>
      </c>
      <c r="EL196" s="205">
        <v>2</v>
      </c>
      <c r="EM196" s="205">
        <v>0</v>
      </c>
      <c r="EN196" s="300" t="s">
        <v>132</v>
      </c>
      <c r="EO196" s="537" t="s">
        <v>132</v>
      </c>
      <c r="EP196" s="172"/>
      <c r="EQ196" s="172"/>
      <c r="ER196" s="172"/>
      <c r="ES196" s="172"/>
      <c r="ET196" s="172"/>
      <c r="EU196" s="172"/>
      <c r="EV196" s="172"/>
      <c r="EW196" s="172"/>
      <c r="EX196" s="172"/>
      <c r="EY196" s="172"/>
      <c r="EZ196" s="172"/>
      <c r="FA196" s="172"/>
      <c r="FB196" s="172"/>
      <c r="FC196" s="172"/>
      <c r="FD196" s="172"/>
      <c r="FE196" s="172"/>
      <c r="FF196" s="172"/>
      <c r="FG196" s="172"/>
      <c r="FH196" s="172"/>
      <c r="FI196" s="172"/>
      <c r="FJ196" s="172"/>
      <c r="FK196" s="172"/>
      <c r="FL196" s="172"/>
      <c r="FM196" s="172"/>
      <c r="FN196" s="172"/>
      <c r="FO196" s="172"/>
      <c r="FP196" s="172"/>
      <c r="FQ196" s="172"/>
      <c r="FR196" s="172"/>
      <c r="FS196" s="172"/>
      <c r="FT196" s="172"/>
      <c r="FU196" s="172"/>
      <c r="FV196" s="172"/>
      <c r="FW196" s="172"/>
      <c r="FX196" s="172"/>
      <c r="FY196" s="172"/>
      <c r="FZ196" s="172"/>
      <c r="GA196" s="172"/>
      <c r="GB196" s="172"/>
      <c r="GC196" s="172"/>
      <c r="GD196" s="172"/>
      <c r="GE196" s="172"/>
      <c r="GF196" s="172"/>
      <c r="GG196" s="172"/>
      <c r="GH196" s="172"/>
      <c r="GI196" s="172"/>
      <c r="GJ196" s="172"/>
      <c r="GK196" s="172"/>
      <c r="GL196" s="172"/>
      <c r="GM196" s="172"/>
      <c r="GN196" s="172"/>
      <c r="GO196" s="172"/>
      <c r="GP196" s="172"/>
      <c r="GQ196" s="172"/>
      <c r="GR196" s="172"/>
      <c r="GS196" s="172"/>
      <c r="GT196" s="172"/>
      <c r="GU196" s="172"/>
      <c r="GV196" s="172"/>
      <c r="GW196" s="172"/>
      <c r="GX196" s="172"/>
      <c r="GY196" s="172"/>
      <c r="GZ196" s="172"/>
      <c r="HA196" s="172"/>
      <c r="HB196" s="172"/>
      <c r="HC196" s="172"/>
      <c r="HD196" s="172"/>
      <c r="HE196" s="172"/>
      <c r="HF196" s="172"/>
      <c r="HG196" s="172"/>
      <c r="HH196" s="172"/>
      <c r="HI196" s="172"/>
      <c r="HJ196" s="172"/>
      <c r="HK196" s="172"/>
      <c r="HL196" s="172"/>
      <c r="HM196" s="172"/>
      <c r="HN196" s="172"/>
      <c r="HO196" s="172"/>
      <c r="HP196" s="172"/>
      <c r="HQ196" s="172"/>
      <c r="HR196" s="172"/>
      <c r="HS196" s="172"/>
      <c r="HT196" s="172"/>
      <c r="HU196" s="172"/>
      <c r="HV196" s="172"/>
      <c r="HW196" s="172"/>
      <c r="HX196" s="172"/>
      <c r="HY196" s="172"/>
      <c r="HZ196" s="172"/>
      <c r="IA196" s="172"/>
      <c r="IB196" s="172"/>
      <c r="IC196" s="172"/>
      <c r="ID196" s="172"/>
      <c r="IE196" s="172"/>
      <c r="IF196" s="172"/>
      <c r="IG196" s="172"/>
      <c r="IH196" s="172"/>
      <c r="II196" s="172"/>
      <c r="IJ196" s="172"/>
      <c r="IK196" s="172"/>
      <c r="IL196" s="172"/>
      <c r="IM196" s="172"/>
      <c r="IN196" s="172"/>
      <c r="IO196" s="172"/>
      <c r="IP196" s="172"/>
      <c r="IQ196" s="172"/>
      <c r="IR196" s="172"/>
      <c r="IS196" s="172"/>
      <c r="IT196" s="172"/>
      <c r="IU196" s="172"/>
      <c r="IV196" s="172"/>
      <c r="IW196" s="172"/>
      <c r="IX196" s="172"/>
      <c r="IY196" s="172"/>
      <c r="IZ196" s="172"/>
      <c r="JA196" s="172"/>
      <c r="JB196" s="172"/>
      <c r="JC196" s="172"/>
      <c r="JD196" s="172"/>
      <c r="JE196" s="172"/>
      <c r="JF196" s="172"/>
      <c r="JG196" s="172"/>
      <c r="JH196" s="172"/>
      <c r="JI196" s="172"/>
      <c r="JJ196" s="172"/>
      <c r="JK196" s="172"/>
      <c r="JL196" s="172"/>
      <c r="JM196" s="172"/>
      <c r="JN196" s="172"/>
      <c r="JO196" s="172"/>
      <c r="JP196" s="172"/>
      <c r="JQ196" s="172"/>
      <c r="JR196" s="172"/>
      <c r="JS196" s="172"/>
      <c r="JT196" s="172"/>
      <c r="JU196" s="172"/>
      <c r="JV196" s="172"/>
      <c r="JW196" s="172"/>
      <c r="JX196" s="172"/>
      <c r="JY196" s="172"/>
      <c r="JZ196" s="172"/>
      <c r="KA196" s="172"/>
      <c r="KB196" s="172"/>
      <c r="KC196" s="172"/>
      <c r="KD196" s="172"/>
      <c r="KE196" s="172"/>
      <c r="KF196" s="172"/>
      <c r="KG196" s="172"/>
      <c r="KH196" s="172"/>
      <c r="KI196" s="172"/>
      <c r="KJ196" s="172"/>
      <c r="KK196" s="172"/>
      <c r="KL196" s="172"/>
      <c r="KM196" s="172"/>
      <c r="KN196" s="172"/>
      <c r="KO196" s="172"/>
      <c r="KP196" s="172"/>
      <c r="KQ196" s="172"/>
      <c r="KR196" s="172"/>
      <c r="KS196" s="172"/>
      <c r="KT196" s="172"/>
      <c r="KU196" s="172"/>
      <c r="KV196" s="172"/>
      <c r="KW196" s="172"/>
      <c r="KX196" s="172"/>
      <c r="KY196" s="172"/>
      <c r="KZ196" s="172"/>
      <c r="LA196" s="172"/>
      <c r="LB196" s="172"/>
      <c r="LC196" s="172"/>
      <c r="LD196" s="172"/>
      <c r="LE196" s="172"/>
      <c r="LF196" s="172"/>
      <c r="LG196" s="172"/>
      <c r="LH196" s="172"/>
      <c r="LI196" s="172"/>
      <c r="LJ196" s="172"/>
      <c r="LK196" s="172"/>
      <c r="LL196" s="172"/>
      <c r="LM196" s="172"/>
      <c r="LN196" s="172"/>
      <c r="LO196" s="172"/>
      <c r="LP196" s="172"/>
      <c r="LQ196" s="172"/>
      <c r="LR196" s="172"/>
      <c r="LS196" s="172"/>
      <c r="LT196" s="172"/>
      <c r="LU196" s="172"/>
      <c r="LV196" s="172"/>
      <c r="LW196" s="172"/>
      <c r="LX196" s="172"/>
      <c r="LY196" s="172"/>
      <c r="LZ196" s="172"/>
      <c r="MA196" s="172"/>
      <c r="MB196" s="172"/>
      <c r="MC196" s="172"/>
      <c r="MD196" s="172"/>
      <c r="ME196" s="172"/>
      <c r="MF196" s="172"/>
      <c r="MG196" s="172"/>
      <c r="MH196" s="172"/>
      <c r="MI196" s="172"/>
      <c r="MJ196" s="172"/>
      <c r="MK196" s="172"/>
      <c r="ML196" s="172"/>
      <c r="MM196" s="172"/>
      <c r="MN196" s="172"/>
      <c r="MO196" s="172"/>
      <c r="MP196" s="172"/>
      <c r="MQ196" s="172"/>
      <c r="MR196" s="172"/>
      <c r="MS196" s="172"/>
      <c r="MT196" s="172"/>
      <c r="MU196" s="172"/>
      <c r="MV196" s="172"/>
      <c r="MW196" s="172"/>
      <c r="MX196" s="172"/>
      <c r="MY196" s="172"/>
      <c r="MZ196" s="172"/>
      <c r="NA196" s="172"/>
      <c r="NB196" s="172"/>
      <c r="NC196" s="172"/>
      <c r="ND196" s="172"/>
      <c r="NE196" s="172"/>
      <c r="NF196" s="172"/>
      <c r="NG196" s="172"/>
      <c r="NH196" s="172"/>
      <c r="NI196" s="172"/>
      <c r="NJ196" s="172"/>
      <c r="NK196" s="172"/>
      <c r="NL196" s="172"/>
      <c r="NM196" s="172"/>
      <c r="NN196" s="172"/>
      <c r="NO196" s="172"/>
      <c r="NP196" s="172"/>
      <c r="NQ196" s="172"/>
      <c r="NR196" s="172"/>
      <c r="NS196" s="172"/>
      <c r="NT196" s="172"/>
      <c r="NU196" s="172"/>
      <c r="NV196" s="172"/>
      <c r="NW196" s="172"/>
      <c r="NX196" s="172"/>
      <c r="NY196" s="172"/>
      <c r="NZ196" s="172"/>
      <c r="OA196" s="172"/>
      <c r="OB196" s="172"/>
      <c r="OC196" s="172"/>
      <c r="OD196" s="172"/>
      <c r="OE196" s="172"/>
      <c r="OF196" s="172"/>
      <c r="OG196" s="172"/>
      <c r="OH196" s="172"/>
      <c r="OI196" s="172"/>
      <c r="OJ196" s="172"/>
      <c r="OK196" s="172"/>
      <c r="OL196" s="172"/>
      <c r="OM196" s="172"/>
      <c r="ON196" s="172"/>
      <c r="OO196" s="172"/>
      <c r="OP196" s="172"/>
      <c r="OQ196" s="172"/>
      <c r="OR196" s="172"/>
      <c r="OS196" s="172"/>
      <c r="OT196" s="172"/>
      <c r="OU196" s="172"/>
      <c r="OV196" s="172"/>
      <c r="OW196" s="172"/>
      <c r="OX196" s="172"/>
      <c r="OY196" s="172"/>
      <c r="OZ196" s="172"/>
      <c r="PA196" s="172"/>
      <c r="PB196" s="172"/>
      <c r="PC196" s="172"/>
      <c r="PD196" s="172"/>
      <c r="PE196" s="172"/>
      <c r="PF196" s="172"/>
      <c r="PG196" s="172"/>
      <c r="PH196" s="172"/>
      <c r="PI196" s="172"/>
      <c r="PJ196" s="172"/>
      <c r="PK196" s="172"/>
      <c r="PL196" s="172"/>
      <c r="PM196" s="172"/>
      <c r="PN196" s="172"/>
      <c r="PO196" s="172"/>
      <c r="PP196" s="172"/>
      <c r="PQ196" s="172"/>
      <c r="PR196" s="172"/>
      <c r="PS196" s="172"/>
      <c r="PT196" s="172"/>
      <c r="PU196" s="172"/>
      <c r="PV196" s="172"/>
      <c r="PW196" s="172"/>
      <c r="PX196" s="172"/>
      <c r="PY196" s="172"/>
      <c r="PZ196" s="172"/>
      <c r="QA196" s="172"/>
      <c r="QB196" s="172"/>
      <c r="QC196" s="172"/>
      <c r="QD196" s="172"/>
      <c r="QE196" s="172"/>
      <c r="QF196" s="172"/>
      <c r="QG196" s="172"/>
      <c r="QH196" s="172"/>
      <c r="QI196" s="172"/>
      <c r="QJ196" s="172"/>
      <c r="QK196" s="172"/>
      <c r="QL196" s="172"/>
      <c r="QM196" s="172"/>
      <c r="QN196" s="172"/>
      <c r="QO196" s="172"/>
      <c r="QP196" s="172"/>
      <c r="QQ196" s="172"/>
      <c r="QR196" s="172"/>
      <c r="QS196" s="172"/>
      <c r="QT196" s="172"/>
      <c r="QU196" s="172"/>
      <c r="QV196" s="172"/>
      <c r="QW196" s="172"/>
      <c r="QX196" s="172"/>
      <c r="QY196" s="172"/>
      <c r="QZ196" s="172"/>
      <c r="RA196" s="172"/>
      <c r="RB196" s="172"/>
      <c r="RC196" s="172"/>
      <c r="RD196" s="172"/>
      <c r="RE196" s="172"/>
      <c r="RF196" s="172"/>
      <c r="RG196" s="172"/>
      <c r="RH196" s="172"/>
      <c r="RI196" s="172"/>
      <c r="RJ196" s="172"/>
      <c r="RK196" s="172"/>
      <c r="RL196" s="172"/>
      <c r="RM196" s="172"/>
      <c r="RN196" s="172"/>
      <c r="RO196" s="172"/>
      <c r="RP196" s="172"/>
      <c r="RQ196" s="172"/>
      <c r="RR196" s="172"/>
      <c r="RS196" s="172"/>
      <c r="RT196" s="172"/>
      <c r="RU196" s="172"/>
      <c r="RV196" s="172"/>
      <c r="RW196" s="172"/>
      <c r="RX196" s="172"/>
      <c r="RY196" s="172"/>
      <c r="RZ196" s="172"/>
      <c r="SA196" s="172"/>
      <c r="SB196" s="172"/>
      <c r="SC196" s="172"/>
      <c r="SD196" s="172"/>
      <c r="SE196" s="172"/>
      <c r="SF196" s="172"/>
      <c r="SG196" s="172"/>
      <c r="SH196" s="172"/>
      <c r="SI196" s="172"/>
      <c r="SJ196" s="172"/>
      <c r="SK196" s="172"/>
      <c r="SL196" s="172"/>
      <c r="SM196" s="172"/>
      <c r="SN196" s="172"/>
      <c r="SO196" s="172"/>
      <c r="SP196" s="172"/>
      <c r="SQ196" s="172"/>
      <c r="SR196" s="172"/>
      <c r="SS196" s="172"/>
      <c r="ST196" s="172"/>
      <c r="SU196" s="172"/>
      <c r="SV196" s="172"/>
      <c r="SW196" s="172"/>
      <c r="SX196" s="172"/>
      <c r="SY196" s="172"/>
      <c r="SZ196" s="172"/>
      <c r="TA196" s="172"/>
      <c r="TB196" s="172"/>
      <c r="TC196" s="172"/>
      <c r="TD196" s="172"/>
      <c r="TE196" s="172"/>
      <c r="TF196" s="172"/>
      <c r="TG196" s="172"/>
      <c r="TH196" s="172"/>
      <c r="TI196" s="172"/>
      <c r="TJ196" s="172"/>
      <c r="TK196" s="172"/>
      <c r="TL196" s="172"/>
      <c r="TM196" s="172"/>
      <c r="TN196" s="172"/>
      <c r="TO196" s="172"/>
      <c r="TP196" s="172"/>
      <c r="TQ196" s="172"/>
      <c r="TR196" s="172"/>
      <c r="TS196" s="172"/>
      <c r="TT196" s="172"/>
      <c r="TU196" s="172"/>
      <c r="TV196" s="172"/>
      <c r="TW196" s="172"/>
      <c r="TX196" s="172"/>
      <c r="TY196" s="172"/>
      <c r="TZ196" s="172"/>
      <c r="UA196" s="172"/>
      <c r="UB196" s="172"/>
      <c r="UC196" s="172"/>
      <c r="UD196" s="172"/>
      <c r="UE196" s="172"/>
      <c r="UF196" s="172"/>
      <c r="UG196" s="172"/>
      <c r="UH196" s="172"/>
      <c r="UI196" s="172"/>
      <c r="UJ196" s="172"/>
      <c r="UK196" s="172"/>
      <c r="UL196" s="172"/>
      <c r="UM196" s="172"/>
      <c r="UN196" s="172"/>
      <c r="UO196" s="172"/>
      <c r="UP196" s="172"/>
      <c r="UQ196" s="172"/>
      <c r="UR196" s="172"/>
      <c r="US196" s="172"/>
      <c r="UT196" s="172"/>
      <c r="UU196" s="172"/>
      <c r="UV196" s="172"/>
      <c r="UW196" s="172"/>
      <c r="UX196" s="172"/>
      <c r="UY196" s="172"/>
      <c r="UZ196" s="172"/>
      <c r="VA196" s="172"/>
      <c r="VB196" s="172"/>
      <c r="VC196" s="172"/>
      <c r="VD196" s="172"/>
      <c r="VE196" s="172"/>
      <c r="VF196" s="172"/>
      <c r="VG196" s="172"/>
      <c r="VH196" s="172"/>
      <c r="VI196" s="172"/>
      <c r="VJ196" s="172"/>
      <c r="VK196" s="172"/>
      <c r="VL196" s="172"/>
      <c r="VM196" s="172"/>
      <c r="VN196" s="172"/>
      <c r="VO196" s="172"/>
      <c r="VP196" s="172"/>
      <c r="VQ196" s="172"/>
      <c r="VR196" s="172"/>
      <c r="VS196" s="172"/>
      <c r="VT196" s="172"/>
      <c r="VU196" s="172"/>
      <c r="VV196" s="172"/>
      <c r="VW196" s="172"/>
      <c r="VX196" s="172"/>
      <c r="VY196" s="172"/>
      <c r="VZ196" s="172"/>
      <c r="WA196" s="172"/>
      <c r="WB196" s="172"/>
      <c r="WC196" s="172"/>
      <c r="WD196" s="172"/>
      <c r="WE196" s="172"/>
      <c r="WF196" s="172"/>
      <c r="WG196" s="172"/>
      <c r="WH196" s="172"/>
      <c r="WI196" s="172"/>
      <c r="WJ196" s="172"/>
      <c r="WK196" s="172"/>
      <c r="WL196" s="172"/>
      <c r="WM196" s="172"/>
      <c r="WN196" s="172"/>
      <c r="WO196" s="172"/>
      <c r="WP196" s="172"/>
      <c r="WQ196" s="172"/>
      <c r="WR196" s="172"/>
      <c r="WS196" s="172"/>
      <c r="WT196" s="172"/>
      <c r="WU196" s="172"/>
      <c r="WV196" s="172"/>
      <c r="WW196" s="172"/>
      <c r="WX196" s="172"/>
      <c r="WY196" s="172"/>
      <c r="WZ196" s="172"/>
      <c r="XA196" s="172"/>
      <c r="XB196" s="172"/>
      <c r="XC196" s="172"/>
      <c r="XD196" s="172"/>
      <c r="XE196" s="172"/>
      <c r="XF196" s="172"/>
      <c r="XG196" s="172"/>
      <c r="XH196" s="172"/>
      <c r="XI196" s="172"/>
      <c r="XJ196" s="172"/>
      <c r="XK196" s="172"/>
      <c r="XL196" s="172"/>
      <c r="XM196" s="172"/>
      <c r="XN196" s="172"/>
      <c r="XO196" s="172"/>
      <c r="XP196" s="172"/>
      <c r="XQ196" s="172"/>
      <c r="XR196" s="172"/>
      <c r="XS196" s="172"/>
      <c r="XT196" s="172"/>
      <c r="XU196" s="172"/>
      <c r="XV196" s="172"/>
      <c r="XW196" s="172"/>
      <c r="XX196" s="172"/>
      <c r="XY196" s="172"/>
      <c r="XZ196" s="172"/>
      <c r="YA196" s="172"/>
      <c r="YB196" s="172"/>
      <c r="YC196" s="172"/>
      <c r="YD196" s="172"/>
      <c r="YE196" s="172"/>
      <c r="YF196" s="172"/>
      <c r="YG196" s="172"/>
      <c r="YH196" s="172"/>
      <c r="YI196" s="172"/>
      <c r="YJ196" s="172"/>
      <c r="YK196" s="172"/>
      <c r="YL196" s="172"/>
      <c r="YM196" s="172"/>
      <c r="YN196" s="172"/>
      <c r="YO196" s="172"/>
      <c r="YP196" s="172"/>
      <c r="YQ196" s="172"/>
      <c r="YR196" s="172"/>
      <c r="YS196" s="172"/>
      <c r="YT196" s="172"/>
      <c r="YU196" s="172"/>
      <c r="YV196" s="172"/>
      <c r="YW196" s="172"/>
      <c r="YX196" s="172"/>
      <c r="YY196" s="172"/>
      <c r="YZ196" s="172"/>
      <c r="ZA196" s="172"/>
      <c r="ZB196" s="172"/>
      <c r="ZC196" s="172"/>
      <c r="ZD196" s="172"/>
      <c r="ZE196" s="172"/>
      <c r="ZF196" s="172"/>
      <c r="ZG196" s="172"/>
      <c r="ZH196" s="172"/>
      <c r="ZI196" s="172"/>
      <c r="ZJ196" s="172"/>
      <c r="ZK196" s="172"/>
      <c r="ZL196" s="172"/>
      <c r="ZM196" s="172"/>
      <c r="ZN196" s="172"/>
      <c r="ZO196" s="172"/>
      <c r="ZP196" s="172"/>
      <c r="ZQ196" s="172"/>
      <c r="ZR196" s="172"/>
      <c r="ZS196" s="172"/>
      <c r="ZT196" s="172"/>
      <c r="ZU196" s="172"/>
      <c r="ZV196" s="172"/>
      <c r="ZW196" s="172"/>
      <c r="ZX196" s="172"/>
      <c r="ZY196" s="172"/>
      <c r="ZZ196" s="172"/>
      <c r="AAA196" s="172"/>
      <c r="AAB196" s="172"/>
      <c r="AAC196" s="172"/>
      <c r="AAD196" s="172"/>
      <c r="AAE196" s="172"/>
      <c r="AAF196" s="172"/>
      <c r="AAG196" s="172"/>
      <c r="AAH196" s="172"/>
      <c r="AAI196" s="172"/>
      <c r="AAJ196" s="172"/>
      <c r="AAK196" s="172"/>
      <c r="AAL196" s="172"/>
      <c r="AAM196" s="172"/>
      <c r="AAN196" s="172"/>
      <c r="AAO196" s="172"/>
      <c r="AAP196" s="172"/>
      <c r="AAQ196" s="172"/>
      <c r="AAR196" s="172"/>
      <c r="AAS196" s="172"/>
      <c r="AAT196" s="172"/>
      <c r="AAU196" s="172"/>
      <c r="AAV196" s="172"/>
      <c r="AAW196" s="172"/>
      <c r="AAX196" s="172"/>
      <c r="AAY196" s="172"/>
      <c r="AAZ196" s="172"/>
      <c r="ABA196" s="172"/>
      <c r="ABB196" s="172"/>
      <c r="ABC196" s="172"/>
      <c r="ABD196" s="172"/>
      <c r="ABE196" s="172"/>
      <c r="ABF196" s="172"/>
      <c r="ABG196" s="172"/>
      <c r="ABH196" s="172"/>
      <c r="ABI196" s="172"/>
      <c r="ABJ196" s="172"/>
      <c r="ABK196" s="172"/>
      <c r="ABL196" s="172"/>
      <c r="ABM196" s="172"/>
      <c r="ABN196" s="172"/>
      <c r="ABO196" s="172"/>
      <c r="ABP196" s="172"/>
      <c r="ABQ196" s="172"/>
      <c r="ABR196" s="172"/>
      <c r="ABS196" s="172"/>
      <c r="ABT196" s="172"/>
      <c r="ABU196" s="172"/>
      <c r="ABV196" s="172"/>
      <c r="ABW196" s="172"/>
      <c r="ABX196" s="172"/>
      <c r="ABY196" s="172"/>
      <c r="ABZ196" s="172"/>
      <c r="ACA196" s="172"/>
      <c r="ACB196" s="172"/>
      <c r="ACC196" s="172"/>
      <c r="ACD196" s="172"/>
      <c r="ACE196" s="172"/>
      <c r="ACF196" s="172"/>
      <c r="ACG196" s="172"/>
      <c r="ACH196" s="172"/>
      <c r="ACI196" s="172"/>
      <c r="ACJ196" s="172"/>
      <c r="ACK196" s="172"/>
      <c r="ACL196" s="172"/>
      <c r="ACM196" s="172"/>
      <c r="ACN196" s="172"/>
      <c r="ACO196" s="172"/>
      <c r="ACP196" s="172"/>
      <c r="ACQ196" s="172"/>
      <c r="ACR196" s="172"/>
      <c r="ACS196" s="172"/>
      <c r="ACT196" s="172"/>
      <c r="ACU196" s="172"/>
      <c r="ACV196" s="172"/>
      <c r="ACW196" s="172"/>
      <c r="ACX196" s="172"/>
      <c r="ACY196" s="172"/>
      <c r="ACZ196" s="172"/>
      <c r="ADA196" s="172"/>
      <c r="ADB196" s="172"/>
      <c r="ADC196" s="172"/>
      <c r="ADD196" s="172"/>
      <c r="ADE196" s="172"/>
      <c r="ADF196" s="172"/>
      <c r="ADG196" s="172"/>
      <c r="ADH196" s="172"/>
      <c r="ADI196" s="172"/>
      <c r="ADJ196" s="172"/>
      <c r="ADK196" s="172"/>
      <c r="ADL196" s="172"/>
      <c r="ADM196" s="172"/>
      <c r="ADN196" s="172"/>
      <c r="ADO196" s="172"/>
      <c r="ADP196" s="172"/>
      <c r="ADQ196" s="172"/>
      <c r="ADR196" s="172"/>
      <c r="ADS196" s="172"/>
      <c r="ADT196" s="172"/>
      <c r="ADU196" s="172"/>
      <c r="ADV196" s="172"/>
      <c r="ADW196" s="172"/>
      <c r="ADX196" s="172"/>
      <c r="ADY196" s="172"/>
      <c r="ADZ196" s="172"/>
      <c r="AEA196" s="172"/>
      <c r="AEB196" s="172"/>
      <c r="AEC196" s="172"/>
      <c r="AED196" s="172"/>
      <c r="AEE196" s="172"/>
      <c r="AEF196" s="172"/>
      <c r="AEG196" s="172"/>
      <c r="AEH196" s="172"/>
      <c r="AEI196" s="172"/>
      <c r="AEJ196" s="172"/>
      <c r="AEK196" s="172"/>
      <c r="AEL196" s="172"/>
      <c r="AEM196" s="172"/>
      <c r="AEN196" s="172"/>
      <c r="AEO196" s="172"/>
      <c r="AEP196" s="172"/>
      <c r="AEQ196" s="172"/>
      <c r="AER196" s="172"/>
      <c r="AES196" s="172"/>
      <c r="AET196" s="172"/>
      <c r="AEU196" s="172"/>
      <c r="AEV196" s="172"/>
      <c r="AEW196" s="172"/>
      <c r="AEX196" s="172"/>
      <c r="AEY196" s="172"/>
      <c r="AEZ196" s="172"/>
      <c r="AFA196" s="172"/>
      <c r="AFB196" s="172"/>
      <c r="AFC196" s="172"/>
      <c r="AFD196" s="172"/>
      <c r="AFE196" s="172"/>
      <c r="AFF196" s="172"/>
      <c r="AFG196" s="172"/>
      <c r="AFH196" s="172"/>
      <c r="AFI196" s="172"/>
      <c r="AFJ196" s="172"/>
      <c r="AFK196" s="172"/>
      <c r="AFL196" s="172"/>
      <c r="AFM196" s="172"/>
      <c r="AFN196" s="172"/>
      <c r="AFO196" s="172"/>
      <c r="AFP196" s="172"/>
      <c r="AFQ196" s="172"/>
      <c r="AFR196" s="172"/>
      <c r="AFS196" s="172"/>
      <c r="AFT196" s="172"/>
      <c r="AFU196" s="172"/>
      <c r="AFV196" s="172"/>
      <c r="AFW196" s="172"/>
      <c r="AFX196" s="172"/>
      <c r="AFY196" s="172"/>
      <c r="AFZ196" s="172"/>
      <c r="AGA196" s="172"/>
      <c r="AGB196" s="172"/>
      <c r="AGC196" s="172"/>
      <c r="AGD196" s="172"/>
      <c r="AGE196" s="172"/>
      <c r="AGF196" s="172"/>
      <c r="AGG196" s="172"/>
      <c r="AGH196" s="172"/>
      <c r="AGI196" s="172"/>
      <c r="AGJ196" s="172"/>
      <c r="AGK196" s="172"/>
      <c r="AGL196" s="172"/>
      <c r="AGM196" s="172"/>
      <c r="AGN196" s="172"/>
      <c r="AGO196" s="172"/>
      <c r="AGP196" s="172"/>
      <c r="AGQ196" s="172"/>
      <c r="AGR196" s="172"/>
      <c r="AGS196" s="172"/>
      <c r="AGT196" s="172"/>
      <c r="AGU196" s="172"/>
      <c r="AGV196" s="172"/>
      <c r="AGW196" s="172"/>
      <c r="AGX196" s="172"/>
      <c r="AGY196" s="172"/>
      <c r="AGZ196" s="172"/>
      <c r="AHA196" s="172"/>
      <c r="AHB196" s="172"/>
      <c r="AHC196" s="172"/>
      <c r="AHD196" s="172"/>
      <c r="AHE196" s="172"/>
      <c r="AHF196" s="172"/>
      <c r="AHG196" s="172"/>
      <c r="AHH196" s="172"/>
      <c r="AHI196" s="172"/>
      <c r="AHJ196" s="172"/>
      <c r="AHK196" s="172"/>
      <c r="AHL196" s="172"/>
      <c r="AHM196" s="172"/>
      <c r="AHN196" s="172"/>
      <c r="AHO196" s="172"/>
      <c r="AHP196" s="172"/>
      <c r="AHQ196" s="172"/>
      <c r="AHR196" s="172"/>
      <c r="AHS196" s="172"/>
      <c r="AHT196" s="172"/>
      <c r="AHU196" s="172"/>
      <c r="AHV196" s="172"/>
      <c r="AHW196" s="172"/>
      <c r="AHX196" s="172"/>
      <c r="AHY196" s="172"/>
      <c r="AHZ196" s="172"/>
      <c r="AIA196" s="172"/>
      <c r="AIB196" s="172"/>
      <c r="AIC196" s="172"/>
      <c r="AID196" s="172"/>
      <c r="AIE196" s="172"/>
      <c r="AIF196" s="172"/>
      <c r="AIG196" s="172"/>
      <c r="AIH196" s="172"/>
      <c r="AII196" s="172"/>
      <c r="AIJ196" s="172"/>
      <c r="AIK196" s="172"/>
      <c r="AIL196" s="172"/>
      <c r="AIM196" s="172"/>
      <c r="AIN196" s="172"/>
      <c r="AIO196" s="172"/>
      <c r="AIP196" s="172"/>
      <c r="AIQ196" s="172"/>
      <c r="AIR196" s="172"/>
      <c r="AIS196" s="172"/>
      <c r="AIT196" s="172"/>
      <c r="AIU196" s="172"/>
      <c r="AIV196" s="172"/>
      <c r="AIW196" s="172"/>
      <c r="AIX196" s="172"/>
      <c r="AIY196" s="172"/>
      <c r="AIZ196" s="172"/>
      <c r="AJA196" s="172"/>
      <c r="AJB196" s="172"/>
      <c r="AJC196" s="172"/>
      <c r="AJD196" s="172"/>
      <c r="AJE196" s="172"/>
      <c r="AJF196" s="172"/>
      <c r="AJG196" s="172"/>
      <c r="AJH196" s="172"/>
      <c r="AJI196" s="172"/>
      <c r="AJJ196" s="172"/>
      <c r="AJK196" s="172"/>
      <c r="AJL196" s="172"/>
      <c r="AJM196" s="172"/>
      <c r="AJN196" s="172"/>
      <c r="AJO196" s="172"/>
      <c r="AJP196" s="172"/>
      <c r="AJQ196" s="172"/>
      <c r="AJR196" s="172"/>
      <c r="AJS196" s="172"/>
      <c r="AJT196" s="172"/>
      <c r="AJU196" s="172"/>
      <c r="AJV196" s="172"/>
      <c r="AJW196" s="172"/>
      <c r="AJX196" s="172"/>
      <c r="AJY196" s="172"/>
      <c r="AJZ196" s="172"/>
      <c r="AKA196" s="172"/>
      <c r="AKB196" s="172"/>
      <c r="AKC196" s="172"/>
      <c r="AKD196" s="172"/>
      <c r="AKE196" s="172"/>
      <c r="AKF196" s="172"/>
      <c r="AKG196" s="172"/>
      <c r="AKH196" s="172"/>
      <c r="AKI196" s="172"/>
      <c r="AKJ196" s="172"/>
      <c r="AKK196" s="172"/>
      <c r="AKL196" s="172"/>
      <c r="AKM196" s="172"/>
      <c r="AKN196" s="172"/>
      <c r="AKO196" s="172"/>
      <c r="AKP196" s="172"/>
      <c r="AKQ196" s="172"/>
      <c r="AKR196" s="172"/>
      <c r="AKS196" s="172"/>
      <c r="AKT196" s="172"/>
      <c r="AKU196" s="172"/>
      <c r="AKV196" s="172"/>
      <c r="AKW196" s="172"/>
      <c r="AKX196" s="172"/>
      <c r="AKY196" s="172"/>
      <c r="AKZ196" s="172"/>
      <c r="ALA196" s="172"/>
      <c r="ALB196" s="172"/>
      <c r="ALC196" s="172"/>
      <c r="ALD196" s="172"/>
      <c r="ALE196" s="172"/>
      <c r="ALF196" s="172"/>
      <c r="ALG196" s="172"/>
      <c r="ALH196" s="172"/>
      <c r="ALI196" s="172"/>
      <c r="ALJ196" s="172"/>
      <c r="ALK196" s="172"/>
      <c r="ALL196" s="172"/>
      <c r="ALM196" s="172"/>
      <c r="ALN196" s="172"/>
      <c r="ALO196" s="172"/>
      <c r="ALP196" s="172"/>
      <c r="ALQ196" s="172"/>
      <c r="ALR196" s="172"/>
      <c r="ALS196" s="172"/>
      <c r="ALT196" s="172"/>
      <c r="ALU196" s="172"/>
      <c r="ALV196" s="172"/>
      <c r="ALW196" s="172"/>
      <c r="ALX196" s="172"/>
      <c r="ALY196" s="172"/>
      <c r="ALZ196" s="172"/>
      <c r="AMA196" s="172"/>
      <c r="AMB196" s="172"/>
      <c r="AMC196" s="172"/>
      <c r="AMD196" s="172"/>
      <c r="AME196" s="172"/>
      <c r="AMF196" s="172"/>
      <c r="AMG196" s="172"/>
      <c r="AMH196" s="172"/>
      <c r="AMI196" s="172"/>
      <c r="AMJ196" s="172"/>
      <c r="AMK196" s="172"/>
      <c r="AML196" s="172"/>
      <c r="AMM196" s="172"/>
      <c r="AMN196" s="172"/>
      <c r="AMO196" s="172"/>
      <c r="AMP196" s="172"/>
      <c r="AMQ196" s="172"/>
      <c r="AMR196" s="172"/>
      <c r="AMS196" s="172"/>
      <c r="AMT196" s="172"/>
      <c r="AMU196" s="172"/>
      <c r="AMV196" s="172"/>
      <c r="AMW196" s="172"/>
      <c r="AMX196" s="172"/>
      <c r="AMY196" s="172"/>
      <c r="AMZ196" s="172"/>
      <c r="ANA196" s="172"/>
      <c r="ANB196" s="172"/>
      <c r="ANC196" s="172"/>
      <c r="AND196" s="172"/>
      <c r="ANE196" s="172"/>
      <c r="ANF196" s="172"/>
      <c r="ANG196" s="172"/>
      <c r="ANH196" s="172"/>
      <c r="ANI196" s="172"/>
      <c r="ANJ196" s="172"/>
    </row>
    <row r="197" spans="1:1050" s="592" customFormat="1" ht="26.1" customHeight="1" outlineLevel="2" x14ac:dyDescent="0.2">
      <c r="A197" s="593">
        <f>EJ197</f>
        <v>920</v>
      </c>
      <c r="B197" s="595" t="s">
        <v>137</v>
      </c>
      <c r="C197" s="595" t="s">
        <v>178</v>
      </c>
      <c r="D197" s="595" t="s">
        <v>114</v>
      </c>
      <c r="E197" s="595" t="s">
        <v>234</v>
      </c>
      <c r="F197" s="595"/>
      <c r="G197" s="415" t="s">
        <v>235</v>
      </c>
      <c r="H197" s="594" t="s">
        <v>117</v>
      </c>
      <c r="I197" s="594">
        <v>20</v>
      </c>
      <c r="J197" s="596">
        <v>690.24</v>
      </c>
      <c r="K197" s="596">
        <v>151.13999999999999</v>
      </c>
      <c r="L197" s="596">
        <v>434.82</v>
      </c>
      <c r="M197" s="596">
        <v>115.26</v>
      </c>
      <c r="N197" s="596"/>
      <c r="O197" s="596"/>
      <c r="P197" s="596"/>
      <c r="Q197" s="596"/>
      <c r="R197" s="596"/>
      <c r="S197" s="596"/>
      <c r="T197" s="596">
        <f t="shared" si="134"/>
        <v>1391.46</v>
      </c>
      <c r="U197" s="596">
        <f t="shared" si="135"/>
        <v>19249.919999999998</v>
      </c>
      <c r="V197" s="594">
        <v>6</v>
      </c>
      <c r="W197" s="597">
        <v>20</v>
      </c>
      <c r="X197" s="598">
        <f>VLOOKUP(W197,'[1]PPTOS GENERALES 2024'!$AL$11:$AN$40,3)*Y197</f>
        <v>0</v>
      </c>
      <c r="Y197" s="599"/>
      <c r="Z197" s="600"/>
      <c r="AA197" s="600"/>
      <c r="AB197" s="600"/>
      <c r="AC197" s="601"/>
      <c r="AD197" s="601"/>
      <c r="AE197" s="602"/>
      <c r="AF197" s="601"/>
      <c r="AG197" s="601"/>
      <c r="AH197" s="601"/>
      <c r="AI197" s="601"/>
      <c r="AJ197" s="601"/>
      <c r="AK197" s="603"/>
      <c r="AL197" s="601"/>
      <c r="AM197" s="603"/>
      <c r="AN197" s="601"/>
      <c r="AO197" s="603"/>
      <c r="AP197" s="601"/>
      <c r="AQ197" s="603"/>
      <c r="AR197" s="601"/>
      <c r="AS197" s="603"/>
      <c r="AT197" s="601"/>
      <c r="AU197" s="604"/>
      <c r="AV197" s="601"/>
      <c r="AW197" s="604"/>
      <c r="AX197" s="601"/>
      <c r="AY197" s="604"/>
      <c r="AZ197" s="601"/>
      <c r="BA197" s="604"/>
      <c r="BB197" s="601"/>
      <c r="BC197" s="604"/>
      <c r="BD197" s="270">
        <f>VLOOKUP(V197,'[1]PPTOS GENERALES 2024'!$AL$45:$BZ$56,23)*BC197</f>
        <v>0</v>
      </c>
      <c r="BE197" s="604"/>
      <c r="BF197" s="270">
        <f>VLOOKUP(V197,'[1]PPTOS GENERALES 2024'!$AL$45:$BZ$56,24)*BE197</f>
        <v>0</v>
      </c>
      <c r="BG197" s="604"/>
      <c r="BH197" s="270">
        <f>VLOOKUP(V197,'[1]PPTOS GENERALES 2024'!$AL$45:$BZ$56,25)*BG197</f>
        <v>0</v>
      </c>
      <c r="BI197" s="604"/>
      <c r="BJ197" s="270">
        <f>VLOOKUP(V197,'[1]PPTOS GENERALES 2024'!$AL$45:$BZ$56,26)*BI197</f>
        <v>0</v>
      </c>
      <c r="BK197" s="604"/>
      <c r="BL197" s="270">
        <f>VLOOKUP(V197,'[1]PPTOS GENERALES 2024'!$AL$45:$BZ$56,27)*BK197</f>
        <v>0</v>
      </c>
      <c r="BM197" s="270"/>
      <c r="BN197" s="270">
        <f>VLOOKUP(V197,'[1]PPTOS GENERALES 2024'!$AL$45:$BZ$56,28)*BM197</f>
        <v>0</v>
      </c>
      <c r="BO197" s="270"/>
      <c r="BP197" s="270">
        <f>VLOOKUP(V197,'[1]PPTOS GENERALES 2024'!$AL$45:$BZ$56,29)*BO197</f>
        <v>0</v>
      </c>
      <c r="BQ197" s="270"/>
      <c r="BR197" s="270">
        <f>VLOOKUP(V197,'[1]PPTOS GENERALES 2024'!$AL$45:$BZ$56,30)*BQ197</f>
        <v>0</v>
      </c>
      <c r="BS197" s="270"/>
      <c r="BT197" s="270">
        <f>VLOOKUP(V197,'[1]PPTOS GENERALES 2024'!$AL$45:$BZ$56,31)*BS197</f>
        <v>0</v>
      </c>
      <c r="BU197" s="270"/>
      <c r="BV197" s="270">
        <f>VLOOKUP(V197,'[1]PPTOS GENERALES 2024'!$AL$45:$BZ$56,32)*BU197</f>
        <v>0</v>
      </c>
      <c r="BW197" s="270"/>
      <c r="BX197" s="270">
        <f>VLOOKUP(V197,'[1]PPTOS GENERALES 2024'!$AL$45:$BZ$56,33)*BW197</f>
        <v>0</v>
      </c>
      <c r="BY197" s="270"/>
      <c r="BZ197" s="270">
        <f>VLOOKUP(V197,'[1]PPTOS GENERALES 2024'!$AL$45:$BZ$56,34)*BY197</f>
        <v>0</v>
      </c>
      <c r="CA197" s="270"/>
      <c r="CB197" s="270">
        <f>VLOOKUP(V197,'[1]PPTOS GENERALES 2024'!$AL$45:$BZ$56,35)*CA197</f>
        <v>0</v>
      </c>
      <c r="CC197" s="270">
        <v>0</v>
      </c>
      <c r="CD197" s="270">
        <f>VLOOKUP(V197,'[1]PPTOS GENERALES 2024'!$AL$45:$BZ$56,36)*CC197</f>
        <v>0</v>
      </c>
      <c r="CE197" s="270">
        <v>0</v>
      </c>
      <c r="CF197" s="270">
        <f>VLOOKUP(V197,'[1]PPTOS GENERALES 2024'!$AL$45:$BZ$56,37)*CE197</f>
        <v>0</v>
      </c>
      <c r="CG197" s="270">
        <v>0</v>
      </c>
      <c r="CH197" s="270">
        <f>VLOOKUP(V197,'[1]PPTOS GENERALES 2024'!$AL$45:$BZ$56,38)*CG197</f>
        <v>0</v>
      </c>
      <c r="CI197" s="270">
        <v>0</v>
      </c>
      <c r="CJ197" s="270">
        <f>VLOOKUP(V197,'[1]PPTOS GENERALES 2024'!$AL$45:$BZ$56,39)*CI197</f>
        <v>0</v>
      </c>
      <c r="CK197" s="270"/>
      <c r="CL197" s="270">
        <f>VLOOKUP(V197,'[1]PPTOS GENERALES 2024'!$AL$45:$BZ$56,40)*CK197</f>
        <v>0</v>
      </c>
      <c r="CM197" s="270"/>
      <c r="CN197" s="270">
        <f>VLOOKUP(V197,'[1]PPTOS GENERALES 2024'!$AL$45:$BZ$56,41)*CM197</f>
        <v>0</v>
      </c>
      <c r="CO197" s="601"/>
      <c r="CP197" s="601">
        <f t="array" ref="CP197">(Z197*12)+(AC197*2)</f>
        <v>0</v>
      </c>
      <c r="CQ197" s="601"/>
      <c r="CR197" s="601">
        <f>'[1]DIFERENCIAS ADMINISTRATIVO'!BX6</f>
        <v>6770.9337333333315</v>
      </c>
      <c r="CS197" s="605"/>
      <c r="CT197" s="601"/>
      <c r="CU197" s="601"/>
      <c r="CV197" s="606">
        <f t="shared" si="145"/>
        <v>6770.9337333333315</v>
      </c>
      <c r="CW197" s="601"/>
      <c r="CX197" s="601"/>
      <c r="CY197" s="270">
        <f t="shared" si="136"/>
        <v>0</v>
      </c>
      <c r="CZ197" s="278">
        <f t="shared" si="137"/>
        <v>0</v>
      </c>
      <c r="DA197" s="607">
        <f t="shared" si="144"/>
        <v>6770.9337333333315</v>
      </c>
      <c r="DB197" s="390"/>
      <c r="DC197" s="400"/>
      <c r="DD197" s="401"/>
      <c r="DE197" s="391"/>
      <c r="DF197" s="391"/>
      <c r="DG197" s="391"/>
      <c r="DH197" s="389"/>
      <c r="DI197" s="608"/>
      <c r="DJ197" s="609"/>
      <c r="DK197" s="610"/>
      <c r="DL197" s="611"/>
      <c r="DM197" s="611"/>
      <c r="DN197" s="404"/>
      <c r="DO197" s="405"/>
      <c r="DP197" s="405"/>
      <c r="DQ197" s="405"/>
      <c r="DR197" s="405"/>
      <c r="DS197" s="405"/>
      <c r="DT197" s="405"/>
      <c r="DU197" s="405"/>
      <c r="DV197" s="405"/>
      <c r="DW197" s="405"/>
      <c r="DX197" s="405"/>
      <c r="DY197" s="204"/>
      <c r="DZ197" s="406"/>
      <c r="EA197" s="406"/>
      <c r="EB197" s="407"/>
      <c r="EC197" s="408"/>
      <c r="ED197" s="409"/>
      <c r="EE197" s="204"/>
      <c r="EF197" s="204"/>
      <c r="EG197" s="204"/>
      <c r="EH197" s="204"/>
      <c r="EI197" s="134" t="s">
        <v>123</v>
      </c>
      <c r="EJ197" s="612">
        <v>920</v>
      </c>
      <c r="EK197" s="613" t="s">
        <v>318</v>
      </c>
      <c r="EL197" s="614">
        <v>2</v>
      </c>
      <c r="EM197" s="614">
        <v>0</v>
      </c>
      <c r="EN197" s="615" t="s">
        <v>132</v>
      </c>
      <c r="EO197" s="616" t="s">
        <v>132</v>
      </c>
      <c r="EP197" s="617"/>
      <c r="EQ197" s="617"/>
      <c r="ER197" s="617"/>
      <c r="ES197" s="617"/>
      <c r="ET197" s="617"/>
      <c r="EU197" s="617"/>
      <c r="EV197" s="617"/>
      <c r="EW197" s="617"/>
      <c r="EX197" s="617"/>
      <c r="EY197" s="617"/>
      <c r="EZ197" s="617"/>
      <c r="FA197" s="617"/>
      <c r="FB197" s="617"/>
      <c r="FC197" s="617"/>
      <c r="FD197" s="617"/>
      <c r="FE197" s="617"/>
      <c r="FF197" s="617"/>
      <c r="FG197" s="617"/>
      <c r="FH197" s="617"/>
      <c r="FI197" s="617"/>
      <c r="FJ197" s="617"/>
      <c r="FK197" s="617"/>
      <c r="FL197" s="617"/>
      <c r="FM197" s="617"/>
      <c r="FN197" s="617"/>
      <c r="FO197" s="617"/>
      <c r="FP197" s="617"/>
      <c r="FQ197" s="617"/>
      <c r="FR197" s="617"/>
      <c r="FS197" s="617"/>
      <c r="FT197" s="617"/>
      <c r="FU197" s="617"/>
      <c r="FV197" s="617"/>
      <c r="FW197" s="617"/>
      <c r="FX197" s="617"/>
      <c r="FY197" s="617"/>
      <c r="FZ197" s="617"/>
      <c r="GA197" s="617"/>
      <c r="GB197" s="617"/>
      <c r="GC197" s="617"/>
      <c r="GD197" s="617"/>
      <c r="GE197" s="617"/>
      <c r="GF197" s="617"/>
      <c r="GG197" s="617"/>
      <c r="GH197" s="617"/>
      <c r="GI197" s="617"/>
      <c r="GJ197" s="617"/>
      <c r="GK197" s="617"/>
      <c r="GL197" s="617"/>
      <c r="GM197" s="617"/>
      <c r="GN197" s="617"/>
      <c r="GO197" s="617"/>
      <c r="GP197" s="617"/>
      <c r="GQ197" s="617"/>
      <c r="GR197" s="617"/>
      <c r="GS197" s="617"/>
      <c r="GT197" s="617"/>
      <c r="GU197" s="617"/>
      <c r="GV197" s="617"/>
      <c r="GW197" s="617"/>
      <c r="GX197" s="617"/>
      <c r="GY197" s="617"/>
      <c r="GZ197" s="617"/>
      <c r="HA197" s="617"/>
      <c r="HB197" s="617"/>
      <c r="HC197" s="617"/>
      <c r="HD197" s="617"/>
      <c r="HE197" s="617"/>
      <c r="HF197" s="617"/>
      <c r="HG197" s="617"/>
      <c r="HH197" s="617"/>
      <c r="HI197" s="617"/>
      <c r="HJ197" s="617"/>
      <c r="HK197" s="617"/>
      <c r="HL197" s="617"/>
      <c r="HM197" s="617"/>
      <c r="HN197" s="617"/>
      <c r="HO197" s="617"/>
      <c r="HP197" s="617"/>
      <c r="HQ197" s="617"/>
      <c r="HR197" s="617"/>
      <c r="HS197" s="617"/>
      <c r="HT197" s="617"/>
      <c r="HU197" s="617"/>
      <c r="HV197" s="617"/>
      <c r="HW197" s="617"/>
      <c r="HX197" s="617"/>
      <c r="HY197" s="617"/>
      <c r="HZ197" s="617"/>
      <c r="IA197" s="617"/>
      <c r="IB197" s="617"/>
      <c r="IC197" s="617"/>
      <c r="ID197" s="617"/>
      <c r="IE197" s="617"/>
      <c r="IF197" s="617"/>
      <c r="IG197" s="617"/>
      <c r="IH197" s="617"/>
      <c r="II197" s="617"/>
      <c r="IJ197" s="617"/>
      <c r="IK197" s="617"/>
      <c r="IL197" s="617"/>
      <c r="IM197" s="617"/>
      <c r="IN197" s="617"/>
      <c r="IO197" s="617"/>
      <c r="IP197" s="617"/>
      <c r="IQ197" s="617"/>
      <c r="IR197" s="617"/>
      <c r="IS197" s="617"/>
      <c r="IT197" s="617"/>
      <c r="IU197" s="617"/>
      <c r="IV197" s="617"/>
      <c r="IW197" s="617"/>
      <c r="IX197" s="617"/>
      <c r="IY197" s="617"/>
      <c r="IZ197" s="617"/>
      <c r="JA197" s="617"/>
      <c r="JB197" s="617"/>
      <c r="JC197" s="617"/>
      <c r="JD197" s="617"/>
      <c r="JE197" s="617"/>
      <c r="JF197" s="617"/>
      <c r="JG197" s="617"/>
      <c r="JH197" s="617"/>
      <c r="JI197" s="617"/>
      <c r="JJ197" s="617"/>
      <c r="JK197" s="617"/>
      <c r="JL197" s="617"/>
      <c r="JM197" s="617"/>
      <c r="JN197" s="617"/>
      <c r="JO197" s="617"/>
      <c r="JP197" s="617"/>
      <c r="JQ197" s="617"/>
      <c r="JR197" s="617"/>
      <c r="JS197" s="617"/>
      <c r="JT197" s="617"/>
      <c r="JU197" s="617"/>
      <c r="JV197" s="617"/>
      <c r="JW197" s="617"/>
      <c r="JX197" s="617"/>
      <c r="JY197" s="617"/>
      <c r="JZ197" s="617"/>
      <c r="KA197" s="617"/>
      <c r="KB197" s="617"/>
      <c r="KC197" s="617"/>
      <c r="KD197" s="617"/>
      <c r="KE197" s="617"/>
      <c r="KF197" s="617"/>
      <c r="KG197" s="617"/>
      <c r="KH197" s="617"/>
      <c r="KI197" s="617"/>
      <c r="KJ197" s="617"/>
      <c r="KK197" s="617"/>
      <c r="KL197" s="617"/>
      <c r="KM197" s="617"/>
      <c r="KN197" s="617"/>
      <c r="KO197" s="617"/>
      <c r="KP197" s="617"/>
      <c r="KQ197" s="617"/>
      <c r="KR197" s="617"/>
      <c r="KS197" s="617"/>
      <c r="KT197" s="617"/>
      <c r="KU197" s="617"/>
      <c r="KV197" s="617"/>
      <c r="KW197" s="617"/>
      <c r="KX197" s="617"/>
      <c r="KY197" s="617"/>
      <c r="KZ197" s="617"/>
      <c r="LA197" s="617"/>
      <c r="LB197" s="617"/>
      <c r="LC197" s="617"/>
      <c r="LD197" s="617"/>
      <c r="LE197" s="617"/>
      <c r="LF197" s="617"/>
      <c r="LG197" s="617"/>
      <c r="LH197" s="617"/>
      <c r="LI197" s="617"/>
      <c r="LJ197" s="617"/>
      <c r="LK197" s="617"/>
      <c r="LL197" s="617"/>
      <c r="LM197" s="617"/>
      <c r="LN197" s="617"/>
      <c r="LO197" s="617"/>
      <c r="LP197" s="617"/>
      <c r="LQ197" s="617"/>
      <c r="LR197" s="617"/>
      <c r="LS197" s="617"/>
      <c r="LT197" s="617"/>
      <c r="LU197" s="617"/>
      <c r="LV197" s="617"/>
      <c r="LW197" s="617"/>
      <c r="LX197" s="617"/>
      <c r="LY197" s="617"/>
      <c r="LZ197" s="617"/>
      <c r="MA197" s="617"/>
      <c r="MB197" s="617"/>
      <c r="MC197" s="617"/>
      <c r="MD197" s="617"/>
      <c r="ME197" s="617"/>
      <c r="MF197" s="617"/>
      <c r="MG197" s="617"/>
      <c r="MH197" s="617"/>
      <c r="MI197" s="617"/>
      <c r="MJ197" s="617"/>
      <c r="MK197" s="617"/>
      <c r="ML197" s="617"/>
      <c r="MM197" s="617"/>
      <c r="MN197" s="617"/>
      <c r="MO197" s="617"/>
      <c r="MP197" s="617"/>
      <c r="MQ197" s="617"/>
      <c r="MR197" s="617"/>
      <c r="MS197" s="617"/>
      <c r="MT197" s="617"/>
      <c r="MU197" s="617"/>
      <c r="MV197" s="617"/>
      <c r="MW197" s="617"/>
      <c r="MX197" s="617"/>
      <c r="MY197" s="617"/>
      <c r="MZ197" s="617"/>
      <c r="NA197" s="617"/>
      <c r="NB197" s="617"/>
      <c r="NC197" s="617"/>
      <c r="ND197" s="617"/>
      <c r="NE197" s="617"/>
      <c r="NF197" s="617"/>
      <c r="NG197" s="617"/>
      <c r="NH197" s="617"/>
      <c r="NI197" s="617"/>
      <c r="NJ197" s="617"/>
      <c r="NK197" s="617"/>
      <c r="NL197" s="617"/>
      <c r="NM197" s="617"/>
      <c r="NN197" s="617"/>
      <c r="NO197" s="617"/>
      <c r="NP197" s="617"/>
      <c r="NQ197" s="617"/>
      <c r="NR197" s="617"/>
      <c r="NS197" s="617"/>
      <c r="NT197" s="617"/>
      <c r="NU197" s="617"/>
      <c r="NV197" s="617"/>
      <c r="NW197" s="617"/>
      <c r="NX197" s="617"/>
      <c r="NY197" s="617"/>
      <c r="NZ197" s="617"/>
      <c r="OA197" s="617"/>
      <c r="OB197" s="617"/>
      <c r="OC197" s="617"/>
      <c r="OD197" s="617"/>
      <c r="OE197" s="617"/>
      <c r="OF197" s="617"/>
      <c r="OG197" s="617"/>
      <c r="OH197" s="617"/>
      <c r="OI197" s="617"/>
      <c r="OJ197" s="617"/>
      <c r="OK197" s="617"/>
      <c r="OL197" s="617"/>
      <c r="OM197" s="617"/>
      <c r="ON197" s="617"/>
      <c r="OO197" s="617"/>
      <c r="OP197" s="617"/>
      <c r="OQ197" s="617"/>
      <c r="OR197" s="617"/>
      <c r="OS197" s="617"/>
      <c r="OT197" s="617"/>
      <c r="OU197" s="617"/>
      <c r="OV197" s="617"/>
      <c r="OW197" s="617"/>
      <c r="OX197" s="617"/>
      <c r="OY197" s="617"/>
      <c r="OZ197" s="617"/>
      <c r="PA197" s="617"/>
      <c r="PB197" s="617"/>
      <c r="PC197" s="617"/>
      <c r="PD197" s="617"/>
      <c r="PE197" s="617"/>
      <c r="PF197" s="617"/>
      <c r="PG197" s="617"/>
      <c r="PH197" s="617"/>
      <c r="PI197" s="617"/>
      <c r="PJ197" s="617"/>
      <c r="PK197" s="617"/>
      <c r="PL197" s="617"/>
      <c r="PM197" s="617"/>
      <c r="PN197" s="617"/>
      <c r="PO197" s="617"/>
      <c r="PP197" s="617"/>
      <c r="PQ197" s="617"/>
      <c r="PR197" s="617"/>
      <c r="PS197" s="617"/>
      <c r="PT197" s="617"/>
      <c r="PU197" s="617"/>
      <c r="PV197" s="617"/>
      <c r="PW197" s="617"/>
      <c r="PX197" s="617"/>
      <c r="PY197" s="617"/>
      <c r="PZ197" s="617"/>
      <c r="QA197" s="617"/>
      <c r="QB197" s="617"/>
      <c r="QC197" s="617"/>
      <c r="QD197" s="617"/>
      <c r="QE197" s="617"/>
      <c r="QF197" s="617"/>
      <c r="QG197" s="617"/>
      <c r="QH197" s="617"/>
      <c r="QI197" s="617"/>
      <c r="QJ197" s="617"/>
      <c r="QK197" s="617"/>
      <c r="QL197" s="617"/>
      <c r="QM197" s="617"/>
      <c r="QN197" s="617"/>
      <c r="QO197" s="617"/>
      <c r="QP197" s="617"/>
      <c r="QQ197" s="617"/>
      <c r="QR197" s="617"/>
      <c r="QS197" s="617"/>
      <c r="QT197" s="617"/>
      <c r="QU197" s="617"/>
      <c r="QV197" s="617"/>
      <c r="QW197" s="617"/>
      <c r="QX197" s="617"/>
      <c r="QY197" s="617"/>
      <c r="QZ197" s="617"/>
      <c r="RA197" s="617"/>
      <c r="RB197" s="617"/>
      <c r="RC197" s="617"/>
      <c r="RD197" s="617"/>
      <c r="RE197" s="617"/>
      <c r="RF197" s="617"/>
      <c r="RG197" s="617"/>
      <c r="RH197" s="617"/>
      <c r="RI197" s="617"/>
      <c r="RJ197" s="617"/>
      <c r="RK197" s="617"/>
      <c r="RL197" s="617"/>
      <c r="RM197" s="617"/>
      <c r="RN197" s="617"/>
      <c r="RO197" s="617"/>
      <c r="RP197" s="617"/>
      <c r="RQ197" s="617"/>
      <c r="RR197" s="617"/>
      <c r="RS197" s="617"/>
      <c r="RT197" s="617"/>
      <c r="RU197" s="617"/>
      <c r="RV197" s="617"/>
      <c r="RW197" s="617"/>
      <c r="RX197" s="617"/>
      <c r="RY197" s="617"/>
      <c r="RZ197" s="617"/>
      <c r="SA197" s="617"/>
      <c r="SB197" s="617"/>
      <c r="SC197" s="617"/>
      <c r="SD197" s="617"/>
      <c r="SE197" s="617"/>
      <c r="SF197" s="617"/>
      <c r="SG197" s="617"/>
      <c r="SH197" s="617"/>
      <c r="SI197" s="617"/>
      <c r="SJ197" s="617"/>
      <c r="SK197" s="617"/>
      <c r="SL197" s="617"/>
      <c r="SM197" s="617"/>
      <c r="SN197" s="617"/>
      <c r="SO197" s="617"/>
      <c r="SP197" s="617"/>
      <c r="SQ197" s="617"/>
      <c r="SR197" s="617"/>
      <c r="SS197" s="617"/>
      <c r="ST197" s="617"/>
      <c r="SU197" s="617"/>
      <c r="SV197" s="617"/>
      <c r="SW197" s="617"/>
      <c r="SX197" s="617"/>
      <c r="SY197" s="617"/>
      <c r="SZ197" s="617"/>
      <c r="TA197" s="617"/>
      <c r="TB197" s="617"/>
      <c r="TC197" s="617"/>
      <c r="TD197" s="617"/>
      <c r="TE197" s="617"/>
      <c r="TF197" s="617"/>
      <c r="TG197" s="617"/>
      <c r="TH197" s="617"/>
      <c r="TI197" s="617"/>
      <c r="TJ197" s="617"/>
      <c r="TK197" s="617"/>
      <c r="TL197" s="617"/>
      <c r="TM197" s="617"/>
      <c r="TN197" s="617"/>
      <c r="TO197" s="617"/>
      <c r="TP197" s="617"/>
      <c r="TQ197" s="617"/>
      <c r="TR197" s="617"/>
      <c r="TS197" s="617"/>
      <c r="TT197" s="617"/>
      <c r="TU197" s="617"/>
      <c r="TV197" s="617"/>
      <c r="TW197" s="617"/>
      <c r="TX197" s="617"/>
      <c r="TY197" s="617"/>
      <c r="TZ197" s="617"/>
      <c r="UA197" s="617"/>
      <c r="UB197" s="617"/>
      <c r="UC197" s="617"/>
      <c r="UD197" s="617"/>
      <c r="UE197" s="617"/>
      <c r="UF197" s="617"/>
      <c r="UG197" s="617"/>
      <c r="UH197" s="617"/>
      <c r="UI197" s="617"/>
      <c r="UJ197" s="617"/>
      <c r="UK197" s="617"/>
      <c r="UL197" s="617"/>
      <c r="UM197" s="617"/>
      <c r="UN197" s="617"/>
      <c r="UO197" s="617"/>
      <c r="UP197" s="617"/>
      <c r="UQ197" s="617"/>
      <c r="UR197" s="617"/>
      <c r="US197" s="617"/>
      <c r="UT197" s="617"/>
      <c r="UU197" s="617"/>
      <c r="UV197" s="617"/>
      <c r="UW197" s="617"/>
      <c r="UX197" s="617"/>
      <c r="UY197" s="617"/>
      <c r="UZ197" s="617"/>
      <c r="VA197" s="617"/>
      <c r="VB197" s="617"/>
      <c r="VC197" s="617"/>
      <c r="VD197" s="617"/>
      <c r="VE197" s="617"/>
      <c r="VF197" s="617"/>
      <c r="VG197" s="617"/>
      <c r="VH197" s="617"/>
      <c r="VI197" s="617"/>
      <c r="VJ197" s="617"/>
      <c r="VK197" s="617"/>
      <c r="VL197" s="617"/>
      <c r="VM197" s="617"/>
      <c r="VN197" s="617"/>
      <c r="VO197" s="617"/>
      <c r="VP197" s="617"/>
      <c r="VQ197" s="617"/>
      <c r="VR197" s="617"/>
      <c r="VS197" s="617"/>
      <c r="VT197" s="617"/>
      <c r="VU197" s="617"/>
      <c r="VV197" s="617"/>
      <c r="VW197" s="617"/>
      <c r="VX197" s="617"/>
      <c r="VY197" s="617"/>
      <c r="VZ197" s="617"/>
      <c r="WA197" s="617"/>
      <c r="WB197" s="617"/>
      <c r="WC197" s="617"/>
      <c r="WD197" s="617"/>
      <c r="WE197" s="617"/>
      <c r="WF197" s="617"/>
      <c r="WG197" s="617"/>
      <c r="WH197" s="617"/>
      <c r="WI197" s="617"/>
      <c r="WJ197" s="617"/>
      <c r="WK197" s="617"/>
      <c r="WL197" s="617"/>
      <c r="WM197" s="617"/>
      <c r="WN197" s="617"/>
      <c r="WO197" s="617"/>
      <c r="WP197" s="617"/>
      <c r="WQ197" s="617"/>
      <c r="WR197" s="617"/>
      <c r="WS197" s="617"/>
      <c r="WT197" s="617"/>
      <c r="WU197" s="617"/>
      <c r="WV197" s="617"/>
      <c r="WW197" s="617"/>
      <c r="WX197" s="617"/>
      <c r="WY197" s="617"/>
      <c r="WZ197" s="617"/>
      <c r="XA197" s="617"/>
      <c r="XB197" s="617"/>
      <c r="XC197" s="617"/>
      <c r="XD197" s="617"/>
      <c r="XE197" s="617"/>
      <c r="XF197" s="617"/>
      <c r="XG197" s="617"/>
      <c r="XH197" s="617"/>
      <c r="XI197" s="617"/>
      <c r="XJ197" s="617"/>
      <c r="XK197" s="617"/>
      <c r="XL197" s="617"/>
      <c r="XM197" s="617"/>
      <c r="XN197" s="617"/>
      <c r="XO197" s="617"/>
      <c r="XP197" s="617"/>
      <c r="XQ197" s="617"/>
      <c r="XR197" s="617"/>
      <c r="XS197" s="617"/>
      <c r="XT197" s="617"/>
      <c r="XU197" s="617"/>
      <c r="XV197" s="617"/>
      <c r="XW197" s="617"/>
      <c r="XX197" s="617"/>
      <c r="XY197" s="617"/>
      <c r="XZ197" s="617"/>
      <c r="YA197" s="617"/>
      <c r="YB197" s="617"/>
      <c r="YC197" s="617"/>
      <c r="YD197" s="617"/>
      <c r="YE197" s="617"/>
      <c r="YF197" s="617"/>
      <c r="YG197" s="617"/>
      <c r="YH197" s="617"/>
      <c r="YI197" s="617"/>
      <c r="YJ197" s="617"/>
      <c r="YK197" s="617"/>
      <c r="YL197" s="617"/>
      <c r="YM197" s="617"/>
      <c r="YN197" s="617"/>
      <c r="YO197" s="617"/>
      <c r="YP197" s="617"/>
      <c r="YQ197" s="617"/>
      <c r="YR197" s="617"/>
      <c r="YS197" s="617"/>
      <c r="YT197" s="617"/>
      <c r="YU197" s="617"/>
      <c r="YV197" s="617"/>
      <c r="YW197" s="617"/>
      <c r="YX197" s="617"/>
      <c r="YY197" s="617"/>
      <c r="YZ197" s="617"/>
      <c r="ZA197" s="617"/>
      <c r="ZB197" s="617"/>
      <c r="ZC197" s="617"/>
      <c r="ZD197" s="617"/>
      <c r="ZE197" s="617"/>
      <c r="ZF197" s="617"/>
      <c r="ZG197" s="617"/>
      <c r="ZH197" s="617"/>
      <c r="ZI197" s="617"/>
      <c r="ZJ197" s="617"/>
      <c r="ZK197" s="617"/>
      <c r="ZL197" s="617"/>
      <c r="ZM197" s="617"/>
      <c r="ZN197" s="617"/>
      <c r="ZO197" s="617"/>
      <c r="ZP197" s="617"/>
      <c r="ZQ197" s="617"/>
      <c r="ZR197" s="617"/>
      <c r="ZS197" s="617"/>
      <c r="ZT197" s="617"/>
      <c r="ZU197" s="617"/>
      <c r="ZV197" s="617"/>
      <c r="ZW197" s="617"/>
      <c r="ZX197" s="617"/>
      <c r="ZY197" s="617"/>
      <c r="ZZ197" s="617"/>
      <c r="AAA197" s="617"/>
      <c r="AAB197" s="617"/>
      <c r="AAC197" s="617"/>
      <c r="AAD197" s="617"/>
      <c r="AAE197" s="617"/>
      <c r="AAF197" s="617"/>
      <c r="AAG197" s="617"/>
      <c r="AAH197" s="617"/>
      <c r="AAI197" s="617"/>
      <c r="AAJ197" s="617"/>
      <c r="AAK197" s="617"/>
      <c r="AAL197" s="617"/>
      <c r="AAM197" s="617"/>
      <c r="AAN197" s="617"/>
      <c r="AAO197" s="617"/>
      <c r="AAP197" s="617"/>
      <c r="AAQ197" s="617"/>
      <c r="AAR197" s="617"/>
      <c r="AAS197" s="617"/>
      <c r="AAT197" s="617"/>
      <c r="AAU197" s="617"/>
      <c r="AAV197" s="617"/>
      <c r="AAW197" s="617"/>
      <c r="AAX197" s="617"/>
      <c r="AAY197" s="617"/>
      <c r="AAZ197" s="617"/>
      <c r="ABA197" s="617"/>
      <c r="ABB197" s="617"/>
      <c r="ABC197" s="617"/>
      <c r="ABD197" s="617"/>
      <c r="ABE197" s="617"/>
      <c r="ABF197" s="617"/>
      <c r="ABG197" s="617"/>
      <c r="ABH197" s="617"/>
      <c r="ABI197" s="617"/>
      <c r="ABJ197" s="617"/>
      <c r="ABK197" s="617"/>
      <c r="ABL197" s="617"/>
      <c r="ABM197" s="617"/>
      <c r="ABN197" s="617"/>
      <c r="ABO197" s="617"/>
      <c r="ABP197" s="617"/>
      <c r="ABQ197" s="617"/>
      <c r="ABR197" s="617"/>
      <c r="ABS197" s="617"/>
      <c r="ABT197" s="617"/>
      <c r="ABU197" s="617"/>
      <c r="ABV197" s="617"/>
      <c r="ABW197" s="617"/>
      <c r="ABX197" s="617"/>
      <c r="ABY197" s="617"/>
      <c r="ABZ197" s="617"/>
      <c r="ACA197" s="617"/>
      <c r="ACB197" s="617"/>
      <c r="ACC197" s="617"/>
      <c r="ACD197" s="617"/>
      <c r="ACE197" s="617"/>
      <c r="ACF197" s="617"/>
      <c r="ACG197" s="617"/>
      <c r="ACH197" s="617"/>
      <c r="ACI197" s="617"/>
      <c r="ACJ197" s="617"/>
      <c r="ACK197" s="617"/>
      <c r="ACL197" s="617"/>
      <c r="ACM197" s="617"/>
      <c r="ACN197" s="617"/>
      <c r="ACO197" s="617"/>
      <c r="ACP197" s="617"/>
      <c r="ACQ197" s="617"/>
      <c r="ACR197" s="617"/>
      <c r="ACS197" s="617"/>
      <c r="ACT197" s="617"/>
      <c r="ACU197" s="617"/>
      <c r="ACV197" s="617"/>
      <c r="ACW197" s="617"/>
      <c r="ACX197" s="617"/>
      <c r="ACY197" s="617"/>
      <c r="ACZ197" s="617"/>
      <c r="ADA197" s="617"/>
      <c r="ADB197" s="617"/>
      <c r="ADC197" s="617"/>
      <c r="ADD197" s="617"/>
      <c r="ADE197" s="617"/>
      <c r="ADF197" s="617"/>
      <c r="ADG197" s="617"/>
      <c r="ADH197" s="617"/>
      <c r="ADI197" s="617"/>
      <c r="ADJ197" s="617"/>
      <c r="ADK197" s="617"/>
      <c r="ADL197" s="617"/>
      <c r="ADM197" s="617"/>
      <c r="ADN197" s="617"/>
      <c r="ADO197" s="617"/>
      <c r="ADP197" s="617"/>
      <c r="ADQ197" s="617"/>
      <c r="ADR197" s="617"/>
      <c r="ADS197" s="617"/>
      <c r="ADT197" s="617"/>
      <c r="ADU197" s="617"/>
      <c r="ADV197" s="617"/>
      <c r="ADW197" s="617"/>
      <c r="ADX197" s="617"/>
      <c r="ADY197" s="617"/>
      <c r="ADZ197" s="617"/>
      <c r="AEA197" s="617"/>
      <c r="AEB197" s="617"/>
      <c r="AEC197" s="617"/>
      <c r="AED197" s="617"/>
      <c r="AEE197" s="617"/>
      <c r="AEF197" s="617"/>
      <c r="AEG197" s="617"/>
      <c r="AEH197" s="617"/>
      <c r="AEI197" s="617"/>
      <c r="AEJ197" s="617"/>
      <c r="AEK197" s="617"/>
      <c r="AEL197" s="617"/>
      <c r="AEM197" s="617"/>
      <c r="AEN197" s="617"/>
      <c r="AEO197" s="617"/>
      <c r="AEP197" s="617"/>
      <c r="AEQ197" s="617"/>
      <c r="AER197" s="617"/>
      <c r="AES197" s="617"/>
      <c r="AET197" s="617"/>
      <c r="AEU197" s="617"/>
      <c r="AEV197" s="617"/>
      <c r="AEW197" s="617"/>
      <c r="AEX197" s="617"/>
      <c r="AEY197" s="617"/>
      <c r="AEZ197" s="617"/>
      <c r="AFA197" s="617"/>
      <c r="AFB197" s="617"/>
      <c r="AFC197" s="617"/>
      <c r="AFD197" s="617"/>
      <c r="AFE197" s="617"/>
      <c r="AFF197" s="617"/>
      <c r="AFG197" s="617"/>
      <c r="AFH197" s="617"/>
      <c r="AFI197" s="617"/>
      <c r="AFJ197" s="617"/>
      <c r="AFK197" s="617"/>
      <c r="AFL197" s="617"/>
      <c r="AFM197" s="617"/>
      <c r="AFN197" s="617"/>
      <c r="AFO197" s="617"/>
      <c r="AFP197" s="617"/>
      <c r="AFQ197" s="617"/>
      <c r="AFR197" s="617"/>
      <c r="AFS197" s="617"/>
      <c r="AFT197" s="617"/>
      <c r="AFU197" s="617"/>
      <c r="AFV197" s="617"/>
      <c r="AFW197" s="617"/>
      <c r="AFX197" s="617"/>
      <c r="AFY197" s="617"/>
      <c r="AFZ197" s="617"/>
      <c r="AGA197" s="617"/>
      <c r="AGB197" s="617"/>
      <c r="AGC197" s="617"/>
      <c r="AGD197" s="617"/>
      <c r="AGE197" s="617"/>
      <c r="AGF197" s="617"/>
      <c r="AGG197" s="617"/>
      <c r="AGH197" s="617"/>
      <c r="AGI197" s="617"/>
      <c r="AGJ197" s="617"/>
      <c r="AGK197" s="617"/>
      <c r="AGL197" s="617"/>
      <c r="AGM197" s="617"/>
      <c r="AGN197" s="617"/>
      <c r="AGO197" s="617"/>
      <c r="AGP197" s="617"/>
      <c r="AGQ197" s="617"/>
      <c r="AGR197" s="617"/>
      <c r="AGS197" s="617"/>
      <c r="AGT197" s="617"/>
      <c r="AGU197" s="617"/>
      <c r="AGV197" s="617"/>
      <c r="AGW197" s="617"/>
      <c r="AGX197" s="617"/>
      <c r="AGY197" s="617"/>
      <c r="AGZ197" s="617"/>
      <c r="AHA197" s="617"/>
      <c r="AHB197" s="617"/>
      <c r="AHC197" s="617"/>
      <c r="AHD197" s="617"/>
      <c r="AHE197" s="617"/>
      <c r="AHF197" s="617"/>
      <c r="AHG197" s="617"/>
      <c r="AHH197" s="617"/>
      <c r="AHI197" s="617"/>
      <c r="AHJ197" s="617"/>
      <c r="AHK197" s="617"/>
      <c r="AHL197" s="617"/>
      <c r="AHM197" s="617"/>
      <c r="AHN197" s="617"/>
      <c r="AHO197" s="617"/>
      <c r="AHP197" s="617"/>
      <c r="AHQ197" s="617"/>
      <c r="AHR197" s="617"/>
      <c r="AHS197" s="617"/>
      <c r="AHT197" s="617"/>
      <c r="AHU197" s="617"/>
      <c r="AHV197" s="617"/>
      <c r="AHW197" s="617"/>
      <c r="AHX197" s="617"/>
      <c r="AHY197" s="617"/>
      <c r="AHZ197" s="617"/>
      <c r="AIA197" s="617"/>
      <c r="AIB197" s="617"/>
      <c r="AIC197" s="617"/>
      <c r="AID197" s="617"/>
      <c r="AIE197" s="617"/>
      <c r="AIF197" s="617"/>
      <c r="AIG197" s="617"/>
      <c r="AIH197" s="617"/>
      <c r="AII197" s="617"/>
      <c r="AIJ197" s="617"/>
      <c r="AIK197" s="617"/>
      <c r="AIL197" s="617"/>
      <c r="AIM197" s="617"/>
      <c r="AIN197" s="617"/>
      <c r="AIO197" s="617"/>
      <c r="AIP197" s="617"/>
      <c r="AIQ197" s="617"/>
      <c r="AIR197" s="617"/>
      <c r="AIS197" s="617"/>
      <c r="AIT197" s="617"/>
      <c r="AIU197" s="617"/>
      <c r="AIV197" s="617"/>
      <c r="AIW197" s="617"/>
      <c r="AIX197" s="617"/>
      <c r="AIY197" s="617"/>
      <c r="AIZ197" s="617"/>
      <c r="AJA197" s="617"/>
      <c r="AJB197" s="617"/>
      <c r="AJC197" s="617"/>
      <c r="AJD197" s="617"/>
      <c r="AJE197" s="617"/>
      <c r="AJF197" s="617"/>
      <c r="AJG197" s="617"/>
      <c r="AJH197" s="617"/>
      <c r="AJI197" s="617"/>
      <c r="AJJ197" s="617"/>
      <c r="AJK197" s="617"/>
      <c r="AJL197" s="617"/>
      <c r="AJM197" s="617"/>
      <c r="AJN197" s="617"/>
      <c r="AJO197" s="617"/>
      <c r="AJP197" s="617"/>
      <c r="AJQ197" s="617"/>
      <c r="AJR197" s="617"/>
      <c r="AJS197" s="617"/>
      <c r="AJT197" s="617"/>
      <c r="AJU197" s="617"/>
      <c r="AJV197" s="617"/>
      <c r="AJW197" s="617"/>
      <c r="AJX197" s="617"/>
      <c r="AJY197" s="617"/>
      <c r="AJZ197" s="617"/>
      <c r="AKA197" s="617"/>
      <c r="AKB197" s="617"/>
      <c r="AKC197" s="617"/>
      <c r="AKD197" s="617"/>
      <c r="AKE197" s="617"/>
      <c r="AKF197" s="617"/>
      <c r="AKG197" s="617"/>
      <c r="AKH197" s="617"/>
      <c r="AKI197" s="617"/>
      <c r="AKJ197" s="617"/>
      <c r="AKK197" s="617"/>
      <c r="AKL197" s="617"/>
      <c r="AKM197" s="617"/>
      <c r="AKN197" s="617"/>
      <c r="AKO197" s="617"/>
      <c r="AKP197" s="617"/>
      <c r="AKQ197" s="617"/>
      <c r="AKR197" s="617"/>
      <c r="AKS197" s="617"/>
      <c r="AKT197" s="617"/>
      <c r="AKU197" s="617"/>
      <c r="AKV197" s="617"/>
      <c r="AKW197" s="617"/>
      <c r="AKX197" s="617"/>
      <c r="AKY197" s="617"/>
      <c r="AKZ197" s="617"/>
      <c r="ALA197" s="617"/>
      <c r="ALB197" s="617"/>
      <c r="ALC197" s="617"/>
      <c r="ALD197" s="617"/>
      <c r="ALE197" s="617"/>
      <c r="ALF197" s="617"/>
      <c r="ALG197" s="617"/>
      <c r="ALH197" s="617"/>
      <c r="ALI197" s="617"/>
      <c r="ALJ197" s="617"/>
      <c r="ALK197" s="617"/>
      <c r="ALL197" s="617"/>
      <c r="ALM197" s="617"/>
      <c r="ALN197" s="617"/>
      <c r="ALO197" s="617"/>
      <c r="ALP197" s="617"/>
      <c r="ALQ197" s="617"/>
      <c r="ALR197" s="617"/>
      <c r="ALS197" s="617"/>
      <c r="ALT197" s="617"/>
      <c r="ALU197" s="617"/>
      <c r="ALV197" s="617"/>
      <c r="ALW197" s="617"/>
      <c r="ALX197" s="617"/>
      <c r="ALY197" s="617"/>
      <c r="ALZ197" s="617"/>
      <c r="AMA197" s="617"/>
      <c r="AMB197" s="617"/>
      <c r="AMC197" s="617"/>
      <c r="AMD197" s="617"/>
      <c r="AME197" s="617"/>
      <c r="AMF197" s="617"/>
      <c r="AMG197" s="617"/>
      <c r="AMH197" s="617"/>
      <c r="AMI197" s="617"/>
      <c r="AMJ197" s="617"/>
      <c r="AMK197" s="617"/>
      <c r="AML197" s="617"/>
      <c r="AMM197" s="617"/>
      <c r="AMN197" s="617"/>
      <c r="AMO197" s="617"/>
      <c r="AMP197" s="617"/>
      <c r="AMQ197" s="617"/>
      <c r="AMR197" s="617"/>
      <c r="AMS197" s="617"/>
      <c r="AMT197" s="617"/>
      <c r="AMU197" s="617"/>
      <c r="AMV197" s="617"/>
      <c r="AMW197" s="617"/>
      <c r="AMX197" s="617"/>
      <c r="AMY197" s="617"/>
      <c r="AMZ197" s="617"/>
      <c r="ANA197" s="617"/>
      <c r="ANB197" s="617"/>
      <c r="ANC197" s="617"/>
      <c r="AND197" s="617"/>
      <c r="ANE197" s="617"/>
      <c r="ANF197" s="617"/>
      <c r="ANG197" s="617"/>
      <c r="ANH197" s="617"/>
      <c r="ANI197" s="617"/>
      <c r="ANJ197" s="617"/>
    </row>
    <row r="198" spans="1:1050" ht="26.1" customHeight="1" outlineLevel="2" x14ac:dyDescent="0.2">
      <c r="A198" s="593">
        <f>EJ198</f>
        <v>920</v>
      </c>
      <c r="B198" s="595" t="s">
        <v>137</v>
      </c>
      <c r="C198" s="595" t="s">
        <v>178</v>
      </c>
      <c r="D198" s="595" t="s">
        <v>114</v>
      </c>
      <c r="E198" s="595" t="s">
        <v>234</v>
      </c>
      <c r="F198" s="595"/>
      <c r="G198" s="415" t="s">
        <v>235</v>
      </c>
      <c r="H198" s="594" t="s">
        <v>135</v>
      </c>
      <c r="I198" s="594">
        <v>20</v>
      </c>
      <c r="J198" s="391"/>
      <c r="K198" s="391"/>
      <c r="L198" s="391"/>
      <c r="M198" s="391"/>
      <c r="N198" s="391"/>
      <c r="O198" s="391"/>
      <c r="P198" s="391"/>
      <c r="Q198" s="391"/>
      <c r="R198" s="391"/>
      <c r="S198" s="391"/>
      <c r="T198" s="391"/>
      <c r="U198" s="391"/>
      <c r="V198" s="594">
        <v>5</v>
      </c>
      <c r="W198" s="618">
        <v>20</v>
      </c>
      <c r="X198" s="598">
        <f>VLOOKUP(W198,'[1]PPTOS GENERALES 2024'!$AL$11:$AN$40,3)*Y198</f>
        <v>528.66</v>
      </c>
      <c r="Y198" s="599">
        <v>1</v>
      </c>
      <c r="Z198" s="600"/>
      <c r="AA198" s="600"/>
      <c r="AB198" s="600"/>
      <c r="AC198" s="601"/>
      <c r="AD198" s="601"/>
      <c r="AE198" s="602"/>
      <c r="AF198" s="601"/>
      <c r="AG198" s="601"/>
      <c r="AH198" s="601"/>
      <c r="AI198" s="601"/>
      <c r="AJ198" s="601"/>
      <c r="AK198" s="603"/>
      <c r="AL198" s="601"/>
      <c r="AM198" s="603"/>
      <c r="AN198" s="601"/>
      <c r="AO198" s="603"/>
      <c r="AP198" s="601"/>
      <c r="AQ198" s="603"/>
      <c r="AR198" s="601"/>
      <c r="AS198" s="603"/>
      <c r="AT198" s="601"/>
      <c r="AU198" s="604"/>
      <c r="AV198" s="601"/>
      <c r="AW198" s="604"/>
      <c r="AX198" s="601"/>
      <c r="AY198" s="604"/>
      <c r="AZ198" s="601"/>
      <c r="BA198" s="604"/>
      <c r="BB198" s="601"/>
      <c r="BC198" s="604"/>
      <c r="BD198" s="270">
        <f>VLOOKUP(V198,'[1]PPTOS GENERALES 2024'!$AL$45:$BZ$56,23)*BC198</f>
        <v>0</v>
      </c>
      <c r="BE198" s="604"/>
      <c r="BF198" s="270">
        <f>VLOOKUP(V198,'[1]PPTOS GENERALES 2024'!$AL$45:$BZ$56,24)*BE198</f>
        <v>0</v>
      </c>
      <c r="BG198" s="604"/>
      <c r="BH198" s="270">
        <f>VLOOKUP(V198,'[1]PPTOS GENERALES 2024'!$AL$45:$BZ$56,25)*BG198</f>
        <v>0</v>
      </c>
      <c r="BI198" s="604"/>
      <c r="BJ198" s="270">
        <f>VLOOKUP(V198,'[1]PPTOS GENERALES 2024'!$AL$45:$BZ$56,26)*BI198</f>
        <v>0</v>
      </c>
      <c r="BK198" s="604"/>
      <c r="BL198" s="270">
        <f>VLOOKUP(V198,'[1]PPTOS GENERALES 2024'!$AL$45:$BZ$56,27)*BK198</f>
        <v>0</v>
      </c>
      <c r="BM198" s="270"/>
      <c r="BN198" s="270">
        <f>VLOOKUP(V198,'[1]PPTOS GENERALES 2024'!$AL$45:$BZ$56,28)*BM198</f>
        <v>0</v>
      </c>
      <c r="BO198" s="270"/>
      <c r="BP198" s="270">
        <f>VLOOKUP(V198,'[1]PPTOS GENERALES 2024'!$AL$45:$BZ$56,29)*BO198</f>
        <v>0</v>
      </c>
      <c r="BQ198" s="270"/>
      <c r="BR198" s="270">
        <f>VLOOKUP(V198,'[1]PPTOS GENERALES 2024'!$AL$45:$BZ$56,30)*BQ198</f>
        <v>0</v>
      </c>
      <c r="BS198" s="270"/>
      <c r="BT198" s="270">
        <f>VLOOKUP(V198,'[1]PPTOS GENERALES 2024'!$AL$45:$BZ$56,31)*BS198</f>
        <v>0</v>
      </c>
      <c r="BU198" s="270"/>
      <c r="BV198" s="270">
        <f>VLOOKUP(V198,'[1]PPTOS GENERALES 2024'!$AL$45:$BZ$56,32)*BU198</f>
        <v>0</v>
      </c>
      <c r="BW198" s="270"/>
      <c r="BX198" s="270">
        <f>VLOOKUP(V198,'[1]PPTOS GENERALES 2024'!$AL$45:$BZ$56,33)*BW198</f>
        <v>0</v>
      </c>
      <c r="BY198" s="270"/>
      <c r="BZ198" s="270">
        <f>VLOOKUP(V198,'[1]PPTOS GENERALES 2024'!$AL$45:$BZ$56,34)*BY198</f>
        <v>0</v>
      </c>
      <c r="CA198" s="270"/>
      <c r="CB198" s="270">
        <f>VLOOKUP(V198,'[1]PPTOS GENERALES 2024'!$AL$45:$BZ$56,35)*CA198</f>
        <v>0</v>
      </c>
      <c r="CC198" s="270">
        <v>0</v>
      </c>
      <c r="CD198" s="270">
        <f>VLOOKUP(V198,'[1]PPTOS GENERALES 2024'!$AL$45:$BZ$56,36)*CC198</f>
        <v>0</v>
      </c>
      <c r="CE198" s="270">
        <v>0</v>
      </c>
      <c r="CF198" s="270">
        <f>VLOOKUP(V198,'[1]PPTOS GENERALES 2024'!$AL$45:$BZ$56,37)*CE198</f>
        <v>0</v>
      </c>
      <c r="CG198" s="270">
        <v>0</v>
      </c>
      <c r="CH198" s="270">
        <f>VLOOKUP(V198,'[1]PPTOS GENERALES 2024'!$AL$45:$BZ$56,38)*CG198</f>
        <v>0</v>
      </c>
      <c r="CI198" s="270">
        <v>0</v>
      </c>
      <c r="CJ198" s="270">
        <f>VLOOKUP(V198,'[1]PPTOS GENERALES 2024'!$AL$45:$BZ$56,39)*CI198</f>
        <v>0</v>
      </c>
      <c r="CK198" s="270"/>
      <c r="CL198" s="270">
        <f>VLOOKUP(V198,'[1]PPTOS GENERALES 2024'!$AL$45:$BZ$56,40)*CK198</f>
        <v>0</v>
      </c>
      <c r="CM198" s="270"/>
      <c r="CN198" s="270">
        <f>VLOOKUP(V198,'[1]PPTOS GENERALES 2024'!$AL$45:$BZ$56,41)*CM198</f>
        <v>0</v>
      </c>
      <c r="CO198" s="601"/>
      <c r="CP198" s="601">
        <f t="array" ref="CP198">(Z198*12)+(AC198*2)</f>
        <v>0</v>
      </c>
      <c r="CQ198" s="601"/>
      <c r="CR198" s="601">
        <f>'[1]DIFERENCIAS ADMINISTRATIVO'!BX13</f>
        <v>8204.6593333333367</v>
      </c>
      <c r="CS198" s="601"/>
      <c r="CT198" s="601"/>
      <c r="CU198" s="601"/>
      <c r="CV198" s="606">
        <f t="shared" si="145"/>
        <v>8204.6593333333367</v>
      </c>
      <c r="CW198" s="601"/>
      <c r="CX198" s="601"/>
      <c r="CY198" s="270">
        <f t="shared" si="136"/>
        <v>0</v>
      </c>
      <c r="CZ198" s="278">
        <f t="shared" si="137"/>
        <v>0</v>
      </c>
      <c r="DA198" s="607">
        <f t="shared" si="144"/>
        <v>8204.6593333333367</v>
      </c>
      <c r="DB198" s="390"/>
      <c r="DC198" s="400"/>
      <c r="DD198" s="401"/>
      <c r="DE198" s="391"/>
      <c r="DF198" s="391"/>
      <c r="DG198" s="391"/>
      <c r="DH198" s="389"/>
      <c r="DI198" s="608"/>
      <c r="DJ198" s="608"/>
      <c r="DK198" s="610"/>
      <c r="DL198" s="611"/>
      <c r="DM198" s="611"/>
      <c r="DN198" s="404"/>
      <c r="DO198" s="405"/>
      <c r="DP198" s="405"/>
      <c r="DQ198" s="405"/>
      <c r="DR198" s="405"/>
      <c r="DS198" s="405"/>
      <c r="DT198" s="405"/>
      <c r="DU198" s="405"/>
      <c r="DV198" s="405"/>
      <c r="DW198" s="405"/>
      <c r="DX198" s="405"/>
      <c r="DY198" s="204"/>
      <c r="DZ198" s="406"/>
      <c r="EA198" s="406"/>
      <c r="EB198" s="407"/>
      <c r="EC198" s="408"/>
      <c r="ED198" s="409"/>
      <c r="EE198" s="204"/>
      <c r="EF198" s="204"/>
      <c r="EG198" s="204"/>
      <c r="EH198" s="204"/>
      <c r="EI198" s="134" t="s">
        <v>123</v>
      </c>
      <c r="EJ198" s="612">
        <v>920</v>
      </c>
      <c r="EK198" s="613" t="s">
        <v>318</v>
      </c>
      <c r="EL198" s="614">
        <v>2</v>
      </c>
      <c r="EM198" s="614">
        <v>0</v>
      </c>
      <c r="EN198" s="615" t="s">
        <v>132</v>
      </c>
      <c r="EO198" s="616" t="s">
        <v>132</v>
      </c>
      <c r="EP198" s="617"/>
      <c r="EQ198" s="617"/>
      <c r="ER198" s="617"/>
      <c r="ES198" s="617"/>
      <c r="ET198" s="617"/>
      <c r="EU198" s="617"/>
      <c r="EV198" s="617"/>
      <c r="EW198" s="617"/>
      <c r="EX198" s="617"/>
      <c r="EY198" s="617"/>
      <c r="EZ198" s="617"/>
      <c r="FA198" s="617"/>
      <c r="FB198" s="617"/>
      <c r="FC198" s="617"/>
      <c r="FD198" s="617"/>
      <c r="FE198" s="617"/>
      <c r="FF198" s="617"/>
      <c r="FG198" s="617"/>
      <c r="FH198" s="617"/>
      <c r="FI198" s="617"/>
      <c r="FJ198" s="617"/>
      <c r="FK198" s="617"/>
      <c r="FL198" s="617"/>
      <c r="FM198" s="617"/>
      <c r="FN198" s="617"/>
      <c r="FO198" s="617"/>
      <c r="FP198" s="617"/>
      <c r="FQ198" s="617"/>
      <c r="FR198" s="617"/>
      <c r="FS198" s="617"/>
      <c r="FT198" s="617"/>
      <c r="FU198" s="617"/>
      <c r="FV198" s="617"/>
      <c r="FW198" s="617"/>
      <c r="FX198" s="617"/>
      <c r="FY198" s="617"/>
      <c r="FZ198" s="617"/>
      <c r="GA198" s="617"/>
      <c r="GB198" s="617"/>
      <c r="GC198" s="617"/>
      <c r="GD198" s="617"/>
      <c r="GE198" s="617"/>
      <c r="GF198" s="617"/>
      <c r="GG198" s="617"/>
      <c r="GH198" s="617"/>
      <c r="GI198" s="617"/>
      <c r="GJ198" s="617"/>
      <c r="GK198" s="617"/>
      <c r="GL198" s="617"/>
      <c r="GM198" s="617"/>
      <c r="GN198" s="617"/>
      <c r="GO198" s="617"/>
      <c r="GP198" s="617"/>
      <c r="GQ198" s="617"/>
      <c r="GR198" s="617"/>
      <c r="GS198" s="617"/>
      <c r="GT198" s="617"/>
      <c r="GU198" s="617"/>
      <c r="GV198" s="617"/>
      <c r="GW198" s="617"/>
      <c r="GX198" s="617"/>
      <c r="GY198" s="617"/>
      <c r="GZ198" s="617"/>
      <c r="HA198" s="617"/>
      <c r="HB198" s="617"/>
      <c r="HC198" s="617"/>
      <c r="HD198" s="617"/>
      <c r="HE198" s="617"/>
      <c r="HF198" s="617"/>
      <c r="HG198" s="617"/>
      <c r="HH198" s="617"/>
      <c r="HI198" s="617"/>
      <c r="HJ198" s="617"/>
      <c r="HK198" s="617"/>
      <c r="HL198" s="617"/>
      <c r="HM198" s="617"/>
      <c r="HN198" s="617"/>
      <c r="HO198" s="617"/>
      <c r="HP198" s="617"/>
      <c r="HQ198" s="617"/>
      <c r="HR198" s="617"/>
      <c r="HS198" s="617"/>
      <c r="HT198" s="617"/>
      <c r="HU198" s="617"/>
      <c r="HV198" s="617"/>
      <c r="HW198" s="617"/>
      <c r="HX198" s="617"/>
      <c r="HY198" s="617"/>
      <c r="HZ198" s="617"/>
      <c r="IA198" s="617"/>
      <c r="IB198" s="617"/>
      <c r="IC198" s="617"/>
      <c r="ID198" s="617"/>
      <c r="IE198" s="617"/>
      <c r="IF198" s="617"/>
      <c r="IG198" s="617"/>
      <c r="IH198" s="617"/>
      <c r="II198" s="617"/>
      <c r="IJ198" s="617"/>
      <c r="IK198" s="617"/>
      <c r="IL198" s="617"/>
      <c r="IM198" s="617"/>
      <c r="IN198" s="617"/>
      <c r="IO198" s="617"/>
      <c r="IP198" s="617"/>
      <c r="IQ198" s="617"/>
      <c r="IR198" s="617"/>
      <c r="IS198" s="617"/>
      <c r="IT198" s="617"/>
      <c r="IU198" s="617"/>
      <c r="IV198" s="617"/>
      <c r="IW198" s="617"/>
      <c r="IX198" s="617"/>
      <c r="IY198" s="617"/>
      <c r="IZ198" s="617"/>
      <c r="JA198" s="617"/>
      <c r="JB198" s="617"/>
      <c r="JC198" s="617"/>
      <c r="JD198" s="617"/>
      <c r="JE198" s="617"/>
      <c r="JF198" s="617"/>
      <c r="JG198" s="617"/>
      <c r="JH198" s="617"/>
      <c r="JI198" s="617"/>
      <c r="JJ198" s="617"/>
      <c r="JK198" s="617"/>
      <c r="JL198" s="617"/>
      <c r="JM198" s="617"/>
      <c r="JN198" s="617"/>
      <c r="JO198" s="617"/>
      <c r="JP198" s="617"/>
      <c r="JQ198" s="617"/>
      <c r="JR198" s="617"/>
      <c r="JS198" s="617"/>
      <c r="JT198" s="617"/>
      <c r="JU198" s="617"/>
      <c r="JV198" s="617"/>
      <c r="JW198" s="617"/>
      <c r="JX198" s="617"/>
      <c r="JY198" s="617"/>
      <c r="JZ198" s="617"/>
      <c r="KA198" s="617"/>
      <c r="KB198" s="617"/>
      <c r="KC198" s="617"/>
      <c r="KD198" s="617"/>
      <c r="KE198" s="617"/>
      <c r="KF198" s="617"/>
      <c r="KG198" s="617"/>
      <c r="KH198" s="617"/>
      <c r="KI198" s="617"/>
      <c r="KJ198" s="617"/>
      <c r="KK198" s="617"/>
      <c r="KL198" s="617"/>
      <c r="KM198" s="617"/>
      <c r="KN198" s="617"/>
      <c r="KO198" s="617"/>
      <c r="KP198" s="617"/>
      <c r="KQ198" s="617"/>
      <c r="KR198" s="617"/>
      <c r="KS198" s="617"/>
      <c r="KT198" s="617"/>
      <c r="KU198" s="617"/>
      <c r="KV198" s="617"/>
      <c r="KW198" s="617"/>
      <c r="KX198" s="617"/>
      <c r="KY198" s="617"/>
      <c r="KZ198" s="617"/>
      <c r="LA198" s="617"/>
      <c r="LB198" s="617"/>
      <c r="LC198" s="617"/>
      <c r="LD198" s="617"/>
      <c r="LE198" s="617"/>
      <c r="LF198" s="617"/>
      <c r="LG198" s="617"/>
      <c r="LH198" s="617"/>
      <c r="LI198" s="617"/>
      <c r="LJ198" s="617"/>
      <c r="LK198" s="617"/>
      <c r="LL198" s="617"/>
      <c r="LM198" s="617"/>
      <c r="LN198" s="617"/>
      <c r="LO198" s="617"/>
      <c r="LP198" s="617"/>
      <c r="LQ198" s="617"/>
      <c r="LR198" s="617"/>
      <c r="LS198" s="617"/>
      <c r="LT198" s="617"/>
      <c r="LU198" s="617"/>
      <c r="LV198" s="617"/>
      <c r="LW198" s="617"/>
      <c r="LX198" s="617"/>
      <c r="LY198" s="617"/>
      <c r="LZ198" s="617"/>
      <c r="MA198" s="617"/>
      <c r="MB198" s="617"/>
      <c r="MC198" s="617"/>
      <c r="MD198" s="617"/>
      <c r="ME198" s="617"/>
      <c r="MF198" s="617"/>
      <c r="MG198" s="617"/>
      <c r="MH198" s="617"/>
      <c r="MI198" s="617"/>
      <c r="MJ198" s="617"/>
      <c r="MK198" s="617"/>
      <c r="ML198" s="617"/>
      <c r="MM198" s="617"/>
      <c r="MN198" s="617"/>
      <c r="MO198" s="617"/>
      <c r="MP198" s="617"/>
      <c r="MQ198" s="617"/>
      <c r="MR198" s="617"/>
      <c r="MS198" s="617"/>
      <c r="MT198" s="617"/>
      <c r="MU198" s="617"/>
      <c r="MV198" s="617"/>
      <c r="MW198" s="617"/>
      <c r="MX198" s="617"/>
      <c r="MY198" s="617"/>
      <c r="MZ198" s="617"/>
      <c r="NA198" s="617"/>
      <c r="NB198" s="617"/>
      <c r="NC198" s="617"/>
      <c r="ND198" s="617"/>
      <c r="NE198" s="617"/>
      <c r="NF198" s="617"/>
      <c r="NG198" s="617"/>
      <c r="NH198" s="617"/>
      <c r="NI198" s="617"/>
      <c r="NJ198" s="617"/>
      <c r="NK198" s="617"/>
      <c r="NL198" s="617"/>
      <c r="NM198" s="617"/>
      <c r="NN198" s="617"/>
      <c r="NO198" s="617"/>
      <c r="NP198" s="617"/>
      <c r="NQ198" s="617"/>
      <c r="NR198" s="617"/>
      <c r="NS198" s="617"/>
      <c r="NT198" s="617"/>
      <c r="NU198" s="617"/>
      <c r="NV198" s="617"/>
      <c r="NW198" s="617"/>
      <c r="NX198" s="617"/>
      <c r="NY198" s="617"/>
      <c r="NZ198" s="617"/>
      <c r="OA198" s="617"/>
      <c r="OB198" s="617"/>
      <c r="OC198" s="617"/>
      <c r="OD198" s="617"/>
      <c r="OE198" s="617"/>
      <c r="OF198" s="617"/>
      <c r="OG198" s="617"/>
      <c r="OH198" s="617"/>
      <c r="OI198" s="617"/>
      <c r="OJ198" s="617"/>
      <c r="OK198" s="617"/>
      <c r="OL198" s="617"/>
      <c r="OM198" s="617"/>
      <c r="ON198" s="617"/>
      <c r="OO198" s="617"/>
      <c r="OP198" s="617"/>
      <c r="OQ198" s="617"/>
      <c r="OR198" s="617"/>
      <c r="OS198" s="617"/>
      <c r="OT198" s="617"/>
      <c r="OU198" s="617"/>
      <c r="OV198" s="617"/>
      <c r="OW198" s="617"/>
      <c r="OX198" s="617"/>
      <c r="OY198" s="617"/>
      <c r="OZ198" s="617"/>
      <c r="PA198" s="617"/>
      <c r="PB198" s="617"/>
      <c r="PC198" s="617"/>
      <c r="PD198" s="617"/>
      <c r="PE198" s="617"/>
      <c r="PF198" s="617"/>
      <c r="PG198" s="617"/>
      <c r="PH198" s="617"/>
      <c r="PI198" s="617"/>
      <c r="PJ198" s="617"/>
      <c r="PK198" s="617"/>
      <c r="PL198" s="617"/>
      <c r="PM198" s="617"/>
      <c r="PN198" s="617"/>
      <c r="PO198" s="617"/>
      <c r="PP198" s="617"/>
      <c r="PQ198" s="617"/>
      <c r="PR198" s="617"/>
      <c r="PS198" s="617"/>
      <c r="PT198" s="617"/>
      <c r="PU198" s="617"/>
      <c r="PV198" s="617"/>
      <c r="PW198" s="617"/>
      <c r="PX198" s="617"/>
      <c r="PY198" s="617"/>
      <c r="PZ198" s="617"/>
      <c r="QA198" s="617"/>
      <c r="QB198" s="617"/>
      <c r="QC198" s="617"/>
      <c r="QD198" s="617"/>
      <c r="QE198" s="617"/>
      <c r="QF198" s="617"/>
      <c r="QG198" s="617"/>
      <c r="QH198" s="617"/>
      <c r="QI198" s="617"/>
      <c r="QJ198" s="617"/>
      <c r="QK198" s="617"/>
      <c r="QL198" s="617"/>
      <c r="QM198" s="617"/>
      <c r="QN198" s="617"/>
      <c r="QO198" s="617"/>
      <c r="QP198" s="617"/>
      <c r="QQ198" s="617"/>
      <c r="QR198" s="617"/>
      <c r="QS198" s="617"/>
      <c r="QT198" s="617"/>
      <c r="QU198" s="617"/>
      <c r="QV198" s="617"/>
      <c r="QW198" s="617"/>
      <c r="QX198" s="617"/>
      <c r="QY198" s="617"/>
      <c r="QZ198" s="617"/>
      <c r="RA198" s="617"/>
      <c r="RB198" s="617"/>
      <c r="RC198" s="617"/>
      <c r="RD198" s="617"/>
      <c r="RE198" s="617"/>
      <c r="RF198" s="617"/>
      <c r="RG198" s="617"/>
      <c r="RH198" s="617"/>
      <c r="RI198" s="617"/>
      <c r="RJ198" s="617"/>
      <c r="RK198" s="617"/>
      <c r="RL198" s="617"/>
      <c r="RM198" s="617"/>
      <c r="RN198" s="617"/>
      <c r="RO198" s="617"/>
      <c r="RP198" s="617"/>
      <c r="RQ198" s="617"/>
      <c r="RR198" s="617"/>
      <c r="RS198" s="617"/>
      <c r="RT198" s="617"/>
      <c r="RU198" s="617"/>
      <c r="RV198" s="617"/>
      <c r="RW198" s="617"/>
      <c r="RX198" s="617"/>
      <c r="RY198" s="617"/>
      <c r="RZ198" s="617"/>
      <c r="SA198" s="617"/>
      <c r="SB198" s="617"/>
      <c r="SC198" s="617"/>
      <c r="SD198" s="617"/>
      <c r="SE198" s="617"/>
      <c r="SF198" s="617"/>
      <c r="SG198" s="617"/>
      <c r="SH198" s="617"/>
      <c r="SI198" s="617"/>
      <c r="SJ198" s="617"/>
      <c r="SK198" s="617"/>
      <c r="SL198" s="617"/>
      <c r="SM198" s="617"/>
      <c r="SN198" s="617"/>
      <c r="SO198" s="617"/>
      <c r="SP198" s="617"/>
      <c r="SQ198" s="617"/>
      <c r="SR198" s="617"/>
      <c r="SS198" s="617"/>
      <c r="ST198" s="617"/>
      <c r="SU198" s="617"/>
      <c r="SV198" s="617"/>
      <c r="SW198" s="617"/>
      <c r="SX198" s="617"/>
      <c r="SY198" s="617"/>
      <c r="SZ198" s="617"/>
      <c r="TA198" s="617"/>
      <c r="TB198" s="617"/>
      <c r="TC198" s="617"/>
      <c r="TD198" s="617"/>
      <c r="TE198" s="617"/>
      <c r="TF198" s="617"/>
      <c r="TG198" s="617"/>
      <c r="TH198" s="617"/>
      <c r="TI198" s="617"/>
      <c r="TJ198" s="617"/>
      <c r="TK198" s="617"/>
      <c r="TL198" s="617"/>
      <c r="TM198" s="617"/>
      <c r="TN198" s="617"/>
      <c r="TO198" s="617"/>
      <c r="TP198" s="617"/>
      <c r="TQ198" s="617"/>
      <c r="TR198" s="617"/>
      <c r="TS198" s="617"/>
      <c r="TT198" s="617"/>
      <c r="TU198" s="617"/>
      <c r="TV198" s="617"/>
      <c r="TW198" s="617"/>
      <c r="TX198" s="617"/>
      <c r="TY198" s="617"/>
      <c r="TZ198" s="617"/>
      <c r="UA198" s="617"/>
      <c r="UB198" s="617"/>
      <c r="UC198" s="617"/>
      <c r="UD198" s="617"/>
      <c r="UE198" s="617"/>
      <c r="UF198" s="617"/>
      <c r="UG198" s="617"/>
      <c r="UH198" s="617"/>
      <c r="UI198" s="617"/>
      <c r="UJ198" s="617"/>
      <c r="UK198" s="617"/>
      <c r="UL198" s="617"/>
      <c r="UM198" s="617"/>
      <c r="UN198" s="617"/>
      <c r="UO198" s="617"/>
      <c r="UP198" s="617"/>
      <c r="UQ198" s="617"/>
      <c r="UR198" s="617"/>
      <c r="US198" s="617"/>
      <c r="UT198" s="617"/>
      <c r="UU198" s="617"/>
      <c r="UV198" s="617"/>
      <c r="UW198" s="617"/>
      <c r="UX198" s="617"/>
      <c r="UY198" s="617"/>
      <c r="UZ198" s="617"/>
      <c r="VA198" s="617"/>
      <c r="VB198" s="617"/>
      <c r="VC198" s="617"/>
      <c r="VD198" s="617"/>
      <c r="VE198" s="617"/>
      <c r="VF198" s="617"/>
      <c r="VG198" s="617"/>
      <c r="VH198" s="617"/>
      <c r="VI198" s="617"/>
      <c r="VJ198" s="617"/>
      <c r="VK198" s="617"/>
      <c r="VL198" s="617"/>
      <c r="VM198" s="617"/>
      <c r="VN198" s="617"/>
      <c r="VO198" s="617"/>
      <c r="VP198" s="617"/>
      <c r="VQ198" s="617"/>
      <c r="VR198" s="617"/>
      <c r="VS198" s="617"/>
      <c r="VT198" s="617"/>
      <c r="VU198" s="617"/>
      <c r="VV198" s="617"/>
      <c r="VW198" s="617"/>
      <c r="VX198" s="617"/>
      <c r="VY198" s="617"/>
      <c r="VZ198" s="617"/>
      <c r="WA198" s="617"/>
      <c r="WB198" s="617"/>
      <c r="WC198" s="617"/>
      <c r="WD198" s="617"/>
      <c r="WE198" s="617"/>
      <c r="WF198" s="617"/>
      <c r="WG198" s="617"/>
      <c r="WH198" s="617"/>
      <c r="WI198" s="617"/>
      <c r="WJ198" s="617"/>
      <c r="WK198" s="617"/>
      <c r="WL198" s="617"/>
      <c r="WM198" s="617"/>
      <c r="WN198" s="617"/>
      <c r="WO198" s="617"/>
      <c r="WP198" s="617"/>
      <c r="WQ198" s="617"/>
      <c r="WR198" s="617"/>
      <c r="WS198" s="617"/>
      <c r="WT198" s="617"/>
      <c r="WU198" s="617"/>
      <c r="WV198" s="617"/>
      <c r="WW198" s="617"/>
      <c r="WX198" s="617"/>
      <c r="WY198" s="617"/>
      <c r="WZ198" s="617"/>
      <c r="XA198" s="617"/>
      <c r="XB198" s="617"/>
      <c r="XC198" s="617"/>
      <c r="XD198" s="617"/>
      <c r="XE198" s="617"/>
      <c r="XF198" s="617"/>
      <c r="XG198" s="617"/>
      <c r="XH198" s="617"/>
      <c r="XI198" s="617"/>
      <c r="XJ198" s="617"/>
      <c r="XK198" s="617"/>
      <c r="XL198" s="617"/>
      <c r="XM198" s="617"/>
      <c r="XN198" s="617"/>
      <c r="XO198" s="617"/>
      <c r="XP198" s="617"/>
      <c r="XQ198" s="617"/>
      <c r="XR198" s="617"/>
      <c r="XS198" s="617"/>
      <c r="XT198" s="617"/>
      <c r="XU198" s="617"/>
      <c r="XV198" s="617"/>
      <c r="XW198" s="617"/>
      <c r="XX198" s="617"/>
      <c r="XY198" s="617"/>
      <c r="XZ198" s="617"/>
      <c r="YA198" s="617"/>
      <c r="YB198" s="617"/>
      <c r="YC198" s="617"/>
      <c r="YD198" s="617"/>
      <c r="YE198" s="617"/>
      <c r="YF198" s="617"/>
      <c r="YG198" s="617"/>
      <c r="YH198" s="617"/>
      <c r="YI198" s="617"/>
      <c r="YJ198" s="617"/>
      <c r="YK198" s="617"/>
      <c r="YL198" s="617"/>
      <c r="YM198" s="617"/>
      <c r="YN198" s="617"/>
      <c r="YO198" s="617"/>
      <c r="YP198" s="617"/>
      <c r="YQ198" s="617"/>
      <c r="YR198" s="617"/>
      <c r="YS198" s="617"/>
      <c r="YT198" s="617"/>
      <c r="YU198" s="617"/>
      <c r="YV198" s="617"/>
      <c r="YW198" s="617"/>
      <c r="YX198" s="617"/>
      <c r="YY198" s="617"/>
      <c r="YZ198" s="617"/>
      <c r="ZA198" s="617"/>
      <c r="ZB198" s="617"/>
      <c r="ZC198" s="617"/>
      <c r="ZD198" s="617"/>
      <c r="ZE198" s="617"/>
      <c r="ZF198" s="617"/>
      <c r="ZG198" s="617"/>
      <c r="ZH198" s="617"/>
      <c r="ZI198" s="617"/>
      <c r="ZJ198" s="617"/>
      <c r="ZK198" s="617"/>
      <c r="ZL198" s="617"/>
      <c r="ZM198" s="617"/>
      <c r="ZN198" s="617"/>
      <c r="ZO198" s="617"/>
      <c r="ZP198" s="617"/>
      <c r="ZQ198" s="617"/>
      <c r="ZR198" s="617"/>
      <c r="ZS198" s="617"/>
      <c r="ZT198" s="617"/>
      <c r="ZU198" s="617"/>
      <c r="ZV198" s="617"/>
      <c r="ZW198" s="617"/>
      <c r="ZX198" s="617"/>
      <c r="ZY198" s="617"/>
      <c r="ZZ198" s="617"/>
      <c r="AAA198" s="617"/>
      <c r="AAB198" s="617"/>
      <c r="AAC198" s="617"/>
      <c r="AAD198" s="617"/>
      <c r="AAE198" s="617"/>
      <c r="AAF198" s="617"/>
      <c r="AAG198" s="617"/>
      <c r="AAH198" s="617"/>
      <c r="AAI198" s="617"/>
      <c r="AAJ198" s="617"/>
      <c r="AAK198" s="617"/>
      <c r="AAL198" s="617"/>
      <c r="AAM198" s="617"/>
      <c r="AAN198" s="617"/>
      <c r="AAO198" s="617"/>
      <c r="AAP198" s="617"/>
      <c r="AAQ198" s="617"/>
      <c r="AAR198" s="617"/>
      <c r="AAS198" s="617"/>
      <c r="AAT198" s="617"/>
      <c r="AAU198" s="617"/>
      <c r="AAV198" s="617"/>
      <c r="AAW198" s="617"/>
      <c r="AAX198" s="617"/>
      <c r="AAY198" s="617"/>
      <c r="AAZ198" s="617"/>
      <c r="ABA198" s="617"/>
      <c r="ABB198" s="617"/>
      <c r="ABC198" s="617"/>
      <c r="ABD198" s="617"/>
      <c r="ABE198" s="617"/>
      <c r="ABF198" s="617"/>
      <c r="ABG198" s="617"/>
      <c r="ABH198" s="617"/>
      <c r="ABI198" s="617"/>
      <c r="ABJ198" s="617"/>
      <c r="ABK198" s="617"/>
      <c r="ABL198" s="617"/>
      <c r="ABM198" s="617"/>
      <c r="ABN198" s="617"/>
      <c r="ABO198" s="617"/>
      <c r="ABP198" s="617"/>
      <c r="ABQ198" s="617"/>
      <c r="ABR198" s="617"/>
      <c r="ABS198" s="617"/>
      <c r="ABT198" s="617"/>
      <c r="ABU198" s="617"/>
      <c r="ABV198" s="617"/>
      <c r="ABW198" s="617"/>
      <c r="ABX198" s="617"/>
      <c r="ABY198" s="617"/>
      <c r="ABZ198" s="617"/>
      <c r="ACA198" s="617"/>
      <c r="ACB198" s="617"/>
      <c r="ACC198" s="617"/>
      <c r="ACD198" s="617"/>
      <c r="ACE198" s="617"/>
      <c r="ACF198" s="617"/>
      <c r="ACG198" s="617"/>
      <c r="ACH198" s="617"/>
      <c r="ACI198" s="617"/>
      <c r="ACJ198" s="617"/>
      <c r="ACK198" s="617"/>
      <c r="ACL198" s="617"/>
      <c r="ACM198" s="617"/>
      <c r="ACN198" s="617"/>
      <c r="ACO198" s="617"/>
      <c r="ACP198" s="617"/>
      <c r="ACQ198" s="617"/>
      <c r="ACR198" s="617"/>
      <c r="ACS198" s="617"/>
      <c r="ACT198" s="617"/>
      <c r="ACU198" s="617"/>
      <c r="ACV198" s="617"/>
      <c r="ACW198" s="617"/>
      <c r="ACX198" s="617"/>
      <c r="ACY198" s="617"/>
      <c r="ACZ198" s="617"/>
      <c r="ADA198" s="617"/>
      <c r="ADB198" s="617"/>
      <c r="ADC198" s="617"/>
      <c r="ADD198" s="617"/>
      <c r="ADE198" s="617"/>
      <c r="ADF198" s="617"/>
      <c r="ADG198" s="617"/>
      <c r="ADH198" s="617"/>
      <c r="ADI198" s="617"/>
      <c r="ADJ198" s="617"/>
      <c r="ADK198" s="617"/>
      <c r="ADL198" s="617"/>
      <c r="ADM198" s="617"/>
      <c r="ADN198" s="617"/>
      <c r="ADO198" s="617"/>
      <c r="ADP198" s="617"/>
      <c r="ADQ198" s="617"/>
      <c r="ADR198" s="617"/>
      <c r="ADS198" s="617"/>
      <c r="ADT198" s="617"/>
      <c r="ADU198" s="617"/>
      <c r="ADV198" s="617"/>
      <c r="ADW198" s="617"/>
      <c r="ADX198" s="617"/>
      <c r="ADY198" s="617"/>
      <c r="ADZ198" s="617"/>
      <c r="AEA198" s="617"/>
      <c r="AEB198" s="617"/>
      <c r="AEC198" s="617"/>
      <c r="AED198" s="617"/>
      <c r="AEE198" s="617"/>
      <c r="AEF198" s="617"/>
      <c r="AEG198" s="617"/>
      <c r="AEH198" s="617"/>
      <c r="AEI198" s="617"/>
      <c r="AEJ198" s="617"/>
      <c r="AEK198" s="617"/>
      <c r="AEL198" s="617"/>
      <c r="AEM198" s="617"/>
      <c r="AEN198" s="617"/>
      <c r="AEO198" s="617"/>
      <c r="AEP198" s="617"/>
      <c r="AEQ198" s="617"/>
      <c r="AER198" s="617"/>
      <c r="AES198" s="617"/>
      <c r="AET198" s="617"/>
      <c r="AEU198" s="617"/>
      <c r="AEV198" s="617"/>
      <c r="AEW198" s="617"/>
      <c r="AEX198" s="617"/>
      <c r="AEY198" s="617"/>
      <c r="AEZ198" s="617"/>
      <c r="AFA198" s="617"/>
      <c r="AFB198" s="617"/>
      <c r="AFC198" s="617"/>
      <c r="AFD198" s="617"/>
      <c r="AFE198" s="617"/>
      <c r="AFF198" s="617"/>
      <c r="AFG198" s="617"/>
      <c r="AFH198" s="617"/>
      <c r="AFI198" s="617"/>
      <c r="AFJ198" s="617"/>
      <c r="AFK198" s="617"/>
      <c r="AFL198" s="617"/>
      <c r="AFM198" s="617"/>
      <c r="AFN198" s="617"/>
      <c r="AFO198" s="617"/>
      <c r="AFP198" s="617"/>
      <c r="AFQ198" s="617"/>
      <c r="AFR198" s="617"/>
      <c r="AFS198" s="617"/>
      <c r="AFT198" s="617"/>
      <c r="AFU198" s="617"/>
      <c r="AFV198" s="617"/>
      <c r="AFW198" s="617"/>
      <c r="AFX198" s="617"/>
      <c r="AFY198" s="617"/>
      <c r="AFZ198" s="617"/>
      <c r="AGA198" s="617"/>
      <c r="AGB198" s="617"/>
      <c r="AGC198" s="617"/>
      <c r="AGD198" s="617"/>
      <c r="AGE198" s="617"/>
      <c r="AGF198" s="617"/>
      <c r="AGG198" s="617"/>
      <c r="AGH198" s="617"/>
      <c r="AGI198" s="617"/>
      <c r="AGJ198" s="617"/>
      <c r="AGK198" s="617"/>
      <c r="AGL198" s="617"/>
      <c r="AGM198" s="617"/>
      <c r="AGN198" s="617"/>
      <c r="AGO198" s="617"/>
      <c r="AGP198" s="617"/>
      <c r="AGQ198" s="617"/>
      <c r="AGR198" s="617"/>
      <c r="AGS198" s="617"/>
      <c r="AGT198" s="617"/>
      <c r="AGU198" s="617"/>
      <c r="AGV198" s="617"/>
      <c r="AGW198" s="617"/>
      <c r="AGX198" s="617"/>
      <c r="AGY198" s="617"/>
      <c r="AGZ198" s="617"/>
      <c r="AHA198" s="617"/>
      <c r="AHB198" s="617"/>
      <c r="AHC198" s="617"/>
      <c r="AHD198" s="617"/>
      <c r="AHE198" s="617"/>
      <c r="AHF198" s="617"/>
      <c r="AHG198" s="617"/>
      <c r="AHH198" s="617"/>
      <c r="AHI198" s="617"/>
      <c r="AHJ198" s="617"/>
      <c r="AHK198" s="617"/>
      <c r="AHL198" s="617"/>
      <c r="AHM198" s="617"/>
      <c r="AHN198" s="617"/>
      <c r="AHO198" s="617"/>
      <c r="AHP198" s="617"/>
      <c r="AHQ198" s="617"/>
      <c r="AHR198" s="617"/>
      <c r="AHS198" s="617"/>
      <c r="AHT198" s="617"/>
      <c r="AHU198" s="617"/>
      <c r="AHV198" s="617"/>
      <c r="AHW198" s="617"/>
      <c r="AHX198" s="617"/>
      <c r="AHY198" s="617"/>
      <c r="AHZ198" s="617"/>
      <c r="AIA198" s="617"/>
      <c r="AIB198" s="617"/>
      <c r="AIC198" s="617"/>
      <c r="AID198" s="617"/>
      <c r="AIE198" s="617"/>
      <c r="AIF198" s="617"/>
      <c r="AIG198" s="617"/>
      <c r="AIH198" s="617"/>
      <c r="AII198" s="617"/>
      <c r="AIJ198" s="617"/>
      <c r="AIK198" s="617"/>
      <c r="AIL198" s="617"/>
      <c r="AIM198" s="617"/>
      <c r="AIN198" s="617"/>
      <c r="AIO198" s="617"/>
      <c r="AIP198" s="617"/>
      <c r="AIQ198" s="617"/>
      <c r="AIR198" s="617"/>
      <c r="AIS198" s="617"/>
      <c r="AIT198" s="617"/>
      <c r="AIU198" s="617"/>
      <c r="AIV198" s="617"/>
      <c r="AIW198" s="617"/>
      <c r="AIX198" s="617"/>
      <c r="AIY198" s="617"/>
      <c r="AIZ198" s="617"/>
      <c r="AJA198" s="617"/>
      <c r="AJB198" s="617"/>
      <c r="AJC198" s="617"/>
      <c r="AJD198" s="617"/>
      <c r="AJE198" s="617"/>
      <c r="AJF198" s="617"/>
      <c r="AJG198" s="617"/>
      <c r="AJH198" s="617"/>
      <c r="AJI198" s="617"/>
      <c r="AJJ198" s="617"/>
      <c r="AJK198" s="617"/>
      <c r="AJL198" s="617"/>
      <c r="AJM198" s="617"/>
      <c r="AJN198" s="617"/>
      <c r="AJO198" s="617"/>
      <c r="AJP198" s="617"/>
      <c r="AJQ198" s="617"/>
      <c r="AJR198" s="617"/>
      <c r="AJS198" s="617"/>
      <c r="AJT198" s="617"/>
      <c r="AJU198" s="617"/>
      <c r="AJV198" s="617"/>
      <c r="AJW198" s="617"/>
      <c r="AJX198" s="617"/>
      <c r="AJY198" s="617"/>
      <c r="AJZ198" s="617"/>
      <c r="AKA198" s="617"/>
      <c r="AKB198" s="617"/>
      <c r="AKC198" s="617"/>
      <c r="AKD198" s="617"/>
      <c r="AKE198" s="617"/>
      <c r="AKF198" s="617"/>
      <c r="AKG198" s="617"/>
      <c r="AKH198" s="617"/>
      <c r="AKI198" s="617"/>
      <c r="AKJ198" s="617"/>
      <c r="AKK198" s="617"/>
      <c r="AKL198" s="617"/>
      <c r="AKM198" s="617"/>
      <c r="AKN198" s="617"/>
      <c r="AKO198" s="617"/>
      <c r="AKP198" s="617"/>
      <c r="AKQ198" s="617"/>
      <c r="AKR198" s="617"/>
      <c r="AKS198" s="617"/>
      <c r="AKT198" s="617"/>
      <c r="AKU198" s="617"/>
      <c r="AKV198" s="617"/>
      <c r="AKW198" s="617"/>
      <c r="AKX198" s="617"/>
      <c r="AKY198" s="617"/>
      <c r="AKZ198" s="617"/>
      <c r="ALA198" s="617"/>
      <c r="ALB198" s="617"/>
      <c r="ALC198" s="617"/>
      <c r="ALD198" s="617"/>
      <c r="ALE198" s="617"/>
      <c r="ALF198" s="617"/>
      <c r="ALG198" s="617"/>
      <c r="ALH198" s="617"/>
      <c r="ALI198" s="617"/>
      <c r="ALJ198" s="617"/>
      <c r="ALK198" s="617"/>
      <c r="ALL198" s="617"/>
      <c r="ALM198" s="617"/>
      <c r="ALN198" s="617"/>
      <c r="ALO198" s="617"/>
      <c r="ALP198" s="617"/>
      <c r="ALQ198" s="617"/>
      <c r="ALR198" s="617"/>
      <c r="ALS198" s="617"/>
      <c r="ALT198" s="617"/>
      <c r="ALU198" s="617"/>
      <c r="ALV198" s="617"/>
      <c r="ALW198" s="617"/>
      <c r="ALX198" s="617"/>
      <c r="ALY198" s="617"/>
      <c r="ALZ198" s="617"/>
      <c r="AMA198" s="617"/>
      <c r="AMB198" s="617"/>
      <c r="AMC198" s="617"/>
      <c r="AMD198" s="617"/>
      <c r="AME198" s="617"/>
      <c r="AMF198" s="617"/>
      <c r="AMG198" s="617"/>
      <c r="AMH198" s="617"/>
      <c r="AMI198" s="617"/>
      <c r="AMJ198" s="617"/>
      <c r="AMK198" s="617"/>
      <c r="AML198" s="617"/>
      <c r="AMM198" s="617"/>
      <c r="AMN198" s="617"/>
      <c r="AMO198" s="617"/>
      <c r="AMP198" s="617"/>
      <c r="AMQ198" s="617"/>
      <c r="AMR198" s="617"/>
      <c r="AMS198" s="617"/>
      <c r="AMT198" s="617"/>
      <c r="AMU198" s="617"/>
      <c r="AMV198" s="617"/>
      <c r="AMW198" s="617"/>
      <c r="AMX198" s="617"/>
      <c r="AMY198" s="617"/>
      <c r="AMZ198" s="617"/>
      <c r="ANA198" s="617"/>
      <c r="ANB198" s="617"/>
      <c r="ANC198" s="617"/>
      <c r="AND198" s="617"/>
      <c r="ANE198" s="617"/>
      <c r="ANF198" s="617"/>
      <c r="ANG198" s="617"/>
      <c r="ANH198" s="617"/>
      <c r="ANI198" s="617"/>
      <c r="ANJ198" s="617"/>
    </row>
    <row r="199" spans="1:1050" s="621" customFormat="1" ht="26.1" customHeight="1" outlineLevel="2" x14ac:dyDescent="0.2">
      <c r="A199" s="386">
        <f>EJ199</f>
        <v>920</v>
      </c>
      <c r="B199" s="619" t="s">
        <v>137</v>
      </c>
      <c r="C199" s="619" t="s">
        <v>178</v>
      </c>
      <c r="D199" s="619" t="s">
        <v>114</v>
      </c>
      <c r="E199" s="619" t="s">
        <v>234</v>
      </c>
      <c r="F199" s="591"/>
      <c r="G199" s="620" t="s">
        <v>235</v>
      </c>
      <c r="H199" s="389" t="s">
        <v>135</v>
      </c>
      <c r="I199" s="389">
        <v>22</v>
      </c>
      <c r="J199" s="391">
        <v>690.24</v>
      </c>
      <c r="K199" s="391">
        <v>201.52</v>
      </c>
      <c r="L199" s="391">
        <v>434.82</v>
      </c>
      <c r="M199" s="391">
        <v>1083.6400000000001</v>
      </c>
      <c r="N199" s="391"/>
      <c r="O199" s="391"/>
      <c r="P199" s="391"/>
      <c r="Q199" s="391"/>
      <c r="R199" s="391"/>
      <c r="S199" s="391">
        <f>((601.8*13)+(601.8*0.8))/12+379.8</f>
        <v>1071.8700000000001</v>
      </c>
      <c r="T199" s="391">
        <f>SUM(J199:S199)</f>
        <v>3482.09</v>
      </c>
      <c r="U199" s="391">
        <f>(((J199+K199+L199+N199+P199)*14)+((M199+O199+Q199+R199+S199)*12))</f>
        <v>44438.240000000005</v>
      </c>
      <c r="V199" s="389">
        <v>12</v>
      </c>
      <c r="W199" s="392">
        <v>30</v>
      </c>
      <c r="X199" s="393">
        <f>VLOOKUP(W199,'[1]PPTOS GENERALES 2024'!$AL$11:$AN$40,3)*Y199</f>
        <v>1164.74</v>
      </c>
      <c r="Y199" s="394">
        <v>1</v>
      </c>
      <c r="Z199" s="395">
        <f>VLOOKUP(C199,'[1]PPTOS GENERALES 2024'!$AL$3:$AO$8,4)*Y199</f>
        <v>865.68</v>
      </c>
      <c r="AA199" s="395">
        <f>VLOOKUP(C199,'[1]PPTOS GENERALES 2024'!$AL$3:$AP$8,5)*DM199*Y199</f>
        <v>432.96</v>
      </c>
      <c r="AB199" s="395"/>
      <c r="AC199" s="391">
        <f>VLOOKUP(C199,'[1]PPTOS GENERALES 2024'!$AU$3:$AV$8,2)*Y199</f>
        <v>748.20899999999995</v>
      </c>
      <c r="AD199" s="391">
        <f>VLOOKUP(C199,'[1]PPTOS GENERALES 2024'!$AU$3:$AW$8,3)*DM199*Y199</f>
        <v>373.74233333333331</v>
      </c>
      <c r="AE199" s="396">
        <f>VLOOKUP(I199,'[1]PPTOS GENERALES 2024'!$AL$11:$AN$40,3)*Y199</f>
        <v>612.99</v>
      </c>
      <c r="AF199" s="391">
        <f>X199-AE199</f>
        <v>551.75</v>
      </c>
      <c r="AG199" s="391">
        <f>VLOOKUP(V199,'[1]PPTOS GENERALES 2024'!$AL$45:$AU$56,10)*Y199</f>
        <v>1192.6500000000001</v>
      </c>
      <c r="AH199" s="391"/>
      <c r="AI199" s="391"/>
      <c r="AJ199" s="391">
        <f>(552.9*1.0225)</f>
        <v>565.34024999999997</v>
      </c>
      <c r="AK199" s="397">
        <v>0</v>
      </c>
      <c r="AL199" s="391">
        <f>VLOOKUP(V199,'[1]PPTOS GENERALES 2024'!$AL$45:$BB$56,12)*AK199</f>
        <v>0</v>
      </c>
      <c r="AM199" s="397"/>
      <c r="AN199" s="391">
        <f>VLOOKUP(V199,'[1]PPTOS GENERALES 2024'!$AL$45:$BB$56,14)*AM199</f>
        <v>0</v>
      </c>
      <c r="AO199" s="397"/>
      <c r="AP199" s="391">
        <f>VLOOKUP(V199,'[1]PPTOS GENERALES 2024'!$AL$45:$BB$56,15)*AO199</f>
        <v>0</v>
      </c>
      <c r="AQ199" s="397"/>
      <c r="AR199" s="391">
        <f>VLOOKUP(V199,'[1]PPTOS GENERALES 2024'!$AL$45:$BB$56,17)*AQ199</f>
        <v>0</v>
      </c>
      <c r="AS199" s="397"/>
      <c r="AT199" s="391">
        <f>VLOOKUP(V199,'[1]PPTOS GENERALES 2024'!$AL$45:$BG$56,18)*AS199</f>
        <v>0</v>
      </c>
      <c r="AU199" s="398"/>
      <c r="AV199" s="391">
        <f>VLOOKUP(V199,'[1]PPTOS GENERALES 2024'!$AL$45:$BG$56,19)*AU199</f>
        <v>0</v>
      </c>
      <c r="AW199" s="398"/>
      <c r="AX199" s="391">
        <f>VLOOKUP(V199,'[1]PPTOS GENERALES 2024'!$AL$45:$BG$56,20)*AW199</f>
        <v>0</v>
      </c>
      <c r="AY199" s="398"/>
      <c r="AZ199" s="391">
        <f>VLOOKUP(V199,'[1]PPTOS GENERALES 2024'!$AL$45:$BG$56,21)*AY199</f>
        <v>0</v>
      </c>
      <c r="BA199" s="398"/>
      <c r="BB199" s="391">
        <f>VLOOKUP(V199,'[1]PPTOS GENERALES 2024'!$AL$45:$BG$56,22)*BA199</f>
        <v>0</v>
      </c>
      <c r="BC199" s="398"/>
      <c r="BD199" s="270">
        <f>VLOOKUP(V199,'[1]PPTOS GENERALES 2024'!$AL$45:$BZ$56,23)*BC199</f>
        <v>0</v>
      </c>
      <c r="BE199" s="398"/>
      <c r="BF199" s="270">
        <f>VLOOKUP(V199,'[1]PPTOS GENERALES 2024'!$AL$45:$BZ$56,24)*BE199</f>
        <v>0</v>
      </c>
      <c r="BG199" s="398"/>
      <c r="BH199" s="270">
        <f>VLOOKUP(V199,'[1]PPTOS GENERALES 2024'!$AL$45:$BZ$56,25)*BG199</f>
        <v>0</v>
      </c>
      <c r="BI199" s="398"/>
      <c r="BJ199" s="270">
        <f>VLOOKUP(V199,'[1]PPTOS GENERALES 2024'!$AL$45:$BZ$56,26)*BI199</f>
        <v>0</v>
      </c>
      <c r="BK199" s="398"/>
      <c r="BL199" s="270">
        <f>VLOOKUP(V199,'[1]PPTOS GENERALES 2024'!$AL$45:$BZ$56,27)*BK199</f>
        <v>0</v>
      </c>
      <c r="BM199" s="270"/>
      <c r="BN199" s="270">
        <f>VLOOKUP(V199,'[1]PPTOS GENERALES 2024'!$AL$45:$BZ$56,28)*BM199</f>
        <v>0</v>
      </c>
      <c r="BO199" s="270"/>
      <c r="BP199" s="270">
        <f>VLOOKUP(V199,'[1]PPTOS GENERALES 2024'!$AL$45:$BZ$56,29)*BO199</f>
        <v>0</v>
      </c>
      <c r="BQ199" s="270"/>
      <c r="BR199" s="270">
        <f>VLOOKUP(V199,'[1]PPTOS GENERALES 2024'!$AL$45:$BZ$56,30)*BQ199</f>
        <v>0</v>
      </c>
      <c r="BS199" s="270"/>
      <c r="BT199" s="270">
        <f>VLOOKUP(V199,'[1]PPTOS GENERALES 2024'!$AL$45:$BZ$56,31)*BS199</f>
        <v>0</v>
      </c>
      <c r="BU199" s="270"/>
      <c r="BV199" s="270">
        <f>VLOOKUP(V199,'[1]PPTOS GENERALES 2024'!$AL$45:$BZ$56,32)*BU199</f>
        <v>0</v>
      </c>
      <c r="BW199" s="270"/>
      <c r="BX199" s="270">
        <f>VLOOKUP(V199,'[1]PPTOS GENERALES 2024'!$AL$45:$BZ$56,33)*BW199</f>
        <v>0</v>
      </c>
      <c r="BY199" s="270"/>
      <c r="BZ199" s="270">
        <f>VLOOKUP(V199,'[1]PPTOS GENERALES 2024'!$AL$45:$BZ$56,34)*BY199</f>
        <v>0</v>
      </c>
      <c r="CA199" s="270"/>
      <c r="CB199" s="270">
        <f>VLOOKUP(V199,'[1]PPTOS GENERALES 2024'!$AL$45:$BZ$56,35)*CA199</f>
        <v>0</v>
      </c>
      <c r="CC199" s="270">
        <v>0</v>
      </c>
      <c r="CD199" s="270">
        <f>VLOOKUP(V199,'[1]PPTOS GENERALES 2024'!$AL$45:$BZ$56,36)*CC199</f>
        <v>0</v>
      </c>
      <c r="CE199" s="270">
        <v>0</v>
      </c>
      <c r="CF199" s="270">
        <f>VLOOKUP(V199,'[1]PPTOS GENERALES 2024'!$AL$45:$BZ$56,37)*CE199</f>
        <v>0</v>
      </c>
      <c r="CG199" s="270">
        <v>0</v>
      </c>
      <c r="CH199" s="270">
        <f>VLOOKUP(V199,'[1]PPTOS GENERALES 2024'!$AL$45:$BZ$56,38)*CG199</f>
        <v>0</v>
      </c>
      <c r="CI199" s="270">
        <v>0</v>
      </c>
      <c r="CJ199" s="270">
        <f>VLOOKUP(V199,'[1]PPTOS GENERALES 2024'!$AL$45:$BZ$56,39)*CI199</f>
        <v>0</v>
      </c>
      <c r="CK199" s="270"/>
      <c r="CL199" s="270">
        <f>VLOOKUP(V199,'[1]PPTOS GENERALES 2024'!$AL$45:$BZ$56,40)*CK199</f>
        <v>0</v>
      </c>
      <c r="CM199" s="270"/>
      <c r="CN199" s="270">
        <f>VLOOKUP(V199,'[1]PPTOS GENERALES 2024'!$AL$45:$BZ$56,41)*CM199</f>
        <v>0</v>
      </c>
      <c r="CO199" s="391">
        <f>SUM(BB199)</f>
        <v>0</v>
      </c>
      <c r="CP199" s="391"/>
      <c r="CQ199" s="391"/>
      <c r="CR199" s="391">
        <f t="array" ref="CR199">ROUND((Z199*12)+(AC199*2),2)</f>
        <v>11884.58</v>
      </c>
      <c r="CS199" s="391"/>
      <c r="CT199" s="391"/>
      <c r="CU199" s="391">
        <f t="array" ref="CU199">ROUND((AA199*12)+ (AD199*2)+AB199,2)</f>
        <v>5943</v>
      </c>
      <c r="CV199" s="270">
        <f t="shared" si="145"/>
        <v>17827.580000000002</v>
      </c>
      <c r="CW199" s="391">
        <f t="array" ref="CW199">ROUND((AE199+AF199)*14,2)</f>
        <v>16306.36</v>
      </c>
      <c r="CX199" s="391">
        <f t="array" ref="CX199">ROUND(AG199*14,2)</f>
        <v>16697.099999999999</v>
      </c>
      <c r="CY199" s="270">
        <f t="shared" si="136"/>
        <v>7914.76</v>
      </c>
      <c r="CZ199" s="278">
        <f t="shared" si="137"/>
        <v>24611.86</v>
      </c>
      <c r="DA199" s="129">
        <f t="shared" si="144"/>
        <v>58745.8</v>
      </c>
      <c r="DB199" s="390">
        <v>0</v>
      </c>
      <c r="DC199" s="400">
        <f>((Z199*14)+(AA199*14)+(AE199*14)+(AF199*14)+(AG199*14)+(AJ199*12)+(AR199*12)+(AT199*12)+(AV199*12)+(AX199*12)+(BB199*12)+DB199)</f>
        <v>57968.502999999997</v>
      </c>
      <c r="DD199" s="401">
        <f>((DC199/U199)-1)</f>
        <v>0.30447342198970961</v>
      </c>
      <c r="DE199" s="391">
        <f>-U199*DD199+(U199*3%)</f>
        <v>-12197.115799999996</v>
      </c>
      <c r="DF199" s="391">
        <f>6004.42386666667</f>
        <v>6004.4238666666697</v>
      </c>
      <c r="DG199" s="391">
        <f>Z199+AA199+AE199+AF199+AG199+AH199+AI199+AJ199+AL199+AN199+AP199+AR199+AT199+AV199+AX199+AZ199+BB199</f>
        <v>4221.3702499999999</v>
      </c>
      <c r="DH199" s="389" t="e">
        <f>#REF!-#REF!</f>
        <v>#REF!</v>
      </c>
      <c r="DI199" s="402" t="s">
        <v>122</v>
      </c>
      <c r="DJ199" s="411">
        <v>29686</v>
      </c>
      <c r="DK199" s="411">
        <v>44927</v>
      </c>
      <c r="DL199" s="403">
        <f>DATEDIF(DJ199,DK199,"y")/3</f>
        <v>13.666666666666666</v>
      </c>
      <c r="DM199" s="403">
        <f>DATEDIF(DJ199,DK199,"y")/3</f>
        <v>13.666666666666666</v>
      </c>
      <c r="DN199" s="404">
        <f>ROUND(AF199/30,2)</f>
        <v>18.39</v>
      </c>
      <c r="DO199" s="405">
        <f>ROUND(AJ199/30,2)</f>
        <v>18.84</v>
      </c>
      <c r="DP199" s="405">
        <f>ROUND(AL199/30,2)</f>
        <v>0</v>
      </c>
      <c r="DQ199" s="405">
        <f>ROUND(AN199/30,2)</f>
        <v>0</v>
      </c>
      <c r="DR199" s="405">
        <f>ROUND(AP199/30,2)</f>
        <v>0</v>
      </c>
      <c r="DS199" s="405">
        <f>ROUND(AR199/30,2)</f>
        <v>0</v>
      </c>
      <c r="DT199" s="405">
        <f>ROUND(AT199/30,2)</f>
        <v>0</v>
      </c>
      <c r="DU199" s="405">
        <f>ROUND(AV199/30,2)</f>
        <v>0</v>
      </c>
      <c r="DV199" s="405">
        <f>ROUND(AX199/30,2)</f>
        <v>0</v>
      </c>
      <c r="DW199" s="405">
        <f>ROUND(AZ199/30,2)</f>
        <v>0</v>
      </c>
      <c r="DX199" s="405">
        <f>ROUND(BB199/30,2)</f>
        <v>0</v>
      </c>
      <c r="DY199" s="204"/>
      <c r="DZ199" s="406">
        <v>3</v>
      </c>
      <c r="EA199" s="406">
        <v>5432.42</v>
      </c>
      <c r="EB199" s="407" t="e">
        <f>#REF!-DZ199</f>
        <v>#REF!</v>
      </c>
      <c r="EC199" s="408">
        <f>DG199-EA199</f>
        <v>-1211.0497500000001</v>
      </c>
      <c r="ED199" s="409">
        <f>ROUND(DB199/2,2)</f>
        <v>0</v>
      </c>
      <c r="EE199" s="204"/>
      <c r="EF199" s="204"/>
      <c r="EG199" s="204"/>
      <c r="EH199" s="204"/>
      <c r="EI199" s="134" t="s">
        <v>123</v>
      </c>
      <c r="EJ199" s="124">
        <v>920</v>
      </c>
      <c r="EK199" s="295" t="s">
        <v>318</v>
      </c>
      <c r="EL199" s="295">
        <v>2</v>
      </c>
      <c r="EM199" s="205">
        <v>0</v>
      </c>
      <c r="EN199" s="300" t="s">
        <v>132</v>
      </c>
      <c r="EO199" s="537" t="s">
        <v>132</v>
      </c>
      <c r="EP199" s="584"/>
      <c r="EQ199" s="584"/>
      <c r="ER199" s="584"/>
      <c r="ES199" s="584"/>
      <c r="ET199" s="584"/>
      <c r="EU199" s="584"/>
      <c r="EV199" s="584"/>
      <c r="EW199" s="584"/>
      <c r="EX199" s="584"/>
      <c r="EY199" s="584"/>
      <c r="EZ199" s="584"/>
      <c r="FA199" s="584"/>
      <c r="FB199" s="584"/>
      <c r="FC199" s="584"/>
      <c r="FD199" s="584"/>
      <c r="FE199" s="584"/>
      <c r="FF199" s="584"/>
      <c r="FG199" s="584"/>
      <c r="FH199" s="584"/>
      <c r="FI199" s="584"/>
      <c r="FJ199" s="584"/>
      <c r="FK199" s="584"/>
      <c r="FL199" s="584"/>
      <c r="FM199" s="584"/>
      <c r="FN199" s="584"/>
      <c r="FO199" s="584"/>
      <c r="FP199" s="584"/>
      <c r="FQ199" s="584"/>
      <c r="FR199" s="584"/>
      <c r="FS199" s="584"/>
      <c r="FT199" s="584"/>
      <c r="FU199" s="584"/>
      <c r="FV199" s="584"/>
      <c r="FW199" s="584"/>
      <c r="FX199" s="584"/>
      <c r="FY199" s="584"/>
      <c r="FZ199" s="584"/>
      <c r="GA199" s="584"/>
      <c r="GB199" s="584"/>
      <c r="GC199" s="584"/>
      <c r="GD199" s="584"/>
      <c r="GE199" s="584"/>
      <c r="GF199" s="584"/>
      <c r="GG199" s="584"/>
      <c r="GH199" s="584"/>
      <c r="GI199" s="584"/>
      <c r="GJ199" s="584"/>
      <c r="GK199" s="584"/>
      <c r="GL199" s="584"/>
      <c r="GM199" s="584"/>
      <c r="GN199" s="584"/>
      <c r="GO199" s="584"/>
      <c r="GP199" s="584"/>
      <c r="GQ199" s="584"/>
      <c r="GR199" s="584"/>
      <c r="GS199" s="584"/>
      <c r="GT199" s="584"/>
      <c r="GU199" s="584"/>
      <c r="GV199" s="584"/>
      <c r="GW199" s="584"/>
      <c r="GX199" s="584"/>
      <c r="GY199" s="584"/>
      <c r="GZ199" s="584"/>
      <c r="HA199" s="584"/>
      <c r="HB199" s="584"/>
      <c r="HC199" s="584"/>
      <c r="HD199" s="584"/>
      <c r="HE199" s="584"/>
      <c r="HF199" s="584"/>
      <c r="HG199" s="584"/>
      <c r="HH199" s="584"/>
      <c r="HI199" s="584"/>
      <c r="HJ199" s="584"/>
      <c r="HK199" s="584"/>
      <c r="HL199" s="584"/>
      <c r="HM199" s="584"/>
      <c r="HN199" s="584"/>
      <c r="HO199" s="584"/>
      <c r="HP199" s="584"/>
      <c r="HQ199" s="584"/>
      <c r="HR199" s="584"/>
      <c r="HS199" s="584"/>
      <c r="HT199" s="584"/>
      <c r="HU199" s="584"/>
      <c r="HV199" s="584"/>
      <c r="HW199" s="584"/>
      <c r="HX199" s="584"/>
      <c r="HY199" s="584"/>
      <c r="HZ199" s="584"/>
      <c r="IA199" s="584"/>
      <c r="IB199" s="584"/>
      <c r="IC199" s="584"/>
      <c r="ID199" s="584"/>
      <c r="IE199" s="410"/>
      <c r="IF199" s="410"/>
      <c r="IG199" s="410"/>
      <c r="IH199" s="410"/>
      <c r="II199" s="410"/>
      <c r="IJ199" s="410"/>
      <c r="IK199" s="410"/>
      <c r="IL199" s="410"/>
      <c r="IM199" s="410"/>
      <c r="IN199" s="410"/>
      <c r="IO199" s="410"/>
      <c r="IP199" s="585"/>
      <c r="IQ199" s="585"/>
      <c r="IR199" s="585"/>
      <c r="IS199" s="585"/>
      <c r="IT199" s="585"/>
      <c r="IU199" s="585"/>
      <c r="IV199" s="585"/>
      <c r="IW199" s="585"/>
      <c r="IX199" s="585"/>
      <c r="IY199" s="585"/>
      <c r="IZ199" s="585"/>
      <c r="JA199" s="585"/>
      <c r="JB199" s="585"/>
      <c r="JC199" s="585"/>
      <c r="JD199" s="585"/>
      <c r="JE199" s="585"/>
      <c r="JF199" s="585"/>
      <c r="JG199" s="585"/>
      <c r="JH199" s="585"/>
      <c r="JI199" s="585"/>
      <c r="JJ199" s="585"/>
      <c r="JK199" s="585"/>
      <c r="JL199" s="585"/>
      <c r="JM199" s="585"/>
      <c r="JN199" s="585"/>
      <c r="JO199" s="585"/>
      <c r="JP199" s="585"/>
      <c r="JQ199" s="585"/>
      <c r="JR199" s="585"/>
      <c r="JS199" s="585"/>
      <c r="JT199" s="585"/>
      <c r="JU199" s="585"/>
      <c r="JV199" s="585"/>
      <c r="JW199" s="585"/>
      <c r="JX199" s="585"/>
      <c r="JY199" s="585"/>
      <c r="JZ199" s="585"/>
      <c r="KA199" s="585"/>
      <c r="KB199" s="585"/>
      <c r="KC199" s="585"/>
      <c r="KD199" s="585"/>
      <c r="KE199" s="585"/>
      <c r="KF199" s="585"/>
      <c r="KG199" s="585"/>
      <c r="KH199" s="585"/>
      <c r="KI199" s="585"/>
      <c r="KJ199" s="585"/>
      <c r="KK199" s="585"/>
      <c r="KL199" s="585"/>
      <c r="KM199" s="585"/>
      <c r="KN199" s="585"/>
      <c r="KO199" s="585"/>
      <c r="KP199" s="585"/>
      <c r="KQ199" s="585"/>
      <c r="KR199" s="585"/>
      <c r="KS199" s="585"/>
      <c r="KT199" s="585"/>
      <c r="KU199" s="585"/>
      <c r="KV199" s="585"/>
      <c r="KW199" s="585"/>
      <c r="KX199" s="585"/>
      <c r="KY199" s="585"/>
      <c r="KZ199" s="585"/>
      <c r="LA199" s="585"/>
      <c r="LB199" s="585"/>
      <c r="LC199" s="585"/>
      <c r="LD199" s="585"/>
      <c r="LE199" s="585"/>
      <c r="LF199" s="585"/>
      <c r="LG199" s="585"/>
      <c r="LH199" s="585"/>
      <c r="LI199" s="585"/>
      <c r="LJ199" s="585"/>
      <c r="LK199" s="585"/>
      <c r="LL199" s="585"/>
      <c r="LM199" s="585"/>
      <c r="LN199" s="585"/>
      <c r="LO199" s="585"/>
      <c r="LP199" s="585"/>
      <c r="LQ199" s="585"/>
      <c r="LR199" s="585"/>
      <c r="LS199" s="585"/>
      <c r="LT199" s="585"/>
      <c r="LU199" s="585"/>
      <c r="LV199" s="585"/>
      <c r="LW199" s="585"/>
      <c r="LX199" s="585"/>
      <c r="LY199" s="585"/>
      <c r="LZ199" s="585"/>
      <c r="MA199" s="585"/>
      <c r="MB199" s="585"/>
      <c r="MC199" s="585"/>
      <c r="MD199" s="585"/>
      <c r="ME199" s="585"/>
      <c r="MF199" s="585"/>
      <c r="MG199" s="585"/>
      <c r="MH199" s="585"/>
      <c r="MI199" s="585"/>
      <c r="MJ199" s="585"/>
      <c r="MK199" s="585"/>
      <c r="ML199" s="585"/>
      <c r="MM199" s="585"/>
      <c r="MN199" s="585"/>
      <c r="MO199" s="585"/>
      <c r="MP199" s="585"/>
      <c r="MQ199" s="585"/>
      <c r="MR199" s="585"/>
      <c r="MS199" s="585"/>
      <c r="MT199" s="585"/>
      <c r="MU199" s="585"/>
      <c r="MV199" s="585"/>
      <c r="MW199" s="585"/>
      <c r="MX199" s="585"/>
      <c r="MY199" s="585"/>
      <c r="MZ199" s="585"/>
      <c r="NA199" s="585"/>
      <c r="NB199" s="585"/>
      <c r="NC199" s="585"/>
      <c r="ND199" s="585"/>
      <c r="NE199" s="585"/>
      <c r="NF199" s="585"/>
      <c r="NG199" s="585"/>
      <c r="NH199" s="585"/>
      <c r="NI199" s="585"/>
      <c r="NJ199" s="585"/>
      <c r="NK199" s="585"/>
      <c r="NL199" s="585"/>
      <c r="NM199" s="585"/>
      <c r="NN199" s="585"/>
      <c r="NO199" s="585"/>
      <c r="NP199" s="585"/>
      <c r="NQ199" s="585"/>
      <c r="NR199" s="585"/>
      <c r="NS199" s="585"/>
      <c r="NT199" s="585"/>
      <c r="NU199" s="585"/>
      <c r="NV199" s="585"/>
      <c r="NW199" s="585"/>
      <c r="NX199" s="585"/>
      <c r="NY199" s="585"/>
      <c r="NZ199" s="585"/>
      <c r="OA199" s="585"/>
      <c r="OB199" s="585"/>
      <c r="OC199" s="585"/>
      <c r="OD199" s="585"/>
      <c r="OE199" s="585"/>
      <c r="OF199" s="585"/>
      <c r="OG199" s="585"/>
      <c r="OH199" s="585"/>
      <c r="OI199" s="585"/>
      <c r="OJ199" s="585"/>
      <c r="OK199" s="585"/>
      <c r="OL199" s="585"/>
      <c r="OM199" s="585"/>
      <c r="ON199" s="585"/>
      <c r="OO199" s="585"/>
      <c r="OP199" s="585"/>
      <c r="OQ199" s="585"/>
      <c r="OR199" s="585"/>
      <c r="OS199" s="585"/>
      <c r="OT199" s="585"/>
      <c r="OU199" s="585"/>
      <c r="OV199" s="585"/>
      <c r="OW199" s="585"/>
      <c r="OX199" s="585"/>
      <c r="OY199" s="585"/>
      <c r="OZ199" s="585"/>
      <c r="PA199" s="585"/>
      <c r="PB199" s="585"/>
      <c r="PC199" s="585"/>
      <c r="PD199" s="585"/>
      <c r="PE199" s="585"/>
      <c r="PF199" s="585"/>
      <c r="PG199" s="585"/>
      <c r="PH199" s="585"/>
      <c r="PI199" s="585"/>
      <c r="PJ199" s="585"/>
      <c r="PK199" s="585"/>
      <c r="PL199" s="585"/>
      <c r="PM199" s="585"/>
      <c r="PN199" s="585"/>
      <c r="PO199" s="585"/>
      <c r="PP199" s="585"/>
      <c r="PQ199" s="585"/>
      <c r="PR199" s="585"/>
      <c r="PS199" s="585"/>
      <c r="PT199" s="585"/>
      <c r="PU199" s="585"/>
      <c r="PV199" s="585"/>
      <c r="PW199" s="585"/>
      <c r="PX199" s="585"/>
      <c r="PY199" s="585"/>
      <c r="PZ199" s="585"/>
      <c r="QA199" s="585"/>
      <c r="QB199" s="585"/>
      <c r="QC199" s="585"/>
      <c r="QD199" s="585"/>
      <c r="QE199" s="585"/>
      <c r="QF199" s="585"/>
      <c r="QG199" s="585"/>
      <c r="QH199" s="585"/>
      <c r="QI199" s="585"/>
      <c r="QJ199" s="585"/>
      <c r="QK199" s="585"/>
      <c r="QL199" s="585"/>
      <c r="QM199" s="585"/>
      <c r="QN199" s="585"/>
      <c r="QO199" s="585"/>
      <c r="QP199" s="585"/>
      <c r="QQ199" s="585"/>
      <c r="QR199" s="585"/>
      <c r="QS199" s="585"/>
      <c r="QT199" s="585"/>
      <c r="QU199" s="585"/>
      <c r="QV199" s="585"/>
      <c r="QW199" s="585"/>
      <c r="QX199" s="585"/>
      <c r="QY199" s="585"/>
      <c r="QZ199" s="585"/>
      <c r="RA199" s="585"/>
      <c r="RB199" s="585"/>
      <c r="RC199" s="585"/>
      <c r="RD199" s="585"/>
      <c r="RE199" s="585"/>
      <c r="RF199" s="585"/>
      <c r="RG199" s="585"/>
      <c r="RH199" s="585"/>
      <c r="RI199" s="585"/>
      <c r="RJ199" s="585"/>
      <c r="RK199" s="585"/>
      <c r="RL199" s="585"/>
      <c r="RM199" s="585"/>
      <c r="RN199" s="585"/>
      <c r="RO199" s="585"/>
      <c r="RP199" s="585"/>
      <c r="RQ199" s="585"/>
      <c r="RR199" s="585"/>
      <c r="RS199" s="585"/>
      <c r="RT199" s="585"/>
      <c r="RU199" s="585"/>
      <c r="RV199" s="585"/>
      <c r="RW199" s="585"/>
      <c r="RX199" s="585"/>
      <c r="RY199" s="585"/>
      <c r="RZ199" s="585"/>
      <c r="SA199" s="585"/>
      <c r="SB199" s="585"/>
      <c r="SC199" s="585"/>
      <c r="SD199" s="585"/>
      <c r="SE199" s="585"/>
      <c r="SF199" s="585"/>
      <c r="SG199" s="585"/>
      <c r="SH199" s="585"/>
      <c r="SI199" s="585"/>
      <c r="SJ199" s="585"/>
      <c r="SK199" s="585"/>
      <c r="SL199" s="585"/>
      <c r="SM199" s="585"/>
      <c r="SN199" s="585"/>
      <c r="SO199" s="585"/>
      <c r="SP199" s="585"/>
      <c r="SQ199" s="585"/>
      <c r="SR199" s="585"/>
      <c r="SS199" s="585"/>
      <c r="ST199" s="585"/>
      <c r="SU199" s="585"/>
      <c r="SV199" s="585"/>
      <c r="SW199" s="585"/>
      <c r="SX199" s="585"/>
      <c r="SY199" s="585"/>
      <c r="SZ199" s="585"/>
      <c r="TA199" s="585"/>
      <c r="TB199" s="585"/>
      <c r="TC199" s="585"/>
      <c r="TD199" s="585"/>
      <c r="TE199" s="585"/>
      <c r="TF199" s="585"/>
      <c r="TG199" s="585"/>
      <c r="TH199" s="585"/>
      <c r="TI199" s="585"/>
      <c r="TJ199" s="585"/>
      <c r="TK199" s="585"/>
      <c r="TL199" s="585"/>
      <c r="TM199" s="585"/>
      <c r="TN199" s="585"/>
      <c r="TO199" s="585"/>
      <c r="TP199" s="585"/>
      <c r="TQ199" s="585"/>
      <c r="TR199" s="585"/>
      <c r="TS199" s="585"/>
      <c r="TT199" s="585"/>
      <c r="TU199" s="585"/>
      <c r="TV199" s="585"/>
      <c r="TW199" s="585"/>
      <c r="TX199" s="585"/>
      <c r="TY199" s="585"/>
      <c r="TZ199" s="585"/>
      <c r="UA199" s="585"/>
      <c r="UB199" s="585"/>
      <c r="UC199" s="585"/>
      <c r="UD199" s="585"/>
      <c r="UE199" s="585"/>
      <c r="UF199" s="585"/>
      <c r="UG199" s="585"/>
      <c r="UH199" s="585"/>
      <c r="UI199" s="585"/>
      <c r="UJ199" s="585"/>
      <c r="UK199" s="585"/>
      <c r="UL199" s="585"/>
      <c r="UM199" s="585"/>
      <c r="UN199" s="585"/>
      <c r="UO199" s="585"/>
      <c r="UP199" s="585"/>
      <c r="UQ199" s="585"/>
      <c r="UR199" s="585"/>
      <c r="US199" s="585"/>
      <c r="UT199" s="585"/>
      <c r="UU199" s="585"/>
      <c r="UV199" s="585"/>
      <c r="UW199" s="585"/>
      <c r="UX199" s="585"/>
      <c r="UY199" s="585"/>
      <c r="UZ199" s="585"/>
      <c r="VA199" s="585"/>
      <c r="VB199" s="585"/>
      <c r="VC199" s="585"/>
      <c r="VD199" s="585"/>
      <c r="VE199" s="585"/>
      <c r="VF199" s="585"/>
      <c r="VG199" s="585"/>
      <c r="VH199" s="585"/>
      <c r="VI199" s="585"/>
      <c r="VJ199" s="585"/>
      <c r="VK199" s="585"/>
      <c r="VL199" s="585"/>
      <c r="VM199" s="585"/>
      <c r="VN199" s="585"/>
      <c r="VO199" s="585"/>
      <c r="VP199" s="585"/>
      <c r="VQ199" s="585"/>
      <c r="VR199" s="585"/>
      <c r="VS199" s="585"/>
      <c r="VT199" s="585"/>
      <c r="VU199" s="585"/>
      <c r="VV199" s="585"/>
      <c r="VW199" s="585"/>
      <c r="VX199" s="585"/>
      <c r="VY199" s="585"/>
      <c r="VZ199" s="585"/>
      <c r="WA199" s="585"/>
      <c r="WB199" s="585"/>
      <c r="WC199" s="585"/>
      <c r="WD199" s="585"/>
      <c r="WE199" s="585"/>
      <c r="WF199" s="585"/>
      <c r="WG199" s="585"/>
      <c r="WH199" s="585"/>
      <c r="WI199" s="585"/>
      <c r="WJ199" s="585"/>
      <c r="WK199" s="585"/>
      <c r="WL199" s="585"/>
      <c r="WM199" s="585"/>
      <c r="WN199" s="585"/>
      <c r="WO199" s="585"/>
      <c r="WP199" s="585"/>
      <c r="WQ199" s="585"/>
      <c r="WR199" s="585"/>
      <c r="WS199" s="585"/>
      <c r="WT199" s="585"/>
      <c r="WU199" s="585"/>
      <c r="WV199" s="585"/>
      <c r="WW199" s="585"/>
      <c r="WX199" s="585"/>
      <c r="WY199" s="585"/>
      <c r="WZ199" s="585"/>
      <c r="XA199" s="585"/>
      <c r="XB199" s="585"/>
      <c r="XC199" s="585"/>
      <c r="XD199" s="585"/>
      <c r="XE199" s="585"/>
      <c r="XF199" s="585"/>
      <c r="XG199" s="585"/>
      <c r="XH199" s="585"/>
      <c r="XI199" s="585"/>
      <c r="XJ199" s="585"/>
      <c r="XK199" s="585"/>
      <c r="XL199" s="585"/>
      <c r="XM199" s="585"/>
      <c r="XN199" s="585"/>
      <c r="XO199" s="585"/>
      <c r="XP199" s="585"/>
      <c r="XQ199" s="585"/>
      <c r="XR199" s="585"/>
      <c r="XS199" s="585"/>
      <c r="XT199" s="585"/>
      <c r="XU199" s="585"/>
      <c r="XV199" s="585"/>
      <c r="XW199" s="585"/>
      <c r="XX199" s="585"/>
      <c r="XY199" s="585"/>
      <c r="XZ199" s="585"/>
      <c r="YA199" s="585"/>
      <c r="YB199" s="585"/>
      <c r="YC199" s="585"/>
      <c r="YD199" s="585"/>
      <c r="YE199" s="585"/>
      <c r="YF199" s="585"/>
      <c r="YG199" s="585"/>
      <c r="YH199" s="585"/>
      <c r="YI199" s="585"/>
      <c r="YJ199" s="585"/>
      <c r="YK199" s="585"/>
      <c r="YL199" s="585"/>
      <c r="YM199" s="585"/>
      <c r="YN199" s="585"/>
      <c r="YO199" s="585"/>
      <c r="YP199" s="585"/>
      <c r="YQ199" s="585"/>
      <c r="YR199" s="585"/>
      <c r="YS199" s="585"/>
      <c r="YT199" s="585"/>
      <c r="YU199" s="585"/>
      <c r="YV199" s="585"/>
      <c r="YW199" s="585"/>
      <c r="YX199" s="585"/>
      <c r="YY199" s="585"/>
      <c r="YZ199" s="585"/>
      <c r="ZA199" s="585"/>
      <c r="ZB199" s="585"/>
      <c r="ZC199" s="585"/>
      <c r="ZD199" s="585"/>
      <c r="ZE199" s="585"/>
      <c r="ZF199" s="585"/>
      <c r="ZG199" s="585"/>
      <c r="ZH199" s="585"/>
      <c r="ZI199" s="585"/>
      <c r="ZJ199" s="585"/>
      <c r="ZK199" s="585"/>
      <c r="ZL199" s="585"/>
      <c r="ZM199" s="585"/>
      <c r="ZN199" s="585"/>
      <c r="ZO199" s="585"/>
      <c r="ZP199" s="585"/>
      <c r="ZQ199" s="585"/>
      <c r="ZR199" s="585"/>
      <c r="ZS199" s="585"/>
      <c r="ZT199" s="585"/>
      <c r="ZU199" s="585"/>
      <c r="ZV199" s="585"/>
      <c r="ZW199" s="585"/>
      <c r="ZX199" s="585"/>
      <c r="ZY199" s="585"/>
      <c r="ZZ199" s="585"/>
      <c r="AAA199" s="585"/>
      <c r="AAB199" s="585"/>
      <c r="AAC199" s="585"/>
      <c r="AAD199" s="585"/>
      <c r="AAE199" s="585"/>
      <c r="AAF199" s="585"/>
      <c r="AAG199" s="585"/>
      <c r="AAH199" s="585"/>
      <c r="AAI199" s="585"/>
      <c r="AAJ199" s="585"/>
      <c r="AAK199" s="585"/>
      <c r="AAL199" s="585"/>
      <c r="AAM199" s="585"/>
      <c r="AAN199" s="585"/>
      <c r="AAO199" s="585"/>
      <c r="AAP199" s="585"/>
      <c r="AAQ199" s="585"/>
      <c r="AAR199" s="585"/>
      <c r="AAS199" s="585"/>
      <c r="AAT199" s="585"/>
      <c r="AAU199" s="585"/>
      <c r="AAV199" s="585"/>
      <c r="AAW199" s="585"/>
      <c r="AAX199" s="585"/>
      <c r="AAY199" s="585"/>
      <c r="AAZ199" s="585"/>
      <c r="ABA199" s="585"/>
      <c r="ABB199" s="585"/>
      <c r="ABC199" s="585"/>
      <c r="ABD199" s="585"/>
      <c r="ABE199" s="585"/>
      <c r="ABF199" s="585"/>
      <c r="ABG199" s="585"/>
      <c r="ABH199" s="585"/>
      <c r="ABI199" s="585"/>
      <c r="ABJ199" s="585"/>
      <c r="ABK199" s="585"/>
      <c r="ABL199" s="585"/>
      <c r="ABM199" s="585"/>
      <c r="ABN199" s="585"/>
      <c r="ABO199" s="585"/>
      <c r="ABP199" s="585"/>
      <c r="ABQ199" s="585"/>
      <c r="ABR199" s="585"/>
      <c r="ABS199" s="585"/>
      <c r="ABT199" s="585"/>
      <c r="ABU199" s="585"/>
      <c r="ABV199" s="585"/>
      <c r="ABW199" s="585"/>
      <c r="ABX199" s="585"/>
      <c r="ABY199" s="585"/>
      <c r="ABZ199" s="585"/>
      <c r="ACA199" s="585"/>
      <c r="ACB199" s="585"/>
      <c r="ACC199" s="585"/>
      <c r="ACD199" s="585"/>
      <c r="ACE199" s="585"/>
      <c r="ACF199" s="585"/>
      <c r="ACG199" s="585"/>
      <c r="ACH199" s="585"/>
      <c r="ACI199" s="585"/>
      <c r="ACJ199" s="585"/>
      <c r="ACK199" s="585"/>
      <c r="ACL199" s="585"/>
      <c r="ACM199" s="585"/>
      <c r="ACN199" s="585"/>
      <c r="ACO199" s="585"/>
      <c r="ACP199" s="585"/>
      <c r="ACQ199" s="585"/>
      <c r="ACR199" s="585"/>
      <c r="ACS199" s="585"/>
      <c r="ACT199" s="585"/>
      <c r="ACU199" s="585"/>
      <c r="ACV199" s="585"/>
      <c r="ACW199" s="585"/>
      <c r="ACX199" s="585"/>
      <c r="ACY199" s="585"/>
      <c r="ACZ199" s="585"/>
      <c r="ADA199" s="585"/>
      <c r="ADB199" s="585"/>
      <c r="ADC199" s="585"/>
      <c r="ADD199" s="585"/>
      <c r="ADE199" s="585"/>
      <c r="ADF199" s="585"/>
      <c r="ADG199" s="585"/>
      <c r="ADH199" s="585"/>
      <c r="ADI199" s="585"/>
      <c r="ADJ199" s="585"/>
      <c r="ADK199" s="585"/>
      <c r="ADL199" s="585"/>
      <c r="ADM199" s="585"/>
      <c r="ADN199" s="585"/>
      <c r="ADO199" s="585"/>
      <c r="ADP199" s="585"/>
      <c r="ADQ199" s="585"/>
      <c r="ADR199" s="585"/>
      <c r="ADS199" s="585"/>
      <c r="ADT199" s="585"/>
      <c r="ADU199" s="585"/>
      <c r="ADV199" s="585"/>
      <c r="ADW199" s="585"/>
      <c r="ADX199" s="585"/>
      <c r="ADY199" s="585"/>
      <c r="ADZ199" s="585"/>
      <c r="AEA199" s="585"/>
      <c r="AEB199" s="585"/>
      <c r="AEC199" s="585"/>
      <c r="AED199" s="585"/>
      <c r="AEE199" s="585"/>
      <c r="AEF199" s="585"/>
      <c r="AEG199" s="585"/>
      <c r="AEH199" s="585"/>
      <c r="AEI199" s="585"/>
      <c r="AEJ199" s="585"/>
      <c r="AEK199" s="585"/>
      <c r="AEL199" s="585"/>
      <c r="AEM199" s="585"/>
      <c r="AEN199" s="585"/>
      <c r="AEO199" s="585"/>
      <c r="AEP199" s="585"/>
      <c r="AEQ199" s="585"/>
      <c r="AER199" s="585"/>
      <c r="AES199" s="585"/>
      <c r="AET199" s="585"/>
      <c r="AEU199" s="585"/>
      <c r="AEV199" s="585"/>
      <c r="AEW199" s="585"/>
      <c r="AEX199" s="585"/>
      <c r="AEY199" s="585"/>
      <c r="AEZ199" s="585"/>
      <c r="AFA199" s="585"/>
      <c r="AFB199" s="585"/>
      <c r="AFC199" s="585"/>
      <c r="AFD199" s="585"/>
      <c r="AFE199" s="585"/>
      <c r="AFF199" s="585"/>
      <c r="AFG199" s="585"/>
      <c r="AFH199" s="585"/>
      <c r="AFI199" s="585"/>
      <c r="AFJ199" s="585"/>
      <c r="AFK199" s="585"/>
      <c r="AFL199" s="585"/>
      <c r="AFM199" s="585"/>
      <c r="AFN199" s="585"/>
      <c r="AFO199" s="585"/>
      <c r="AFP199" s="585"/>
      <c r="AFQ199" s="585"/>
      <c r="AFR199" s="585"/>
      <c r="AFS199" s="585"/>
      <c r="AFT199" s="585"/>
      <c r="AFU199" s="585"/>
      <c r="AFV199" s="585"/>
      <c r="AFW199" s="585"/>
      <c r="AFX199" s="585"/>
      <c r="AFY199" s="585"/>
      <c r="AFZ199" s="585"/>
      <c r="AGA199" s="585"/>
      <c r="AGB199" s="585"/>
      <c r="AGC199" s="585"/>
      <c r="AGD199" s="585"/>
      <c r="AGE199" s="585"/>
      <c r="AGF199" s="585"/>
      <c r="AGG199" s="585"/>
      <c r="AGH199" s="585"/>
      <c r="AGI199" s="585"/>
      <c r="AGJ199" s="585"/>
      <c r="AGK199" s="585"/>
      <c r="AGL199" s="585"/>
      <c r="AGM199" s="585"/>
      <c r="AGN199" s="585"/>
      <c r="AGO199" s="585"/>
      <c r="AGP199" s="585"/>
      <c r="AGQ199" s="585"/>
      <c r="AGR199" s="585"/>
      <c r="AGS199" s="585"/>
      <c r="AGT199" s="585"/>
      <c r="AGU199" s="585"/>
      <c r="AGV199" s="585"/>
      <c r="AGW199" s="585"/>
      <c r="AGX199" s="585"/>
      <c r="AGY199" s="585"/>
      <c r="AGZ199" s="585"/>
      <c r="AHA199" s="585"/>
      <c r="AHB199" s="585"/>
      <c r="AHC199" s="585"/>
      <c r="AHD199" s="585"/>
      <c r="AHE199" s="585"/>
      <c r="AHF199" s="585"/>
      <c r="AHG199" s="585"/>
      <c r="AHH199" s="585"/>
      <c r="AHI199" s="585"/>
      <c r="AHJ199" s="585"/>
      <c r="AHK199" s="585"/>
      <c r="AHL199" s="585"/>
      <c r="AHM199" s="585"/>
      <c r="AHN199" s="585"/>
      <c r="AHO199" s="585"/>
      <c r="AHP199" s="585"/>
      <c r="AHQ199" s="585"/>
      <c r="AHR199" s="585"/>
      <c r="AHS199" s="585"/>
      <c r="AHT199" s="585"/>
      <c r="AHU199" s="585"/>
      <c r="AHV199" s="585"/>
      <c r="AHW199" s="585"/>
      <c r="AHX199" s="585"/>
      <c r="AHY199" s="585"/>
      <c r="AHZ199" s="585"/>
      <c r="AIA199" s="585"/>
      <c r="AIB199" s="585"/>
      <c r="AIC199" s="585"/>
      <c r="AID199" s="585"/>
      <c r="AIE199" s="585"/>
      <c r="AIF199" s="585"/>
      <c r="AIG199" s="585"/>
      <c r="AIH199" s="585"/>
      <c r="AII199" s="585"/>
      <c r="AIJ199" s="585"/>
      <c r="AIK199" s="585"/>
      <c r="AIL199" s="585"/>
      <c r="AIM199" s="585"/>
      <c r="AIN199" s="585"/>
      <c r="AIO199" s="585"/>
      <c r="AIP199" s="585"/>
      <c r="AIQ199" s="585"/>
      <c r="AIR199" s="585"/>
      <c r="AIS199" s="585"/>
      <c r="AIT199" s="585"/>
      <c r="AIU199" s="585"/>
      <c r="AIV199" s="585"/>
      <c r="AIW199" s="585"/>
      <c r="AIX199" s="585"/>
      <c r="AIY199" s="585"/>
      <c r="AIZ199" s="585"/>
      <c r="AJA199" s="585"/>
      <c r="AJB199" s="585"/>
      <c r="AJC199" s="585"/>
      <c r="AJD199" s="585"/>
      <c r="AJE199" s="585"/>
      <c r="AJF199" s="585"/>
      <c r="AJG199" s="585"/>
      <c r="AJH199" s="585"/>
      <c r="AJI199" s="585"/>
      <c r="AJJ199" s="585"/>
      <c r="AJK199" s="585"/>
      <c r="AJL199" s="585"/>
      <c r="AJM199" s="585"/>
      <c r="AJN199" s="585"/>
      <c r="AJO199" s="585"/>
      <c r="AJP199" s="585"/>
      <c r="AJQ199" s="585"/>
      <c r="AJR199" s="585"/>
      <c r="AJS199" s="585"/>
      <c r="AJT199" s="585"/>
      <c r="AJU199" s="585"/>
      <c r="AJV199" s="585"/>
      <c r="AJW199" s="585"/>
      <c r="AJX199" s="585"/>
      <c r="AJY199" s="585"/>
      <c r="AJZ199" s="585"/>
      <c r="AKA199" s="585"/>
      <c r="AKB199" s="585"/>
      <c r="AKC199" s="585"/>
      <c r="AKD199" s="585"/>
      <c r="AKE199" s="585"/>
      <c r="AKF199" s="585"/>
      <c r="AKG199" s="585"/>
      <c r="AKH199" s="585"/>
      <c r="AKI199" s="585"/>
      <c r="AKJ199" s="585"/>
      <c r="AKK199" s="585"/>
      <c r="AKL199" s="585"/>
      <c r="AKM199" s="585"/>
      <c r="AKN199" s="585"/>
      <c r="AKO199" s="585"/>
      <c r="AKP199" s="585"/>
      <c r="AKQ199" s="585"/>
      <c r="AKR199" s="585"/>
      <c r="AKS199" s="585"/>
      <c r="AKT199" s="585"/>
      <c r="AKU199" s="585"/>
      <c r="AKV199" s="585"/>
      <c r="AKW199" s="585"/>
      <c r="AKX199" s="585"/>
      <c r="AKY199" s="585"/>
      <c r="AKZ199" s="585"/>
      <c r="ALA199" s="585"/>
      <c r="ALB199" s="585"/>
      <c r="ALC199" s="585"/>
      <c r="ALD199" s="585"/>
      <c r="ALE199" s="585"/>
      <c r="ALF199" s="585"/>
      <c r="ALG199" s="585"/>
      <c r="ALH199" s="585"/>
      <c r="ALI199" s="585"/>
      <c r="ALJ199" s="585"/>
      <c r="ALK199" s="585"/>
      <c r="ALL199" s="585"/>
      <c r="ALM199" s="585"/>
      <c r="ALN199" s="585"/>
      <c r="ALO199" s="585"/>
      <c r="ALP199" s="585"/>
      <c r="ALQ199" s="585"/>
      <c r="ALR199" s="585"/>
      <c r="ALS199" s="585"/>
      <c r="ALT199" s="585"/>
      <c r="ALU199" s="585"/>
      <c r="ALV199" s="585"/>
      <c r="ALW199" s="585"/>
      <c r="ALX199" s="585"/>
      <c r="ALY199" s="585"/>
      <c r="ALZ199" s="585"/>
      <c r="AMA199" s="585"/>
      <c r="AMB199" s="585"/>
      <c r="AMC199" s="585"/>
      <c r="AMD199" s="585"/>
      <c r="AME199" s="585"/>
      <c r="AMF199" s="585"/>
      <c r="AMG199" s="585"/>
      <c r="AMH199" s="585"/>
      <c r="AMI199" s="585"/>
      <c r="AMJ199" s="585"/>
      <c r="AMK199" s="585"/>
      <c r="AML199" s="585"/>
      <c r="AMM199" s="585"/>
      <c r="AMN199" s="585"/>
      <c r="AMO199" s="585"/>
      <c r="AMP199" s="585"/>
      <c r="AMQ199" s="585"/>
      <c r="AMR199" s="585"/>
      <c r="AMS199" s="585"/>
      <c r="AMT199" s="585"/>
      <c r="AMU199" s="585"/>
      <c r="AMV199" s="585"/>
      <c r="AMW199" s="585"/>
      <c r="AMX199" s="585"/>
      <c r="AMY199" s="585"/>
      <c r="AMZ199" s="585"/>
      <c r="ANA199" s="585"/>
      <c r="ANB199" s="585"/>
      <c r="ANC199" s="585"/>
      <c r="AND199" s="585"/>
      <c r="ANE199" s="585"/>
      <c r="ANF199" s="585"/>
      <c r="ANG199" s="585"/>
      <c r="ANH199" s="585"/>
      <c r="ANI199" s="585"/>
      <c r="ANJ199" s="585"/>
    </row>
    <row r="200" spans="1:1050" s="206" customFormat="1" ht="26.1" customHeight="1" outlineLevel="2" x14ac:dyDescent="0.2">
      <c r="A200" s="593">
        <f>EJ200</f>
        <v>920</v>
      </c>
      <c r="B200" s="595" t="s">
        <v>137</v>
      </c>
      <c r="C200" s="595" t="s">
        <v>178</v>
      </c>
      <c r="D200" s="595" t="s">
        <v>114</v>
      </c>
      <c r="E200" s="595" t="s">
        <v>234</v>
      </c>
      <c r="F200" s="595"/>
      <c r="G200" s="415" t="s">
        <v>235</v>
      </c>
      <c r="H200" s="594" t="s">
        <v>135</v>
      </c>
      <c r="I200" s="594">
        <v>20</v>
      </c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594">
        <v>5</v>
      </c>
      <c r="W200" s="618">
        <v>20</v>
      </c>
      <c r="X200" s="598">
        <f>VLOOKUP(W200,'[1]PPTOS GENERALES 2024'!$AL$11:$AN$40,3)*Y200</f>
        <v>528.66</v>
      </c>
      <c r="Y200" s="599">
        <v>1</v>
      </c>
      <c r="Z200" s="600"/>
      <c r="AA200" s="600"/>
      <c r="AB200" s="600"/>
      <c r="AC200" s="601"/>
      <c r="AD200" s="601"/>
      <c r="AE200" s="602"/>
      <c r="AF200" s="601"/>
      <c r="AG200" s="601"/>
      <c r="AH200" s="601"/>
      <c r="AI200" s="601"/>
      <c r="AJ200" s="601"/>
      <c r="AK200" s="603"/>
      <c r="AL200" s="601"/>
      <c r="AM200" s="603"/>
      <c r="AN200" s="601"/>
      <c r="AO200" s="603"/>
      <c r="AP200" s="601"/>
      <c r="AQ200" s="603"/>
      <c r="AR200" s="601"/>
      <c r="AS200" s="603"/>
      <c r="AT200" s="601"/>
      <c r="AU200" s="604"/>
      <c r="AV200" s="601"/>
      <c r="AW200" s="604"/>
      <c r="AX200" s="601"/>
      <c r="AY200" s="604"/>
      <c r="AZ200" s="601"/>
      <c r="BA200" s="604"/>
      <c r="BB200" s="601"/>
      <c r="BC200" s="604"/>
      <c r="BD200" s="270">
        <f>VLOOKUP(V200,'[1]PPTOS GENERALES 2024'!$AL$45:$BZ$56,23)*BC200</f>
        <v>0</v>
      </c>
      <c r="BE200" s="604"/>
      <c r="BF200" s="270">
        <f>VLOOKUP(V200,'[1]PPTOS GENERALES 2024'!$AL$45:$BZ$56,24)*BE200</f>
        <v>0</v>
      </c>
      <c r="BG200" s="604"/>
      <c r="BH200" s="270">
        <f>VLOOKUP(V200,'[1]PPTOS GENERALES 2024'!$AL$45:$BZ$56,25)*BG200</f>
        <v>0</v>
      </c>
      <c r="BI200" s="604"/>
      <c r="BJ200" s="270">
        <f>VLOOKUP(V200,'[1]PPTOS GENERALES 2024'!$AL$45:$BZ$56,26)*BI200</f>
        <v>0</v>
      </c>
      <c r="BK200" s="604"/>
      <c r="BL200" s="270">
        <f>VLOOKUP(V200,'[1]PPTOS GENERALES 2024'!$AL$45:$BZ$56,27)*BK200</f>
        <v>0</v>
      </c>
      <c r="BM200" s="270"/>
      <c r="BN200" s="270">
        <f>VLOOKUP(V200,'[1]PPTOS GENERALES 2024'!$AL$45:$BZ$56,28)*BM200</f>
        <v>0</v>
      </c>
      <c r="BO200" s="270"/>
      <c r="BP200" s="270">
        <f>VLOOKUP(V200,'[1]PPTOS GENERALES 2024'!$AL$45:$BZ$56,29)*BO200</f>
        <v>0</v>
      </c>
      <c r="BQ200" s="270"/>
      <c r="BR200" s="270">
        <f>VLOOKUP(V200,'[1]PPTOS GENERALES 2024'!$AL$45:$BZ$56,30)*BQ200</f>
        <v>0</v>
      </c>
      <c r="BS200" s="270"/>
      <c r="BT200" s="270">
        <f>VLOOKUP(V200,'[1]PPTOS GENERALES 2024'!$AL$45:$BZ$56,31)*BS200</f>
        <v>0</v>
      </c>
      <c r="BU200" s="270"/>
      <c r="BV200" s="270">
        <f>VLOOKUP(V200,'[1]PPTOS GENERALES 2024'!$AL$45:$BZ$56,32)*BU200</f>
        <v>0</v>
      </c>
      <c r="BW200" s="270"/>
      <c r="BX200" s="270">
        <f>VLOOKUP(V200,'[1]PPTOS GENERALES 2024'!$AL$45:$BZ$56,33)*BW200</f>
        <v>0</v>
      </c>
      <c r="BY200" s="270"/>
      <c r="BZ200" s="270">
        <f>VLOOKUP(V200,'[1]PPTOS GENERALES 2024'!$AL$45:$BZ$56,34)*BY200</f>
        <v>0</v>
      </c>
      <c r="CA200" s="270"/>
      <c r="CB200" s="270">
        <f>VLOOKUP(V200,'[1]PPTOS GENERALES 2024'!$AL$45:$BZ$56,35)*CA200</f>
        <v>0</v>
      </c>
      <c r="CC200" s="270">
        <v>0</v>
      </c>
      <c r="CD200" s="270">
        <f>VLOOKUP(V200,'[1]PPTOS GENERALES 2024'!$AL$45:$BZ$56,36)*CC200</f>
        <v>0</v>
      </c>
      <c r="CE200" s="270">
        <v>0</v>
      </c>
      <c r="CF200" s="270">
        <f>VLOOKUP(V200,'[1]PPTOS GENERALES 2024'!$AL$45:$BZ$56,37)*CE200</f>
        <v>0</v>
      </c>
      <c r="CG200" s="270">
        <v>0</v>
      </c>
      <c r="CH200" s="270">
        <f>VLOOKUP(V200,'[1]PPTOS GENERALES 2024'!$AL$45:$BZ$56,38)*CG200</f>
        <v>0</v>
      </c>
      <c r="CI200" s="270">
        <v>0</v>
      </c>
      <c r="CJ200" s="270">
        <f>VLOOKUP(V200,'[1]PPTOS GENERALES 2024'!$AL$45:$BZ$56,39)*CI200</f>
        <v>0</v>
      </c>
      <c r="CK200" s="270"/>
      <c r="CL200" s="270">
        <f>VLOOKUP(V200,'[1]PPTOS GENERALES 2024'!$AL$45:$BZ$56,40)*CK200</f>
        <v>0</v>
      </c>
      <c r="CM200" s="270"/>
      <c r="CN200" s="270">
        <f>VLOOKUP(V200,'[1]PPTOS GENERALES 2024'!$AL$45:$BZ$56,41)*CM200</f>
        <v>0</v>
      </c>
      <c r="CO200" s="601"/>
      <c r="CP200" s="601">
        <f t="array" ref="CP200">(Z200*12)+(AC200*2)</f>
        <v>0</v>
      </c>
      <c r="CQ200" s="601"/>
      <c r="CR200" s="601">
        <f>'[1]DIFERENCIAS ADMINISTRATIVO'!BX15</f>
        <v>8150.3532000000014</v>
      </c>
      <c r="CS200" s="601"/>
      <c r="CT200" s="601"/>
      <c r="CU200" s="601"/>
      <c r="CV200" s="606">
        <f t="shared" si="145"/>
        <v>8150.3532000000014</v>
      </c>
      <c r="CW200" s="601"/>
      <c r="CX200" s="601"/>
      <c r="CY200" s="270">
        <f t="shared" si="136"/>
        <v>0</v>
      </c>
      <c r="CZ200" s="278">
        <f t="shared" si="137"/>
        <v>0</v>
      </c>
      <c r="DA200" s="607">
        <f t="shared" si="144"/>
        <v>8150.3532000000014</v>
      </c>
      <c r="DB200" s="390"/>
      <c r="DC200" s="400"/>
      <c r="DD200" s="401"/>
      <c r="DE200" s="391"/>
      <c r="DF200" s="391"/>
      <c r="DG200" s="391"/>
      <c r="DH200" s="389"/>
      <c r="DI200" s="608"/>
      <c r="DJ200" s="608"/>
      <c r="DK200" s="610"/>
      <c r="DL200" s="611"/>
      <c r="DM200" s="611"/>
      <c r="DN200" s="404"/>
      <c r="DO200" s="405"/>
      <c r="DP200" s="405"/>
      <c r="DQ200" s="405"/>
      <c r="DR200" s="405"/>
      <c r="DS200" s="405"/>
      <c r="DT200" s="405"/>
      <c r="DU200" s="405"/>
      <c r="DV200" s="405"/>
      <c r="DW200" s="405"/>
      <c r="DX200" s="405"/>
      <c r="DY200" s="204"/>
      <c r="DZ200" s="406"/>
      <c r="EA200" s="406"/>
      <c r="EB200" s="407"/>
      <c r="EC200" s="408"/>
      <c r="ED200" s="409"/>
      <c r="EE200" s="204"/>
      <c r="EF200" s="204"/>
      <c r="EG200" s="204"/>
      <c r="EH200" s="204"/>
      <c r="EI200" s="134" t="s">
        <v>123</v>
      </c>
      <c r="EJ200" s="612">
        <v>920</v>
      </c>
      <c r="EK200" s="613" t="s">
        <v>318</v>
      </c>
      <c r="EL200" s="613">
        <v>2</v>
      </c>
      <c r="EM200" s="614">
        <v>0</v>
      </c>
      <c r="EN200" s="615" t="s">
        <v>132</v>
      </c>
      <c r="EO200" s="616" t="s">
        <v>132</v>
      </c>
      <c r="EP200" s="617"/>
      <c r="EQ200" s="617"/>
      <c r="ER200" s="617"/>
      <c r="ES200" s="617"/>
      <c r="ET200" s="617"/>
      <c r="EU200" s="617"/>
      <c r="EV200" s="617"/>
      <c r="EW200" s="617"/>
      <c r="EX200" s="617"/>
      <c r="EY200" s="617"/>
      <c r="EZ200" s="617"/>
      <c r="FA200" s="617"/>
      <c r="FB200" s="617"/>
      <c r="FC200" s="617"/>
      <c r="FD200" s="617"/>
      <c r="FE200" s="617"/>
      <c r="FF200" s="617"/>
      <c r="FG200" s="617"/>
      <c r="FH200" s="617"/>
      <c r="FI200" s="617"/>
      <c r="FJ200" s="617"/>
      <c r="FK200" s="617"/>
      <c r="FL200" s="617"/>
      <c r="FM200" s="617"/>
      <c r="FN200" s="617"/>
      <c r="FO200" s="617"/>
      <c r="FP200" s="617"/>
      <c r="FQ200" s="617"/>
      <c r="FR200" s="617"/>
      <c r="FS200" s="617"/>
      <c r="FT200" s="617"/>
      <c r="FU200" s="617"/>
      <c r="FV200" s="617"/>
      <c r="FW200" s="617"/>
      <c r="FX200" s="617"/>
      <c r="FY200" s="617"/>
      <c r="FZ200" s="617"/>
      <c r="GA200" s="617"/>
      <c r="GB200" s="617"/>
      <c r="GC200" s="617"/>
      <c r="GD200" s="617"/>
      <c r="GE200" s="617"/>
      <c r="GF200" s="617"/>
      <c r="GG200" s="617"/>
      <c r="GH200" s="617"/>
      <c r="GI200" s="617"/>
      <c r="GJ200" s="617"/>
      <c r="GK200" s="617"/>
      <c r="GL200" s="617"/>
      <c r="GM200" s="617"/>
      <c r="GN200" s="617"/>
      <c r="GO200" s="617"/>
      <c r="GP200" s="617"/>
      <c r="GQ200" s="617"/>
      <c r="GR200" s="617"/>
      <c r="GS200" s="617"/>
      <c r="GT200" s="617"/>
      <c r="GU200" s="617"/>
      <c r="GV200" s="617"/>
      <c r="GW200" s="617"/>
      <c r="GX200" s="617"/>
      <c r="GY200" s="617"/>
      <c r="GZ200" s="617"/>
      <c r="HA200" s="617"/>
      <c r="HB200" s="617"/>
      <c r="HC200" s="617"/>
      <c r="HD200" s="617"/>
      <c r="HE200" s="617"/>
      <c r="HF200" s="617"/>
      <c r="HG200" s="617"/>
      <c r="HH200" s="617"/>
      <c r="HI200" s="617"/>
      <c r="HJ200" s="617"/>
      <c r="HK200" s="617"/>
      <c r="HL200" s="617"/>
      <c r="HM200" s="617"/>
      <c r="HN200" s="617"/>
      <c r="HO200" s="617"/>
      <c r="HP200" s="617"/>
      <c r="HQ200" s="617"/>
      <c r="HR200" s="617"/>
      <c r="HS200" s="617"/>
      <c r="HT200" s="617"/>
      <c r="HU200" s="617"/>
      <c r="HV200" s="617"/>
      <c r="HW200" s="617"/>
      <c r="HX200" s="617"/>
      <c r="HY200" s="617"/>
      <c r="HZ200" s="617"/>
      <c r="IA200" s="617"/>
      <c r="IB200" s="617"/>
      <c r="IC200" s="617"/>
      <c r="ID200" s="617"/>
      <c r="IE200" s="617"/>
      <c r="IF200" s="617"/>
      <c r="IG200" s="617"/>
      <c r="IH200" s="617"/>
      <c r="II200" s="617"/>
      <c r="IJ200" s="617"/>
      <c r="IK200" s="617"/>
      <c r="IL200" s="617"/>
      <c r="IM200" s="617"/>
      <c r="IN200" s="617"/>
      <c r="IO200" s="617"/>
      <c r="IP200" s="617"/>
      <c r="IQ200" s="617"/>
      <c r="IR200" s="617"/>
      <c r="IS200" s="617"/>
      <c r="IT200" s="617"/>
      <c r="IU200" s="617"/>
      <c r="IV200" s="617"/>
      <c r="IW200" s="617"/>
      <c r="IX200" s="617"/>
      <c r="IY200" s="617"/>
      <c r="IZ200" s="617"/>
      <c r="JA200" s="617"/>
      <c r="JB200" s="617"/>
      <c r="JC200" s="617"/>
      <c r="JD200" s="617"/>
      <c r="JE200" s="617"/>
      <c r="JF200" s="617"/>
      <c r="JG200" s="617"/>
      <c r="JH200" s="617"/>
      <c r="JI200" s="617"/>
      <c r="JJ200" s="617"/>
      <c r="JK200" s="617"/>
      <c r="JL200" s="617"/>
      <c r="JM200" s="617"/>
      <c r="JN200" s="617"/>
      <c r="JO200" s="617"/>
      <c r="JP200" s="617"/>
      <c r="JQ200" s="617"/>
      <c r="JR200" s="617"/>
      <c r="JS200" s="617"/>
      <c r="JT200" s="617"/>
      <c r="JU200" s="617"/>
      <c r="JV200" s="617"/>
      <c r="JW200" s="617"/>
      <c r="JX200" s="617"/>
      <c r="JY200" s="617"/>
      <c r="JZ200" s="617"/>
      <c r="KA200" s="617"/>
      <c r="KB200" s="617"/>
      <c r="KC200" s="617"/>
      <c r="KD200" s="617"/>
      <c r="KE200" s="617"/>
      <c r="KF200" s="617"/>
      <c r="KG200" s="617"/>
      <c r="KH200" s="617"/>
      <c r="KI200" s="617"/>
      <c r="KJ200" s="617"/>
      <c r="KK200" s="617"/>
      <c r="KL200" s="617"/>
      <c r="KM200" s="617"/>
      <c r="KN200" s="617"/>
      <c r="KO200" s="617"/>
      <c r="KP200" s="617"/>
      <c r="KQ200" s="617"/>
      <c r="KR200" s="617"/>
      <c r="KS200" s="617"/>
      <c r="KT200" s="617"/>
      <c r="KU200" s="617"/>
      <c r="KV200" s="617"/>
      <c r="KW200" s="617"/>
      <c r="KX200" s="617"/>
      <c r="KY200" s="617"/>
      <c r="KZ200" s="617"/>
      <c r="LA200" s="617"/>
      <c r="LB200" s="617"/>
      <c r="LC200" s="617"/>
      <c r="LD200" s="617"/>
      <c r="LE200" s="617"/>
      <c r="LF200" s="617"/>
      <c r="LG200" s="617"/>
      <c r="LH200" s="617"/>
      <c r="LI200" s="617"/>
      <c r="LJ200" s="617"/>
      <c r="LK200" s="617"/>
      <c r="LL200" s="617"/>
      <c r="LM200" s="617"/>
      <c r="LN200" s="617"/>
      <c r="LO200" s="617"/>
      <c r="LP200" s="617"/>
      <c r="LQ200" s="617"/>
      <c r="LR200" s="617"/>
      <c r="LS200" s="617"/>
      <c r="LT200" s="617"/>
      <c r="LU200" s="617"/>
      <c r="LV200" s="617"/>
      <c r="LW200" s="617"/>
      <c r="LX200" s="617"/>
      <c r="LY200" s="617"/>
      <c r="LZ200" s="617"/>
      <c r="MA200" s="617"/>
      <c r="MB200" s="617"/>
      <c r="MC200" s="617"/>
      <c r="MD200" s="617"/>
      <c r="ME200" s="617"/>
      <c r="MF200" s="617"/>
      <c r="MG200" s="617"/>
      <c r="MH200" s="617"/>
      <c r="MI200" s="617"/>
      <c r="MJ200" s="617"/>
      <c r="MK200" s="617"/>
      <c r="ML200" s="617"/>
      <c r="MM200" s="617"/>
      <c r="MN200" s="617"/>
      <c r="MO200" s="617"/>
      <c r="MP200" s="617"/>
      <c r="MQ200" s="617"/>
      <c r="MR200" s="617"/>
      <c r="MS200" s="617"/>
      <c r="MT200" s="617"/>
      <c r="MU200" s="617"/>
      <c r="MV200" s="617"/>
      <c r="MW200" s="617"/>
      <c r="MX200" s="617"/>
      <c r="MY200" s="617"/>
      <c r="MZ200" s="617"/>
      <c r="NA200" s="617"/>
      <c r="NB200" s="617"/>
      <c r="NC200" s="617"/>
      <c r="ND200" s="617"/>
      <c r="NE200" s="617"/>
      <c r="NF200" s="617"/>
      <c r="NG200" s="617"/>
      <c r="NH200" s="617"/>
      <c r="NI200" s="617"/>
      <c r="NJ200" s="617"/>
      <c r="NK200" s="617"/>
      <c r="NL200" s="617"/>
      <c r="NM200" s="617"/>
      <c r="NN200" s="617"/>
      <c r="NO200" s="617"/>
      <c r="NP200" s="617"/>
      <c r="NQ200" s="617"/>
      <c r="NR200" s="617"/>
      <c r="NS200" s="617"/>
      <c r="NT200" s="617"/>
      <c r="NU200" s="617"/>
      <c r="NV200" s="617"/>
      <c r="NW200" s="617"/>
      <c r="NX200" s="617"/>
      <c r="NY200" s="617"/>
      <c r="NZ200" s="617"/>
      <c r="OA200" s="617"/>
      <c r="OB200" s="617"/>
      <c r="OC200" s="617"/>
      <c r="OD200" s="617"/>
      <c r="OE200" s="617"/>
      <c r="OF200" s="617"/>
      <c r="OG200" s="617"/>
      <c r="OH200" s="617"/>
      <c r="OI200" s="617"/>
      <c r="OJ200" s="617"/>
      <c r="OK200" s="617"/>
      <c r="OL200" s="617"/>
      <c r="OM200" s="617"/>
      <c r="ON200" s="617"/>
      <c r="OO200" s="617"/>
      <c r="OP200" s="617"/>
      <c r="OQ200" s="617"/>
      <c r="OR200" s="617"/>
      <c r="OS200" s="617"/>
      <c r="OT200" s="617"/>
      <c r="OU200" s="617"/>
      <c r="OV200" s="617"/>
      <c r="OW200" s="617"/>
      <c r="OX200" s="617"/>
      <c r="OY200" s="617"/>
      <c r="OZ200" s="617"/>
      <c r="PA200" s="617"/>
      <c r="PB200" s="617"/>
      <c r="PC200" s="617"/>
      <c r="PD200" s="617"/>
      <c r="PE200" s="617"/>
      <c r="PF200" s="617"/>
      <c r="PG200" s="617"/>
      <c r="PH200" s="617"/>
      <c r="PI200" s="617"/>
      <c r="PJ200" s="617"/>
      <c r="PK200" s="617"/>
      <c r="PL200" s="617"/>
      <c r="PM200" s="617"/>
      <c r="PN200" s="617"/>
      <c r="PO200" s="617"/>
      <c r="PP200" s="617"/>
      <c r="PQ200" s="617"/>
      <c r="PR200" s="617"/>
      <c r="PS200" s="617"/>
      <c r="PT200" s="617"/>
      <c r="PU200" s="617"/>
      <c r="PV200" s="617"/>
      <c r="PW200" s="617"/>
      <c r="PX200" s="617"/>
      <c r="PY200" s="617"/>
      <c r="PZ200" s="617"/>
      <c r="QA200" s="617"/>
      <c r="QB200" s="617"/>
      <c r="QC200" s="617"/>
      <c r="QD200" s="617"/>
      <c r="QE200" s="617"/>
      <c r="QF200" s="617"/>
      <c r="QG200" s="617"/>
      <c r="QH200" s="617"/>
      <c r="QI200" s="617"/>
      <c r="QJ200" s="617"/>
      <c r="QK200" s="617"/>
      <c r="QL200" s="617"/>
      <c r="QM200" s="617"/>
      <c r="QN200" s="617"/>
      <c r="QO200" s="617"/>
      <c r="QP200" s="617"/>
      <c r="QQ200" s="617"/>
      <c r="QR200" s="617"/>
      <c r="QS200" s="617"/>
      <c r="QT200" s="617"/>
      <c r="QU200" s="617"/>
      <c r="QV200" s="617"/>
      <c r="QW200" s="617"/>
      <c r="QX200" s="617"/>
      <c r="QY200" s="617"/>
      <c r="QZ200" s="617"/>
      <c r="RA200" s="617"/>
      <c r="RB200" s="617"/>
      <c r="RC200" s="617"/>
      <c r="RD200" s="617"/>
      <c r="RE200" s="617"/>
      <c r="RF200" s="617"/>
      <c r="RG200" s="617"/>
      <c r="RH200" s="617"/>
      <c r="RI200" s="617"/>
      <c r="RJ200" s="617"/>
      <c r="RK200" s="617"/>
      <c r="RL200" s="617"/>
      <c r="RM200" s="617"/>
      <c r="RN200" s="617"/>
      <c r="RO200" s="617"/>
      <c r="RP200" s="617"/>
      <c r="RQ200" s="617"/>
      <c r="RR200" s="617"/>
      <c r="RS200" s="617"/>
      <c r="RT200" s="617"/>
      <c r="RU200" s="617"/>
      <c r="RV200" s="617"/>
      <c r="RW200" s="617"/>
      <c r="RX200" s="617"/>
      <c r="RY200" s="617"/>
      <c r="RZ200" s="617"/>
      <c r="SA200" s="617"/>
      <c r="SB200" s="617"/>
      <c r="SC200" s="617"/>
      <c r="SD200" s="617"/>
      <c r="SE200" s="617"/>
      <c r="SF200" s="617"/>
      <c r="SG200" s="617"/>
      <c r="SH200" s="617"/>
      <c r="SI200" s="617"/>
      <c r="SJ200" s="617"/>
      <c r="SK200" s="617"/>
      <c r="SL200" s="617"/>
      <c r="SM200" s="617"/>
      <c r="SN200" s="617"/>
      <c r="SO200" s="617"/>
      <c r="SP200" s="617"/>
      <c r="SQ200" s="617"/>
      <c r="SR200" s="617"/>
      <c r="SS200" s="617"/>
      <c r="ST200" s="617"/>
      <c r="SU200" s="617"/>
      <c r="SV200" s="617"/>
      <c r="SW200" s="617"/>
      <c r="SX200" s="617"/>
      <c r="SY200" s="617"/>
      <c r="SZ200" s="617"/>
      <c r="TA200" s="617"/>
      <c r="TB200" s="617"/>
      <c r="TC200" s="617"/>
      <c r="TD200" s="617"/>
      <c r="TE200" s="617"/>
      <c r="TF200" s="617"/>
      <c r="TG200" s="617"/>
      <c r="TH200" s="617"/>
      <c r="TI200" s="617"/>
      <c r="TJ200" s="617"/>
      <c r="TK200" s="617"/>
      <c r="TL200" s="617"/>
      <c r="TM200" s="617"/>
      <c r="TN200" s="617"/>
      <c r="TO200" s="617"/>
      <c r="TP200" s="617"/>
      <c r="TQ200" s="617"/>
      <c r="TR200" s="617"/>
      <c r="TS200" s="617"/>
      <c r="TT200" s="617"/>
      <c r="TU200" s="617"/>
      <c r="TV200" s="617"/>
      <c r="TW200" s="617"/>
      <c r="TX200" s="617"/>
      <c r="TY200" s="617"/>
      <c r="TZ200" s="617"/>
      <c r="UA200" s="617"/>
      <c r="UB200" s="617"/>
      <c r="UC200" s="617"/>
      <c r="UD200" s="617"/>
      <c r="UE200" s="617"/>
      <c r="UF200" s="617"/>
      <c r="UG200" s="617"/>
      <c r="UH200" s="617"/>
      <c r="UI200" s="617"/>
      <c r="UJ200" s="617"/>
      <c r="UK200" s="617"/>
      <c r="UL200" s="617"/>
      <c r="UM200" s="617"/>
      <c r="UN200" s="617"/>
      <c r="UO200" s="617"/>
      <c r="UP200" s="617"/>
      <c r="UQ200" s="617"/>
      <c r="UR200" s="617"/>
      <c r="US200" s="617"/>
      <c r="UT200" s="617"/>
      <c r="UU200" s="617"/>
      <c r="UV200" s="617"/>
      <c r="UW200" s="617"/>
      <c r="UX200" s="617"/>
      <c r="UY200" s="617"/>
      <c r="UZ200" s="617"/>
      <c r="VA200" s="617"/>
      <c r="VB200" s="617"/>
      <c r="VC200" s="617"/>
      <c r="VD200" s="617"/>
      <c r="VE200" s="617"/>
      <c r="VF200" s="617"/>
      <c r="VG200" s="617"/>
      <c r="VH200" s="617"/>
      <c r="VI200" s="617"/>
      <c r="VJ200" s="617"/>
      <c r="VK200" s="617"/>
      <c r="VL200" s="617"/>
      <c r="VM200" s="617"/>
      <c r="VN200" s="617"/>
      <c r="VO200" s="617"/>
      <c r="VP200" s="617"/>
      <c r="VQ200" s="617"/>
      <c r="VR200" s="617"/>
      <c r="VS200" s="617"/>
      <c r="VT200" s="617"/>
      <c r="VU200" s="617"/>
      <c r="VV200" s="617"/>
      <c r="VW200" s="617"/>
      <c r="VX200" s="617"/>
      <c r="VY200" s="617"/>
      <c r="VZ200" s="617"/>
      <c r="WA200" s="617"/>
      <c r="WB200" s="617"/>
      <c r="WC200" s="617"/>
      <c r="WD200" s="617"/>
      <c r="WE200" s="617"/>
      <c r="WF200" s="617"/>
      <c r="WG200" s="617"/>
      <c r="WH200" s="617"/>
      <c r="WI200" s="617"/>
      <c r="WJ200" s="617"/>
      <c r="WK200" s="617"/>
      <c r="WL200" s="617"/>
      <c r="WM200" s="617"/>
      <c r="WN200" s="617"/>
      <c r="WO200" s="617"/>
      <c r="WP200" s="617"/>
      <c r="WQ200" s="617"/>
      <c r="WR200" s="617"/>
      <c r="WS200" s="617"/>
      <c r="WT200" s="617"/>
      <c r="WU200" s="617"/>
      <c r="WV200" s="617"/>
      <c r="WW200" s="617"/>
      <c r="WX200" s="617"/>
      <c r="WY200" s="617"/>
      <c r="WZ200" s="617"/>
      <c r="XA200" s="617"/>
      <c r="XB200" s="617"/>
      <c r="XC200" s="617"/>
      <c r="XD200" s="617"/>
      <c r="XE200" s="617"/>
      <c r="XF200" s="617"/>
      <c r="XG200" s="617"/>
      <c r="XH200" s="617"/>
      <c r="XI200" s="617"/>
      <c r="XJ200" s="617"/>
      <c r="XK200" s="617"/>
      <c r="XL200" s="617"/>
      <c r="XM200" s="617"/>
      <c r="XN200" s="617"/>
      <c r="XO200" s="617"/>
      <c r="XP200" s="617"/>
      <c r="XQ200" s="617"/>
      <c r="XR200" s="617"/>
      <c r="XS200" s="617"/>
      <c r="XT200" s="617"/>
      <c r="XU200" s="617"/>
      <c r="XV200" s="617"/>
      <c r="XW200" s="617"/>
      <c r="XX200" s="617"/>
      <c r="XY200" s="617"/>
      <c r="XZ200" s="617"/>
      <c r="YA200" s="617"/>
      <c r="YB200" s="617"/>
      <c r="YC200" s="617"/>
      <c r="YD200" s="617"/>
      <c r="YE200" s="617"/>
      <c r="YF200" s="617"/>
      <c r="YG200" s="617"/>
      <c r="YH200" s="617"/>
      <c r="YI200" s="617"/>
      <c r="YJ200" s="617"/>
      <c r="YK200" s="617"/>
      <c r="YL200" s="617"/>
      <c r="YM200" s="617"/>
      <c r="YN200" s="617"/>
      <c r="YO200" s="617"/>
      <c r="YP200" s="617"/>
      <c r="YQ200" s="617"/>
      <c r="YR200" s="617"/>
      <c r="YS200" s="617"/>
      <c r="YT200" s="617"/>
      <c r="YU200" s="617"/>
      <c r="YV200" s="617"/>
      <c r="YW200" s="617"/>
      <c r="YX200" s="617"/>
      <c r="YY200" s="617"/>
      <c r="YZ200" s="617"/>
      <c r="ZA200" s="617"/>
      <c r="ZB200" s="617"/>
      <c r="ZC200" s="617"/>
      <c r="ZD200" s="617"/>
      <c r="ZE200" s="617"/>
      <c r="ZF200" s="617"/>
      <c r="ZG200" s="617"/>
      <c r="ZH200" s="617"/>
      <c r="ZI200" s="617"/>
      <c r="ZJ200" s="617"/>
      <c r="ZK200" s="617"/>
      <c r="ZL200" s="617"/>
      <c r="ZM200" s="617"/>
      <c r="ZN200" s="617"/>
      <c r="ZO200" s="617"/>
      <c r="ZP200" s="617"/>
      <c r="ZQ200" s="617"/>
      <c r="ZR200" s="617"/>
      <c r="ZS200" s="617"/>
      <c r="ZT200" s="617"/>
      <c r="ZU200" s="617"/>
      <c r="ZV200" s="617"/>
      <c r="ZW200" s="617"/>
      <c r="ZX200" s="617"/>
      <c r="ZY200" s="617"/>
      <c r="ZZ200" s="617"/>
      <c r="AAA200" s="617"/>
      <c r="AAB200" s="617"/>
      <c r="AAC200" s="617"/>
      <c r="AAD200" s="617"/>
      <c r="AAE200" s="617"/>
      <c r="AAF200" s="617"/>
      <c r="AAG200" s="617"/>
      <c r="AAH200" s="617"/>
      <c r="AAI200" s="617"/>
      <c r="AAJ200" s="617"/>
      <c r="AAK200" s="617"/>
      <c r="AAL200" s="617"/>
      <c r="AAM200" s="617"/>
      <c r="AAN200" s="617"/>
      <c r="AAO200" s="617"/>
      <c r="AAP200" s="617"/>
      <c r="AAQ200" s="617"/>
      <c r="AAR200" s="617"/>
      <c r="AAS200" s="617"/>
      <c r="AAT200" s="617"/>
      <c r="AAU200" s="617"/>
      <c r="AAV200" s="617"/>
      <c r="AAW200" s="617"/>
      <c r="AAX200" s="617"/>
      <c r="AAY200" s="617"/>
      <c r="AAZ200" s="617"/>
      <c r="ABA200" s="617"/>
      <c r="ABB200" s="617"/>
      <c r="ABC200" s="617"/>
      <c r="ABD200" s="617"/>
      <c r="ABE200" s="617"/>
      <c r="ABF200" s="617"/>
      <c r="ABG200" s="617"/>
      <c r="ABH200" s="617"/>
      <c r="ABI200" s="617"/>
      <c r="ABJ200" s="617"/>
      <c r="ABK200" s="617"/>
      <c r="ABL200" s="617"/>
      <c r="ABM200" s="617"/>
      <c r="ABN200" s="617"/>
      <c r="ABO200" s="617"/>
      <c r="ABP200" s="617"/>
      <c r="ABQ200" s="617"/>
      <c r="ABR200" s="617"/>
      <c r="ABS200" s="617"/>
      <c r="ABT200" s="617"/>
      <c r="ABU200" s="617"/>
      <c r="ABV200" s="617"/>
      <c r="ABW200" s="617"/>
      <c r="ABX200" s="617"/>
      <c r="ABY200" s="617"/>
      <c r="ABZ200" s="617"/>
      <c r="ACA200" s="617"/>
      <c r="ACB200" s="617"/>
      <c r="ACC200" s="617"/>
      <c r="ACD200" s="617"/>
      <c r="ACE200" s="617"/>
      <c r="ACF200" s="617"/>
      <c r="ACG200" s="617"/>
      <c r="ACH200" s="617"/>
      <c r="ACI200" s="617"/>
      <c r="ACJ200" s="617"/>
      <c r="ACK200" s="617"/>
      <c r="ACL200" s="617"/>
      <c r="ACM200" s="617"/>
      <c r="ACN200" s="617"/>
      <c r="ACO200" s="617"/>
      <c r="ACP200" s="617"/>
      <c r="ACQ200" s="617"/>
      <c r="ACR200" s="617"/>
      <c r="ACS200" s="617"/>
      <c r="ACT200" s="617"/>
      <c r="ACU200" s="617"/>
      <c r="ACV200" s="617"/>
      <c r="ACW200" s="617"/>
      <c r="ACX200" s="617"/>
      <c r="ACY200" s="617"/>
      <c r="ACZ200" s="617"/>
      <c r="ADA200" s="617"/>
      <c r="ADB200" s="617"/>
      <c r="ADC200" s="617"/>
      <c r="ADD200" s="617"/>
      <c r="ADE200" s="617"/>
      <c r="ADF200" s="617"/>
      <c r="ADG200" s="617"/>
      <c r="ADH200" s="617"/>
      <c r="ADI200" s="617"/>
      <c r="ADJ200" s="617"/>
      <c r="ADK200" s="617"/>
      <c r="ADL200" s="617"/>
      <c r="ADM200" s="617"/>
      <c r="ADN200" s="617"/>
      <c r="ADO200" s="617"/>
      <c r="ADP200" s="617"/>
      <c r="ADQ200" s="617"/>
      <c r="ADR200" s="617"/>
      <c r="ADS200" s="617"/>
      <c r="ADT200" s="617"/>
      <c r="ADU200" s="617"/>
      <c r="ADV200" s="617"/>
      <c r="ADW200" s="617"/>
      <c r="ADX200" s="617"/>
      <c r="ADY200" s="617"/>
      <c r="ADZ200" s="617"/>
      <c r="AEA200" s="617"/>
      <c r="AEB200" s="617"/>
      <c r="AEC200" s="617"/>
      <c r="AED200" s="617"/>
      <c r="AEE200" s="617"/>
      <c r="AEF200" s="617"/>
      <c r="AEG200" s="617"/>
      <c r="AEH200" s="617"/>
      <c r="AEI200" s="617"/>
      <c r="AEJ200" s="617"/>
      <c r="AEK200" s="617"/>
      <c r="AEL200" s="617"/>
      <c r="AEM200" s="617"/>
      <c r="AEN200" s="617"/>
      <c r="AEO200" s="617"/>
      <c r="AEP200" s="617"/>
      <c r="AEQ200" s="617"/>
      <c r="AER200" s="617"/>
      <c r="AES200" s="617"/>
      <c r="AET200" s="617"/>
      <c r="AEU200" s="617"/>
      <c r="AEV200" s="617"/>
      <c r="AEW200" s="617"/>
      <c r="AEX200" s="617"/>
      <c r="AEY200" s="617"/>
      <c r="AEZ200" s="617"/>
      <c r="AFA200" s="617"/>
      <c r="AFB200" s="617"/>
      <c r="AFC200" s="617"/>
      <c r="AFD200" s="617"/>
      <c r="AFE200" s="617"/>
      <c r="AFF200" s="617"/>
      <c r="AFG200" s="617"/>
      <c r="AFH200" s="617"/>
      <c r="AFI200" s="617"/>
      <c r="AFJ200" s="617"/>
      <c r="AFK200" s="617"/>
      <c r="AFL200" s="617"/>
      <c r="AFM200" s="617"/>
      <c r="AFN200" s="617"/>
      <c r="AFO200" s="617"/>
      <c r="AFP200" s="617"/>
      <c r="AFQ200" s="617"/>
      <c r="AFR200" s="617"/>
      <c r="AFS200" s="617"/>
      <c r="AFT200" s="617"/>
      <c r="AFU200" s="617"/>
      <c r="AFV200" s="617"/>
      <c r="AFW200" s="617"/>
      <c r="AFX200" s="617"/>
      <c r="AFY200" s="617"/>
      <c r="AFZ200" s="617"/>
      <c r="AGA200" s="617"/>
      <c r="AGB200" s="617"/>
      <c r="AGC200" s="617"/>
      <c r="AGD200" s="617"/>
      <c r="AGE200" s="617"/>
      <c r="AGF200" s="617"/>
      <c r="AGG200" s="617"/>
      <c r="AGH200" s="617"/>
      <c r="AGI200" s="617"/>
      <c r="AGJ200" s="617"/>
      <c r="AGK200" s="617"/>
      <c r="AGL200" s="617"/>
      <c r="AGM200" s="617"/>
      <c r="AGN200" s="617"/>
      <c r="AGO200" s="617"/>
      <c r="AGP200" s="617"/>
      <c r="AGQ200" s="617"/>
      <c r="AGR200" s="617"/>
      <c r="AGS200" s="617"/>
      <c r="AGT200" s="617"/>
      <c r="AGU200" s="617"/>
      <c r="AGV200" s="617"/>
      <c r="AGW200" s="617"/>
      <c r="AGX200" s="617"/>
      <c r="AGY200" s="617"/>
      <c r="AGZ200" s="617"/>
      <c r="AHA200" s="617"/>
      <c r="AHB200" s="617"/>
      <c r="AHC200" s="617"/>
      <c r="AHD200" s="617"/>
      <c r="AHE200" s="617"/>
      <c r="AHF200" s="617"/>
      <c r="AHG200" s="617"/>
      <c r="AHH200" s="617"/>
      <c r="AHI200" s="617"/>
      <c r="AHJ200" s="617"/>
      <c r="AHK200" s="617"/>
      <c r="AHL200" s="617"/>
      <c r="AHM200" s="617"/>
      <c r="AHN200" s="617"/>
      <c r="AHO200" s="617"/>
      <c r="AHP200" s="617"/>
      <c r="AHQ200" s="617"/>
      <c r="AHR200" s="617"/>
      <c r="AHS200" s="617"/>
      <c r="AHT200" s="617"/>
      <c r="AHU200" s="617"/>
      <c r="AHV200" s="617"/>
      <c r="AHW200" s="617"/>
      <c r="AHX200" s="617"/>
      <c r="AHY200" s="617"/>
      <c r="AHZ200" s="617"/>
      <c r="AIA200" s="617"/>
      <c r="AIB200" s="617"/>
      <c r="AIC200" s="617"/>
      <c r="AID200" s="617"/>
      <c r="AIE200" s="617"/>
      <c r="AIF200" s="617"/>
      <c r="AIG200" s="617"/>
      <c r="AIH200" s="617"/>
      <c r="AII200" s="617"/>
      <c r="AIJ200" s="617"/>
      <c r="AIK200" s="617"/>
      <c r="AIL200" s="617"/>
      <c r="AIM200" s="617"/>
      <c r="AIN200" s="617"/>
      <c r="AIO200" s="617"/>
      <c r="AIP200" s="617"/>
      <c r="AIQ200" s="617"/>
      <c r="AIR200" s="617"/>
      <c r="AIS200" s="617"/>
      <c r="AIT200" s="617"/>
      <c r="AIU200" s="617"/>
      <c r="AIV200" s="617"/>
      <c r="AIW200" s="617"/>
      <c r="AIX200" s="617"/>
      <c r="AIY200" s="617"/>
      <c r="AIZ200" s="617"/>
      <c r="AJA200" s="617"/>
      <c r="AJB200" s="617"/>
      <c r="AJC200" s="617"/>
      <c r="AJD200" s="617"/>
      <c r="AJE200" s="617"/>
      <c r="AJF200" s="617"/>
      <c r="AJG200" s="617"/>
      <c r="AJH200" s="617"/>
      <c r="AJI200" s="617"/>
      <c r="AJJ200" s="617"/>
      <c r="AJK200" s="617"/>
      <c r="AJL200" s="617"/>
      <c r="AJM200" s="617"/>
      <c r="AJN200" s="617"/>
      <c r="AJO200" s="617"/>
      <c r="AJP200" s="617"/>
      <c r="AJQ200" s="617"/>
      <c r="AJR200" s="617"/>
      <c r="AJS200" s="617"/>
      <c r="AJT200" s="617"/>
      <c r="AJU200" s="617"/>
      <c r="AJV200" s="617"/>
      <c r="AJW200" s="617"/>
      <c r="AJX200" s="617"/>
      <c r="AJY200" s="617"/>
      <c r="AJZ200" s="617"/>
      <c r="AKA200" s="617"/>
      <c r="AKB200" s="617"/>
      <c r="AKC200" s="617"/>
      <c r="AKD200" s="617"/>
      <c r="AKE200" s="617"/>
      <c r="AKF200" s="617"/>
      <c r="AKG200" s="617"/>
      <c r="AKH200" s="617"/>
      <c r="AKI200" s="617"/>
      <c r="AKJ200" s="617"/>
      <c r="AKK200" s="617"/>
      <c r="AKL200" s="617"/>
      <c r="AKM200" s="617"/>
      <c r="AKN200" s="617"/>
      <c r="AKO200" s="617"/>
      <c r="AKP200" s="617"/>
      <c r="AKQ200" s="617"/>
      <c r="AKR200" s="617"/>
      <c r="AKS200" s="617"/>
      <c r="AKT200" s="617"/>
      <c r="AKU200" s="617"/>
      <c r="AKV200" s="617"/>
      <c r="AKW200" s="617"/>
      <c r="AKX200" s="617"/>
      <c r="AKY200" s="617"/>
      <c r="AKZ200" s="617"/>
      <c r="ALA200" s="617"/>
      <c r="ALB200" s="617"/>
      <c r="ALC200" s="617"/>
      <c r="ALD200" s="617"/>
      <c r="ALE200" s="617"/>
      <c r="ALF200" s="617"/>
      <c r="ALG200" s="617"/>
      <c r="ALH200" s="617"/>
      <c r="ALI200" s="617"/>
      <c r="ALJ200" s="617"/>
      <c r="ALK200" s="617"/>
      <c r="ALL200" s="617"/>
      <c r="ALM200" s="617"/>
      <c r="ALN200" s="617"/>
      <c r="ALO200" s="617"/>
      <c r="ALP200" s="617"/>
      <c r="ALQ200" s="617"/>
      <c r="ALR200" s="617"/>
      <c r="ALS200" s="617"/>
      <c r="ALT200" s="617"/>
      <c r="ALU200" s="617"/>
      <c r="ALV200" s="617"/>
      <c r="ALW200" s="617"/>
      <c r="ALX200" s="617"/>
      <c r="ALY200" s="617"/>
      <c r="ALZ200" s="617"/>
      <c r="AMA200" s="617"/>
      <c r="AMB200" s="617"/>
      <c r="AMC200" s="617"/>
      <c r="AMD200" s="617"/>
      <c r="AME200" s="617"/>
      <c r="AMF200" s="617"/>
      <c r="AMG200" s="617"/>
      <c r="AMH200" s="617"/>
      <c r="AMI200" s="617"/>
      <c r="AMJ200" s="617"/>
      <c r="AMK200" s="617"/>
      <c r="AML200" s="617"/>
      <c r="AMM200" s="617"/>
      <c r="AMN200" s="617"/>
      <c r="AMO200" s="617"/>
      <c r="AMP200" s="617"/>
      <c r="AMQ200" s="617"/>
      <c r="AMR200" s="617"/>
      <c r="AMS200" s="617"/>
      <c r="AMT200" s="617"/>
      <c r="AMU200" s="617"/>
      <c r="AMV200" s="617"/>
      <c r="AMW200" s="617"/>
      <c r="AMX200" s="617"/>
      <c r="AMY200" s="617"/>
      <c r="AMZ200" s="617"/>
      <c r="ANA200" s="617"/>
      <c r="ANB200" s="617"/>
      <c r="ANC200" s="617"/>
      <c r="AND200" s="617"/>
      <c r="ANE200" s="617"/>
      <c r="ANF200" s="617"/>
      <c r="ANG200" s="617"/>
      <c r="ANH200" s="617"/>
      <c r="ANI200" s="617"/>
      <c r="ANJ200" s="617"/>
    </row>
    <row r="201" spans="1:1050" s="35" customFormat="1" ht="26.1" customHeight="1" outlineLevel="2" x14ac:dyDescent="0.2">
      <c r="A201" s="386">
        <f>EJ201</f>
        <v>920</v>
      </c>
      <c r="B201" s="622" t="s">
        <v>137</v>
      </c>
      <c r="C201" s="622" t="s">
        <v>178</v>
      </c>
      <c r="D201" s="622" t="s">
        <v>114</v>
      </c>
      <c r="E201" s="622" t="s">
        <v>234</v>
      </c>
      <c r="F201" s="622"/>
      <c r="G201" s="620" t="s">
        <v>235</v>
      </c>
      <c r="H201" s="398" t="s">
        <v>135</v>
      </c>
      <c r="I201" s="398">
        <v>22</v>
      </c>
      <c r="J201" s="396">
        <v>690.24</v>
      </c>
      <c r="K201" s="396">
        <v>100.76</v>
      </c>
      <c r="L201" s="553">
        <v>434.82</v>
      </c>
      <c r="M201" s="553">
        <v>298.70999999999998</v>
      </c>
      <c r="N201" s="553"/>
      <c r="O201" s="553"/>
      <c r="P201" s="553"/>
      <c r="Q201" s="544"/>
      <c r="R201" s="544"/>
      <c r="S201" s="544"/>
      <c r="T201" s="544">
        <f t="shared" ref="T201:T208" si="146">SUM(J201:S201)</f>
        <v>1524.53</v>
      </c>
      <c r="U201" s="544">
        <f t="shared" ref="U201:U208" si="147">(((J201+K201+L201+N201+P201)*14)+((M201+O201+Q201+R201+S201)*12))</f>
        <v>20746</v>
      </c>
      <c r="V201" s="398">
        <v>5</v>
      </c>
      <c r="W201" s="540">
        <v>20</v>
      </c>
      <c r="X201" s="541">
        <f>VLOOKUP(W201,'[1]PPTOS GENERALES 2024'!$AL$11:$AN$40,3)*Y201</f>
        <v>528.66</v>
      </c>
      <c r="Y201" s="542">
        <v>1</v>
      </c>
      <c r="Z201" s="543">
        <f>VLOOKUP(C201,'[1]PPTOS GENERALES 2024'!$AL$3:$AO$8,4)*Y201</f>
        <v>865.68</v>
      </c>
      <c r="AA201" s="395">
        <f>VLOOKUP(C201,'[1]PPTOS GENERALES 2024'!$AL$3:$AP$8,5)*DM201*Y201</f>
        <v>0</v>
      </c>
      <c r="AB201" s="543"/>
      <c r="AC201" s="396">
        <f>VLOOKUP(C201,'[1]PPTOS GENERALES 2024'!$AU$3:$AV$8,2)*Y201</f>
        <v>748.20899999999995</v>
      </c>
      <c r="AD201" s="396">
        <f>VLOOKUP(C201,'[1]PPTOS GENERALES 2024'!$AU$3:$AW$8,3)*DM201*Y201</f>
        <v>0</v>
      </c>
      <c r="AE201" s="396">
        <f>VLOOKUP(I201,'[1]PPTOS GENERALES 2024'!$AL$11:$AN$40,3)*Y201</f>
        <v>612.99</v>
      </c>
      <c r="AF201" s="396"/>
      <c r="AG201" s="396">
        <f>VLOOKUP(V201,'[1]PPTOS GENERALES 2024'!$AL$45:$AU$56,10)*Y201</f>
        <v>543.62</v>
      </c>
      <c r="AH201" s="396"/>
      <c r="AI201" s="396"/>
      <c r="AJ201" s="396"/>
      <c r="AK201" s="397"/>
      <c r="AL201" s="391">
        <f>VLOOKUP(V201,'[1]PPTOS GENERALES 2024'!$AL$45:$BB$56,12)*AK201</f>
        <v>0</v>
      </c>
      <c r="AM201" s="397"/>
      <c r="AN201" s="391">
        <f>VLOOKUP(V201,'[1]PPTOS GENERALES 2024'!$AL$45:$BB$56,14)*AM201</f>
        <v>0</v>
      </c>
      <c r="AO201" s="397"/>
      <c r="AP201" s="391">
        <f>VLOOKUP(V201,'[1]PPTOS GENERALES 2024'!$AL$45:$BB$56,15)*AO201</f>
        <v>0</v>
      </c>
      <c r="AQ201" s="397"/>
      <c r="AR201" s="391">
        <f>VLOOKUP(V201,'[1]PPTOS GENERALES 2024'!$AL$45:$BB$56,17)*AQ201</f>
        <v>0</v>
      </c>
      <c r="AS201" s="397"/>
      <c r="AT201" s="391">
        <f>VLOOKUP(V201,'[1]PPTOS GENERALES 2024'!$AL$45:$BG$56,18)*AS201</f>
        <v>0</v>
      </c>
      <c r="AU201" s="398"/>
      <c r="AV201" s="391">
        <f>VLOOKUP(V201,'[1]PPTOS GENERALES 2024'!$AL$45:$BG$56,19)*AU201</f>
        <v>0</v>
      </c>
      <c r="AW201" s="398"/>
      <c r="AX201" s="391">
        <f>VLOOKUP(V201,'[1]PPTOS GENERALES 2024'!$AL$45:$BG$56,20)*AW201</f>
        <v>0</v>
      </c>
      <c r="AY201" s="398"/>
      <c r="AZ201" s="391">
        <f>VLOOKUP(V201,'[1]PPTOS GENERALES 2024'!$AL$45:$BG$56,21)*AY201</f>
        <v>0</v>
      </c>
      <c r="BA201" s="398"/>
      <c r="BB201" s="391">
        <f>VLOOKUP(V201,'[1]PPTOS GENERALES 2024'!$AL$45:$BG$56,22)*BA201</f>
        <v>0</v>
      </c>
      <c r="BC201" s="398"/>
      <c r="BD201" s="270">
        <f>VLOOKUP(V201,'[1]PPTOS GENERALES 2024'!$AL$45:$BZ$56,23)*BC201</f>
        <v>0</v>
      </c>
      <c r="BE201" s="398"/>
      <c r="BF201" s="270">
        <f>VLOOKUP(V201,'[1]PPTOS GENERALES 2024'!$AL$45:$BZ$56,24)*BE201</f>
        <v>0</v>
      </c>
      <c r="BG201" s="398"/>
      <c r="BH201" s="270">
        <f>VLOOKUP(V201,'[1]PPTOS GENERALES 2024'!$AL$45:$BZ$56,25)*BG201</f>
        <v>0</v>
      </c>
      <c r="BI201" s="398"/>
      <c r="BJ201" s="270">
        <f>VLOOKUP(V201,'[1]PPTOS GENERALES 2024'!$AL$45:$BZ$56,26)*BI201</f>
        <v>0</v>
      </c>
      <c r="BK201" s="398"/>
      <c r="BL201" s="270">
        <f>VLOOKUP(V201,'[1]PPTOS GENERALES 2024'!$AL$45:$BZ$56,27)*BK201</f>
        <v>0</v>
      </c>
      <c r="BM201" s="270"/>
      <c r="BN201" s="270">
        <f>VLOOKUP(V201,'[1]PPTOS GENERALES 2024'!$AL$45:$BZ$56,28)*BM201</f>
        <v>0</v>
      </c>
      <c r="BO201" s="270"/>
      <c r="BP201" s="270">
        <f>VLOOKUP(V201,'[1]PPTOS GENERALES 2024'!$AL$45:$BZ$56,29)*BO201</f>
        <v>0</v>
      </c>
      <c r="BQ201" s="270"/>
      <c r="BR201" s="270">
        <f>VLOOKUP(V201,'[1]PPTOS GENERALES 2024'!$AL$45:$BZ$56,30)*BQ201</f>
        <v>0</v>
      </c>
      <c r="BS201" s="270"/>
      <c r="BT201" s="270">
        <f>VLOOKUP(V201,'[1]PPTOS GENERALES 2024'!$AL$45:$BZ$56,31)*BS201</f>
        <v>0</v>
      </c>
      <c r="BU201" s="270"/>
      <c r="BV201" s="270">
        <f>VLOOKUP(V201,'[1]PPTOS GENERALES 2024'!$AL$45:$BZ$56,32)*BU201</f>
        <v>0</v>
      </c>
      <c r="BW201" s="270"/>
      <c r="BX201" s="270">
        <f>VLOOKUP(V201,'[1]PPTOS GENERALES 2024'!$AL$45:$BZ$56,33)*BW201</f>
        <v>0</v>
      </c>
      <c r="BY201" s="270"/>
      <c r="BZ201" s="270">
        <f>VLOOKUP(V201,'[1]PPTOS GENERALES 2024'!$AL$45:$BZ$56,34)*BY201</f>
        <v>0</v>
      </c>
      <c r="CA201" s="270"/>
      <c r="CB201" s="270">
        <f>VLOOKUP(V201,'[1]PPTOS GENERALES 2024'!$AL$45:$BZ$56,35)*CA201</f>
        <v>0</v>
      </c>
      <c r="CC201" s="270">
        <v>0</v>
      </c>
      <c r="CD201" s="270">
        <f>VLOOKUP(V201,'[1]PPTOS GENERALES 2024'!$AL$45:$BZ$56,36)*CC201</f>
        <v>0</v>
      </c>
      <c r="CE201" s="270">
        <v>0</v>
      </c>
      <c r="CF201" s="270">
        <f>VLOOKUP(V201,'[1]PPTOS GENERALES 2024'!$AL$45:$BZ$56,37)*CE201</f>
        <v>0</v>
      </c>
      <c r="CG201" s="270">
        <v>0</v>
      </c>
      <c r="CH201" s="270">
        <f>VLOOKUP(V201,'[1]PPTOS GENERALES 2024'!$AL$45:$BZ$56,38)*CG201</f>
        <v>0</v>
      </c>
      <c r="CI201" s="270">
        <v>0</v>
      </c>
      <c r="CJ201" s="270">
        <f>VLOOKUP(V201,'[1]PPTOS GENERALES 2024'!$AL$45:$BZ$56,39)*CI201</f>
        <v>0</v>
      </c>
      <c r="CK201" s="270"/>
      <c r="CL201" s="270">
        <f>VLOOKUP(V201,'[1]PPTOS GENERALES 2024'!$AL$45:$BZ$56,40)*CK201</f>
        <v>0</v>
      </c>
      <c r="CM201" s="270"/>
      <c r="CN201" s="270">
        <f>VLOOKUP(V201,'[1]PPTOS GENERALES 2024'!$AL$45:$BZ$56,41)*CM201</f>
        <v>0</v>
      </c>
      <c r="CO201" s="396">
        <f>SUM(BB201)</f>
        <v>0</v>
      </c>
      <c r="CP201" s="396"/>
      <c r="CQ201" s="396"/>
      <c r="CR201" s="391">
        <f t="array" ref="CR201">ROUND((Z201*12)+(AC201*2),2)</f>
        <v>11884.58</v>
      </c>
      <c r="CS201" s="396"/>
      <c r="CT201" s="396"/>
      <c r="CU201" s="391">
        <f t="array" ref="CU201">ROUND((AA201*12)+ (AD201*2)+AB201,2)</f>
        <v>0</v>
      </c>
      <c r="CV201" s="270">
        <f t="shared" si="145"/>
        <v>11884.58</v>
      </c>
      <c r="CW201" s="391">
        <f t="array" ref="CW201">ROUND((AE201+AF201)*14,2)</f>
        <v>8581.86</v>
      </c>
      <c r="CX201" s="391">
        <f t="array" ref="CX201">ROUND(AG201*14,2)</f>
        <v>7610.68</v>
      </c>
      <c r="CY201" s="270">
        <f t="shared" si="136"/>
        <v>0</v>
      </c>
      <c r="CZ201" s="278">
        <f t="shared" si="137"/>
        <v>7610.68</v>
      </c>
      <c r="DA201" s="129">
        <f t="shared" si="144"/>
        <v>28077.120000000003</v>
      </c>
      <c r="DB201" s="532">
        <v>0</v>
      </c>
      <c r="DC201" s="545">
        <f t="shared" ref="DC201:DC208" si="148">((Z201*14)+(AA201*14)+(AE201*14)+(AF201*14)+(AG201*14)+(AJ201*12)+(AR201*12)+(AT201*12)+(AV201*12)+(AX201*12)+(BB201*12)+DB201)</f>
        <v>28312.059999999998</v>
      </c>
      <c r="DD201" s="546">
        <f t="shared" ref="DD201:DD208" si="149">((DC201/U201)-1)</f>
        <v>0.36469970114720907</v>
      </c>
      <c r="DE201" s="396"/>
      <c r="DF201" s="396"/>
      <c r="DG201" s="396">
        <f t="shared" ref="DG201:DG208" si="150">Z201+AA201+AE201+AF201+AG201+AH201+AI201+AJ201+AL201+AN201+AP201+AR201+AT201+AV201+AX201+AZ201+BB201</f>
        <v>2022.29</v>
      </c>
      <c r="DH201" s="398" t="e">
        <f>#REF!-#REF!</f>
        <v>#REF!</v>
      </c>
      <c r="DI201" s="547" t="s">
        <v>122</v>
      </c>
      <c r="DJ201" s="413"/>
      <c r="DK201" s="411"/>
      <c r="DL201" s="403">
        <f t="shared" ref="DL201:DL208" si="151">DATEDIF(DJ201,DK201,"y")/3</f>
        <v>0</v>
      </c>
      <c r="DM201" s="403">
        <f t="shared" ref="DM201:DM208" si="152">DATEDIF(DJ201,DK201,"y")/3</f>
        <v>0</v>
      </c>
      <c r="DN201" s="548">
        <f>ROUND(AF201/30,2)</f>
        <v>0</v>
      </c>
      <c r="DO201" s="549">
        <f>ROUND(AJ201/30,2)</f>
        <v>0</v>
      </c>
      <c r="DP201" s="549">
        <f>ROUND(AL201/30,2)</f>
        <v>0</v>
      </c>
      <c r="DQ201" s="549">
        <f>ROUND(AN201/30,2)</f>
        <v>0</v>
      </c>
      <c r="DR201" s="549">
        <f>ROUND(AP201/30,2)</f>
        <v>0</v>
      </c>
      <c r="DS201" s="549">
        <f>ROUND(AR201/30,2)</f>
        <v>0</v>
      </c>
      <c r="DT201" s="549">
        <f>ROUND(AT201/30,2)</f>
        <v>0</v>
      </c>
      <c r="DU201" s="549">
        <f>ROUND(AV201/30,2)</f>
        <v>0</v>
      </c>
      <c r="DV201" s="549">
        <f>ROUND(AX201/30,2)</f>
        <v>0</v>
      </c>
      <c r="DW201" s="549">
        <f>ROUND(AZ201/30,2)</f>
        <v>0</v>
      </c>
      <c r="DX201" s="549">
        <f>ROUND(BB201/30,2)</f>
        <v>0</v>
      </c>
      <c r="DY201" s="550"/>
      <c r="DZ201" s="551">
        <v>171</v>
      </c>
      <c r="EA201" s="551">
        <v>1779.43</v>
      </c>
      <c r="EB201" s="552" t="e">
        <f>#REF!-DZ201</f>
        <v>#REF!</v>
      </c>
      <c r="EC201" s="544">
        <f>DG201-EA201</f>
        <v>242.8599999999999</v>
      </c>
      <c r="ED201" s="553">
        <f>ROUND(DB201/2,2)</f>
        <v>0</v>
      </c>
      <c r="EE201" s="550"/>
      <c r="EF201" s="550"/>
      <c r="EG201" s="550"/>
      <c r="EH201" s="550"/>
      <c r="EI201" s="134" t="s">
        <v>123</v>
      </c>
      <c r="EJ201" s="200">
        <v>920</v>
      </c>
      <c r="EK201" s="318" t="s">
        <v>318</v>
      </c>
      <c r="EL201" s="295">
        <v>2</v>
      </c>
      <c r="EM201" s="205">
        <v>0</v>
      </c>
      <c r="EN201" s="300" t="s">
        <v>132</v>
      </c>
      <c r="EO201" s="537" t="s">
        <v>132</v>
      </c>
      <c r="EP201" s="584"/>
      <c r="EQ201" s="584"/>
      <c r="ER201" s="584"/>
      <c r="ES201" s="584"/>
      <c r="ET201" s="584"/>
      <c r="EU201" s="584"/>
      <c r="EV201" s="584"/>
      <c r="EW201" s="584"/>
      <c r="EX201" s="584"/>
      <c r="EY201" s="584"/>
      <c r="EZ201" s="584"/>
      <c r="FA201" s="584"/>
      <c r="FB201" s="584"/>
      <c r="FC201" s="584"/>
      <c r="FD201" s="584"/>
      <c r="FE201" s="584"/>
      <c r="FF201" s="584"/>
      <c r="FG201" s="584"/>
      <c r="FH201" s="584"/>
      <c r="FI201" s="584"/>
      <c r="FJ201" s="584"/>
      <c r="FK201" s="584"/>
      <c r="FL201" s="584"/>
      <c r="FM201" s="584"/>
      <c r="FN201" s="584"/>
      <c r="FO201" s="584"/>
      <c r="FP201" s="584"/>
      <c r="FQ201" s="584"/>
      <c r="FR201" s="584"/>
      <c r="FS201" s="584"/>
      <c r="FT201" s="584"/>
      <c r="FU201" s="584"/>
      <c r="FV201" s="584"/>
      <c r="FW201" s="584"/>
      <c r="FX201" s="584"/>
      <c r="FY201" s="584"/>
      <c r="FZ201" s="584"/>
      <c r="GA201" s="584"/>
      <c r="GB201" s="584"/>
      <c r="GC201" s="584"/>
      <c r="GD201" s="584"/>
      <c r="GE201" s="584"/>
      <c r="GF201" s="584"/>
      <c r="GG201" s="584"/>
      <c r="GH201" s="584"/>
      <c r="GI201" s="584"/>
      <c r="GJ201" s="584"/>
      <c r="GK201" s="584"/>
      <c r="GL201" s="584"/>
      <c r="GM201" s="584"/>
      <c r="GN201" s="584"/>
      <c r="GO201" s="584"/>
      <c r="GP201" s="584"/>
      <c r="GQ201" s="584"/>
      <c r="GR201" s="584"/>
      <c r="GS201" s="584"/>
      <c r="GT201" s="584"/>
      <c r="GU201" s="584"/>
      <c r="GV201" s="584"/>
      <c r="GW201" s="584"/>
      <c r="GX201" s="584"/>
      <c r="GY201" s="584"/>
      <c r="GZ201" s="584"/>
      <c r="HA201" s="584"/>
      <c r="HB201" s="584"/>
      <c r="HC201" s="584"/>
      <c r="HD201" s="584"/>
      <c r="HE201" s="584"/>
      <c r="HF201" s="584"/>
      <c r="HG201" s="584"/>
      <c r="HH201" s="584"/>
      <c r="HI201" s="584"/>
      <c r="HJ201" s="584"/>
      <c r="HK201" s="584"/>
      <c r="HL201" s="584"/>
      <c r="HM201" s="584"/>
      <c r="HN201" s="584"/>
      <c r="HO201" s="584"/>
      <c r="HP201" s="584"/>
      <c r="HQ201" s="584"/>
      <c r="HR201" s="584"/>
      <c r="HS201" s="584"/>
      <c r="HT201" s="584"/>
      <c r="HU201" s="584"/>
      <c r="HV201" s="584"/>
      <c r="HW201" s="584"/>
      <c r="HX201" s="584"/>
      <c r="HY201" s="584"/>
      <c r="HZ201" s="584"/>
      <c r="IA201" s="584"/>
      <c r="IB201" s="584"/>
      <c r="IC201" s="584"/>
      <c r="ID201" s="584"/>
      <c r="IE201" s="410"/>
      <c r="IF201" s="410"/>
      <c r="IG201" s="410"/>
      <c r="IH201" s="410"/>
      <c r="II201" s="410"/>
      <c r="IJ201" s="410"/>
      <c r="IK201" s="410"/>
      <c r="IL201" s="410"/>
      <c r="IM201" s="410"/>
      <c r="IN201" s="410"/>
      <c r="IO201" s="410"/>
      <c r="IP201" s="585"/>
      <c r="IQ201" s="585"/>
      <c r="IR201" s="585"/>
      <c r="IS201" s="585"/>
      <c r="IT201" s="585"/>
      <c r="IU201" s="585"/>
      <c r="IV201" s="585"/>
      <c r="IW201" s="585"/>
      <c r="IX201" s="585"/>
      <c r="IY201" s="585"/>
      <c r="IZ201" s="585"/>
      <c r="JA201" s="585"/>
      <c r="JB201" s="585"/>
      <c r="JC201" s="585"/>
      <c r="JD201" s="585"/>
      <c r="JE201" s="585"/>
      <c r="JF201" s="585"/>
      <c r="JG201" s="585"/>
      <c r="JH201" s="585"/>
      <c r="JI201" s="585"/>
      <c r="JJ201" s="585"/>
      <c r="JK201" s="585"/>
      <c r="JL201" s="585"/>
      <c r="JM201" s="585"/>
      <c r="JN201" s="585"/>
      <c r="JO201" s="585"/>
      <c r="JP201" s="585"/>
      <c r="JQ201" s="585"/>
      <c r="JR201" s="585"/>
      <c r="JS201" s="585"/>
      <c r="JT201" s="585"/>
      <c r="JU201" s="585"/>
      <c r="JV201" s="585"/>
      <c r="JW201" s="585"/>
      <c r="JX201" s="585"/>
      <c r="JY201" s="585"/>
      <c r="JZ201" s="585"/>
      <c r="KA201" s="585"/>
      <c r="KB201" s="585"/>
      <c r="KC201" s="585"/>
      <c r="KD201" s="585"/>
      <c r="KE201" s="585"/>
      <c r="KF201" s="585"/>
      <c r="KG201" s="585"/>
      <c r="KH201" s="585"/>
      <c r="KI201" s="585"/>
      <c r="KJ201" s="585"/>
      <c r="KK201" s="585"/>
      <c r="KL201" s="585"/>
      <c r="KM201" s="585"/>
      <c r="KN201" s="585"/>
      <c r="KO201" s="585"/>
      <c r="KP201" s="585"/>
      <c r="KQ201" s="585"/>
      <c r="KR201" s="585"/>
      <c r="KS201" s="585"/>
      <c r="KT201" s="585"/>
      <c r="KU201" s="585"/>
      <c r="KV201" s="585"/>
      <c r="KW201" s="585"/>
      <c r="KX201" s="585"/>
      <c r="KY201" s="585"/>
      <c r="KZ201" s="585"/>
      <c r="LA201" s="585"/>
      <c r="LB201" s="585"/>
      <c r="LC201" s="585"/>
      <c r="LD201" s="585"/>
      <c r="LE201" s="585"/>
      <c r="LF201" s="585"/>
      <c r="LG201" s="585"/>
      <c r="LH201" s="585"/>
      <c r="LI201" s="585"/>
      <c r="LJ201" s="585"/>
      <c r="LK201" s="585"/>
      <c r="LL201" s="585"/>
      <c r="LM201" s="585"/>
      <c r="LN201" s="585"/>
      <c r="LO201" s="585"/>
      <c r="LP201" s="585"/>
      <c r="LQ201" s="585"/>
      <c r="LR201" s="585"/>
      <c r="LS201" s="585"/>
      <c r="LT201" s="585"/>
      <c r="LU201" s="585"/>
      <c r="LV201" s="585"/>
      <c r="LW201" s="585"/>
      <c r="LX201" s="585"/>
      <c r="LY201" s="585"/>
      <c r="LZ201" s="585"/>
      <c r="MA201" s="585"/>
      <c r="MB201" s="585"/>
      <c r="MC201" s="585"/>
      <c r="MD201" s="585"/>
      <c r="ME201" s="585"/>
      <c r="MF201" s="585"/>
      <c r="MG201" s="585"/>
      <c r="MH201" s="585"/>
      <c r="MI201" s="585"/>
      <c r="MJ201" s="585"/>
      <c r="MK201" s="585"/>
      <c r="ML201" s="585"/>
      <c r="MM201" s="585"/>
      <c r="MN201" s="585"/>
      <c r="MO201" s="585"/>
      <c r="MP201" s="585"/>
      <c r="MQ201" s="585"/>
      <c r="MR201" s="585"/>
      <c r="MS201" s="585"/>
      <c r="MT201" s="585"/>
      <c r="MU201" s="585"/>
      <c r="MV201" s="585"/>
      <c r="MW201" s="585"/>
      <c r="MX201" s="585"/>
      <c r="MY201" s="585"/>
      <c r="MZ201" s="585"/>
      <c r="NA201" s="585"/>
      <c r="NB201" s="585"/>
      <c r="NC201" s="585"/>
      <c r="ND201" s="585"/>
      <c r="NE201" s="585"/>
      <c r="NF201" s="585"/>
      <c r="NG201" s="585"/>
      <c r="NH201" s="585"/>
      <c r="NI201" s="585"/>
      <c r="NJ201" s="585"/>
      <c r="NK201" s="585"/>
      <c r="NL201" s="585"/>
      <c r="NM201" s="585"/>
      <c r="NN201" s="585"/>
      <c r="NO201" s="585"/>
      <c r="NP201" s="585"/>
      <c r="NQ201" s="585"/>
      <c r="NR201" s="585"/>
      <c r="NS201" s="585"/>
      <c r="NT201" s="585"/>
      <c r="NU201" s="585"/>
      <c r="NV201" s="585"/>
      <c r="NW201" s="585"/>
      <c r="NX201" s="585"/>
      <c r="NY201" s="585"/>
      <c r="NZ201" s="585"/>
      <c r="OA201" s="585"/>
      <c r="OB201" s="585"/>
      <c r="OC201" s="585"/>
      <c r="OD201" s="585"/>
      <c r="OE201" s="585"/>
      <c r="OF201" s="585"/>
      <c r="OG201" s="585"/>
      <c r="OH201" s="585"/>
      <c r="OI201" s="585"/>
      <c r="OJ201" s="585"/>
      <c r="OK201" s="585"/>
      <c r="OL201" s="585"/>
      <c r="OM201" s="585"/>
      <c r="ON201" s="585"/>
      <c r="OO201" s="585"/>
      <c r="OP201" s="585"/>
      <c r="OQ201" s="585"/>
      <c r="OR201" s="585"/>
      <c r="OS201" s="585"/>
      <c r="OT201" s="585"/>
      <c r="OU201" s="585"/>
      <c r="OV201" s="585"/>
      <c r="OW201" s="585"/>
      <c r="OX201" s="585"/>
      <c r="OY201" s="585"/>
      <c r="OZ201" s="585"/>
      <c r="PA201" s="585"/>
      <c r="PB201" s="585"/>
      <c r="PC201" s="585"/>
      <c r="PD201" s="585"/>
      <c r="PE201" s="585"/>
      <c r="PF201" s="585"/>
      <c r="PG201" s="585"/>
      <c r="PH201" s="585"/>
      <c r="PI201" s="585"/>
      <c r="PJ201" s="585"/>
      <c r="PK201" s="585"/>
      <c r="PL201" s="585"/>
      <c r="PM201" s="585"/>
      <c r="PN201" s="585"/>
      <c r="PO201" s="585"/>
      <c r="PP201" s="585"/>
      <c r="PQ201" s="585"/>
      <c r="PR201" s="585"/>
      <c r="PS201" s="585"/>
      <c r="PT201" s="585"/>
      <c r="PU201" s="585"/>
      <c r="PV201" s="585"/>
      <c r="PW201" s="585"/>
      <c r="PX201" s="585"/>
      <c r="PY201" s="585"/>
      <c r="PZ201" s="585"/>
      <c r="QA201" s="585"/>
      <c r="QB201" s="585"/>
      <c r="QC201" s="585"/>
      <c r="QD201" s="585"/>
      <c r="QE201" s="585"/>
      <c r="QF201" s="585"/>
      <c r="QG201" s="585"/>
      <c r="QH201" s="585"/>
      <c r="QI201" s="585"/>
      <c r="QJ201" s="585"/>
      <c r="QK201" s="585"/>
      <c r="QL201" s="585"/>
      <c r="QM201" s="585"/>
      <c r="QN201" s="585"/>
      <c r="QO201" s="585"/>
      <c r="QP201" s="585"/>
      <c r="QQ201" s="585"/>
      <c r="QR201" s="585"/>
      <c r="QS201" s="585"/>
      <c r="QT201" s="585"/>
      <c r="QU201" s="585"/>
      <c r="QV201" s="585"/>
      <c r="QW201" s="585"/>
      <c r="QX201" s="585"/>
      <c r="QY201" s="585"/>
      <c r="QZ201" s="585"/>
      <c r="RA201" s="585"/>
      <c r="RB201" s="585"/>
      <c r="RC201" s="585"/>
      <c r="RD201" s="585"/>
      <c r="RE201" s="585"/>
      <c r="RF201" s="585"/>
      <c r="RG201" s="585"/>
      <c r="RH201" s="585"/>
      <c r="RI201" s="585"/>
      <c r="RJ201" s="585"/>
      <c r="RK201" s="585"/>
      <c r="RL201" s="585"/>
      <c r="RM201" s="585"/>
      <c r="RN201" s="585"/>
      <c r="RO201" s="585"/>
      <c r="RP201" s="585"/>
      <c r="RQ201" s="585"/>
      <c r="RR201" s="585"/>
      <c r="RS201" s="585"/>
      <c r="RT201" s="585"/>
      <c r="RU201" s="585"/>
      <c r="RV201" s="585"/>
      <c r="RW201" s="585"/>
      <c r="RX201" s="585"/>
      <c r="RY201" s="585"/>
      <c r="RZ201" s="585"/>
      <c r="SA201" s="585"/>
      <c r="SB201" s="585"/>
      <c r="SC201" s="585"/>
      <c r="SD201" s="585"/>
      <c r="SE201" s="585"/>
      <c r="SF201" s="585"/>
      <c r="SG201" s="585"/>
      <c r="SH201" s="585"/>
      <c r="SI201" s="585"/>
      <c r="SJ201" s="585"/>
      <c r="SK201" s="585"/>
      <c r="SL201" s="585"/>
      <c r="SM201" s="585"/>
      <c r="SN201" s="585"/>
      <c r="SO201" s="585"/>
      <c r="SP201" s="585"/>
      <c r="SQ201" s="585"/>
      <c r="SR201" s="585"/>
      <c r="SS201" s="585"/>
      <c r="ST201" s="585"/>
      <c r="SU201" s="585"/>
      <c r="SV201" s="585"/>
      <c r="SW201" s="585"/>
      <c r="SX201" s="585"/>
      <c r="SY201" s="585"/>
      <c r="SZ201" s="585"/>
      <c r="TA201" s="585"/>
      <c r="TB201" s="585"/>
      <c r="TC201" s="585"/>
      <c r="TD201" s="585"/>
      <c r="TE201" s="585"/>
      <c r="TF201" s="585"/>
      <c r="TG201" s="585"/>
      <c r="TH201" s="585"/>
      <c r="TI201" s="585"/>
      <c r="TJ201" s="585"/>
      <c r="TK201" s="585"/>
      <c r="TL201" s="585"/>
      <c r="TM201" s="585"/>
      <c r="TN201" s="585"/>
      <c r="TO201" s="585"/>
      <c r="TP201" s="585"/>
      <c r="TQ201" s="585"/>
      <c r="TR201" s="585"/>
      <c r="TS201" s="585"/>
      <c r="TT201" s="585"/>
      <c r="TU201" s="585"/>
      <c r="TV201" s="585"/>
      <c r="TW201" s="585"/>
      <c r="TX201" s="585"/>
      <c r="TY201" s="585"/>
      <c r="TZ201" s="585"/>
      <c r="UA201" s="585"/>
      <c r="UB201" s="585"/>
      <c r="UC201" s="585"/>
      <c r="UD201" s="585"/>
      <c r="UE201" s="585"/>
      <c r="UF201" s="585"/>
      <c r="UG201" s="585"/>
      <c r="UH201" s="585"/>
      <c r="UI201" s="585"/>
      <c r="UJ201" s="585"/>
      <c r="UK201" s="585"/>
      <c r="UL201" s="585"/>
      <c r="UM201" s="585"/>
      <c r="UN201" s="585"/>
      <c r="UO201" s="585"/>
      <c r="UP201" s="585"/>
      <c r="UQ201" s="585"/>
      <c r="UR201" s="585"/>
      <c r="US201" s="585"/>
      <c r="UT201" s="585"/>
      <c r="UU201" s="585"/>
      <c r="UV201" s="585"/>
      <c r="UW201" s="585"/>
      <c r="UX201" s="585"/>
      <c r="UY201" s="585"/>
      <c r="UZ201" s="585"/>
      <c r="VA201" s="585"/>
      <c r="VB201" s="585"/>
      <c r="VC201" s="585"/>
      <c r="VD201" s="585"/>
      <c r="VE201" s="585"/>
      <c r="VF201" s="585"/>
      <c r="VG201" s="585"/>
      <c r="VH201" s="585"/>
      <c r="VI201" s="585"/>
      <c r="VJ201" s="585"/>
      <c r="VK201" s="585"/>
      <c r="VL201" s="585"/>
      <c r="VM201" s="585"/>
      <c r="VN201" s="585"/>
      <c r="VO201" s="585"/>
      <c r="VP201" s="585"/>
      <c r="VQ201" s="585"/>
      <c r="VR201" s="585"/>
      <c r="VS201" s="585"/>
      <c r="VT201" s="585"/>
      <c r="VU201" s="585"/>
      <c r="VV201" s="585"/>
      <c r="VW201" s="585"/>
      <c r="VX201" s="585"/>
      <c r="VY201" s="585"/>
      <c r="VZ201" s="585"/>
      <c r="WA201" s="585"/>
      <c r="WB201" s="585"/>
      <c r="WC201" s="585"/>
      <c r="WD201" s="585"/>
      <c r="WE201" s="585"/>
      <c r="WF201" s="585"/>
      <c r="WG201" s="585"/>
      <c r="WH201" s="585"/>
      <c r="WI201" s="585"/>
      <c r="WJ201" s="585"/>
      <c r="WK201" s="585"/>
      <c r="WL201" s="585"/>
      <c r="WM201" s="585"/>
      <c r="WN201" s="585"/>
      <c r="WO201" s="585"/>
      <c r="WP201" s="585"/>
      <c r="WQ201" s="585"/>
      <c r="WR201" s="585"/>
      <c r="WS201" s="585"/>
      <c r="WT201" s="585"/>
      <c r="WU201" s="585"/>
      <c r="WV201" s="585"/>
      <c r="WW201" s="585"/>
      <c r="WX201" s="585"/>
      <c r="WY201" s="585"/>
      <c r="WZ201" s="585"/>
      <c r="XA201" s="585"/>
      <c r="XB201" s="585"/>
      <c r="XC201" s="585"/>
      <c r="XD201" s="585"/>
      <c r="XE201" s="585"/>
      <c r="XF201" s="585"/>
      <c r="XG201" s="585"/>
      <c r="XH201" s="585"/>
      <c r="XI201" s="585"/>
      <c r="XJ201" s="585"/>
      <c r="XK201" s="585"/>
      <c r="XL201" s="585"/>
      <c r="XM201" s="585"/>
      <c r="XN201" s="585"/>
      <c r="XO201" s="585"/>
      <c r="XP201" s="585"/>
      <c r="XQ201" s="585"/>
      <c r="XR201" s="585"/>
      <c r="XS201" s="585"/>
      <c r="XT201" s="585"/>
      <c r="XU201" s="585"/>
      <c r="XV201" s="585"/>
      <c r="XW201" s="585"/>
      <c r="XX201" s="585"/>
      <c r="XY201" s="585"/>
      <c r="XZ201" s="585"/>
      <c r="YA201" s="585"/>
      <c r="YB201" s="585"/>
      <c r="YC201" s="585"/>
      <c r="YD201" s="585"/>
      <c r="YE201" s="585"/>
      <c r="YF201" s="585"/>
      <c r="YG201" s="585"/>
      <c r="YH201" s="585"/>
      <c r="YI201" s="585"/>
      <c r="YJ201" s="585"/>
      <c r="YK201" s="585"/>
      <c r="YL201" s="585"/>
      <c r="YM201" s="585"/>
      <c r="YN201" s="585"/>
      <c r="YO201" s="585"/>
      <c r="YP201" s="585"/>
      <c r="YQ201" s="585"/>
      <c r="YR201" s="585"/>
      <c r="YS201" s="585"/>
      <c r="YT201" s="585"/>
      <c r="YU201" s="585"/>
      <c r="YV201" s="585"/>
      <c r="YW201" s="585"/>
      <c r="YX201" s="585"/>
      <c r="YY201" s="585"/>
      <c r="YZ201" s="585"/>
      <c r="ZA201" s="585"/>
      <c r="ZB201" s="585"/>
      <c r="ZC201" s="585"/>
      <c r="ZD201" s="585"/>
      <c r="ZE201" s="585"/>
      <c r="ZF201" s="585"/>
      <c r="ZG201" s="585"/>
      <c r="ZH201" s="585"/>
      <c r="ZI201" s="585"/>
      <c r="ZJ201" s="585"/>
      <c r="ZK201" s="585"/>
      <c r="ZL201" s="585"/>
      <c r="ZM201" s="585"/>
      <c r="ZN201" s="585"/>
      <c r="ZO201" s="585"/>
      <c r="ZP201" s="585"/>
      <c r="ZQ201" s="585"/>
      <c r="ZR201" s="585"/>
      <c r="ZS201" s="585"/>
      <c r="ZT201" s="585"/>
      <c r="ZU201" s="585"/>
      <c r="ZV201" s="585"/>
      <c r="ZW201" s="585"/>
      <c r="ZX201" s="585"/>
      <c r="ZY201" s="585"/>
      <c r="ZZ201" s="585"/>
      <c r="AAA201" s="585"/>
      <c r="AAB201" s="585"/>
      <c r="AAC201" s="585"/>
      <c r="AAD201" s="585"/>
      <c r="AAE201" s="585"/>
      <c r="AAF201" s="585"/>
      <c r="AAG201" s="585"/>
      <c r="AAH201" s="585"/>
      <c r="AAI201" s="585"/>
      <c r="AAJ201" s="585"/>
      <c r="AAK201" s="585"/>
      <c r="AAL201" s="585"/>
      <c r="AAM201" s="585"/>
      <c r="AAN201" s="585"/>
      <c r="AAO201" s="585"/>
      <c r="AAP201" s="585"/>
      <c r="AAQ201" s="585"/>
      <c r="AAR201" s="585"/>
      <c r="AAS201" s="585"/>
      <c r="AAT201" s="585"/>
      <c r="AAU201" s="585"/>
      <c r="AAV201" s="585"/>
      <c r="AAW201" s="585"/>
      <c r="AAX201" s="585"/>
      <c r="AAY201" s="585"/>
      <c r="AAZ201" s="585"/>
      <c r="ABA201" s="585"/>
      <c r="ABB201" s="585"/>
      <c r="ABC201" s="585"/>
      <c r="ABD201" s="585"/>
      <c r="ABE201" s="585"/>
      <c r="ABF201" s="585"/>
      <c r="ABG201" s="585"/>
      <c r="ABH201" s="585"/>
      <c r="ABI201" s="585"/>
      <c r="ABJ201" s="585"/>
      <c r="ABK201" s="585"/>
      <c r="ABL201" s="585"/>
      <c r="ABM201" s="585"/>
      <c r="ABN201" s="585"/>
      <c r="ABO201" s="585"/>
      <c r="ABP201" s="585"/>
      <c r="ABQ201" s="585"/>
      <c r="ABR201" s="585"/>
      <c r="ABS201" s="585"/>
      <c r="ABT201" s="585"/>
      <c r="ABU201" s="585"/>
      <c r="ABV201" s="585"/>
      <c r="ABW201" s="585"/>
      <c r="ABX201" s="585"/>
      <c r="ABY201" s="585"/>
      <c r="ABZ201" s="585"/>
      <c r="ACA201" s="585"/>
      <c r="ACB201" s="585"/>
      <c r="ACC201" s="585"/>
      <c r="ACD201" s="585"/>
      <c r="ACE201" s="585"/>
      <c r="ACF201" s="585"/>
      <c r="ACG201" s="585"/>
      <c r="ACH201" s="585"/>
      <c r="ACI201" s="585"/>
      <c r="ACJ201" s="585"/>
      <c r="ACK201" s="585"/>
      <c r="ACL201" s="585"/>
      <c r="ACM201" s="585"/>
      <c r="ACN201" s="585"/>
      <c r="ACO201" s="585"/>
      <c r="ACP201" s="585"/>
      <c r="ACQ201" s="585"/>
      <c r="ACR201" s="585"/>
      <c r="ACS201" s="585"/>
      <c r="ACT201" s="585"/>
      <c r="ACU201" s="585"/>
      <c r="ACV201" s="585"/>
      <c r="ACW201" s="585"/>
      <c r="ACX201" s="585"/>
      <c r="ACY201" s="585"/>
      <c r="ACZ201" s="585"/>
      <c r="ADA201" s="585"/>
      <c r="ADB201" s="585"/>
      <c r="ADC201" s="585"/>
      <c r="ADD201" s="585"/>
      <c r="ADE201" s="585"/>
      <c r="ADF201" s="585"/>
      <c r="ADG201" s="585"/>
      <c r="ADH201" s="585"/>
      <c r="ADI201" s="585"/>
      <c r="ADJ201" s="585"/>
      <c r="ADK201" s="585"/>
      <c r="ADL201" s="585"/>
      <c r="ADM201" s="585"/>
      <c r="ADN201" s="585"/>
      <c r="ADO201" s="585"/>
      <c r="ADP201" s="585"/>
      <c r="ADQ201" s="585"/>
      <c r="ADR201" s="585"/>
      <c r="ADS201" s="585"/>
      <c r="ADT201" s="585"/>
      <c r="ADU201" s="585"/>
      <c r="ADV201" s="585"/>
      <c r="ADW201" s="585"/>
      <c r="ADX201" s="585"/>
      <c r="ADY201" s="585"/>
      <c r="ADZ201" s="585"/>
      <c r="AEA201" s="585"/>
      <c r="AEB201" s="585"/>
      <c r="AEC201" s="585"/>
      <c r="AED201" s="585"/>
      <c r="AEE201" s="585"/>
      <c r="AEF201" s="585"/>
      <c r="AEG201" s="585"/>
      <c r="AEH201" s="585"/>
      <c r="AEI201" s="585"/>
      <c r="AEJ201" s="585"/>
      <c r="AEK201" s="585"/>
      <c r="AEL201" s="585"/>
      <c r="AEM201" s="585"/>
      <c r="AEN201" s="585"/>
      <c r="AEO201" s="585"/>
      <c r="AEP201" s="585"/>
      <c r="AEQ201" s="585"/>
      <c r="AER201" s="585"/>
      <c r="AES201" s="585"/>
      <c r="AET201" s="585"/>
      <c r="AEU201" s="585"/>
      <c r="AEV201" s="585"/>
      <c r="AEW201" s="585"/>
      <c r="AEX201" s="585"/>
      <c r="AEY201" s="585"/>
      <c r="AEZ201" s="585"/>
      <c r="AFA201" s="585"/>
      <c r="AFB201" s="585"/>
      <c r="AFC201" s="585"/>
      <c r="AFD201" s="585"/>
      <c r="AFE201" s="585"/>
      <c r="AFF201" s="585"/>
      <c r="AFG201" s="585"/>
      <c r="AFH201" s="585"/>
      <c r="AFI201" s="585"/>
      <c r="AFJ201" s="585"/>
      <c r="AFK201" s="585"/>
      <c r="AFL201" s="585"/>
      <c r="AFM201" s="585"/>
      <c r="AFN201" s="585"/>
      <c r="AFO201" s="585"/>
      <c r="AFP201" s="585"/>
      <c r="AFQ201" s="585"/>
      <c r="AFR201" s="585"/>
      <c r="AFS201" s="585"/>
      <c r="AFT201" s="585"/>
      <c r="AFU201" s="585"/>
      <c r="AFV201" s="585"/>
      <c r="AFW201" s="585"/>
      <c r="AFX201" s="585"/>
      <c r="AFY201" s="585"/>
      <c r="AFZ201" s="585"/>
      <c r="AGA201" s="585"/>
      <c r="AGB201" s="585"/>
      <c r="AGC201" s="585"/>
      <c r="AGD201" s="585"/>
      <c r="AGE201" s="585"/>
      <c r="AGF201" s="585"/>
      <c r="AGG201" s="585"/>
      <c r="AGH201" s="585"/>
      <c r="AGI201" s="585"/>
      <c r="AGJ201" s="585"/>
      <c r="AGK201" s="585"/>
      <c r="AGL201" s="585"/>
      <c r="AGM201" s="585"/>
      <c r="AGN201" s="585"/>
      <c r="AGO201" s="585"/>
      <c r="AGP201" s="585"/>
      <c r="AGQ201" s="585"/>
      <c r="AGR201" s="585"/>
      <c r="AGS201" s="585"/>
      <c r="AGT201" s="585"/>
      <c r="AGU201" s="585"/>
      <c r="AGV201" s="585"/>
      <c r="AGW201" s="585"/>
      <c r="AGX201" s="585"/>
      <c r="AGY201" s="585"/>
      <c r="AGZ201" s="585"/>
      <c r="AHA201" s="585"/>
      <c r="AHB201" s="585"/>
      <c r="AHC201" s="585"/>
      <c r="AHD201" s="585"/>
      <c r="AHE201" s="585"/>
      <c r="AHF201" s="585"/>
      <c r="AHG201" s="585"/>
      <c r="AHH201" s="585"/>
      <c r="AHI201" s="585"/>
      <c r="AHJ201" s="585"/>
      <c r="AHK201" s="585"/>
      <c r="AHL201" s="585"/>
      <c r="AHM201" s="585"/>
      <c r="AHN201" s="585"/>
      <c r="AHO201" s="585"/>
      <c r="AHP201" s="585"/>
      <c r="AHQ201" s="585"/>
      <c r="AHR201" s="585"/>
      <c r="AHS201" s="585"/>
      <c r="AHT201" s="585"/>
      <c r="AHU201" s="585"/>
      <c r="AHV201" s="585"/>
      <c r="AHW201" s="585"/>
      <c r="AHX201" s="585"/>
      <c r="AHY201" s="585"/>
      <c r="AHZ201" s="585"/>
      <c r="AIA201" s="585"/>
      <c r="AIB201" s="585"/>
      <c r="AIC201" s="585"/>
      <c r="AID201" s="585"/>
      <c r="AIE201" s="585"/>
      <c r="AIF201" s="585"/>
      <c r="AIG201" s="585"/>
      <c r="AIH201" s="585"/>
      <c r="AII201" s="585"/>
      <c r="AIJ201" s="585"/>
      <c r="AIK201" s="585"/>
      <c r="AIL201" s="585"/>
      <c r="AIM201" s="585"/>
      <c r="AIN201" s="585"/>
      <c r="AIO201" s="585"/>
      <c r="AIP201" s="585"/>
      <c r="AIQ201" s="585"/>
      <c r="AIR201" s="585"/>
      <c r="AIS201" s="585"/>
      <c r="AIT201" s="585"/>
      <c r="AIU201" s="585"/>
      <c r="AIV201" s="585"/>
      <c r="AIW201" s="585"/>
      <c r="AIX201" s="585"/>
      <c r="AIY201" s="585"/>
      <c r="AIZ201" s="585"/>
      <c r="AJA201" s="585"/>
      <c r="AJB201" s="585"/>
      <c r="AJC201" s="585"/>
      <c r="AJD201" s="585"/>
      <c r="AJE201" s="585"/>
      <c r="AJF201" s="585"/>
      <c r="AJG201" s="585"/>
      <c r="AJH201" s="585"/>
      <c r="AJI201" s="585"/>
      <c r="AJJ201" s="585"/>
      <c r="AJK201" s="585"/>
      <c r="AJL201" s="585"/>
      <c r="AJM201" s="585"/>
      <c r="AJN201" s="585"/>
      <c r="AJO201" s="585"/>
      <c r="AJP201" s="585"/>
      <c r="AJQ201" s="585"/>
      <c r="AJR201" s="585"/>
      <c r="AJS201" s="585"/>
      <c r="AJT201" s="585"/>
      <c r="AJU201" s="585"/>
      <c r="AJV201" s="585"/>
      <c r="AJW201" s="585"/>
      <c r="AJX201" s="585"/>
      <c r="AJY201" s="585"/>
      <c r="AJZ201" s="585"/>
      <c r="AKA201" s="585"/>
      <c r="AKB201" s="585"/>
      <c r="AKC201" s="585"/>
      <c r="AKD201" s="585"/>
      <c r="AKE201" s="585"/>
      <c r="AKF201" s="585"/>
      <c r="AKG201" s="585"/>
      <c r="AKH201" s="585"/>
      <c r="AKI201" s="585"/>
      <c r="AKJ201" s="585"/>
      <c r="AKK201" s="585"/>
      <c r="AKL201" s="585"/>
      <c r="AKM201" s="585"/>
      <c r="AKN201" s="585"/>
      <c r="AKO201" s="585"/>
      <c r="AKP201" s="585"/>
      <c r="AKQ201" s="585"/>
      <c r="AKR201" s="585"/>
      <c r="AKS201" s="585"/>
      <c r="AKT201" s="585"/>
      <c r="AKU201" s="585"/>
      <c r="AKV201" s="585"/>
      <c r="AKW201" s="585"/>
      <c r="AKX201" s="585"/>
      <c r="AKY201" s="585"/>
      <c r="AKZ201" s="585"/>
      <c r="ALA201" s="585"/>
      <c r="ALB201" s="585"/>
      <c r="ALC201" s="585"/>
      <c r="ALD201" s="585"/>
      <c r="ALE201" s="585"/>
      <c r="ALF201" s="585"/>
      <c r="ALG201" s="585"/>
      <c r="ALH201" s="585"/>
      <c r="ALI201" s="585"/>
      <c r="ALJ201" s="585"/>
      <c r="ALK201" s="585"/>
      <c r="ALL201" s="585"/>
      <c r="ALM201" s="585"/>
      <c r="ALN201" s="585"/>
      <c r="ALO201" s="585"/>
      <c r="ALP201" s="585"/>
      <c r="ALQ201" s="585"/>
      <c r="ALR201" s="585"/>
      <c r="ALS201" s="585"/>
      <c r="ALT201" s="585"/>
      <c r="ALU201" s="585"/>
      <c r="ALV201" s="585"/>
      <c r="ALW201" s="585"/>
      <c r="ALX201" s="585"/>
      <c r="ALY201" s="585"/>
      <c r="ALZ201" s="585"/>
      <c r="AMA201" s="585"/>
      <c r="AMB201" s="585"/>
      <c r="AMC201" s="585"/>
      <c r="AMD201" s="585"/>
      <c r="AME201" s="585"/>
      <c r="AMF201" s="585"/>
      <c r="AMG201" s="585"/>
      <c r="AMH201" s="585"/>
      <c r="AMI201" s="585"/>
      <c r="AMJ201" s="585"/>
      <c r="AMK201" s="585"/>
      <c r="AML201" s="585"/>
      <c r="AMM201" s="585"/>
      <c r="AMN201" s="585"/>
      <c r="AMO201" s="585"/>
      <c r="AMP201" s="585"/>
      <c r="AMQ201" s="585"/>
      <c r="AMR201" s="585"/>
      <c r="AMS201" s="585"/>
      <c r="AMT201" s="585"/>
      <c r="AMU201" s="585"/>
      <c r="AMV201" s="585"/>
      <c r="AMW201" s="585"/>
      <c r="AMX201" s="585"/>
      <c r="AMY201" s="585"/>
      <c r="AMZ201" s="585"/>
      <c r="ANA201" s="585"/>
      <c r="ANB201" s="585"/>
      <c r="ANC201" s="585"/>
      <c r="AND201" s="585"/>
      <c r="ANE201" s="585"/>
      <c r="ANF201" s="585"/>
      <c r="ANG201" s="585"/>
      <c r="ANH201" s="585"/>
      <c r="ANI201" s="585"/>
      <c r="ANJ201" s="585"/>
    </row>
    <row r="202" spans="1:1050" s="35" customFormat="1" ht="26.1" customHeight="1" outlineLevel="2" x14ac:dyDescent="0.2">
      <c r="A202" s="386">
        <f>EJ202</f>
        <v>920</v>
      </c>
      <c r="B202" s="387" t="s">
        <v>137</v>
      </c>
      <c r="C202" s="387" t="s">
        <v>9</v>
      </c>
      <c r="D202" s="387" t="s">
        <v>114</v>
      </c>
      <c r="E202" s="387" t="s">
        <v>286</v>
      </c>
      <c r="F202" s="387"/>
      <c r="G202" s="388" t="s">
        <v>236</v>
      </c>
      <c r="H202" s="389" t="s">
        <v>135</v>
      </c>
      <c r="I202" s="389">
        <v>18</v>
      </c>
      <c r="J202" s="391">
        <v>564.39</v>
      </c>
      <c r="K202" s="391">
        <v>84.15</v>
      </c>
      <c r="L202" s="391">
        <v>390.4</v>
      </c>
      <c r="M202" s="391">
        <v>265.97000000000003</v>
      </c>
      <c r="N202" s="391"/>
      <c r="O202" s="391"/>
      <c r="P202" s="391"/>
      <c r="Q202" s="391"/>
      <c r="R202" s="391"/>
      <c r="S202" s="391"/>
      <c r="T202" s="391">
        <f t="shared" si="146"/>
        <v>1304.9100000000001</v>
      </c>
      <c r="U202" s="391">
        <f t="shared" si="147"/>
        <v>17736.8</v>
      </c>
      <c r="V202" s="389">
        <v>6</v>
      </c>
      <c r="W202" s="392">
        <v>22</v>
      </c>
      <c r="X202" s="393">
        <f>VLOOKUP(W202,'[1]PPTOS GENERALES 2024'!$AL$11:$AN$40,3)*Y202</f>
        <v>612.99</v>
      </c>
      <c r="Y202" s="394">
        <v>1</v>
      </c>
      <c r="Z202" s="395">
        <f>VLOOKUP(C202,'[1]PPTOS GENERALES 2024'!$AL$3:$AO$8,4)*Y202</f>
        <v>720.49</v>
      </c>
      <c r="AA202" s="395">
        <f>VLOOKUP(C202,'[1]PPTOS GENERALES 2024'!$AL$3:$AP$8,5)*DM202*Y202</f>
        <v>230.07999999999998</v>
      </c>
      <c r="AB202" s="395"/>
      <c r="AC202" s="391">
        <f>VLOOKUP(C202,'[1]PPTOS GENERALES 2024'!$AU$3:$AV$8,2)*Y202</f>
        <v>713.92274999999995</v>
      </c>
      <c r="AD202" s="391">
        <f>VLOOKUP(C202,'[1]PPTOS GENERALES 2024'!$AU$3:$AW$8,3)*DM202*Y202</f>
        <v>227.63199999999998</v>
      </c>
      <c r="AE202" s="396">
        <f>VLOOKUP(I202,'[1]PPTOS GENERALES 2024'!$AL$11:$AN$40,3)*Y202</f>
        <v>474.69</v>
      </c>
      <c r="AF202" s="391">
        <f t="shared" ref="AF202:AF208" si="153">X202-AE202</f>
        <v>138.30000000000001</v>
      </c>
      <c r="AG202" s="391">
        <f>VLOOKUP(V202,'[1]PPTOS GENERALES 2024'!$AL$45:$AU$56,10)*Y202</f>
        <v>562.53</v>
      </c>
      <c r="AH202" s="391"/>
      <c r="AI202" s="391"/>
      <c r="AJ202" s="391"/>
      <c r="AK202" s="397"/>
      <c r="AL202" s="391">
        <f>VLOOKUP(V202,'[1]PPTOS GENERALES 2024'!$AL$45:$BB$56,12)*AK202</f>
        <v>0</v>
      </c>
      <c r="AM202" s="397">
        <v>0</v>
      </c>
      <c r="AN202" s="391">
        <f>VLOOKUP(V202,'[1]PPTOS GENERALES 2024'!$AL$45:$BB$56,14)*AM202</f>
        <v>0</v>
      </c>
      <c r="AO202" s="397"/>
      <c r="AP202" s="391">
        <f>VLOOKUP(V202,'[1]PPTOS GENERALES 2024'!$AL$45:$BB$56,15)*AO202</f>
        <v>0</v>
      </c>
      <c r="AQ202" s="397"/>
      <c r="AR202" s="391">
        <f>VLOOKUP(V202,'[1]PPTOS GENERALES 2024'!$AL$45:$BB$56,17)*AQ202</f>
        <v>0</v>
      </c>
      <c r="AS202" s="397"/>
      <c r="AT202" s="391">
        <f>VLOOKUP(V202,'[1]PPTOS GENERALES 2024'!$AL$45:$BG$56,18)*AS202</f>
        <v>0</v>
      </c>
      <c r="AU202" s="398"/>
      <c r="AV202" s="391">
        <f>VLOOKUP(V202,'[1]PPTOS GENERALES 2024'!$AL$45:$BG$56,19)*AU202</f>
        <v>0</v>
      </c>
      <c r="AW202" s="398"/>
      <c r="AX202" s="391">
        <f>VLOOKUP(V202,'[1]PPTOS GENERALES 2024'!$AL$45:$BG$56,20)*AW202</f>
        <v>0</v>
      </c>
      <c r="AY202" s="398"/>
      <c r="AZ202" s="391">
        <f>VLOOKUP(V202,'[1]PPTOS GENERALES 2024'!$AL$45:$BG$56,21)*AY202</f>
        <v>0</v>
      </c>
      <c r="BA202" s="398"/>
      <c r="BB202" s="391">
        <f>VLOOKUP(V202,'[1]PPTOS GENERALES 2024'!$AL$45:$BG$56,22)*BA202</f>
        <v>0</v>
      </c>
      <c r="BC202" s="398"/>
      <c r="BD202" s="270">
        <f>VLOOKUP(V202,'[1]PPTOS GENERALES 2024'!$AL$45:$BZ$56,23)*BC202</f>
        <v>0</v>
      </c>
      <c r="BE202" s="398"/>
      <c r="BF202" s="270">
        <f>VLOOKUP(V202,'[1]PPTOS GENERALES 2024'!$AL$45:$BZ$56,24)*BE202</f>
        <v>0</v>
      </c>
      <c r="BG202" s="398"/>
      <c r="BH202" s="270">
        <f>VLOOKUP(V202,'[1]PPTOS GENERALES 2024'!$AL$45:$BZ$56,25)*BG202</f>
        <v>0</v>
      </c>
      <c r="BI202" s="398"/>
      <c r="BJ202" s="270">
        <f>VLOOKUP(V202,'[1]PPTOS GENERALES 2024'!$AL$45:$BZ$56,26)*BI202</f>
        <v>0</v>
      </c>
      <c r="BK202" s="398"/>
      <c r="BL202" s="270">
        <f>VLOOKUP(V202,'[1]PPTOS GENERALES 2024'!$AL$45:$BZ$56,27)*BK202</f>
        <v>0</v>
      </c>
      <c r="BM202" s="270"/>
      <c r="BN202" s="270">
        <f>VLOOKUP(V202,'[1]PPTOS GENERALES 2024'!$AL$45:$BZ$56,28)*BM202</f>
        <v>0</v>
      </c>
      <c r="BO202" s="270"/>
      <c r="BP202" s="270">
        <f>VLOOKUP(V202,'[1]PPTOS GENERALES 2024'!$AL$45:$BZ$56,29)*BO202</f>
        <v>0</v>
      </c>
      <c r="BQ202" s="270"/>
      <c r="BR202" s="270">
        <f>VLOOKUP(V202,'[1]PPTOS GENERALES 2024'!$AL$45:$BZ$56,30)*BQ202</f>
        <v>0</v>
      </c>
      <c r="BS202" s="270"/>
      <c r="BT202" s="270">
        <f>VLOOKUP(V202,'[1]PPTOS GENERALES 2024'!$AL$45:$BZ$56,31)*BS202</f>
        <v>0</v>
      </c>
      <c r="BU202" s="270"/>
      <c r="BV202" s="270">
        <f>VLOOKUP(V202,'[1]PPTOS GENERALES 2024'!$AL$45:$BZ$56,32)*BU202</f>
        <v>0</v>
      </c>
      <c r="BW202" s="270"/>
      <c r="BX202" s="270">
        <f>VLOOKUP(V202,'[1]PPTOS GENERALES 2024'!$AL$45:$BZ$56,33)*BW202</f>
        <v>0</v>
      </c>
      <c r="BY202" s="270"/>
      <c r="BZ202" s="270">
        <f>VLOOKUP(V202,'[1]PPTOS GENERALES 2024'!$AL$45:$BZ$56,34)*BY202</f>
        <v>0</v>
      </c>
      <c r="CA202" s="270"/>
      <c r="CB202" s="270">
        <f>VLOOKUP(V202,'[1]PPTOS GENERALES 2024'!$AL$45:$BZ$56,35)*CA202</f>
        <v>0</v>
      </c>
      <c r="CC202" s="270">
        <v>0</v>
      </c>
      <c r="CD202" s="270">
        <f>VLOOKUP(V202,'[1]PPTOS GENERALES 2024'!$AL$45:$BZ$56,36)*CC202</f>
        <v>0</v>
      </c>
      <c r="CE202" s="270">
        <v>0</v>
      </c>
      <c r="CF202" s="270">
        <f>VLOOKUP(V202,'[1]PPTOS GENERALES 2024'!$AL$45:$BZ$56,37)*CE202</f>
        <v>0</v>
      </c>
      <c r="CG202" s="270">
        <v>0</v>
      </c>
      <c r="CH202" s="270">
        <f>VLOOKUP(V202,'[1]PPTOS GENERALES 2024'!$AL$45:$BZ$56,38)*CG202</f>
        <v>0</v>
      </c>
      <c r="CI202" s="270">
        <v>0</v>
      </c>
      <c r="CJ202" s="270">
        <f>VLOOKUP(V202,'[1]PPTOS GENERALES 2024'!$AL$45:$BZ$56,39)*CI202</f>
        <v>0</v>
      </c>
      <c r="CK202" s="270"/>
      <c r="CL202" s="270">
        <f>VLOOKUP(V202,'[1]PPTOS GENERALES 2024'!$AL$45:$BZ$56,40)*CK202</f>
        <v>0</v>
      </c>
      <c r="CM202" s="270"/>
      <c r="CN202" s="270">
        <f>VLOOKUP(V202,'[1]PPTOS GENERALES 2024'!$AL$45:$BZ$56,41)*CM202</f>
        <v>0</v>
      </c>
      <c r="CO202" s="391"/>
      <c r="CP202" s="391"/>
      <c r="CQ202" s="391"/>
      <c r="CR202" s="391"/>
      <c r="CS202" s="452">
        <f t="array" ref="CS202">ROUND((Z202*12)+(AC202*2),2)</f>
        <v>10073.73</v>
      </c>
      <c r="CT202" s="391"/>
      <c r="CU202" s="391">
        <f t="array" ref="CU202">ROUND((AA202*12)+ (AD202*2)+AB202,2)</f>
        <v>3216.22</v>
      </c>
      <c r="CV202" s="270">
        <f t="shared" si="145"/>
        <v>13289.949999999999</v>
      </c>
      <c r="CW202" s="391">
        <f t="array" ref="CW202">ROUND((AE202+AF202)*14,2)</f>
        <v>8581.86</v>
      </c>
      <c r="CX202" s="391">
        <f t="array" ref="CX202">ROUND(AG202*14,2)</f>
        <v>7875.42</v>
      </c>
      <c r="CY202" s="270">
        <f t="shared" si="136"/>
        <v>0</v>
      </c>
      <c r="CZ202" s="278">
        <f t="shared" si="137"/>
        <v>7875.42</v>
      </c>
      <c r="DA202" s="129">
        <f t="shared" si="144"/>
        <v>29747.229999999996</v>
      </c>
      <c r="DB202" s="390">
        <v>0</v>
      </c>
      <c r="DC202" s="400">
        <f t="shared" si="148"/>
        <v>29765.260000000002</v>
      </c>
      <c r="DD202" s="401">
        <f t="shared" si="149"/>
        <v>0.67816404311939027</v>
      </c>
      <c r="DE202" s="391"/>
      <c r="DF202" s="391"/>
      <c r="DG202" s="391">
        <f t="shared" si="150"/>
        <v>2126.09</v>
      </c>
      <c r="DH202" s="389" t="e">
        <f>#REF!-#REF!</f>
        <v>#REF!</v>
      </c>
      <c r="DI202" s="402" t="s">
        <v>122</v>
      </c>
      <c r="DJ202" s="402" t="s">
        <v>331</v>
      </c>
      <c r="DK202" s="411">
        <v>44927</v>
      </c>
      <c r="DL202" s="403">
        <f t="shared" si="151"/>
        <v>10.666666666666666</v>
      </c>
      <c r="DM202" s="403">
        <f t="shared" si="152"/>
        <v>10.666666666666666</v>
      </c>
      <c r="DN202" s="404">
        <f>ROUND(AF202/30,2)</f>
        <v>4.6100000000000003</v>
      </c>
      <c r="DO202" s="405">
        <f>ROUND(AJ202/30,2)</f>
        <v>0</v>
      </c>
      <c r="DP202" s="405">
        <f>ROUND(AL202/30,2)</f>
        <v>0</v>
      </c>
      <c r="DQ202" s="405">
        <f>ROUND(AN202/30,2)</f>
        <v>0</v>
      </c>
      <c r="DR202" s="405">
        <f>ROUND(AP202/30,2)</f>
        <v>0</v>
      </c>
      <c r="DS202" s="405">
        <f>ROUND(AR202/30,2)</f>
        <v>0</v>
      </c>
      <c r="DT202" s="405">
        <f>ROUND(AT202/30,2)</f>
        <v>0</v>
      </c>
      <c r="DU202" s="405">
        <f>ROUND(AV202/30,2)</f>
        <v>0</v>
      </c>
      <c r="DV202" s="405">
        <f>ROUND(AX202/30,2)</f>
        <v>0</v>
      </c>
      <c r="DW202" s="405">
        <f>ROUND(AZ202/30,2)</f>
        <v>0</v>
      </c>
      <c r="DX202" s="405">
        <f>ROUND(BB202/30,2)</f>
        <v>0</v>
      </c>
      <c r="DY202" s="204"/>
      <c r="DZ202" s="406">
        <v>91</v>
      </c>
      <c r="EA202" s="406">
        <v>2048.58</v>
      </c>
      <c r="EB202" s="407" t="e">
        <f>#REF!-DZ202</f>
        <v>#REF!</v>
      </c>
      <c r="EC202" s="408">
        <f>DG202-EA202</f>
        <v>77.510000000000218</v>
      </c>
      <c r="ED202" s="409">
        <f>ROUND(DB202/2,2)</f>
        <v>0</v>
      </c>
      <c r="EE202" s="204"/>
      <c r="EF202" s="204"/>
      <c r="EG202" s="204"/>
      <c r="EH202" s="204"/>
      <c r="EI202" s="134" t="s">
        <v>123</v>
      </c>
      <c r="EJ202" s="124">
        <v>920</v>
      </c>
      <c r="EK202" s="295" t="s">
        <v>318</v>
      </c>
      <c r="EL202" s="295">
        <v>2</v>
      </c>
      <c r="EM202" s="205">
        <v>0</v>
      </c>
      <c r="EN202" s="300" t="s">
        <v>132</v>
      </c>
      <c r="EO202" s="537" t="s">
        <v>132</v>
      </c>
      <c r="EP202" s="172"/>
      <c r="EQ202" s="172"/>
      <c r="ER202" s="172"/>
      <c r="ES202" s="172"/>
      <c r="ET202" s="172"/>
      <c r="EU202" s="172"/>
      <c r="EV202" s="172"/>
      <c r="EW202" s="172"/>
      <c r="EX202" s="172"/>
      <c r="EY202" s="172"/>
      <c r="EZ202" s="172"/>
      <c r="FA202" s="172"/>
      <c r="FB202" s="172"/>
      <c r="FC202" s="172"/>
      <c r="FD202" s="172"/>
      <c r="FE202" s="172"/>
      <c r="FF202" s="172"/>
      <c r="FG202" s="172"/>
      <c r="FH202" s="172"/>
      <c r="FI202" s="172"/>
      <c r="FJ202" s="172"/>
      <c r="FK202" s="172"/>
      <c r="FL202" s="172"/>
      <c r="FM202" s="172"/>
      <c r="FN202" s="172"/>
      <c r="FO202" s="172"/>
      <c r="FP202" s="172"/>
      <c r="FQ202" s="172"/>
      <c r="FR202" s="172"/>
      <c r="FS202" s="172"/>
      <c r="FT202" s="172"/>
      <c r="FU202" s="172"/>
      <c r="FV202" s="172"/>
      <c r="FW202" s="172"/>
      <c r="FX202" s="172"/>
      <c r="FY202" s="172"/>
      <c r="FZ202" s="172"/>
      <c r="GA202" s="172"/>
      <c r="GB202" s="172"/>
      <c r="GC202" s="172"/>
      <c r="GD202" s="172"/>
      <c r="GE202" s="172"/>
      <c r="GF202" s="172"/>
      <c r="GG202" s="172"/>
      <c r="GH202" s="172"/>
      <c r="GI202" s="172"/>
      <c r="GJ202" s="172"/>
      <c r="GK202" s="172"/>
      <c r="GL202" s="172"/>
      <c r="GM202" s="172"/>
      <c r="GN202" s="172"/>
      <c r="GO202" s="172"/>
      <c r="GP202" s="172"/>
      <c r="GQ202" s="172"/>
      <c r="GR202" s="172"/>
      <c r="GS202" s="172"/>
      <c r="GT202" s="172"/>
      <c r="GU202" s="172"/>
      <c r="GV202" s="172"/>
      <c r="GW202" s="172"/>
      <c r="GX202" s="172"/>
      <c r="GY202" s="172"/>
      <c r="GZ202" s="172"/>
      <c r="HA202" s="172"/>
      <c r="HB202" s="172"/>
      <c r="HC202" s="172"/>
      <c r="HD202" s="172"/>
      <c r="HE202" s="172"/>
      <c r="HF202" s="172"/>
      <c r="HG202" s="172"/>
      <c r="HH202" s="172"/>
      <c r="HI202" s="172"/>
      <c r="HJ202" s="172"/>
      <c r="HK202" s="172"/>
      <c r="HL202" s="172"/>
      <c r="HM202" s="172"/>
      <c r="HN202" s="172"/>
      <c r="HO202" s="172"/>
      <c r="HP202" s="172"/>
      <c r="HQ202" s="172"/>
      <c r="HR202" s="172"/>
      <c r="HS202" s="172"/>
      <c r="HT202" s="172"/>
      <c r="HU202" s="172"/>
      <c r="HV202" s="172"/>
      <c r="HW202" s="172"/>
      <c r="HX202" s="172"/>
      <c r="HY202" s="172"/>
      <c r="HZ202" s="172"/>
      <c r="IA202" s="172"/>
      <c r="IB202" s="172"/>
      <c r="IC202" s="172"/>
      <c r="ID202" s="172"/>
      <c r="IE202" s="172"/>
      <c r="IF202" s="172"/>
      <c r="IG202" s="172"/>
      <c r="IH202" s="172"/>
      <c r="II202" s="172"/>
      <c r="IJ202" s="172"/>
      <c r="IK202" s="172"/>
      <c r="IL202" s="172"/>
      <c r="IM202" s="172"/>
      <c r="IN202" s="172"/>
      <c r="IO202" s="172"/>
      <c r="IP202" s="172"/>
      <c r="IQ202" s="172"/>
      <c r="IR202" s="172"/>
      <c r="IS202" s="172"/>
      <c r="IT202" s="172"/>
      <c r="IU202" s="172"/>
      <c r="IV202" s="172"/>
      <c r="IW202" s="172"/>
      <c r="IX202" s="172"/>
      <c r="IY202" s="172"/>
      <c r="IZ202" s="172"/>
      <c r="JA202" s="172"/>
      <c r="JB202" s="172"/>
      <c r="JC202" s="172"/>
      <c r="JD202" s="172"/>
      <c r="JE202" s="172"/>
      <c r="JF202" s="172"/>
      <c r="JG202" s="172"/>
      <c r="JH202" s="172"/>
      <c r="JI202" s="172"/>
      <c r="JJ202" s="172"/>
      <c r="JK202" s="172"/>
      <c r="JL202" s="172"/>
      <c r="JM202" s="172"/>
      <c r="JN202" s="172"/>
      <c r="JO202" s="172"/>
      <c r="JP202" s="172"/>
      <c r="JQ202" s="172"/>
      <c r="JR202" s="172"/>
      <c r="JS202" s="172"/>
      <c r="JT202" s="172"/>
      <c r="JU202" s="172"/>
      <c r="JV202" s="172"/>
      <c r="JW202" s="172"/>
      <c r="JX202" s="172"/>
      <c r="JY202" s="172"/>
      <c r="JZ202" s="172"/>
      <c r="KA202" s="172"/>
      <c r="KB202" s="172"/>
      <c r="KC202" s="172"/>
      <c r="KD202" s="172"/>
      <c r="KE202" s="172"/>
      <c r="KF202" s="172"/>
      <c r="KG202" s="172"/>
      <c r="KH202" s="172"/>
      <c r="KI202" s="172"/>
      <c r="KJ202" s="172"/>
      <c r="KK202" s="172"/>
      <c r="KL202" s="172"/>
      <c r="KM202" s="172"/>
      <c r="KN202" s="172"/>
      <c r="KO202" s="172"/>
      <c r="KP202" s="172"/>
      <c r="KQ202" s="172"/>
      <c r="KR202" s="172"/>
      <c r="KS202" s="172"/>
      <c r="KT202" s="172"/>
      <c r="KU202" s="172"/>
      <c r="KV202" s="172"/>
      <c r="KW202" s="172"/>
      <c r="KX202" s="172"/>
      <c r="KY202" s="172"/>
      <c r="KZ202" s="172"/>
      <c r="LA202" s="172"/>
      <c r="LB202" s="172"/>
      <c r="LC202" s="172"/>
      <c r="LD202" s="172"/>
      <c r="LE202" s="172"/>
      <c r="LF202" s="172"/>
      <c r="LG202" s="172"/>
      <c r="LH202" s="172"/>
      <c r="LI202" s="172"/>
      <c r="LJ202" s="172"/>
      <c r="LK202" s="172"/>
      <c r="LL202" s="172"/>
      <c r="LM202" s="172"/>
      <c r="LN202" s="172"/>
      <c r="LO202" s="172"/>
      <c r="LP202" s="172"/>
      <c r="LQ202" s="172"/>
      <c r="LR202" s="172"/>
      <c r="LS202" s="172"/>
      <c r="LT202" s="172"/>
      <c r="LU202" s="172"/>
      <c r="LV202" s="172"/>
      <c r="LW202" s="172"/>
      <c r="LX202" s="172"/>
      <c r="LY202" s="172"/>
      <c r="LZ202" s="172"/>
      <c r="MA202" s="172"/>
      <c r="MB202" s="172"/>
      <c r="MC202" s="172"/>
      <c r="MD202" s="172"/>
      <c r="ME202" s="172"/>
      <c r="MF202" s="172"/>
      <c r="MG202" s="172"/>
      <c r="MH202" s="172"/>
      <c r="MI202" s="172"/>
      <c r="MJ202" s="172"/>
      <c r="MK202" s="172"/>
      <c r="ML202" s="172"/>
      <c r="MM202" s="172"/>
      <c r="MN202" s="172"/>
      <c r="MO202" s="172"/>
      <c r="MP202" s="172"/>
      <c r="MQ202" s="172"/>
      <c r="MR202" s="172"/>
      <c r="MS202" s="172"/>
      <c r="MT202" s="172"/>
      <c r="MU202" s="172"/>
      <c r="MV202" s="172"/>
      <c r="MW202" s="172"/>
      <c r="MX202" s="172"/>
      <c r="MY202" s="172"/>
      <c r="MZ202" s="172"/>
      <c r="NA202" s="172"/>
      <c r="NB202" s="172"/>
      <c r="NC202" s="172"/>
      <c r="ND202" s="172"/>
      <c r="NE202" s="172"/>
      <c r="NF202" s="172"/>
      <c r="NG202" s="172"/>
      <c r="NH202" s="172"/>
      <c r="NI202" s="172"/>
      <c r="NJ202" s="172"/>
      <c r="NK202" s="172"/>
      <c r="NL202" s="172"/>
      <c r="NM202" s="172"/>
      <c r="NN202" s="172"/>
      <c r="NO202" s="172"/>
      <c r="NP202" s="172"/>
      <c r="NQ202" s="172"/>
      <c r="NR202" s="172"/>
      <c r="NS202" s="172"/>
      <c r="NT202" s="172"/>
      <c r="NU202" s="172"/>
      <c r="NV202" s="172"/>
      <c r="NW202" s="172"/>
      <c r="NX202" s="172"/>
      <c r="NY202" s="172"/>
      <c r="NZ202" s="172"/>
      <c r="OA202" s="172"/>
      <c r="OB202" s="172"/>
      <c r="OC202" s="172"/>
      <c r="OD202" s="172"/>
      <c r="OE202" s="172"/>
      <c r="OF202" s="172"/>
      <c r="OG202" s="172"/>
      <c r="OH202" s="172"/>
      <c r="OI202" s="172"/>
      <c r="OJ202" s="172"/>
      <c r="OK202" s="172"/>
      <c r="OL202" s="172"/>
      <c r="OM202" s="172"/>
      <c r="ON202" s="172"/>
      <c r="OO202" s="172"/>
      <c r="OP202" s="172"/>
      <c r="OQ202" s="172"/>
      <c r="OR202" s="172"/>
      <c r="OS202" s="172"/>
      <c r="OT202" s="172"/>
      <c r="OU202" s="172"/>
      <c r="OV202" s="172"/>
      <c r="OW202" s="172"/>
      <c r="OX202" s="172"/>
      <c r="OY202" s="172"/>
      <c r="OZ202" s="172"/>
      <c r="PA202" s="172"/>
      <c r="PB202" s="172"/>
      <c r="PC202" s="172"/>
      <c r="PD202" s="172"/>
      <c r="PE202" s="172"/>
      <c r="PF202" s="172"/>
      <c r="PG202" s="172"/>
      <c r="PH202" s="172"/>
      <c r="PI202" s="172"/>
      <c r="PJ202" s="172"/>
      <c r="PK202" s="172"/>
      <c r="PL202" s="172"/>
      <c r="PM202" s="172"/>
      <c r="PN202" s="172"/>
      <c r="PO202" s="172"/>
      <c r="PP202" s="172"/>
      <c r="PQ202" s="172"/>
      <c r="PR202" s="172"/>
      <c r="PS202" s="172"/>
      <c r="PT202" s="172"/>
      <c r="PU202" s="172"/>
      <c r="PV202" s="172"/>
      <c r="PW202" s="172"/>
      <c r="PX202" s="172"/>
      <c r="PY202" s="172"/>
      <c r="PZ202" s="172"/>
      <c r="QA202" s="172"/>
      <c r="QB202" s="172"/>
      <c r="QC202" s="172"/>
      <c r="QD202" s="172"/>
      <c r="QE202" s="172"/>
      <c r="QF202" s="172"/>
      <c r="QG202" s="172"/>
      <c r="QH202" s="172"/>
      <c r="QI202" s="172"/>
      <c r="QJ202" s="172"/>
      <c r="QK202" s="172"/>
      <c r="QL202" s="172"/>
      <c r="QM202" s="172"/>
      <c r="QN202" s="172"/>
      <c r="QO202" s="172"/>
      <c r="QP202" s="172"/>
      <c r="QQ202" s="172"/>
      <c r="QR202" s="172"/>
      <c r="QS202" s="172"/>
      <c r="QT202" s="172"/>
      <c r="QU202" s="172"/>
      <c r="QV202" s="172"/>
      <c r="QW202" s="172"/>
      <c r="QX202" s="172"/>
      <c r="QY202" s="172"/>
      <c r="QZ202" s="172"/>
      <c r="RA202" s="172"/>
      <c r="RB202" s="172"/>
      <c r="RC202" s="172"/>
      <c r="RD202" s="172"/>
      <c r="RE202" s="172"/>
      <c r="RF202" s="172"/>
      <c r="RG202" s="172"/>
      <c r="RH202" s="172"/>
      <c r="RI202" s="172"/>
      <c r="RJ202" s="172"/>
      <c r="RK202" s="172"/>
      <c r="RL202" s="172"/>
      <c r="RM202" s="172"/>
      <c r="RN202" s="172"/>
      <c r="RO202" s="172"/>
      <c r="RP202" s="172"/>
      <c r="RQ202" s="172"/>
      <c r="RR202" s="172"/>
      <c r="RS202" s="172"/>
      <c r="RT202" s="172"/>
      <c r="RU202" s="172"/>
      <c r="RV202" s="172"/>
      <c r="RW202" s="172"/>
      <c r="RX202" s="172"/>
      <c r="RY202" s="172"/>
      <c r="RZ202" s="172"/>
      <c r="SA202" s="172"/>
      <c r="SB202" s="172"/>
      <c r="SC202" s="172"/>
      <c r="SD202" s="172"/>
      <c r="SE202" s="172"/>
      <c r="SF202" s="172"/>
      <c r="SG202" s="172"/>
      <c r="SH202" s="172"/>
      <c r="SI202" s="172"/>
      <c r="SJ202" s="172"/>
      <c r="SK202" s="172"/>
      <c r="SL202" s="172"/>
      <c r="SM202" s="172"/>
      <c r="SN202" s="172"/>
      <c r="SO202" s="172"/>
      <c r="SP202" s="172"/>
      <c r="SQ202" s="172"/>
      <c r="SR202" s="172"/>
      <c r="SS202" s="172"/>
      <c r="ST202" s="172"/>
      <c r="SU202" s="172"/>
      <c r="SV202" s="172"/>
      <c r="SW202" s="172"/>
      <c r="SX202" s="172"/>
      <c r="SY202" s="172"/>
      <c r="SZ202" s="172"/>
      <c r="TA202" s="172"/>
      <c r="TB202" s="172"/>
      <c r="TC202" s="172"/>
      <c r="TD202" s="172"/>
      <c r="TE202" s="172"/>
      <c r="TF202" s="172"/>
      <c r="TG202" s="172"/>
      <c r="TH202" s="172"/>
      <c r="TI202" s="172"/>
      <c r="TJ202" s="172"/>
      <c r="TK202" s="172"/>
      <c r="TL202" s="172"/>
      <c r="TM202" s="172"/>
      <c r="TN202" s="172"/>
      <c r="TO202" s="172"/>
      <c r="TP202" s="172"/>
      <c r="TQ202" s="172"/>
      <c r="TR202" s="172"/>
      <c r="TS202" s="172"/>
      <c r="TT202" s="172"/>
      <c r="TU202" s="172"/>
      <c r="TV202" s="172"/>
      <c r="TW202" s="172"/>
      <c r="TX202" s="172"/>
      <c r="TY202" s="172"/>
      <c r="TZ202" s="172"/>
      <c r="UA202" s="172"/>
      <c r="UB202" s="172"/>
      <c r="UC202" s="172"/>
      <c r="UD202" s="172"/>
      <c r="UE202" s="172"/>
      <c r="UF202" s="172"/>
      <c r="UG202" s="172"/>
      <c r="UH202" s="172"/>
      <c r="UI202" s="172"/>
      <c r="UJ202" s="172"/>
      <c r="UK202" s="172"/>
      <c r="UL202" s="172"/>
      <c r="UM202" s="172"/>
      <c r="UN202" s="172"/>
      <c r="UO202" s="172"/>
      <c r="UP202" s="172"/>
      <c r="UQ202" s="172"/>
      <c r="UR202" s="172"/>
      <c r="US202" s="172"/>
      <c r="UT202" s="172"/>
      <c r="UU202" s="172"/>
      <c r="UV202" s="172"/>
      <c r="UW202" s="172"/>
      <c r="UX202" s="172"/>
      <c r="UY202" s="172"/>
      <c r="UZ202" s="172"/>
      <c r="VA202" s="172"/>
      <c r="VB202" s="172"/>
      <c r="VC202" s="172"/>
      <c r="VD202" s="172"/>
      <c r="VE202" s="172"/>
      <c r="VF202" s="172"/>
      <c r="VG202" s="172"/>
      <c r="VH202" s="172"/>
      <c r="VI202" s="172"/>
      <c r="VJ202" s="172"/>
      <c r="VK202" s="172"/>
      <c r="VL202" s="172"/>
      <c r="VM202" s="172"/>
      <c r="VN202" s="172"/>
      <c r="VO202" s="172"/>
      <c r="VP202" s="172"/>
      <c r="VQ202" s="172"/>
      <c r="VR202" s="172"/>
      <c r="VS202" s="172"/>
      <c r="VT202" s="172"/>
      <c r="VU202" s="172"/>
      <c r="VV202" s="172"/>
      <c r="VW202" s="172"/>
      <c r="VX202" s="172"/>
      <c r="VY202" s="172"/>
      <c r="VZ202" s="172"/>
      <c r="WA202" s="172"/>
      <c r="WB202" s="172"/>
      <c r="WC202" s="172"/>
      <c r="WD202" s="172"/>
      <c r="WE202" s="172"/>
      <c r="WF202" s="172"/>
      <c r="WG202" s="172"/>
      <c r="WH202" s="172"/>
      <c r="WI202" s="172"/>
      <c r="WJ202" s="172"/>
      <c r="WK202" s="172"/>
      <c r="WL202" s="172"/>
      <c r="WM202" s="172"/>
      <c r="WN202" s="172"/>
      <c r="WO202" s="172"/>
      <c r="WP202" s="172"/>
      <c r="WQ202" s="172"/>
      <c r="WR202" s="172"/>
      <c r="WS202" s="172"/>
      <c r="WT202" s="172"/>
      <c r="WU202" s="172"/>
      <c r="WV202" s="172"/>
      <c r="WW202" s="172"/>
      <c r="WX202" s="172"/>
      <c r="WY202" s="172"/>
      <c r="WZ202" s="172"/>
      <c r="XA202" s="172"/>
      <c r="XB202" s="172"/>
      <c r="XC202" s="172"/>
      <c r="XD202" s="172"/>
      <c r="XE202" s="172"/>
      <c r="XF202" s="172"/>
      <c r="XG202" s="172"/>
      <c r="XH202" s="172"/>
      <c r="XI202" s="172"/>
      <c r="XJ202" s="172"/>
      <c r="XK202" s="172"/>
      <c r="XL202" s="172"/>
      <c r="XM202" s="172"/>
      <c r="XN202" s="172"/>
      <c r="XO202" s="172"/>
      <c r="XP202" s="172"/>
      <c r="XQ202" s="172"/>
      <c r="XR202" s="172"/>
      <c r="XS202" s="172"/>
      <c r="XT202" s="172"/>
      <c r="XU202" s="172"/>
      <c r="XV202" s="172"/>
      <c r="XW202" s="172"/>
      <c r="XX202" s="172"/>
      <c r="XY202" s="172"/>
      <c r="XZ202" s="172"/>
      <c r="YA202" s="172"/>
      <c r="YB202" s="172"/>
      <c r="YC202" s="172"/>
      <c r="YD202" s="172"/>
      <c r="YE202" s="172"/>
      <c r="YF202" s="172"/>
      <c r="YG202" s="172"/>
      <c r="YH202" s="172"/>
      <c r="YI202" s="172"/>
      <c r="YJ202" s="172"/>
      <c r="YK202" s="172"/>
      <c r="YL202" s="172"/>
      <c r="YM202" s="172"/>
      <c r="YN202" s="172"/>
      <c r="YO202" s="172"/>
      <c r="YP202" s="172"/>
      <c r="YQ202" s="172"/>
      <c r="YR202" s="172"/>
      <c r="YS202" s="172"/>
      <c r="YT202" s="172"/>
      <c r="YU202" s="172"/>
      <c r="YV202" s="172"/>
      <c r="YW202" s="172"/>
      <c r="YX202" s="172"/>
      <c r="YY202" s="172"/>
      <c r="YZ202" s="172"/>
      <c r="ZA202" s="172"/>
      <c r="ZB202" s="172"/>
      <c r="ZC202" s="172"/>
      <c r="ZD202" s="172"/>
      <c r="ZE202" s="172"/>
      <c r="ZF202" s="172"/>
      <c r="ZG202" s="172"/>
      <c r="ZH202" s="172"/>
      <c r="ZI202" s="172"/>
      <c r="ZJ202" s="172"/>
      <c r="ZK202" s="172"/>
      <c r="ZL202" s="172"/>
      <c r="ZM202" s="172"/>
      <c r="ZN202" s="172"/>
      <c r="ZO202" s="172"/>
      <c r="ZP202" s="172"/>
      <c r="ZQ202" s="172"/>
      <c r="ZR202" s="172"/>
      <c r="ZS202" s="172"/>
      <c r="ZT202" s="172"/>
      <c r="ZU202" s="172"/>
      <c r="ZV202" s="172"/>
      <c r="ZW202" s="172"/>
      <c r="ZX202" s="172"/>
      <c r="ZY202" s="172"/>
      <c r="ZZ202" s="172"/>
      <c r="AAA202" s="172"/>
      <c r="AAB202" s="172"/>
      <c r="AAC202" s="172"/>
      <c r="AAD202" s="172"/>
      <c r="AAE202" s="172"/>
      <c r="AAF202" s="172"/>
      <c r="AAG202" s="172"/>
      <c r="AAH202" s="172"/>
      <c r="AAI202" s="172"/>
      <c r="AAJ202" s="172"/>
      <c r="AAK202" s="172"/>
      <c r="AAL202" s="172"/>
      <c r="AAM202" s="172"/>
      <c r="AAN202" s="172"/>
      <c r="AAO202" s="172"/>
      <c r="AAP202" s="172"/>
      <c r="AAQ202" s="172"/>
      <c r="AAR202" s="172"/>
      <c r="AAS202" s="172"/>
      <c r="AAT202" s="172"/>
      <c r="AAU202" s="172"/>
      <c r="AAV202" s="172"/>
      <c r="AAW202" s="172"/>
      <c r="AAX202" s="172"/>
      <c r="AAY202" s="172"/>
      <c r="AAZ202" s="172"/>
      <c r="ABA202" s="172"/>
      <c r="ABB202" s="172"/>
      <c r="ABC202" s="172"/>
      <c r="ABD202" s="172"/>
      <c r="ABE202" s="172"/>
      <c r="ABF202" s="172"/>
      <c r="ABG202" s="172"/>
      <c r="ABH202" s="172"/>
      <c r="ABI202" s="172"/>
      <c r="ABJ202" s="172"/>
      <c r="ABK202" s="172"/>
      <c r="ABL202" s="172"/>
      <c r="ABM202" s="172"/>
      <c r="ABN202" s="172"/>
      <c r="ABO202" s="172"/>
      <c r="ABP202" s="172"/>
      <c r="ABQ202" s="172"/>
      <c r="ABR202" s="172"/>
      <c r="ABS202" s="172"/>
      <c r="ABT202" s="172"/>
      <c r="ABU202" s="172"/>
      <c r="ABV202" s="172"/>
      <c r="ABW202" s="172"/>
      <c r="ABX202" s="172"/>
      <c r="ABY202" s="172"/>
      <c r="ABZ202" s="172"/>
      <c r="ACA202" s="172"/>
      <c r="ACB202" s="172"/>
      <c r="ACC202" s="172"/>
      <c r="ACD202" s="172"/>
      <c r="ACE202" s="172"/>
      <c r="ACF202" s="172"/>
      <c r="ACG202" s="172"/>
      <c r="ACH202" s="172"/>
      <c r="ACI202" s="172"/>
      <c r="ACJ202" s="172"/>
      <c r="ACK202" s="172"/>
      <c r="ACL202" s="172"/>
      <c r="ACM202" s="172"/>
      <c r="ACN202" s="172"/>
      <c r="ACO202" s="172"/>
      <c r="ACP202" s="172"/>
      <c r="ACQ202" s="172"/>
      <c r="ACR202" s="172"/>
      <c r="ACS202" s="172"/>
      <c r="ACT202" s="172"/>
      <c r="ACU202" s="172"/>
      <c r="ACV202" s="172"/>
      <c r="ACW202" s="172"/>
      <c r="ACX202" s="172"/>
      <c r="ACY202" s="172"/>
      <c r="ACZ202" s="172"/>
      <c r="ADA202" s="172"/>
      <c r="ADB202" s="172"/>
      <c r="ADC202" s="172"/>
      <c r="ADD202" s="172"/>
      <c r="ADE202" s="172"/>
      <c r="ADF202" s="172"/>
      <c r="ADG202" s="172"/>
      <c r="ADH202" s="172"/>
      <c r="ADI202" s="172"/>
      <c r="ADJ202" s="172"/>
      <c r="ADK202" s="172"/>
      <c r="ADL202" s="172"/>
      <c r="ADM202" s="172"/>
      <c r="ADN202" s="172"/>
      <c r="ADO202" s="172"/>
      <c r="ADP202" s="172"/>
      <c r="ADQ202" s="172"/>
      <c r="ADR202" s="172"/>
      <c r="ADS202" s="172"/>
      <c r="ADT202" s="172"/>
      <c r="ADU202" s="172"/>
      <c r="ADV202" s="172"/>
      <c r="ADW202" s="172"/>
      <c r="ADX202" s="172"/>
      <c r="ADY202" s="172"/>
      <c r="ADZ202" s="172"/>
      <c r="AEA202" s="172"/>
      <c r="AEB202" s="172"/>
      <c r="AEC202" s="172"/>
      <c r="AED202" s="172"/>
      <c r="AEE202" s="172"/>
      <c r="AEF202" s="172"/>
      <c r="AEG202" s="172"/>
      <c r="AEH202" s="172"/>
      <c r="AEI202" s="172"/>
      <c r="AEJ202" s="172"/>
      <c r="AEK202" s="172"/>
      <c r="AEL202" s="172"/>
      <c r="AEM202" s="172"/>
      <c r="AEN202" s="172"/>
      <c r="AEO202" s="172"/>
      <c r="AEP202" s="172"/>
      <c r="AEQ202" s="172"/>
      <c r="AER202" s="172"/>
      <c r="AES202" s="172"/>
      <c r="AET202" s="172"/>
      <c r="AEU202" s="172"/>
      <c r="AEV202" s="172"/>
      <c r="AEW202" s="172"/>
      <c r="AEX202" s="172"/>
      <c r="AEY202" s="172"/>
      <c r="AEZ202" s="172"/>
      <c r="AFA202" s="172"/>
      <c r="AFB202" s="172"/>
      <c r="AFC202" s="172"/>
      <c r="AFD202" s="172"/>
      <c r="AFE202" s="172"/>
      <c r="AFF202" s="172"/>
      <c r="AFG202" s="172"/>
      <c r="AFH202" s="172"/>
      <c r="AFI202" s="172"/>
      <c r="AFJ202" s="172"/>
      <c r="AFK202" s="172"/>
      <c r="AFL202" s="172"/>
      <c r="AFM202" s="172"/>
      <c r="AFN202" s="172"/>
      <c r="AFO202" s="172"/>
      <c r="AFP202" s="172"/>
      <c r="AFQ202" s="172"/>
      <c r="AFR202" s="172"/>
      <c r="AFS202" s="172"/>
      <c r="AFT202" s="172"/>
      <c r="AFU202" s="172"/>
      <c r="AFV202" s="172"/>
      <c r="AFW202" s="172"/>
      <c r="AFX202" s="172"/>
      <c r="AFY202" s="172"/>
      <c r="AFZ202" s="172"/>
      <c r="AGA202" s="172"/>
      <c r="AGB202" s="172"/>
      <c r="AGC202" s="172"/>
      <c r="AGD202" s="172"/>
      <c r="AGE202" s="172"/>
      <c r="AGF202" s="172"/>
      <c r="AGG202" s="172"/>
      <c r="AGH202" s="172"/>
      <c r="AGI202" s="172"/>
      <c r="AGJ202" s="172"/>
      <c r="AGK202" s="172"/>
      <c r="AGL202" s="172"/>
      <c r="AGM202" s="172"/>
      <c r="AGN202" s="172"/>
      <c r="AGO202" s="172"/>
      <c r="AGP202" s="172"/>
      <c r="AGQ202" s="172"/>
      <c r="AGR202" s="172"/>
      <c r="AGS202" s="172"/>
      <c r="AGT202" s="172"/>
      <c r="AGU202" s="172"/>
      <c r="AGV202" s="172"/>
      <c r="AGW202" s="172"/>
      <c r="AGX202" s="172"/>
      <c r="AGY202" s="172"/>
      <c r="AGZ202" s="172"/>
      <c r="AHA202" s="172"/>
      <c r="AHB202" s="172"/>
      <c r="AHC202" s="172"/>
      <c r="AHD202" s="172"/>
      <c r="AHE202" s="172"/>
      <c r="AHF202" s="172"/>
      <c r="AHG202" s="172"/>
      <c r="AHH202" s="172"/>
      <c r="AHI202" s="172"/>
      <c r="AHJ202" s="172"/>
      <c r="AHK202" s="172"/>
      <c r="AHL202" s="172"/>
      <c r="AHM202" s="172"/>
      <c r="AHN202" s="172"/>
      <c r="AHO202" s="172"/>
      <c r="AHP202" s="172"/>
      <c r="AHQ202" s="172"/>
      <c r="AHR202" s="172"/>
      <c r="AHS202" s="172"/>
      <c r="AHT202" s="172"/>
      <c r="AHU202" s="172"/>
      <c r="AHV202" s="172"/>
      <c r="AHW202" s="172"/>
      <c r="AHX202" s="172"/>
      <c r="AHY202" s="172"/>
      <c r="AHZ202" s="172"/>
      <c r="AIA202" s="172"/>
      <c r="AIB202" s="172"/>
      <c r="AIC202" s="172"/>
      <c r="AID202" s="172"/>
      <c r="AIE202" s="172"/>
      <c r="AIF202" s="172"/>
      <c r="AIG202" s="172"/>
      <c r="AIH202" s="172"/>
      <c r="AII202" s="172"/>
      <c r="AIJ202" s="172"/>
      <c r="AIK202" s="172"/>
      <c r="AIL202" s="172"/>
      <c r="AIM202" s="172"/>
      <c r="AIN202" s="172"/>
      <c r="AIO202" s="172"/>
      <c r="AIP202" s="172"/>
      <c r="AIQ202" s="172"/>
      <c r="AIR202" s="172"/>
      <c r="AIS202" s="172"/>
      <c r="AIT202" s="172"/>
      <c r="AIU202" s="172"/>
      <c r="AIV202" s="172"/>
      <c r="AIW202" s="172"/>
      <c r="AIX202" s="172"/>
      <c r="AIY202" s="172"/>
      <c r="AIZ202" s="172"/>
      <c r="AJA202" s="172"/>
      <c r="AJB202" s="172"/>
      <c r="AJC202" s="172"/>
      <c r="AJD202" s="172"/>
      <c r="AJE202" s="172"/>
      <c r="AJF202" s="172"/>
      <c r="AJG202" s="172"/>
      <c r="AJH202" s="172"/>
      <c r="AJI202" s="172"/>
      <c r="AJJ202" s="172"/>
      <c r="AJK202" s="172"/>
      <c r="AJL202" s="172"/>
      <c r="AJM202" s="172"/>
      <c r="AJN202" s="172"/>
      <c r="AJO202" s="172"/>
      <c r="AJP202" s="172"/>
      <c r="AJQ202" s="172"/>
      <c r="AJR202" s="172"/>
      <c r="AJS202" s="172"/>
      <c r="AJT202" s="172"/>
      <c r="AJU202" s="172"/>
      <c r="AJV202" s="172"/>
      <c r="AJW202" s="172"/>
      <c r="AJX202" s="172"/>
      <c r="AJY202" s="172"/>
      <c r="AJZ202" s="172"/>
      <c r="AKA202" s="172"/>
      <c r="AKB202" s="172"/>
      <c r="AKC202" s="172"/>
      <c r="AKD202" s="172"/>
      <c r="AKE202" s="172"/>
      <c r="AKF202" s="172"/>
      <c r="AKG202" s="172"/>
      <c r="AKH202" s="172"/>
      <c r="AKI202" s="172"/>
      <c r="AKJ202" s="172"/>
      <c r="AKK202" s="172"/>
      <c r="AKL202" s="172"/>
      <c r="AKM202" s="172"/>
      <c r="AKN202" s="172"/>
      <c r="AKO202" s="172"/>
      <c r="AKP202" s="172"/>
      <c r="AKQ202" s="172"/>
      <c r="AKR202" s="172"/>
      <c r="AKS202" s="172"/>
      <c r="AKT202" s="172"/>
      <c r="AKU202" s="172"/>
      <c r="AKV202" s="172"/>
      <c r="AKW202" s="172"/>
      <c r="AKX202" s="172"/>
      <c r="AKY202" s="172"/>
      <c r="AKZ202" s="172"/>
      <c r="ALA202" s="172"/>
      <c r="ALB202" s="172"/>
      <c r="ALC202" s="172"/>
      <c r="ALD202" s="172"/>
      <c r="ALE202" s="172"/>
      <c r="ALF202" s="172"/>
      <c r="ALG202" s="172"/>
      <c r="ALH202" s="172"/>
      <c r="ALI202" s="172"/>
      <c r="ALJ202" s="172"/>
      <c r="ALK202" s="172"/>
      <c r="ALL202" s="172"/>
      <c r="ALM202" s="172"/>
      <c r="ALN202" s="172"/>
      <c r="ALO202" s="172"/>
      <c r="ALP202" s="172"/>
      <c r="ALQ202" s="172"/>
      <c r="ALR202" s="172"/>
      <c r="ALS202" s="172"/>
      <c r="ALT202" s="172"/>
      <c r="ALU202" s="172"/>
      <c r="ALV202" s="172"/>
      <c r="ALW202" s="172"/>
      <c r="ALX202" s="172"/>
      <c r="ALY202" s="172"/>
      <c r="ALZ202" s="172"/>
      <c r="AMA202" s="172"/>
      <c r="AMB202" s="172"/>
      <c r="AMC202" s="172"/>
      <c r="AMD202" s="172"/>
      <c r="AME202" s="172"/>
      <c r="AMF202" s="172"/>
      <c r="AMG202" s="172"/>
      <c r="AMH202" s="172"/>
      <c r="AMI202" s="172"/>
      <c r="AMJ202" s="172"/>
      <c r="AMK202" s="172"/>
      <c r="AML202" s="172"/>
      <c r="AMM202" s="172"/>
      <c r="AMN202" s="172"/>
      <c r="AMO202" s="172"/>
      <c r="AMP202" s="172"/>
      <c r="AMQ202" s="172"/>
      <c r="AMR202" s="172"/>
      <c r="AMS202" s="172"/>
      <c r="AMT202" s="172"/>
      <c r="AMU202" s="172"/>
      <c r="AMV202" s="172"/>
      <c r="AMW202" s="172"/>
      <c r="AMX202" s="172"/>
      <c r="AMY202" s="172"/>
      <c r="AMZ202" s="172"/>
      <c r="ANA202" s="172"/>
      <c r="ANB202" s="172"/>
      <c r="ANC202" s="172"/>
      <c r="AND202" s="172"/>
      <c r="ANE202" s="172"/>
      <c r="ANF202" s="172"/>
      <c r="ANG202" s="172"/>
      <c r="ANH202" s="172"/>
      <c r="ANI202" s="172"/>
      <c r="ANJ202" s="172"/>
    </row>
    <row r="203" spans="1:1050" s="35" customFormat="1" ht="26.1" customHeight="1" outlineLevel="2" x14ac:dyDescent="0.2">
      <c r="A203" s="386">
        <f>EJ203</f>
        <v>920</v>
      </c>
      <c r="B203" s="387" t="s">
        <v>137</v>
      </c>
      <c r="C203" s="387" t="s">
        <v>9</v>
      </c>
      <c r="D203" s="387" t="s">
        <v>114</v>
      </c>
      <c r="E203" s="387" t="s">
        <v>286</v>
      </c>
      <c r="F203" s="387"/>
      <c r="G203" s="415" t="s">
        <v>236</v>
      </c>
      <c r="H203" s="389" t="s">
        <v>135</v>
      </c>
      <c r="I203" s="389">
        <v>18</v>
      </c>
      <c r="J203" s="391">
        <v>564.39</v>
      </c>
      <c r="K203" s="391">
        <v>67.319999999999993</v>
      </c>
      <c r="L203" s="391">
        <v>346.03</v>
      </c>
      <c r="M203" s="391">
        <v>272.89</v>
      </c>
      <c r="N203" s="391"/>
      <c r="O203" s="391"/>
      <c r="P203" s="391"/>
      <c r="Q203" s="391"/>
      <c r="R203" s="391"/>
      <c r="S203" s="391"/>
      <c r="T203" s="391">
        <f t="shared" si="146"/>
        <v>1250.6300000000001</v>
      </c>
      <c r="U203" s="391">
        <f t="shared" si="147"/>
        <v>16963.04</v>
      </c>
      <c r="V203" s="389">
        <v>4</v>
      </c>
      <c r="W203" s="392">
        <v>18</v>
      </c>
      <c r="X203" s="393">
        <f>VLOOKUP(W203,'[1]PPTOS GENERALES 2024'!$AL$11:$AN$40,3)*Y203</f>
        <v>474.69</v>
      </c>
      <c r="Y203" s="394">
        <v>1</v>
      </c>
      <c r="Z203" s="395">
        <f>VLOOKUP(C203,'[1]PPTOS GENERALES 2024'!$AL$3:$AO$8,4)*Y203</f>
        <v>720.49</v>
      </c>
      <c r="AA203" s="395">
        <f>VLOOKUP(C203,'[1]PPTOS GENERALES 2024'!$AL$3:$AP$8,5)*DM203*Y203</f>
        <v>208.51</v>
      </c>
      <c r="AB203" s="395"/>
      <c r="AC203" s="391">
        <f>VLOOKUP(C203,'[1]PPTOS GENERALES 2024'!$AU$3:$AV$8,2)*Y203</f>
        <v>713.92274999999995</v>
      </c>
      <c r="AD203" s="391">
        <f>VLOOKUP(C203,'[1]PPTOS GENERALES 2024'!$AU$3:$AW$8,3)*DM203*Y203</f>
        <v>206.29149999999998</v>
      </c>
      <c r="AE203" s="396">
        <f>VLOOKUP(I203,'[1]PPTOS GENERALES 2024'!$AL$11:$AN$40,3)*Y203</f>
        <v>474.69</v>
      </c>
      <c r="AF203" s="391">
        <f t="shared" si="153"/>
        <v>0</v>
      </c>
      <c r="AG203" s="391">
        <f>VLOOKUP(V203,'[1]PPTOS GENERALES 2024'!$AL$45:$AU$56,10)*Y203</f>
        <v>498.73</v>
      </c>
      <c r="AH203" s="391"/>
      <c r="AI203" s="391"/>
      <c r="AJ203" s="391"/>
      <c r="AK203" s="397"/>
      <c r="AL203" s="391">
        <f>VLOOKUP(V203,'[1]PPTOS GENERALES 2024'!$AL$45:$BB$56,12)*AK203</f>
        <v>0</v>
      </c>
      <c r="AM203" s="397"/>
      <c r="AN203" s="391">
        <f>VLOOKUP(V203,'[1]PPTOS GENERALES 2024'!$AL$45:$BB$56,14)*AM203</f>
        <v>0</v>
      </c>
      <c r="AO203" s="397"/>
      <c r="AP203" s="391">
        <f>VLOOKUP(V203,'[1]PPTOS GENERALES 2024'!$AL$45:$BB$56,15)*AO203</f>
        <v>0</v>
      </c>
      <c r="AQ203" s="397"/>
      <c r="AR203" s="391">
        <f>VLOOKUP(V203,'[1]PPTOS GENERALES 2024'!$AL$45:$BB$56,17)*AQ203</f>
        <v>0</v>
      </c>
      <c r="AS203" s="397"/>
      <c r="AT203" s="391">
        <f>VLOOKUP(V203,'[1]PPTOS GENERALES 2024'!$AL$45:$BG$56,18)*AS203</f>
        <v>0</v>
      </c>
      <c r="AU203" s="398"/>
      <c r="AV203" s="391">
        <f>VLOOKUP(V203,'[1]PPTOS GENERALES 2024'!$AL$45:$BG$56,19)*AU203</f>
        <v>0</v>
      </c>
      <c r="AW203" s="398"/>
      <c r="AX203" s="391">
        <f>VLOOKUP(V203,'[1]PPTOS GENERALES 2024'!$AL$45:$BG$56,20)*AW203</f>
        <v>0</v>
      </c>
      <c r="AY203" s="398"/>
      <c r="AZ203" s="391">
        <f>VLOOKUP(V203,'[1]PPTOS GENERALES 2024'!$AL$45:$BG$56,21)*AY203</f>
        <v>0</v>
      </c>
      <c r="BA203" s="398"/>
      <c r="BB203" s="391">
        <f>VLOOKUP(V203,'[1]PPTOS GENERALES 2024'!$AL$45:$BG$56,22)*BA203</f>
        <v>0</v>
      </c>
      <c r="BC203" s="398"/>
      <c r="BD203" s="270">
        <f>VLOOKUP(V203,'[1]PPTOS GENERALES 2024'!$AL$45:$BZ$56,23)*BC203</f>
        <v>0</v>
      </c>
      <c r="BE203" s="398"/>
      <c r="BF203" s="270">
        <f>VLOOKUP(V203,'[1]PPTOS GENERALES 2024'!$AL$45:$BZ$56,24)*BE203</f>
        <v>0</v>
      </c>
      <c r="BG203" s="398"/>
      <c r="BH203" s="270">
        <f>VLOOKUP(V203,'[1]PPTOS GENERALES 2024'!$AL$45:$BZ$56,25)*BG203</f>
        <v>0</v>
      </c>
      <c r="BI203" s="398"/>
      <c r="BJ203" s="270">
        <f>VLOOKUP(V203,'[1]PPTOS GENERALES 2024'!$AL$45:$BZ$56,26)*BI203</f>
        <v>0</v>
      </c>
      <c r="BK203" s="398"/>
      <c r="BL203" s="270">
        <f>VLOOKUP(V203,'[1]PPTOS GENERALES 2024'!$AL$45:$BZ$56,27)*BK203</f>
        <v>0</v>
      </c>
      <c r="BM203" s="270"/>
      <c r="BN203" s="270">
        <f>VLOOKUP(V203,'[1]PPTOS GENERALES 2024'!$AL$45:$BZ$56,28)*BM203</f>
        <v>0</v>
      </c>
      <c r="BO203" s="270"/>
      <c r="BP203" s="270">
        <f>VLOOKUP(V203,'[1]PPTOS GENERALES 2024'!$AL$45:$BZ$56,29)*BO203</f>
        <v>0</v>
      </c>
      <c r="BQ203" s="270"/>
      <c r="BR203" s="270">
        <f>VLOOKUP(V203,'[1]PPTOS GENERALES 2024'!$AL$45:$BZ$56,30)*BQ203</f>
        <v>0</v>
      </c>
      <c r="BS203" s="270"/>
      <c r="BT203" s="270">
        <f>VLOOKUP(V203,'[1]PPTOS GENERALES 2024'!$AL$45:$BZ$56,31)*BS203</f>
        <v>0</v>
      </c>
      <c r="BU203" s="270"/>
      <c r="BV203" s="270">
        <f>VLOOKUP(V203,'[1]PPTOS GENERALES 2024'!$AL$45:$BZ$56,32)*BU203</f>
        <v>0</v>
      </c>
      <c r="BW203" s="270"/>
      <c r="BX203" s="270">
        <f>VLOOKUP(V203,'[1]PPTOS GENERALES 2024'!$AL$45:$BZ$56,33)*BW203</f>
        <v>0</v>
      </c>
      <c r="BY203" s="270"/>
      <c r="BZ203" s="270">
        <f>VLOOKUP(V203,'[1]PPTOS GENERALES 2024'!$AL$45:$BZ$56,34)*BY203</f>
        <v>0</v>
      </c>
      <c r="CA203" s="270"/>
      <c r="CB203" s="270">
        <f>VLOOKUP(V203,'[1]PPTOS GENERALES 2024'!$AL$45:$BZ$56,35)*CA203</f>
        <v>0</v>
      </c>
      <c r="CC203" s="270">
        <v>0</v>
      </c>
      <c r="CD203" s="270">
        <f>VLOOKUP(V203,'[1]PPTOS GENERALES 2024'!$AL$45:$BZ$56,36)*CC203</f>
        <v>0</v>
      </c>
      <c r="CE203" s="270">
        <v>0</v>
      </c>
      <c r="CF203" s="270">
        <f>VLOOKUP(V203,'[1]PPTOS GENERALES 2024'!$AL$45:$BZ$56,37)*CE203</f>
        <v>0</v>
      </c>
      <c r="CG203" s="270">
        <v>0</v>
      </c>
      <c r="CH203" s="270">
        <f>VLOOKUP(V203,'[1]PPTOS GENERALES 2024'!$AL$45:$BZ$56,38)*CG203</f>
        <v>0</v>
      </c>
      <c r="CI203" s="270">
        <v>0</v>
      </c>
      <c r="CJ203" s="270">
        <f>VLOOKUP(V203,'[1]PPTOS GENERALES 2024'!$AL$45:$BZ$56,39)*CI203</f>
        <v>0</v>
      </c>
      <c r="CK203" s="270"/>
      <c r="CL203" s="270">
        <f>VLOOKUP(V203,'[1]PPTOS GENERALES 2024'!$AL$45:$BZ$56,40)*CK203</f>
        <v>0</v>
      </c>
      <c r="CM203" s="270"/>
      <c r="CN203" s="270">
        <f>VLOOKUP(V203,'[1]PPTOS GENERALES 2024'!$AL$45:$BZ$56,41)*CM203</f>
        <v>0</v>
      </c>
      <c r="CO203" s="391">
        <f>SUM(BB203)</f>
        <v>0</v>
      </c>
      <c r="CP203" s="391"/>
      <c r="CQ203" s="391"/>
      <c r="CR203" s="391"/>
      <c r="CS203" s="452">
        <f t="array" ref="CS203">ROUND((Z203*12)+(AC203*2),2)</f>
        <v>10073.73</v>
      </c>
      <c r="CT203" s="391"/>
      <c r="CU203" s="391">
        <f t="array" ref="CU203">ROUND((AA203*12)+ (AD203*2)+AB203,2)</f>
        <v>2914.7</v>
      </c>
      <c r="CV203" s="270">
        <f t="shared" si="145"/>
        <v>12988.43</v>
      </c>
      <c r="CW203" s="391">
        <f t="array" ref="CW203">ROUND((AE203+AF203)*14,2)</f>
        <v>6645.66</v>
      </c>
      <c r="CX203" s="391">
        <f t="array" ref="CX203">ROUND(AG203*14,2)</f>
        <v>6982.22</v>
      </c>
      <c r="CY203" s="270">
        <f t="shared" si="136"/>
        <v>0</v>
      </c>
      <c r="CZ203" s="278">
        <f t="shared" si="137"/>
        <v>6982.22</v>
      </c>
      <c r="DA203" s="129">
        <f t="shared" si="144"/>
        <v>26616.31</v>
      </c>
      <c r="DB203" s="390">
        <v>0</v>
      </c>
      <c r="DC203" s="400">
        <f t="shared" si="148"/>
        <v>26633.88</v>
      </c>
      <c r="DD203" s="401">
        <f t="shared" si="149"/>
        <v>0.57011243267716161</v>
      </c>
      <c r="DE203" s="391"/>
      <c r="DF203" s="391"/>
      <c r="DG203" s="391">
        <f t="shared" si="150"/>
        <v>1902.42</v>
      </c>
      <c r="DH203" s="389" t="e">
        <f>#REF!-#REF!</f>
        <v>#REF!</v>
      </c>
      <c r="DI203" s="402" t="s">
        <v>122</v>
      </c>
      <c r="DJ203" s="402" t="s">
        <v>332</v>
      </c>
      <c r="DK203" s="411">
        <v>44927</v>
      </c>
      <c r="DL203" s="403">
        <f t="shared" si="151"/>
        <v>9.6666666666666661</v>
      </c>
      <c r="DM203" s="403">
        <f t="shared" si="152"/>
        <v>9.6666666666666661</v>
      </c>
      <c r="DN203" s="404">
        <f>ROUND(AF203/30,2)</f>
        <v>0</v>
      </c>
      <c r="DO203" s="405">
        <f>ROUND(AJ203/30,2)</f>
        <v>0</v>
      </c>
      <c r="DP203" s="405">
        <f>ROUND(AL203/30,2)</f>
        <v>0</v>
      </c>
      <c r="DQ203" s="405">
        <f>ROUND(AN203/30,2)</f>
        <v>0</v>
      </c>
      <c r="DR203" s="405">
        <f>ROUND(AP203/30,2)</f>
        <v>0</v>
      </c>
      <c r="DS203" s="405">
        <f>ROUND(AR203/30,2)</f>
        <v>0</v>
      </c>
      <c r="DT203" s="405">
        <f>ROUND(AT203/30,2)</f>
        <v>0</v>
      </c>
      <c r="DU203" s="405">
        <f>ROUND(AV203/30,2)</f>
        <v>0</v>
      </c>
      <c r="DV203" s="405">
        <f>ROUND(AX203/30,2)</f>
        <v>0</v>
      </c>
      <c r="DW203" s="405">
        <f>ROUND(AZ203/30,2)</f>
        <v>0</v>
      </c>
      <c r="DX203" s="405">
        <f>ROUND(BB203/30,2)</f>
        <v>0</v>
      </c>
      <c r="DY203" s="204"/>
      <c r="DZ203" s="406">
        <v>155</v>
      </c>
      <c r="EA203" s="406">
        <v>1459.25</v>
      </c>
      <c r="EB203" s="407" t="e">
        <f>#REF!-DZ203</f>
        <v>#REF!</v>
      </c>
      <c r="EC203" s="408">
        <f>DG203-EA203</f>
        <v>443.17000000000007</v>
      </c>
      <c r="ED203" s="409">
        <f>ROUND(DB203/2,2)</f>
        <v>0</v>
      </c>
      <c r="EE203" s="204"/>
      <c r="EF203" s="204"/>
      <c r="EG203" s="204"/>
      <c r="EH203" s="204"/>
      <c r="EI203" s="134" t="s">
        <v>123</v>
      </c>
      <c r="EJ203" s="124">
        <v>920</v>
      </c>
      <c r="EK203" s="295" t="s">
        <v>318</v>
      </c>
      <c r="EL203" s="295">
        <v>2</v>
      </c>
      <c r="EM203" s="205">
        <v>0</v>
      </c>
      <c r="EN203" s="300" t="s">
        <v>132</v>
      </c>
      <c r="EO203" s="537" t="s">
        <v>132</v>
      </c>
      <c r="EP203" s="584"/>
      <c r="EQ203" s="584"/>
      <c r="ER203" s="584"/>
      <c r="ES203" s="584"/>
      <c r="ET203" s="584"/>
      <c r="EU203" s="584"/>
      <c r="EV203" s="584"/>
      <c r="EW203" s="584"/>
      <c r="EX203" s="584"/>
      <c r="EY203" s="584"/>
      <c r="EZ203" s="584"/>
      <c r="FA203" s="584"/>
      <c r="FB203" s="584"/>
      <c r="FC203" s="584"/>
      <c r="FD203" s="584"/>
      <c r="FE203" s="584"/>
      <c r="FF203" s="584"/>
      <c r="FG203" s="584"/>
      <c r="FH203" s="584"/>
      <c r="FI203" s="584"/>
      <c r="FJ203" s="584"/>
      <c r="FK203" s="584"/>
      <c r="FL203" s="584"/>
      <c r="FM203" s="584"/>
      <c r="FN203" s="584"/>
      <c r="FO203" s="584"/>
      <c r="FP203" s="584"/>
      <c r="FQ203" s="584"/>
      <c r="FR203" s="584"/>
      <c r="FS203" s="584"/>
      <c r="FT203" s="584"/>
      <c r="FU203" s="584"/>
      <c r="FV203" s="584"/>
      <c r="FW203" s="584"/>
      <c r="FX203" s="584"/>
      <c r="FY203" s="584"/>
      <c r="FZ203" s="584"/>
      <c r="GA203" s="584"/>
      <c r="GB203" s="584"/>
      <c r="GC203" s="584"/>
      <c r="GD203" s="584"/>
      <c r="GE203" s="584"/>
      <c r="GF203" s="584"/>
      <c r="GG203" s="584"/>
      <c r="GH203" s="584"/>
      <c r="GI203" s="584"/>
      <c r="GJ203" s="584"/>
      <c r="GK203" s="584"/>
      <c r="GL203" s="584"/>
      <c r="GM203" s="584"/>
      <c r="GN203" s="584"/>
      <c r="GO203" s="584"/>
      <c r="GP203" s="584"/>
      <c r="GQ203" s="584"/>
      <c r="GR203" s="584"/>
      <c r="GS203" s="584"/>
      <c r="GT203" s="584"/>
      <c r="GU203" s="584"/>
      <c r="GV203" s="584"/>
      <c r="GW203" s="584"/>
      <c r="GX203" s="584"/>
      <c r="GY203" s="584"/>
      <c r="GZ203" s="584"/>
      <c r="HA203" s="584"/>
      <c r="HB203" s="584"/>
      <c r="HC203" s="584"/>
      <c r="HD203" s="584"/>
      <c r="HE203" s="584"/>
      <c r="HF203" s="584"/>
      <c r="HG203" s="584"/>
      <c r="HH203" s="584"/>
      <c r="HI203" s="584"/>
      <c r="HJ203" s="584"/>
      <c r="HK203" s="584"/>
      <c r="HL203" s="584"/>
      <c r="HM203" s="584"/>
      <c r="HN203" s="584"/>
      <c r="HO203" s="584"/>
      <c r="HP203" s="584"/>
      <c r="HQ203" s="584"/>
      <c r="HR203" s="584"/>
      <c r="HS203" s="584"/>
      <c r="HT203" s="584"/>
      <c r="HU203" s="584"/>
      <c r="HV203" s="584"/>
      <c r="HW203" s="584"/>
      <c r="HX203" s="584"/>
      <c r="HY203" s="584"/>
      <c r="HZ203" s="584"/>
      <c r="IA203" s="584"/>
      <c r="IB203" s="584"/>
      <c r="IC203" s="584"/>
      <c r="ID203" s="584"/>
      <c r="IE203" s="410"/>
      <c r="IF203" s="410"/>
      <c r="IG203" s="410"/>
      <c r="IH203" s="410"/>
      <c r="II203" s="410"/>
      <c r="IJ203" s="410"/>
      <c r="IK203" s="410"/>
      <c r="IL203" s="410"/>
      <c r="IM203" s="410"/>
      <c r="IN203" s="410"/>
      <c r="IO203" s="410"/>
      <c r="IP203" s="585"/>
      <c r="IQ203" s="585"/>
      <c r="IR203" s="585"/>
      <c r="IS203" s="585"/>
      <c r="IT203" s="585"/>
      <c r="IU203" s="585"/>
      <c r="IV203" s="585"/>
      <c r="IW203" s="585"/>
      <c r="IX203" s="585"/>
      <c r="IY203" s="585"/>
      <c r="IZ203" s="585"/>
      <c r="JA203" s="585"/>
      <c r="JB203" s="585"/>
      <c r="JC203" s="585"/>
      <c r="JD203" s="585"/>
      <c r="JE203" s="585"/>
      <c r="JF203" s="585"/>
      <c r="JG203" s="585"/>
      <c r="JH203" s="585"/>
      <c r="JI203" s="585"/>
      <c r="JJ203" s="585"/>
      <c r="JK203" s="585"/>
      <c r="JL203" s="585"/>
      <c r="JM203" s="585"/>
      <c r="JN203" s="585"/>
      <c r="JO203" s="585"/>
      <c r="JP203" s="585"/>
      <c r="JQ203" s="585"/>
      <c r="JR203" s="585"/>
      <c r="JS203" s="585"/>
      <c r="JT203" s="585"/>
      <c r="JU203" s="585"/>
      <c r="JV203" s="585"/>
      <c r="JW203" s="585"/>
      <c r="JX203" s="585"/>
      <c r="JY203" s="585"/>
      <c r="JZ203" s="585"/>
      <c r="KA203" s="585"/>
      <c r="KB203" s="585"/>
      <c r="KC203" s="585"/>
      <c r="KD203" s="585"/>
      <c r="KE203" s="585"/>
      <c r="KF203" s="585"/>
      <c r="KG203" s="585"/>
      <c r="KH203" s="585"/>
      <c r="KI203" s="585"/>
      <c r="KJ203" s="585"/>
      <c r="KK203" s="585"/>
      <c r="KL203" s="585"/>
      <c r="KM203" s="585"/>
      <c r="KN203" s="585"/>
      <c r="KO203" s="585"/>
      <c r="KP203" s="585"/>
      <c r="KQ203" s="585"/>
      <c r="KR203" s="585"/>
      <c r="KS203" s="585"/>
      <c r="KT203" s="585"/>
      <c r="KU203" s="585"/>
      <c r="KV203" s="585"/>
      <c r="KW203" s="585"/>
      <c r="KX203" s="585"/>
      <c r="KY203" s="585"/>
      <c r="KZ203" s="585"/>
      <c r="LA203" s="585"/>
      <c r="LB203" s="585"/>
      <c r="LC203" s="585"/>
      <c r="LD203" s="585"/>
      <c r="LE203" s="585"/>
      <c r="LF203" s="585"/>
      <c r="LG203" s="585"/>
      <c r="LH203" s="585"/>
      <c r="LI203" s="585"/>
      <c r="LJ203" s="585"/>
      <c r="LK203" s="585"/>
      <c r="LL203" s="585"/>
      <c r="LM203" s="585"/>
      <c r="LN203" s="585"/>
      <c r="LO203" s="585"/>
      <c r="LP203" s="585"/>
      <c r="LQ203" s="585"/>
      <c r="LR203" s="585"/>
      <c r="LS203" s="585"/>
      <c r="LT203" s="585"/>
      <c r="LU203" s="585"/>
      <c r="LV203" s="585"/>
      <c r="LW203" s="585"/>
      <c r="LX203" s="585"/>
      <c r="LY203" s="585"/>
      <c r="LZ203" s="585"/>
      <c r="MA203" s="585"/>
      <c r="MB203" s="585"/>
      <c r="MC203" s="585"/>
      <c r="MD203" s="585"/>
      <c r="ME203" s="585"/>
      <c r="MF203" s="585"/>
      <c r="MG203" s="585"/>
      <c r="MH203" s="585"/>
      <c r="MI203" s="585"/>
      <c r="MJ203" s="585"/>
      <c r="MK203" s="585"/>
      <c r="ML203" s="585"/>
      <c r="MM203" s="585"/>
      <c r="MN203" s="585"/>
      <c r="MO203" s="585"/>
      <c r="MP203" s="585"/>
      <c r="MQ203" s="585"/>
      <c r="MR203" s="585"/>
      <c r="MS203" s="585"/>
      <c r="MT203" s="585"/>
      <c r="MU203" s="585"/>
      <c r="MV203" s="585"/>
      <c r="MW203" s="585"/>
      <c r="MX203" s="585"/>
      <c r="MY203" s="585"/>
      <c r="MZ203" s="585"/>
      <c r="NA203" s="585"/>
      <c r="NB203" s="585"/>
      <c r="NC203" s="585"/>
      <c r="ND203" s="585"/>
      <c r="NE203" s="585"/>
      <c r="NF203" s="585"/>
      <c r="NG203" s="585"/>
      <c r="NH203" s="585"/>
      <c r="NI203" s="585"/>
      <c r="NJ203" s="585"/>
      <c r="NK203" s="585"/>
      <c r="NL203" s="585"/>
      <c r="NM203" s="585"/>
      <c r="NN203" s="585"/>
      <c r="NO203" s="585"/>
      <c r="NP203" s="585"/>
      <c r="NQ203" s="585"/>
      <c r="NR203" s="585"/>
      <c r="NS203" s="585"/>
      <c r="NT203" s="585"/>
      <c r="NU203" s="585"/>
      <c r="NV203" s="585"/>
      <c r="NW203" s="585"/>
      <c r="NX203" s="585"/>
      <c r="NY203" s="585"/>
      <c r="NZ203" s="585"/>
      <c r="OA203" s="585"/>
      <c r="OB203" s="585"/>
      <c r="OC203" s="585"/>
      <c r="OD203" s="585"/>
      <c r="OE203" s="585"/>
      <c r="OF203" s="585"/>
      <c r="OG203" s="585"/>
      <c r="OH203" s="585"/>
      <c r="OI203" s="585"/>
      <c r="OJ203" s="585"/>
      <c r="OK203" s="585"/>
      <c r="OL203" s="585"/>
      <c r="OM203" s="585"/>
      <c r="ON203" s="585"/>
      <c r="OO203" s="585"/>
      <c r="OP203" s="585"/>
      <c r="OQ203" s="585"/>
      <c r="OR203" s="585"/>
      <c r="OS203" s="585"/>
      <c r="OT203" s="585"/>
      <c r="OU203" s="585"/>
      <c r="OV203" s="585"/>
      <c r="OW203" s="585"/>
      <c r="OX203" s="585"/>
      <c r="OY203" s="585"/>
      <c r="OZ203" s="585"/>
      <c r="PA203" s="585"/>
      <c r="PB203" s="585"/>
      <c r="PC203" s="585"/>
      <c r="PD203" s="585"/>
      <c r="PE203" s="585"/>
      <c r="PF203" s="585"/>
      <c r="PG203" s="585"/>
      <c r="PH203" s="585"/>
      <c r="PI203" s="585"/>
      <c r="PJ203" s="585"/>
      <c r="PK203" s="585"/>
      <c r="PL203" s="585"/>
      <c r="PM203" s="585"/>
      <c r="PN203" s="585"/>
      <c r="PO203" s="585"/>
      <c r="PP203" s="585"/>
      <c r="PQ203" s="585"/>
      <c r="PR203" s="585"/>
      <c r="PS203" s="585"/>
      <c r="PT203" s="585"/>
      <c r="PU203" s="585"/>
      <c r="PV203" s="585"/>
      <c r="PW203" s="585"/>
      <c r="PX203" s="585"/>
      <c r="PY203" s="585"/>
      <c r="PZ203" s="585"/>
      <c r="QA203" s="585"/>
      <c r="QB203" s="585"/>
      <c r="QC203" s="585"/>
      <c r="QD203" s="585"/>
      <c r="QE203" s="585"/>
      <c r="QF203" s="585"/>
      <c r="QG203" s="585"/>
      <c r="QH203" s="585"/>
      <c r="QI203" s="585"/>
      <c r="QJ203" s="585"/>
      <c r="QK203" s="585"/>
      <c r="QL203" s="585"/>
      <c r="QM203" s="585"/>
      <c r="QN203" s="585"/>
      <c r="QO203" s="585"/>
      <c r="QP203" s="585"/>
      <c r="QQ203" s="585"/>
      <c r="QR203" s="585"/>
      <c r="QS203" s="585"/>
      <c r="QT203" s="585"/>
      <c r="QU203" s="585"/>
      <c r="QV203" s="585"/>
      <c r="QW203" s="585"/>
      <c r="QX203" s="585"/>
      <c r="QY203" s="585"/>
      <c r="QZ203" s="585"/>
      <c r="RA203" s="585"/>
      <c r="RB203" s="585"/>
      <c r="RC203" s="585"/>
      <c r="RD203" s="585"/>
      <c r="RE203" s="585"/>
      <c r="RF203" s="585"/>
      <c r="RG203" s="585"/>
      <c r="RH203" s="585"/>
      <c r="RI203" s="585"/>
      <c r="RJ203" s="585"/>
      <c r="RK203" s="585"/>
      <c r="RL203" s="585"/>
      <c r="RM203" s="585"/>
      <c r="RN203" s="585"/>
      <c r="RO203" s="585"/>
      <c r="RP203" s="585"/>
      <c r="RQ203" s="585"/>
      <c r="RR203" s="585"/>
      <c r="RS203" s="585"/>
      <c r="RT203" s="585"/>
      <c r="RU203" s="585"/>
      <c r="RV203" s="585"/>
      <c r="RW203" s="585"/>
      <c r="RX203" s="585"/>
      <c r="RY203" s="585"/>
      <c r="RZ203" s="585"/>
      <c r="SA203" s="585"/>
      <c r="SB203" s="585"/>
      <c r="SC203" s="585"/>
      <c r="SD203" s="585"/>
      <c r="SE203" s="585"/>
      <c r="SF203" s="585"/>
      <c r="SG203" s="585"/>
      <c r="SH203" s="585"/>
      <c r="SI203" s="585"/>
      <c r="SJ203" s="585"/>
      <c r="SK203" s="585"/>
      <c r="SL203" s="585"/>
      <c r="SM203" s="585"/>
      <c r="SN203" s="585"/>
      <c r="SO203" s="585"/>
      <c r="SP203" s="585"/>
      <c r="SQ203" s="585"/>
      <c r="SR203" s="585"/>
      <c r="SS203" s="585"/>
      <c r="ST203" s="585"/>
      <c r="SU203" s="585"/>
      <c r="SV203" s="585"/>
      <c r="SW203" s="585"/>
      <c r="SX203" s="585"/>
      <c r="SY203" s="585"/>
      <c r="SZ203" s="585"/>
      <c r="TA203" s="585"/>
      <c r="TB203" s="585"/>
      <c r="TC203" s="585"/>
      <c r="TD203" s="585"/>
      <c r="TE203" s="585"/>
      <c r="TF203" s="585"/>
      <c r="TG203" s="585"/>
      <c r="TH203" s="585"/>
      <c r="TI203" s="585"/>
      <c r="TJ203" s="585"/>
      <c r="TK203" s="585"/>
      <c r="TL203" s="585"/>
      <c r="TM203" s="585"/>
      <c r="TN203" s="585"/>
      <c r="TO203" s="585"/>
      <c r="TP203" s="585"/>
      <c r="TQ203" s="585"/>
      <c r="TR203" s="585"/>
      <c r="TS203" s="585"/>
      <c r="TT203" s="585"/>
      <c r="TU203" s="585"/>
      <c r="TV203" s="585"/>
      <c r="TW203" s="585"/>
      <c r="TX203" s="585"/>
      <c r="TY203" s="585"/>
      <c r="TZ203" s="585"/>
      <c r="UA203" s="585"/>
      <c r="UB203" s="585"/>
      <c r="UC203" s="585"/>
      <c r="UD203" s="585"/>
      <c r="UE203" s="585"/>
      <c r="UF203" s="585"/>
      <c r="UG203" s="585"/>
      <c r="UH203" s="585"/>
      <c r="UI203" s="585"/>
      <c r="UJ203" s="585"/>
      <c r="UK203" s="585"/>
      <c r="UL203" s="585"/>
      <c r="UM203" s="585"/>
      <c r="UN203" s="585"/>
      <c r="UO203" s="585"/>
      <c r="UP203" s="585"/>
      <c r="UQ203" s="585"/>
      <c r="UR203" s="585"/>
      <c r="US203" s="585"/>
      <c r="UT203" s="585"/>
      <c r="UU203" s="585"/>
      <c r="UV203" s="585"/>
      <c r="UW203" s="585"/>
      <c r="UX203" s="585"/>
      <c r="UY203" s="585"/>
      <c r="UZ203" s="585"/>
      <c r="VA203" s="585"/>
      <c r="VB203" s="585"/>
      <c r="VC203" s="585"/>
      <c r="VD203" s="585"/>
      <c r="VE203" s="585"/>
      <c r="VF203" s="585"/>
      <c r="VG203" s="585"/>
      <c r="VH203" s="585"/>
      <c r="VI203" s="585"/>
      <c r="VJ203" s="585"/>
      <c r="VK203" s="585"/>
      <c r="VL203" s="585"/>
      <c r="VM203" s="585"/>
      <c r="VN203" s="585"/>
      <c r="VO203" s="585"/>
      <c r="VP203" s="585"/>
      <c r="VQ203" s="585"/>
      <c r="VR203" s="585"/>
      <c r="VS203" s="585"/>
      <c r="VT203" s="585"/>
      <c r="VU203" s="585"/>
      <c r="VV203" s="585"/>
      <c r="VW203" s="585"/>
      <c r="VX203" s="585"/>
      <c r="VY203" s="585"/>
      <c r="VZ203" s="585"/>
      <c r="WA203" s="585"/>
      <c r="WB203" s="585"/>
      <c r="WC203" s="585"/>
      <c r="WD203" s="585"/>
      <c r="WE203" s="585"/>
      <c r="WF203" s="585"/>
      <c r="WG203" s="585"/>
      <c r="WH203" s="585"/>
      <c r="WI203" s="585"/>
      <c r="WJ203" s="585"/>
      <c r="WK203" s="585"/>
      <c r="WL203" s="585"/>
      <c r="WM203" s="585"/>
      <c r="WN203" s="585"/>
      <c r="WO203" s="585"/>
      <c r="WP203" s="585"/>
      <c r="WQ203" s="585"/>
      <c r="WR203" s="585"/>
      <c r="WS203" s="585"/>
      <c r="WT203" s="585"/>
      <c r="WU203" s="585"/>
      <c r="WV203" s="585"/>
      <c r="WW203" s="585"/>
      <c r="WX203" s="585"/>
      <c r="WY203" s="585"/>
      <c r="WZ203" s="585"/>
      <c r="XA203" s="585"/>
      <c r="XB203" s="585"/>
      <c r="XC203" s="585"/>
      <c r="XD203" s="585"/>
      <c r="XE203" s="585"/>
      <c r="XF203" s="585"/>
      <c r="XG203" s="585"/>
      <c r="XH203" s="585"/>
      <c r="XI203" s="585"/>
      <c r="XJ203" s="585"/>
      <c r="XK203" s="585"/>
      <c r="XL203" s="585"/>
      <c r="XM203" s="585"/>
      <c r="XN203" s="585"/>
      <c r="XO203" s="585"/>
      <c r="XP203" s="585"/>
      <c r="XQ203" s="585"/>
      <c r="XR203" s="585"/>
      <c r="XS203" s="585"/>
      <c r="XT203" s="585"/>
      <c r="XU203" s="585"/>
      <c r="XV203" s="585"/>
      <c r="XW203" s="585"/>
      <c r="XX203" s="585"/>
      <c r="XY203" s="585"/>
      <c r="XZ203" s="585"/>
      <c r="YA203" s="585"/>
      <c r="YB203" s="585"/>
      <c r="YC203" s="585"/>
      <c r="YD203" s="585"/>
      <c r="YE203" s="585"/>
      <c r="YF203" s="585"/>
      <c r="YG203" s="585"/>
      <c r="YH203" s="585"/>
      <c r="YI203" s="585"/>
      <c r="YJ203" s="585"/>
      <c r="YK203" s="585"/>
      <c r="YL203" s="585"/>
      <c r="YM203" s="585"/>
      <c r="YN203" s="585"/>
      <c r="YO203" s="585"/>
      <c r="YP203" s="585"/>
      <c r="YQ203" s="585"/>
      <c r="YR203" s="585"/>
      <c r="YS203" s="585"/>
      <c r="YT203" s="585"/>
      <c r="YU203" s="585"/>
      <c r="YV203" s="585"/>
      <c r="YW203" s="585"/>
      <c r="YX203" s="585"/>
      <c r="YY203" s="585"/>
      <c r="YZ203" s="585"/>
      <c r="ZA203" s="585"/>
      <c r="ZB203" s="585"/>
      <c r="ZC203" s="585"/>
      <c r="ZD203" s="585"/>
      <c r="ZE203" s="585"/>
      <c r="ZF203" s="585"/>
      <c r="ZG203" s="585"/>
      <c r="ZH203" s="585"/>
      <c r="ZI203" s="585"/>
      <c r="ZJ203" s="585"/>
      <c r="ZK203" s="585"/>
      <c r="ZL203" s="585"/>
      <c r="ZM203" s="585"/>
      <c r="ZN203" s="585"/>
      <c r="ZO203" s="585"/>
      <c r="ZP203" s="585"/>
      <c r="ZQ203" s="585"/>
      <c r="ZR203" s="585"/>
      <c r="ZS203" s="585"/>
      <c r="ZT203" s="585"/>
      <c r="ZU203" s="585"/>
      <c r="ZV203" s="585"/>
      <c r="ZW203" s="585"/>
      <c r="ZX203" s="585"/>
      <c r="ZY203" s="585"/>
      <c r="ZZ203" s="585"/>
      <c r="AAA203" s="585"/>
      <c r="AAB203" s="585"/>
      <c r="AAC203" s="585"/>
      <c r="AAD203" s="585"/>
      <c r="AAE203" s="585"/>
      <c r="AAF203" s="585"/>
      <c r="AAG203" s="585"/>
      <c r="AAH203" s="585"/>
      <c r="AAI203" s="585"/>
      <c r="AAJ203" s="585"/>
      <c r="AAK203" s="585"/>
      <c r="AAL203" s="585"/>
      <c r="AAM203" s="585"/>
      <c r="AAN203" s="585"/>
      <c r="AAO203" s="585"/>
      <c r="AAP203" s="585"/>
      <c r="AAQ203" s="585"/>
      <c r="AAR203" s="585"/>
      <c r="AAS203" s="585"/>
      <c r="AAT203" s="585"/>
      <c r="AAU203" s="585"/>
      <c r="AAV203" s="585"/>
      <c r="AAW203" s="585"/>
      <c r="AAX203" s="585"/>
      <c r="AAY203" s="585"/>
      <c r="AAZ203" s="585"/>
      <c r="ABA203" s="585"/>
      <c r="ABB203" s="585"/>
      <c r="ABC203" s="585"/>
      <c r="ABD203" s="585"/>
      <c r="ABE203" s="585"/>
      <c r="ABF203" s="585"/>
      <c r="ABG203" s="585"/>
      <c r="ABH203" s="585"/>
      <c r="ABI203" s="585"/>
      <c r="ABJ203" s="585"/>
      <c r="ABK203" s="585"/>
      <c r="ABL203" s="585"/>
      <c r="ABM203" s="585"/>
      <c r="ABN203" s="585"/>
      <c r="ABO203" s="585"/>
      <c r="ABP203" s="585"/>
      <c r="ABQ203" s="585"/>
      <c r="ABR203" s="585"/>
      <c r="ABS203" s="585"/>
      <c r="ABT203" s="585"/>
      <c r="ABU203" s="585"/>
      <c r="ABV203" s="585"/>
      <c r="ABW203" s="585"/>
      <c r="ABX203" s="585"/>
      <c r="ABY203" s="585"/>
      <c r="ABZ203" s="585"/>
      <c r="ACA203" s="585"/>
      <c r="ACB203" s="585"/>
      <c r="ACC203" s="585"/>
      <c r="ACD203" s="585"/>
      <c r="ACE203" s="585"/>
      <c r="ACF203" s="585"/>
      <c r="ACG203" s="585"/>
      <c r="ACH203" s="585"/>
      <c r="ACI203" s="585"/>
      <c r="ACJ203" s="585"/>
      <c r="ACK203" s="585"/>
      <c r="ACL203" s="585"/>
      <c r="ACM203" s="585"/>
      <c r="ACN203" s="585"/>
      <c r="ACO203" s="585"/>
      <c r="ACP203" s="585"/>
      <c r="ACQ203" s="585"/>
      <c r="ACR203" s="585"/>
      <c r="ACS203" s="585"/>
      <c r="ACT203" s="585"/>
      <c r="ACU203" s="585"/>
      <c r="ACV203" s="585"/>
      <c r="ACW203" s="585"/>
      <c r="ACX203" s="585"/>
      <c r="ACY203" s="585"/>
      <c r="ACZ203" s="585"/>
      <c r="ADA203" s="585"/>
      <c r="ADB203" s="585"/>
      <c r="ADC203" s="585"/>
      <c r="ADD203" s="585"/>
      <c r="ADE203" s="585"/>
      <c r="ADF203" s="585"/>
      <c r="ADG203" s="585"/>
      <c r="ADH203" s="585"/>
      <c r="ADI203" s="585"/>
      <c r="ADJ203" s="585"/>
      <c r="ADK203" s="585"/>
      <c r="ADL203" s="585"/>
      <c r="ADM203" s="585"/>
      <c r="ADN203" s="585"/>
      <c r="ADO203" s="585"/>
      <c r="ADP203" s="585"/>
      <c r="ADQ203" s="585"/>
      <c r="ADR203" s="585"/>
      <c r="ADS203" s="585"/>
      <c r="ADT203" s="585"/>
      <c r="ADU203" s="585"/>
      <c r="ADV203" s="585"/>
      <c r="ADW203" s="585"/>
      <c r="ADX203" s="585"/>
      <c r="ADY203" s="585"/>
      <c r="ADZ203" s="585"/>
      <c r="AEA203" s="585"/>
      <c r="AEB203" s="585"/>
      <c r="AEC203" s="585"/>
      <c r="AED203" s="585"/>
      <c r="AEE203" s="585"/>
      <c r="AEF203" s="585"/>
      <c r="AEG203" s="585"/>
      <c r="AEH203" s="585"/>
      <c r="AEI203" s="585"/>
      <c r="AEJ203" s="585"/>
      <c r="AEK203" s="585"/>
      <c r="AEL203" s="585"/>
      <c r="AEM203" s="585"/>
      <c r="AEN203" s="585"/>
      <c r="AEO203" s="585"/>
      <c r="AEP203" s="585"/>
      <c r="AEQ203" s="585"/>
      <c r="AER203" s="585"/>
      <c r="AES203" s="585"/>
      <c r="AET203" s="585"/>
      <c r="AEU203" s="585"/>
      <c r="AEV203" s="585"/>
      <c r="AEW203" s="585"/>
      <c r="AEX203" s="585"/>
      <c r="AEY203" s="585"/>
      <c r="AEZ203" s="585"/>
      <c r="AFA203" s="585"/>
      <c r="AFB203" s="585"/>
      <c r="AFC203" s="585"/>
      <c r="AFD203" s="585"/>
      <c r="AFE203" s="585"/>
      <c r="AFF203" s="585"/>
      <c r="AFG203" s="585"/>
      <c r="AFH203" s="585"/>
      <c r="AFI203" s="585"/>
      <c r="AFJ203" s="585"/>
      <c r="AFK203" s="585"/>
      <c r="AFL203" s="585"/>
      <c r="AFM203" s="585"/>
      <c r="AFN203" s="585"/>
      <c r="AFO203" s="585"/>
      <c r="AFP203" s="585"/>
      <c r="AFQ203" s="585"/>
      <c r="AFR203" s="585"/>
      <c r="AFS203" s="585"/>
      <c r="AFT203" s="585"/>
      <c r="AFU203" s="585"/>
      <c r="AFV203" s="585"/>
      <c r="AFW203" s="585"/>
      <c r="AFX203" s="585"/>
      <c r="AFY203" s="585"/>
      <c r="AFZ203" s="585"/>
      <c r="AGA203" s="585"/>
      <c r="AGB203" s="585"/>
      <c r="AGC203" s="585"/>
      <c r="AGD203" s="585"/>
      <c r="AGE203" s="585"/>
      <c r="AGF203" s="585"/>
      <c r="AGG203" s="585"/>
      <c r="AGH203" s="585"/>
      <c r="AGI203" s="585"/>
      <c r="AGJ203" s="585"/>
      <c r="AGK203" s="585"/>
      <c r="AGL203" s="585"/>
      <c r="AGM203" s="585"/>
      <c r="AGN203" s="585"/>
      <c r="AGO203" s="585"/>
      <c r="AGP203" s="585"/>
      <c r="AGQ203" s="585"/>
      <c r="AGR203" s="585"/>
      <c r="AGS203" s="585"/>
      <c r="AGT203" s="585"/>
      <c r="AGU203" s="585"/>
      <c r="AGV203" s="585"/>
      <c r="AGW203" s="585"/>
      <c r="AGX203" s="585"/>
      <c r="AGY203" s="585"/>
      <c r="AGZ203" s="585"/>
      <c r="AHA203" s="585"/>
      <c r="AHB203" s="585"/>
      <c r="AHC203" s="585"/>
      <c r="AHD203" s="585"/>
      <c r="AHE203" s="585"/>
      <c r="AHF203" s="585"/>
      <c r="AHG203" s="585"/>
      <c r="AHH203" s="585"/>
      <c r="AHI203" s="585"/>
      <c r="AHJ203" s="585"/>
      <c r="AHK203" s="585"/>
      <c r="AHL203" s="585"/>
      <c r="AHM203" s="585"/>
      <c r="AHN203" s="585"/>
      <c r="AHO203" s="585"/>
      <c r="AHP203" s="585"/>
      <c r="AHQ203" s="585"/>
      <c r="AHR203" s="585"/>
      <c r="AHS203" s="585"/>
      <c r="AHT203" s="585"/>
      <c r="AHU203" s="585"/>
      <c r="AHV203" s="585"/>
      <c r="AHW203" s="585"/>
      <c r="AHX203" s="585"/>
      <c r="AHY203" s="585"/>
      <c r="AHZ203" s="585"/>
      <c r="AIA203" s="585"/>
      <c r="AIB203" s="585"/>
      <c r="AIC203" s="585"/>
      <c r="AID203" s="585"/>
      <c r="AIE203" s="585"/>
      <c r="AIF203" s="585"/>
      <c r="AIG203" s="585"/>
      <c r="AIH203" s="585"/>
      <c r="AII203" s="585"/>
      <c r="AIJ203" s="585"/>
      <c r="AIK203" s="585"/>
      <c r="AIL203" s="585"/>
      <c r="AIM203" s="585"/>
      <c r="AIN203" s="585"/>
      <c r="AIO203" s="585"/>
      <c r="AIP203" s="585"/>
      <c r="AIQ203" s="585"/>
      <c r="AIR203" s="585"/>
      <c r="AIS203" s="585"/>
      <c r="AIT203" s="585"/>
      <c r="AIU203" s="585"/>
      <c r="AIV203" s="585"/>
      <c r="AIW203" s="585"/>
      <c r="AIX203" s="585"/>
      <c r="AIY203" s="585"/>
      <c r="AIZ203" s="585"/>
      <c r="AJA203" s="585"/>
      <c r="AJB203" s="585"/>
      <c r="AJC203" s="585"/>
      <c r="AJD203" s="585"/>
      <c r="AJE203" s="585"/>
      <c r="AJF203" s="585"/>
      <c r="AJG203" s="585"/>
      <c r="AJH203" s="585"/>
      <c r="AJI203" s="585"/>
      <c r="AJJ203" s="585"/>
      <c r="AJK203" s="585"/>
      <c r="AJL203" s="585"/>
      <c r="AJM203" s="585"/>
      <c r="AJN203" s="585"/>
      <c r="AJO203" s="585"/>
      <c r="AJP203" s="585"/>
      <c r="AJQ203" s="585"/>
      <c r="AJR203" s="585"/>
      <c r="AJS203" s="585"/>
      <c r="AJT203" s="585"/>
      <c r="AJU203" s="585"/>
      <c r="AJV203" s="585"/>
      <c r="AJW203" s="585"/>
      <c r="AJX203" s="585"/>
      <c r="AJY203" s="585"/>
      <c r="AJZ203" s="585"/>
      <c r="AKA203" s="585"/>
      <c r="AKB203" s="585"/>
      <c r="AKC203" s="585"/>
      <c r="AKD203" s="585"/>
      <c r="AKE203" s="585"/>
      <c r="AKF203" s="585"/>
      <c r="AKG203" s="585"/>
      <c r="AKH203" s="585"/>
      <c r="AKI203" s="585"/>
      <c r="AKJ203" s="585"/>
      <c r="AKK203" s="585"/>
      <c r="AKL203" s="585"/>
      <c r="AKM203" s="585"/>
      <c r="AKN203" s="585"/>
      <c r="AKO203" s="585"/>
      <c r="AKP203" s="585"/>
      <c r="AKQ203" s="585"/>
      <c r="AKR203" s="585"/>
      <c r="AKS203" s="585"/>
      <c r="AKT203" s="585"/>
      <c r="AKU203" s="585"/>
      <c r="AKV203" s="585"/>
      <c r="AKW203" s="585"/>
      <c r="AKX203" s="585"/>
      <c r="AKY203" s="585"/>
      <c r="AKZ203" s="585"/>
      <c r="ALA203" s="585"/>
      <c r="ALB203" s="585"/>
      <c r="ALC203" s="585"/>
      <c r="ALD203" s="585"/>
      <c r="ALE203" s="585"/>
      <c r="ALF203" s="585"/>
      <c r="ALG203" s="585"/>
      <c r="ALH203" s="585"/>
      <c r="ALI203" s="585"/>
      <c r="ALJ203" s="585"/>
      <c r="ALK203" s="585"/>
      <c r="ALL203" s="585"/>
      <c r="ALM203" s="585"/>
      <c r="ALN203" s="585"/>
      <c r="ALO203" s="585"/>
      <c r="ALP203" s="585"/>
      <c r="ALQ203" s="585"/>
      <c r="ALR203" s="585"/>
      <c r="ALS203" s="585"/>
      <c r="ALT203" s="585"/>
      <c r="ALU203" s="585"/>
      <c r="ALV203" s="585"/>
      <c r="ALW203" s="585"/>
      <c r="ALX203" s="585"/>
      <c r="ALY203" s="585"/>
      <c r="ALZ203" s="585"/>
      <c r="AMA203" s="585"/>
      <c r="AMB203" s="585"/>
      <c r="AMC203" s="585"/>
      <c r="AMD203" s="585"/>
      <c r="AME203" s="585"/>
      <c r="AMF203" s="585"/>
      <c r="AMG203" s="585"/>
      <c r="AMH203" s="585"/>
      <c r="AMI203" s="585"/>
      <c r="AMJ203" s="585"/>
      <c r="AMK203" s="585"/>
      <c r="AML203" s="585"/>
      <c r="AMM203" s="585"/>
      <c r="AMN203" s="585"/>
      <c r="AMO203" s="585"/>
      <c r="AMP203" s="585"/>
      <c r="AMQ203" s="585"/>
      <c r="AMR203" s="585"/>
      <c r="AMS203" s="585"/>
      <c r="AMT203" s="585"/>
      <c r="AMU203" s="585"/>
      <c r="AMV203" s="585"/>
      <c r="AMW203" s="585"/>
      <c r="AMX203" s="585"/>
      <c r="AMY203" s="585"/>
      <c r="AMZ203" s="585"/>
      <c r="ANA203" s="585"/>
      <c r="ANB203" s="585"/>
      <c r="ANC203" s="585"/>
      <c r="AND203" s="585"/>
      <c r="ANE203" s="585"/>
      <c r="ANF203" s="585"/>
      <c r="ANG203" s="585"/>
      <c r="ANH203" s="585"/>
      <c r="ANI203" s="585"/>
      <c r="ANJ203" s="585"/>
    </row>
    <row r="204" spans="1:1050" s="35" customFormat="1" ht="26.1" customHeight="1" outlineLevel="2" x14ac:dyDescent="0.2">
      <c r="A204" s="386">
        <f>EJ204</f>
        <v>920</v>
      </c>
      <c r="B204" s="387" t="s">
        <v>137</v>
      </c>
      <c r="C204" s="387" t="s">
        <v>9</v>
      </c>
      <c r="D204" s="387" t="s">
        <v>114</v>
      </c>
      <c r="E204" s="387" t="s">
        <v>286</v>
      </c>
      <c r="F204" s="387"/>
      <c r="G204" s="415" t="s">
        <v>236</v>
      </c>
      <c r="H204" s="389" t="s">
        <v>135</v>
      </c>
      <c r="I204" s="389">
        <v>18</v>
      </c>
      <c r="J204" s="391">
        <v>564.39</v>
      </c>
      <c r="K204" s="391">
        <v>67.319999999999993</v>
      </c>
      <c r="L204" s="391">
        <v>346.03</v>
      </c>
      <c r="M204" s="391">
        <v>294.51</v>
      </c>
      <c r="N204" s="391"/>
      <c r="O204" s="391"/>
      <c r="P204" s="391"/>
      <c r="Q204" s="391"/>
      <c r="R204" s="391"/>
      <c r="S204" s="391"/>
      <c r="T204" s="391">
        <f t="shared" si="146"/>
        <v>1272.25</v>
      </c>
      <c r="U204" s="391">
        <f t="shared" si="147"/>
        <v>17222.48</v>
      </c>
      <c r="V204" s="389">
        <v>4</v>
      </c>
      <c r="W204" s="392">
        <v>18</v>
      </c>
      <c r="X204" s="393">
        <f>VLOOKUP(W204,'[1]PPTOS GENERALES 2024'!$AL$11:$AN$40,3)*Y204</f>
        <v>474.69</v>
      </c>
      <c r="Y204" s="394">
        <v>1</v>
      </c>
      <c r="Z204" s="395">
        <f>VLOOKUP(C204,'[1]PPTOS GENERALES 2024'!$AL$3:$AO$8,4)*Y204</f>
        <v>720.49</v>
      </c>
      <c r="AA204" s="395">
        <f>VLOOKUP(C204,'[1]PPTOS GENERALES 2024'!$AL$3:$AP$8,5)*DM204*Y204</f>
        <v>201.32000000000002</v>
      </c>
      <c r="AB204" s="395"/>
      <c r="AC204" s="391">
        <f>VLOOKUP(C204,'[1]PPTOS GENERALES 2024'!$AU$3:$AV$8,2)*Y204</f>
        <v>713.92274999999995</v>
      </c>
      <c r="AD204" s="391">
        <f>VLOOKUP(C204,'[1]PPTOS GENERALES 2024'!$AU$3:$AW$8,3)*DM204*Y204</f>
        <v>199.178</v>
      </c>
      <c r="AE204" s="396">
        <f>VLOOKUP(I204,'[1]PPTOS GENERALES 2024'!$AL$11:$AN$40,3)*Y204</f>
        <v>474.69</v>
      </c>
      <c r="AF204" s="391">
        <f t="shared" si="153"/>
        <v>0</v>
      </c>
      <c r="AG204" s="391">
        <f>VLOOKUP(V204,'[1]PPTOS GENERALES 2024'!$AL$45:$AU$56,10)*Y204</f>
        <v>498.73</v>
      </c>
      <c r="AH204" s="391"/>
      <c r="AI204" s="391"/>
      <c r="AJ204" s="391"/>
      <c r="AK204" s="397"/>
      <c r="AL204" s="391">
        <f>VLOOKUP(V204,'[1]PPTOS GENERALES 2024'!$AL$45:$BB$56,12)*AK204</f>
        <v>0</v>
      </c>
      <c r="AM204" s="397"/>
      <c r="AN204" s="391">
        <f>VLOOKUP(V204,'[1]PPTOS GENERALES 2024'!$AL$45:$BB$56,14)*AM204</f>
        <v>0</v>
      </c>
      <c r="AO204" s="397"/>
      <c r="AP204" s="391">
        <f>VLOOKUP(V204,'[1]PPTOS GENERALES 2024'!$AL$45:$BB$56,15)*AO204</f>
        <v>0</v>
      </c>
      <c r="AQ204" s="397"/>
      <c r="AR204" s="391">
        <f>VLOOKUP(V204,'[1]PPTOS GENERALES 2024'!$AL$45:$BB$56,17)*AQ204</f>
        <v>0</v>
      </c>
      <c r="AS204" s="397"/>
      <c r="AT204" s="391">
        <f>VLOOKUP(V204,'[1]PPTOS GENERALES 2024'!$AL$45:$BG$56,18)*AS204</f>
        <v>0</v>
      </c>
      <c r="AU204" s="398"/>
      <c r="AV204" s="391">
        <f>VLOOKUP(V204,'[1]PPTOS GENERALES 2024'!$AL$45:$BG$56,19)*AU204</f>
        <v>0</v>
      </c>
      <c r="AW204" s="398"/>
      <c r="AX204" s="391">
        <f>VLOOKUP(V204,'[1]PPTOS GENERALES 2024'!$AL$45:$BG$56,20)*AW204</f>
        <v>0</v>
      </c>
      <c r="AY204" s="398"/>
      <c r="AZ204" s="391">
        <f>VLOOKUP(V204,'[1]PPTOS GENERALES 2024'!$AL$45:$BG$56,21)*AY204</f>
        <v>0</v>
      </c>
      <c r="BA204" s="398"/>
      <c r="BB204" s="391">
        <f>VLOOKUP(V204,'[1]PPTOS GENERALES 2024'!$AL$45:$BG$56,22)*BA204</f>
        <v>0</v>
      </c>
      <c r="BC204" s="398"/>
      <c r="BD204" s="270">
        <f>VLOOKUP(V204,'[1]PPTOS GENERALES 2024'!$AL$45:$BZ$56,23)*BC204</f>
        <v>0</v>
      </c>
      <c r="BE204" s="398"/>
      <c r="BF204" s="270">
        <f>VLOOKUP(V204,'[1]PPTOS GENERALES 2024'!$AL$45:$BZ$56,24)*BE204</f>
        <v>0</v>
      </c>
      <c r="BG204" s="398"/>
      <c r="BH204" s="270">
        <f>VLOOKUP(V204,'[1]PPTOS GENERALES 2024'!$AL$45:$BZ$56,25)*BG204</f>
        <v>0</v>
      </c>
      <c r="BI204" s="398"/>
      <c r="BJ204" s="270">
        <f>VLOOKUP(V204,'[1]PPTOS GENERALES 2024'!$AL$45:$BZ$56,26)*BI204</f>
        <v>0</v>
      </c>
      <c r="BK204" s="398"/>
      <c r="BL204" s="270">
        <f>VLOOKUP(V204,'[1]PPTOS GENERALES 2024'!$AL$45:$BZ$56,27)*BK204</f>
        <v>0</v>
      </c>
      <c r="BM204" s="270"/>
      <c r="BN204" s="270">
        <f>VLOOKUP(V204,'[1]PPTOS GENERALES 2024'!$AL$45:$BZ$56,28)*BM204</f>
        <v>0</v>
      </c>
      <c r="BO204" s="270"/>
      <c r="BP204" s="270">
        <f>VLOOKUP(V204,'[1]PPTOS GENERALES 2024'!$AL$45:$BZ$56,29)*BO204</f>
        <v>0</v>
      </c>
      <c r="BQ204" s="270"/>
      <c r="BR204" s="270">
        <f>VLOOKUP(V204,'[1]PPTOS GENERALES 2024'!$AL$45:$BZ$56,30)*BQ204</f>
        <v>0</v>
      </c>
      <c r="BS204" s="270"/>
      <c r="BT204" s="270">
        <f>VLOOKUP(V204,'[1]PPTOS GENERALES 2024'!$AL$45:$BZ$56,31)*BS204</f>
        <v>0</v>
      </c>
      <c r="BU204" s="270"/>
      <c r="BV204" s="270">
        <f>VLOOKUP(V204,'[1]PPTOS GENERALES 2024'!$AL$45:$BZ$56,32)*BU204</f>
        <v>0</v>
      </c>
      <c r="BW204" s="270"/>
      <c r="BX204" s="270">
        <f>VLOOKUP(V204,'[1]PPTOS GENERALES 2024'!$AL$45:$BZ$56,33)*BW204</f>
        <v>0</v>
      </c>
      <c r="BY204" s="270"/>
      <c r="BZ204" s="270">
        <f>VLOOKUP(V204,'[1]PPTOS GENERALES 2024'!$AL$45:$BZ$56,34)*BY204</f>
        <v>0</v>
      </c>
      <c r="CA204" s="270"/>
      <c r="CB204" s="270">
        <f>VLOOKUP(V204,'[1]PPTOS GENERALES 2024'!$AL$45:$BZ$56,35)*CA204</f>
        <v>0</v>
      </c>
      <c r="CC204" s="270">
        <v>0</v>
      </c>
      <c r="CD204" s="270">
        <f>VLOOKUP(V204,'[1]PPTOS GENERALES 2024'!$AL$45:$BZ$56,36)*CC204</f>
        <v>0</v>
      </c>
      <c r="CE204" s="270">
        <v>0</v>
      </c>
      <c r="CF204" s="270">
        <f>VLOOKUP(V204,'[1]PPTOS GENERALES 2024'!$AL$45:$BZ$56,37)*CE204</f>
        <v>0</v>
      </c>
      <c r="CG204" s="270">
        <v>0</v>
      </c>
      <c r="CH204" s="270">
        <f>VLOOKUP(V204,'[1]PPTOS GENERALES 2024'!$AL$45:$BZ$56,38)*CG204</f>
        <v>0</v>
      </c>
      <c r="CI204" s="270">
        <v>0</v>
      </c>
      <c r="CJ204" s="270">
        <f>VLOOKUP(V204,'[1]PPTOS GENERALES 2024'!$AL$45:$BZ$56,39)*CI204</f>
        <v>0</v>
      </c>
      <c r="CK204" s="270"/>
      <c r="CL204" s="270">
        <f>VLOOKUP(V204,'[1]PPTOS GENERALES 2024'!$AL$45:$BZ$56,40)*CK204</f>
        <v>0</v>
      </c>
      <c r="CM204" s="270"/>
      <c r="CN204" s="270">
        <f>VLOOKUP(V204,'[1]PPTOS GENERALES 2024'!$AL$45:$BZ$56,41)*CM204</f>
        <v>0</v>
      </c>
      <c r="CO204" s="391">
        <f>SUM(BB204)</f>
        <v>0</v>
      </c>
      <c r="CP204" s="391"/>
      <c r="CQ204" s="391"/>
      <c r="CR204" s="391"/>
      <c r="CS204" s="452">
        <f t="array" ref="CS204">ROUND((Z204*12)+(AC204*2),2)</f>
        <v>10073.73</v>
      </c>
      <c r="CT204" s="391"/>
      <c r="CU204" s="391">
        <f t="array" ref="CU204">ROUND((AA204*12)+ (AD204*2)+AB204,2)</f>
        <v>2814.2</v>
      </c>
      <c r="CV204" s="270">
        <f t="shared" si="145"/>
        <v>12887.93</v>
      </c>
      <c r="CW204" s="391">
        <f t="array" ref="CW204">ROUND((AE204+AF204)*14,2)</f>
        <v>6645.66</v>
      </c>
      <c r="CX204" s="391">
        <f t="array" ref="CX204">ROUND(AG204*14,2)</f>
        <v>6982.22</v>
      </c>
      <c r="CY204" s="270">
        <f t="shared" si="136"/>
        <v>0</v>
      </c>
      <c r="CZ204" s="278">
        <f t="shared" si="137"/>
        <v>6982.22</v>
      </c>
      <c r="DA204" s="129">
        <f t="shared" si="144"/>
        <v>26515.81</v>
      </c>
      <c r="DB204" s="390">
        <v>0</v>
      </c>
      <c r="DC204" s="400">
        <f t="shared" si="148"/>
        <v>26533.22</v>
      </c>
      <c r="DD204" s="401">
        <f t="shared" si="149"/>
        <v>0.54061552110961952</v>
      </c>
      <c r="DE204" s="391"/>
      <c r="DF204" s="391"/>
      <c r="DG204" s="391">
        <f t="shared" si="150"/>
        <v>1895.23</v>
      </c>
      <c r="DH204" s="389" t="e">
        <f>#REF!-#REF!</f>
        <v>#REF!</v>
      </c>
      <c r="DI204" s="402" t="s">
        <v>122</v>
      </c>
      <c r="DJ204" s="402" t="s">
        <v>333</v>
      </c>
      <c r="DK204" s="411">
        <v>44927</v>
      </c>
      <c r="DL204" s="403">
        <f t="shared" si="151"/>
        <v>9.3333333333333339</v>
      </c>
      <c r="DM204" s="403">
        <f t="shared" si="152"/>
        <v>9.3333333333333339</v>
      </c>
      <c r="DN204" s="404">
        <f>ROUND(AF204/30,2)</f>
        <v>0</v>
      </c>
      <c r="DO204" s="405">
        <f>ROUND(AJ204/30,2)</f>
        <v>0</v>
      </c>
      <c r="DP204" s="405">
        <f>ROUND(AL204/30,2)</f>
        <v>0</v>
      </c>
      <c r="DQ204" s="405">
        <f>ROUND(AN204/30,2)</f>
        <v>0</v>
      </c>
      <c r="DR204" s="405">
        <f>ROUND(AP204/30,2)</f>
        <v>0</v>
      </c>
      <c r="DS204" s="405">
        <f>ROUND(AR204/30,2)</f>
        <v>0</v>
      </c>
      <c r="DT204" s="405">
        <f>ROUND(AT204/30,2)</f>
        <v>0</v>
      </c>
      <c r="DU204" s="405">
        <f>ROUND(AV204/30,2)</f>
        <v>0</v>
      </c>
      <c r="DV204" s="405">
        <f>ROUND(AX204/30,2)</f>
        <v>0</v>
      </c>
      <c r="DW204" s="405">
        <f>ROUND(AZ204/30,2)</f>
        <v>0</v>
      </c>
      <c r="DX204" s="405">
        <f>ROUND(BB204/30,2)</f>
        <v>0</v>
      </c>
      <c r="DY204" s="204"/>
      <c r="DZ204" s="406">
        <v>280</v>
      </c>
      <c r="EA204" s="406">
        <v>1459.25</v>
      </c>
      <c r="EB204" s="407" t="e">
        <f>#REF!-DZ204</f>
        <v>#REF!</v>
      </c>
      <c r="EC204" s="408">
        <f>DG204-EA204</f>
        <v>435.98</v>
      </c>
      <c r="ED204" s="409">
        <f>ROUND(DB204/2,2)</f>
        <v>0</v>
      </c>
      <c r="EE204" s="204"/>
      <c r="EF204" s="204"/>
      <c r="EG204" s="204"/>
      <c r="EH204" s="204"/>
      <c r="EI204" s="134" t="s">
        <v>123</v>
      </c>
      <c r="EJ204" s="124">
        <v>920</v>
      </c>
      <c r="EK204" s="295" t="s">
        <v>318</v>
      </c>
      <c r="EL204" s="295">
        <v>2</v>
      </c>
      <c r="EM204" s="205">
        <v>0</v>
      </c>
      <c r="EN204" s="300" t="s">
        <v>132</v>
      </c>
      <c r="EO204" s="537" t="s">
        <v>132</v>
      </c>
      <c r="EP204" s="172"/>
      <c r="EQ204" s="172"/>
      <c r="ER204" s="172"/>
      <c r="ES204" s="172"/>
      <c r="ET204" s="172"/>
      <c r="EU204" s="172"/>
      <c r="EV204" s="172"/>
      <c r="EW204" s="172"/>
      <c r="EX204" s="172"/>
      <c r="EY204" s="172"/>
      <c r="EZ204" s="172"/>
      <c r="FA204" s="172"/>
      <c r="FB204" s="172"/>
      <c r="FC204" s="172"/>
      <c r="FD204" s="172"/>
      <c r="FE204" s="172"/>
      <c r="FF204" s="172"/>
      <c r="FG204" s="172"/>
      <c r="FH204" s="172"/>
      <c r="FI204" s="172"/>
      <c r="FJ204" s="172"/>
      <c r="FK204" s="172"/>
      <c r="FL204" s="172"/>
      <c r="FM204" s="172"/>
      <c r="FN204" s="172"/>
      <c r="FO204" s="172"/>
      <c r="FP204" s="172"/>
      <c r="FQ204" s="172"/>
      <c r="FR204" s="172"/>
      <c r="FS204" s="172"/>
      <c r="FT204" s="172"/>
      <c r="FU204" s="172"/>
      <c r="FV204" s="172"/>
      <c r="FW204" s="172"/>
      <c r="FX204" s="172"/>
      <c r="FY204" s="172"/>
      <c r="FZ204" s="172"/>
      <c r="GA204" s="172"/>
      <c r="GB204" s="172"/>
      <c r="GC204" s="172"/>
      <c r="GD204" s="172"/>
      <c r="GE204" s="172"/>
      <c r="GF204" s="172"/>
      <c r="GG204" s="172"/>
      <c r="GH204" s="172"/>
      <c r="GI204" s="172"/>
      <c r="GJ204" s="172"/>
      <c r="GK204" s="172"/>
      <c r="GL204" s="172"/>
      <c r="GM204" s="172"/>
      <c r="GN204" s="172"/>
      <c r="GO204" s="172"/>
      <c r="GP204" s="172"/>
      <c r="GQ204" s="172"/>
      <c r="GR204" s="172"/>
      <c r="GS204" s="172"/>
      <c r="GT204" s="172"/>
      <c r="GU204" s="172"/>
      <c r="GV204" s="172"/>
      <c r="GW204" s="172"/>
      <c r="GX204" s="172"/>
      <c r="GY204" s="172"/>
      <c r="GZ204" s="172"/>
      <c r="HA204" s="172"/>
      <c r="HB204" s="172"/>
      <c r="HC204" s="172"/>
      <c r="HD204" s="172"/>
      <c r="HE204" s="172"/>
      <c r="HF204" s="172"/>
      <c r="HG204" s="172"/>
      <c r="HH204" s="172"/>
      <c r="HI204" s="172"/>
      <c r="HJ204" s="172"/>
      <c r="HK204" s="172"/>
      <c r="HL204" s="172"/>
      <c r="HM204" s="172"/>
      <c r="HN204" s="172"/>
      <c r="HO204" s="172"/>
      <c r="HP204" s="172"/>
      <c r="HQ204" s="172"/>
      <c r="HR204" s="172"/>
      <c r="HS204" s="172"/>
      <c r="HT204" s="172"/>
      <c r="HU204" s="172"/>
      <c r="HV204" s="172"/>
      <c r="HW204" s="172"/>
      <c r="HX204" s="172"/>
      <c r="HY204" s="172"/>
      <c r="HZ204" s="172"/>
      <c r="IA204" s="172"/>
      <c r="IB204" s="172"/>
      <c r="IC204" s="172"/>
      <c r="ID204" s="172"/>
      <c r="IE204" s="172"/>
      <c r="IF204" s="172"/>
      <c r="IG204" s="172"/>
      <c r="IH204" s="172"/>
      <c r="II204" s="172"/>
      <c r="IJ204" s="172"/>
      <c r="IK204" s="172"/>
      <c r="IL204" s="172"/>
      <c r="IM204" s="172"/>
      <c r="IN204" s="172"/>
      <c r="IO204" s="172"/>
      <c r="IP204" s="172"/>
      <c r="IQ204" s="172"/>
      <c r="IR204" s="172"/>
      <c r="IS204" s="172"/>
      <c r="IT204" s="172"/>
      <c r="IU204" s="172"/>
      <c r="IV204" s="172"/>
      <c r="IW204" s="172"/>
      <c r="IX204" s="172"/>
      <c r="IY204" s="172"/>
      <c r="IZ204" s="172"/>
      <c r="JA204" s="172"/>
      <c r="JB204" s="172"/>
      <c r="JC204" s="172"/>
      <c r="JD204" s="172"/>
      <c r="JE204" s="172"/>
      <c r="JF204" s="172"/>
      <c r="JG204" s="172"/>
      <c r="JH204" s="172"/>
      <c r="JI204" s="172"/>
      <c r="JJ204" s="172"/>
      <c r="JK204" s="172"/>
      <c r="JL204" s="172"/>
      <c r="JM204" s="172"/>
      <c r="JN204" s="172"/>
      <c r="JO204" s="172"/>
      <c r="JP204" s="172"/>
      <c r="JQ204" s="172"/>
      <c r="JR204" s="172"/>
      <c r="JS204" s="172"/>
      <c r="JT204" s="172"/>
      <c r="JU204" s="172"/>
      <c r="JV204" s="172"/>
      <c r="JW204" s="172"/>
      <c r="JX204" s="172"/>
      <c r="JY204" s="172"/>
      <c r="JZ204" s="172"/>
      <c r="KA204" s="172"/>
      <c r="KB204" s="172"/>
      <c r="KC204" s="172"/>
      <c r="KD204" s="172"/>
      <c r="KE204" s="172"/>
      <c r="KF204" s="172"/>
      <c r="KG204" s="172"/>
      <c r="KH204" s="172"/>
      <c r="KI204" s="172"/>
      <c r="KJ204" s="172"/>
      <c r="KK204" s="172"/>
      <c r="KL204" s="172"/>
      <c r="KM204" s="172"/>
      <c r="KN204" s="172"/>
      <c r="KO204" s="172"/>
      <c r="KP204" s="172"/>
      <c r="KQ204" s="172"/>
      <c r="KR204" s="172"/>
      <c r="KS204" s="172"/>
      <c r="KT204" s="172"/>
      <c r="KU204" s="172"/>
      <c r="KV204" s="172"/>
      <c r="KW204" s="172"/>
      <c r="KX204" s="172"/>
      <c r="KY204" s="172"/>
      <c r="KZ204" s="172"/>
      <c r="LA204" s="172"/>
      <c r="LB204" s="172"/>
      <c r="LC204" s="172"/>
      <c r="LD204" s="172"/>
      <c r="LE204" s="172"/>
      <c r="LF204" s="172"/>
      <c r="LG204" s="172"/>
      <c r="LH204" s="172"/>
      <c r="LI204" s="172"/>
      <c r="LJ204" s="172"/>
      <c r="LK204" s="172"/>
      <c r="LL204" s="172"/>
      <c r="LM204" s="172"/>
      <c r="LN204" s="172"/>
      <c r="LO204" s="172"/>
      <c r="LP204" s="172"/>
      <c r="LQ204" s="172"/>
      <c r="LR204" s="172"/>
      <c r="LS204" s="172"/>
      <c r="LT204" s="172"/>
      <c r="LU204" s="172"/>
      <c r="LV204" s="172"/>
      <c r="LW204" s="172"/>
      <c r="LX204" s="172"/>
      <c r="LY204" s="172"/>
      <c r="LZ204" s="172"/>
      <c r="MA204" s="172"/>
      <c r="MB204" s="172"/>
      <c r="MC204" s="172"/>
      <c r="MD204" s="172"/>
      <c r="ME204" s="172"/>
      <c r="MF204" s="172"/>
      <c r="MG204" s="172"/>
      <c r="MH204" s="172"/>
      <c r="MI204" s="172"/>
      <c r="MJ204" s="172"/>
      <c r="MK204" s="172"/>
      <c r="ML204" s="172"/>
      <c r="MM204" s="172"/>
      <c r="MN204" s="172"/>
      <c r="MO204" s="172"/>
      <c r="MP204" s="172"/>
      <c r="MQ204" s="172"/>
      <c r="MR204" s="172"/>
      <c r="MS204" s="172"/>
      <c r="MT204" s="172"/>
      <c r="MU204" s="172"/>
      <c r="MV204" s="172"/>
      <c r="MW204" s="172"/>
      <c r="MX204" s="172"/>
      <c r="MY204" s="172"/>
      <c r="MZ204" s="172"/>
      <c r="NA204" s="172"/>
      <c r="NB204" s="172"/>
      <c r="NC204" s="172"/>
      <c r="ND204" s="172"/>
      <c r="NE204" s="172"/>
      <c r="NF204" s="172"/>
      <c r="NG204" s="172"/>
      <c r="NH204" s="172"/>
      <c r="NI204" s="172"/>
      <c r="NJ204" s="172"/>
      <c r="NK204" s="172"/>
      <c r="NL204" s="172"/>
      <c r="NM204" s="172"/>
      <c r="NN204" s="172"/>
      <c r="NO204" s="172"/>
      <c r="NP204" s="172"/>
      <c r="NQ204" s="172"/>
      <c r="NR204" s="172"/>
      <c r="NS204" s="172"/>
      <c r="NT204" s="172"/>
      <c r="NU204" s="172"/>
      <c r="NV204" s="172"/>
      <c r="NW204" s="172"/>
      <c r="NX204" s="172"/>
      <c r="NY204" s="172"/>
      <c r="NZ204" s="172"/>
      <c r="OA204" s="172"/>
      <c r="OB204" s="172"/>
      <c r="OC204" s="172"/>
      <c r="OD204" s="172"/>
      <c r="OE204" s="172"/>
      <c r="OF204" s="172"/>
      <c r="OG204" s="172"/>
      <c r="OH204" s="172"/>
      <c r="OI204" s="172"/>
      <c r="OJ204" s="172"/>
      <c r="OK204" s="172"/>
      <c r="OL204" s="172"/>
      <c r="OM204" s="172"/>
      <c r="ON204" s="172"/>
      <c r="OO204" s="172"/>
      <c r="OP204" s="172"/>
      <c r="OQ204" s="172"/>
      <c r="OR204" s="172"/>
      <c r="OS204" s="172"/>
      <c r="OT204" s="172"/>
      <c r="OU204" s="172"/>
      <c r="OV204" s="172"/>
      <c r="OW204" s="172"/>
      <c r="OX204" s="172"/>
      <c r="OY204" s="172"/>
      <c r="OZ204" s="172"/>
      <c r="PA204" s="172"/>
      <c r="PB204" s="172"/>
      <c r="PC204" s="172"/>
      <c r="PD204" s="172"/>
      <c r="PE204" s="172"/>
      <c r="PF204" s="172"/>
      <c r="PG204" s="172"/>
      <c r="PH204" s="172"/>
      <c r="PI204" s="172"/>
      <c r="PJ204" s="172"/>
      <c r="PK204" s="172"/>
      <c r="PL204" s="172"/>
      <c r="PM204" s="172"/>
      <c r="PN204" s="172"/>
      <c r="PO204" s="172"/>
      <c r="PP204" s="172"/>
      <c r="PQ204" s="172"/>
      <c r="PR204" s="172"/>
      <c r="PS204" s="172"/>
      <c r="PT204" s="172"/>
      <c r="PU204" s="172"/>
      <c r="PV204" s="172"/>
      <c r="PW204" s="172"/>
      <c r="PX204" s="172"/>
      <c r="PY204" s="172"/>
      <c r="PZ204" s="172"/>
      <c r="QA204" s="172"/>
      <c r="QB204" s="172"/>
      <c r="QC204" s="172"/>
      <c r="QD204" s="172"/>
      <c r="QE204" s="172"/>
      <c r="QF204" s="172"/>
      <c r="QG204" s="172"/>
      <c r="QH204" s="172"/>
      <c r="QI204" s="172"/>
      <c r="QJ204" s="172"/>
      <c r="QK204" s="172"/>
      <c r="QL204" s="172"/>
      <c r="QM204" s="172"/>
      <c r="QN204" s="172"/>
      <c r="QO204" s="172"/>
      <c r="QP204" s="172"/>
      <c r="QQ204" s="172"/>
      <c r="QR204" s="172"/>
      <c r="QS204" s="172"/>
      <c r="QT204" s="172"/>
      <c r="QU204" s="172"/>
      <c r="QV204" s="172"/>
      <c r="QW204" s="172"/>
      <c r="QX204" s="172"/>
      <c r="QY204" s="172"/>
      <c r="QZ204" s="172"/>
      <c r="RA204" s="172"/>
      <c r="RB204" s="172"/>
      <c r="RC204" s="172"/>
      <c r="RD204" s="172"/>
      <c r="RE204" s="172"/>
      <c r="RF204" s="172"/>
      <c r="RG204" s="172"/>
      <c r="RH204" s="172"/>
      <c r="RI204" s="172"/>
      <c r="RJ204" s="172"/>
      <c r="RK204" s="172"/>
      <c r="RL204" s="172"/>
      <c r="RM204" s="172"/>
      <c r="RN204" s="172"/>
      <c r="RO204" s="172"/>
      <c r="RP204" s="172"/>
      <c r="RQ204" s="172"/>
      <c r="RR204" s="172"/>
      <c r="RS204" s="172"/>
      <c r="RT204" s="172"/>
      <c r="RU204" s="172"/>
      <c r="RV204" s="172"/>
      <c r="RW204" s="172"/>
      <c r="RX204" s="172"/>
      <c r="RY204" s="172"/>
      <c r="RZ204" s="172"/>
      <c r="SA204" s="172"/>
      <c r="SB204" s="172"/>
      <c r="SC204" s="172"/>
      <c r="SD204" s="172"/>
      <c r="SE204" s="172"/>
      <c r="SF204" s="172"/>
      <c r="SG204" s="172"/>
      <c r="SH204" s="172"/>
      <c r="SI204" s="172"/>
      <c r="SJ204" s="172"/>
      <c r="SK204" s="172"/>
      <c r="SL204" s="172"/>
      <c r="SM204" s="172"/>
      <c r="SN204" s="172"/>
      <c r="SO204" s="172"/>
      <c r="SP204" s="172"/>
      <c r="SQ204" s="172"/>
      <c r="SR204" s="172"/>
      <c r="SS204" s="172"/>
      <c r="ST204" s="172"/>
      <c r="SU204" s="172"/>
      <c r="SV204" s="172"/>
      <c r="SW204" s="172"/>
      <c r="SX204" s="172"/>
      <c r="SY204" s="172"/>
      <c r="SZ204" s="172"/>
      <c r="TA204" s="172"/>
      <c r="TB204" s="172"/>
      <c r="TC204" s="172"/>
      <c r="TD204" s="172"/>
      <c r="TE204" s="172"/>
      <c r="TF204" s="172"/>
      <c r="TG204" s="172"/>
      <c r="TH204" s="172"/>
      <c r="TI204" s="172"/>
      <c r="TJ204" s="172"/>
      <c r="TK204" s="172"/>
      <c r="TL204" s="172"/>
      <c r="TM204" s="172"/>
      <c r="TN204" s="172"/>
      <c r="TO204" s="172"/>
      <c r="TP204" s="172"/>
      <c r="TQ204" s="172"/>
      <c r="TR204" s="172"/>
      <c r="TS204" s="172"/>
      <c r="TT204" s="172"/>
      <c r="TU204" s="172"/>
      <c r="TV204" s="172"/>
      <c r="TW204" s="172"/>
      <c r="TX204" s="172"/>
      <c r="TY204" s="172"/>
      <c r="TZ204" s="172"/>
      <c r="UA204" s="172"/>
      <c r="UB204" s="172"/>
      <c r="UC204" s="172"/>
      <c r="UD204" s="172"/>
      <c r="UE204" s="172"/>
      <c r="UF204" s="172"/>
      <c r="UG204" s="172"/>
      <c r="UH204" s="172"/>
      <c r="UI204" s="172"/>
      <c r="UJ204" s="172"/>
      <c r="UK204" s="172"/>
      <c r="UL204" s="172"/>
      <c r="UM204" s="172"/>
      <c r="UN204" s="172"/>
      <c r="UO204" s="172"/>
      <c r="UP204" s="172"/>
      <c r="UQ204" s="172"/>
      <c r="UR204" s="172"/>
      <c r="US204" s="172"/>
      <c r="UT204" s="172"/>
      <c r="UU204" s="172"/>
      <c r="UV204" s="172"/>
      <c r="UW204" s="172"/>
      <c r="UX204" s="172"/>
      <c r="UY204" s="172"/>
      <c r="UZ204" s="172"/>
      <c r="VA204" s="172"/>
      <c r="VB204" s="172"/>
      <c r="VC204" s="172"/>
      <c r="VD204" s="172"/>
      <c r="VE204" s="172"/>
      <c r="VF204" s="172"/>
      <c r="VG204" s="172"/>
      <c r="VH204" s="172"/>
      <c r="VI204" s="172"/>
      <c r="VJ204" s="172"/>
      <c r="VK204" s="172"/>
      <c r="VL204" s="172"/>
      <c r="VM204" s="172"/>
      <c r="VN204" s="172"/>
      <c r="VO204" s="172"/>
      <c r="VP204" s="172"/>
      <c r="VQ204" s="172"/>
      <c r="VR204" s="172"/>
      <c r="VS204" s="172"/>
      <c r="VT204" s="172"/>
      <c r="VU204" s="172"/>
      <c r="VV204" s="172"/>
      <c r="VW204" s="172"/>
      <c r="VX204" s="172"/>
      <c r="VY204" s="172"/>
      <c r="VZ204" s="172"/>
      <c r="WA204" s="172"/>
      <c r="WB204" s="172"/>
      <c r="WC204" s="172"/>
      <c r="WD204" s="172"/>
      <c r="WE204" s="172"/>
      <c r="WF204" s="172"/>
      <c r="WG204" s="172"/>
      <c r="WH204" s="172"/>
      <c r="WI204" s="172"/>
      <c r="WJ204" s="172"/>
      <c r="WK204" s="172"/>
      <c r="WL204" s="172"/>
      <c r="WM204" s="172"/>
      <c r="WN204" s="172"/>
      <c r="WO204" s="172"/>
      <c r="WP204" s="172"/>
      <c r="WQ204" s="172"/>
      <c r="WR204" s="172"/>
      <c r="WS204" s="172"/>
      <c r="WT204" s="172"/>
      <c r="WU204" s="172"/>
      <c r="WV204" s="172"/>
      <c r="WW204" s="172"/>
      <c r="WX204" s="172"/>
      <c r="WY204" s="172"/>
      <c r="WZ204" s="172"/>
      <c r="XA204" s="172"/>
      <c r="XB204" s="172"/>
      <c r="XC204" s="172"/>
      <c r="XD204" s="172"/>
      <c r="XE204" s="172"/>
      <c r="XF204" s="172"/>
      <c r="XG204" s="172"/>
      <c r="XH204" s="172"/>
      <c r="XI204" s="172"/>
      <c r="XJ204" s="172"/>
      <c r="XK204" s="172"/>
      <c r="XL204" s="172"/>
      <c r="XM204" s="172"/>
      <c r="XN204" s="172"/>
      <c r="XO204" s="172"/>
      <c r="XP204" s="172"/>
      <c r="XQ204" s="172"/>
      <c r="XR204" s="172"/>
      <c r="XS204" s="172"/>
      <c r="XT204" s="172"/>
      <c r="XU204" s="172"/>
      <c r="XV204" s="172"/>
      <c r="XW204" s="172"/>
      <c r="XX204" s="172"/>
      <c r="XY204" s="172"/>
      <c r="XZ204" s="172"/>
      <c r="YA204" s="172"/>
      <c r="YB204" s="172"/>
      <c r="YC204" s="172"/>
      <c r="YD204" s="172"/>
      <c r="YE204" s="172"/>
      <c r="YF204" s="172"/>
      <c r="YG204" s="172"/>
      <c r="YH204" s="172"/>
      <c r="YI204" s="172"/>
      <c r="YJ204" s="172"/>
      <c r="YK204" s="172"/>
      <c r="YL204" s="172"/>
      <c r="YM204" s="172"/>
      <c r="YN204" s="172"/>
      <c r="YO204" s="172"/>
      <c r="YP204" s="172"/>
      <c r="YQ204" s="172"/>
      <c r="YR204" s="172"/>
      <c r="YS204" s="172"/>
      <c r="YT204" s="172"/>
      <c r="YU204" s="172"/>
      <c r="YV204" s="172"/>
      <c r="YW204" s="172"/>
      <c r="YX204" s="172"/>
      <c r="YY204" s="172"/>
      <c r="YZ204" s="172"/>
      <c r="ZA204" s="172"/>
      <c r="ZB204" s="172"/>
      <c r="ZC204" s="172"/>
      <c r="ZD204" s="172"/>
      <c r="ZE204" s="172"/>
      <c r="ZF204" s="172"/>
      <c r="ZG204" s="172"/>
      <c r="ZH204" s="172"/>
      <c r="ZI204" s="172"/>
      <c r="ZJ204" s="172"/>
      <c r="ZK204" s="172"/>
      <c r="ZL204" s="172"/>
      <c r="ZM204" s="172"/>
      <c r="ZN204" s="172"/>
      <c r="ZO204" s="172"/>
      <c r="ZP204" s="172"/>
      <c r="ZQ204" s="172"/>
      <c r="ZR204" s="172"/>
      <c r="ZS204" s="172"/>
      <c r="ZT204" s="172"/>
      <c r="ZU204" s="172"/>
      <c r="ZV204" s="172"/>
      <c r="ZW204" s="172"/>
      <c r="ZX204" s="172"/>
      <c r="ZY204" s="172"/>
      <c r="ZZ204" s="172"/>
      <c r="AAA204" s="172"/>
      <c r="AAB204" s="172"/>
      <c r="AAC204" s="172"/>
      <c r="AAD204" s="172"/>
      <c r="AAE204" s="172"/>
      <c r="AAF204" s="172"/>
      <c r="AAG204" s="172"/>
      <c r="AAH204" s="172"/>
      <c r="AAI204" s="172"/>
      <c r="AAJ204" s="172"/>
      <c r="AAK204" s="172"/>
      <c r="AAL204" s="172"/>
      <c r="AAM204" s="172"/>
      <c r="AAN204" s="172"/>
      <c r="AAO204" s="172"/>
      <c r="AAP204" s="172"/>
      <c r="AAQ204" s="172"/>
      <c r="AAR204" s="172"/>
      <c r="AAS204" s="172"/>
      <c r="AAT204" s="172"/>
      <c r="AAU204" s="172"/>
      <c r="AAV204" s="172"/>
      <c r="AAW204" s="172"/>
      <c r="AAX204" s="172"/>
      <c r="AAY204" s="172"/>
      <c r="AAZ204" s="172"/>
      <c r="ABA204" s="172"/>
      <c r="ABB204" s="172"/>
      <c r="ABC204" s="172"/>
      <c r="ABD204" s="172"/>
      <c r="ABE204" s="172"/>
      <c r="ABF204" s="172"/>
      <c r="ABG204" s="172"/>
      <c r="ABH204" s="172"/>
      <c r="ABI204" s="172"/>
      <c r="ABJ204" s="172"/>
      <c r="ABK204" s="172"/>
      <c r="ABL204" s="172"/>
      <c r="ABM204" s="172"/>
      <c r="ABN204" s="172"/>
      <c r="ABO204" s="172"/>
      <c r="ABP204" s="172"/>
      <c r="ABQ204" s="172"/>
      <c r="ABR204" s="172"/>
      <c r="ABS204" s="172"/>
      <c r="ABT204" s="172"/>
      <c r="ABU204" s="172"/>
      <c r="ABV204" s="172"/>
      <c r="ABW204" s="172"/>
      <c r="ABX204" s="172"/>
      <c r="ABY204" s="172"/>
      <c r="ABZ204" s="172"/>
      <c r="ACA204" s="172"/>
      <c r="ACB204" s="172"/>
      <c r="ACC204" s="172"/>
      <c r="ACD204" s="172"/>
      <c r="ACE204" s="172"/>
      <c r="ACF204" s="172"/>
      <c r="ACG204" s="172"/>
      <c r="ACH204" s="172"/>
      <c r="ACI204" s="172"/>
      <c r="ACJ204" s="172"/>
      <c r="ACK204" s="172"/>
      <c r="ACL204" s="172"/>
      <c r="ACM204" s="172"/>
      <c r="ACN204" s="172"/>
      <c r="ACO204" s="172"/>
      <c r="ACP204" s="172"/>
      <c r="ACQ204" s="172"/>
      <c r="ACR204" s="172"/>
      <c r="ACS204" s="172"/>
      <c r="ACT204" s="172"/>
      <c r="ACU204" s="172"/>
      <c r="ACV204" s="172"/>
      <c r="ACW204" s="172"/>
      <c r="ACX204" s="172"/>
      <c r="ACY204" s="172"/>
      <c r="ACZ204" s="172"/>
      <c r="ADA204" s="172"/>
      <c r="ADB204" s="172"/>
      <c r="ADC204" s="172"/>
      <c r="ADD204" s="172"/>
      <c r="ADE204" s="172"/>
      <c r="ADF204" s="172"/>
      <c r="ADG204" s="172"/>
      <c r="ADH204" s="172"/>
      <c r="ADI204" s="172"/>
      <c r="ADJ204" s="172"/>
      <c r="ADK204" s="172"/>
      <c r="ADL204" s="172"/>
      <c r="ADM204" s="172"/>
      <c r="ADN204" s="172"/>
      <c r="ADO204" s="172"/>
      <c r="ADP204" s="172"/>
      <c r="ADQ204" s="172"/>
      <c r="ADR204" s="172"/>
      <c r="ADS204" s="172"/>
      <c r="ADT204" s="172"/>
      <c r="ADU204" s="172"/>
      <c r="ADV204" s="172"/>
      <c r="ADW204" s="172"/>
      <c r="ADX204" s="172"/>
      <c r="ADY204" s="172"/>
      <c r="ADZ204" s="172"/>
      <c r="AEA204" s="172"/>
      <c r="AEB204" s="172"/>
      <c r="AEC204" s="172"/>
      <c r="AED204" s="172"/>
      <c r="AEE204" s="172"/>
      <c r="AEF204" s="172"/>
      <c r="AEG204" s="172"/>
      <c r="AEH204" s="172"/>
      <c r="AEI204" s="172"/>
      <c r="AEJ204" s="172"/>
      <c r="AEK204" s="172"/>
      <c r="AEL204" s="172"/>
      <c r="AEM204" s="172"/>
      <c r="AEN204" s="172"/>
      <c r="AEO204" s="172"/>
      <c r="AEP204" s="172"/>
      <c r="AEQ204" s="172"/>
      <c r="AER204" s="172"/>
      <c r="AES204" s="172"/>
      <c r="AET204" s="172"/>
      <c r="AEU204" s="172"/>
      <c r="AEV204" s="172"/>
      <c r="AEW204" s="172"/>
      <c r="AEX204" s="172"/>
      <c r="AEY204" s="172"/>
      <c r="AEZ204" s="172"/>
      <c r="AFA204" s="172"/>
      <c r="AFB204" s="172"/>
      <c r="AFC204" s="172"/>
      <c r="AFD204" s="172"/>
      <c r="AFE204" s="172"/>
      <c r="AFF204" s="172"/>
      <c r="AFG204" s="172"/>
      <c r="AFH204" s="172"/>
      <c r="AFI204" s="172"/>
      <c r="AFJ204" s="172"/>
      <c r="AFK204" s="172"/>
      <c r="AFL204" s="172"/>
      <c r="AFM204" s="172"/>
      <c r="AFN204" s="172"/>
      <c r="AFO204" s="172"/>
      <c r="AFP204" s="172"/>
      <c r="AFQ204" s="172"/>
      <c r="AFR204" s="172"/>
      <c r="AFS204" s="172"/>
      <c r="AFT204" s="172"/>
      <c r="AFU204" s="172"/>
      <c r="AFV204" s="172"/>
      <c r="AFW204" s="172"/>
      <c r="AFX204" s="172"/>
      <c r="AFY204" s="172"/>
      <c r="AFZ204" s="172"/>
      <c r="AGA204" s="172"/>
      <c r="AGB204" s="172"/>
      <c r="AGC204" s="172"/>
      <c r="AGD204" s="172"/>
      <c r="AGE204" s="172"/>
      <c r="AGF204" s="172"/>
      <c r="AGG204" s="172"/>
      <c r="AGH204" s="172"/>
      <c r="AGI204" s="172"/>
      <c r="AGJ204" s="172"/>
      <c r="AGK204" s="172"/>
      <c r="AGL204" s="172"/>
      <c r="AGM204" s="172"/>
      <c r="AGN204" s="172"/>
      <c r="AGO204" s="172"/>
      <c r="AGP204" s="172"/>
      <c r="AGQ204" s="172"/>
      <c r="AGR204" s="172"/>
      <c r="AGS204" s="172"/>
      <c r="AGT204" s="172"/>
      <c r="AGU204" s="172"/>
      <c r="AGV204" s="172"/>
      <c r="AGW204" s="172"/>
      <c r="AGX204" s="172"/>
      <c r="AGY204" s="172"/>
      <c r="AGZ204" s="172"/>
      <c r="AHA204" s="172"/>
      <c r="AHB204" s="172"/>
      <c r="AHC204" s="172"/>
      <c r="AHD204" s="172"/>
      <c r="AHE204" s="172"/>
      <c r="AHF204" s="172"/>
      <c r="AHG204" s="172"/>
      <c r="AHH204" s="172"/>
      <c r="AHI204" s="172"/>
      <c r="AHJ204" s="172"/>
      <c r="AHK204" s="172"/>
      <c r="AHL204" s="172"/>
      <c r="AHM204" s="172"/>
      <c r="AHN204" s="172"/>
      <c r="AHO204" s="172"/>
      <c r="AHP204" s="172"/>
      <c r="AHQ204" s="172"/>
      <c r="AHR204" s="172"/>
      <c r="AHS204" s="172"/>
      <c r="AHT204" s="172"/>
      <c r="AHU204" s="172"/>
      <c r="AHV204" s="172"/>
      <c r="AHW204" s="172"/>
      <c r="AHX204" s="172"/>
      <c r="AHY204" s="172"/>
      <c r="AHZ204" s="172"/>
      <c r="AIA204" s="172"/>
      <c r="AIB204" s="172"/>
      <c r="AIC204" s="172"/>
      <c r="AID204" s="172"/>
      <c r="AIE204" s="172"/>
      <c r="AIF204" s="172"/>
      <c r="AIG204" s="172"/>
      <c r="AIH204" s="172"/>
      <c r="AII204" s="172"/>
      <c r="AIJ204" s="172"/>
      <c r="AIK204" s="172"/>
      <c r="AIL204" s="172"/>
      <c r="AIM204" s="172"/>
      <c r="AIN204" s="172"/>
      <c r="AIO204" s="172"/>
      <c r="AIP204" s="172"/>
      <c r="AIQ204" s="172"/>
      <c r="AIR204" s="172"/>
      <c r="AIS204" s="172"/>
      <c r="AIT204" s="172"/>
      <c r="AIU204" s="172"/>
      <c r="AIV204" s="172"/>
      <c r="AIW204" s="172"/>
      <c r="AIX204" s="172"/>
      <c r="AIY204" s="172"/>
      <c r="AIZ204" s="172"/>
      <c r="AJA204" s="172"/>
      <c r="AJB204" s="172"/>
      <c r="AJC204" s="172"/>
      <c r="AJD204" s="172"/>
      <c r="AJE204" s="172"/>
      <c r="AJF204" s="172"/>
      <c r="AJG204" s="172"/>
      <c r="AJH204" s="172"/>
      <c r="AJI204" s="172"/>
      <c r="AJJ204" s="172"/>
      <c r="AJK204" s="172"/>
      <c r="AJL204" s="172"/>
      <c r="AJM204" s="172"/>
      <c r="AJN204" s="172"/>
      <c r="AJO204" s="172"/>
      <c r="AJP204" s="172"/>
      <c r="AJQ204" s="172"/>
      <c r="AJR204" s="172"/>
      <c r="AJS204" s="172"/>
      <c r="AJT204" s="172"/>
      <c r="AJU204" s="172"/>
      <c r="AJV204" s="172"/>
      <c r="AJW204" s="172"/>
      <c r="AJX204" s="172"/>
      <c r="AJY204" s="172"/>
      <c r="AJZ204" s="172"/>
      <c r="AKA204" s="172"/>
      <c r="AKB204" s="172"/>
      <c r="AKC204" s="172"/>
      <c r="AKD204" s="172"/>
      <c r="AKE204" s="172"/>
      <c r="AKF204" s="172"/>
      <c r="AKG204" s="172"/>
      <c r="AKH204" s="172"/>
      <c r="AKI204" s="172"/>
      <c r="AKJ204" s="172"/>
      <c r="AKK204" s="172"/>
      <c r="AKL204" s="172"/>
      <c r="AKM204" s="172"/>
      <c r="AKN204" s="172"/>
      <c r="AKO204" s="172"/>
      <c r="AKP204" s="172"/>
      <c r="AKQ204" s="172"/>
      <c r="AKR204" s="172"/>
      <c r="AKS204" s="172"/>
      <c r="AKT204" s="172"/>
      <c r="AKU204" s="172"/>
      <c r="AKV204" s="172"/>
      <c r="AKW204" s="172"/>
      <c r="AKX204" s="172"/>
      <c r="AKY204" s="172"/>
      <c r="AKZ204" s="172"/>
      <c r="ALA204" s="172"/>
      <c r="ALB204" s="172"/>
      <c r="ALC204" s="172"/>
      <c r="ALD204" s="172"/>
      <c r="ALE204" s="172"/>
      <c r="ALF204" s="172"/>
      <c r="ALG204" s="172"/>
      <c r="ALH204" s="172"/>
      <c r="ALI204" s="172"/>
      <c r="ALJ204" s="172"/>
      <c r="ALK204" s="172"/>
      <c r="ALL204" s="172"/>
      <c r="ALM204" s="172"/>
      <c r="ALN204" s="172"/>
      <c r="ALO204" s="172"/>
      <c r="ALP204" s="172"/>
      <c r="ALQ204" s="172"/>
      <c r="ALR204" s="172"/>
      <c r="ALS204" s="172"/>
      <c r="ALT204" s="172"/>
      <c r="ALU204" s="172"/>
      <c r="ALV204" s="172"/>
      <c r="ALW204" s="172"/>
      <c r="ALX204" s="172"/>
      <c r="ALY204" s="172"/>
      <c r="ALZ204" s="172"/>
      <c r="AMA204" s="172"/>
      <c r="AMB204" s="172"/>
      <c r="AMC204" s="172"/>
      <c r="AMD204" s="172"/>
      <c r="AME204" s="172"/>
      <c r="AMF204" s="172"/>
      <c r="AMG204" s="172"/>
      <c r="AMH204" s="172"/>
      <c r="AMI204" s="172"/>
      <c r="AMJ204" s="172"/>
      <c r="AMK204" s="172"/>
      <c r="AML204" s="172"/>
      <c r="AMM204" s="172"/>
      <c r="AMN204" s="172"/>
      <c r="AMO204" s="172"/>
      <c r="AMP204" s="172"/>
      <c r="AMQ204" s="172"/>
      <c r="AMR204" s="172"/>
      <c r="AMS204" s="172"/>
      <c r="AMT204" s="172"/>
      <c r="AMU204" s="172"/>
      <c r="AMV204" s="172"/>
      <c r="AMW204" s="172"/>
      <c r="AMX204" s="172"/>
      <c r="AMY204" s="172"/>
      <c r="AMZ204" s="172"/>
      <c r="ANA204" s="172"/>
      <c r="ANB204" s="172"/>
      <c r="ANC204" s="172"/>
      <c r="AND204" s="172"/>
      <c r="ANE204" s="172"/>
      <c r="ANF204" s="172"/>
      <c r="ANG204" s="172"/>
      <c r="ANH204" s="172"/>
      <c r="ANI204" s="172"/>
      <c r="ANJ204" s="172"/>
    </row>
    <row r="205" spans="1:1050" s="206" customFormat="1" ht="26.1" customHeight="1" outlineLevel="2" x14ac:dyDescent="0.2">
      <c r="A205" s="386">
        <f>EJ205</f>
        <v>920</v>
      </c>
      <c r="B205" s="387" t="s">
        <v>137</v>
      </c>
      <c r="C205" s="387" t="s">
        <v>113</v>
      </c>
      <c r="D205" s="387" t="s">
        <v>10</v>
      </c>
      <c r="E205" s="387" t="s">
        <v>115</v>
      </c>
      <c r="F205" s="387"/>
      <c r="G205" s="415" t="s">
        <v>261</v>
      </c>
      <c r="H205" s="389" t="s">
        <v>135</v>
      </c>
      <c r="I205" s="389">
        <v>14</v>
      </c>
      <c r="J205" s="391">
        <v>515.26</v>
      </c>
      <c r="K205" s="391">
        <v>63.15</v>
      </c>
      <c r="L205" s="391">
        <v>301.61</v>
      </c>
      <c r="M205" s="391">
        <v>630.44000000000005</v>
      </c>
      <c r="N205" s="391"/>
      <c r="O205" s="391"/>
      <c r="P205" s="391"/>
      <c r="Q205" s="391"/>
      <c r="R205" s="391"/>
      <c r="S205" s="391"/>
      <c r="T205" s="391">
        <f t="shared" si="146"/>
        <v>1510.46</v>
      </c>
      <c r="U205" s="391">
        <f t="shared" si="147"/>
        <v>19885.559999999998</v>
      </c>
      <c r="V205" s="389">
        <v>3</v>
      </c>
      <c r="W205" s="392">
        <v>16</v>
      </c>
      <c r="X205" s="393">
        <f>VLOOKUP(W205,'[1]PPTOS GENERALES 2024'!$AO$61:$AQ$63,3)*Y205</f>
        <v>436.27</v>
      </c>
      <c r="Y205" s="394">
        <v>1</v>
      </c>
      <c r="Z205" s="395">
        <f>VLOOKUP(C205,'[1]PPTOS GENERALES 2024'!$AL$3:$AO$8,4)*Y205</f>
        <v>659.44</v>
      </c>
      <c r="AA205" s="395">
        <f>VLOOKUP(C205,'[1]PPTOS GENERALES 2024'!$AL$3:$AP$8,5)*DM205*Y205</f>
        <v>173.22666666666663</v>
      </c>
      <c r="AB205" s="395"/>
      <c r="AC205" s="391">
        <f>VLOOKUP(C205,'[1]PPTOS GENERALES 2024'!$AU$3:$AV$8,2)*Y205</f>
        <v>659.44399999999996</v>
      </c>
      <c r="AD205" s="391">
        <f>VLOOKUP(C205,'[1]PPTOS GENERALES 2024'!$AU$3:$AW$8,3)*DM205*Y205</f>
        <v>173.18399999999997</v>
      </c>
      <c r="AE205" s="396">
        <f>VLOOKUP(I205,'[1]PPTOS GENERALES 2024'!$AO$60:$AQ$63,3)*Y205</f>
        <v>380.27</v>
      </c>
      <c r="AF205" s="391">
        <f t="shared" si="153"/>
        <v>56</v>
      </c>
      <c r="AG205" s="391">
        <f>VLOOKUP(V205,'[1]PPTOS GENERALES 2024'!$AL$61:$AU$63,10)*Y205</f>
        <v>465.15999999999997</v>
      </c>
      <c r="AH205" s="391">
        <f>88.77*1.01*1.01</f>
        <v>90.554276999999999</v>
      </c>
      <c r="AI205" s="391"/>
      <c r="AJ205" s="391">
        <f>177.23*1.01*1.01</f>
        <v>180.79232299999998</v>
      </c>
      <c r="AK205" s="397"/>
      <c r="AL205" s="391">
        <f>VLOOKUP(V205,'[1]PPTOS GENERALES 2024'!$AL$45:$BB$56,12)*AK205</f>
        <v>0</v>
      </c>
      <c r="AM205" s="397">
        <v>0</v>
      </c>
      <c r="AN205" s="391">
        <f>VLOOKUP(V205,'[1]PPTOS GENERALES 2024'!$AL$45:$BB$56,14)*AM205</f>
        <v>0</v>
      </c>
      <c r="AO205" s="397"/>
      <c r="AP205" s="391">
        <f>VLOOKUP(V205,'[1]PPTOS GENERALES 2024'!$AL$45:$BB$56,15)*AO205</f>
        <v>0</v>
      </c>
      <c r="AQ205" s="397"/>
      <c r="AR205" s="391">
        <f>VLOOKUP(V205,'[1]PPTOS GENERALES 2024'!$AL$45:$BB$56,17)*AQ205</f>
        <v>0</v>
      </c>
      <c r="AS205" s="397"/>
      <c r="AT205" s="391">
        <f>VLOOKUP(V205,'[1]PPTOS GENERALES 2024'!$AL$45:$BG$56,18)*AS205</f>
        <v>0</v>
      </c>
      <c r="AU205" s="398">
        <v>1</v>
      </c>
      <c r="AV205" s="391">
        <f>VLOOKUP(V205,'[1]PPTOS GENERALES 2024'!$AL$45:$BG$56,19)*AU205</f>
        <v>47.075000000000003</v>
      </c>
      <c r="AW205" s="398"/>
      <c r="AX205" s="391">
        <f>VLOOKUP(V205,'[1]PPTOS GENERALES 2024'!$AL$45:$BG$56,20)*AW205</f>
        <v>0</v>
      </c>
      <c r="AY205" s="398"/>
      <c r="AZ205" s="391">
        <f>VLOOKUP(V205,'[1]PPTOS GENERALES 2024'!$AL$45:$BG$56,21)*AY205</f>
        <v>0</v>
      </c>
      <c r="BA205" s="398"/>
      <c r="BB205" s="391">
        <f>VLOOKUP(V205,'[1]PPTOS GENERALES 2024'!$AL$45:$BG$56,22)*BA205</f>
        <v>0</v>
      </c>
      <c r="BC205" s="398"/>
      <c r="BD205" s="270">
        <f>VLOOKUP(V205,'[1]PPTOS GENERALES 2024'!$AL$45:$BZ$56,23)*BC205</f>
        <v>0</v>
      </c>
      <c r="BE205" s="398"/>
      <c r="BF205" s="270">
        <f>VLOOKUP(V205,'[1]PPTOS GENERALES 2024'!$AL$45:$BZ$56,24)*BE205</f>
        <v>0</v>
      </c>
      <c r="BG205" s="398"/>
      <c r="BH205" s="270">
        <f>VLOOKUP(V205,'[1]PPTOS GENERALES 2024'!$AL$45:$BZ$56,25)*BG205</f>
        <v>0</v>
      </c>
      <c r="BI205" s="398"/>
      <c r="BJ205" s="270">
        <f>VLOOKUP(V205,'[1]PPTOS GENERALES 2024'!$AL$45:$BZ$56,26)*BI205</f>
        <v>0</v>
      </c>
      <c r="BK205" s="398"/>
      <c r="BL205" s="270">
        <f>VLOOKUP(V205,'[1]PPTOS GENERALES 2024'!$AL$45:$BZ$56,27)*BK205</f>
        <v>0</v>
      </c>
      <c r="BM205" s="270"/>
      <c r="BN205" s="270">
        <f>VLOOKUP(V205,'[1]PPTOS GENERALES 2024'!$AL$45:$BZ$56,28)*BM205</f>
        <v>0</v>
      </c>
      <c r="BO205" s="270"/>
      <c r="BP205" s="270">
        <f>VLOOKUP(V205,'[1]PPTOS GENERALES 2024'!$AL$45:$BZ$56,29)*BO205</f>
        <v>0</v>
      </c>
      <c r="BQ205" s="270"/>
      <c r="BR205" s="270">
        <f>VLOOKUP(V205,'[1]PPTOS GENERALES 2024'!$AL$45:$BZ$56,30)*BQ205</f>
        <v>0</v>
      </c>
      <c r="BS205" s="270"/>
      <c r="BT205" s="270">
        <f>VLOOKUP(V205,'[1]PPTOS GENERALES 2024'!$AL$45:$BZ$56,31)*BS205</f>
        <v>0</v>
      </c>
      <c r="BU205" s="270"/>
      <c r="BV205" s="270">
        <f>VLOOKUP(V205,'[1]PPTOS GENERALES 2024'!$AL$45:$BZ$56,32)*BU205</f>
        <v>0</v>
      </c>
      <c r="BW205" s="270"/>
      <c r="BX205" s="270">
        <f>VLOOKUP(V205,'[1]PPTOS GENERALES 2024'!$AL$45:$BZ$56,33)*BW205</f>
        <v>0</v>
      </c>
      <c r="BY205" s="270"/>
      <c r="BZ205" s="270">
        <f>VLOOKUP(V205,'[1]PPTOS GENERALES 2024'!$AL$45:$BZ$56,34)*BY205</f>
        <v>0</v>
      </c>
      <c r="CA205" s="270"/>
      <c r="CB205" s="270">
        <f>VLOOKUP(V205,'[1]PPTOS GENERALES 2024'!$AL$45:$BZ$56,35)*CA205</f>
        <v>0</v>
      </c>
      <c r="CC205" s="270">
        <v>0</v>
      </c>
      <c r="CD205" s="270">
        <f>VLOOKUP(V205,'[1]PPTOS GENERALES 2024'!$AL$45:$BZ$56,36)*CC205</f>
        <v>0</v>
      </c>
      <c r="CE205" s="270">
        <v>0</v>
      </c>
      <c r="CF205" s="270">
        <f>VLOOKUP(V205,'[1]PPTOS GENERALES 2024'!$AL$45:$BZ$56,37)*CE205</f>
        <v>0</v>
      </c>
      <c r="CG205" s="270">
        <v>0</v>
      </c>
      <c r="CH205" s="270">
        <f>VLOOKUP(V205,'[1]PPTOS GENERALES 2024'!$AL$45:$BZ$56,38)*CG205</f>
        <v>0</v>
      </c>
      <c r="CI205" s="270">
        <v>0</v>
      </c>
      <c r="CJ205" s="270">
        <f>VLOOKUP(V205,'[1]PPTOS GENERALES 2024'!$AL$45:$BZ$56,39)*CI205</f>
        <v>0</v>
      </c>
      <c r="CK205" s="270"/>
      <c r="CL205" s="270">
        <f>VLOOKUP(V205,'[1]PPTOS GENERALES 2024'!$AL$45:$BZ$56,40)*CK205</f>
        <v>0</v>
      </c>
      <c r="CM205" s="270"/>
      <c r="CN205" s="270">
        <f>VLOOKUP(V205,'[1]PPTOS GENERALES 2024'!$AL$45:$BZ$56,41)*CM205</f>
        <v>0</v>
      </c>
      <c r="CO205" s="391"/>
      <c r="CP205" s="391"/>
      <c r="CQ205" s="391"/>
      <c r="CR205" s="391"/>
      <c r="CS205" s="391"/>
      <c r="CT205" s="391">
        <f t="array" ref="CT205">ROUND(Z205*14,2)</f>
        <v>9232.16</v>
      </c>
      <c r="CU205" s="391">
        <f t="array" ref="CU205">ROUND((AA205*12)+ (AD205*2)+AB205,2)</f>
        <v>2425.09</v>
      </c>
      <c r="CV205" s="270">
        <f t="shared" si="145"/>
        <v>11657.25</v>
      </c>
      <c r="CW205" s="391">
        <f t="array" ref="CW205">ROUND((AE205+AF205)*14,2)</f>
        <v>6107.78</v>
      </c>
      <c r="CX205" s="391">
        <f t="array" ref="CX205">ROUND(AG205*14,2)</f>
        <v>6512.24</v>
      </c>
      <c r="CY205" s="270">
        <f t="shared" si="136"/>
        <v>4457.8999999999996</v>
      </c>
      <c r="CZ205" s="278">
        <f t="shared" si="137"/>
        <v>10970.14</v>
      </c>
      <c r="DA205" s="129">
        <f t="shared" si="144"/>
        <v>28735.17</v>
      </c>
      <c r="DB205" s="390">
        <v>0</v>
      </c>
      <c r="DC205" s="400">
        <f t="shared" si="148"/>
        <v>27011.761209333334</v>
      </c>
      <c r="DD205" s="401">
        <f t="shared" si="149"/>
        <v>0.35836059981883017</v>
      </c>
      <c r="DE205" s="391">
        <f>-U205*DD205+(U205*3%)</f>
        <v>-6529.6344093333364</v>
      </c>
      <c r="DF205" s="391">
        <v>1997.9140666666699</v>
      </c>
      <c r="DG205" s="391">
        <f t="shared" si="150"/>
        <v>2052.5182666666665</v>
      </c>
      <c r="DH205" s="389" t="e">
        <f>#REF!-#REF!</f>
        <v>#REF!</v>
      </c>
      <c r="DI205" s="402" t="s">
        <v>122</v>
      </c>
      <c r="DJ205" s="402" t="s">
        <v>334</v>
      </c>
      <c r="DK205" s="411">
        <v>44927</v>
      </c>
      <c r="DL205" s="403">
        <f t="shared" si="151"/>
        <v>10.666666666666666</v>
      </c>
      <c r="DM205" s="403">
        <f t="shared" si="152"/>
        <v>10.666666666666666</v>
      </c>
      <c r="DN205" s="404">
        <f>ROUND(AF205/30,2)</f>
        <v>1.87</v>
      </c>
      <c r="DO205" s="405">
        <f>ROUND(AJ205/30,2)</f>
        <v>6.03</v>
      </c>
      <c r="DP205" s="405">
        <f>ROUND(AL205/30,2)</f>
        <v>0</v>
      </c>
      <c r="DQ205" s="405">
        <f>ROUND(AN205/30,2)</f>
        <v>0</v>
      </c>
      <c r="DR205" s="405">
        <f>ROUND(AP205/30,2)</f>
        <v>0</v>
      </c>
      <c r="DS205" s="405">
        <f>ROUND(AR205/30,2)</f>
        <v>0</v>
      </c>
      <c r="DT205" s="405">
        <f>ROUND(AT205/30,2)</f>
        <v>0</v>
      </c>
      <c r="DU205" s="405">
        <f>ROUND(AV205/30,2)</f>
        <v>1.57</v>
      </c>
      <c r="DV205" s="405">
        <f>ROUND(AX205/30,2)</f>
        <v>0</v>
      </c>
      <c r="DW205" s="405">
        <f>ROUND(AZ205/30,2)</f>
        <v>0</v>
      </c>
      <c r="DX205" s="405">
        <f>ROUND(BB205/30,2)</f>
        <v>0</v>
      </c>
      <c r="DY205" s="204"/>
      <c r="DZ205" s="406">
        <v>111</v>
      </c>
      <c r="EA205" s="406">
        <v>1893.18</v>
      </c>
      <c r="EB205" s="407" t="e">
        <f>#REF!-DZ205</f>
        <v>#REF!</v>
      </c>
      <c r="EC205" s="408">
        <f>DG205-EA205</f>
        <v>159.33826666666641</v>
      </c>
      <c r="ED205" s="409">
        <f>ROUND(DB205/2,2)</f>
        <v>0</v>
      </c>
      <c r="EE205" s="204"/>
      <c r="EF205" s="204"/>
      <c r="EG205" s="204"/>
      <c r="EH205" s="204"/>
      <c r="EI205" s="134" t="s">
        <v>123</v>
      </c>
      <c r="EJ205" s="124">
        <v>920</v>
      </c>
      <c r="EK205" s="295" t="s">
        <v>318</v>
      </c>
      <c r="EL205" s="295">
        <v>2</v>
      </c>
      <c r="EM205" s="205">
        <v>0</v>
      </c>
      <c r="EN205" s="300" t="s">
        <v>132</v>
      </c>
      <c r="EO205" s="537" t="s">
        <v>132</v>
      </c>
      <c r="EP205" s="172"/>
      <c r="EQ205" s="172"/>
      <c r="ER205" s="172"/>
      <c r="ES205" s="172"/>
      <c r="ET205" s="172"/>
      <c r="EU205" s="172"/>
      <c r="EV205" s="172"/>
      <c r="EW205" s="172"/>
      <c r="EX205" s="172"/>
      <c r="EY205" s="172"/>
      <c r="EZ205" s="172"/>
      <c r="FA205" s="172"/>
      <c r="FB205" s="172"/>
      <c r="FC205" s="172"/>
      <c r="FD205" s="172"/>
      <c r="FE205" s="172"/>
      <c r="FF205" s="172"/>
      <c r="FG205" s="172"/>
      <c r="FH205" s="172"/>
      <c r="FI205" s="172"/>
      <c r="FJ205" s="172"/>
      <c r="FK205" s="172"/>
      <c r="FL205" s="172"/>
      <c r="FM205" s="172"/>
      <c r="FN205" s="172"/>
      <c r="FO205" s="172"/>
      <c r="FP205" s="172"/>
      <c r="FQ205" s="172"/>
      <c r="FR205" s="172"/>
      <c r="FS205" s="172"/>
      <c r="FT205" s="172"/>
      <c r="FU205" s="172"/>
      <c r="FV205" s="172"/>
      <c r="FW205" s="172"/>
      <c r="FX205" s="172"/>
      <c r="FY205" s="172"/>
      <c r="FZ205" s="172"/>
      <c r="GA205" s="172"/>
      <c r="GB205" s="172"/>
      <c r="GC205" s="172"/>
      <c r="GD205" s="172"/>
      <c r="GE205" s="172"/>
      <c r="GF205" s="172"/>
      <c r="GG205" s="172"/>
      <c r="GH205" s="172"/>
      <c r="GI205" s="172"/>
      <c r="GJ205" s="172"/>
      <c r="GK205" s="172"/>
      <c r="GL205" s="172"/>
      <c r="GM205" s="172"/>
      <c r="GN205" s="172"/>
      <c r="GO205" s="172"/>
      <c r="GP205" s="172"/>
      <c r="GQ205" s="172"/>
      <c r="GR205" s="172"/>
      <c r="GS205" s="172"/>
      <c r="GT205" s="172"/>
      <c r="GU205" s="172"/>
      <c r="GV205" s="172"/>
      <c r="GW205" s="172"/>
      <c r="GX205" s="172"/>
      <c r="GY205" s="172"/>
      <c r="GZ205" s="172"/>
      <c r="HA205" s="172"/>
      <c r="HB205" s="172"/>
      <c r="HC205" s="172"/>
      <c r="HD205" s="172"/>
      <c r="HE205" s="172"/>
      <c r="HF205" s="172"/>
      <c r="HG205" s="172"/>
      <c r="HH205" s="172"/>
      <c r="HI205" s="172"/>
      <c r="HJ205" s="172"/>
      <c r="HK205" s="172"/>
      <c r="HL205" s="172"/>
      <c r="HM205" s="172"/>
      <c r="HN205" s="172"/>
      <c r="HO205" s="172"/>
      <c r="HP205" s="172"/>
      <c r="HQ205" s="172"/>
      <c r="HR205" s="172"/>
      <c r="HS205" s="172"/>
      <c r="HT205" s="172"/>
      <c r="HU205" s="172"/>
      <c r="HV205" s="172"/>
      <c r="HW205" s="172"/>
      <c r="HX205" s="172"/>
      <c r="HY205" s="172"/>
      <c r="HZ205" s="172"/>
      <c r="IA205" s="172"/>
      <c r="IB205" s="172"/>
      <c r="IC205" s="172"/>
      <c r="ID205" s="172"/>
      <c r="IE205" s="172"/>
      <c r="IF205" s="172"/>
      <c r="IG205" s="172"/>
      <c r="IH205" s="172"/>
      <c r="II205" s="172"/>
      <c r="IJ205" s="172"/>
      <c r="IK205" s="172"/>
      <c r="IL205" s="172"/>
      <c r="IM205" s="172"/>
      <c r="IN205" s="172"/>
      <c r="IO205" s="172"/>
      <c r="IP205" s="172"/>
      <c r="IQ205" s="172"/>
      <c r="IR205" s="172"/>
      <c r="IS205" s="172"/>
      <c r="IT205" s="172"/>
      <c r="IU205" s="172"/>
      <c r="IV205" s="172"/>
      <c r="IW205" s="172"/>
      <c r="IX205" s="172"/>
      <c r="IY205" s="172"/>
      <c r="IZ205" s="172"/>
      <c r="JA205" s="172"/>
      <c r="JB205" s="172"/>
      <c r="JC205" s="172"/>
      <c r="JD205" s="172"/>
      <c r="JE205" s="172"/>
      <c r="JF205" s="172"/>
      <c r="JG205" s="172"/>
      <c r="JH205" s="172"/>
      <c r="JI205" s="172"/>
      <c r="JJ205" s="172"/>
      <c r="JK205" s="172"/>
      <c r="JL205" s="172"/>
      <c r="JM205" s="172"/>
      <c r="JN205" s="172"/>
      <c r="JO205" s="172"/>
      <c r="JP205" s="172"/>
      <c r="JQ205" s="172"/>
      <c r="JR205" s="172"/>
      <c r="JS205" s="172"/>
      <c r="JT205" s="172"/>
      <c r="JU205" s="172"/>
      <c r="JV205" s="172"/>
      <c r="JW205" s="172"/>
      <c r="JX205" s="172"/>
      <c r="JY205" s="172"/>
      <c r="JZ205" s="172"/>
      <c r="KA205" s="172"/>
      <c r="KB205" s="172"/>
      <c r="KC205" s="172"/>
      <c r="KD205" s="172"/>
      <c r="KE205" s="172"/>
      <c r="KF205" s="172"/>
      <c r="KG205" s="172"/>
      <c r="KH205" s="172"/>
      <c r="KI205" s="172"/>
      <c r="KJ205" s="172"/>
      <c r="KK205" s="172"/>
      <c r="KL205" s="172"/>
      <c r="KM205" s="172"/>
      <c r="KN205" s="172"/>
      <c r="KO205" s="172"/>
      <c r="KP205" s="172"/>
      <c r="KQ205" s="172"/>
      <c r="KR205" s="172"/>
      <c r="KS205" s="172"/>
      <c r="KT205" s="172"/>
      <c r="KU205" s="172"/>
      <c r="KV205" s="172"/>
      <c r="KW205" s="172"/>
      <c r="KX205" s="172"/>
      <c r="KY205" s="172"/>
      <c r="KZ205" s="172"/>
      <c r="LA205" s="172"/>
      <c r="LB205" s="172"/>
      <c r="LC205" s="172"/>
      <c r="LD205" s="172"/>
      <c r="LE205" s="172"/>
      <c r="LF205" s="172"/>
      <c r="LG205" s="172"/>
      <c r="LH205" s="172"/>
      <c r="LI205" s="172"/>
      <c r="LJ205" s="172"/>
      <c r="LK205" s="172"/>
      <c r="LL205" s="172"/>
      <c r="LM205" s="172"/>
      <c r="LN205" s="172"/>
      <c r="LO205" s="172"/>
      <c r="LP205" s="172"/>
      <c r="LQ205" s="172"/>
      <c r="LR205" s="172"/>
      <c r="LS205" s="172"/>
      <c r="LT205" s="172"/>
      <c r="LU205" s="172"/>
      <c r="LV205" s="172"/>
      <c r="LW205" s="172"/>
      <c r="LX205" s="172"/>
      <c r="LY205" s="172"/>
      <c r="LZ205" s="172"/>
      <c r="MA205" s="172"/>
      <c r="MB205" s="172"/>
      <c r="MC205" s="172"/>
      <c r="MD205" s="172"/>
      <c r="ME205" s="172"/>
      <c r="MF205" s="172"/>
      <c r="MG205" s="172"/>
      <c r="MH205" s="172"/>
      <c r="MI205" s="172"/>
      <c r="MJ205" s="172"/>
      <c r="MK205" s="172"/>
      <c r="ML205" s="172"/>
      <c r="MM205" s="172"/>
      <c r="MN205" s="172"/>
      <c r="MO205" s="172"/>
      <c r="MP205" s="172"/>
      <c r="MQ205" s="172"/>
      <c r="MR205" s="172"/>
      <c r="MS205" s="172"/>
      <c r="MT205" s="172"/>
      <c r="MU205" s="172"/>
      <c r="MV205" s="172"/>
      <c r="MW205" s="172"/>
      <c r="MX205" s="172"/>
      <c r="MY205" s="172"/>
      <c r="MZ205" s="172"/>
      <c r="NA205" s="172"/>
      <c r="NB205" s="172"/>
      <c r="NC205" s="172"/>
      <c r="ND205" s="172"/>
      <c r="NE205" s="172"/>
      <c r="NF205" s="172"/>
      <c r="NG205" s="172"/>
      <c r="NH205" s="172"/>
      <c r="NI205" s="172"/>
      <c r="NJ205" s="172"/>
      <c r="NK205" s="172"/>
      <c r="NL205" s="172"/>
      <c r="NM205" s="172"/>
      <c r="NN205" s="172"/>
      <c r="NO205" s="172"/>
      <c r="NP205" s="172"/>
      <c r="NQ205" s="172"/>
      <c r="NR205" s="172"/>
      <c r="NS205" s="172"/>
      <c r="NT205" s="172"/>
      <c r="NU205" s="172"/>
      <c r="NV205" s="172"/>
      <c r="NW205" s="172"/>
      <c r="NX205" s="172"/>
      <c r="NY205" s="172"/>
      <c r="NZ205" s="172"/>
      <c r="OA205" s="172"/>
      <c r="OB205" s="172"/>
      <c r="OC205" s="172"/>
      <c r="OD205" s="172"/>
      <c r="OE205" s="172"/>
      <c r="OF205" s="172"/>
      <c r="OG205" s="172"/>
      <c r="OH205" s="172"/>
      <c r="OI205" s="172"/>
      <c r="OJ205" s="172"/>
      <c r="OK205" s="172"/>
      <c r="OL205" s="172"/>
      <c r="OM205" s="172"/>
      <c r="ON205" s="172"/>
      <c r="OO205" s="172"/>
      <c r="OP205" s="172"/>
      <c r="OQ205" s="172"/>
      <c r="OR205" s="172"/>
      <c r="OS205" s="172"/>
      <c r="OT205" s="172"/>
      <c r="OU205" s="172"/>
      <c r="OV205" s="172"/>
      <c r="OW205" s="172"/>
      <c r="OX205" s="172"/>
      <c r="OY205" s="172"/>
      <c r="OZ205" s="172"/>
      <c r="PA205" s="172"/>
      <c r="PB205" s="172"/>
      <c r="PC205" s="172"/>
      <c r="PD205" s="172"/>
      <c r="PE205" s="172"/>
      <c r="PF205" s="172"/>
      <c r="PG205" s="172"/>
      <c r="PH205" s="172"/>
      <c r="PI205" s="172"/>
      <c r="PJ205" s="172"/>
      <c r="PK205" s="172"/>
      <c r="PL205" s="172"/>
      <c r="PM205" s="172"/>
      <c r="PN205" s="172"/>
      <c r="PO205" s="172"/>
      <c r="PP205" s="172"/>
      <c r="PQ205" s="172"/>
      <c r="PR205" s="172"/>
      <c r="PS205" s="172"/>
      <c r="PT205" s="172"/>
      <c r="PU205" s="172"/>
      <c r="PV205" s="172"/>
      <c r="PW205" s="172"/>
      <c r="PX205" s="172"/>
      <c r="PY205" s="172"/>
      <c r="PZ205" s="172"/>
      <c r="QA205" s="172"/>
      <c r="QB205" s="172"/>
      <c r="QC205" s="172"/>
      <c r="QD205" s="172"/>
      <c r="QE205" s="172"/>
      <c r="QF205" s="172"/>
      <c r="QG205" s="172"/>
      <c r="QH205" s="172"/>
      <c r="QI205" s="172"/>
      <c r="QJ205" s="172"/>
      <c r="QK205" s="172"/>
      <c r="QL205" s="172"/>
      <c r="QM205" s="172"/>
      <c r="QN205" s="172"/>
      <c r="QO205" s="172"/>
      <c r="QP205" s="172"/>
      <c r="QQ205" s="172"/>
      <c r="QR205" s="172"/>
      <c r="QS205" s="172"/>
      <c r="QT205" s="172"/>
      <c r="QU205" s="172"/>
      <c r="QV205" s="172"/>
      <c r="QW205" s="172"/>
      <c r="QX205" s="172"/>
      <c r="QY205" s="172"/>
      <c r="QZ205" s="172"/>
      <c r="RA205" s="172"/>
      <c r="RB205" s="172"/>
      <c r="RC205" s="172"/>
      <c r="RD205" s="172"/>
      <c r="RE205" s="172"/>
      <c r="RF205" s="172"/>
      <c r="RG205" s="172"/>
      <c r="RH205" s="172"/>
      <c r="RI205" s="172"/>
      <c r="RJ205" s="172"/>
      <c r="RK205" s="172"/>
      <c r="RL205" s="172"/>
      <c r="RM205" s="172"/>
      <c r="RN205" s="172"/>
      <c r="RO205" s="172"/>
      <c r="RP205" s="172"/>
      <c r="RQ205" s="172"/>
      <c r="RR205" s="172"/>
      <c r="RS205" s="172"/>
      <c r="RT205" s="172"/>
      <c r="RU205" s="172"/>
      <c r="RV205" s="172"/>
      <c r="RW205" s="172"/>
      <c r="RX205" s="172"/>
      <c r="RY205" s="172"/>
      <c r="RZ205" s="172"/>
      <c r="SA205" s="172"/>
      <c r="SB205" s="172"/>
      <c r="SC205" s="172"/>
      <c r="SD205" s="172"/>
      <c r="SE205" s="172"/>
      <c r="SF205" s="172"/>
      <c r="SG205" s="172"/>
      <c r="SH205" s="172"/>
      <c r="SI205" s="172"/>
      <c r="SJ205" s="172"/>
      <c r="SK205" s="172"/>
      <c r="SL205" s="172"/>
      <c r="SM205" s="172"/>
      <c r="SN205" s="172"/>
      <c r="SO205" s="172"/>
      <c r="SP205" s="172"/>
      <c r="SQ205" s="172"/>
      <c r="SR205" s="172"/>
      <c r="SS205" s="172"/>
      <c r="ST205" s="172"/>
      <c r="SU205" s="172"/>
      <c r="SV205" s="172"/>
      <c r="SW205" s="172"/>
      <c r="SX205" s="172"/>
      <c r="SY205" s="172"/>
      <c r="SZ205" s="172"/>
      <c r="TA205" s="172"/>
      <c r="TB205" s="172"/>
      <c r="TC205" s="172"/>
      <c r="TD205" s="172"/>
      <c r="TE205" s="172"/>
      <c r="TF205" s="172"/>
      <c r="TG205" s="172"/>
      <c r="TH205" s="172"/>
      <c r="TI205" s="172"/>
      <c r="TJ205" s="172"/>
      <c r="TK205" s="172"/>
      <c r="TL205" s="172"/>
      <c r="TM205" s="172"/>
      <c r="TN205" s="172"/>
      <c r="TO205" s="172"/>
      <c r="TP205" s="172"/>
      <c r="TQ205" s="172"/>
      <c r="TR205" s="172"/>
      <c r="TS205" s="172"/>
      <c r="TT205" s="172"/>
      <c r="TU205" s="172"/>
      <c r="TV205" s="172"/>
      <c r="TW205" s="172"/>
      <c r="TX205" s="172"/>
      <c r="TY205" s="172"/>
      <c r="TZ205" s="172"/>
      <c r="UA205" s="172"/>
      <c r="UB205" s="172"/>
      <c r="UC205" s="172"/>
      <c r="UD205" s="172"/>
      <c r="UE205" s="172"/>
      <c r="UF205" s="172"/>
      <c r="UG205" s="172"/>
      <c r="UH205" s="172"/>
      <c r="UI205" s="172"/>
      <c r="UJ205" s="172"/>
      <c r="UK205" s="172"/>
      <c r="UL205" s="172"/>
      <c r="UM205" s="172"/>
      <c r="UN205" s="172"/>
      <c r="UO205" s="172"/>
      <c r="UP205" s="172"/>
      <c r="UQ205" s="172"/>
      <c r="UR205" s="172"/>
      <c r="US205" s="172"/>
      <c r="UT205" s="172"/>
      <c r="UU205" s="172"/>
      <c r="UV205" s="172"/>
      <c r="UW205" s="172"/>
      <c r="UX205" s="172"/>
      <c r="UY205" s="172"/>
      <c r="UZ205" s="172"/>
      <c r="VA205" s="172"/>
      <c r="VB205" s="172"/>
      <c r="VC205" s="172"/>
      <c r="VD205" s="172"/>
      <c r="VE205" s="172"/>
      <c r="VF205" s="172"/>
      <c r="VG205" s="172"/>
      <c r="VH205" s="172"/>
      <c r="VI205" s="172"/>
      <c r="VJ205" s="172"/>
      <c r="VK205" s="172"/>
      <c r="VL205" s="172"/>
      <c r="VM205" s="172"/>
      <c r="VN205" s="172"/>
      <c r="VO205" s="172"/>
      <c r="VP205" s="172"/>
      <c r="VQ205" s="172"/>
      <c r="VR205" s="172"/>
      <c r="VS205" s="172"/>
      <c r="VT205" s="172"/>
      <c r="VU205" s="172"/>
      <c r="VV205" s="172"/>
      <c r="VW205" s="172"/>
      <c r="VX205" s="172"/>
      <c r="VY205" s="172"/>
      <c r="VZ205" s="172"/>
      <c r="WA205" s="172"/>
      <c r="WB205" s="172"/>
      <c r="WC205" s="172"/>
      <c r="WD205" s="172"/>
      <c r="WE205" s="172"/>
      <c r="WF205" s="172"/>
      <c r="WG205" s="172"/>
      <c r="WH205" s="172"/>
      <c r="WI205" s="172"/>
      <c r="WJ205" s="172"/>
      <c r="WK205" s="172"/>
      <c r="WL205" s="172"/>
      <c r="WM205" s="172"/>
      <c r="WN205" s="172"/>
      <c r="WO205" s="172"/>
      <c r="WP205" s="172"/>
      <c r="WQ205" s="172"/>
      <c r="WR205" s="172"/>
      <c r="WS205" s="172"/>
      <c r="WT205" s="172"/>
      <c r="WU205" s="172"/>
      <c r="WV205" s="172"/>
      <c r="WW205" s="172"/>
      <c r="WX205" s="172"/>
      <c r="WY205" s="172"/>
      <c r="WZ205" s="172"/>
      <c r="XA205" s="172"/>
      <c r="XB205" s="172"/>
      <c r="XC205" s="172"/>
      <c r="XD205" s="172"/>
      <c r="XE205" s="172"/>
      <c r="XF205" s="172"/>
      <c r="XG205" s="172"/>
      <c r="XH205" s="172"/>
      <c r="XI205" s="172"/>
      <c r="XJ205" s="172"/>
      <c r="XK205" s="172"/>
      <c r="XL205" s="172"/>
      <c r="XM205" s="172"/>
      <c r="XN205" s="172"/>
      <c r="XO205" s="172"/>
      <c r="XP205" s="172"/>
      <c r="XQ205" s="172"/>
      <c r="XR205" s="172"/>
      <c r="XS205" s="172"/>
      <c r="XT205" s="172"/>
      <c r="XU205" s="172"/>
      <c r="XV205" s="172"/>
      <c r="XW205" s="172"/>
      <c r="XX205" s="172"/>
      <c r="XY205" s="172"/>
      <c r="XZ205" s="172"/>
      <c r="YA205" s="172"/>
      <c r="YB205" s="172"/>
      <c r="YC205" s="172"/>
      <c r="YD205" s="172"/>
      <c r="YE205" s="172"/>
      <c r="YF205" s="172"/>
      <c r="YG205" s="172"/>
      <c r="YH205" s="172"/>
      <c r="YI205" s="172"/>
      <c r="YJ205" s="172"/>
      <c r="YK205" s="172"/>
      <c r="YL205" s="172"/>
      <c r="YM205" s="172"/>
      <c r="YN205" s="172"/>
      <c r="YO205" s="172"/>
      <c r="YP205" s="172"/>
      <c r="YQ205" s="172"/>
      <c r="YR205" s="172"/>
      <c r="YS205" s="172"/>
      <c r="YT205" s="172"/>
      <c r="YU205" s="172"/>
      <c r="YV205" s="172"/>
      <c r="YW205" s="172"/>
      <c r="YX205" s="172"/>
      <c r="YY205" s="172"/>
      <c r="YZ205" s="172"/>
      <c r="ZA205" s="172"/>
      <c r="ZB205" s="172"/>
      <c r="ZC205" s="172"/>
      <c r="ZD205" s="172"/>
      <c r="ZE205" s="172"/>
      <c r="ZF205" s="172"/>
      <c r="ZG205" s="172"/>
      <c r="ZH205" s="172"/>
      <c r="ZI205" s="172"/>
      <c r="ZJ205" s="172"/>
      <c r="ZK205" s="172"/>
      <c r="ZL205" s="172"/>
      <c r="ZM205" s="172"/>
      <c r="ZN205" s="172"/>
      <c r="ZO205" s="172"/>
      <c r="ZP205" s="172"/>
      <c r="ZQ205" s="172"/>
      <c r="ZR205" s="172"/>
      <c r="ZS205" s="172"/>
      <c r="ZT205" s="172"/>
      <c r="ZU205" s="172"/>
      <c r="ZV205" s="172"/>
      <c r="ZW205" s="172"/>
      <c r="ZX205" s="172"/>
      <c r="ZY205" s="172"/>
      <c r="ZZ205" s="172"/>
      <c r="AAA205" s="172"/>
      <c r="AAB205" s="172"/>
      <c r="AAC205" s="172"/>
      <c r="AAD205" s="172"/>
      <c r="AAE205" s="172"/>
      <c r="AAF205" s="172"/>
      <c r="AAG205" s="172"/>
      <c r="AAH205" s="172"/>
      <c r="AAI205" s="172"/>
      <c r="AAJ205" s="172"/>
      <c r="AAK205" s="172"/>
      <c r="AAL205" s="172"/>
      <c r="AAM205" s="172"/>
      <c r="AAN205" s="172"/>
      <c r="AAO205" s="172"/>
      <c r="AAP205" s="172"/>
      <c r="AAQ205" s="172"/>
      <c r="AAR205" s="172"/>
      <c r="AAS205" s="172"/>
      <c r="AAT205" s="172"/>
      <c r="AAU205" s="172"/>
      <c r="AAV205" s="172"/>
      <c r="AAW205" s="172"/>
      <c r="AAX205" s="172"/>
      <c r="AAY205" s="172"/>
      <c r="AAZ205" s="172"/>
      <c r="ABA205" s="172"/>
      <c r="ABB205" s="172"/>
      <c r="ABC205" s="172"/>
      <c r="ABD205" s="172"/>
      <c r="ABE205" s="172"/>
      <c r="ABF205" s="172"/>
      <c r="ABG205" s="172"/>
      <c r="ABH205" s="172"/>
      <c r="ABI205" s="172"/>
      <c r="ABJ205" s="172"/>
      <c r="ABK205" s="172"/>
      <c r="ABL205" s="172"/>
      <c r="ABM205" s="172"/>
      <c r="ABN205" s="172"/>
      <c r="ABO205" s="172"/>
      <c r="ABP205" s="172"/>
      <c r="ABQ205" s="172"/>
      <c r="ABR205" s="172"/>
      <c r="ABS205" s="172"/>
      <c r="ABT205" s="172"/>
      <c r="ABU205" s="172"/>
      <c r="ABV205" s="172"/>
      <c r="ABW205" s="172"/>
      <c r="ABX205" s="172"/>
      <c r="ABY205" s="172"/>
      <c r="ABZ205" s="172"/>
      <c r="ACA205" s="172"/>
      <c r="ACB205" s="172"/>
      <c r="ACC205" s="172"/>
      <c r="ACD205" s="172"/>
      <c r="ACE205" s="172"/>
      <c r="ACF205" s="172"/>
      <c r="ACG205" s="172"/>
      <c r="ACH205" s="172"/>
      <c r="ACI205" s="172"/>
      <c r="ACJ205" s="172"/>
      <c r="ACK205" s="172"/>
      <c r="ACL205" s="172"/>
      <c r="ACM205" s="172"/>
      <c r="ACN205" s="172"/>
      <c r="ACO205" s="172"/>
      <c r="ACP205" s="172"/>
      <c r="ACQ205" s="172"/>
      <c r="ACR205" s="172"/>
      <c r="ACS205" s="172"/>
      <c r="ACT205" s="172"/>
      <c r="ACU205" s="172"/>
      <c r="ACV205" s="172"/>
      <c r="ACW205" s="172"/>
      <c r="ACX205" s="172"/>
      <c r="ACY205" s="172"/>
      <c r="ACZ205" s="172"/>
      <c r="ADA205" s="172"/>
      <c r="ADB205" s="172"/>
      <c r="ADC205" s="172"/>
      <c r="ADD205" s="172"/>
      <c r="ADE205" s="172"/>
      <c r="ADF205" s="172"/>
      <c r="ADG205" s="172"/>
      <c r="ADH205" s="172"/>
      <c r="ADI205" s="172"/>
      <c r="ADJ205" s="172"/>
      <c r="ADK205" s="172"/>
      <c r="ADL205" s="172"/>
      <c r="ADM205" s="172"/>
      <c r="ADN205" s="172"/>
      <c r="ADO205" s="172"/>
      <c r="ADP205" s="172"/>
      <c r="ADQ205" s="172"/>
      <c r="ADR205" s="172"/>
      <c r="ADS205" s="172"/>
      <c r="ADT205" s="172"/>
      <c r="ADU205" s="172"/>
      <c r="ADV205" s="172"/>
      <c r="ADW205" s="172"/>
      <c r="ADX205" s="172"/>
      <c r="ADY205" s="172"/>
      <c r="ADZ205" s="172"/>
      <c r="AEA205" s="172"/>
      <c r="AEB205" s="172"/>
      <c r="AEC205" s="172"/>
      <c r="AED205" s="172"/>
      <c r="AEE205" s="172"/>
      <c r="AEF205" s="172"/>
      <c r="AEG205" s="172"/>
      <c r="AEH205" s="172"/>
      <c r="AEI205" s="172"/>
      <c r="AEJ205" s="172"/>
      <c r="AEK205" s="172"/>
      <c r="AEL205" s="172"/>
      <c r="AEM205" s="172"/>
      <c r="AEN205" s="172"/>
      <c r="AEO205" s="172"/>
      <c r="AEP205" s="172"/>
      <c r="AEQ205" s="172"/>
      <c r="AER205" s="172"/>
      <c r="AES205" s="172"/>
      <c r="AET205" s="172"/>
      <c r="AEU205" s="172"/>
      <c r="AEV205" s="172"/>
      <c r="AEW205" s="172"/>
      <c r="AEX205" s="172"/>
      <c r="AEY205" s="172"/>
      <c r="AEZ205" s="172"/>
      <c r="AFA205" s="172"/>
      <c r="AFB205" s="172"/>
      <c r="AFC205" s="172"/>
      <c r="AFD205" s="172"/>
      <c r="AFE205" s="172"/>
      <c r="AFF205" s="172"/>
      <c r="AFG205" s="172"/>
      <c r="AFH205" s="172"/>
      <c r="AFI205" s="172"/>
      <c r="AFJ205" s="172"/>
      <c r="AFK205" s="172"/>
      <c r="AFL205" s="172"/>
      <c r="AFM205" s="172"/>
      <c r="AFN205" s="172"/>
      <c r="AFO205" s="172"/>
      <c r="AFP205" s="172"/>
      <c r="AFQ205" s="172"/>
      <c r="AFR205" s="172"/>
      <c r="AFS205" s="172"/>
      <c r="AFT205" s="172"/>
      <c r="AFU205" s="172"/>
      <c r="AFV205" s="172"/>
      <c r="AFW205" s="172"/>
      <c r="AFX205" s="172"/>
      <c r="AFY205" s="172"/>
      <c r="AFZ205" s="172"/>
      <c r="AGA205" s="172"/>
      <c r="AGB205" s="172"/>
      <c r="AGC205" s="172"/>
      <c r="AGD205" s="172"/>
      <c r="AGE205" s="172"/>
      <c r="AGF205" s="172"/>
      <c r="AGG205" s="172"/>
      <c r="AGH205" s="172"/>
      <c r="AGI205" s="172"/>
      <c r="AGJ205" s="172"/>
      <c r="AGK205" s="172"/>
      <c r="AGL205" s="172"/>
      <c r="AGM205" s="172"/>
      <c r="AGN205" s="172"/>
      <c r="AGO205" s="172"/>
      <c r="AGP205" s="172"/>
      <c r="AGQ205" s="172"/>
      <c r="AGR205" s="172"/>
      <c r="AGS205" s="172"/>
      <c r="AGT205" s="172"/>
      <c r="AGU205" s="172"/>
      <c r="AGV205" s="172"/>
      <c r="AGW205" s="172"/>
      <c r="AGX205" s="172"/>
      <c r="AGY205" s="172"/>
      <c r="AGZ205" s="172"/>
      <c r="AHA205" s="172"/>
      <c r="AHB205" s="172"/>
      <c r="AHC205" s="172"/>
      <c r="AHD205" s="172"/>
      <c r="AHE205" s="172"/>
      <c r="AHF205" s="172"/>
      <c r="AHG205" s="172"/>
      <c r="AHH205" s="172"/>
      <c r="AHI205" s="172"/>
      <c r="AHJ205" s="172"/>
      <c r="AHK205" s="172"/>
      <c r="AHL205" s="172"/>
      <c r="AHM205" s="172"/>
      <c r="AHN205" s="172"/>
      <c r="AHO205" s="172"/>
      <c r="AHP205" s="172"/>
      <c r="AHQ205" s="172"/>
      <c r="AHR205" s="172"/>
      <c r="AHS205" s="172"/>
      <c r="AHT205" s="172"/>
      <c r="AHU205" s="172"/>
      <c r="AHV205" s="172"/>
      <c r="AHW205" s="172"/>
      <c r="AHX205" s="172"/>
      <c r="AHY205" s="172"/>
      <c r="AHZ205" s="172"/>
      <c r="AIA205" s="172"/>
      <c r="AIB205" s="172"/>
      <c r="AIC205" s="172"/>
      <c r="AID205" s="172"/>
      <c r="AIE205" s="172"/>
      <c r="AIF205" s="172"/>
      <c r="AIG205" s="172"/>
      <c r="AIH205" s="172"/>
      <c r="AII205" s="172"/>
      <c r="AIJ205" s="172"/>
      <c r="AIK205" s="172"/>
      <c r="AIL205" s="172"/>
      <c r="AIM205" s="172"/>
      <c r="AIN205" s="172"/>
      <c r="AIO205" s="172"/>
      <c r="AIP205" s="172"/>
      <c r="AIQ205" s="172"/>
      <c r="AIR205" s="172"/>
      <c r="AIS205" s="172"/>
      <c r="AIT205" s="172"/>
      <c r="AIU205" s="172"/>
      <c r="AIV205" s="172"/>
      <c r="AIW205" s="172"/>
      <c r="AIX205" s="172"/>
      <c r="AIY205" s="172"/>
      <c r="AIZ205" s="172"/>
      <c r="AJA205" s="172"/>
      <c r="AJB205" s="172"/>
      <c r="AJC205" s="172"/>
      <c r="AJD205" s="172"/>
      <c r="AJE205" s="172"/>
      <c r="AJF205" s="172"/>
      <c r="AJG205" s="172"/>
      <c r="AJH205" s="172"/>
      <c r="AJI205" s="172"/>
      <c r="AJJ205" s="172"/>
      <c r="AJK205" s="172"/>
      <c r="AJL205" s="172"/>
      <c r="AJM205" s="172"/>
      <c r="AJN205" s="172"/>
      <c r="AJO205" s="172"/>
      <c r="AJP205" s="172"/>
      <c r="AJQ205" s="172"/>
      <c r="AJR205" s="172"/>
      <c r="AJS205" s="172"/>
      <c r="AJT205" s="172"/>
      <c r="AJU205" s="172"/>
      <c r="AJV205" s="172"/>
      <c r="AJW205" s="172"/>
      <c r="AJX205" s="172"/>
      <c r="AJY205" s="172"/>
      <c r="AJZ205" s="172"/>
      <c r="AKA205" s="172"/>
      <c r="AKB205" s="172"/>
      <c r="AKC205" s="172"/>
      <c r="AKD205" s="172"/>
      <c r="AKE205" s="172"/>
      <c r="AKF205" s="172"/>
      <c r="AKG205" s="172"/>
      <c r="AKH205" s="172"/>
      <c r="AKI205" s="172"/>
      <c r="AKJ205" s="172"/>
      <c r="AKK205" s="172"/>
      <c r="AKL205" s="172"/>
      <c r="AKM205" s="172"/>
      <c r="AKN205" s="172"/>
      <c r="AKO205" s="172"/>
      <c r="AKP205" s="172"/>
      <c r="AKQ205" s="172"/>
      <c r="AKR205" s="172"/>
      <c r="AKS205" s="172"/>
      <c r="AKT205" s="172"/>
      <c r="AKU205" s="172"/>
      <c r="AKV205" s="172"/>
      <c r="AKW205" s="172"/>
      <c r="AKX205" s="172"/>
      <c r="AKY205" s="172"/>
      <c r="AKZ205" s="172"/>
      <c r="ALA205" s="172"/>
      <c r="ALB205" s="172"/>
      <c r="ALC205" s="172"/>
      <c r="ALD205" s="172"/>
      <c r="ALE205" s="172"/>
      <c r="ALF205" s="172"/>
      <c r="ALG205" s="172"/>
      <c r="ALH205" s="172"/>
      <c r="ALI205" s="172"/>
      <c r="ALJ205" s="172"/>
      <c r="ALK205" s="172"/>
      <c r="ALL205" s="172"/>
      <c r="ALM205" s="172"/>
      <c r="ALN205" s="172"/>
      <c r="ALO205" s="172"/>
      <c r="ALP205" s="172"/>
      <c r="ALQ205" s="172"/>
      <c r="ALR205" s="172"/>
      <c r="ALS205" s="172"/>
      <c r="ALT205" s="172"/>
      <c r="ALU205" s="172"/>
      <c r="ALV205" s="172"/>
      <c r="ALW205" s="172"/>
      <c r="ALX205" s="172"/>
      <c r="ALY205" s="172"/>
      <c r="ALZ205" s="172"/>
      <c r="AMA205" s="172"/>
      <c r="AMB205" s="172"/>
      <c r="AMC205" s="172"/>
      <c r="AMD205" s="172"/>
      <c r="AME205" s="172"/>
      <c r="AMF205" s="172"/>
      <c r="AMG205" s="172"/>
      <c r="AMH205" s="172"/>
      <c r="AMI205" s="172"/>
      <c r="AMJ205" s="172"/>
      <c r="AMK205" s="172"/>
      <c r="AML205" s="172"/>
      <c r="AMM205" s="172"/>
      <c r="AMN205" s="172"/>
      <c r="AMO205" s="172"/>
      <c r="AMP205" s="172"/>
      <c r="AMQ205" s="172"/>
      <c r="AMR205" s="172"/>
      <c r="AMS205" s="172"/>
      <c r="AMT205" s="172"/>
      <c r="AMU205" s="172"/>
      <c r="AMV205" s="172"/>
      <c r="AMW205" s="172"/>
      <c r="AMX205" s="172"/>
      <c r="AMY205" s="172"/>
      <c r="AMZ205" s="172"/>
      <c r="ANA205" s="172"/>
      <c r="ANB205" s="172"/>
      <c r="ANC205" s="172"/>
      <c r="AND205" s="172"/>
      <c r="ANE205" s="172"/>
      <c r="ANF205" s="172"/>
      <c r="ANG205" s="172"/>
      <c r="ANH205" s="172"/>
      <c r="ANI205" s="172"/>
      <c r="ANJ205" s="172"/>
    </row>
    <row r="206" spans="1:1050" s="35" customFormat="1" ht="26.1" customHeight="1" outlineLevel="2" x14ac:dyDescent="0.2">
      <c r="A206" s="386">
        <f>EJ206</f>
        <v>920</v>
      </c>
      <c r="B206" s="387" t="s">
        <v>137</v>
      </c>
      <c r="C206" s="387" t="s">
        <v>113</v>
      </c>
      <c r="D206" s="387" t="s">
        <v>114</v>
      </c>
      <c r="E206" s="387" t="s">
        <v>115</v>
      </c>
      <c r="F206" s="387"/>
      <c r="G206" s="415" t="s">
        <v>297</v>
      </c>
      <c r="H206" s="389" t="s">
        <v>135</v>
      </c>
      <c r="I206" s="389">
        <v>14</v>
      </c>
      <c r="J206" s="391">
        <v>515.26</v>
      </c>
      <c r="K206" s="391">
        <v>37.89</v>
      </c>
      <c r="L206" s="391">
        <v>301.61</v>
      </c>
      <c r="M206" s="391">
        <v>260.82</v>
      </c>
      <c r="N206" s="391"/>
      <c r="O206" s="391">
        <v>40.5</v>
      </c>
      <c r="P206" s="391"/>
      <c r="Q206" s="391"/>
      <c r="R206" s="391"/>
      <c r="S206" s="391"/>
      <c r="T206" s="391">
        <f t="shared" si="146"/>
        <v>1156.08</v>
      </c>
      <c r="U206" s="391">
        <f t="shared" si="147"/>
        <v>15582.48</v>
      </c>
      <c r="V206" s="389">
        <v>3</v>
      </c>
      <c r="W206" s="392">
        <v>16</v>
      </c>
      <c r="X206" s="393">
        <f>VLOOKUP(W206,'[1]PPTOS GENERALES 2024'!$AO$61:$AQ$63,3)*Y206</f>
        <v>436.27</v>
      </c>
      <c r="Y206" s="394">
        <v>1</v>
      </c>
      <c r="Z206" s="395">
        <f>VLOOKUP(C206,'[1]PPTOS GENERALES 2024'!$AL$3:$AO$8,4)*Y206</f>
        <v>659.44</v>
      </c>
      <c r="AA206" s="395">
        <f>VLOOKUP(C206,'[1]PPTOS GENERALES 2024'!$AL$3:$AP$8,5)*DM206*Y206</f>
        <v>146.16</v>
      </c>
      <c r="AB206" s="395">
        <f>VLOOKUP(C206,'[1]PPTOS GENERALES 2024'!$R$3:$V$8,5)*6</f>
        <v>78.900000000000006</v>
      </c>
      <c r="AC206" s="391">
        <f>VLOOKUP(C206,'[1]PPTOS GENERALES 2024'!$AU$3:$AV$8,2)*Y206</f>
        <v>659.44399999999996</v>
      </c>
      <c r="AD206" s="391">
        <f>VLOOKUP(C206,'[1]PPTOS GENERALES 2024'!$AU$3:$AW$8,3)*DM206*Y206</f>
        <v>146.12399999999997</v>
      </c>
      <c r="AE206" s="396">
        <f>VLOOKUP(I206,'[1]PPTOS GENERALES 2024'!$AO$60:$AQ$63,3)*Y206</f>
        <v>380.27</v>
      </c>
      <c r="AF206" s="391">
        <f t="shared" si="153"/>
        <v>56</v>
      </c>
      <c r="AG206" s="391">
        <f>VLOOKUP(V206,'[1]PPTOS GENERALES 2024'!$AL$61:$AU$63,10)*Y206</f>
        <v>465.15999999999997</v>
      </c>
      <c r="AH206" s="391">
        <f>43.33*1.01*1.01</f>
        <v>44.200932999999999</v>
      </c>
      <c r="AI206" s="391"/>
      <c r="AJ206" s="391"/>
      <c r="AK206" s="397"/>
      <c r="AL206" s="391">
        <f>VLOOKUP(V206,'[1]PPTOS GENERALES 2024'!$AL$45:$BB$56,12)*AK206</f>
        <v>0</v>
      </c>
      <c r="AM206" s="397"/>
      <c r="AN206" s="391">
        <f>VLOOKUP(V206,'[1]PPTOS GENERALES 2024'!$AL$45:$BB$56,14)*AM206</f>
        <v>0</v>
      </c>
      <c r="AO206" s="397">
        <v>1</v>
      </c>
      <c r="AP206" s="391">
        <f>VLOOKUP(V206,'[1]PPTOS GENERALES 2024'!$AL$45:$BB$56,15)*AO206</f>
        <v>188.3</v>
      </c>
      <c r="AQ206" s="397"/>
      <c r="AR206" s="391">
        <f>VLOOKUP(V206,'[1]PPTOS GENERALES 2024'!$AL$45:$BB$56,17)*AQ206</f>
        <v>0</v>
      </c>
      <c r="AS206" s="397"/>
      <c r="AT206" s="391">
        <f>VLOOKUP(V206,'[1]PPTOS GENERALES 2024'!$AL$45:$BG$56,18)*AS206</f>
        <v>0</v>
      </c>
      <c r="AU206" s="398"/>
      <c r="AV206" s="391">
        <f>VLOOKUP(V206,'[1]PPTOS GENERALES 2024'!$AL$45:$BG$56,19)*AU206</f>
        <v>0</v>
      </c>
      <c r="AW206" s="398"/>
      <c r="AX206" s="391">
        <f>VLOOKUP(V206,'[1]PPTOS GENERALES 2024'!$AL$45:$BG$56,20)*AW206</f>
        <v>0</v>
      </c>
      <c r="AY206" s="398"/>
      <c r="AZ206" s="391">
        <f>VLOOKUP(V206,'[1]PPTOS GENERALES 2024'!$AL$45:$BG$56,21)*AY206</f>
        <v>0</v>
      </c>
      <c r="BA206" s="398"/>
      <c r="BB206" s="391">
        <f>VLOOKUP(V206,'[1]PPTOS GENERALES 2024'!$AL$45:$BG$56,22)*BA206</f>
        <v>0</v>
      </c>
      <c r="BC206" s="398"/>
      <c r="BD206" s="270">
        <f>VLOOKUP(V206,'[1]PPTOS GENERALES 2024'!$AL$45:$BZ$56,23)*BC206</f>
        <v>0</v>
      </c>
      <c r="BE206" s="398"/>
      <c r="BF206" s="270">
        <f>VLOOKUP(V206,'[1]PPTOS GENERALES 2024'!$AL$45:$BZ$56,24)*BE206</f>
        <v>0</v>
      </c>
      <c r="BG206" s="398"/>
      <c r="BH206" s="270">
        <f>VLOOKUP(V206,'[1]PPTOS GENERALES 2024'!$AL$45:$BZ$56,25)*BG206</f>
        <v>0</v>
      </c>
      <c r="BI206" s="398"/>
      <c r="BJ206" s="270">
        <f>VLOOKUP(V206,'[1]PPTOS GENERALES 2024'!$AL$45:$BZ$56,26)*BI206</f>
        <v>0</v>
      </c>
      <c r="BK206" s="398"/>
      <c r="BL206" s="270">
        <f>VLOOKUP(V206,'[1]PPTOS GENERALES 2024'!$AL$45:$BZ$56,27)*BK206</f>
        <v>0</v>
      </c>
      <c r="BM206" s="270"/>
      <c r="BN206" s="270">
        <f>VLOOKUP(V206,'[1]PPTOS GENERALES 2024'!$AL$45:$BZ$56,28)*BM206</f>
        <v>0</v>
      </c>
      <c r="BO206" s="270"/>
      <c r="BP206" s="270">
        <f>VLOOKUP(V206,'[1]PPTOS GENERALES 2024'!$AL$45:$BZ$56,29)*BO206</f>
        <v>0</v>
      </c>
      <c r="BQ206" s="270"/>
      <c r="BR206" s="270">
        <f>VLOOKUP(V206,'[1]PPTOS GENERALES 2024'!$AL$45:$BZ$56,30)*BQ206</f>
        <v>0</v>
      </c>
      <c r="BS206" s="270"/>
      <c r="BT206" s="270">
        <f>VLOOKUP(V206,'[1]PPTOS GENERALES 2024'!$AL$45:$BZ$56,31)*BS206</f>
        <v>0</v>
      </c>
      <c r="BU206" s="270"/>
      <c r="BV206" s="270">
        <f>VLOOKUP(V206,'[1]PPTOS GENERALES 2024'!$AL$45:$BZ$56,32)*BU206</f>
        <v>0</v>
      </c>
      <c r="BW206" s="270"/>
      <c r="BX206" s="270">
        <f>VLOOKUP(V206,'[1]PPTOS GENERALES 2024'!$AL$45:$BZ$56,33)*BW206</f>
        <v>0</v>
      </c>
      <c r="BY206" s="270"/>
      <c r="BZ206" s="270">
        <f>VLOOKUP(V206,'[1]PPTOS GENERALES 2024'!$AL$45:$BZ$56,34)*BY206</f>
        <v>0</v>
      </c>
      <c r="CA206" s="270"/>
      <c r="CB206" s="270">
        <f>VLOOKUP(V206,'[1]PPTOS GENERALES 2024'!$AL$45:$BZ$56,35)*CA206</f>
        <v>0</v>
      </c>
      <c r="CC206" s="270">
        <v>0</v>
      </c>
      <c r="CD206" s="270">
        <f>VLOOKUP(V206,'[1]PPTOS GENERALES 2024'!$AL$45:$BZ$56,36)*CC206</f>
        <v>0</v>
      </c>
      <c r="CE206" s="270">
        <v>0</v>
      </c>
      <c r="CF206" s="270">
        <f>VLOOKUP(V206,'[1]PPTOS GENERALES 2024'!$AL$45:$BZ$56,37)*CE206</f>
        <v>0</v>
      </c>
      <c r="CG206" s="270">
        <v>0</v>
      </c>
      <c r="CH206" s="270">
        <f>VLOOKUP(V206,'[1]PPTOS GENERALES 2024'!$AL$45:$BZ$56,38)*CG206</f>
        <v>0</v>
      </c>
      <c r="CI206" s="270">
        <v>0</v>
      </c>
      <c r="CJ206" s="270">
        <f>VLOOKUP(V206,'[1]PPTOS GENERALES 2024'!$AL$45:$BZ$56,39)*CI206</f>
        <v>0</v>
      </c>
      <c r="CK206" s="270"/>
      <c r="CL206" s="270">
        <f>VLOOKUP(V206,'[1]PPTOS GENERALES 2024'!$AL$45:$BZ$56,40)*CK206</f>
        <v>0</v>
      </c>
      <c r="CM206" s="270"/>
      <c r="CN206" s="270">
        <f>VLOOKUP(V206,'[1]PPTOS GENERALES 2024'!$AL$45:$BZ$56,41)*CM206</f>
        <v>0</v>
      </c>
      <c r="CO206" s="391"/>
      <c r="CP206" s="391"/>
      <c r="CQ206" s="391"/>
      <c r="CR206" s="391"/>
      <c r="CS206" s="391"/>
      <c r="CT206" s="391">
        <f t="array" ref="CT206">ROUND(Z206*14,2)</f>
        <v>9232.16</v>
      </c>
      <c r="CU206" s="391">
        <f t="array" ref="CU206">ROUND((AA206*12)+ (AD206*2)+AB206,2)</f>
        <v>2125.0700000000002</v>
      </c>
      <c r="CV206" s="270">
        <f t="shared" si="145"/>
        <v>11357.23</v>
      </c>
      <c r="CW206" s="391">
        <f t="array" ref="CW206">ROUND((AE206+AF206)*14,2)</f>
        <v>6107.78</v>
      </c>
      <c r="CX206" s="391">
        <f t="array" ref="CX206">ROUND(AG206*14,2)</f>
        <v>6512.24</v>
      </c>
      <c r="CY206" s="270">
        <f t="shared" si="136"/>
        <v>3255.01</v>
      </c>
      <c r="CZ206" s="278">
        <f t="shared" si="137"/>
        <v>9767.25</v>
      </c>
      <c r="DA206" s="129">
        <f t="shared" si="144"/>
        <v>27232.260000000002</v>
      </c>
      <c r="DB206" s="390">
        <v>0</v>
      </c>
      <c r="DC206" s="400">
        <f t="shared" si="148"/>
        <v>23898.42</v>
      </c>
      <c r="DD206" s="401">
        <f t="shared" si="149"/>
        <v>0.53367243211606885</v>
      </c>
      <c r="DE206" s="391"/>
      <c r="DF206" s="391"/>
      <c r="DG206" s="391">
        <f t="shared" si="150"/>
        <v>1939.5309329999998</v>
      </c>
      <c r="DH206" s="389" t="e">
        <f>#REF!-#REF!</f>
        <v>#REF!</v>
      </c>
      <c r="DI206" s="402" t="s">
        <v>122</v>
      </c>
      <c r="DJ206" s="402" t="s">
        <v>335</v>
      </c>
      <c r="DK206" s="411">
        <v>44927</v>
      </c>
      <c r="DL206" s="403">
        <f t="shared" si="151"/>
        <v>9</v>
      </c>
      <c r="DM206" s="403">
        <f t="shared" si="152"/>
        <v>9</v>
      </c>
      <c r="DN206" s="404">
        <f>ROUND(AF206/30,2)</f>
        <v>1.87</v>
      </c>
      <c r="DO206" s="405">
        <f>ROUND(AJ206/30,2)</f>
        <v>0</v>
      </c>
      <c r="DP206" s="405">
        <f>ROUND(AL206/30,2)</f>
        <v>0</v>
      </c>
      <c r="DQ206" s="405">
        <f>ROUND(AN206/30,2)</f>
        <v>0</v>
      </c>
      <c r="DR206" s="405">
        <f>ROUND(AP206/30,2)</f>
        <v>6.28</v>
      </c>
      <c r="DS206" s="405">
        <f>ROUND(AR206/30,2)</f>
        <v>0</v>
      </c>
      <c r="DT206" s="405">
        <f>ROUND(AT206/30,2)</f>
        <v>0</v>
      </c>
      <c r="DU206" s="405">
        <f>ROUND(AV206/30,2)</f>
        <v>0</v>
      </c>
      <c r="DV206" s="405">
        <f>ROUND(AX206/30,2)</f>
        <v>0</v>
      </c>
      <c r="DW206" s="405">
        <f>ROUND(AZ206/30,2)</f>
        <v>0</v>
      </c>
      <c r="DX206" s="405">
        <f>ROUND(BB206/30,2)</f>
        <v>0</v>
      </c>
      <c r="DY206" s="204"/>
      <c r="DZ206" s="406">
        <v>214</v>
      </c>
      <c r="EA206" s="406">
        <v>1476.2</v>
      </c>
      <c r="EB206" s="407" t="e">
        <f>#REF!-DZ206</f>
        <v>#REF!</v>
      </c>
      <c r="EC206" s="408">
        <f>DG206-EA206</f>
        <v>463.33093299999973</v>
      </c>
      <c r="ED206" s="409">
        <f>ROUND(DB206/2,2)</f>
        <v>0</v>
      </c>
      <c r="EE206" s="204"/>
      <c r="EF206" s="204"/>
      <c r="EG206" s="204"/>
      <c r="EH206" s="204"/>
      <c r="EI206" s="134" t="s">
        <v>123</v>
      </c>
      <c r="EJ206" s="124">
        <v>920</v>
      </c>
      <c r="EK206" s="295" t="s">
        <v>318</v>
      </c>
      <c r="EL206" s="318">
        <v>2</v>
      </c>
      <c r="EM206" s="300">
        <v>0</v>
      </c>
      <c r="EN206" s="300" t="s">
        <v>132</v>
      </c>
      <c r="EO206" s="537" t="s">
        <v>132</v>
      </c>
      <c r="EP206" s="172"/>
      <c r="EQ206" s="172"/>
      <c r="ER206" s="172"/>
      <c r="ES206" s="172"/>
      <c r="ET206" s="172"/>
      <c r="EU206" s="172"/>
      <c r="EV206" s="172"/>
      <c r="EW206" s="172"/>
      <c r="EX206" s="172"/>
      <c r="EY206" s="172"/>
      <c r="EZ206" s="172"/>
      <c r="FA206" s="172"/>
      <c r="FB206" s="172"/>
      <c r="FC206" s="172"/>
      <c r="FD206" s="172"/>
      <c r="FE206" s="172"/>
      <c r="FF206" s="172"/>
      <c r="FG206" s="172"/>
      <c r="FH206" s="172"/>
      <c r="FI206" s="172"/>
      <c r="FJ206" s="172"/>
      <c r="FK206" s="172"/>
      <c r="FL206" s="172"/>
      <c r="FM206" s="172"/>
      <c r="FN206" s="172"/>
      <c r="FO206" s="172"/>
      <c r="FP206" s="172"/>
      <c r="FQ206" s="172"/>
      <c r="FR206" s="172"/>
      <c r="FS206" s="172"/>
      <c r="FT206" s="172"/>
      <c r="FU206" s="172"/>
      <c r="FV206" s="172"/>
      <c r="FW206" s="172"/>
      <c r="FX206" s="172"/>
      <c r="FY206" s="172"/>
      <c r="FZ206" s="172"/>
      <c r="GA206" s="172"/>
      <c r="GB206" s="172"/>
      <c r="GC206" s="172"/>
      <c r="GD206" s="172"/>
      <c r="GE206" s="172"/>
      <c r="GF206" s="172"/>
      <c r="GG206" s="172"/>
      <c r="GH206" s="172"/>
      <c r="GI206" s="172"/>
      <c r="GJ206" s="172"/>
      <c r="GK206" s="172"/>
      <c r="GL206" s="172"/>
      <c r="GM206" s="172"/>
      <c r="GN206" s="172"/>
      <c r="GO206" s="172"/>
      <c r="GP206" s="172"/>
      <c r="GQ206" s="172"/>
      <c r="GR206" s="172"/>
      <c r="GS206" s="172"/>
      <c r="GT206" s="172"/>
      <c r="GU206" s="172"/>
      <c r="GV206" s="172"/>
      <c r="GW206" s="172"/>
      <c r="GX206" s="172"/>
      <c r="GY206" s="172"/>
      <c r="GZ206" s="172"/>
      <c r="HA206" s="172"/>
      <c r="HB206" s="172"/>
      <c r="HC206" s="172"/>
      <c r="HD206" s="172"/>
      <c r="HE206" s="172"/>
      <c r="HF206" s="172"/>
      <c r="HG206" s="172"/>
      <c r="HH206" s="172"/>
      <c r="HI206" s="172"/>
      <c r="HJ206" s="172"/>
      <c r="HK206" s="172"/>
      <c r="HL206" s="172"/>
      <c r="HM206" s="172"/>
      <c r="HN206" s="172"/>
      <c r="HO206" s="172"/>
      <c r="HP206" s="172"/>
      <c r="HQ206" s="172"/>
      <c r="HR206" s="172"/>
      <c r="HS206" s="172"/>
      <c r="HT206" s="172"/>
      <c r="HU206" s="172"/>
      <c r="HV206" s="172"/>
      <c r="HW206" s="172"/>
      <c r="HX206" s="172"/>
      <c r="HY206" s="172"/>
      <c r="HZ206" s="172"/>
      <c r="IA206" s="172"/>
      <c r="IB206" s="172"/>
      <c r="IC206" s="172"/>
      <c r="ID206" s="172"/>
      <c r="IE206" s="172"/>
      <c r="IF206" s="172"/>
      <c r="IG206" s="172"/>
      <c r="IH206" s="172"/>
      <c r="II206" s="172"/>
      <c r="IJ206" s="172"/>
      <c r="IK206" s="172"/>
      <c r="IL206" s="172"/>
      <c r="IM206" s="172"/>
      <c r="IN206" s="172"/>
      <c r="IO206" s="172"/>
      <c r="IP206" s="172"/>
      <c r="IQ206" s="172"/>
      <c r="IR206" s="172"/>
      <c r="IS206" s="172"/>
      <c r="IT206" s="172"/>
      <c r="IU206" s="172"/>
      <c r="IV206" s="172"/>
      <c r="IW206" s="172"/>
      <c r="IX206" s="172"/>
      <c r="IY206" s="172"/>
      <c r="IZ206" s="172"/>
      <c r="JA206" s="172"/>
      <c r="JB206" s="172"/>
      <c r="JC206" s="172"/>
      <c r="JD206" s="172"/>
      <c r="JE206" s="172"/>
      <c r="JF206" s="172"/>
      <c r="JG206" s="172"/>
      <c r="JH206" s="172"/>
      <c r="JI206" s="172"/>
      <c r="JJ206" s="172"/>
      <c r="JK206" s="172"/>
      <c r="JL206" s="172"/>
      <c r="JM206" s="172"/>
      <c r="JN206" s="172"/>
      <c r="JO206" s="172"/>
      <c r="JP206" s="172"/>
      <c r="JQ206" s="172"/>
      <c r="JR206" s="172"/>
      <c r="JS206" s="172"/>
      <c r="JT206" s="172"/>
      <c r="JU206" s="172"/>
      <c r="JV206" s="172"/>
      <c r="JW206" s="172"/>
      <c r="JX206" s="172"/>
      <c r="JY206" s="172"/>
      <c r="JZ206" s="172"/>
      <c r="KA206" s="172"/>
      <c r="KB206" s="172"/>
      <c r="KC206" s="172"/>
      <c r="KD206" s="172"/>
      <c r="KE206" s="172"/>
      <c r="KF206" s="172"/>
      <c r="KG206" s="172"/>
      <c r="KH206" s="172"/>
      <c r="KI206" s="172"/>
      <c r="KJ206" s="172"/>
      <c r="KK206" s="172"/>
      <c r="KL206" s="172"/>
      <c r="KM206" s="172"/>
      <c r="KN206" s="172"/>
      <c r="KO206" s="172"/>
      <c r="KP206" s="172"/>
      <c r="KQ206" s="172"/>
      <c r="KR206" s="172"/>
      <c r="KS206" s="172"/>
      <c r="KT206" s="172"/>
      <c r="KU206" s="172"/>
      <c r="KV206" s="172"/>
      <c r="KW206" s="172"/>
      <c r="KX206" s="172"/>
      <c r="KY206" s="172"/>
      <c r="KZ206" s="172"/>
      <c r="LA206" s="172"/>
      <c r="LB206" s="172"/>
      <c r="LC206" s="172"/>
      <c r="LD206" s="172"/>
      <c r="LE206" s="172"/>
      <c r="LF206" s="172"/>
      <c r="LG206" s="172"/>
      <c r="LH206" s="172"/>
      <c r="LI206" s="172"/>
      <c r="LJ206" s="172"/>
      <c r="LK206" s="172"/>
      <c r="LL206" s="172"/>
      <c r="LM206" s="172"/>
      <c r="LN206" s="172"/>
      <c r="LO206" s="172"/>
      <c r="LP206" s="172"/>
      <c r="LQ206" s="172"/>
      <c r="LR206" s="172"/>
      <c r="LS206" s="172"/>
      <c r="LT206" s="172"/>
      <c r="LU206" s="172"/>
      <c r="LV206" s="172"/>
      <c r="LW206" s="172"/>
      <c r="LX206" s="172"/>
      <c r="LY206" s="172"/>
      <c r="LZ206" s="172"/>
      <c r="MA206" s="172"/>
      <c r="MB206" s="172"/>
      <c r="MC206" s="172"/>
      <c r="MD206" s="172"/>
      <c r="ME206" s="172"/>
      <c r="MF206" s="172"/>
      <c r="MG206" s="172"/>
      <c r="MH206" s="172"/>
      <c r="MI206" s="172"/>
      <c r="MJ206" s="172"/>
      <c r="MK206" s="172"/>
      <c r="ML206" s="172"/>
      <c r="MM206" s="172"/>
      <c r="MN206" s="172"/>
      <c r="MO206" s="172"/>
      <c r="MP206" s="172"/>
      <c r="MQ206" s="172"/>
      <c r="MR206" s="172"/>
      <c r="MS206" s="172"/>
      <c r="MT206" s="172"/>
      <c r="MU206" s="172"/>
      <c r="MV206" s="172"/>
      <c r="MW206" s="172"/>
      <c r="MX206" s="172"/>
      <c r="MY206" s="172"/>
      <c r="MZ206" s="172"/>
      <c r="NA206" s="172"/>
      <c r="NB206" s="172"/>
      <c r="NC206" s="172"/>
      <c r="ND206" s="172"/>
      <c r="NE206" s="172"/>
      <c r="NF206" s="172"/>
      <c r="NG206" s="172"/>
      <c r="NH206" s="172"/>
      <c r="NI206" s="172"/>
      <c r="NJ206" s="172"/>
      <c r="NK206" s="172"/>
      <c r="NL206" s="172"/>
      <c r="NM206" s="172"/>
      <c r="NN206" s="172"/>
      <c r="NO206" s="172"/>
      <c r="NP206" s="172"/>
      <c r="NQ206" s="172"/>
      <c r="NR206" s="172"/>
      <c r="NS206" s="172"/>
      <c r="NT206" s="172"/>
      <c r="NU206" s="172"/>
      <c r="NV206" s="172"/>
      <c r="NW206" s="172"/>
      <c r="NX206" s="172"/>
      <c r="NY206" s="172"/>
      <c r="NZ206" s="172"/>
      <c r="OA206" s="172"/>
      <c r="OB206" s="172"/>
      <c r="OC206" s="172"/>
      <c r="OD206" s="172"/>
      <c r="OE206" s="172"/>
      <c r="OF206" s="172"/>
      <c r="OG206" s="172"/>
      <c r="OH206" s="172"/>
      <c r="OI206" s="172"/>
      <c r="OJ206" s="172"/>
      <c r="OK206" s="172"/>
      <c r="OL206" s="172"/>
      <c r="OM206" s="172"/>
      <c r="ON206" s="172"/>
      <c r="OO206" s="172"/>
      <c r="OP206" s="172"/>
      <c r="OQ206" s="172"/>
      <c r="OR206" s="172"/>
      <c r="OS206" s="172"/>
      <c r="OT206" s="172"/>
      <c r="OU206" s="172"/>
      <c r="OV206" s="172"/>
      <c r="OW206" s="172"/>
      <c r="OX206" s="172"/>
      <c r="OY206" s="172"/>
      <c r="OZ206" s="172"/>
      <c r="PA206" s="172"/>
      <c r="PB206" s="172"/>
      <c r="PC206" s="172"/>
      <c r="PD206" s="172"/>
      <c r="PE206" s="172"/>
      <c r="PF206" s="172"/>
      <c r="PG206" s="172"/>
      <c r="PH206" s="172"/>
      <c r="PI206" s="172"/>
      <c r="PJ206" s="172"/>
      <c r="PK206" s="172"/>
      <c r="PL206" s="172"/>
      <c r="PM206" s="172"/>
      <c r="PN206" s="172"/>
      <c r="PO206" s="172"/>
      <c r="PP206" s="172"/>
      <c r="PQ206" s="172"/>
      <c r="PR206" s="172"/>
      <c r="PS206" s="172"/>
      <c r="PT206" s="172"/>
      <c r="PU206" s="172"/>
      <c r="PV206" s="172"/>
      <c r="PW206" s="172"/>
      <c r="PX206" s="172"/>
      <c r="PY206" s="172"/>
      <c r="PZ206" s="172"/>
      <c r="QA206" s="172"/>
      <c r="QB206" s="172"/>
      <c r="QC206" s="172"/>
      <c r="QD206" s="172"/>
      <c r="QE206" s="172"/>
      <c r="QF206" s="172"/>
      <c r="QG206" s="172"/>
      <c r="QH206" s="172"/>
      <c r="QI206" s="172"/>
      <c r="QJ206" s="172"/>
      <c r="QK206" s="172"/>
      <c r="QL206" s="172"/>
      <c r="QM206" s="172"/>
      <c r="QN206" s="172"/>
      <c r="QO206" s="172"/>
      <c r="QP206" s="172"/>
      <c r="QQ206" s="172"/>
      <c r="QR206" s="172"/>
      <c r="QS206" s="172"/>
      <c r="QT206" s="172"/>
      <c r="QU206" s="172"/>
      <c r="QV206" s="172"/>
      <c r="QW206" s="172"/>
      <c r="QX206" s="172"/>
      <c r="QY206" s="172"/>
      <c r="QZ206" s="172"/>
      <c r="RA206" s="172"/>
      <c r="RB206" s="172"/>
      <c r="RC206" s="172"/>
      <c r="RD206" s="172"/>
      <c r="RE206" s="172"/>
      <c r="RF206" s="172"/>
      <c r="RG206" s="172"/>
      <c r="RH206" s="172"/>
      <c r="RI206" s="172"/>
      <c r="RJ206" s="172"/>
      <c r="RK206" s="172"/>
      <c r="RL206" s="172"/>
      <c r="RM206" s="172"/>
      <c r="RN206" s="172"/>
      <c r="RO206" s="172"/>
      <c r="RP206" s="172"/>
      <c r="RQ206" s="172"/>
      <c r="RR206" s="172"/>
      <c r="RS206" s="172"/>
      <c r="RT206" s="172"/>
      <c r="RU206" s="172"/>
      <c r="RV206" s="172"/>
      <c r="RW206" s="172"/>
      <c r="RX206" s="172"/>
      <c r="RY206" s="172"/>
      <c r="RZ206" s="172"/>
      <c r="SA206" s="172"/>
      <c r="SB206" s="172"/>
      <c r="SC206" s="172"/>
      <c r="SD206" s="172"/>
      <c r="SE206" s="172"/>
      <c r="SF206" s="172"/>
      <c r="SG206" s="172"/>
      <c r="SH206" s="172"/>
      <c r="SI206" s="172"/>
      <c r="SJ206" s="172"/>
      <c r="SK206" s="172"/>
      <c r="SL206" s="172"/>
      <c r="SM206" s="172"/>
      <c r="SN206" s="172"/>
      <c r="SO206" s="172"/>
      <c r="SP206" s="172"/>
      <c r="SQ206" s="172"/>
      <c r="SR206" s="172"/>
      <c r="SS206" s="172"/>
      <c r="ST206" s="172"/>
      <c r="SU206" s="172"/>
      <c r="SV206" s="172"/>
      <c r="SW206" s="172"/>
      <c r="SX206" s="172"/>
      <c r="SY206" s="172"/>
      <c r="SZ206" s="172"/>
      <c r="TA206" s="172"/>
      <c r="TB206" s="172"/>
      <c r="TC206" s="172"/>
      <c r="TD206" s="172"/>
      <c r="TE206" s="172"/>
      <c r="TF206" s="172"/>
      <c r="TG206" s="172"/>
      <c r="TH206" s="172"/>
      <c r="TI206" s="172"/>
      <c r="TJ206" s="172"/>
      <c r="TK206" s="172"/>
      <c r="TL206" s="172"/>
      <c r="TM206" s="172"/>
      <c r="TN206" s="172"/>
      <c r="TO206" s="172"/>
      <c r="TP206" s="172"/>
      <c r="TQ206" s="172"/>
      <c r="TR206" s="172"/>
      <c r="TS206" s="172"/>
      <c r="TT206" s="172"/>
      <c r="TU206" s="172"/>
      <c r="TV206" s="172"/>
      <c r="TW206" s="172"/>
      <c r="TX206" s="172"/>
      <c r="TY206" s="172"/>
      <c r="TZ206" s="172"/>
      <c r="UA206" s="172"/>
      <c r="UB206" s="172"/>
      <c r="UC206" s="172"/>
      <c r="UD206" s="172"/>
      <c r="UE206" s="172"/>
      <c r="UF206" s="172"/>
      <c r="UG206" s="172"/>
      <c r="UH206" s="172"/>
      <c r="UI206" s="172"/>
      <c r="UJ206" s="172"/>
      <c r="UK206" s="172"/>
      <c r="UL206" s="172"/>
      <c r="UM206" s="172"/>
      <c r="UN206" s="172"/>
      <c r="UO206" s="172"/>
      <c r="UP206" s="172"/>
      <c r="UQ206" s="172"/>
      <c r="UR206" s="172"/>
      <c r="US206" s="172"/>
      <c r="UT206" s="172"/>
      <c r="UU206" s="172"/>
      <c r="UV206" s="172"/>
      <c r="UW206" s="172"/>
      <c r="UX206" s="172"/>
      <c r="UY206" s="172"/>
      <c r="UZ206" s="172"/>
      <c r="VA206" s="172"/>
      <c r="VB206" s="172"/>
      <c r="VC206" s="172"/>
      <c r="VD206" s="172"/>
      <c r="VE206" s="172"/>
      <c r="VF206" s="172"/>
      <c r="VG206" s="172"/>
      <c r="VH206" s="172"/>
      <c r="VI206" s="172"/>
      <c r="VJ206" s="172"/>
      <c r="VK206" s="172"/>
      <c r="VL206" s="172"/>
      <c r="VM206" s="172"/>
      <c r="VN206" s="172"/>
      <c r="VO206" s="172"/>
      <c r="VP206" s="172"/>
      <c r="VQ206" s="172"/>
      <c r="VR206" s="172"/>
      <c r="VS206" s="172"/>
      <c r="VT206" s="172"/>
      <c r="VU206" s="172"/>
      <c r="VV206" s="172"/>
      <c r="VW206" s="172"/>
      <c r="VX206" s="172"/>
      <c r="VY206" s="172"/>
      <c r="VZ206" s="172"/>
      <c r="WA206" s="172"/>
      <c r="WB206" s="172"/>
      <c r="WC206" s="172"/>
      <c r="WD206" s="172"/>
      <c r="WE206" s="172"/>
      <c r="WF206" s="172"/>
      <c r="WG206" s="172"/>
      <c r="WH206" s="172"/>
      <c r="WI206" s="172"/>
      <c r="WJ206" s="172"/>
      <c r="WK206" s="172"/>
      <c r="WL206" s="172"/>
      <c r="WM206" s="172"/>
      <c r="WN206" s="172"/>
      <c r="WO206" s="172"/>
      <c r="WP206" s="172"/>
      <c r="WQ206" s="172"/>
      <c r="WR206" s="172"/>
      <c r="WS206" s="172"/>
      <c r="WT206" s="172"/>
      <c r="WU206" s="172"/>
      <c r="WV206" s="172"/>
      <c r="WW206" s="172"/>
      <c r="WX206" s="172"/>
      <c r="WY206" s="172"/>
      <c r="WZ206" s="172"/>
      <c r="XA206" s="172"/>
      <c r="XB206" s="172"/>
      <c r="XC206" s="172"/>
      <c r="XD206" s="172"/>
      <c r="XE206" s="172"/>
      <c r="XF206" s="172"/>
      <c r="XG206" s="172"/>
      <c r="XH206" s="172"/>
      <c r="XI206" s="172"/>
      <c r="XJ206" s="172"/>
      <c r="XK206" s="172"/>
      <c r="XL206" s="172"/>
      <c r="XM206" s="172"/>
      <c r="XN206" s="172"/>
      <c r="XO206" s="172"/>
      <c r="XP206" s="172"/>
      <c r="XQ206" s="172"/>
      <c r="XR206" s="172"/>
      <c r="XS206" s="172"/>
      <c r="XT206" s="172"/>
      <c r="XU206" s="172"/>
      <c r="XV206" s="172"/>
      <c r="XW206" s="172"/>
      <c r="XX206" s="172"/>
      <c r="XY206" s="172"/>
      <c r="XZ206" s="172"/>
      <c r="YA206" s="172"/>
      <c r="YB206" s="172"/>
      <c r="YC206" s="172"/>
      <c r="YD206" s="172"/>
      <c r="YE206" s="172"/>
      <c r="YF206" s="172"/>
      <c r="YG206" s="172"/>
      <c r="YH206" s="172"/>
      <c r="YI206" s="172"/>
      <c r="YJ206" s="172"/>
      <c r="YK206" s="172"/>
      <c r="YL206" s="172"/>
      <c r="YM206" s="172"/>
      <c r="YN206" s="172"/>
      <c r="YO206" s="172"/>
      <c r="YP206" s="172"/>
      <c r="YQ206" s="172"/>
      <c r="YR206" s="172"/>
      <c r="YS206" s="172"/>
      <c r="YT206" s="172"/>
      <c r="YU206" s="172"/>
      <c r="YV206" s="172"/>
      <c r="YW206" s="172"/>
      <c r="YX206" s="172"/>
      <c r="YY206" s="172"/>
      <c r="YZ206" s="172"/>
      <c r="ZA206" s="172"/>
      <c r="ZB206" s="172"/>
      <c r="ZC206" s="172"/>
      <c r="ZD206" s="172"/>
      <c r="ZE206" s="172"/>
      <c r="ZF206" s="172"/>
      <c r="ZG206" s="172"/>
      <c r="ZH206" s="172"/>
      <c r="ZI206" s="172"/>
      <c r="ZJ206" s="172"/>
      <c r="ZK206" s="172"/>
      <c r="ZL206" s="172"/>
      <c r="ZM206" s="172"/>
      <c r="ZN206" s="172"/>
      <c r="ZO206" s="172"/>
      <c r="ZP206" s="172"/>
      <c r="ZQ206" s="172"/>
      <c r="ZR206" s="172"/>
      <c r="ZS206" s="172"/>
      <c r="ZT206" s="172"/>
      <c r="ZU206" s="172"/>
      <c r="ZV206" s="172"/>
      <c r="ZW206" s="172"/>
      <c r="ZX206" s="172"/>
      <c r="ZY206" s="172"/>
      <c r="ZZ206" s="172"/>
      <c r="AAA206" s="172"/>
      <c r="AAB206" s="172"/>
      <c r="AAC206" s="172"/>
      <c r="AAD206" s="172"/>
      <c r="AAE206" s="172"/>
      <c r="AAF206" s="172"/>
      <c r="AAG206" s="172"/>
      <c r="AAH206" s="172"/>
      <c r="AAI206" s="172"/>
      <c r="AAJ206" s="172"/>
      <c r="AAK206" s="172"/>
      <c r="AAL206" s="172"/>
      <c r="AAM206" s="172"/>
      <c r="AAN206" s="172"/>
      <c r="AAO206" s="172"/>
      <c r="AAP206" s="172"/>
      <c r="AAQ206" s="172"/>
      <c r="AAR206" s="172"/>
      <c r="AAS206" s="172"/>
      <c r="AAT206" s="172"/>
      <c r="AAU206" s="172"/>
      <c r="AAV206" s="172"/>
      <c r="AAW206" s="172"/>
      <c r="AAX206" s="172"/>
      <c r="AAY206" s="172"/>
      <c r="AAZ206" s="172"/>
      <c r="ABA206" s="172"/>
      <c r="ABB206" s="172"/>
      <c r="ABC206" s="172"/>
      <c r="ABD206" s="172"/>
      <c r="ABE206" s="172"/>
      <c r="ABF206" s="172"/>
      <c r="ABG206" s="172"/>
      <c r="ABH206" s="172"/>
      <c r="ABI206" s="172"/>
      <c r="ABJ206" s="172"/>
      <c r="ABK206" s="172"/>
      <c r="ABL206" s="172"/>
      <c r="ABM206" s="172"/>
      <c r="ABN206" s="172"/>
      <c r="ABO206" s="172"/>
      <c r="ABP206" s="172"/>
      <c r="ABQ206" s="172"/>
      <c r="ABR206" s="172"/>
      <c r="ABS206" s="172"/>
      <c r="ABT206" s="172"/>
      <c r="ABU206" s="172"/>
      <c r="ABV206" s="172"/>
      <c r="ABW206" s="172"/>
      <c r="ABX206" s="172"/>
      <c r="ABY206" s="172"/>
      <c r="ABZ206" s="172"/>
      <c r="ACA206" s="172"/>
      <c r="ACB206" s="172"/>
      <c r="ACC206" s="172"/>
      <c r="ACD206" s="172"/>
      <c r="ACE206" s="172"/>
      <c r="ACF206" s="172"/>
      <c r="ACG206" s="172"/>
      <c r="ACH206" s="172"/>
      <c r="ACI206" s="172"/>
      <c r="ACJ206" s="172"/>
      <c r="ACK206" s="172"/>
      <c r="ACL206" s="172"/>
      <c r="ACM206" s="172"/>
      <c r="ACN206" s="172"/>
      <c r="ACO206" s="172"/>
      <c r="ACP206" s="172"/>
      <c r="ACQ206" s="172"/>
      <c r="ACR206" s="172"/>
      <c r="ACS206" s="172"/>
      <c r="ACT206" s="172"/>
      <c r="ACU206" s="172"/>
      <c r="ACV206" s="172"/>
      <c r="ACW206" s="172"/>
      <c r="ACX206" s="172"/>
      <c r="ACY206" s="172"/>
      <c r="ACZ206" s="172"/>
      <c r="ADA206" s="172"/>
      <c r="ADB206" s="172"/>
      <c r="ADC206" s="172"/>
      <c r="ADD206" s="172"/>
      <c r="ADE206" s="172"/>
      <c r="ADF206" s="172"/>
      <c r="ADG206" s="172"/>
      <c r="ADH206" s="172"/>
      <c r="ADI206" s="172"/>
      <c r="ADJ206" s="172"/>
      <c r="ADK206" s="172"/>
      <c r="ADL206" s="172"/>
      <c r="ADM206" s="172"/>
      <c r="ADN206" s="172"/>
      <c r="ADO206" s="172"/>
      <c r="ADP206" s="172"/>
      <c r="ADQ206" s="172"/>
      <c r="ADR206" s="172"/>
      <c r="ADS206" s="172"/>
      <c r="ADT206" s="172"/>
      <c r="ADU206" s="172"/>
      <c r="ADV206" s="172"/>
      <c r="ADW206" s="172"/>
      <c r="ADX206" s="172"/>
      <c r="ADY206" s="172"/>
      <c r="ADZ206" s="172"/>
      <c r="AEA206" s="172"/>
      <c r="AEB206" s="172"/>
      <c r="AEC206" s="172"/>
      <c r="AED206" s="172"/>
      <c r="AEE206" s="172"/>
      <c r="AEF206" s="172"/>
      <c r="AEG206" s="172"/>
      <c r="AEH206" s="172"/>
      <c r="AEI206" s="172"/>
      <c r="AEJ206" s="172"/>
      <c r="AEK206" s="172"/>
      <c r="AEL206" s="172"/>
      <c r="AEM206" s="172"/>
      <c r="AEN206" s="172"/>
      <c r="AEO206" s="172"/>
      <c r="AEP206" s="172"/>
      <c r="AEQ206" s="172"/>
      <c r="AER206" s="172"/>
      <c r="AES206" s="172"/>
      <c r="AET206" s="172"/>
      <c r="AEU206" s="172"/>
      <c r="AEV206" s="172"/>
      <c r="AEW206" s="172"/>
      <c r="AEX206" s="172"/>
      <c r="AEY206" s="172"/>
      <c r="AEZ206" s="172"/>
      <c r="AFA206" s="172"/>
      <c r="AFB206" s="172"/>
      <c r="AFC206" s="172"/>
      <c r="AFD206" s="172"/>
      <c r="AFE206" s="172"/>
      <c r="AFF206" s="172"/>
      <c r="AFG206" s="172"/>
      <c r="AFH206" s="172"/>
      <c r="AFI206" s="172"/>
      <c r="AFJ206" s="172"/>
      <c r="AFK206" s="172"/>
      <c r="AFL206" s="172"/>
      <c r="AFM206" s="172"/>
      <c r="AFN206" s="172"/>
      <c r="AFO206" s="172"/>
      <c r="AFP206" s="172"/>
      <c r="AFQ206" s="172"/>
      <c r="AFR206" s="172"/>
      <c r="AFS206" s="172"/>
      <c r="AFT206" s="172"/>
      <c r="AFU206" s="172"/>
      <c r="AFV206" s="172"/>
      <c r="AFW206" s="172"/>
      <c r="AFX206" s="172"/>
      <c r="AFY206" s="172"/>
      <c r="AFZ206" s="172"/>
      <c r="AGA206" s="172"/>
      <c r="AGB206" s="172"/>
      <c r="AGC206" s="172"/>
      <c r="AGD206" s="172"/>
      <c r="AGE206" s="172"/>
      <c r="AGF206" s="172"/>
      <c r="AGG206" s="172"/>
      <c r="AGH206" s="172"/>
      <c r="AGI206" s="172"/>
      <c r="AGJ206" s="172"/>
      <c r="AGK206" s="172"/>
      <c r="AGL206" s="172"/>
      <c r="AGM206" s="172"/>
      <c r="AGN206" s="172"/>
      <c r="AGO206" s="172"/>
      <c r="AGP206" s="172"/>
      <c r="AGQ206" s="172"/>
      <c r="AGR206" s="172"/>
      <c r="AGS206" s="172"/>
      <c r="AGT206" s="172"/>
      <c r="AGU206" s="172"/>
      <c r="AGV206" s="172"/>
      <c r="AGW206" s="172"/>
      <c r="AGX206" s="172"/>
      <c r="AGY206" s="172"/>
      <c r="AGZ206" s="172"/>
      <c r="AHA206" s="172"/>
      <c r="AHB206" s="172"/>
      <c r="AHC206" s="172"/>
      <c r="AHD206" s="172"/>
      <c r="AHE206" s="172"/>
      <c r="AHF206" s="172"/>
      <c r="AHG206" s="172"/>
      <c r="AHH206" s="172"/>
      <c r="AHI206" s="172"/>
      <c r="AHJ206" s="172"/>
      <c r="AHK206" s="172"/>
      <c r="AHL206" s="172"/>
      <c r="AHM206" s="172"/>
      <c r="AHN206" s="172"/>
      <c r="AHO206" s="172"/>
      <c r="AHP206" s="172"/>
      <c r="AHQ206" s="172"/>
      <c r="AHR206" s="172"/>
      <c r="AHS206" s="172"/>
      <c r="AHT206" s="172"/>
      <c r="AHU206" s="172"/>
      <c r="AHV206" s="172"/>
      <c r="AHW206" s="172"/>
      <c r="AHX206" s="172"/>
      <c r="AHY206" s="172"/>
      <c r="AHZ206" s="172"/>
      <c r="AIA206" s="172"/>
      <c r="AIB206" s="172"/>
      <c r="AIC206" s="172"/>
      <c r="AID206" s="172"/>
      <c r="AIE206" s="172"/>
      <c r="AIF206" s="172"/>
      <c r="AIG206" s="172"/>
      <c r="AIH206" s="172"/>
      <c r="AII206" s="172"/>
      <c r="AIJ206" s="172"/>
      <c r="AIK206" s="172"/>
      <c r="AIL206" s="172"/>
      <c r="AIM206" s="172"/>
      <c r="AIN206" s="172"/>
      <c r="AIO206" s="172"/>
      <c r="AIP206" s="172"/>
      <c r="AIQ206" s="172"/>
      <c r="AIR206" s="172"/>
      <c r="AIS206" s="172"/>
      <c r="AIT206" s="172"/>
      <c r="AIU206" s="172"/>
      <c r="AIV206" s="172"/>
      <c r="AIW206" s="172"/>
      <c r="AIX206" s="172"/>
      <c r="AIY206" s="172"/>
      <c r="AIZ206" s="172"/>
      <c r="AJA206" s="172"/>
      <c r="AJB206" s="172"/>
      <c r="AJC206" s="172"/>
      <c r="AJD206" s="172"/>
      <c r="AJE206" s="172"/>
      <c r="AJF206" s="172"/>
      <c r="AJG206" s="172"/>
      <c r="AJH206" s="172"/>
      <c r="AJI206" s="172"/>
      <c r="AJJ206" s="172"/>
      <c r="AJK206" s="172"/>
      <c r="AJL206" s="172"/>
      <c r="AJM206" s="172"/>
      <c r="AJN206" s="172"/>
      <c r="AJO206" s="172"/>
      <c r="AJP206" s="172"/>
      <c r="AJQ206" s="172"/>
      <c r="AJR206" s="172"/>
      <c r="AJS206" s="172"/>
      <c r="AJT206" s="172"/>
      <c r="AJU206" s="172"/>
      <c r="AJV206" s="172"/>
      <c r="AJW206" s="172"/>
      <c r="AJX206" s="172"/>
      <c r="AJY206" s="172"/>
      <c r="AJZ206" s="172"/>
      <c r="AKA206" s="172"/>
      <c r="AKB206" s="172"/>
      <c r="AKC206" s="172"/>
      <c r="AKD206" s="172"/>
      <c r="AKE206" s="172"/>
      <c r="AKF206" s="172"/>
      <c r="AKG206" s="172"/>
      <c r="AKH206" s="172"/>
      <c r="AKI206" s="172"/>
      <c r="AKJ206" s="172"/>
      <c r="AKK206" s="172"/>
      <c r="AKL206" s="172"/>
      <c r="AKM206" s="172"/>
      <c r="AKN206" s="172"/>
      <c r="AKO206" s="172"/>
      <c r="AKP206" s="172"/>
      <c r="AKQ206" s="172"/>
      <c r="AKR206" s="172"/>
      <c r="AKS206" s="172"/>
      <c r="AKT206" s="172"/>
      <c r="AKU206" s="172"/>
      <c r="AKV206" s="172"/>
      <c r="AKW206" s="172"/>
      <c r="AKX206" s="172"/>
      <c r="AKY206" s="172"/>
      <c r="AKZ206" s="172"/>
      <c r="ALA206" s="172"/>
      <c r="ALB206" s="172"/>
      <c r="ALC206" s="172"/>
      <c r="ALD206" s="172"/>
      <c r="ALE206" s="172"/>
      <c r="ALF206" s="172"/>
      <c r="ALG206" s="172"/>
      <c r="ALH206" s="172"/>
      <c r="ALI206" s="172"/>
      <c r="ALJ206" s="172"/>
      <c r="ALK206" s="172"/>
      <c r="ALL206" s="172"/>
      <c r="ALM206" s="172"/>
      <c r="ALN206" s="172"/>
      <c r="ALO206" s="172"/>
      <c r="ALP206" s="172"/>
      <c r="ALQ206" s="172"/>
      <c r="ALR206" s="172"/>
      <c r="ALS206" s="172"/>
      <c r="ALT206" s="172"/>
      <c r="ALU206" s="172"/>
      <c r="ALV206" s="172"/>
      <c r="ALW206" s="172"/>
      <c r="ALX206" s="172"/>
      <c r="ALY206" s="172"/>
      <c r="ALZ206" s="172"/>
      <c r="AMA206" s="172"/>
      <c r="AMB206" s="172"/>
      <c r="AMC206" s="172"/>
      <c r="AMD206" s="172"/>
      <c r="AME206" s="172"/>
      <c r="AMF206" s="172"/>
      <c r="AMG206" s="172"/>
      <c r="AMH206" s="172"/>
      <c r="AMI206" s="172"/>
      <c r="AMJ206" s="172"/>
      <c r="AMK206" s="172"/>
      <c r="AML206" s="172"/>
      <c r="AMM206" s="172"/>
      <c r="AMN206" s="172"/>
      <c r="AMO206" s="172"/>
      <c r="AMP206" s="172"/>
      <c r="AMQ206" s="172"/>
      <c r="AMR206" s="172"/>
      <c r="AMS206" s="172"/>
      <c r="AMT206" s="172"/>
      <c r="AMU206" s="172"/>
      <c r="AMV206" s="172"/>
      <c r="AMW206" s="172"/>
      <c r="AMX206" s="172"/>
      <c r="AMY206" s="172"/>
      <c r="AMZ206" s="172"/>
      <c r="ANA206" s="172"/>
      <c r="ANB206" s="172"/>
      <c r="ANC206" s="172"/>
      <c r="AND206" s="172"/>
      <c r="ANE206" s="172"/>
      <c r="ANF206" s="172"/>
      <c r="ANG206" s="172"/>
      <c r="ANH206" s="172"/>
      <c r="ANI206" s="172"/>
      <c r="ANJ206" s="172"/>
    </row>
    <row r="207" spans="1:1050" s="35" customFormat="1" ht="26.1" customHeight="1" outlineLevel="2" x14ac:dyDescent="0.2">
      <c r="A207" s="386">
        <f>EJ207</f>
        <v>920</v>
      </c>
      <c r="B207" s="387" t="s">
        <v>137</v>
      </c>
      <c r="C207" s="387" t="s">
        <v>226</v>
      </c>
      <c r="D207" s="387" t="s">
        <v>336</v>
      </c>
      <c r="E207" s="387" t="s">
        <v>337</v>
      </c>
      <c r="F207" s="387" t="s">
        <v>247</v>
      </c>
      <c r="G207" s="388" t="s">
        <v>328</v>
      </c>
      <c r="H207" s="389" t="s">
        <v>135</v>
      </c>
      <c r="I207" s="389">
        <v>30</v>
      </c>
      <c r="J207" s="391">
        <v>1091.02</v>
      </c>
      <c r="K207" s="391"/>
      <c r="L207" s="391">
        <v>958.01</v>
      </c>
      <c r="M207" s="391">
        <v>853.21</v>
      </c>
      <c r="N207" s="391"/>
      <c r="O207" s="391"/>
      <c r="P207" s="391"/>
      <c r="Q207" s="391"/>
      <c r="R207" s="391"/>
      <c r="S207" s="391"/>
      <c r="T207" s="391">
        <f t="shared" si="146"/>
        <v>2902.24</v>
      </c>
      <c r="U207" s="391">
        <f t="shared" si="147"/>
        <v>38924.94</v>
      </c>
      <c r="V207" s="389">
        <v>12</v>
      </c>
      <c r="W207" s="392">
        <v>30</v>
      </c>
      <c r="X207" s="393">
        <f>VLOOKUP(W207,'[1]PPTOS GENERALES 2024'!$AL$11:$AN$40,3)*Y207</f>
        <v>1164.74</v>
      </c>
      <c r="Y207" s="394">
        <v>1</v>
      </c>
      <c r="Z207" s="395">
        <f>VLOOKUP(C207,'[1]PPTOS GENERALES 2024'!$AL$3:$AO$8,4)*Y207</f>
        <v>1333.4</v>
      </c>
      <c r="AA207" s="395">
        <f>VLOOKUP(C207,'[1]PPTOS GENERALES 2024'!$AL$3:$AP$8,5)*DM207*Y207</f>
        <v>153.96</v>
      </c>
      <c r="AB207" s="395"/>
      <c r="AC207" s="391">
        <f>VLOOKUP(C207,'[1]PPTOS GENERALES 2024'!$AU$3:$AV$8,2)*Y207</f>
        <v>822.82899999999995</v>
      </c>
      <c r="AD207" s="391">
        <f>VLOOKUP(C207,'[1]PPTOS GENERALES 2024'!$AU$3:$AW$8,3)*DM207*Y207</f>
        <v>95.048249999999996</v>
      </c>
      <c r="AE207" s="391">
        <f>VLOOKUP(I207,'[1]PPTOS GENERALES 2024'!$AL$11:$AN$40,3)*Y207</f>
        <v>1164.74</v>
      </c>
      <c r="AF207" s="391">
        <f t="shared" si="153"/>
        <v>0</v>
      </c>
      <c r="AG207" s="391">
        <f>VLOOKUP(V207,'[1]PPTOS GENERALES 2024'!$AL$45:$AU$56,10)*Y207</f>
        <v>1192.6500000000001</v>
      </c>
      <c r="AH207" s="391"/>
      <c r="AI207" s="391"/>
      <c r="AJ207" s="391"/>
      <c r="AK207" s="403">
        <v>1</v>
      </c>
      <c r="AL207" s="391">
        <f>VLOOKUP(V207,'[1]PPTOS GENERALES 2024'!$AL$45:$BB$56,12)*AK207</f>
        <v>2556.16</v>
      </c>
      <c r="AM207" s="403"/>
      <c r="AN207" s="391">
        <f>VLOOKUP(V207,'[1]PPTOS GENERALES 2024'!$AL$45:$BB$56,14)*AM207</f>
        <v>0</v>
      </c>
      <c r="AO207" s="403"/>
      <c r="AP207" s="391">
        <f>VLOOKUP(V207,'[1]PPTOS GENERALES 2024'!$AL$45:$BB$56,15)*AO207</f>
        <v>0</v>
      </c>
      <c r="AQ207" s="403"/>
      <c r="AR207" s="391">
        <f>VLOOKUP(V207,'[1]PPTOS GENERALES 2024'!$AL$45:$BB$56,17)*AQ207</f>
        <v>0</v>
      </c>
      <c r="AS207" s="403"/>
      <c r="AT207" s="391">
        <f>VLOOKUP(V207,'[1]PPTOS GENERALES 2024'!$AL$45:$BG$56,18)*AS207</f>
        <v>0</v>
      </c>
      <c r="AU207" s="389"/>
      <c r="AV207" s="391">
        <f>VLOOKUP(V207,'[1]PPTOS GENERALES 2024'!$AL$45:$BG$56,19)*AU207</f>
        <v>0</v>
      </c>
      <c r="AW207" s="389"/>
      <c r="AX207" s="391">
        <f>VLOOKUP(V207,'[1]PPTOS GENERALES 2024'!$AL$45:$BG$56,20)*AW207</f>
        <v>0</v>
      </c>
      <c r="AY207" s="389"/>
      <c r="AZ207" s="391">
        <f>VLOOKUP(V207,'[1]PPTOS GENERALES 2024'!$AL$45:$BG$56,21)*AY207</f>
        <v>0</v>
      </c>
      <c r="BA207" s="389"/>
      <c r="BB207" s="391">
        <f>VLOOKUP(V207,'[1]PPTOS GENERALES 2024'!$AL$45:$BG$56,22)*BA207</f>
        <v>0</v>
      </c>
      <c r="BC207" s="389"/>
      <c r="BD207" s="270">
        <f>VLOOKUP(V207,'[1]PPTOS GENERALES 2024'!$AL$45:$BZ$56,23)*BC207</f>
        <v>0</v>
      </c>
      <c r="BE207" s="389"/>
      <c r="BF207" s="270">
        <f>VLOOKUP(V207,'[1]PPTOS GENERALES 2024'!$AL$45:$BZ$56,24)*BE207</f>
        <v>0</v>
      </c>
      <c r="BG207" s="389"/>
      <c r="BH207" s="270">
        <f>VLOOKUP(V207,'[1]PPTOS GENERALES 2024'!$AL$45:$BZ$56,25)*BG207</f>
        <v>0</v>
      </c>
      <c r="BI207" s="389"/>
      <c r="BJ207" s="270">
        <f>VLOOKUP(V207,'[1]PPTOS GENERALES 2024'!$AL$45:$BZ$56,26)*BI207</f>
        <v>0</v>
      </c>
      <c r="BK207" s="389"/>
      <c r="BL207" s="270">
        <f>VLOOKUP(V207,'[1]PPTOS GENERALES 2024'!$AL$45:$BZ$56,27)*BK207</f>
        <v>0</v>
      </c>
      <c r="BM207" s="270"/>
      <c r="BN207" s="270">
        <f>VLOOKUP(V207,'[1]PPTOS GENERALES 2024'!$AL$45:$BZ$56,28)*BM207</f>
        <v>0</v>
      </c>
      <c r="BO207" s="270"/>
      <c r="BP207" s="270">
        <f>VLOOKUP(V207,'[1]PPTOS GENERALES 2024'!$AL$45:$BZ$56,29)*BO207</f>
        <v>0</v>
      </c>
      <c r="BQ207" s="270"/>
      <c r="BR207" s="270">
        <f>VLOOKUP(V207,'[1]PPTOS GENERALES 2024'!$AL$45:$BZ$56,30)*BQ207</f>
        <v>0</v>
      </c>
      <c r="BS207" s="270"/>
      <c r="BT207" s="270">
        <f>VLOOKUP(V207,'[1]PPTOS GENERALES 2024'!$AL$45:$BZ$56,31)*BS207</f>
        <v>0</v>
      </c>
      <c r="BU207" s="270"/>
      <c r="BV207" s="270">
        <f>VLOOKUP(V207,'[1]PPTOS GENERALES 2024'!$AL$45:$BZ$56,32)*BU207</f>
        <v>0</v>
      </c>
      <c r="BW207" s="270"/>
      <c r="BX207" s="270">
        <f>VLOOKUP(V207,'[1]PPTOS GENERALES 2024'!$AL$45:$BZ$56,33)*BW207</f>
        <v>0</v>
      </c>
      <c r="BY207" s="270"/>
      <c r="BZ207" s="270">
        <f>VLOOKUP(V207,'[1]PPTOS GENERALES 2024'!$AL$45:$BZ$56,34)*BY207</f>
        <v>0</v>
      </c>
      <c r="CA207" s="270"/>
      <c r="CB207" s="270">
        <f>VLOOKUP(V207,'[1]PPTOS GENERALES 2024'!$AL$45:$BZ$56,35)*CA207</f>
        <v>0</v>
      </c>
      <c r="CC207" s="270">
        <v>0</v>
      </c>
      <c r="CD207" s="270">
        <f>VLOOKUP(V207,'[1]PPTOS GENERALES 2024'!$AL$45:$BZ$56,36)*CC207</f>
        <v>0</v>
      </c>
      <c r="CE207" s="270">
        <v>0</v>
      </c>
      <c r="CF207" s="270">
        <f>VLOOKUP(V207,'[1]PPTOS GENERALES 2024'!$AL$45:$BZ$56,37)*CE207</f>
        <v>0</v>
      </c>
      <c r="CG207" s="270">
        <v>0</v>
      </c>
      <c r="CH207" s="270">
        <f>VLOOKUP(V207,'[1]PPTOS GENERALES 2024'!$AL$45:$BZ$56,38)*CG207</f>
        <v>0</v>
      </c>
      <c r="CI207" s="270">
        <v>0</v>
      </c>
      <c r="CJ207" s="270">
        <f>VLOOKUP(V207,'[1]PPTOS GENERALES 2024'!$AL$45:$BZ$56,39)*CI207</f>
        <v>0</v>
      </c>
      <c r="CK207" s="270"/>
      <c r="CL207" s="270">
        <f>VLOOKUP(V207,'[1]PPTOS GENERALES 2024'!$AL$45:$BZ$56,40)*CK207</f>
        <v>0</v>
      </c>
      <c r="CM207" s="270"/>
      <c r="CN207" s="270">
        <f>VLOOKUP(V207,'[1]PPTOS GENERALES 2024'!$AL$45:$BZ$56,41)*CM207</f>
        <v>0</v>
      </c>
      <c r="CO207" s="270">
        <f t="shared" ref="CO207:CO208" si="154">ROUND((Z207*12)+(AC207*2),2)</f>
        <v>17646.46</v>
      </c>
      <c r="CP207" s="391"/>
      <c r="CQ207" s="391"/>
      <c r="CR207" s="391"/>
      <c r="CS207" s="391"/>
      <c r="CT207" s="391"/>
      <c r="CU207" s="391">
        <f t="array" ref="CU207">ROUND((AA207*12)+ (AD207*2)+AB207,2)</f>
        <v>2037.62</v>
      </c>
      <c r="CV207" s="270">
        <f t="shared" si="145"/>
        <v>19684.079999999998</v>
      </c>
      <c r="CW207" s="391">
        <f t="array" ref="CW207">ROUND((AE207+AF207)*14,2)</f>
        <v>16306.36</v>
      </c>
      <c r="CX207" s="391">
        <f t="array" ref="CX207">ROUND(AG207*14,2)</f>
        <v>16697.099999999999</v>
      </c>
      <c r="CY207" s="270">
        <f t="shared" si="136"/>
        <v>35786.239999999998</v>
      </c>
      <c r="CZ207" s="278">
        <f t="shared" si="137"/>
        <v>52483.34</v>
      </c>
      <c r="DA207" s="129">
        <f t="shared" si="144"/>
        <v>88473.78</v>
      </c>
      <c r="DB207" s="390">
        <v>0</v>
      </c>
      <c r="DC207" s="400">
        <f t="shared" si="148"/>
        <v>53826.5</v>
      </c>
      <c r="DD207" s="401">
        <f t="shared" si="149"/>
        <v>0.3828280788615217</v>
      </c>
      <c r="DE207" s="391"/>
      <c r="DF207" s="391"/>
      <c r="DG207" s="391">
        <f t="shared" si="150"/>
        <v>6400.91</v>
      </c>
      <c r="DH207" s="389" t="e">
        <f>#REF!-#REF!</f>
        <v>#REF!</v>
      </c>
      <c r="DI207" s="402" t="s">
        <v>122</v>
      </c>
      <c r="DJ207" s="413">
        <v>41407</v>
      </c>
      <c r="DK207" s="411">
        <v>44927</v>
      </c>
      <c r="DL207" s="403">
        <f t="shared" si="151"/>
        <v>3</v>
      </c>
      <c r="DM207" s="403">
        <f t="shared" si="152"/>
        <v>3</v>
      </c>
      <c r="DN207" s="404">
        <f>ROUND(AF207/30,2)</f>
        <v>0</v>
      </c>
      <c r="DO207" s="405">
        <f>ROUND(AJ207/30,2)</f>
        <v>0</v>
      </c>
      <c r="DP207" s="405">
        <f>ROUND(AL207/30,2)</f>
        <v>85.21</v>
      </c>
      <c r="DQ207" s="405">
        <f>ROUND(AN207/30,2)</f>
        <v>0</v>
      </c>
      <c r="DR207" s="405">
        <f>ROUND(AP207/30,2)</f>
        <v>0</v>
      </c>
      <c r="DS207" s="405">
        <f>ROUND(AR207/30,2)</f>
        <v>0</v>
      </c>
      <c r="DT207" s="405">
        <f>ROUND(AT207/30,2)</f>
        <v>0</v>
      </c>
      <c r="DU207" s="405">
        <f>ROUND(AV207/30,2)</f>
        <v>0</v>
      </c>
      <c r="DV207" s="405">
        <f>ROUND(AX207/30,2)</f>
        <v>0</v>
      </c>
      <c r="DW207" s="405">
        <f>ROUND(AZ207/30,2)</f>
        <v>0</v>
      </c>
      <c r="DX207" s="405">
        <f>ROUND(BB207/30,2)</f>
        <v>0</v>
      </c>
      <c r="DY207" s="204"/>
      <c r="DZ207" s="406">
        <v>725</v>
      </c>
      <c r="EA207" s="406">
        <v>5135.2299999999996</v>
      </c>
      <c r="EB207" s="407" t="e">
        <f>#REF!-DZ207</f>
        <v>#REF!</v>
      </c>
      <c r="EC207" s="408">
        <f>DG207-EA207</f>
        <v>1265.6800000000003</v>
      </c>
      <c r="ED207" s="409">
        <f>ROUND(DB207/2,2)</f>
        <v>0</v>
      </c>
      <c r="EE207" s="204"/>
      <c r="EF207" s="204"/>
      <c r="EG207" s="204"/>
      <c r="EH207" s="204"/>
      <c r="EI207" s="134" t="s">
        <v>123</v>
      </c>
      <c r="EJ207" s="124">
        <v>920</v>
      </c>
      <c r="EK207" s="295" t="s">
        <v>318</v>
      </c>
      <c r="EL207" s="295">
        <v>2</v>
      </c>
      <c r="EM207" s="205">
        <v>0</v>
      </c>
      <c r="EN207" s="300" t="s">
        <v>132</v>
      </c>
      <c r="EO207" s="537" t="s">
        <v>132</v>
      </c>
      <c r="EP207" s="172"/>
      <c r="EQ207" s="172"/>
      <c r="ER207" s="172"/>
      <c r="ES207" s="172"/>
      <c r="ET207" s="172"/>
      <c r="EU207" s="172"/>
      <c r="EV207" s="172"/>
      <c r="EW207" s="172"/>
      <c r="EX207" s="172"/>
      <c r="EY207" s="172"/>
      <c r="EZ207" s="172"/>
      <c r="FA207" s="172"/>
      <c r="FB207" s="172"/>
      <c r="FC207" s="172"/>
      <c r="FD207" s="172"/>
      <c r="FE207" s="172"/>
      <c r="FF207" s="172"/>
      <c r="FG207" s="172"/>
      <c r="FH207" s="172"/>
      <c r="FI207" s="172"/>
      <c r="FJ207" s="172"/>
      <c r="FK207" s="172"/>
      <c r="FL207" s="172"/>
      <c r="FM207" s="172"/>
      <c r="FN207" s="172"/>
      <c r="FO207" s="172"/>
      <c r="FP207" s="172"/>
      <c r="FQ207" s="172"/>
      <c r="FR207" s="172"/>
      <c r="FS207" s="172"/>
      <c r="FT207" s="172"/>
      <c r="FU207" s="172"/>
      <c r="FV207" s="172"/>
      <c r="FW207" s="172"/>
      <c r="FX207" s="172"/>
      <c r="FY207" s="172"/>
      <c r="FZ207" s="172"/>
      <c r="GA207" s="172"/>
      <c r="GB207" s="172"/>
      <c r="GC207" s="172"/>
      <c r="GD207" s="172"/>
      <c r="GE207" s="172"/>
      <c r="GF207" s="172"/>
      <c r="GG207" s="172"/>
      <c r="GH207" s="172"/>
      <c r="GI207" s="172"/>
      <c r="GJ207" s="172"/>
      <c r="GK207" s="172"/>
      <c r="GL207" s="172"/>
      <c r="GM207" s="172"/>
      <c r="GN207" s="172"/>
      <c r="GO207" s="172"/>
      <c r="GP207" s="172"/>
      <c r="GQ207" s="172"/>
      <c r="GR207" s="172"/>
      <c r="GS207" s="172"/>
      <c r="GT207" s="172"/>
      <c r="GU207" s="172"/>
      <c r="GV207" s="172"/>
      <c r="GW207" s="172"/>
      <c r="GX207" s="172"/>
      <c r="GY207" s="172"/>
      <c r="GZ207" s="172"/>
      <c r="HA207" s="172"/>
      <c r="HB207" s="172"/>
      <c r="HC207" s="172"/>
      <c r="HD207" s="172"/>
      <c r="HE207" s="172"/>
      <c r="HF207" s="172"/>
      <c r="HG207" s="172"/>
      <c r="HH207" s="172"/>
      <c r="HI207" s="172"/>
      <c r="HJ207" s="172"/>
      <c r="HK207" s="172"/>
      <c r="HL207" s="172"/>
      <c r="HM207" s="172"/>
      <c r="HN207" s="172"/>
      <c r="HO207" s="172"/>
      <c r="HP207" s="172"/>
      <c r="HQ207" s="172"/>
      <c r="HR207" s="172"/>
      <c r="HS207" s="172"/>
      <c r="HT207" s="172"/>
      <c r="HU207" s="172"/>
      <c r="HV207" s="172"/>
      <c r="HW207" s="172"/>
      <c r="HX207" s="172"/>
      <c r="HY207" s="172"/>
      <c r="HZ207" s="172"/>
      <c r="IA207" s="172"/>
      <c r="IB207" s="172"/>
      <c r="IC207" s="172"/>
      <c r="ID207" s="172"/>
      <c r="IE207" s="172"/>
      <c r="IF207" s="172"/>
      <c r="IG207" s="172"/>
      <c r="IH207" s="172"/>
      <c r="II207" s="172"/>
      <c r="IJ207" s="172"/>
      <c r="IK207" s="172"/>
      <c r="IL207" s="172"/>
      <c r="IM207" s="172"/>
      <c r="IN207" s="172"/>
      <c r="IO207" s="172"/>
      <c r="IP207" s="172"/>
      <c r="IQ207" s="172"/>
      <c r="IR207" s="172"/>
      <c r="IS207" s="172"/>
      <c r="IT207" s="172"/>
      <c r="IU207" s="172"/>
      <c r="IV207" s="172"/>
      <c r="IW207" s="172"/>
      <c r="IX207" s="172"/>
      <c r="IY207" s="172"/>
      <c r="IZ207" s="172"/>
      <c r="JA207" s="172"/>
      <c r="JB207" s="172"/>
      <c r="JC207" s="172"/>
      <c r="JD207" s="172"/>
      <c r="JE207" s="172"/>
      <c r="JF207" s="172"/>
      <c r="JG207" s="172"/>
      <c r="JH207" s="172"/>
      <c r="JI207" s="172"/>
      <c r="JJ207" s="172"/>
      <c r="JK207" s="172"/>
      <c r="JL207" s="172"/>
      <c r="JM207" s="172"/>
      <c r="JN207" s="172"/>
      <c r="JO207" s="172"/>
      <c r="JP207" s="172"/>
      <c r="JQ207" s="172"/>
      <c r="JR207" s="172"/>
      <c r="JS207" s="172"/>
      <c r="JT207" s="172"/>
      <c r="JU207" s="172"/>
      <c r="JV207" s="172"/>
      <c r="JW207" s="172"/>
      <c r="JX207" s="172"/>
      <c r="JY207" s="172"/>
      <c r="JZ207" s="172"/>
      <c r="KA207" s="172"/>
      <c r="KB207" s="172"/>
      <c r="KC207" s="172"/>
      <c r="KD207" s="172"/>
      <c r="KE207" s="172"/>
      <c r="KF207" s="172"/>
      <c r="KG207" s="172"/>
      <c r="KH207" s="172"/>
      <c r="KI207" s="172"/>
      <c r="KJ207" s="172"/>
      <c r="KK207" s="172"/>
      <c r="KL207" s="172"/>
      <c r="KM207" s="172"/>
      <c r="KN207" s="172"/>
      <c r="KO207" s="172"/>
      <c r="KP207" s="172"/>
      <c r="KQ207" s="172"/>
      <c r="KR207" s="172"/>
      <c r="KS207" s="172"/>
      <c r="KT207" s="172"/>
      <c r="KU207" s="172"/>
      <c r="KV207" s="172"/>
      <c r="KW207" s="172"/>
      <c r="KX207" s="172"/>
      <c r="KY207" s="172"/>
      <c r="KZ207" s="172"/>
      <c r="LA207" s="172"/>
      <c r="LB207" s="172"/>
      <c r="LC207" s="172"/>
      <c r="LD207" s="172"/>
      <c r="LE207" s="172"/>
      <c r="LF207" s="172"/>
      <c r="LG207" s="172"/>
      <c r="LH207" s="172"/>
      <c r="LI207" s="172"/>
      <c r="LJ207" s="172"/>
      <c r="LK207" s="172"/>
      <c r="LL207" s="172"/>
      <c r="LM207" s="172"/>
      <c r="LN207" s="172"/>
      <c r="LO207" s="172"/>
      <c r="LP207" s="172"/>
      <c r="LQ207" s="172"/>
      <c r="LR207" s="172"/>
      <c r="LS207" s="172"/>
      <c r="LT207" s="172"/>
      <c r="LU207" s="172"/>
      <c r="LV207" s="172"/>
      <c r="LW207" s="172"/>
      <c r="LX207" s="172"/>
      <c r="LY207" s="172"/>
      <c r="LZ207" s="172"/>
      <c r="MA207" s="172"/>
      <c r="MB207" s="172"/>
      <c r="MC207" s="172"/>
      <c r="MD207" s="172"/>
      <c r="ME207" s="172"/>
      <c r="MF207" s="172"/>
      <c r="MG207" s="172"/>
      <c r="MH207" s="172"/>
      <c r="MI207" s="172"/>
      <c r="MJ207" s="172"/>
      <c r="MK207" s="172"/>
      <c r="ML207" s="172"/>
      <c r="MM207" s="172"/>
      <c r="MN207" s="172"/>
      <c r="MO207" s="172"/>
      <c r="MP207" s="172"/>
      <c r="MQ207" s="172"/>
      <c r="MR207" s="172"/>
      <c r="MS207" s="172"/>
      <c r="MT207" s="172"/>
      <c r="MU207" s="172"/>
      <c r="MV207" s="172"/>
      <c r="MW207" s="172"/>
      <c r="MX207" s="172"/>
      <c r="MY207" s="172"/>
      <c r="MZ207" s="172"/>
      <c r="NA207" s="172"/>
      <c r="NB207" s="172"/>
      <c r="NC207" s="172"/>
      <c r="ND207" s="172"/>
      <c r="NE207" s="172"/>
      <c r="NF207" s="172"/>
      <c r="NG207" s="172"/>
      <c r="NH207" s="172"/>
      <c r="NI207" s="172"/>
      <c r="NJ207" s="172"/>
      <c r="NK207" s="172"/>
      <c r="NL207" s="172"/>
      <c r="NM207" s="172"/>
      <c r="NN207" s="172"/>
      <c r="NO207" s="172"/>
      <c r="NP207" s="172"/>
      <c r="NQ207" s="172"/>
      <c r="NR207" s="172"/>
      <c r="NS207" s="172"/>
      <c r="NT207" s="172"/>
      <c r="NU207" s="172"/>
      <c r="NV207" s="172"/>
      <c r="NW207" s="172"/>
      <c r="NX207" s="172"/>
      <c r="NY207" s="172"/>
      <c r="NZ207" s="172"/>
      <c r="OA207" s="172"/>
      <c r="OB207" s="172"/>
      <c r="OC207" s="172"/>
      <c r="OD207" s="172"/>
      <c r="OE207" s="172"/>
      <c r="OF207" s="172"/>
      <c r="OG207" s="172"/>
      <c r="OH207" s="172"/>
      <c r="OI207" s="172"/>
      <c r="OJ207" s="172"/>
      <c r="OK207" s="172"/>
      <c r="OL207" s="172"/>
      <c r="OM207" s="172"/>
      <c r="ON207" s="172"/>
      <c r="OO207" s="172"/>
      <c r="OP207" s="172"/>
      <c r="OQ207" s="172"/>
      <c r="OR207" s="172"/>
      <c r="OS207" s="172"/>
      <c r="OT207" s="172"/>
      <c r="OU207" s="172"/>
      <c r="OV207" s="172"/>
      <c r="OW207" s="172"/>
      <c r="OX207" s="172"/>
      <c r="OY207" s="172"/>
      <c r="OZ207" s="172"/>
      <c r="PA207" s="172"/>
      <c r="PB207" s="172"/>
      <c r="PC207" s="172"/>
      <c r="PD207" s="172"/>
      <c r="PE207" s="172"/>
      <c r="PF207" s="172"/>
      <c r="PG207" s="172"/>
      <c r="PH207" s="172"/>
      <c r="PI207" s="172"/>
      <c r="PJ207" s="172"/>
      <c r="PK207" s="172"/>
      <c r="PL207" s="172"/>
      <c r="PM207" s="172"/>
      <c r="PN207" s="172"/>
      <c r="PO207" s="172"/>
      <c r="PP207" s="172"/>
      <c r="PQ207" s="172"/>
      <c r="PR207" s="172"/>
      <c r="PS207" s="172"/>
      <c r="PT207" s="172"/>
      <c r="PU207" s="172"/>
      <c r="PV207" s="172"/>
      <c r="PW207" s="172"/>
      <c r="PX207" s="172"/>
      <c r="PY207" s="172"/>
      <c r="PZ207" s="172"/>
      <c r="QA207" s="172"/>
      <c r="QB207" s="172"/>
      <c r="QC207" s="172"/>
      <c r="QD207" s="172"/>
      <c r="QE207" s="172"/>
      <c r="QF207" s="172"/>
      <c r="QG207" s="172"/>
      <c r="QH207" s="172"/>
      <c r="QI207" s="172"/>
      <c r="QJ207" s="172"/>
      <c r="QK207" s="172"/>
      <c r="QL207" s="172"/>
      <c r="QM207" s="172"/>
      <c r="QN207" s="172"/>
      <c r="QO207" s="172"/>
      <c r="QP207" s="172"/>
      <c r="QQ207" s="172"/>
      <c r="QR207" s="172"/>
      <c r="QS207" s="172"/>
      <c r="QT207" s="172"/>
      <c r="QU207" s="172"/>
      <c r="QV207" s="172"/>
      <c r="QW207" s="172"/>
      <c r="QX207" s="172"/>
      <c r="QY207" s="172"/>
      <c r="QZ207" s="172"/>
      <c r="RA207" s="172"/>
      <c r="RB207" s="172"/>
      <c r="RC207" s="172"/>
      <c r="RD207" s="172"/>
      <c r="RE207" s="172"/>
      <c r="RF207" s="172"/>
      <c r="RG207" s="172"/>
      <c r="RH207" s="172"/>
      <c r="RI207" s="172"/>
      <c r="RJ207" s="172"/>
      <c r="RK207" s="172"/>
      <c r="RL207" s="172"/>
      <c r="RM207" s="172"/>
      <c r="RN207" s="172"/>
      <c r="RO207" s="172"/>
      <c r="RP207" s="172"/>
      <c r="RQ207" s="172"/>
      <c r="RR207" s="172"/>
      <c r="RS207" s="172"/>
      <c r="RT207" s="172"/>
      <c r="RU207" s="172"/>
      <c r="RV207" s="172"/>
      <c r="RW207" s="172"/>
      <c r="RX207" s="172"/>
      <c r="RY207" s="172"/>
      <c r="RZ207" s="172"/>
      <c r="SA207" s="172"/>
      <c r="SB207" s="172"/>
      <c r="SC207" s="172"/>
      <c r="SD207" s="172"/>
      <c r="SE207" s="172"/>
      <c r="SF207" s="172"/>
      <c r="SG207" s="172"/>
      <c r="SH207" s="172"/>
      <c r="SI207" s="172"/>
      <c r="SJ207" s="172"/>
      <c r="SK207" s="172"/>
      <c r="SL207" s="172"/>
      <c r="SM207" s="172"/>
      <c r="SN207" s="172"/>
      <c r="SO207" s="172"/>
      <c r="SP207" s="172"/>
      <c r="SQ207" s="172"/>
      <c r="SR207" s="172"/>
      <c r="SS207" s="172"/>
      <c r="ST207" s="172"/>
      <c r="SU207" s="172"/>
      <c r="SV207" s="172"/>
      <c r="SW207" s="172"/>
      <c r="SX207" s="172"/>
      <c r="SY207" s="172"/>
      <c r="SZ207" s="172"/>
      <c r="TA207" s="172"/>
      <c r="TB207" s="172"/>
      <c r="TC207" s="172"/>
      <c r="TD207" s="172"/>
      <c r="TE207" s="172"/>
      <c r="TF207" s="172"/>
      <c r="TG207" s="172"/>
      <c r="TH207" s="172"/>
      <c r="TI207" s="172"/>
      <c r="TJ207" s="172"/>
      <c r="TK207" s="172"/>
      <c r="TL207" s="172"/>
      <c r="TM207" s="172"/>
      <c r="TN207" s="172"/>
      <c r="TO207" s="172"/>
      <c r="TP207" s="172"/>
      <c r="TQ207" s="172"/>
      <c r="TR207" s="172"/>
      <c r="TS207" s="172"/>
      <c r="TT207" s="172"/>
      <c r="TU207" s="172"/>
      <c r="TV207" s="172"/>
      <c r="TW207" s="172"/>
      <c r="TX207" s="172"/>
      <c r="TY207" s="172"/>
      <c r="TZ207" s="172"/>
      <c r="UA207" s="172"/>
      <c r="UB207" s="172"/>
      <c r="UC207" s="172"/>
      <c r="UD207" s="172"/>
      <c r="UE207" s="172"/>
      <c r="UF207" s="172"/>
      <c r="UG207" s="172"/>
      <c r="UH207" s="172"/>
      <c r="UI207" s="172"/>
      <c r="UJ207" s="172"/>
      <c r="UK207" s="172"/>
      <c r="UL207" s="172"/>
      <c r="UM207" s="172"/>
      <c r="UN207" s="172"/>
      <c r="UO207" s="172"/>
      <c r="UP207" s="172"/>
      <c r="UQ207" s="172"/>
      <c r="UR207" s="172"/>
      <c r="US207" s="172"/>
      <c r="UT207" s="172"/>
      <c r="UU207" s="172"/>
      <c r="UV207" s="172"/>
      <c r="UW207" s="172"/>
      <c r="UX207" s="172"/>
      <c r="UY207" s="172"/>
      <c r="UZ207" s="172"/>
      <c r="VA207" s="172"/>
      <c r="VB207" s="172"/>
      <c r="VC207" s="172"/>
      <c r="VD207" s="172"/>
      <c r="VE207" s="172"/>
      <c r="VF207" s="172"/>
      <c r="VG207" s="172"/>
      <c r="VH207" s="172"/>
      <c r="VI207" s="172"/>
      <c r="VJ207" s="172"/>
      <c r="VK207" s="172"/>
      <c r="VL207" s="172"/>
      <c r="VM207" s="172"/>
      <c r="VN207" s="172"/>
      <c r="VO207" s="172"/>
      <c r="VP207" s="172"/>
      <c r="VQ207" s="172"/>
      <c r="VR207" s="172"/>
      <c r="VS207" s="172"/>
      <c r="VT207" s="172"/>
      <c r="VU207" s="172"/>
      <c r="VV207" s="172"/>
      <c r="VW207" s="172"/>
      <c r="VX207" s="172"/>
      <c r="VY207" s="172"/>
      <c r="VZ207" s="172"/>
      <c r="WA207" s="172"/>
      <c r="WB207" s="172"/>
      <c r="WC207" s="172"/>
      <c r="WD207" s="172"/>
      <c r="WE207" s="172"/>
      <c r="WF207" s="172"/>
      <c r="WG207" s="172"/>
      <c r="WH207" s="172"/>
      <c r="WI207" s="172"/>
      <c r="WJ207" s="172"/>
      <c r="WK207" s="172"/>
      <c r="WL207" s="172"/>
      <c r="WM207" s="172"/>
      <c r="WN207" s="172"/>
      <c r="WO207" s="172"/>
      <c r="WP207" s="172"/>
      <c r="WQ207" s="172"/>
      <c r="WR207" s="172"/>
      <c r="WS207" s="172"/>
      <c r="WT207" s="172"/>
      <c r="WU207" s="172"/>
      <c r="WV207" s="172"/>
      <c r="WW207" s="172"/>
      <c r="WX207" s="172"/>
      <c r="WY207" s="172"/>
      <c r="WZ207" s="172"/>
      <c r="XA207" s="172"/>
      <c r="XB207" s="172"/>
      <c r="XC207" s="172"/>
      <c r="XD207" s="172"/>
      <c r="XE207" s="172"/>
      <c r="XF207" s="172"/>
      <c r="XG207" s="172"/>
      <c r="XH207" s="172"/>
      <c r="XI207" s="172"/>
      <c r="XJ207" s="172"/>
      <c r="XK207" s="172"/>
      <c r="XL207" s="172"/>
      <c r="XM207" s="172"/>
      <c r="XN207" s="172"/>
      <c r="XO207" s="172"/>
      <c r="XP207" s="172"/>
      <c r="XQ207" s="172"/>
      <c r="XR207" s="172"/>
      <c r="XS207" s="172"/>
      <c r="XT207" s="172"/>
      <c r="XU207" s="172"/>
      <c r="XV207" s="172"/>
      <c r="XW207" s="172"/>
      <c r="XX207" s="172"/>
      <c r="XY207" s="172"/>
      <c r="XZ207" s="172"/>
      <c r="YA207" s="172"/>
      <c r="YB207" s="172"/>
      <c r="YC207" s="172"/>
      <c r="YD207" s="172"/>
      <c r="YE207" s="172"/>
      <c r="YF207" s="172"/>
      <c r="YG207" s="172"/>
      <c r="YH207" s="172"/>
      <c r="YI207" s="172"/>
      <c r="YJ207" s="172"/>
      <c r="YK207" s="172"/>
      <c r="YL207" s="172"/>
      <c r="YM207" s="172"/>
      <c r="YN207" s="172"/>
      <c r="YO207" s="172"/>
      <c r="YP207" s="172"/>
      <c r="YQ207" s="172"/>
      <c r="YR207" s="172"/>
      <c r="YS207" s="172"/>
      <c r="YT207" s="172"/>
      <c r="YU207" s="172"/>
      <c r="YV207" s="172"/>
      <c r="YW207" s="172"/>
      <c r="YX207" s="172"/>
      <c r="YY207" s="172"/>
      <c r="YZ207" s="172"/>
      <c r="ZA207" s="172"/>
      <c r="ZB207" s="172"/>
      <c r="ZC207" s="172"/>
      <c r="ZD207" s="172"/>
      <c r="ZE207" s="172"/>
      <c r="ZF207" s="172"/>
      <c r="ZG207" s="172"/>
      <c r="ZH207" s="172"/>
      <c r="ZI207" s="172"/>
      <c r="ZJ207" s="172"/>
      <c r="ZK207" s="172"/>
      <c r="ZL207" s="172"/>
      <c r="ZM207" s="172"/>
      <c r="ZN207" s="172"/>
      <c r="ZO207" s="172"/>
      <c r="ZP207" s="172"/>
      <c r="ZQ207" s="172"/>
      <c r="ZR207" s="172"/>
      <c r="ZS207" s="172"/>
      <c r="ZT207" s="172"/>
      <c r="ZU207" s="172"/>
      <c r="ZV207" s="172"/>
      <c r="ZW207" s="172"/>
      <c r="ZX207" s="172"/>
      <c r="ZY207" s="172"/>
      <c r="ZZ207" s="172"/>
      <c r="AAA207" s="172"/>
      <c r="AAB207" s="172"/>
      <c r="AAC207" s="172"/>
      <c r="AAD207" s="172"/>
      <c r="AAE207" s="172"/>
      <c r="AAF207" s="172"/>
      <c r="AAG207" s="172"/>
      <c r="AAH207" s="172"/>
      <c r="AAI207" s="172"/>
      <c r="AAJ207" s="172"/>
      <c r="AAK207" s="172"/>
      <c r="AAL207" s="172"/>
      <c r="AAM207" s="172"/>
      <c r="AAN207" s="172"/>
      <c r="AAO207" s="172"/>
      <c r="AAP207" s="172"/>
      <c r="AAQ207" s="172"/>
      <c r="AAR207" s="172"/>
      <c r="AAS207" s="172"/>
      <c r="AAT207" s="172"/>
      <c r="AAU207" s="172"/>
      <c r="AAV207" s="172"/>
      <c r="AAW207" s="172"/>
      <c r="AAX207" s="172"/>
      <c r="AAY207" s="172"/>
      <c r="AAZ207" s="172"/>
      <c r="ABA207" s="172"/>
      <c r="ABB207" s="172"/>
      <c r="ABC207" s="172"/>
      <c r="ABD207" s="172"/>
      <c r="ABE207" s="172"/>
      <c r="ABF207" s="172"/>
      <c r="ABG207" s="172"/>
      <c r="ABH207" s="172"/>
      <c r="ABI207" s="172"/>
      <c r="ABJ207" s="172"/>
      <c r="ABK207" s="172"/>
      <c r="ABL207" s="172"/>
      <c r="ABM207" s="172"/>
      <c r="ABN207" s="172"/>
      <c r="ABO207" s="172"/>
      <c r="ABP207" s="172"/>
      <c r="ABQ207" s="172"/>
      <c r="ABR207" s="172"/>
      <c r="ABS207" s="172"/>
      <c r="ABT207" s="172"/>
      <c r="ABU207" s="172"/>
      <c r="ABV207" s="172"/>
      <c r="ABW207" s="172"/>
      <c r="ABX207" s="172"/>
      <c r="ABY207" s="172"/>
      <c r="ABZ207" s="172"/>
      <c r="ACA207" s="172"/>
      <c r="ACB207" s="172"/>
      <c r="ACC207" s="172"/>
      <c r="ACD207" s="172"/>
      <c r="ACE207" s="172"/>
      <c r="ACF207" s="172"/>
      <c r="ACG207" s="172"/>
      <c r="ACH207" s="172"/>
      <c r="ACI207" s="172"/>
      <c r="ACJ207" s="172"/>
      <c r="ACK207" s="172"/>
      <c r="ACL207" s="172"/>
      <c r="ACM207" s="172"/>
      <c r="ACN207" s="172"/>
      <c r="ACO207" s="172"/>
      <c r="ACP207" s="172"/>
      <c r="ACQ207" s="172"/>
      <c r="ACR207" s="172"/>
      <c r="ACS207" s="172"/>
      <c r="ACT207" s="172"/>
      <c r="ACU207" s="172"/>
      <c r="ACV207" s="172"/>
      <c r="ACW207" s="172"/>
      <c r="ACX207" s="172"/>
      <c r="ACY207" s="172"/>
      <c r="ACZ207" s="172"/>
      <c r="ADA207" s="172"/>
      <c r="ADB207" s="172"/>
      <c r="ADC207" s="172"/>
      <c r="ADD207" s="172"/>
      <c r="ADE207" s="172"/>
      <c r="ADF207" s="172"/>
      <c r="ADG207" s="172"/>
      <c r="ADH207" s="172"/>
      <c r="ADI207" s="172"/>
      <c r="ADJ207" s="172"/>
      <c r="ADK207" s="172"/>
      <c r="ADL207" s="172"/>
      <c r="ADM207" s="172"/>
      <c r="ADN207" s="172"/>
      <c r="ADO207" s="172"/>
      <c r="ADP207" s="172"/>
      <c r="ADQ207" s="172"/>
      <c r="ADR207" s="172"/>
      <c r="ADS207" s="172"/>
      <c r="ADT207" s="172"/>
      <c r="ADU207" s="172"/>
      <c r="ADV207" s="172"/>
      <c r="ADW207" s="172"/>
      <c r="ADX207" s="172"/>
      <c r="ADY207" s="172"/>
      <c r="ADZ207" s="172"/>
      <c r="AEA207" s="172"/>
      <c r="AEB207" s="172"/>
      <c r="AEC207" s="172"/>
      <c r="AED207" s="172"/>
      <c r="AEE207" s="172"/>
      <c r="AEF207" s="172"/>
      <c r="AEG207" s="172"/>
      <c r="AEH207" s="172"/>
      <c r="AEI207" s="172"/>
      <c r="AEJ207" s="172"/>
      <c r="AEK207" s="172"/>
      <c r="AEL207" s="172"/>
      <c r="AEM207" s="172"/>
      <c r="AEN207" s="172"/>
      <c r="AEO207" s="172"/>
      <c r="AEP207" s="172"/>
      <c r="AEQ207" s="172"/>
      <c r="AER207" s="172"/>
      <c r="AES207" s="172"/>
      <c r="AET207" s="172"/>
      <c r="AEU207" s="172"/>
      <c r="AEV207" s="172"/>
      <c r="AEW207" s="172"/>
      <c r="AEX207" s="172"/>
      <c r="AEY207" s="172"/>
      <c r="AEZ207" s="172"/>
      <c r="AFA207" s="172"/>
      <c r="AFB207" s="172"/>
      <c r="AFC207" s="172"/>
      <c r="AFD207" s="172"/>
      <c r="AFE207" s="172"/>
      <c r="AFF207" s="172"/>
      <c r="AFG207" s="172"/>
      <c r="AFH207" s="172"/>
      <c r="AFI207" s="172"/>
      <c r="AFJ207" s="172"/>
      <c r="AFK207" s="172"/>
      <c r="AFL207" s="172"/>
      <c r="AFM207" s="172"/>
      <c r="AFN207" s="172"/>
      <c r="AFO207" s="172"/>
      <c r="AFP207" s="172"/>
      <c r="AFQ207" s="172"/>
      <c r="AFR207" s="172"/>
      <c r="AFS207" s="172"/>
      <c r="AFT207" s="172"/>
      <c r="AFU207" s="172"/>
      <c r="AFV207" s="172"/>
      <c r="AFW207" s="172"/>
      <c r="AFX207" s="172"/>
      <c r="AFY207" s="172"/>
      <c r="AFZ207" s="172"/>
      <c r="AGA207" s="172"/>
      <c r="AGB207" s="172"/>
      <c r="AGC207" s="172"/>
      <c r="AGD207" s="172"/>
      <c r="AGE207" s="172"/>
      <c r="AGF207" s="172"/>
      <c r="AGG207" s="172"/>
      <c r="AGH207" s="172"/>
      <c r="AGI207" s="172"/>
      <c r="AGJ207" s="172"/>
      <c r="AGK207" s="172"/>
      <c r="AGL207" s="172"/>
      <c r="AGM207" s="172"/>
      <c r="AGN207" s="172"/>
      <c r="AGO207" s="172"/>
      <c r="AGP207" s="172"/>
      <c r="AGQ207" s="172"/>
      <c r="AGR207" s="172"/>
      <c r="AGS207" s="172"/>
      <c r="AGT207" s="172"/>
      <c r="AGU207" s="172"/>
      <c r="AGV207" s="172"/>
      <c r="AGW207" s="172"/>
      <c r="AGX207" s="172"/>
      <c r="AGY207" s="172"/>
      <c r="AGZ207" s="172"/>
      <c r="AHA207" s="172"/>
      <c r="AHB207" s="172"/>
      <c r="AHC207" s="172"/>
      <c r="AHD207" s="172"/>
      <c r="AHE207" s="172"/>
      <c r="AHF207" s="172"/>
      <c r="AHG207" s="172"/>
      <c r="AHH207" s="172"/>
      <c r="AHI207" s="172"/>
      <c r="AHJ207" s="172"/>
      <c r="AHK207" s="172"/>
      <c r="AHL207" s="172"/>
      <c r="AHM207" s="172"/>
      <c r="AHN207" s="172"/>
      <c r="AHO207" s="172"/>
      <c r="AHP207" s="172"/>
      <c r="AHQ207" s="172"/>
      <c r="AHR207" s="172"/>
      <c r="AHS207" s="172"/>
      <c r="AHT207" s="172"/>
      <c r="AHU207" s="172"/>
      <c r="AHV207" s="172"/>
      <c r="AHW207" s="172"/>
      <c r="AHX207" s="172"/>
      <c r="AHY207" s="172"/>
      <c r="AHZ207" s="172"/>
      <c r="AIA207" s="172"/>
      <c r="AIB207" s="172"/>
      <c r="AIC207" s="172"/>
      <c r="AID207" s="172"/>
      <c r="AIE207" s="172"/>
      <c r="AIF207" s="172"/>
      <c r="AIG207" s="172"/>
      <c r="AIH207" s="172"/>
      <c r="AII207" s="172"/>
      <c r="AIJ207" s="172"/>
      <c r="AIK207" s="172"/>
      <c r="AIL207" s="172"/>
      <c r="AIM207" s="172"/>
      <c r="AIN207" s="172"/>
      <c r="AIO207" s="172"/>
      <c r="AIP207" s="172"/>
      <c r="AIQ207" s="172"/>
      <c r="AIR207" s="172"/>
      <c r="AIS207" s="172"/>
      <c r="AIT207" s="172"/>
      <c r="AIU207" s="172"/>
      <c r="AIV207" s="172"/>
      <c r="AIW207" s="172"/>
      <c r="AIX207" s="172"/>
      <c r="AIY207" s="172"/>
      <c r="AIZ207" s="172"/>
      <c r="AJA207" s="172"/>
      <c r="AJB207" s="172"/>
      <c r="AJC207" s="172"/>
      <c r="AJD207" s="172"/>
      <c r="AJE207" s="172"/>
      <c r="AJF207" s="172"/>
      <c r="AJG207" s="172"/>
      <c r="AJH207" s="172"/>
      <c r="AJI207" s="172"/>
      <c r="AJJ207" s="172"/>
      <c r="AJK207" s="172"/>
      <c r="AJL207" s="172"/>
      <c r="AJM207" s="172"/>
      <c r="AJN207" s="172"/>
      <c r="AJO207" s="172"/>
      <c r="AJP207" s="172"/>
      <c r="AJQ207" s="172"/>
      <c r="AJR207" s="172"/>
      <c r="AJS207" s="172"/>
      <c r="AJT207" s="172"/>
      <c r="AJU207" s="172"/>
      <c r="AJV207" s="172"/>
      <c r="AJW207" s="172"/>
      <c r="AJX207" s="172"/>
      <c r="AJY207" s="172"/>
      <c r="AJZ207" s="172"/>
      <c r="AKA207" s="172"/>
      <c r="AKB207" s="172"/>
      <c r="AKC207" s="172"/>
      <c r="AKD207" s="172"/>
      <c r="AKE207" s="172"/>
      <c r="AKF207" s="172"/>
      <c r="AKG207" s="172"/>
      <c r="AKH207" s="172"/>
      <c r="AKI207" s="172"/>
      <c r="AKJ207" s="172"/>
      <c r="AKK207" s="172"/>
      <c r="AKL207" s="172"/>
      <c r="AKM207" s="172"/>
      <c r="AKN207" s="172"/>
      <c r="AKO207" s="172"/>
      <c r="AKP207" s="172"/>
      <c r="AKQ207" s="172"/>
      <c r="AKR207" s="172"/>
      <c r="AKS207" s="172"/>
      <c r="AKT207" s="172"/>
      <c r="AKU207" s="172"/>
      <c r="AKV207" s="172"/>
      <c r="AKW207" s="172"/>
      <c r="AKX207" s="172"/>
      <c r="AKY207" s="172"/>
      <c r="AKZ207" s="172"/>
      <c r="ALA207" s="172"/>
      <c r="ALB207" s="172"/>
      <c r="ALC207" s="172"/>
      <c r="ALD207" s="172"/>
      <c r="ALE207" s="172"/>
      <c r="ALF207" s="172"/>
      <c r="ALG207" s="172"/>
      <c r="ALH207" s="172"/>
      <c r="ALI207" s="172"/>
      <c r="ALJ207" s="172"/>
      <c r="ALK207" s="172"/>
      <c r="ALL207" s="172"/>
      <c r="ALM207" s="172"/>
      <c r="ALN207" s="172"/>
      <c r="ALO207" s="172"/>
      <c r="ALP207" s="172"/>
      <c r="ALQ207" s="172"/>
      <c r="ALR207" s="172"/>
      <c r="ALS207" s="172"/>
      <c r="ALT207" s="172"/>
      <c r="ALU207" s="172"/>
      <c r="ALV207" s="172"/>
      <c r="ALW207" s="172"/>
      <c r="ALX207" s="172"/>
      <c r="ALY207" s="172"/>
      <c r="ALZ207" s="172"/>
      <c r="AMA207" s="172"/>
      <c r="AMB207" s="172"/>
      <c r="AMC207" s="172"/>
      <c r="AMD207" s="172"/>
      <c r="AME207" s="172"/>
      <c r="AMF207" s="172"/>
      <c r="AMG207" s="172"/>
      <c r="AMH207" s="172"/>
      <c r="AMI207" s="172"/>
      <c r="AMJ207" s="172"/>
      <c r="AMK207" s="172"/>
      <c r="AML207" s="172"/>
      <c r="AMM207" s="172"/>
      <c r="AMN207" s="172"/>
      <c r="AMO207" s="172"/>
      <c r="AMP207" s="172"/>
      <c r="AMQ207" s="172"/>
      <c r="AMR207" s="172"/>
      <c r="AMS207" s="172"/>
      <c r="AMT207" s="172"/>
      <c r="AMU207" s="172"/>
      <c r="AMV207" s="172"/>
      <c r="AMW207" s="172"/>
      <c r="AMX207" s="172"/>
      <c r="AMY207" s="172"/>
      <c r="AMZ207" s="172"/>
      <c r="ANA207" s="172"/>
      <c r="ANB207" s="172"/>
      <c r="ANC207" s="172"/>
      <c r="AND207" s="172"/>
      <c r="ANE207" s="172"/>
      <c r="ANF207" s="172"/>
      <c r="ANG207" s="172"/>
      <c r="ANH207" s="172"/>
      <c r="ANI207" s="172"/>
      <c r="ANJ207" s="172"/>
    </row>
    <row r="208" spans="1:1050" s="206" customFormat="1" ht="26.1" customHeight="1" outlineLevel="2" x14ac:dyDescent="0.2">
      <c r="A208" s="386">
        <f>EJ208</f>
        <v>920</v>
      </c>
      <c r="B208" s="387" t="s">
        <v>137</v>
      </c>
      <c r="C208" s="387" t="s">
        <v>226</v>
      </c>
      <c r="D208" s="387" t="s">
        <v>114</v>
      </c>
      <c r="E208" s="387" t="s">
        <v>127</v>
      </c>
      <c r="F208" s="387" t="s">
        <v>247</v>
      </c>
      <c r="G208" s="388" t="s">
        <v>327</v>
      </c>
      <c r="H208" s="389" t="s">
        <v>135</v>
      </c>
      <c r="I208" s="389">
        <v>28</v>
      </c>
      <c r="J208" s="391">
        <v>1091.02</v>
      </c>
      <c r="K208" s="391"/>
      <c r="L208" s="391">
        <v>958.01</v>
      </c>
      <c r="M208" s="391">
        <v>853.21</v>
      </c>
      <c r="N208" s="391"/>
      <c r="O208" s="391"/>
      <c r="P208" s="391"/>
      <c r="Q208" s="391"/>
      <c r="R208" s="391"/>
      <c r="S208" s="391"/>
      <c r="T208" s="391">
        <f t="shared" si="146"/>
        <v>2902.24</v>
      </c>
      <c r="U208" s="391">
        <f t="shared" si="147"/>
        <v>38924.94</v>
      </c>
      <c r="V208" s="389">
        <v>11</v>
      </c>
      <c r="W208" s="392">
        <v>28</v>
      </c>
      <c r="X208" s="393">
        <f>VLOOKUP(W208,'[1]PPTOS GENERALES 2024'!$AL$11:$AN$40,3)*Y208</f>
        <v>1000.81</v>
      </c>
      <c r="Y208" s="394">
        <v>1</v>
      </c>
      <c r="Z208" s="395">
        <f>VLOOKUP(C208,'[1]PPTOS GENERALES 2024'!$AL$3:$AO$8,4)*Y208</f>
        <v>1333.4</v>
      </c>
      <c r="AA208" s="395">
        <f>VLOOKUP(C208,'[1]PPTOS GENERALES 2024'!$AL$3:$AP$8,5)*DM208*Y208</f>
        <v>0</v>
      </c>
      <c r="AB208" s="395"/>
      <c r="AC208" s="391">
        <f>VLOOKUP(C208,'[1]PPTOS GENERALES 2024'!$AU$3:$AV$8,2)*Y208</f>
        <v>822.82899999999995</v>
      </c>
      <c r="AD208" s="391">
        <f>VLOOKUP(C208,'[1]PPTOS GENERALES 2024'!$AU$3:$AW$8,3)*DM208*Y208</f>
        <v>0</v>
      </c>
      <c r="AE208" s="391">
        <f>VLOOKUP(I208,'[1]PPTOS GENERALES 2024'!$AL$11:$AN$40,3)*Y208</f>
        <v>1000.81</v>
      </c>
      <c r="AF208" s="391">
        <f t="shared" si="153"/>
        <v>0</v>
      </c>
      <c r="AG208" s="391">
        <f>VLOOKUP(V208,'[1]PPTOS GENERALES 2024'!$AL$45:$AU$56,10)*Y208</f>
        <v>1125.08</v>
      </c>
      <c r="AH208" s="391"/>
      <c r="AI208" s="391"/>
      <c r="AJ208" s="391"/>
      <c r="AK208" s="403">
        <v>0</v>
      </c>
      <c r="AL208" s="391">
        <f>VLOOKUP(V208,'[1]PPTOS GENERALES 2024'!$AL$45:$BB$56,12)*AK208</f>
        <v>0</v>
      </c>
      <c r="AM208" s="403">
        <v>1</v>
      </c>
      <c r="AN208" s="391">
        <f>VLOOKUP(V208,'[1]PPTOS GENERALES 2024'!$AL$45:$BB$56,14)*AM208</f>
        <v>925.36000000000013</v>
      </c>
      <c r="AO208" s="403"/>
      <c r="AP208" s="391">
        <f>VLOOKUP(V208,'[1]PPTOS GENERALES 2024'!$AL$45:$BB$56,15)*AO208</f>
        <v>0</v>
      </c>
      <c r="AQ208" s="403"/>
      <c r="AR208" s="391">
        <f>VLOOKUP(V208,'[1]PPTOS GENERALES 2024'!$AL$45:$BB$56,17)*AQ208</f>
        <v>0</v>
      </c>
      <c r="AS208" s="403"/>
      <c r="AT208" s="391">
        <f>VLOOKUP(V208,'[1]PPTOS GENERALES 2024'!$AL$45:$BG$56,18)*AS208</f>
        <v>0</v>
      </c>
      <c r="AU208" s="389"/>
      <c r="AV208" s="391">
        <f>VLOOKUP(V208,'[1]PPTOS GENERALES 2024'!$AL$45:$BG$56,19)*AU208</f>
        <v>0</v>
      </c>
      <c r="AW208" s="389"/>
      <c r="AX208" s="391">
        <f>VLOOKUP(V208,'[1]PPTOS GENERALES 2024'!$AL$45:$BG$56,20)*AW208</f>
        <v>0</v>
      </c>
      <c r="AY208" s="389"/>
      <c r="AZ208" s="391">
        <f>VLOOKUP(V208,'[1]PPTOS GENERALES 2024'!$AL$45:$BG$56,21)*AY208</f>
        <v>0</v>
      </c>
      <c r="BA208" s="389"/>
      <c r="BB208" s="391">
        <f>VLOOKUP(V208,'[1]PPTOS GENERALES 2024'!$AL$45:$BG$56,22)*BA208</f>
        <v>0</v>
      </c>
      <c r="BC208" s="389"/>
      <c r="BD208" s="270">
        <f>VLOOKUP(V208,'[1]PPTOS GENERALES 2024'!$AL$45:$BZ$56,23)*BC208</f>
        <v>0</v>
      </c>
      <c r="BE208" s="389"/>
      <c r="BF208" s="270">
        <f>VLOOKUP(V208,'[1]PPTOS GENERALES 2024'!$AL$45:$BZ$56,24)*BE208</f>
        <v>0</v>
      </c>
      <c r="BG208" s="389"/>
      <c r="BH208" s="270">
        <f>VLOOKUP(V208,'[1]PPTOS GENERALES 2024'!$AL$45:$BZ$56,25)*BG208</f>
        <v>0</v>
      </c>
      <c r="BI208" s="389"/>
      <c r="BJ208" s="270">
        <f>VLOOKUP(V208,'[1]PPTOS GENERALES 2024'!$AL$45:$BZ$56,26)*BI208</f>
        <v>0</v>
      </c>
      <c r="BK208" s="389"/>
      <c r="BL208" s="270">
        <f>VLOOKUP(V208,'[1]PPTOS GENERALES 2024'!$AL$45:$BZ$56,27)*BK208</f>
        <v>0</v>
      </c>
      <c r="BM208" s="270"/>
      <c r="BN208" s="270">
        <f>VLOOKUP(V208,'[1]PPTOS GENERALES 2024'!$AL$45:$BZ$56,28)*BM208</f>
        <v>0</v>
      </c>
      <c r="BO208" s="270"/>
      <c r="BP208" s="270">
        <f>VLOOKUP(V208,'[1]PPTOS GENERALES 2024'!$AL$45:$BZ$56,29)*BO208</f>
        <v>0</v>
      </c>
      <c r="BQ208" s="270"/>
      <c r="BR208" s="270">
        <f>VLOOKUP(V208,'[1]PPTOS GENERALES 2024'!$AL$45:$BZ$56,30)*BQ208</f>
        <v>0</v>
      </c>
      <c r="BS208" s="270"/>
      <c r="BT208" s="270">
        <f>VLOOKUP(V208,'[1]PPTOS GENERALES 2024'!$AL$45:$BZ$56,31)*BS208</f>
        <v>0</v>
      </c>
      <c r="BU208" s="270"/>
      <c r="BV208" s="270">
        <f>VLOOKUP(V208,'[1]PPTOS GENERALES 2024'!$AL$45:$BZ$56,32)*BU208</f>
        <v>0</v>
      </c>
      <c r="BW208" s="270"/>
      <c r="BX208" s="270">
        <f>VLOOKUP(V208,'[1]PPTOS GENERALES 2024'!$AL$45:$BZ$56,33)*BW208</f>
        <v>0</v>
      </c>
      <c r="BY208" s="270"/>
      <c r="BZ208" s="270">
        <f>VLOOKUP(V208,'[1]PPTOS GENERALES 2024'!$AL$45:$BZ$56,34)*BY208</f>
        <v>0</v>
      </c>
      <c r="CA208" s="270"/>
      <c r="CB208" s="270">
        <f>VLOOKUP(V208,'[1]PPTOS GENERALES 2024'!$AL$45:$BZ$56,35)*CA208</f>
        <v>0</v>
      </c>
      <c r="CC208" s="270">
        <v>0</v>
      </c>
      <c r="CD208" s="270">
        <f>VLOOKUP(V208,'[1]PPTOS GENERALES 2024'!$AL$45:$BZ$56,36)*CC208</f>
        <v>0</v>
      </c>
      <c r="CE208" s="270">
        <v>0</v>
      </c>
      <c r="CF208" s="270">
        <f>VLOOKUP(V208,'[1]PPTOS GENERALES 2024'!$AL$45:$BZ$56,37)*CE208</f>
        <v>0</v>
      </c>
      <c r="CG208" s="270">
        <v>0</v>
      </c>
      <c r="CH208" s="270">
        <f>VLOOKUP(V208,'[1]PPTOS GENERALES 2024'!$AL$45:$BZ$56,38)*CG208</f>
        <v>0</v>
      </c>
      <c r="CI208" s="270">
        <v>0</v>
      </c>
      <c r="CJ208" s="270">
        <f>VLOOKUP(V208,'[1]PPTOS GENERALES 2024'!$AL$45:$BZ$56,39)*CI208</f>
        <v>0</v>
      </c>
      <c r="CK208" s="270"/>
      <c r="CL208" s="270">
        <f>VLOOKUP(V208,'[1]PPTOS GENERALES 2024'!$AL$45:$BZ$56,40)*CK208</f>
        <v>0</v>
      </c>
      <c r="CM208" s="270"/>
      <c r="CN208" s="270">
        <f>VLOOKUP(V208,'[1]PPTOS GENERALES 2024'!$AL$45:$BZ$56,41)*CM208</f>
        <v>0</v>
      </c>
      <c r="CO208" s="270">
        <f t="shared" si="154"/>
        <v>17646.46</v>
      </c>
      <c r="CP208" s="391"/>
      <c r="CQ208" s="391"/>
      <c r="CR208" s="391"/>
      <c r="CS208" s="391"/>
      <c r="CT208" s="391"/>
      <c r="CU208" s="391">
        <f t="array" ref="CU208">ROUND((AA208*12)+ (AD208*2)+AB208,2)</f>
        <v>0</v>
      </c>
      <c r="CV208" s="270">
        <f t="shared" si="145"/>
        <v>17646.46</v>
      </c>
      <c r="CW208" s="391">
        <f t="array" ref="CW208">ROUND((AE208+AF208)*14,2)</f>
        <v>14011.34</v>
      </c>
      <c r="CX208" s="391">
        <f t="array" ref="CX208">ROUND(AG208*14,2)</f>
        <v>15751.12</v>
      </c>
      <c r="CY208" s="270">
        <f t="shared" si="136"/>
        <v>12955.04</v>
      </c>
      <c r="CZ208" s="278">
        <f t="shared" si="137"/>
        <v>28706.160000000003</v>
      </c>
      <c r="DA208" s="129">
        <f t="shared" si="144"/>
        <v>60363.96</v>
      </c>
      <c r="DB208" s="390">
        <v>0</v>
      </c>
      <c r="DC208" s="400">
        <f t="shared" si="148"/>
        <v>48430.06</v>
      </c>
      <c r="DD208" s="401">
        <f t="shared" si="149"/>
        <v>0.24419099939524624</v>
      </c>
      <c r="DE208" s="391"/>
      <c r="DF208" s="391"/>
      <c r="DG208" s="391">
        <f t="shared" si="150"/>
        <v>4384.6499999999996</v>
      </c>
      <c r="DH208" s="389" t="e">
        <f>#REF!-#REF!</f>
        <v>#REF!</v>
      </c>
      <c r="DI208" s="402" t="s">
        <v>122</v>
      </c>
      <c r="DJ208" s="413"/>
      <c r="DK208" s="411"/>
      <c r="DL208" s="403">
        <f t="shared" si="151"/>
        <v>0</v>
      </c>
      <c r="DM208" s="403">
        <f t="shared" si="152"/>
        <v>0</v>
      </c>
      <c r="DN208" s="404">
        <f>ROUND(AF208/30,2)</f>
        <v>0</v>
      </c>
      <c r="DO208" s="405">
        <f>ROUND(AJ208/30,2)</f>
        <v>0</v>
      </c>
      <c r="DP208" s="405">
        <f>ROUND(AL208/30,2)</f>
        <v>0</v>
      </c>
      <c r="DQ208" s="405">
        <f>ROUND(AN208/30,2)</f>
        <v>30.85</v>
      </c>
      <c r="DR208" s="405">
        <f>ROUND(AP208/30,2)</f>
        <v>0</v>
      </c>
      <c r="DS208" s="405">
        <f>ROUND(AR208/30,2)</f>
        <v>0</v>
      </c>
      <c r="DT208" s="405">
        <f>ROUND(AT208/30,2)</f>
        <v>0</v>
      </c>
      <c r="DU208" s="405">
        <f>ROUND(AV208/30,2)</f>
        <v>0</v>
      </c>
      <c r="DV208" s="405">
        <f>ROUND(AX208/30,2)</f>
        <v>0</v>
      </c>
      <c r="DW208" s="405">
        <f>ROUND(AZ208/30,2)</f>
        <v>0</v>
      </c>
      <c r="DX208" s="405">
        <f>ROUND(BB208/30,2)</f>
        <v>0</v>
      </c>
      <c r="DY208" s="204"/>
      <c r="DZ208" s="406">
        <v>725</v>
      </c>
      <c r="EA208" s="406">
        <v>5135.2299999999996</v>
      </c>
      <c r="EB208" s="407" t="e">
        <f>#REF!-DZ208</f>
        <v>#REF!</v>
      </c>
      <c r="EC208" s="408">
        <f>DG208-EA208</f>
        <v>-750.57999999999993</v>
      </c>
      <c r="ED208" s="409">
        <f>ROUND(DB208/2,2)</f>
        <v>0</v>
      </c>
      <c r="EE208" s="204"/>
      <c r="EF208" s="204"/>
      <c r="EG208" s="204"/>
      <c r="EH208" s="204"/>
      <c r="EI208" s="134" t="s">
        <v>123</v>
      </c>
      <c r="EJ208" s="124">
        <v>920</v>
      </c>
      <c r="EK208" s="295" t="s">
        <v>318</v>
      </c>
      <c r="EL208" s="295">
        <v>2</v>
      </c>
      <c r="EM208" s="205">
        <v>0</v>
      </c>
      <c r="EN208" s="300" t="s">
        <v>132</v>
      </c>
      <c r="EO208" s="537" t="s">
        <v>132</v>
      </c>
      <c r="EP208" s="172"/>
      <c r="EQ208" s="172"/>
      <c r="ER208" s="172"/>
      <c r="ES208" s="172"/>
      <c r="ET208" s="172"/>
      <c r="EU208" s="172"/>
      <c r="EV208" s="172"/>
      <c r="EW208" s="172"/>
      <c r="EX208" s="172"/>
      <c r="EY208" s="172"/>
      <c r="EZ208" s="172"/>
      <c r="FA208" s="172"/>
      <c r="FB208" s="172"/>
      <c r="FC208" s="172"/>
      <c r="FD208" s="172"/>
      <c r="FE208" s="172"/>
      <c r="FF208" s="172"/>
      <c r="FG208" s="172"/>
      <c r="FH208" s="172"/>
      <c r="FI208" s="172"/>
      <c r="FJ208" s="172"/>
      <c r="FK208" s="172"/>
      <c r="FL208" s="172"/>
      <c r="FM208" s="172"/>
      <c r="FN208" s="172"/>
      <c r="FO208" s="172"/>
      <c r="FP208" s="172"/>
      <c r="FQ208" s="172"/>
      <c r="FR208" s="172"/>
      <c r="FS208" s="172"/>
      <c r="FT208" s="172"/>
      <c r="FU208" s="172"/>
      <c r="FV208" s="172"/>
      <c r="FW208" s="172"/>
      <c r="FX208" s="172"/>
      <c r="FY208" s="172"/>
      <c r="FZ208" s="172"/>
      <c r="GA208" s="172"/>
      <c r="GB208" s="172"/>
      <c r="GC208" s="172"/>
      <c r="GD208" s="172"/>
      <c r="GE208" s="172"/>
      <c r="GF208" s="172"/>
      <c r="GG208" s="172"/>
      <c r="GH208" s="172"/>
      <c r="GI208" s="172"/>
      <c r="GJ208" s="172"/>
      <c r="GK208" s="172"/>
      <c r="GL208" s="172"/>
      <c r="GM208" s="172"/>
      <c r="GN208" s="172"/>
      <c r="GO208" s="172"/>
      <c r="GP208" s="172"/>
      <c r="GQ208" s="172"/>
      <c r="GR208" s="172"/>
      <c r="GS208" s="172"/>
      <c r="GT208" s="172"/>
      <c r="GU208" s="172"/>
      <c r="GV208" s="172"/>
      <c r="GW208" s="172"/>
      <c r="GX208" s="172"/>
      <c r="GY208" s="172"/>
      <c r="GZ208" s="172"/>
      <c r="HA208" s="172"/>
      <c r="HB208" s="172"/>
      <c r="HC208" s="172"/>
      <c r="HD208" s="172"/>
      <c r="HE208" s="172"/>
      <c r="HF208" s="172"/>
      <c r="HG208" s="172"/>
      <c r="HH208" s="172"/>
      <c r="HI208" s="172"/>
      <c r="HJ208" s="172"/>
      <c r="HK208" s="172"/>
      <c r="HL208" s="172"/>
      <c r="HM208" s="172"/>
      <c r="HN208" s="172"/>
      <c r="HO208" s="172"/>
      <c r="HP208" s="172"/>
      <c r="HQ208" s="172"/>
      <c r="HR208" s="172"/>
      <c r="HS208" s="172"/>
      <c r="HT208" s="172"/>
      <c r="HU208" s="172"/>
      <c r="HV208" s="172"/>
      <c r="HW208" s="172"/>
      <c r="HX208" s="172"/>
      <c r="HY208" s="172"/>
      <c r="HZ208" s="172"/>
      <c r="IA208" s="172"/>
      <c r="IB208" s="172"/>
      <c r="IC208" s="172"/>
      <c r="ID208" s="172"/>
      <c r="IE208" s="172"/>
      <c r="IF208" s="172"/>
      <c r="IG208" s="172"/>
      <c r="IH208" s="172"/>
      <c r="II208" s="172"/>
      <c r="IJ208" s="172"/>
      <c r="IK208" s="172"/>
      <c r="IL208" s="172"/>
      <c r="IM208" s="172"/>
      <c r="IN208" s="172"/>
      <c r="IO208" s="172"/>
      <c r="IP208" s="576"/>
      <c r="IQ208" s="576"/>
      <c r="IR208" s="576"/>
      <c r="IS208" s="576"/>
      <c r="IT208" s="576"/>
      <c r="IU208" s="576"/>
      <c r="IV208" s="576"/>
      <c r="IW208" s="576"/>
      <c r="IX208" s="576"/>
      <c r="IY208" s="576"/>
      <c r="IZ208" s="576"/>
      <c r="JA208" s="576"/>
      <c r="JB208" s="576"/>
      <c r="JC208" s="576"/>
      <c r="JD208" s="576"/>
      <c r="JE208" s="576"/>
      <c r="JF208" s="576"/>
      <c r="JG208" s="576"/>
      <c r="JH208" s="576"/>
      <c r="JI208" s="576"/>
      <c r="JJ208" s="576"/>
      <c r="JK208" s="576"/>
      <c r="JL208" s="576"/>
      <c r="JM208" s="576"/>
      <c r="JN208" s="576"/>
      <c r="JO208" s="576"/>
      <c r="JP208" s="576"/>
      <c r="JQ208" s="576"/>
      <c r="JR208" s="576"/>
      <c r="JS208" s="576"/>
      <c r="JT208" s="576"/>
      <c r="JU208" s="576"/>
      <c r="JV208" s="576"/>
      <c r="JW208" s="576"/>
      <c r="JX208" s="576"/>
      <c r="JY208" s="576"/>
      <c r="JZ208" s="576"/>
      <c r="KA208" s="576"/>
      <c r="KB208" s="576"/>
      <c r="KC208" s="576"/>
      <c r="KD208" s="576"/>
      <c r="KE208" s="576"/>
      <c r="KF208" s="576"/>
      <c r="KG208" s="576"/>
      <c r="KH208" s="576"/>
      <c r="KI208" s="576"/>
      <c r="KJ208" s="576"/>
      <c r="KK208" s="576"/>
      <c r="KL208" s="576"/>
      <c r="KM208" s="576"/>
      <c r="KN208" s="576"/>
      <c r="KO208" s="576"/>
      <c r="KP208" s="576"/>
      <c r="KQ208" s="576"/>
      <c r="KR208" s="576"/>
      <c r="KS208" s="576"/>
      <c r="KT208" s="576"/>
      <c r="KU208" s="576"/>
      <c r="KV208" s="576"/>
      <c r="KW208" s="576"/>
      <c r="KX208" s="576"/>
      <c r="KY208" s="576"/>
      <c r="KZ208" s="576"/>
      <c r="LA208" s="576"/>
      <c r="LB208" s="576"/>
      <c r="LC208" s="576"/>
      <c r="LD208" s="576"/>
      <c r="LE208" s="576"/>
      <c r="LF208" s="576"/>
      <c r="LG208" s="576"/>
      <c r="LH208" s="576"/>
      <c r="LI208" s="576"/>
      <c r="LJ208" s="576"/>
      <c r="LK208" s="576"/>
      <c r="LL208" s="576"/>
      <c r="LM208" s="576"/>
      <c r="LN208" s="576"/>
      <c r="LO208" s="576"/>
      <c r="LP208" s="576"/>
      <c r="LQ208" s="576"/>
      <c r="LR208" s="576"/>
      <c r="LS208" s="576"/>
      <c r="LT208" s="576"/>
      <c r="LU208" s="576"/>
      <c r="LV208" s="576"/>
      <c r="LW208" s="576"/>
      <c r="LX208" s="576"/>
      <c r="LY208" s="576"/>
      <c r="LZ208" s="576"/>
      <c r="MA208" s="576"/>
      <c r="MB208" s="576"/>
      <c r="MC208" s="576"/>
      <c r="MD208" s="576"/>
      <c r="ME208" s="576"/>
      <c r="MF208" s="576"/>
      <c r="MG208" s="576"/>
      <c r="MH208" s="576"/>
      <c r="MI208" s="576"/>
      <c r="MJ208" s="576"/>
      <c r="MK208" s="576"/>
      <c r="ML208" s="576"/>
      <c r="MM208" s="576"/>
      <c r="MN208" s="576"/>
      <c r="MO208" s="576"/>
      <c r="MP208" s="576"/>
      <c r="MQ208" s="576"/>
      <c r="MR208" s="576"/>
      <c r="MS208" s="576"/>
      <c r="MT208" s="576"/>
      <c r="MU208" s="576"/>
      <c r="MV208" s="576"/>
      <c r="MW208" s="576"/>
      <c r="MX208" s="576"/>
      <c r="MY208" s="576"/>
      <c r="MZ208" s="576"/>
      <c r="NA208" s="576"/>
      <c r="NB208" s="576"/>
      <c r="NC208" s="576"/>
      <c r="ND208" s="576"/>
      <c r="NE208" s="576"/>
      <c r="NF208" s="576"/>
      <c r="NG208" s="576"/>
      <c r="NH208" s="576"/>
      <c r="NI208" s="576"/>
      <c r="NJ208" s="576"/>
      <c r="NK208" s="576"/>
      <c r="NL208" s="576"/>
      <c r="NM208" s="576"/>
      <c r="NN208" s="576"/>
      <c r="NO208" s="576"/>
      <c r="NP208" s="576"/>
      <c r="NQ208" s="576"/>
      <c r="NR208" s="576"/>
      <c r="NS208" s="576"/>
      <c r="NT208" s="576"/>
      <c r="NU208" s="576"/>
      <c r="NV208" s="576"/>
      <c r="NW208" s="576"/>
      <c r="NX208" s="576"/>
      <c r="NY208" s="576"/>
      <c r="NZ208" s="576"/>
      <c r="OA208" s="576"/>
      <c r="OB208" s="576"/>
      <c r="OC208" s="576"/>
      <c r="OD208" s="576"/>
      <c r="OE208" s="576"/>
      <c r="OF208" s="576"/>
      <c r="OG208" s="576"/>
      <c r="OH208" s="576"/>
      <c r="OI208" s="576"/>
      <c r="OJ208" s="576"/>
      <c r="OK208" s="576"/>
      <c r="OL208" s="576"/>
      <c r="OM208" s="576"/>
      <c r="ON208" s="576"/>
      <c r="OO208" s="576"/>
      <c r="OP208" s="576"/>
      <c r="OQ208" s="576"/>
      <c r="OR208" s="576"/>
      <c r="OS208" s="576"/>
      <c r="OT208" s="576"/>
      <c r="OU208" s="576"/>
      <c r="OV208" s="576"/>
      <c r="OW208" s="576"/>
      <c r="OX208" s="576"/>
      <c r="OY208" s="576"/>
      <c r="OZ208" s="576"/>
      <c r="PA208" s="576"/>
      <c r="PB208" s="576"/>
      <c r="PC208" s="576"/>
      <c r="PD208" s="576"/>
      <c r="PE208" s="576"/>
      <c r="PF208" s="576"/>
      <c r="PG208" s="576"/>
      <c r="PH208" s="576"/>
      <c r="PI208" s="576"/>
      <c r="PJ208" s="576"/>
      <c r="PK208" s="576"/>
      <c r="PL208" s="576"/>
      <c r="PM208" s="576"/>
      <c r="PN208" s="576"/>
      <c r="PO208" s="576"/>
      <c r="PP208" s="576"/>
      <c r="PQ208" s="576"/>
      <c r="PR208" s="576"/>
      <c r="PS208" s="576"/>
      <c r="PT208" s="576"/>
      <c r="PU208" s="576"/>
      <c r="PV208" s="576"/>
      <c r="PW208" s="576"/>
      <c r="PX208" s="576"/>
      <c r="PY208" s="576"/>
      <c r="PZ208" s="576"/>
      <c r="QA208" s="576"/>
      <c r="QB208" s="576"/>
      <c r="QC208" s="576"/>
      <c r="QD208" s="576"/>
      <c r="QE208" s="576"/>
      <c r="QF208" s="576"/>
      <c r="QG208" s="576"/>
      <c r="QH208" s="576"/>
      <c r="QI208" s="576"/>
      <c r="QJ208" s="576"/>
      <c r="QK208" s="576"/>
      <c r="QL208" s="576"/>
      <c r="QM208" s="576"/>
      <c r="QN208" s="576"/>
      <c r="QO208" s="576"/>
      <c r="QP208" s="576"/>
      <c r="QQ208" s="576"/>
      <c r="QR208" s="576"/>
      <c r="QS208" s="576"/>
      <c r="QT208" s="576"/>
      <c r="QU208" s="576"/>
      <c r="QV208" s="576"/>
      <c r="QW208" s="576"/>
      <c r="QX208" s="576"/>
      <c r="QY208" s="576"/>
      <c r="QZ208" s="576"/>
      <c r="RA208" s="576"/>
      <c r="RB208" s="576"/>
      <c r="RC208" s="576"/>
      <c r="RD208" s="576"/>
      <c r="RE208" s="576"/>
      <c r="RF208" s="576"/>
      <c r="RG208" s="576"/>
      <c r="RH208" s="576"/>
      <c r="RI208" s="576"/>
      <c r="RJ208" s="576"/>
      <c r="RK208" s="576"/>
      <c r="RL208" s="576"/>
      <c r="RM208" s="576"/>
      <c r="RN208" s="576"/>
      <c r="RO208" s="576"/>
      <c r="RP208" s="576"/>
      <c r="RQ208" s="576"/>
      <c r="RR208" s="576"/>
      <c r="RS208" s="576"/>
      <c r="RT208" s="576"/>
      <c r="RU208" s="576"/>
      <c r="RV208" s="576"/>
      <c r="RW208" s="576"/>
      <c r="RX208" s="576"/>
      <c r="RY208" s="576"/>
      <c r="RZ208" s="576"/>
      <c r="SA208" s="576"/>
      <c r="SB208" s="576"/>
      <c r="SC208" s="576"/>
      <c r="SD208" s="576"/>
      <c r="SE208" s="576"/>
      <c r="SF208" s="576"/>
      <c r="SG208" s="576"/>
      <c r="SH208" s="576"/>
      <c r="SI208" s="576"/>
      <c r="SJ208" s="576"/>
      <c r="SK208" s="576"/>
      <c r="SL208" s="576"/>
      <c r="SM208" s="576"/>
      <c r="SN208" s="576"/>
      <c r="SO208" s="576"/>
      <c r="SP208" s="576"/>
      <c r="SQ208" s="576"/>
      <c r="SR208" s="576"/>
      <c r="SS208" s="576"/>
      <c r="ST208" s="576"/>
      <c r="SU208" s="576"/>
      <c r="SV208" s="576"/>
      <c r="SW208" s="576"/>
      <c r="SX208" s="576"/>
      <c r="SY208" s="576"/>
      <c r="SZ208" s="576"/>
      <c r="TA208" s="576"/>
      <c r="TB208" s="576"/>
      <c r="TC208" s="576"/>
      <c r="TD208" s="576"/>
      <c r="TE208" s="576"/>
      <c r="TF208" s="576"/>
      <c r="TG208" s="576"/>
      <c r="TH208" s="576"/>
      <c r="TI208" s="576"/>
      <c r="TJ208" s="576"/>
      <c r="TK208" s="576"/>
      <c r="TL208" s="576"/>
      <c r="TM208" s="576"/>
      <c r="TN208" s="576"/>
      <c r="TO208" s="576"/>
      <c r="TP208" s="576"/>
      <c r="TQ208" s="576"/>
      <c r="TR208" s="576"/>
      <c r="TS208" s="576"/>
      <c r="TT208" s="576"/>
      <c r="TU208" s="576"/>
      <c r="TV208" s="576"/>
      <c r="TW208" s="576"/>
      <c r="TX208" s="576"/>
      <c r="TY208" s="576"/>
      <c r="TZ208" s="576"/>
      <c r="UA208" s="576"/>
      <c r="UB208" s="576"/>
      <c r="UC208" s="576"/>
      <c r="UD208" s="576"/>
      <c r="UE208" s="576"/>
      <c r="UF208" s="576"/>
      <c r="UG208" s="576"/>
      <c r="UH208" s="576"/>
      <c r="UI208" s="576"/>
      <c r="UJ208" s="576"/>
      <c r="UK208" s="576"/>
      <c r="UL208" s="576"/>
      <c r="UM208" s="576"/>
      <c r="UN208" s="576"/>
      <c r="UO208" s="576"/>
      <c r="UP208" s="576"/>
      <c r="UQ208" s="576"/>
      <c r="UR208" s="576"/>
      <c r="US208" s="576"/>
      <c r="UT208" s="576"/>
      <c r="UU208" s="576"/>
      <c r="UV208" s="576"/>
      <c r="UW208" s="576"/>
      <c r="UX208" s="576"/>
      <c r="UY208" s="576"/>
      <c r="UZ208" s="576"/>
      <c r="VA208" s="576"/>
      <c r="VB208" s="576"/>
      <c r="VC208" s="576"/>
      <c r="VD208" s="576"/>
      <c r="VE208" s="576"/>
      <c r="VF208" s="576"/>
      <c r="VG208" s="576"/>
      <c r="VH208" s="576"/>
      <c r="VI208" s="576"/>
      <c r="VJ208" s="576"/>
      <c r="VK208" s="576"/>
      <c r="VL208" s="576"/>
      <c r="VM208" s="576"/>
      <c r="VN208" s="576"/>
      <c r="VO208" s="576"/>
      <c r="VP208" s="576"/>
      <c r="VQ208" s="576"/>
      <c r="VR208" s="576"/>
      <c r="VS208" s="576"/>
      <c r="VT208" s="576"/>
      <c r="VU208" s="576"/>
      <c r="VV208" s="576"/>
      <c r="VW208" s="576"/>
      <c r="VX208" s="576"/>
      <c r="VY208" s="576"/>
      <c r="VZ208" s="576"/>
      <c r="WA208" s="576"/>
      <c r="WB208" s="576"/>
      <c r="WC208" s="576"/>
      <c r="WD208" s="576"/>
      <c r="WE208" s="576"/>
      <c r="WF208" s="576"/>
      <c r="WG208" s="576"/>
      <c r="WH208" s="576"/>
      <c r="WI208" s="576"/>
      <c r="WJ208" s="576"/>
      <c r="WK208" s="576"/>
      <c r="WL208" s="576"/>
      <c r="WM208" s="576"/>
      <c r="WN208" s="576"/>
      <c r="WO208" s="576"/>
      <c r="WP208" s="576"/>
      <c r="WQ208" s="576"/>
      <c r="WR208" s="576"/>
      <c r="WS208" s="576"/>
      <c r="WT208" s="576"/>
      <c r="WU208" s="576"/>
      <c r="WV208" s="576"/>
      <c r="WW208" s="576"/>
      <c r="WX208" s="576"/>
      <c r="WY208" s="576"/>
      <c r="WZ208" s="576"/>
      <c r="XA208" s="576"/>
      <c r="XB208" s="576"/>
      <c r="XC208" s="576"/>
      <c r="XD208" s="576"/>
      <c r="XE208" s="576"/>
      <c r="XF208" s="576"/>
      <c r="XG208" s="576"/>
      <c r="XH208" s="576"/>
      <c r="XI208" s="576"/>
      <c r="XJ208" s="576"/>
      <c r="XK208" s="576"/>
      <c r="XL208" s="576"/>
      <c r="XM208" s="576"/>
      <c r="XN208" s="576"/>
      <c r="XO208" s="576"/>
      <c r="XP208" s="576"/>
      <c r="XQ208" s="576"/>
      <c r="XR208" s="576"/>
      <c r="XS208" s="576"/>
      <c r="XT208" s="576"/>
      <c r="XU208" s="576"/>
      <c r="XV208" s="576"/>
      <c r="XW208" s="576"/>
      <c r="XX208" s="576"/>
      <c r="XY208" s="576"/>
      <c r="XZ208" s="576"/>
      <c r="YA208" s="576"/>
      <c r="YB208" s="576"/>
      <c r="YC208" s="576"/>
      <c r="YD208" s="576"/>
      <c r="YE208" s="576"/>
      <c r="YF208" s="576"/>
      <c r="YG208" s="576"/>
      <c r="YH208" s="576"/>
      <c r="YI208" s="576"/>
      <c r="YJ208" s="576"/>
      <c r="YK208" s="576"/>
      <c r="YL208" s="576"/>
      <c r="YM208" s="576"/>
      <c r="YN208" s="576"/>
      <c r="YO208" s="576"/>
      <c r="YP208" s="576"/>
      <c r="YQ208" s="576"/>
      <c r="YR208" s="576"/>
      <c r="YS208" s="576"/>
      <c r="YT208" s="576"/>
      <c r="YU208" s="576"/>
      <c r="YV208" s="576"/>
      <c r="YW208" s="576"/>
      <c r="YX208" s="576"/>
      <c r="YY208" s="576"/>
      <c r="YZ208" s="576"/>
      <c r="ZA208" s="576"/>
      <c r="ZB208" s="576"/>
      <c r="ZC208" s="576"/>
      <c r="ZD208" s="576"/>
      <c r="ZE208" s="576"/>
      <c r="ZF208" s="576"/>
      <c r="ZG208" s="576"/>
      <c r="ZH208" s="576"/>
      <c r="ZI208" s="576"/>
      <c r="ZJ208" s="576"/>
      <c r="ZK208" s="576"/>
      <c r="ZL208" s="576"/>
      <c r="ZM208" s="576"/>
      <c r="ZN208" s="576"/>
      <c r="ZO208" s="576"/>
      <c r="ZP208" s="576"/>
      <c r="ZQ208" s="576"/>
      <c r="ZR208" s="576"/>
      <c r="ZS208" s="576"/>
      <c r="ZT208" s="576"/>
      <c r="ZU208" s="576"/>
      <c r="ZV208" s="576"/>
      <c r="ZW208" s="576"/>
      <c r="ZX208" s="576"/>
      <c r="ZY208" s="576"/>
      <c r="ZZ208" s="576"/>
      <c r="AAA208" s="576"/>
      <c r="AAB208" s="576"/>
      <c r="AAC208" s="576"/>
      <c r="AAD208" s="576"/>
      <c r="AAE208" s="576"/>
      <c r="AAF208" s="576"/>
      <c r="AAG208" s="576"/>
      <c r="AAH208" s="576"/>
      <c r="AAI208" s="576"/>
      <c r="AAJ208" s="576"/>
      <c r="AAK208" s="576"/>
      <c r="AAL208" s="576"/>
      <c r="AAM208" s="576"/>
      <c r="AAN208" s="576"/>
      <c r="AAO208" s="576"/>
      <c r="AAP208" s="576"/>
      <c r="AAQ208" s="576"/>
      <c r="AAR208" s="576"/>
      <c r="AAS208" s="576"/>
      <c r="AAT208" s="576"/>
      <c r="AAU208" s="576"/>
      <c r="AAV208" s="576"/>
      <c r="AAW208" s="576"/>
      <c r="AAX208" s="576"/>
      <c r="AAY208" s="576"/>
      <c r="AAZ208" s="576"/>
      <c r="ABA208" s="576"/>
      <c r="ABB208" s="576"/>
      <c r="ABC208" s="576"/>
      <c r="ABD208" s="576"/>
      <c r="ABE208" s="576"/>
      <c r="ABF208" s="576"/>
      <c r="ABG208" s="576"/>
      <c r="ABH208" s="576"/>
      <c r="ABI208" s="576"/>
      <c r="ABJ208" s="576"/>
      <c r="ABK208" s="576"/>
      <c r="ABL208" s="576"/>
      <c r="ABM208" s="576"/>
      <c r="ABN208" s="576"/>
      <c r="ABO208" s="576"/>
      <c r="ABP208" s="576"/>
      <c r="ABQ208" s="576"/>
      <c r="ABR208" s="576"/>
      <c r="ABS208" s="576"/>
      <c r="ABT208" s="576"/>
      <c r="ABU208" s="576"/>
      <c r="ABV208" s="576"/>
      <c r="ABW208" s="576"/>
      <c r="ABX208" s="576"/>
      <c r="ABY208" s="576"/>
      <c r="ABZ208" s="576"/>
      <c r="ACA208" s="576"/>
      <c r="ACB208" s="576"/>
      <c r="ACC208" s="576"/>
      <c r="ACD208" s="576"/>
      <c r="ACE208" s="576"/>
      <c r="ACF208" s="576"/>
      <c r="ACG208" s="576"/>
      <c r="ACH208" s="576"/>
      <c r="ACI208" s="576"/>
      <c r="ACJ208" s="576"/>
      <c r="ACK208" s="576"/>
      <c r="ACL208" s="576"/>
      <c r="ACM208" s="576"/>
      <c r="ACN208" s="576"/>
      <c r="ACO208" s="576"/>
      <c r="ACP208" s="576"/>
      <c r="ACQ208" s="576"/>
      <c r="ACR208" s="576"/>
      <c r="ACS208" s="576"/>
      <c r="ACT208" s="576"/>
      <c r="ACU208" s="576"/>
      <c r="ACV208" s="576"/>
      <c r="ACW208" s="576"/>
      <c r="ACX208" s="576"/>
      <c r="ACY208" s="576"/>
      <c r="ACZ208" s="576"/>
      <c r="ADA208" s="576"/>
      <c r="ADB208" s="576"/>
      <c r="ADC208" s="576"/>
      <c r="ADD208" s="576"/>
      <c r="ADE208" s="576"/>
      <c r="ADF208" s="576"/>
      <c r="ADG208" s="576"/>
      <c r="ADH208" s="576"/>
      <c r="ADI208" s="576"/>
      <c r="ADJ208" s="576"/>
      <c r="ADK208" s="576"/>
      <c r="ADL208" s="576"/>
      <c r="ADM208" s="576"/>
      <c r="ADN208" s="576"/>
      <c r="ADO208" s="576"/>
      <c r="ADP208" s="576"/>
      <c r="ADQ208" s="576"/>
      <c r="ADR208" s="576"/>
      <c r="ADS208" s="576"/>
      <c r="ADT208" s="576"/>
      <c r="ADU208" s="576"/>
      <c r="ADV208" s="576"/>
      <c r="ADW208" s="576"/>
      <c r="ADX208" s="576"/>
      <c r="ADY208" s="576"/>
      <c r="ADZ208" s="576"/>
      <c r="AEA208" s="576"/>
      <c r="AEB208" s="576"/>
      <c r="AEC208" s="576"/>
      <c r="AED208" s="576"/>
      <c r="AEE208" s="576"/>
      <c r="AEF208" s="576"/>
      <c r="AEG208" s="576"/>
      <c r="AEH208" s="576"/>
      <c r="AEI208" s="576"/>
      <c r="AEJ208" s="576"/>
      <c r="AEK208" s="576"/>
      <c r="AEL208" s="576"/>
      <c r="AEM208" s="576"/>
      <c r="AEN208" s="576"/>
      <c r="AEO208" s="576"/>
      <c r="AEP208" s="576"/>
      <c r="AEQ208" s="576"/>
      <c r="AER208" s="576"/>
      <c r="AES208" s="576"/>
      <c r="AET208" s="576"/>
      <c r="AEU208" s="576"/>
      <c r="AEV208" s="576"/>
      <c r="AEW208" s="576"/>
      <c r="AEX208" s="576"/>
      <c r="AEY208" s="576"/>
      <c r="AEZ208" s="576"/>
      <c r="AFA208" s="576"/>
      <c r="AFB208" s="576"/>
      <c r="AFC208" s="576"/>
      <c r="AFD208" s="576"/>
      <c r="AFE208" s="576"/>
      <c r="AFF208" s="576"/>
      <c r="AFG208" s="576"/>
      <c r="AFH208" s="576"/>
      <c r="AFI208" s="576"/>
      <c r="AFJ208" s="576"/>
      <c r="AFK208" s="576"/>
      <c r="AFL208" s="576"/>
      <c r="AFM208" s="576"/>
      <c r="AFN208" s="576"/>
      <c r="AFO208" s="576"/>
      <c r="AFP208" s="576"/>
      <c r="AFQ208" s="576"/>
      <c r="AFR208" s="576"/>
      <c r="AFS208" s="576"/>
      <c r="AFT208" s="576"/>
      <c r="AFU208" s="576"/>
      <c r="AFV208" s="576"/>
      <c r="AFW208" s="576"/>
      <c r="AFX208" s="576"/>
      <c r="AFY208" s="576"/>
      <c r="AFZ208" s="576"/>
      <c r="AGA208" s="576"/>
      <c r="AGB208" s="576"/>
      <c r="AGC208" s="576"/>
      <c r="AGD208" s="576"/>
      <c r="AGE208" s="576"/>
      <c r="AGF208" s="576"/>
      <c r="AGG208" s="576"/>
      <c r="AGH208" s="576"/>
      <c r="AGI208" s="576"/>
      <c r="AGJ208" s="576"/>
      <c r="AGK208" s="576"/>
      <c r="AGL208" s="576"/>
      <c r="AGM208" s="576"/>
      <c r="AGN208" s="576"/>
      <c r="AGO208" s="576"/>
      <c r="AGP208" s="576"/>
      <c r="AGQ208" s="576"/>
      <c r="AGR208" s="576"/>
      <c r="AGS208" s="576"/>
      <c r="AGT208" s="576"/>
      <c r="AGU208" s="576"/>
      <c r="AGV208" s="576"/>
      <c r="AGW208" s="576"/>
      <c r="AGX208" s="576"/>
      <c r="AGY208" s="576"/>
      <c r="AGZ208" s="576"/>
      <c r="AHA208" s="576"/>
      <c r="AHB208" s="576"/>
      <c r="AHC208" s="576"/>
      <c r="AHD208" s="576"/>
      <c r="AHE208" s="576"/>
      <c r="AHF208" s="576"/>
      <c r="AHG208" s="576"/>
      <c r="AHH208" s="576"/>
      <c r="AHI208" s="576"/>
      <c r="AHJ208" s="576"/>
      <c r="AHK208" s="576"/>
      <c r="AHL208" s="576"/>
      <c r="AHM208" s="576"/>
      <c r="AHN208" s="576"/>
      <c r="AHO208" s="576"/>
      <c r="AHP208" s="576"/>
      <c r="AHQ208" s="576"/>
      <c r="AHR208" s="576"/>
      <c r="AHS208" s="576"/>
      <c r="AHT208" s="576"/>
      <c r="AHU208" s="576"/>
      <c r="AHV208" s="576"/>
      <c r="AHW208" s="576"/>
      <c r="AHX208" s="576"/>
      <c r="AHY208" s="576"/>
      <c r="AHZ208" s="576"/>
      <c r="AIA208" s="576"/>
      <c r="AIB208" s="576"/>
      <c r="AIC208" s="576"/>
      <c r="AID208" s="576"/>
      <c r="AIE208" s="576"/>
      <c r="AIF208" s="576"/>
      <c r="AIG208" s="576"/>
      <c r="AIH208" s="576"/>
      <c r="AII208" s="576"/>
      <c r="AIJ208" s="576"/>
      <c r="AIK208" s="576"/>
      <c r="AIL208" s="576"/>
      <c r="AIM208" s="576"/>
      <c r="AIN208" s="576"/>
      <c r="AIO208" s="576"/>
      <c r="AIP208" s="576"/>
      <c r="AIQ208" s="576"/>
      <c r="AIR208" s="576"/>
      <c r="AIS208" s="576"/>
      <c r="AIT208" s="576"/>
      <c r="AIU208" s="576"/>
      <c r="AIV208" s="576"/>
      <c r="AIW208" s="576"/>
      <c r="AIX208" s="576"/>
      <c r="AIY208" s="576"/>
      <c r="AIZ208" s="576"/>
      <c r="AJA208" s="576"/>
      <c r="AJB208" s="576"/>
      <c r="AJC208" s="576"/>
      <c r="AJD208" s="576"/>
      <c r="AJE208" s="576"/>
      <c r="AJF208" s="576"/>
      <c r="AJG208" s="576"/>
      <c r="AJH208" s="576"/>
      <c r="AJI208" s="576"/>
      <c r="AJJ208" s="576"/>
      <c r="AJK208" s="576"/>
      <c r="AJL208" s="576"/>
      <c r="AJM208" s="576"/>
      <c r="AJN208" s="576"/>
      <c r="AJO208" s="576"/>
      <c r="AJP208" s="576"/>
      <c r="AJQ208" s="576"/>
      <c r="AJR208" s="576"/>
      <c r="AJS208" s="576"/>
      <c r="AJT208" s="576"/>
      <c r="AJU208" s="576"/>
      <c r="AJV208" s="576"/>
      <c r="AJW208" s="576"/>
      <c r="AJX208" s="576"/>
      <c r="AJY208" s="576"/>
      <c r="AJZ208" s="576"/>
      <c r="AKA208" s="576"/>
      <c r="AKB208" s="576"/>
      <c r="AKC208" s="576"/>
      <c r="AKD208" s="576"/>
      <c r="AKE208" s="576"/>
      <c r="AKF208" s="576"/>
      <c r="AKG208" s="576"/>
      <c r="AKH208" s="576"/>
      <c r="AKI208" s="576"/>
      <c r="AKJ208" s="576"/>
      <c r="AKK208" s="576"/>
      <c r="AKL208" s="576"/>
      <c r="AKM208" s="576"/>
      <c r="AKN208" s="576"/>
      <c r="AKO208" s="576"/>
      <c r="AKP208" s="576"/>
      <c r="AKQ208" s="576"/>
      <c r="AKR208" s="576"/>
      <c r="AKS208" s="576"/>
      <c r="AKT208" s="576"/>
      <c r="AKU208" s="576"/>
      <c r="AKV208" s="576"/>
      <c r="AKW208" s="576"/>
      <c r="AKX208" s="576"/>
      <c r="AKY208" s="576"/>
      <c r="AKZ208" s="576"/>
      <c r="ALA208" s="576"/>
      <c r="ALB208" s="576"/>
      <c r="ALC208" s="576"/>
      <c r="ALD208" s="576"/>
      <c r="ALE208" s="576"/>
      <c r="ALF208" s="576"/>
      <c r="ALG208" s="576"/>
      <c r="ALH208" s="576"/>
      <c r="ALI208" s="576"/>
      <c r="ALJ208" s="576"/>
      <c r="ALK208" s="576"/>
      <c r="ALL208" s="576"/>
      <c r="ALM208" s="576"/>
      <c r="ALN208" s="576"/>
      <c r="ALO208" s="576"/>
      <c r="ALP208" s="576"/>
      <c r="ALQ208" s="576"/>
      <c r="ALR208" s="576"/>
      <c r="ALS208" s="576"/>
      <c r="ALT208" s="576"/>
      <c r="ALU208" s="576"/>
      <c r="ALV208" s="576"/>
      <c r="ALW208" s="576"/>
      <c r="ALX208" s="576"/>
      <c r="ALY208" s="576"/>
      <c r="ALZ208" s="576"/>
      <c r="AMA208" s="576"/>
      <c r="AMB208" s="576"/>
      <c r="AMC208" s="576"/>
      <c r="AMD208" s="576"/>
      <c r="AME208" s="576"/>
      <c r="AMF208" s="576"/>
      <c r="AMG208" s="576"/>
      <c r="AMH208" s="576"/>
      <c r="AMI208" s="576"/>
      <c r="AMJ208" s="576"/>
      <c r="AMK208" s="576"/>
      <c r="AML208" s="576"/>
      <c r="AMM208" s="576"/>
      <c r="AMN208" s="576"/>
      <c r="AMO208" s="576"/>
      <c r="AMP208" s="576"/>
      <c r="AMQ208" s="576"/>
      <c r="AMR208" s="576"/>
      <c r="AMS208" s="576"/>
      <c r="AMT208" s="576"/>
      <c r="AMU208" s="576"/>
      <c r="AMV208" s="576"/>
      <c r="AMW208" s="576"/>
      <c r="AMX208" s="576"/>
      <c r="AMY208" s="576"/>
      <c r="AMZ208" s="576"/>
      <c r="ANA208" s="576"/>
      <c r="ANB208" s="576"/>
      <c r="ANC208" s="576"/>
      <c r="AND208" s="576"/>
      <c r="ANE208" s="576"/>
      <c r="ANF208" s="576"/>
      <c r="ANG208" s="576"/>
      <c r="ANH208" s="576"/>
      <c r="ANI208" s="576"/>
      <c r="ANJ208" s="576"/>
    </row>
    <row r="209" spans="1:1050" s="503" customFormat="1" ht="26.1" customHeight="1" outlineLevel="1" x14ac:dyDescent="0.2">
      <c r="A209" s="505"/>
      <c r="B209" s="507"/>
      <c r="C209" s="507"/>
      <c r="D209" s="507"/>
      <c r="E209" s="507"/>
      <c r="F209" s="507"/>
      <c r="G209" s="507"/>
      <c r="H209" s="506"/>
      <c r="I209" s="506"/>
      <c r="J209" s="509"/>
      <c r="K209" s="509"/>
      <c r="L209" s="526"/>
      <c r="M209" s="526"/>
      <c r="N209" s="526"/>
      <c r="O209" s="526"/>
      <c r="P209" s="526"/>
      <c r="Q209" s="526"/>
      <c r="R209" s="526"/>
      <c r="S209" s="526"/>
      <c r="T209" s="526"/>
      <c r="U209" s="526"/>
      <c r="V209" s="506"/>
      <c r="W209" s="508"/>
      <c r="X209" s="510"/>
      <c r="Y209" s="511"/>
      <c r="Z209" s="509"/>
      <c r="AA209" s="509"/>
      <c r="AB209" s="509"/>
      <c r="AC209" s="509"/>
      <c r="AD209" s="509"/>
      <c r="AE209" s="512"/>
      <c r="AF209" s="509"/>
      <c r="AG209" s="509"/>
      <c r="AH209" s="509"/>
      <c r="AI209" s="509"/>
      <c r="AJ209" s="509"/>
      <c r="AK209" s="513"/>
      <c r="AL209" s="509"/>
      <c r="AM209" s="513"/>
      <c r="AN209" s="509"/>
      <c r="AO209" s="513"/>
      <c r="AP209" s="509"/>
      <c r="AQ209" s="513"/>
      <c r="AR209" s="509"/>
      <c r="AS209" s="513"/>
      <c r="AT209" s="509"/>
      <c r="AU209" s="514"/>
      <c r="AV209" s="509"/>
      <c r="AW209" s="514"/>
      <c r="AX209" s="509"/>
      <c r="AY209" s="514"/>
      <c r="AZ209" s="509"/>
      <c r="BA209" s="514"/>
      <c r="BB209" s="509"/>
      <c r="BC209" s="514"/>
      <c r="BD209" s="429"/>
      <c r="BE209" s="514"/>
      <c r="BF209" s="429"/>
      <c r="BG209" s="514"/>
      <c r="BH209" s="429"/>
      <c r="BI209" s="514"/>
      <c r="BJ209" s="429"/>
      <c r="BK209" s="514"/>
      <c r="BL209" s="429"/>
      <c r="BM209" s="429"/>
      <c r="BN209" s="429"/>
      <c r="BO209" s="429"/>
      <c r="BP209" s="429"/>
      <c r="BQ209" s="429"/>
      <c r="BR209" s="429"/>
      <c r="BS209" s="429"/>
      <c r="BT209" s="429"/>
      <c r="BU209" s="429"/>
      <c r="BV209" s="429"/>
      <c r="BW209" s="429"/>
      <c r="BX209" s="429"/>
      <c r="BY209" s="429"/>
      <c r="BZ209" s="429"/>
      <c r="CA209" s="429"/>
      <c r="CB209" s="429"/>
      <c r="CC209" s="429"/>
      <c r="CD209" s="429"/>
      <c r="CE209" s="429"/>
      <c r="CF209" s="429"/>
      <c r="CG209" s="429"/>
      <c r="CH209" s="429"/>
      <c r="CI209" s="429"/>
      <c r="CJ209" s="429"/>
      <c r="CK209" s="429"/>
      <c r="CL209" s="429"/>
      <c r="CM209" s="429"/>
      <c r="CN209" s="429"/>
      <c r="CO209" s="509">
        <f>SUM(CO177:CO208)</f>
        <v>88232.299999999988</v>
      </c>
      <c r="CP209" s="509">
        <f>SUM(CP177:CP208)</f>
        <v>15517.398499999999</v>
      </c>
      <c r="CQ209" s="509"/>
      <c r="CR209" s="509">
        <f>SUM(CR177:CR208)</f>
        <v>130087.16626666668</v>
      </c>
      <c r="CS209" s="509">
        <f>SUM(CS177:CS208)</f>
        <v>80589.839999999982</v>
      </c>
      <c r="CT209" s="509">
        <f>SUM(CT177:CT208)</f>
        <v>55392.960000000006</v>
      </c>
      <c r="CU209" s="509">
        <f>SUM(CU177:CU208)</f>
        <v>84104.103499999997</v>
      </c>
      <c r="CV209" s="429"/>
      <c r="CW209" s="509">
        <f>SUM(CW177:CW208)</f>
        <v>259588.13999999993</v>
      </c>
      <c r="CX209" s="509"/>
      <c r="CY209" s="509"/>
      <c r="CZ209" s="429">
        <f>SUM(CZ177:CZ208)</f>
        <v>366955.16000000003</v>
      </c>
      <c r="DA209" s="515">
        <f>SUM(DA177:DA208)</f>
        <v>1080467.068266667</v>
      </c>
      <c r="DB209" s="506">
        <f t="shared" ref="DB209" si="155">SUBTOTAL(9,DB177:DB198)</f>
        <v>0</v>
      </c>
      <c r="DC209" s="516"/>
      <c r="DD209" s="517"/>
      <c r="DE209" s="509"/>
      <c r="DF209" s="509"/>
      <c r="DG209" s="509"/>
      <c r="DH209" s="506"/>
      <c r="DI209" s="518"/>
      <c r="DJ209" s="518"/>
      <c r="DK209" s="519"/>
      <c r="DL209" s="520"/>
      <c r="DM209" s="520"/>
      <c r="DN209" s="521"/>
      <c r="DO209" s="522"/>
      <c r="DP209" s="522"/>
      <c r="DQ209" s="522"/>
      <c r="DR209" s="522"/>
      <c r="DS209" s="522"/>
      <c r="DT209" s="522"/>
      <c r="DU209" s="522"/>
      <c r="DV209" s="522"/>
      <c r="DW209" s="522"/>
      <c r="DX209" s="522"/>
      <c r="DY209" s="523"/>
      <c r="DZ209" s="524"/>
      <c r="EA209" s="524"/>
      <c r="EB209" s="525"/>
      <c r="EC209" s="526"/>
      <c r="ED209" s="527"/>
      <c r="EE209" s="523"/>
      <c r="EF209" s="523"/>
      <c r="EG209" s="523"/>
      <c r="EH209" s="523"/>
      <c r="EI209" s="523"/>
      <c r="EJ209" s="528"/>
      <c r="EK209" s="500"/>
      <c r="EL209" s="623"/>
      <c r="EM209" s="623"/>
      <c r="EN209" s="623"/>
      <c r="EO209" s="624"/>
      <c r="EP209" s="494"/>
      <c r="EQ209" s="494"/>
      <c r="ER209" s="494"/>
      <c r="ES209" s="494"/>
      <c r="ET209" s="494"/>
      <c r="EU209" s="494"/>
      <c r="EV209" s="494"/>
      <c r="EW209" s="494"/>
      <c r="EX209" s="494"/>
      <c r="EY209" s="494"/>
      <c r="EZ209" s="494"/>
      <c r="FA209" s="494"/>
      <c r="FB209" s="494"/>
      <c r="FC209" s="494"/>
      <c r="FD209" s="494"/>
      <c r="FE209" s="494"/>
      <c r="FF209" s="494"/>
      <c r="FG209" s="494"/>
      <c r="FH209" s="494"/>
      <c r="FI209" s="494"/>
      <c r="FJ209" s="494"/>
      <c r="FK209" s="494"/>
      <c r="FL209" s="494"/>
      <c r="FM209" s="494"/>
      <c r="FN209" s="494"/>
      <c r="FO209" s="494"/>
      <c r="FP209" s="494"/>
      <c r="FQ209" s="494"/>
      <c r="FR209" s="494"/>
      <c r="FS209" s="494"/>
      <c r="FT209" s="494"/>
      <c r="FU209" s="494"/>
      <c r="FV209" s="494"/>
      <c r="FW209" s="494"/>
      <c r="FX209" s="494"/>
      <c r="FY209" s="494"/>
      <c r="FZ209" s="494"/>
      <c r="GA209" s="494"/>
      <c r="GB209" s="494"/>
      <c r="GC209" s="494"/>
      <c r="GD209" s="494"/>
      <c r="GE209" s="494"/>
      <c r="GF209" s="494"/>
      <c r="GG209" s="494"/>
      <c r="GH209" s="494"/>
      <c r="GI209" s="494"/>
      <c r="GJ209" s="494"/>
      <c r="GK209" s="494"/>
      <c r="GL209" s="494"/>
      <c r="GM209" s="494"/>
      <c r="GN209" s="494"/>
      <c r="GO209" s="494"/>
      <c r="GP209" s="494"/>
      <c r="GQ209" s="494"/>
      <c r="GR209" s="494"/>
      <c r="GS209" s="494"/>
      <c r="GT209" s="494"/>
      <c r="GU209" s="494"/>
      <c r="GV209" s="494"/>
      <c r="GW209" s="494"/>
      <c r="GX209" s="494"/>
      <c r="GY209" s="494"/>
      <c r="GZ209" s="494"/>
      <c r="HA209" s="494"/>
      <c r="HB209" s="494"/>
      <c r="HC209" s="494"/>
      <c r="HD209" s="494"/>
      <c r="HE209" s="494"/>
      <c r="HF209" s="494"/>
      <c r="HG209" s="494"/>
      <c r="HH209" s="494"/>
      <c r="HI209" s="494"/>
      <c r="HJ209" s="494"/>
      <c r="HK209" s="494"/>
      <c r="HL209" s="494"/>
      <c r="HM209" s="494"/>
      <c r="HN209" s="494"/>
      <c r="HO209" s="494"/>
      <c r="HP209" s="494"/>
      <c r="HQ209" s="494"/>
      <c r="HR209" s="494"/>
      <c r="HS209" s="494"/>
      <c r="HT209" s="494"/>
      <c r="HU209" s="494"/>
      <c r="HV209" s="494"/>
      <c r="HW209" s="494"/>
      <c r="HX209" s="494"/>
      <c r="HY209" s="494"/>
      <c r="HZ209" s="494"/>
      <c r="IA209" s="494"/>
      <c r="IB209" s="494"/>
      <c r="IC209" s="494"/>
      <c r="ID209" s="494"/>
      <c r="IE209" s="494"/>
      <c r="IF209" s="494"/>
      <c r="IG209" s="494"/>
      <c r="IH209" s="494"/>
      <c r="II209" s="494"/>
      <c r="IJ209" s="494"/>
      <c r="IK209" s="494"/>
      <c r="IL209" s="494"/>
      <c r="IM209" s="494"/>
      <c r="IN209" s="494"/>
      <c r="IO209" s="494"/>
      <c r="IP209" s="494"/>
      <c r="IQ209" s="494"/>
      <c r="IR209" s="494"/>
      <c r="IS209" s="494"/>
      <c r="IT209" s="494"/>
      <c r="IU209" s="494"/>
      <c r="IV209" s="494"/>
      <c r="IW209" s="494"/>
      <c r="IX209" s="494"/>
      <c r="IY209" s="494"/>
      <c r="IZ209" s="494"/>
      <c r="JA209" s="494"/>
      <c r="JB209" s="494"/>
      <c r="JC209" s="494"/>
      <c r="JD209" s="494"/>
      <c r="JE209" s="494"/>
      <c r="JF209" s="494"/>
      <c r="JG209" s="494"/>
      <c r="JH209" s="494"/>
      <c r="JI209" s="494"/>
      <c r="JJ209" s="494"/>
      <c r="JK209" s="494"/>
      <c r="JL209" s="494"/>
      <c r="JM209" s="494"/>
      <c r="JN209" s="494"/>
      <c r="JO209" s="494"/>
      <c r="JP209" s="494"/>
      <c r="JQ209" s="494"/>
      <c r="JR209" s="494"/>
      <c r="JS209" s="494"/>
      <c r="JT209" s="494"/>
      <c r="JU209" s="494"/>
      <c r="JV209" s="494"/>
      <c r="JW209" s="494"/>
      <c r="JX209" s="494"/>
      <c r="JY209" s="494"/>
      <c r="JZ209" s="494"/>
      <c r="KA209" s="494"/>
      <c r="KB209" s="494"/>
      <c r="KC209" s="494"/>
      <c r="KD209" s="494"/>
      <c r="KE209" s="494"/>
      <c r="KF209" s="494"/>
      <c r="KG209" s="494"/>
      <c r="KH209" s="494"/>
      <c r="KI209" s="494"/>
      <c r="KJ209" s="494"/>
      <c r="KK209" s="494"/>
      <c r="KL209" s="494"/>
      <c r="KM209" s="494"/>
      <c r="KN209" s="494"/>
      <c r="KO209" s="494"/>
      <c r="KP209" s="494"/>
      <c r="KQ209" s="494"/>
      <c r="KR209" s="494"/>
      <c r="KS209" s="494"/>
      <c r="KT209" s="494"/>
      <c r="KU209" s="494"/>
      <c r="KV209" s="494"/>
      <c r="KW209" s="494"/>
      <c r="KX209" s="494"/>
      <c r="KY209" s="494"/>
      <c r="KZ209" s="494"/>
      <c r="LA209" s="494"/>
      <c r="LB209" s="494"/>
      <c r="LC209" s="494"/>
      <c r="LD209" s="494"/>
      <c r="LE209" s="494"/>
      <c r="LF209" s="494"/>
      <c r="LG209" s="494"/>
      <c r="LH209" s="494"/>
      <c r="LI209" s="494"/>
      <c r="LJ209" s="494"/>
      <c r="LK209" s="494"/>
      <c r="LL209" s="494"/>
      <c r="LM209" s="494"/>
      <c r="LN209" s="494"/>
      <c r="LO209" s="494"/>
      <c r="LP209" s="494"/>
      <c r="LQ209" s="494"/>
      <c r="LR209" s="494"/>
      <c r="LS209" s="494"/>
      <c r="LT209" s="494"/>
      <c r="LU209" s="494"/>
      <c r="LV209" s="494"/>
      <c r="LW209" s="494"/>
      <c r="LX209" s="494"/>
      <c r="LY209" s="494"/>
      <c r="LZ209" s="494"/>
      <c r="MA209" s="494"/>
      <c r="MB209" s="494"/>
      <c r="MC209" s="494"/>
      <c r="MD209" s="494"/>
      <c r="ME209" s="494"/>
      <c r="MF209" s="494"/>
      <c r="MG209" s="494"/>
      <c r="MH209" s="494"/>
      <c r="MI209" s="494"/>
      <c r="MJ209" s="494"/>
      <c r="MK209" s="494"/>
      <c r="ML209" s="494"/>
      <c r="MM209" s="494"/>
      <c r="MN209" s="494"/>
      <c r="MO209" s="494"/>
      <c r="MP209" s="494"/>
      <c r="MQ209" s="494"/>
      <c r="MR209" s="494"/>
      <c r="MS209" s="494"/>
      <c r="MT209" s="494"/>
      <c r="MU209" s="494"/>
      <c r="MV209" s="494"/>
      <c r="MW209" s="494"/>
      <c r="MX209" s="494"/>
      <c r="MY209" s="494"/>
      <c r="MZ209" s="494"/>
      <c r="NA209" s="494"/>
      <c r="NB209" s="494"/>
      <c r="NC209" s="494"/>
      <c r="ND209" s="494"/>
      <c r="NE209" s="494"/>
      <c r="NF209" s="494"/>
      <c r="NG209" s="494"/>
      <c r="NH209" s="494"/>
      <c r="NI209" s="494"/>
      <c r="NJ209" s="494"/>
      <c r="NK209" s="494"/>
      <c r="NL209" s="494"/>
      <c r="NM209" s="494"/>
      <c r="NN209" s="494"/>
      <c r="NO209" s="494"/>
      <c r="NP209" s="494"/>
      <c r="NQ209" s="494"/>
      <c r="NR209" s="494"/>
      <c r="NS209" s="494"/>
      <c r="NT209" s="494"/>
      <c r="NU209" s="494"/>
      <c r="NV209" s="494"/>
      <c r="NW209" s="494"/>
      <c r="NX209" s="494"/>
      <c r="NY209" s="494"/>
      <c r="NZ209" s="494"/>
      <c r="OA209" s="494"/>
      <c r="OB209" s="494"/>
      <c r="OC209" s="494"/>
      <c r="OD209" s="494"/>
      <c r="OE209" s="494"/>
      <c r="OF209" s="494"/>
      <c r="OG209" s="494"/>
      <c r="OH209" s="494"/>
      <c r="OI209" s="494"/>
      <c r="OJ209" s="494"/>
      <c r="OK209" s="494"/>
      <c r="OL209" s="494"/>
      <c r="OM209" s="494"/>
      <c r="ON209" s="494"/>
      <c r="OO209" s="494"/>
      <c r="OP209" s="494"/>
      <c r="OQ209" s="494"/>
      <c r="OR209" s="494"/>
      <c r="OS209" s="494"/>
      <c r="OT209" s="494"/>
      <c r="OU209" s="494"/>
      <c r="OV209" s="494"/>
      <c r="OW209" s="494"/>
      <c r="OX209" s="494"/>
      <c r="OY209" s="494"/>
      <c r="OZ209" s="494"/>
      <c r="PA209" s="494"/>
      <c r="PB209" s="494"/>
      <c r="PC209" s="494"/>
      <c r="PD209" s="494"/>
      <c r="PE209" s="494"/>
      <c r="PF209" s="494"/>
      <c r="PG209" s="494"/>
      <c r="PH209" s="494"/>
      <c r="PI209" s="494"/>
      <c r="PJ209" s="494"/>
      <c r="PK209" s="494"/>
      <c r="PL209" s="494"/>
      <c r="PM209" s="494"/>
      <c r="PN209" s="494"/>
      <c r="PO209" s="494"/>
      <c r="PP209" s="494"/>
      <c r="PQ209" s="494"/>
      <c r="PR209" s="494"/>
      <c r="PS209" s="494"/>
      <c r="PT209" s="494"/>
      <c r="PU209" s="494"/>
      <c r="PV209" s="494"/>
      <c r="PW209" s="494"/>
      <c r="PX209" s="494"/>
      <c r="PY209" s="494"/>
      <c r="PZ209" s="494"/>
      <c r="QA209" s="494"/>
      <c r="QB209" s="494"/>
      <c r="QC209" s="494"/>
      <c r="QD209" s="494"/>
      <c r="QE209" s="494"/>
      <c r="QF209" s="494"/>
      <c r="QG209" s="494"/>
      <c r="QH209" s="494"/>
      <c r="QI209" s="494"/>
      <c r="QJ209" s="494"/>
      <c r="QK209" s="494"/>
      <c r="QL209" s="494"/>
      <c r="QM209" s="494"/>
      <c r="QN209" s="494"/>
      <c r="QO209" s="494"/>
      <c r="QP209" s="494"/>
      <c r="QQ209" s="494"/>
      <c r="QR209" s="494"/>
      <c r="QS209" s="494"/>
      <c r="QT209" s="494"/>
      <c r="QU209" s="494"/>
      <c r="QV209" s="494"/>
      <c r="QW209" s="494"/>
      <c r="QX209" s="494"/>
      <c r="QY209" s="494"/>
      <c r="QZ209" s="494"/>
      <c r="RA209" s="494"/>
      <c r="RB209" s="494"/>
      <c r="RC209" s="494"/>
      <c r="RD209" s="494"/>
      <c r="RE209" s="494"/>
      <c r="RF209" s="494"/>
      <c r="RG209" s="494"/>
      <c r="RH209" s="494"/>
      <c r="RI209" s="494"/>
      <c r="RJ209" s="494"/>
      <c r="RK209" s="494"/>
      <c r="RL209" s="494"/>
      <c r="RM209" s="494"/>
      <c r="RN209" s="494"/>
      <c r="RO209" s="494"/>
      <c r="RP209" s="494"/>
      <c r="RQ209" s="494"/>
      <c r="RR209" s="494"/>
      <c r="RS209" s="494"/>
      <c r="RT209" s="494"/>
      <c r="RU209" s="494"/>
      <c r="RV209" s="494"/>
      <c r="RW209" s="494"/>
      <c r="RX209" s="494"/>
      <c r="RY209" s="494"/>
      <c r="RZ209" s="494"/>
      <c r="SA209" s="494"/>
      <c r="SB209" s="494"/>
      <c r="SC209" s="494"/>
      <c r="SD209" s="494"/>
      <c r="SE209" s="494"/>
      <c r="SF209" s="494"/>
      <c r="SG209" s="494"/>
      <c r="SH209" s="494"/>
      <c r="SI209" s="494"/>
      <c r="SJ209" s="494"/>
      <c r="SK209" s="494"/>
      <c r="SL209" s="494"/>
      <c r="SM209" s="494"/>
      <c r="SN209" s="494"/>
      <c r="SO209" s="494"/>
      <c r="SP209" s="494"/>
      <c r="SQ209" s="494"/>
      <c r="SR209" s="494"/>
      <c r="SS209" s="494"/>
      <c r="ST209" s="494"/>
      <c r="SU209" s="494"/>
      <c r="SV209" s="494"/>
      <c r="SW209" s="494"/>
      <c r="SX209" s="494"/>
      <c r="SY209" s="494"/>
      <c r="SZ209" s="494"/>
      <c r="TA209" s="494"/>
      <c r="TB209" s="494"/>
      <c r="TC209" s="494"/>
      <c r="TD209" s="494"/>
      <c r="TE209" s="494"/>
      <c r="TF209" s="494"/>
      <c r="TG209" s="494"/>
      <c r="TH209" s="494"/>
      <c r="TI209" s="494"/>
      <c r="TJ209" s="494"/>
      <c r="TK209" s="494"/>
      <c r="TL209" s="494"/>
      <c r="TM209" s="494"/>
      <c r="TN209" s="494"/>
      <c r="TO209" s="494"/>
      <c r="TP209" s="494"/>
      <c r="TQ209" s="494"/>
      <c r="TR209" s="494"/>
      <c r="TS209" s="494"/>
      <c r="TT209" s="494"/>
      <c r="TU209" s="494"/>
      <c r="TV209" s="494"/>
      <c r="TW209" s="494"/>
      <c r="TX209" s="494"/>
      <c r="TY209" s="494"/>
      <c r="TZ209" s="494"/>
      <c r="UA209" s="494"/>
      <c r="UB209" s="494"/>
      <c r="UC209" s="494"/>
      <c r="UD209" s="494"/>
      <c r="UE209" s="494"/>
      <c r="UF209" s="494"/>
      <c r="UG209" s="494"/>
      <c r="UH209" s="494"/>
      <c r="UI209" s="494"/>
      <c r="UJ209" s="494"/>
      <c r="UK209" s="494"/>
      <c r="UL209" s="494"/>
      <c r="UM209" s="494"/>
      <c r="UN209" s="494"/>
      <c r="UO209" s="494"/>
      <c r="UP209" s="494"/>
      <c r="UQ209" s="494"/>
      <c r="UR209" s="494"/>
      <c r="US209" s="494"/>
      <c r="UT209" s="494"/>
      <c r="UU209" s="494"/>
      <c r="UV209" s="494"/>
      <c r="UW209" s="494"/>
      <c r="UX209" s="494"/>
      <c r="UY209" s="494"/>
      <c r="UZ209" s="494"/>
      <c r="VA209" s="494"/>
      <c r="VB209" s="494"/>
      <c r="VC209" s="494"/>
      <c r="VD209" s="494"/>
      <c r="VE209" s="494"/>
      <c r="VF209" s="494"/>
      <c r="VG209" s="494"/>
      <c r="VH209" s="494"/>
      <c r="VI209" s="494"/>
      <c r="VJ209" s="494"/>
      <c r="VK209" s="494"/>
      <c r="VL209" s="494"/>
      <c r="VM209" s="494"/>
      <c r="VN209" s="494"/>
      <c r="VO209" s="494"/>
      <c r="VP209" s="494"/>
      <c r="VQ209" s="494"/>
      <c r="VR209" s="494"/>
      <c r="VS209" s="494"/>
      <c r="VT209" s="494"/>
      <c r="VU209" s="494"/>
      <c r="VV209" s="494"/>
      <c r="VW209" s="494"/>
      <c r="VX209" s="494"/>
      <c r="VY209" s="494"/>
      <c r="VZ209" s="494"/>
      <c r="WA209" s="494"/>
      <c r="WB209" s="494"/>
      <c r="WC209" s="494"/>
      <c r="WD209" s="494"/>
      <c r="WE209" s="494"/>
      <c r="WF209" s="494"/>
      <c r="WG209" s="494"/>
      <c r="WH209" s="494"/>
      <c r="WI209" s="494"/>
      <c r="WJ209" s="494"/>
      <c r="WK209" s="494"/>
      <c r="WL209" s="494"/>
      <c r="WM209" s="494"/>
      <c r="WN209" s="494"/>
      <c r="WO209" s="494"/>
      <c r="WP209" s="494"/>
      <c r="WQ209" s="494"/>
      <c r="WR209" s="494"/>
      <c r="WS209" s="494"/>
      <c r="WT209" s="494"/>
      <c r="WU209" s="494"/>
      <c r="WV209" s="494"/>
      <c r="WW209" s="494"/>
      <c r="WX209" s="494"/>
      <c r="WY209" s="494"/>
      <c r="WZ209" s="494"/>
      <c r="XA209" s="494"/>
      <c r="XB209" s="494"/>
      <c r="XC209" s="494"/>
      <c r="XD209" s="494"/>
      <c r="XE209" s="494"/>
      <c r="XF209" s="494"/>
      <c r="XG209" s="494"/>
      <c r="XH209" s="494"/>
      <c r="XI209" s="494"/>
      <c r="XJ209" s="494"/>
      <c r="XK209" s="494"/>
      <c r="XL209" s="494"/>
      <c r="XM209" s="494"/>
      <c r="XN209" s="494"/>
      <c r="XO209" s="494"/>
      <c r="XP209" s="494"/>
      <c r="XQ209" s="494"/>
      <c r="XR209" s="494"/>
      <c r="XS209" s="494"/>
      <c r="XT209" s="494"/>
      <c r="XU209" s="494"/>
      <c r="XV209" s="494"/>
      <c r="XW209" s="494"/>
      <c r="XX209" s="494"/>
      <c r="XY209" s="494"/>
      <c r="XZ209" s="494"/>
      <c r="YA209" s="494"/>
      <c r="YB209" s="494"/>
      <c r="YC209" s="494"/>
      <c r="YD209" s="494"/>
      <c r="YE209" s="494"/>
      <c r="YF209" s="494"/>
      <c r="YG209" s="494"/>
      <c r="YH209" s="494"/>
      <c r="YI209" s="494"/>
      <c r="YJ209" s="494"/>
      <c r="YK209" s="494"/>
      <c r="YL209" s="494"/>
      <c r="YM209" s="494"/>
      <c r="YN209" s="494"/>
      <c r="YO209" s="494"/>
      <c r="YP209" s="494"/>
      <c r="YQ209" s="494"/>
      <c r="YR209" s="494"/>
      <c r="YS209" s="494"/>
      <c r="YT209" s="494"/>
      <c r="YU209" s="494"/>
      <c r="YV209" s="494"/>
      <c r="YW209" s="494"/>
      <c r="YX209" s="494"/>
      <c r="YY209" s="494"/>
      <c r="YZ209" s="494"/>
      <c r="ZA209" s="494"/>
      <c r="ZB209" s="494"/>
      <c r="ZC209" s="494"/>
      <c r="ZD209" s="494"/>
      <c r="ZE209" s="494"/>
      <c r="ZF209" s="494"/>
      <c r="ZG209" s="494"/>
      <c r="ZH209" s="494"/>
      <c r="ZI209" s="494"/>
      <c r="ZJ209" s="494"/>
      <c r="ZK209" s="494"/>
      <c r="ZL209" s="494"/>
      <c r="ZM209" s="494"/>
      <c r="ZN209" s="494"/>
      <c r="ZO209" s="494"/>
      <c r="ZP209" s="494"/>
      <c r="ZQ209" s="494"/>
      <c r="ZR209" s="494"/>
      <c r="ZS209" s="494"/>
      <c r="ZT209" s="494"/>
      <c r="ZU209" s="494"/>
      <c r="ZV209" s="494"/>
      <c r="ZW209" s="494"/>
      <c r="ZX209" s="494"/>
      <c r="ZY209" s="494"/>
      <c r="ZZ209" s="494"/>
      <c r="AAA209" s="494"/>
      <c r="AAB209" s="494"/>
      <c r="AAC209" s="494"/>
      <c r="AAD209" s="494"/>
      <c r="AAE209" s="494"/>
      <c r="AAF209" s="494"/>
      <c r="AAG209" s="494"/>
      <c r="AAH209" s="494"/>
      <c r="AAI209" s="494"/>
      <c r="AAJ209" s="494"/>
      <c r="AAK209" s="494"/>
      <c r="AAL209" s="494"/>
      <c r="AAM209" s="494"/>
      <c r="AAN209" s="494"/>
      <c r="AAO209" s="494"/>
      <c r="AAP209" s="494"/>
      <c r="AAQ209" s="494"/>
      <c r="AAR209" s="494"/>
      <c r="AAS209" s="494"/>
      <c r="AAT209" s="494"/>
      <c r="AAU209" s="494"/>
      <c r="AAV209" s="494"/>
      <c r="AAW209" s="494"/>
      <c r="AAX209" s="494"/>
      <c r="AAY209" s="494"/>
      <c r="AAZ209" s="494"/>
      <c r="ABA209" s="494"/>
      <c r="ABB209" s="494"/>
      <c r="ABC209" s="494"/>
      <c r="ABD209" s="494"/>
      <c r="ABE209" s="494"/>
      <c r="ABF209" s="494"/>
      <c r="ABG209" s="494"/>
      <c r="ABH209" s="494"/>
      <c r="ABI209" s="494"/>
      <c r="ABJ209" s="494"/>
      <c r="ABK209" s="494"/>
      <c r="ABL209" s="494"/>
      <c r="ABM209" s="494"/>
      <c r="ABN209" s="494"/>
      <c r="ABO209" s="494"/>
      <c r="ABP209" s="494"/>
      <c r="ABQ209" s="494"/>
      <c r="ABR209" s="494"/>
      <c r="ABS209" s="494"/>
      <c r="ABT209" s="494"/>
      <c r="ABU209" s="494"/>
      <c r="ABV209" s="494"/>
      <c r="ABW209" s="494"/>
      <c r="ABX209" s="494"/>
      <c r="ABY209" s="494"/>
      <c r="ABZ209" s="494"/>
      <c r="ACA209" s="494"/>
      <c r="ACB209" s="494"/>
      <c r="ACC209" s="494"/>
      <c r="ACD209" s="494"/>
      <c r="ACE209" s="494"/>
      <c r="ACF209" s="494"/>
      <c r="ACG209" s="494"/>
      <c r="ACH209" s="494"/>
      <c r="ACI209" s="494"/>
      <c r="ACJ209" s="494"/>
      <c r="ACK209" s="494"/>
      <c r="ACL209" s="494"/>
      <c r="ACM209" s="494"/>
      <c r="ACN209" s="494"/>
      <c r="ACO209" s="494"/>
      <c r="ACP209" s="494"/>
      <c r="ACQ209" s="494"/>
      <c r="ACR209" s="494"/>
      <c r="ACS209" s="494"/>
      <c r="ACT209" s="494"/>
      <c r="ACU209" s="494"/>
      <c r="ACV209" s="494"/>
      <c r="ACW209" s="494"/>
      <c r="ACX209" s="494"/>
      <c r="ACY209" s="494"/>
      <c r="ACZ209" s="494"/>
      <c r="ADA209" s="494"/>
      <c r="ADB209" s="494"/>
      <c r="ADC209" s="494"/>
      <c r="ADD209" s="494"/>
      <c r="ADE209" s="494"/>
      <c r="ADF209" s="494"/>
      <c r="ADG209" s="494"/>
      <c r="ADH209" s="494"/>
      <c r="ADI209" s="494"/>
      <c r="ADJ209" s="494"/>
      <c r="ADK209" s="494"/>
      <c r="ADL209" s="494"/>
      <c r="ADM209" s="494"/>
      <c r="ADN209" s="494"/>
      <c r="ADO209" s="494"/>
      <c r="ADP209" s="494"/>
      <c r="ADQ209" s="494"/>
      <c r="ADR209" s="494"/>
      <c r="ADS209" s="494"/>
      <c r="ADT209" s="494"/>
      <c r="ADU209" s="494"/>
      <c r="ADV209" s="494"/>
      <c r="ADW209" s="494"/>
      <c r="ADX209" s="494"/>
      <c r="ADY209" s="494"/>
      <c r="ADZ209" s="494"/>
      <c r="AEA209" s="494"/>
      <c r="AEB209" s="494"/>
      <c r="AEC209" s="494"/>
      <c r="AED209" s="494"/>
      <c r="AEE209" s="494"/>
      <c r="AEF209" s="494"/>
      <c r="AEG209" s="494"/>
      <c r="AEH209" s="494"/>
      <c r="AEI209" s="494"/>
      <c r="AEJ209" s="494"/>
      <c r="AEK209" s="494"/>
      <c r="AEL209" s="494"/>
      <c r="AEM209" s="494"/>
      <c r="AEN209" s="494"/>
      <c r="AEO209" s="494"/>
      <c r="AEP209" s="494"/>
      <c r="AEQ209" s="494"/>
      <c r="AER209" s="494"/>
      <c r="AES209" s="494"/>
      <c r="AET209" s="494"/>
      <c r="AEU209" s="494"/>
      <c r="AEV209" s="494"/>
      <c r="AEW209" s="494"/>
      <c r="AEX209" s="494"/>
      <c r="AEY209" s="494"/>
      <c r="AEZ209" s="494"/>
      <c r="AFA209" s="494"/>
      <c r="AFB209" s="494"/>
      <c r="AFC209" s="494"/>
      <c r="AFD209" s="494"/>
      <c r="AFE209" s="494"/>
      <c r="AFF209" s="494"/>
      <c r="AFG209" s="494"/>
      <c r="AFH209" s="494"/>
      <c r="AFI209" s="494"/>
      <c r="AFJ209" s="494"/>
      <c r="AFK209" s="494"/>
      <c r="AFL209" s="494"/>
      <c r="AFM209" s="494"/>
      <c r="AFN209" s="494"/>
      <c r="AFO209" s="494"/>
      <c r="AFP209" s="494"/>
      <c r="AFQ209" s="494"/>
      <c r="AFR209" s="494"/>
      <c r="AFS209" s="494"/>
      <c r="AFT209" s="494"/>
      <c r="AFU209" s="494"/>
      <c r="AFV209" s="494"/>
      <c r="AFW209" s="494"/>
      <c r="AFX209" s="494"/>
      <c r="AFY209" s="494"/>
      <c r="AFZ209" s="494"/>
      <c r="AGA209" s="494"/>
      <c r="AGB209" s="494"/>
      <c r="AGC209" s="494"/>
      <c r="AGD209" s="494"/>
      <c r="AGE209" s="494"/>
      <c r="AGF209" s="494"/>
      <c r="AGG209" s="494"/>
      <c r="AGH209" s="494"/>
      <c r="AGI209" s="494"/>
      <c r="AGJ209" s="494"/>
      <c r="AGK209" s="494"/>
      <c r="AGL209" s="494"/>
      <c r="AGM209" s="494"/>
      <c r="AGN209" s="494"/>
      <c r="AGO209" s="494"/>
      <c r="AGP209" s="494"/>
      <c r="AGQ209" s="494"/>
      <c r="AGR209" s="494"/>
      <c r="AGS209" s="494"/>
      <c r="AGT209" s="494"/>
      <c r="AGU209" s="494"/>
      <c r="AGV209" s="494"/>
      <c r="AGW209" s="494"/>
      <c r="AGX209" s="494"/>
      <c r="AGY209" s="494"/>
      <c r="AGZ209" s="494"/>
      <c r="AHA209" s="494"/>
      <c r="AHB209" s="494"/>
      <c r="AHC209" s="494"/>
      <c r="AHD209" s="494"/>
      <c r="AHE209" s="494"/>
      <c r="AHF209" s="494"/>
      <c r="AHG209" s="494"/>
      <c r="AHH209" s="494"/>
      <c r="AHI209" s="494"/>
      <c r="AHJ209" s="494"/>
      <c r="AHK209" s="494"/>
      <c r="AHL209" s="494"/>
      <c r="AHM209" s="494"/>
      <c r="AHN209" s="494"/>
      <c r="AHO209" s="494"/>
      <c r="AHP209" s="494"/>
      <c r="AHQ209" s="494"/>
      <c r="AHR209" s="494"/>
      <c r="AHS209" s="494"/>
      <c r="AHT209" s="494"/>
      <c r="AHU209" s="494"/>
      <c r="AHV209" s="494"/>
      <c r="AHW209" s="494"/>
      <c r="AHX209" s="494"/>
      <c r="AHY209" s="494"/>
      <c r="AHZ209" s="494"/>
      <c r="AIA209" s="494"/>
      <c r="AIB209" s="494"/>
      <c r="AIC209" s="494"/>
      <c r="AID209" s="494"/>
      <c r="AIE209" s="494"/>
      <c r="AIF209" s="494"/>
      <c r="AIG209" s="494"/>
      <c r="AIH209" s="494"/>
      <c r="AII209" s="494"/>
      <c r="AIJ209" s="494"/>
      <c r="AIK209" s="494"/>
      <c r="AIL209" s="494"/>
      <c r="AIM209" s="494"/>
      <c r="AIN209" s="494"/>
      <c r="AIO209" s="494"/>
      <c r="AIP209" s="494"/>
      <c r="AIQ209" s="494"/>
      <c r="AIR209" s="494"/>
      <c r="AIS209" s="494"/>
      <c r="AIT209" s="494"/>
      <c r="AIU209" s="494"/>
      <c r="AIV209" s="494"/>
      <c r="AIW209" s="494"/>
      <c r="AIX209" s="494"/>
      <c r="AIY209" s="494"/>
      <c r="AIZ209" s="494"/>
      <c r="AJA209" s="494"/>
      <c r="AJB209" s="494"/>
      <c r="AJC209" s="494"/>
      <c r="AJD209" s="494"/>
      <c r="AJE209" s="494"/>
      <c r="AJF209" s="494"/>
      <c r="AJG209" s="494"/>
      <c r="AJH209" s="494"/>
      <c r="AJI209" s="494"/>
      <c r="AJJ209" s="494"/>
      <c r="AJK209" s="494"/>
      <c r="AJL209" s="494"/>
      <c r="AJM209" s="494"/>
      <c r="AJN209" s="494"/>
      <c r="AJO209" s="494"/>
      <c r="AJP209" s="494"/>
      <c r="AJQ209" s="494"/>
      <c r="AJR209" s="494"/>
      <c r="AJS209" s="494"/>
      <c r="AJT209" s="494"/>
      <c r="AJU209" s="494"/>
      <c r="AJV209" s="494"/>
      <c r="AJW209" s="494"/>
      <c r="AJX209" s="494"/>
      <c r="AJY209" s="494"/>
      <c r="AJZ209" s="494"/>
      <c r="AKA209" s="494"/>
      <c r="AKB209" s="494"/>
      <c r="AKC209" s="494"/>
      <c r="AKD209" s="494"/>
      <c r="AKE209" s="494"/>
      <c r="AKF209" s="494"/>
      <c r="AKG209" s="494"/>
      <c r="AKH209" s="494"/>
      <c r="AKI209" s="494"/>
      <c r="AKJ209" s="494"/>
      <c r="AKK209" s="494"/>
      <c r="AKL209" s="494"/>
      <c r="AKM209" s="494"/>
      <c r="AKN209" s="494"/>
      <c r="AKO209" s="494"/>
      <c r="AKP209" s="494"/>
      <c r="AKQ209" s="494"/>
      <c r="AKR209" s="494"/>
      <c r="AKS209" s="494"/>
      <c r="AKT209" s="494"/>
      <c r="AKU209" s="494"/>
      <c r="AKV209" s="494"/>
      <c r="AKW209" s="494"/>
      <c r="AKX209" s="494"/>
      <c r="AKY209" s="494"/>
      <c r="AKZ209" s="494"/>
      <c r="ALA209" s="494"/>
      <c r="ALB209" s="494"/>
      <c r="ALC209" s="494"/>
      <c r="ALD209" s="494"/>
      <c r="ALE209" s="494"/>
      <c r="ALF209" s="494"/>
      <c r="ALG209" s="494"/>
      <c r="ALH209" s="494"/>
      <c r="ALI209" s="494"/>
      <c r="ALJ209" s="494"/>
      <c r="ALK209" s="494"/>
      <c r="ALL209" s="494"/>
      <c r="ALM209" s="494"/>
      <c r="ALN209" s="494"/>
      <c r="ALO209" s="494"/>
      <c r="ALP209" s="494"/>
      <c r="ALQ209" s="494"/>
      <c r="ALR209" s="494"/>
      <c r="ALS209" s="494"/>
      <c r="ALT209" s="494"/>
      <c r="ALU209" s="494"/>
      <c r="ALV209" s="494"/>
      <c r="ALW209" s="494"/>
      <c r="ALX209" s="494"/>
      <c r="ALY209" s="494"/>
      <c r="ALZ209" s="494"/>
      <c r="AMA209" s="494"/>
      <c r="AMB209" s="494"/>
      <c r="AMC209" s="494"/>
      <c r="AMD209" s="494"/>
      <c r="AME209" s="494"/>
      <c r="AMF209" s="494"/>
      <c r="AMG209" s="494"/>
      <c r="AMH209" s="494"/>
      <c r="AMI209" s="494"/>
      <c r="AMJ209" s="494"/>
      <c r="AMK209" s="494"/>
      <c r="AML209" s="494"/>
      <c r="AMM209" s="494"/>
      <c r="AMN209" s="494"/>
      <c r="AMO209" s="494"/>
      <c r="AMP209" s="494"/>
      <c r="AMQ209" s="494"/>
      <c r="AMR209" s="494"/>
      <c r="AMS209" s="494"/>
      <c r="AMT209" s="494"/>
      <c r="AMU209" s="494"/>
      <c r="AMV209" s="494"/>
      <c r="AMW209" s="494"/>
      <c r="AMX209" s="494"/>
      <c r="AMY209" s="494"/>
      <c r="AMZ209" s="494"/>
      <c r="ANA209" s="494"/>
      <c r="ANB209" s="494"/>
      <c r="ANC209" s="494"/>
      <c r="AND209" s="494"/>
      <c r="ANE209" s="494"/>
      <c r="ANF209" s="494"/>
      <c r="ANG209" s="494"/>
      <c r="ANH209" s="494"/>
      <c r="ANI209" s="494"/>
      <c r="ANJ209" s="494"/>
    </row>
    <row r="210" spans="1:1050" s="35" customFormat="1" ht="25.5" customHeight="1" outlineLevel="2" x14ac:dyDescent="0.2">
      <c r="A210" s="102">
        <v>92005</v>
      </c>
      <c r="B210" s="7" t="s">
        <v>137</v>
      </c>
      <c r="C210" s="7" t="s">
        <v>9</v>
      </c>
      <c r="D210" s="7" t="s">
        <v>114</v>
      </c>
      <c r="E210" s="7" t="s">
        <v>286</v>
      </c>
      <c r="F210" s="7"/>
      <c r="G210" s="43" t="s">
        <v>236</v>
      </c>
      <c r="H210" s="42" t="s">
        <v>130</v>
      </c>
      <c r="I210" s="42">
        <v>18</v>
      </c>
      <c r="J210" s="44">
        <v>591.52</v>
      </c>
      <c r="K210" s="44"/>
      <c r="L210" s="44"/>
      <c r="M210" s="44"/>
      <c r="N210" s="44"/>
      <c r="O210" s="44"/>
      <c r="P210" s="44"/>
      <c r="Q210" s="44">
        <v>190.01</v>
      </c>
      <c r="R210" s="44">
        <v>348.02</v>
      </c>
      <c r="S210" s="44"/>
      <c r="T210" s="44">
        <f>SUM(J210:S210)</f>
        <v>1129.55</v>
      </c>
      <c r="U210" s="44">
        <f>(((J210+K210+L210+N210+P210)*14)+((M210+O210+Q210+R210+S210)*12))</f>
        <v>14737.64</v>
      </c>
      <c r="V210" s="42">
        <v>4</v>
      </c>
      <c r="W210" s="45">
        <v>18</v>
      </c>
      <c r="X210" s="46">
        <f>VLOOKUP(W210,'[1]PPTOS GENERALES 2024'!$AL$11:$AN$40,3)*Y210</f>
        <v>474.69</v>
      </c>
      <c r="Y210" s="47">
        <v>1</v>
      </c>
      <c r="Z210" s="48">
        <f>VLOOKUP(C210,'[1]PPTOS GENERALES 2024'!$AL$3:$AO$8,4)*Y210</f>
        <v>720.49</v>
      </c>
      <c r="AA210" s="48">
        <f>VLOOKUP(C210,'[1]PPTOS GENERALES 2024'!$AL$3:$AP$8,5)*DM210*Y210</f>
        <v>150.99</v>
      </c>
      <c r="AB210" s="48"/>
      <c r="AC210" s="44">
        <f>VLOOKUP(C210,'[1]PPTOS GENERALES 2024'!$AU$3:$AV$8,2)*Y210</f>
        <v>713.92274999999995</v>
      </c>
      <c r="AD210" s="44">
        <f>VLOOKUP(C210,'[1]PPTOS GENERALES 2024'!$AU$3:$AW$8,3)*DM210*Y210</f>
        <v>149.3835</v>
      </c>
      <c r="AE210" s="49">
        <f>VLOOKUP(I210,'[1]PPTOS GENERALES 2024'!$AL$11:$AN$40,3)*Y210</f>
        <v>474.69</v>
      </c>
      <c r="AF210" s="44">
        <f>X210-AE210</f>
        <v>0</v>
      </c>
      <c r="AG210" s="44">
        <f>VLOOKUP(V210,'[1]PPTOS GENERALES 2024'!$AL$45:$AU$56,10)*Y210</f>
        <v>498.73</v>
      </c>
      <c r="AH210" s="44"/>
      <c r="AI210" s="44"/>
      <c r="AJ210" s="44"/>
      <c r="AK210" s="50"/>
      <c r="AL210" s="44">
        <f>VLOOKUP(V210,'[1]PPTOS GENERALES 2024'!$AL$45:$BB$56,12)*AK210</f>
        <v>0</v>
      </c>
      <c r="AM210" s="50"/>
      <c r="AN210" s="44">
        <f>VLOOKUP(V210,'[1]PPTOS GENERALES 2024'!$AL$45:$BB$56,14)*AM210</f>
        <v>0</v>
      </c>
      <c r="AO210" s="50"/>
      <c r="AP210" s="44">
        <f>VLOOKUP(V210,'[1]PPTOS GENERALES 2024'!$AL$45:$BB$56,15)*AO210</f>
        <v>0</v>
      </c>
      <c r="AQ210" s="50"/>
      <c r="AR210" s="44">
        <f>VLOOKUP(V210,'[1]PPTOS GENERALES 2024'!$AL$45:$BB$56,17)*AQ210</f>
        <v>0</v>
      </c>
      <c r="AS210" s="50"/>
      <c r="AT210" s="44">
        <f>VLOOKUP(V210,'[1]PPTOS GENERALES 2024'!$AL$45:$BG$56,18)*AS210</f>
        <v>0</v>
      </c>
      <c r="AU210" s="20"/>
      <c r="AV210" s="44">
        <f>VLOOKUP(V210,'[1]PPTOS GENERALES 2024'!$AL$45:$BG$56,19)*AU210</f>
        <v>0</v>
      </c>
      <c r="AW210" s="20"/>
      <c r="AX210" s="44">
        <f>VLOOKUP(V210,'[1]PPTOS GENERALES 2024'!$AL$45:$BG$56,20)*AW210</f>
        <v>0</v>
      </c>
      <c r="AY210" s="20"/>
      <c r="AZ210" s="44">
        <f>VLOOKUP(V210,'[1]PPTOS GENERALES 2024'!$AL$45:$BG$56,21)*AY210</f>
        <v>0</v>
      </c>
      <c r="BA210" s="20"/>
      <c r="BB210" s="44">
        <f>VLOOKUP(V210,'[1]PPTOS GENERALES 2024'!$AL$45:$BG$56,22)*BA210</f>
        <v>0</v>
      </c>
      <c r="BC210" s="20"/>
      <c r="BD210" s="270">
        <f>VLOOKUP(V210,'[1]PPTOS GENERALES 2024'!$AL$45:$BZ$56,23)*BC210</f>
        <v>0</v>
      </c>
      <c r="BE210" s="20"/>
      <c r="BF210" s="270">
        <f>VLOOKUP(V210,'[1]PPTOS GENERALES 2024'!$AL$45:$BZ$56,24)*BE210</f>
        <v>0</v>
      </c>
      <c r="BG210" s="20"/>
      <c r="BH210" s="270">
        <f>VLOOKUP(V210,'[1]PPTOS GENERALES 2024'!$AL$45:$BZ$56,25)*BG210</f>
        <v>0</v>
      </c>
      <c r="BI210" s="20"/>
      <c r="BJ210" s="270">
        <f>VLOOKUP(V210,'[1]PPTOS GENERALES 2024'!$AL$45:$BZ$56,26)*BI210</f>
        <v>0</v>
      </c>
      <c r="BK210" s="20"/>
      <c r="BL210" s="270">
        <f>VLOOKUP(V210,'[1]PPTOS GENERALES 2024'!$AL$45:$BZ$56,27)*BK210</f>
        <v>0</v>
      </c>
      <c r="BM210" s="270"/>
      <c r="BN210" s="270">
        <f>VLOOKUP(V210,'[1]PPTOS GENERALES 2024'!$AL$45:$BZ$56,28)*BM210</f>
        <v>0</v>
      </c>
      <c r="BO210" s="270"/>
      <c r="BP210" s="270">
        <f>VLOOKUP(V210,'[1]PPTOS GENERALES 2024'!$AL$45:$BZ$56,29)*BO210</f>
        <v>0</v>
      </c>
      <c r="BQ210" s="270"/>
      <c r="BR210" s="270">
        <f>VLOOKUP(V210,'[1]PPTOS GENERALES 2024'!$AL$45:$BZ$56,30)*BQ210</f>
        <v>0</v>
      </c>
      <c r="BS210" s="270"/>
      <c r="BT210" s="270">
        <f>VLOOKUP(V210,'[1]PPTOS GENERALES 2024'!$AL$45:$BZ$56,31)*BS210</f>
        <v>0</v>
      </c>
      <c r="BU210" s="270"/>
      <c r="BV210" s="270">
        <f>VLOOKUP(V210,'[1]PPTOS GENERALES 2024'!$AL$45:$BZ$56,32)*BU210</f>
        <v>0</v>
      </c>
      <c r="BW210" s="270"/>
      <c r="BX210" s="270">
        <f>VLOOKUP(V210,'[1]PPTOS GENERALES 2024'!$AL$45:$BZ$56,33)*BW210</f>
        <v>0</v>
      </c>
      <c r="BY210" s="270"/>
      <c r="BZ210" s="270">
        <f>VLOOKUP(V210,'[1]PPTOS GENERALES 2024'!$AL$45:$BZ$56,34)*BY210</f>
        <v>0</v>
      </c>
      <c r="CA210" s="270"/>
      <c r="CB210" s="270">
        <f>VLOOKUP(V210,'[1]PPTOS GENERALES 2024'!$AL$45:$BZ$56,35)*CA210</f>
        <v>0</v>
      </c>
      <c r="CC210" s="270">
        <v>0</v>
      </c>
      <c r="CD210" s="270">
        <f>VLOOKUP(V210,'[1]PPTOS GENERALES 2024'!$AL$45:$BZ$56,36)*CC210</f>
        <v>0</v>
      </c>
      <c r="CE210" s="270">
        <v>0</v>
      </c>
      <c r="CF210" s="270">
        <f>VLOOKUP(V210,'[1]PPTOS GENERALES 2024'!$AL$45:$BZ$56,37)*CE210</f>
        <v>0</v>
      </c>
      <c r="CG210" s="270">
        <v>0</v>
      </c>
      <c r="CH210" s="270">
        <f>VLOOKUP(V210,'[1]PPTOS GENERALES 2024'!$AL$45:$BZ$56,38)*CG210</f>
        <v>0</v>
      </c>
      <c r="CI210" s="270">
        <v>0</v>
      </c>
      <c r="CJ210" s="270">
        <f>VLOOKUP(V210,'[1]PPTOS GENERALES 2024'!$AL$45:$BZ$56,39)*CI210</f>
        <v>0</v>
      </c>
      <c r="CK210" s="270"/>
      <c r="CL210" s="270">
        <f>VLOOKUP(V210,'[1]PPTOS GENERALES 2024'!$AL$45:$BZ$56,40)*CK210</f>
        <v>0</v>
      </c>
      <c r="CM210" s="270"/>
      <c r="CN210" s="270">
        <f>VLOOKUP(V210,'[1]PPTOS GENERALES 2024'!$AL$45:$BZ$56,41)*CM210</f>
        <v>0</v>
      </c>
      <c r="CO210" s="44"/>
      <c r="CP210" s="44"/>
      <c r="CQ210" s="44"/>
      <c r="CR210" s="44"/>
      <c r="CS210" s="452">
        <f t="array" ref="CS210">ROUND((Z210*12)+(AC210*2),2)</f>
        <v>10073.73</v>
      </c>
      <c r="CT210" s="44"/>
      <c r="CU210" s="44">
        <f>(AA210*12)+ (AD210*2)+AB210</f>
        <v>2110.6469999999999</v>
      </c>
      <c r="CV210" s="44"/>
      <c r="CW210" s="44">
        <f>(AE210+AF210)*14</f>
        <v>6645.66</v>
      </c>
      <c r="CX210" s="44">
        <f>AG210*14</f>
        <v>6982.22</v>
      </c>
      <c r="CY210" s="270">
        <f t="shared" ref="CY210:CY212" si="156">ROUND((AH210+AJ210+AL210+AN210+AP210+AR210+AT210+AV210+AX210+AZ210+BB210+BD210+BF210+BH210+BJ210+BL210+BN210+BP210+BR210+BT210+BV210+BX210+BZ210+CB210+CD210+CF210+CH210+CJ210+CL210+CN210)*14+(AI210)*14,2)</f>
        <v>0</v>
      </c>
      <c r="CZ210" s="278">
        <f t="shared" ref="CZ210:CZ212" si="157">SUM(CX210:CY210)</f>
        <v>6982.22</v>
      </c>
      <c r="DA210" s="129">
        <f>CO210+CP210+CR210+CS210+CT210+CU210+CW210+CX210+CY210</f>
        <v>25812.257000000001</v>
      </c>
      <c r="DB210" s="21">
        <v>0</v>
      </c>
      <c r="DC210" s="53">
        <f>((Z210*14)+(AA210*14)+(AE210*14)+(AF210*14)+(AG210*14)+(AJ210*12)+(AR210*12)+(AT210*12)+(AV210*12)+(AX210*12)+(BB210*12)+DB210)</f>
        <v>25828.600000000002</v>
      </c>
      <c r="DD210" s="54">
        <f>((DC210/U210)-1)</f>
        <v>0.75256011138825496</v>
      </c>
      <c r="DE210" s="44"/>
      <c r="DF210" s="44"/>
      <c r="DG210" s="44">
        <f>Z210+AA210+AE210+AF210+AG210+AH210+AI210+AJ210+AL210+AN210+AP210+AR210+AT210+AV210+AX210+AZ210+BB210</f>
        <v>1844.9</v>
      </c>
      <c r="DH210" s="42" t="e">
        <f>#REF!-#REF!</f>
        <v>#REF!</v>
      </c>
      <c r="DI210" s="55" t="s">
        <v>122</v>
      </c>
      <c r="DJ210" s="130">
        <v>37923</v>
      </c>
      <c r="DK210" s="284">
        <v>45658</v>
      </c>
      <c r="DL210" s="58">
        <f>DATEDIF(DJ210,DK210,"y")/3</f>
        <v>7</v>
      </c>
      <c r="DM210" s="58">
        <f>DATEDIF(DJ210,DK210,"y")/3</f>
        <v>7</v>
      </c>
      <c r="DN210" s="59">
        <f>ROUND(AF210/30,2)</f>
        <v>0</v>
      </c>
      <c r="DO210" s="60">
        <f>ROUND(AJ210/30,2)</f>
        <v>0</v>
      </c>
      <c r="DP210" s="60">
        <f>ROUND(AL210/30,2)</f>
        <v>0</v>
      </c>
      <c r="DQ210" s="60">
        <f>ROUND(AN210/30,2)</f>
        <v>0</v>
      </c>
      <c r="DR210" s="60">
        <f>ROUND(AP210/30,2)</f>
        <v>0</v>
      </c>
      <c r="DS210" s="60">
        <f>ROUND(AR210/30,2)</f>
        <v>0</v>
      </c>
      <c r="DT210" s="60">
        <f>ROUND(AT210/30,2)</f>
        <v>0</v>
      </c>
      <c r="DU210" s="60">
        <f>ROUND(AV210/30,2)</f>
        <v>0</v>
      </c>
      <c r="DV210" s="60">
        <f>ROUND(AX210/30,2)</f>
        <v>0</v>
      </c>
      <c r="DW210" s="60">
        <f>ROUND(AZ210/30,2)</f>
        <v>0</v>
      </c>
      <c r="DX210" s="60">
        <f>ROUND(BB210/30,2)</f>
        <v>0</v>
      </c>
      <c r="DY210" s="61"/>
      <c r="DZ210" s="62">
        <v>410</v>
      </c>
      <c r="EA210" s="62">
        <v>1390.57</v>
      </c>
      <c r="EB210" s="63" t="e">
        <f>#REF!-DZ210</f>
        <v>#REF!</v>
      </c>
      <c r="EC210" s="64">
        <f>DG210-EA210</f>
        <v>454.33000000000015</v>
      </c>
      <c r="ED210" s="65">
        <f>ROUND(DB210/2,2)</f>
        <v>0</v>
      </c>
      <c r="EE210" s="61"/>
      <c r="EF210" s="61"/>
      <c r="EG210" s="61"/>
      <c r="EH210" s="61"/>
      <c r="EI210" s="134" t="s">
        <v>338</v>
      </c>
      <c r="EJ210" s="124">
        <v>92005</v>
      </c>
      <c r="EK210" s="173">
        <v>9</v>
      </c>
      <c r="EL210" s="173">
        <v>2</v>
      </c>
      <c r="EM210" s="68">
        <v>0</v>
      </c>
      <c r="EN210" s="68">
        <v>0</v>
      </c>
      <c r="EO210" s="174">
        <v>5</v>
      </c>
      <c r="EP210" s="61"/>
      <c r="EQ210" s="61"/>
      <c r="ER210" s="61"/>
      <c r="ES210" s="61"/>
      <c r="ET210" s="61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1"/>
      <c r="HI210" s="61"/>
      <c r="HJ210" s="61"/>
      <c r="HK210" s="61"/>
      <c r="HL210" s="61"/>
      <c r="HM210" s="61"/>
      <c r="HN210" s="61"/>
      <c r="HO210" s="61"/>
      <c r="HP210" s="61"/>
      <c r="HQ210" s="61"/>
      <c r="HR210" s="61"/>
      <c r="HS210" s="61"/>
      <c r="HT210" s="61"/>
      <c r="HU210" s="61"/>
      <c r="HV210" s="61"/>
      <c r="HW210" s="61"/>
      <c r="HX210" s="61"/>
      <c r="HY210" s="61"/>
      <c r="HZ210" s="61"/>
      <c r="IA210" s="61"/>
      <c r="IB210" s="61"/>
      <c r="IC210" s="61"/>
      <c r="ID210" s="61"/>
      <c r="IE210" s="61"/>
      <c r="IF210" s="61"/>
      <c r="IG210" s="61"/>
      <c r="IH210" s="61"/>
      <c r="II210" s="61"/>
      <c r="IJ210" s="61"/>
      <c r="IK210" s="61"/>
      <c r="IL210" s="61"/>
      <c r="IM210" s="61"/>
      <c r="IN210" s="61"/>
      <c r="IO210" s="61"/>
      <c r="IP210" s="61"/>
      <c r="IQ210" s="61"/>
      <c r="IR210" s="61"/>
      <c r="IS210" s="61"/>
      <c r="IT210" s="61"/>
      <c r="IU210" s="61"/>
      <c r="IV210" s="61"/>
      <c r="IW210" s="61"/>
      <c r="IX210" s="61"/>
      <c r="IY210" s="61"/>
      <c r="IZ210" s="61"/>
      <c r="JA210" s="61"/>
      <c r="JB210" s="61"/>
      <c r="JC210" s="61"/>
      <c r="JD210" s="61"/>
      <c r="JE210" s="61"/>
      <c r="JF210" s="61"/>
      <c r="JG210" s="61"/>
      <c r="JH210" s="61"/>
      <c r="JI210" s="61"/>
      <c r="JJ210" s="61"/>
      <c r="JK210" s="61"/>
      <c r="JL210" s="61"/>
      <c r="JM210" s="61"/>
      <c r="JN210" s="61"/>
      <c r="JO210" s="61"/>
      <c r="JP210" s="61"/>
      <c r="JQ210" s="61"/>
      <c r="JR210" s="61"/>
      <c r="JS210" s="61"/>
      <c r="JT210" s="61"/>
      <c r="JU210" s="61"/>
      <c r="JV210" s="61"/>
      <c r="JW210" s="61"/>
      <c r="JX210" s="61"/>
      <c r="JY210" s="61"/>
      <c r="JZ210" s="61"/>
      <c r="KA210" s="61"/>
      <c r="KB210" s="61"/>
      <c r="KC210" s="61"/>
      <c r="KD210" s="61"/>
      <c r="KE210" s="61"/>
      <c r="KF210" s="61"/>
      <c r="KG210" s="61"/>
      <c r="KH210" s="61"/>
      <c r="KI210" s="61"/>
      <c r="KJ210" s="61"/>
      <c r="KK210" s="61"/>
      <c r="KL210" s="61"/>
      <c r="KM210" s="61"/>
      <c r="KN210" s="61"/>
      <c r="KO210" s="61"/>
      <c r="KP210" s="61"/>
      <c r="KQ210" s="61"/>
      <c r="KR210" s="61"/>
      <c r="KS210" s="61"/>
      <c r="KT210" s="61"/>
      <c r="KU210" s="61"/>
      <c r="KV210" s="61"/>
      <c r="KW210" s="61"/>
      <c r="KX210" s="61"/>
      <c r="KY210" s="61"/>
      <c r="KZ210" s="61"/>
      <c r="LA210" s="61"/>
      <c r="LB210" s="61"/>
      <c r="LC210" s="61"/>
      <c r="LD210" s="61"/>
      <c r="LE210" s="61"/>
      <c r="LF210" s="61"/>
      <c r="LG210" s="61"/>
      <c r="LH210" s="61"/>
      <c r="LI210" s="61"/>
      <c r="LJ210" s="61"/>
      <c r="LK210" s="61"/>
      <c r="LL210" s="61"/>
      <c r="LM210" s="61"/>
      <c r="LN210" s="61"/>
      <c r="LO210" s="61"/>
      <c r="LP210" s="61"/>
      <c r="LQ210" s="61"/>
      <c r="LR210" s="61"/>
      <c r="LS210" s="61"/>
      <c r="LT210" s="61"/>
      <c r="LU210" s="61"/>
      <c r="LV210" s="61"/>
      <c r="LW210" s="61"/>
      <c r="LX210" s="61"/>
      <c r="LY210" s="61"/>
      <c r="LZ210" s="61"/>
      <c r="MA210" s="61"/>
      <c r="MB210" s="61"/>
      <c r="MC210" s="61"/>
      <c r="MD210" s="61"/>
      <c r="ME210" s="61"/>
      <c r="MF210" s="61"/>
      <c r="MG210" s="61"/>
      <c r="MH210" s="61"/>
      <c r="MI210" s="61"/>
      <c r="MJ210" s="61"/>
      <c r="MK210" s="61"/>
      <c r="ML210" s="61"/>
      <c r="MM210" s="61"/>
      <c r="MN210" s="61"/>
      <c r="MO210" s="61"/>
      <c r="MP210" s="61"/>
      <c r="MQ210" s="61"/>
      <c r="MR210" s="61"/>
      <c r="MS210" s="61"/>
      <c r="MT210" s="61"/>
      <c r="MU210" s="61"/>
      <c r="MV210" s="61"/>
      <c r="MW210" s="61"/>
      <c r="MX210" s="61"/>
      <c r="MY210" s="61"/>
      <c r="MZ210" s="61"/>
      <c r="NA210" s="61"/>
      <c r="NB210" s="61"/>
      <c r="NC210" s="61"/>
      <c r="ND210" s="61"/>
      <c r="NE210" s="61"/>
      <c r="NF210" s="61"/>
      <c r="NG210" s="61"/>
      <c r="NH210" s="61"/>
      <c r="NI210" s="61"/>
      <c r="NJ210" s="61"/>
      <c r="NK210" s="61"/>
      <c r="NL210" s="61"/>
      <c r="NM210" s="61"/>
      <c r="NN210" s="61"/>
      <c r="NO210" s="61"/>
      <c r="NP210" s="61"/>
      <c r="NQ210" s="61"/>
      <c r="NR210" s="61"/>
      <c r="NS210" s="61"/>
      <c r="NT210" s="61"/>
      <c r="NU210" s="61"/>
      <c r="NV210" s="61"/>
      <c r="NW210" s="61"/>
      <c r="NX210" s="61"/>
      <c r="NY210" s="61"/>
      <c r="NZ210" s="61"/>
      <c r="OA210" s="61"/>
      <c r="OB210" s="61"/>
      <c r="OC210" s="61"/>
      <c r="OD210" s="61"/>
      <c r="OE210" s="61"/>
      <c r="OF210" s="61"/>
      <c r="OG210" s="61"/>
      <c r="OH210" s="61"/>
      <c r="OI210" s="61"/>
      <c r="OJ210" s="61"/>
      <c r="OK210" s="61"/>
      <c r="OL210" s="61"/>
      <c r="OM210" s="61"/>
      <c r="ON210" s="61"/>
      <c r="OO210" s="61"/>
      <c r="OP210" s="61"/>
      <c r="OQ210" s="61"/>
      <c r="OR210" s="61"/>
      <c r="OS210" s="61"/>
      <c r="OT210" s="61"/>
      <c r="OU210" s="61"/>
      <c r="OV210" s="61"/>
      <c r="OW210" s="61"/>
      <c r="OX210" s="61"/>
      <c r="OY210" s="61"/>
      <c r="OZ210" s="61"/>
      <c r="PA210" s="61"/>
      <c r="PB210" s="61"/>
      <c r="PC210" s="61"/>
      <c r="PD210" s="61"/>
      <c r="PE210" s="61"/>
      <c r="PF210" s="61"/>
      <c r="PG210" s="61"/>
      <c r="PH210" s="61"/>
      <c r="PI210" s="61"/>
      <c r="PJ210" s="61"/>
      <c r="PK210" s="61"/>
      <c r="PL210" s="61"/>
      <c r="PM210" s="61"/>
      <c r="PN210" s="61"/>
      <c r="PO210" s="61"/>
      <c r="PP210" s="61"/>
      <c r="PQ210" s="61"/>
      <c r="PR210" s="61"/>
      <c r="PS210" s="61"/>
      <c r="PT210" s="61"/>
      <c r="PU210" s="61"/>
      <c r="PV210" s="61"/>
      <c r="PW210" s="61"/>
      <c r="PX210" s="61"/>
      <c r="PY210" s="61"/>
      <c r="PZ210" s="61"/>
      <c r="QA210" s="61"/>
      <c r="QB210" s="61"/>
      <c r="QC210" s="61"/>
      <c r="QD210" s="61"/>
      <c r="QE210" s="61"/>
      <c r="QF210" s="61"/>
      <c r="QG210" s="61"/>
      <c r="QH210" s="61"/>
      <c r="QI210" s="61"/>
      <c r="QJ210" s="61"/>
      <c r="QK210" s="61"/>
      <c r="QL210" s="61"/>
      <c r="QM210" s="61"/>
      <c r="QN210" s="61"/>
      <c r="QO210" s="61"/>
      <c r="QP210" s="61"/>
      <c r="QQ210" s="61"/>
      <c r="QR210" s="61"/>
      <c r="QS210" s="61"/>
      <c r="QT210" s="61"/>
      <c r="QU210" s="61"/>
      <c r="QV210" s="61"/>
      <c r="QW210" s="61"/>
      <c r="QX210" s="61"/>
      <c r="QY210" s="61"/>
      <c r="QZ210" s="61"/>
      <c r="RA210" s="61"/>
      <c r="RB210" s="61"/>
      <c r="RC210" s="61"/>
      <c r="RD210" s="61"/>
      <c r="RE210" s="61"/>
      <c r="RF210" s="61"/>
      <c r="RG210" s="61"/>
      <c r="RH210" s="61"/>
      <c r="RI210" s="61"/>
      <c r="RJ210" s="61"/>
      <c r="RK210" s="61"/>
      <c r="RL210" s="61"/>
      <c r="RM210" s="61"/>
      <c r="RN210" s="61"/>
      <c r="RO210" s="61"/>
      <c r="RP210" s="61"/>
      <c r="RQ210" s="61"/>
      <c r="RR210" s="61"/>
      <c r="RS210" s="61"/>
      <c r="RT210" s="61"/>
      <c r="RU210" s="61"/>
      <c r="RV210" s="61"/>
      <c r="RW210" s="61"/>
      <c r="RX210" s="61"/>
      <c r="RY210" s="61"/>
      <c r="RZ210" s="61"/>
      <c r="SA210" s="61"/>
      <c r="SB210" s="61"/>
      <c r="SC210" s="61"/>
      <c r="SD210" s="61"/>
      <c r="SE210" s="61"/>
      <c r="SF210" s="61"/>
      <c r="SG210" s="61"/>
      <c r="SH210" s="61"/>
      <c r="SI210" s="61"/>
      <c r="SJ210" s="61"/>
      <c r="SK210" s="61"/>
      <c r="SL210" s="61"/>
      <c r="SM210" s="61"/>
      <c r="SN210" s="61"/>
      <c r="SO210" s="61"/>
      <c r="SP210" s="61"/>
      <c r="SQ210" s="61"/>
      <c r="SR210" s="61"/>
      <c r="SS210" s="61"/>
      <c r="ST210" s="61"/>
      <c r="SU210" s="61"/>
      <c r="SV210" s="61"/>
      <c r="SW210" s="61"/>
      <c r="SX210" s="61"/>
      <c r="SY210" s="61"/>
      <c r="SZ210" s="61"/>
      <c r="TA210" s="61"/>
      <c r="TB210" s="61"/>
      <c r="TC210" s="61"/>
      <c r="TD210" s="61"/>
      <c r="TE210" s="61"/>
      <c r="TF210" s="61"/>
      <c r="TG210" s="61"/>
      <c r="TH210" s="61"/>
      <c r="TI210" s="61"/>
      <c r="TJ210" s="61"/>
      <c r="TK210" s="61"/>
      <c r="TL210" s="61"/>
      <c r="TM210" s="61"/>
      <c r="TN210" s="61"/>
      <c r="TO210" s="61"/>
      <c r="TP210" s="61"/>
      <c r="TQ210" s="61"/>
      <c r="TR210" s="61"/>
      <c r="TS210" s="61"/>
      <c r="TT210" s="61"/>
      <c r="TU210" s="61"/>
      <c r="TV210" s="61"/>
      <c r="TW210" s="61"/>
      <c r="TX210" s="61"/>
      <c r="TY210" s="61"/>
      <c r="TZ210" s="61"/>
      <c r="UA210" s="61"/>
      <c r="UB210" s="61"/>
      <c r="UC210" s="61"/>
      <c r="UD210" s="61"/>
      <c r="UE210" s="61"/>
      <c r="UF210" s="61"/>
      <c r="UG210" s="61"/>
      <c r="UH210" s="61"/>
      <c r="UI210" s="61"/>
      <c r="UJ210" s="61"/>
      <c r="UK210" s="61"/>
      <c r="UL210" s="61"/>
      <c r="UM210" s="61"/>
      <c r="UN210" s="61"/>
      <c r="UO210" s="61"/>
      <c r="UP210" s="61"/>
      <c r="UQ210" s="61"/>
      <c r="UR210" s="61"/>
      <c r="US210" s="61"/>
      <c r="UT210" s="61"/>
      <c r="UU210" s="61"/>
      <c r="UV210" s="61"/>
      <c r="UW210" s="61"/>
      <c r="UX210" s="61"/>
      <c r="UY210" s="61"/>
      <c r="UZ210" s="61"/>
      <c r="VA210" s="61"/>
      <c r="VB210" s="61"/>
      <c r="VC210" s="61"/>
      <c r="VD210" s="61"/>
      <c r="VE210" s="61"/>
      <c r="VF210" s="61"/>
      <c r="VG210" s="61"/>
      <c r="VH210" s="61"/>
      <c r="VI210" s="61"/>
      <c r="VJ210" s="61"/>
      <c r="VK210" s="61"/>
      <c r="VL210" s="61"/>
      <c r="VM210" s="61"/>
      <c r="VN210" s="61"/>
      <c r="VO210" s="61"/>
      <c r="VP210" s="61"/>
      <c r="VQ210" s="61"/>
      <c r="VR210" s="61"/>
      <c r="VS210" s="61"/>
      <c r="VT210" s="61"/>
      <c r="VU210" s="61"/>
      <c r="VV210" s="61"/>
      <c r="VW210" s="61"/>
      <c r="VX210" s="61"/>
      <c r="VY210" s="61"/>
      <c r="VZ210" s="61"/>
      <c r="WA210" s="61"/>
      <c r="WB210" s="61"/>
      <c r="WC210" s="61"/>
      <c r="WD210" s="61"/>
      <c r="WE210" s="61"/>
      <c r="WF210" s="61"/>
      <c r="WG210" s="61"/>
      <c r="WH210" s="61"/>
      <c r="WI210" s="61"/>
      <c r="WJ210" s="61"/>
      <c r="WK210" s="61"/>
      <c r="WL210" s="61"/>
      <c r="WM210" s="61"/>
      <c r="WN210" s="61"/>
      <c r="WO210" s="61"/>
      <c r="WP210" s="61"/>
      <c r="WQ210" s="61"/>
      <c r="WR210" s="61"/>
      <c r="WS210" s="61"/>
      <c r="WT210" s="61"/>
      <c r="WU210" s="61"/>
      <c r="WV210" s="61"/>
      <c r="WW210" s="61"/>
      <c r="WX210" s="61"/>
      <c r="WY210" s="61"/>
      <c r="WZ210" s="61"/>
      <c r="XA210" s="61"/>
      <c r="XB210" s="61"/>
      <c r="XC210" s="61"/>
      <c r="XD210" s="61"/>
      <c r="XE210" s="61"/>
      <c r="XF210" s="61"/>
      <c r="XG210" s="61"/>
      <c r="XH210" s="61"/>
      <c r="XI210" s="61"/>
      <c r="XJ210" s="61"/>
      <c r="XK210" s="61"/>
      <c r="XL210" s="61"/>
      <c r="XM210" s="61"/>
      <c r="XN210" s="61"/>
      <c r="XO210" s="61"/>
      <c r="XP210" s="61"/>
      <c r="XQ210" s="61"/>
      <c r="XR210" s="61"/>
      <c r="XS210" s="61"/>
      <c r="XT210" s="61"/>
      <c r="XU210" s="61"/>
      <c r="XV210" s="61"/>
      <c r="XW210" s="61"/>
      <c r="XX210" s="61"/>
      <c r="XY210" s="61"/>
      <c r="XZ210" s="61"/>
      <c r="YA210" s="61"/>
      <c r="YB210" s="61"/>
      <c r="YC210" s="61"/>
      <c r="YD210" s="61"/>
      <c r="YE210" s="61"/>
      <c r="YF210" s="61"/>
      <c r="YG210" s="61"/>
      <c r="YH210" s="61"/>
      <c r="YI210" s="61"/>
      <c r="YJ210" s="61"/>
      <c r="YK210" s="61"/>
      <c r="YL210" s="61"/>
      <c r="YM210" s="61"/>
      <c r="YN210" s="61"/>
      <c r="YO210" s="61"/>
      <c r="YP210" s="61"/>
      <c r="YQ210" s="61"/>
      <c r="YR210" s="61"/>
      <c r="YS210" s="61"/>
      <c r="YT210" s="61"/>
      <c r="YU210" s="61"/>
      <c r="YV210" s="61"/>
      <c r="YW210" s="61"/>
      <c r="YX210" s="61"/>
      <c r="YY210" s="61"/>
      <c r="YZ210" s="61"/>
      <c r="ZA210" s="61"/>
      <c r="ZB210" s="61"/>
      <c r="ZC210" s="61"/>
      <c r="ZD210" s="61"/>
      <c r="ZE210" s="61"/>
      <c r="ZF210" s="61"/>
      <c r="ZG210" s="61"/>
      <c r="ZH210" s="61"/>
      <c r="ZI210" s="61"/>
      <c r="ZJ210" s="61"/>
      <c r="ZK210" s="61"/>
      <c r="ZL210" s="61"/>
      <c r="ZM210" s="61"/>
      <c r="ZN210" s="61"/>
      <c r="ZO210" s="61"/>
      <c r="ZP210" s="61"/>
      <c r="ZQ210" s="61"/>
      <c r="ZR210" s="61"/>
      <c r="ZS210" s="61"/>
      <c r="ZT210" s="61"/>
      <c r="ZU210" s="61"/>
      <c r="ZV210" s="61"/>
      <c r="ZW210" s="61"/>
      <c r="ZX210" s="61"/>
      <c r="ZY210" s="61"/>
      <c r="ZZ210" s="61"/>
      <c r="AAA210" s="61"/>
      <c r="AAB210" s="61"/>
      <c r="AAC210" s="61"/>
      <c r="AAD210" s="61"/>
      <c r="AAE210" s="61"/>
      <c r="AAF210" s="61"/>
      <c r="AAG210" s="61"/>
      <c r="AAH210" s="61"/>
      <c r="AAI210" s="61"/>
      <c r="AAJ210" s="61"/>
      <c r="AAK210" s="61"/>
      <c r="AAL210" s="61"/>
      <c r="AAM210" s="61"/>
      <c r="AAN210" s="61"/>
      <c r="AAO210" s="61"/>
      <c r="AAP210" s="61"/>
      <c r="AAQ210" s="61"/>
      <c r="AAR210" s="61"/>
      <c r="AAS210" s="61"/>
      <c r="AAT210" s="61"/>
      <c r="AAU210" s="61"/>
      <c r="AAV210" s="61"/>
      <c r="AAW210" s="61"/>
      <c r="AAX210" s="61"/>
      <c r="AAY210" s="61"/>
      <c r="AAZ210" s="61"/>
      <c r="ABA210" s="61"/>
      <c r="ABB210" s="61"/>
      <c r="ABC210" s="61"/>
      <c r="ABD210" s="61"/>
      <c r="ABE210" s="61"/>
      <c r="ABF210" s="61"/>
      <c r="ABG210" s="61"/>
      <c r="ABH210" s="61"/>
      <c r="ABI210" s="61"/>
      <c r="ABJ210" s="61"/>
      <c r="ABK210" s="61"/>
      <c r="ABL210" s="61"/>
      <c r="ABM210" s="61"/>
      <c r="ABN210" s="61"/>
      <c r="ABO210" s="61"/>
      <c r="ABP210" s="61"/>
      <c r="ABQ210" s="61"/>
      <c r="ABR210" s="61"/>
      <c r="ABS210" s="61"/>
      <c r="ABT210" s="61"/>
      <c r="ABU210" s="61"/>
      <c r="ABV210" s="61"/>
      <c r="ABW210" s="61"/>
      <c r="ABX210" s="61"/>
      <c r="ABY210" s="61"/>
      <c r="ABZ210" s="61"/>
      <c r="ACA210" s="61"/>
      <c r="ACB210" s="61"/>
      <c r="ACC210" s="61"/>
      <c r="ACD210" s="61"/>
      <c r="ACE210" s="61"/>
      <c r="ACF210" s="61"/>
      <c r="ACG210" s="61"/>
      <c r="ACH210" s="61"/>
      <c r="ACI210" s="61"/>
      <c r="ACJ210" s="61"/>
      <c r="ACK210" s="61"/>
      <c r="ACL210" s="61"/>
      <c r="ACM210" s="61"/>
      <c r="ACN210" s="61"/>
      <c r="ACO210" s="61"/>
      <c r="ACP210" s="61"/>
      <c r="ACQ210" s="61"/>
      <c r="ACR210" s="61"/>
      <c r="ACS210" s="61"/>
      <c r="ACT210" s="61"/>
      <c r="ACU210" s="61"/>
      <c r="ACV210" s="61"/>
      <c r="ACW210" s="61"/>
      <c r="ACX210" s="61"/>
      <c r="ACY210" s="61"/>
      <c r="ACZ210" s="61"/>
      <c r="ADA210" s="61"/>
      <c r="ADB210" s="61"/>
      <c r="ADC210" s="61"/>
      <c r="ADD210" s="61"/>
      <c r="ADE210" s="61"/>
      <c r="ADF210" s="61"/>
      <c r="ADG210" s="61"/>
      <c r="ADH210" s="61"/>
      <c r="ADI210" s="61"/>
      <c r="ADJ210" s="61"/>
      <c r="ADK210" s="61"/>
      <c r="ADL210" s="61"/>
      <c r="ADM210" s="61"/>
      <c r="ADN210" s="61"/>
      <c r="ADO210" s="61"/>
      <c r="ADP210" s="61"/>
      <c r="ADQ210" s="61"/>
      <c r="ADR210" s="61"/>
      <c r="ADS210" s="61"/>
      <c r="ADT210" s="61"/>
      <c r="ADU210" s="61"/>
      <c r="ADV210" s="61"/>
      <c r="ADW210" s="61"/>
      <c r="ADX210" s="61"/>
      <c r="ADY210" s="61"/>
      <c r="ADZ210" s="61"/>
      <c r="AEA210" s="61"/>
      <c r="AEB210" s="61"/>
      <c r="AEC210" s="61"/>
      <c r="AED210" s="61"/>
      <c r="AEE210" s="61"/>
      <c r="AEF210" s="61"/>
      <c r="AEG210" s="61"/>
      <c r="AEH210" s="61"/>
      <c r="AEI210" s="61"/>
      <c r="AEJ210" s="61"/>
      <c r="AEK210" s="61"/>
      <c r="AEL210" s="61"/>
      <c r="AEM210" s="61"/>
      <c r="AEN210" s="61"/>
      <c r="AEO210" s="61"/>
      <c r="AEP210" s="61"/>
      <c r="AEQ210" s="61"/>
      <c r="AER210" s="61"/>
      <c r="AES210" s="61"/>
      <c r="AET210" s="61"/>
      <c r="AEU210" s="61"/>
      <c r="AEV210" s="61"/>
      <c r="AEW210" s="61"/>
      <c r="AEX210" s="61"/>
      <c r="AEY210" s="61"/>
      <c r="AEZ210" s="61"/>
      <c r="AFA210" s="61"/>
      <c r="AFB210" s="61"/>
      <c r="AFC210" s="61"/>
      <c r="AFD210" s="61"/>
      <c r="AFE210" s="61"/>
      <c r="AFF210" s="61"/>
      <c r="AFG210" s="61"/>
      <c r="AFH210" s="61"/>
      <c r="AFI210" s="61"/>
      <c r="AFJ210" s="61"/>
      <c r="AFK210" s="61"/>
      <c r="AFL210" s="61"/>
      <c r="AFM210" s="61"/>
      <c r="AFN210" s="61"/>
      <c r="AFO210" s="61"/>
      <c r="AFP210" s="61"/>
      <c r="AFQ210" s="61"/>
      <c r="AFR210" s="61"/>
      <c r="AFS210" s="61"/>
      <c r="AFT210" s="61"/>
      <c r="AFU210" s="61"/>
      <c r="AFV210" s="61"/>
      <c r="AFW210" s="61"/>
      <c r="AFX210" s="61"/>
      <c r="AFY210" s="61"/>
      <c r="AFZ210" s="61"/>
      <c r="AGA210" s="61"/>
      <c r="AGB210" s="61"/>
      <c r="AGC210" s="61"/>
      <c r="AGD210" s="61"/>
      <c r="AGE210" s="61"/>
      <c r="AGF210" s="61"/>
      <c r="AGG210" s="61"/>
      <c r="AGH210" s="61"/>
      <c r="AGI210" s="61"/>
      <c r="AGJ210" s="61"/>
      <c r="AGK210" s="61"/>
      <c r="AGL210" s="61"/>
      <c r="AGM210" s="61"/>
      <c r="AGN210" s="61"/>
      <c r="AGO210" s="61"/>
      <c r="AGP210" s="61"/>
      <c r="AGQ210" s="61"/>
      <c r="AGR210" s="61"/>
      <c r="AGS210" s="61"/>
      <c r="AGT210" s="61"/>
      <c r="AGU210" s="61"/>
      <c r="AGV210" s="61"/>
      <c r="AGW210" s="61"/>
      <c r="AGX210" s="61"/>
      <c r="AGY210" s="61"/>
      <c r="AGZ210" s="61"/>
      <c r="AHA210" s="61"/>
      <c r="AHB210" s="61"/>
      <c r="AHC210" s="61"/>
      <c r="AHD210" s="61"/>
      <c r="AHE210" s="61"/>
      <c r="AHF210" s="61"/>
      <c r="AHG210" s="61"/>
      <c r="AHH210" s="61"/>
      <c r="AHI210" s="61"/>
      <c r="AHJ210" s="61"/>
      <c r="AHK210" s="61"/>
      <c r="AHL210" s="61"/>
      <c r="AHM210" s="61"/>
      <c r="AHN210" s="61"/>
      <c r="AHO210" s="61"/>
      <c r="AHP210" s="61"/>
      <c r="AHQ210" s="61"/>
      <c r="AHR210" s="61"/>
      <c r="AHS210" s="61"/>
      <c r="AHT210" s="61"/>
      <c r="AHU210" s="61"/>
      <c r="AHV210" s="61"/>
      <c r="AHW210" s="61"/>
      <c r="AHX210" s="61"/>
      <c r="AHY210" s="61"/>
      <c r="AHZ210" s="61"/>
      <c r="AIA210" s="61"/>
      <c r="AIB210" s="61"/>
      <c r="AIC210" s="61"/>
      <c r="AID210" s="61"/>
      <c r="AIE210" s="61"/>
      <c r="AIF210" s="61"/>
      <c r="AIG210" s="61"/>
      <c r="AIH210" s="61"/>
      <c r="AII210" s="61"/>
      <c r="AIJ210" s="61"/>
      <c r="AIK210" s="61"/>
      <c r="AIL210" s="61"/>
      <c r="AIM210" s="61"/>
      <c r="AIN210" s="61"/>
      <c r="AIO210" s="61"/>
      <c r="AIP210" s="61"/>
      <c r="AIQ210" s="61"/>
      <c r="AIR210" s="61"/>
      <c r="AIS210" s="61"/>
      <c r="AIT210" s="61"/>
      <c r="AIU210" s="61"/>
      <c r="AIV210" s="61"/>
      <c r="AIW210" s="61"/>
      <c r="AIX210" s="61"/>
      <c r="AIY210" s="61"/>
      <c r="AIZ210" s="61"/>
      <c r="AJA210" s="61"/>
      <c r="AJB210" s="61"/>
      <c r="AJC210" s="61"/>
      <c r="AJD210" s="61"/>
      <c r="AJE210" s="61"/>
      <c r="AJF210" s="61"/>
      <c r="AJG210" s="61"/>
      <c r="AJH210" s="61"/>
      <c r="AJI210" s="61"/>
      <c r="AJJ210" s="61"/>
      <c r="AJK210" s="61"/>
      <c r="AJL210" s="61"/>
      <c r="AJM210" s="61"/>
      <c r="AJN210" s="61"/>
      <c r="AJO210" s="61"/>
      <c r="AJP210" s="61"/>
      <c r="AJQ210" s="61"/>
      <c r="AJR210" s="61"/>
      <c r="AJS210" s="61"/>
      <c r="AJT210" s="61"/>
      <c r="AJU210" s="61"/>
      <c r="AJV210" s="61"/>
      <c r="AJW210" s="61"/>
      <c r="AJX210" s="61"/>
      <c r="AJY210" s="61"/>
      <c r="AJZ210" s="61"/>
      <c r="AKA210" s="61"/>
      <c r="AKB210" s="61"/>
      <c r="AKC210" s="61"/>
      <c r="AKD210" s="61"/>
      <c r="AKE210" s="61"/>
      <c r="AKF210" s="61"/>
      <c r="AKG210" s="61"/>
      <c r="AKH210" s="61"/>
      <c r="AKI210" s="61"/>
      <c r="AKJ210" s="61"/>
      <c r="AKK210" s="61"/>
      <c r="AKL210" s="61"/>
      <c r="AKM210" s="61"/>
      <c r="AKN210" s="61"/>
      <c r="AKO210" s="61"/>
      <c r="AKP210" s="61"/>
      <c r="AKQ210" s="61"/>
      <c r="AKR210" s="61"/>
      <c r="AKS210" s="61"/>
      <c r="AKT210" s="61"/>
      <c r="AKU210" s="61"/>
      <c r="AKV210" s="61"/>
      <c r="AKW210" s="61"/>
      <c r="AKX210" s="61"/>
      <c r="AKY210" s="61"/>
      <c r="AKZ210" s="61"/>
      <c r="ALA210" s="61"/>
      <c r="ALB210" s="61"/>
      <c r="ALC210" s="61"/>
      <c r="ALD210" s="61"/>
      <c r="ALE210" s="61"/>
      <c r="ALF210" s="61"/>
      <c r="ALG210" s="61"/>
      <c r="ALH210" s="61"/>
      <c r="ALI210" s="61"/>
      <c r="ALJ210" s="61"/>
      <c r="ALK210" s="61"/>
      <c r="ALL210" s="61"/>
      <c r="ALM210" s="61"/>
      <c r="ALN210" s="61"/>
      <c r="ALO210" s="61"/>
      <c r="ALP210" s="61"/>
      <c r="ALQ210" s="61"/>
      <c r="ALR210" s="61"/>
      <c r="ALS210" s="61"/>
      <c r="ALT210" s="61"/>
      <c r="ALU210" s="61"/>
      <c r="ALV210" s="61"/>
      <c r="ALW210" s="61"/>
      <c r="ALX210" s="61"/>
      <c r="ALY210" s="61"/>
      <c r="ALZ210" s="61"/>
      <c r="AMA210" s="61"/>
      <c r="AMB210" s="61"/>
      <c r="AMC210" s="61"/>
      <c r="AMD210" s="61"/>
      <c r="AME210" s="61"/>
      <c r="AMF210" s="61"/>
      <c r="AMG210" s="61"/>
      <c r="AMH210" s="61"/>
      <c r="AMI210" s="61"/>
      <c r="AMJ210" s="61"/>
      <c r="AMK210" s="61"/>
      <c r="AML210" s="61"/>
      <c r="AMM210" s="61"/>
      <c r="AMN210" s="61"/>
      <c r="AMO210" s="61"/>
      <c r="AMP210" s="61"/>
      <c r="AMQ210" s="61"/>
      <c r="AMR210" s="61"/>
      <c r="AMS210" s="61"/>
      <c r="AMT210" s="61"/>
      <c r="AMU210" s="61"/>
      <c r="AMV210" s="61"/>
      <c r="AMW210" s="61"/>
      <c r="AMX210" s="61"/>
      <c r="AMY210" s="61"/>
      <c r="AMZ210" s="61"/>
      <c r="ANA210" s="61"/>
      <c r="ANB210" s="61"/>
      <c r="ANC210" s="61"/>
      <c r="AND210" s="61"/>
      <c r="ANE210" s="61"/>
      <c r="ANF210" s="61"/>
      <c r="ANG210" s="61"/>
      <c r="ANH210" s="61"/>
      <c r="ANI210" s="61"/>
    </row>
    <row r="211" spans="1:1050" s="35" customFormat="1" ht="25.5" customHeight="1" outlineLevel="2" x14ac:dyDescent="0.2">
      <c r="A211" s="102">
        <v>92005</v>
      </c>
      <c r="B211" s="7" t="s">
        <v>137</v>
      </c>
      <c r="C211" s="7" t="s">
        <v>126</v>
      </c>
      <c r="D211" s="7" t="s">
        <v>10</v>
      </c>
      <c r="E211" s="7" t="s">
        <v>127</v>
      </c>
      <c r="F211" s="7"/>
      <c r="G211" s="43" t="s">
        <v>339</v>
      </c>
      <c r="H211" s="42" t="s">
        <v>130</v>
      </c>
      <c r="I211" s="42">
        <v>26</v>
      </c>
      <c r="J211" s="44">
        <v>591.52</v>
      </c>
      <c r="K211" s="44"/>
      <c r="L211" s="44"/>
      <c r="M211" s="44"/>
      <c r="N211" s="44"/>
      <c r="O211" s="44"/>
      <c r="P211" s="44"/>
      <c r="Q211" s="44">
        <v>190.01</v>
      </c>
      <c r="R211" s="44">
        <v>348.02</v>
      </c>
      <c r="S211" s="44"/>
      <c r="T211" s="44">
        <f>SUM(J211:S211)</f>
        <v>1129.55</v>
      </c>
      <c r="U211" s="44">
        <f>(((J211+K211+L211+N211+P211)*14)+((M211+O211+Q211+R211+S211)*12))</f>
        <v>14737.64</v>
      </c>
      <c r="V211" s="42">
        <v>11</v>
      </c>
      <c r="W211" s="45">
        <v>28</v>
      </c>
      <c r="X211" s="46">
        <f>VLOOKUP(W211,'[1]PPTOS GENERALES 2024'!$AL$11:$AN$40,3)*Y211</f>
        <v>1000.81</v>
      </c>
      <c r="Y211" s="47">
        <v>1</v>
      </c>
      <c r="Z211" s="48">
        <f>VLOOKUP(C211,'[1]PPTOS GENERALES 2024'!$AL$3:$AO$8,4)*Y211</f>
        <v>1152.97</v>
      </c>
      <c r="AA211" s="48">
        <f>VLOOKUP(C211,'[1]PPTOS GENERALES 2024'!$AL$3:$AP$8,5)*DM211*Y211</f>
        <v>237.15000000000003</v>
      </c>
      <c r="AB211" s="48"/>
      <c r="AC211" s="44">
        <f>VLOOKUP(C211,'[1]PPTOS GENERALES 2024'!$AU$3:$AV$8,2)*Y211</f>
        <v>840.87924999999996</v>
      </c>
      <c r="AD211" s="44">
        <f>VLOOKUP(C211,'[1]PPTOS GENERALES 2024'!$AU$3:$AW$8,3)*DM211*Y211</f>
        <v>172.91408333333334</v>
      </c>
      <c r="AE211" s="49">
        <f>VLOOKUP(I211,'[1]PPTOS GENERALES 2024'!$AL$11:$AN$40,3)*Y211</f>
        <v>839.48</v>
      </c>
      <c r="AF211" s="44">
        <f>X211-AE211</f>
        <v>161.32999999999993</v>
      </c>
      <c r="AG211" s="44">
        <f>VLOOKUP(V211,'[1]PPTOS GENERALES 2024'!$AL$45:$AU$56,10)*Y211</f>
        <v>1125.08</v>
      </c>
      <c r="AH211" s="44"/>
      <c r="AI211" s="44"/>
      <c r="AJ211" s="44"/>
      <c r="AK211" s="50"/>
      <c r="AL211" s="44">
        <f>VLOOKUP(V211,'[1]PPTOS GENERALES 2024'!$AL$45:$BB$56,12)*AK211</f>
        <v>0</v>
      </c>
      <c r="AM211" s="50">
        <v>1</v>
      </c>
      <c r="AN211" s="44">
        <f>VLOOKUP(V211,'[1]PPTOS GENERALES 2024'!$AL$45:$BB$56,14)*AM211</f>
        <v>925.36000000000013</v>
      </c>
      <c r="AO211" s="50"/>
      <c r="AP211" s="44">
        <f>VLOOKUP(V211,'[1]PPTOS GENERALES 2024'!$AL$45:$BB$56,15)*AO211</f>
        <v>0</v>
      </c>
      <c r="AQ211" s="50"/>
      <c r="AR211" s="44">
        <f>VLOOKUP(V211,'[1]PPTOS GENERALES 2024'!$AL$45:$BB$56,17)*AQ211</f>
        <v>0</v>
      </c>
      <c r="AS211" s="50"/>
      <c r="AT211" s="44">
        <f>VLOOKUP(V211,'[1]PPTOS GENERALES 2024'!$AL$45:$BG$56,18)*AS211</f>
        <v>0</v>
      </c>
      <c r="AU211" s="20"/>
      <c r="AV211" s="44">
        <f>VLOOKUP(V211,'[1]PPTOS GENERALES 2024'!$AL$45:$BG$56,19)*AU211</f>
        <v>0</v>
      </c>
      <c r="AW211" s="20"/>
      <c r="AX211" s="44">
        <f>VLOOKUP(V211,'[1]PPTOS GENERALES 2024'!$AL$45:$BG$56,20)*AW211</f>
        <v>0</v>
      </c>
      <c r="AY211" s="20"/>
      <c r="AZ211" s="44">
        <f>VLOOKUP(V211,'[1]PPTOS GENERALES 2024'!$AL$45:$BG$56,21)*AY211</f>
        <v>0</v>
      </c>
      <c r="BA211" s="20"/>
      <c r="BB211" s="44">
        <f>VLOOKUP(V211,'[1]PPTOS GENERALES 2024'!$AL$45:$BG$56,22)*BA211</f>
        <v>0</v>
      </c>
      <c r="BC211" s="20"/>
      <c r="BD211" s="270">
        <f>VLOOKUP(V211,'[1]PPTOS GENERALES 2024'!$AL$45:$BZ$56,23)*BC211</f>
        <v>0</v>
      </c>
      <c r="BE211" s="20"/>
      <c r="BF211" s="270">
        <f>VLOOKUP(V211,'[1]PPTOS GENERALES 2024'!$AL$45:$BZ$56,24)*BE211</f>
        <v>0</v>
      </c>
      <c r="BG211" s="20"/>
      <c r="BH211" s="270">
        <f>VLOOKUP(V211,'[1]PPTOS GENERALES 2024'!$AL$45:$BZ$56,25)*BG211</f>
        <v>0</v>
      </c>
      <c r="BI211" s="20"/>
      <c r="BJ211" s="270">
        <f>VLOOKUP(V211,'[1]PPTOS GENERALES 2024'!$AL$45:$BZ$56,26)*BI211</f>
        <v>0</v>
      </c>
      <c r="BK211" s="20"/>
      <c r="BL211" s="270">
        <f>VLOOKUP(V211,'[1]PPTOS GENERALES 2024'!$AL$45:$BZ$56,27)*BK211</f>
        <v>0</v>
      </c>
      <c r="BM211" s="270"/>
      <c r="BN211" s="270">
        <f>VLOOKUP(V211,'[1]PPTOS GENERALES 2024'!$AL$45:$BZ$56,28)*BM211</f>
        <v>0</v>
      </c>
      <c r="BO211" s="270"/>
      <c r="BP211" s="270">
        <f>VLOOKUP(V211,'[1]PPTOS GENERALES 2024'!$AL$45:$BZ$56,29)*BO211</f>
        <v>0</v>
      </c>
      <c r="BQ211" s="270"/>
      <c r="BR211" s="270">
        <f>VLOOKUP(V211,'[1]PPTOS GENERALES 2024'!$AL$45:$BZ$56,30)*BQ211</f>
        <v>0</v>
      </c>
      <c r="BS211" s="270"/>
      <c r="BT211" s="270">
        <f>VLOOKUP(V211,'[1]PPTOS GENERALES 2024'!$AL$45:$BZ$56,31)*BS211</f>
        <v>0</v>
      </c>
      <c r="BU211" s="270"/>
      <c r="BV211" s="270">
        <f>VLOOKUP(V211,'[1]PPTOS GENERALES 2024'!$AL$45:$BZ$56,32)*BU211</f>
        <v>0</v>
      </c>
      <c r="BW211" s="270"/>
      <c r="BX211" s="270">
        <f>VLOOKUP(V211,'[1]PPTOS GENERALES 2024'!$AL$45:$BZ$56,33)*BW211</f>
        <v>0</v>
      </c>
      <c r="BY211" s="270"/>
      <c r="BZ211" s="270">
        <f>VLOOKUP(V211,'[1]PPTOS GENERALES 2024'!$AL$45:$BZ$56,34)*BY211</f>
        <v>0</v>
      </c>
      <c r="CA211" s="270"/>
      <c r="CB211" s="270">
        <f>VLOOKUP(V211,'[1]PPTOS GENERALES 2024'!$AL$45:$BZ$56,35)*CA211</f>
        <v>0</v>
      </c>
      <c r="CC211" s="270">
        <v>0</v>
      </c>
      <c r="CD211" s="270">
        <f>VLOOKUP(V211,'[1]PPTOS GENERALES 2024'!$AL$45:$BZ$56,36)*CC211</f>
        <v>0</v>
      </c>
      <c r="CE211" s="270">
        <v>0</v>
      </c>
      <c r="CF211" s="270">
        <f>VLOOKUP(V211,'[1]PPTOS GENERALES 2024'!$AL$45:$BZ$56,37)*CE211</f>
        <v>0</v>
      </c>
      <c r="CG211" s="270">
        <v>0</v>
      </c>
      <c r="CH211" s="270">
        <f>VLOOKUP(V211,'[1]PPTOS GENERALES 2024'!$AL$45:$BZ$56,38)*CG211</f>
        <v>0</v>
      </c>
      <c r="CI211" s="270">
        <v>0</v>
      </c>
      <c r="CJ211" s="270">
        <f>VLOOKUP(V211,'[1]PPTOS GENERALES 2024'!$AL$45:$BZ$56,39)*CI211</f>
        <v>0</v>
      </c>
      <c r="CK211" s="270"/>
      <c r="CL211" s="270">
        <f>VLOOKUP(V211,'[1]PPTOS GENERALES 2024'!$AL$45:$BZ$56,40)*CK211</f>
        <v>0</v>
      </c>
      <c r="CM211" s="270"/>
      <c r="CN211" s="270">
        <f>VLOOKUP(V211,'[1]PPTOS GENERALES 2024'!$AL$45:$BZ$56,41)*CM211</f>
        <v>0</v>
      </c>
      <c r="CO211" s="44"/>
      <c r="CP211" s="44">
        <f t="array" ref="CP211">(Z211*12)+(AC211*2)</f>
        <v>15517.398499999999</v>
      </c>
      <c r="CQ211" s="44"/>
      <c r="CR211" s="44"/>
      <c r="CS211" s="44"/>
      <c r="CT211" s="44"/>
      <c r="CU211" s="44">
        <f>(AA211*12)+ (AD211*2)+AB211</f>
        <v>3191.6281666666669</v>
      </c>
      <c r="CV211" s="44"/>
      <c r="CW211" s="44">
        <f>(AE211+AF211)*14</f>
        <v>14011.34</v>
      </c>
      <c r="CX211" s="44">
        <f>AG211*14</f>
        <v>15751.119999999999</v>
      </c>
      <c r="CY211" s="270">
        <f t="shared" si="156"/>
        <v>12955.04</v>
      </c>
      <c r="CZ211" s="278">
        <f t="shared" si="157"/>
        <v>28706.16</v>
      </c>
      <c r="DA211" s="129">
        <f>CO211+CP211+CR211+CS211+CT211+CU211+CW211+CX211+CY211</f>
        <v>61426.526666666665</v>
      </c>
      <c r="DB211" s="21">
        <v>0</v>
      </c>
      <c r="DC211" s="53">
        <f>((Z211*14)+(AA211*14)+(AE211*14)+(AF211*14)+(AG211*14)+(AJ211*12)+(AR211*12)+(AT211*12)+(AV211*12)+(AX211*12)+(BB211*12)+DB211)</f>
        <v>49224.14</v>
      </c>
      <c r="DD211" s="54">
        <f>((DC211/U211)-1)</f>
        <v>2.3400286613053378</v>
      </c>
      <c r="DE211" s="44"/>
      <c r="DF211" s="44"/>
      <c r="DG211" s="44">
        <f>Z211+AA211+AE211+AF211+AG211+AH211+AI211+AJ211+AL211+AN211+AP211+AR211+AT211+AV211+AX211+AZ211+BB211</f>
        <v>4441.3700000000008</v>
      </c>
      <c r="DH211" s="42" t="e">
        <f>#REF!-#REF!</f>
        <v>#REF!</v>
      </c>
      <c r="DI211" s="55" t="s">
        <v>122</v>
      </c>
      <c r="DJ211" s="130">
        <v>39346</v>
      </c>
      <c r="DK211" s="284">
        <v>45658</v>
      </c>
      <c r="DL211" s="58">
        <f>DATEDIF(DJ211,DK211,"y")/3</f>
        <v>5.666666666666667</v>
      </c>
      <c r="DM211" s="58">
        <f>DATEDIF(DJ211,DK211,"y")/3</f>
        <v>5.666666666666667</v>
      </c>
      <c r="DN211" s="59">
        <f>ROUND(AF211/30,2)</f>
        <v>5.38</v>
      </c>
      <c r="DO211" s="60">
        <f>ROUND(AJ211/30,2)</f>
        <v>0</v>
      </c>
      <c r="DP211" s="60">
        <f>ROUND(AL211/30,2)</f>
        <v>0</v>
      </c>
      <c r="DQ211" s="60">
        <f>ROUND(AN211/30,2)</f>
        <v>30.85</v>
      </c>
      <c r="DR211" s="60">
        <f>ROUND(AP211/30,2)</f>
        <v>0</v>
      </c>
      <c r="DS211" s="60">
        <f>ROUND(AR211/30,2)</f>
        <v>0</v>
      </c>
      <c r="DT211" s="60">
        <f>ROUND(AT211/30,2)</f>
        <v>0</v>
      </c>
      <c r="DU211" s="60">
        <f>ROUND(AV211/30,2)</f>
        <v>0</v>
      </c>
      <c r="DV211" s="60">
        <f>ROUND(AX211/30,2)</f>
        <v>0</v>
      </c>
      <c r="DW211" s="60">
        <f>ROUND(AZ211/30,2)</f>
        <v>0</v>
      </c>
      <c r="DX211" s="60">
        <f>ROUND(BB211/30,2)</f>
        <v>0</v>
      </c>
      <c r="DY211" s="61"/>
      <c r="DZ211" s="62">
        <v>908</v>
      </c>
      <c r="EA211" s="62">
        <v>1390.57</v>
      </c>
      <c r="EB211" s="63" t="e">
        <f>#REF!-DZ211</f>
        <v>#REF!</v>
      </c>
      <c r="EC211" s="64">
        <f>DG211-EA211</f>
        <v>3050.8000000000011</v>
      </c>
      <c r="ED211" s="65">
        <f>ROUND(DB211/2,2)</f>
        <v>0</v>
      </c>
      <c r="EE211" s="61"/>
      <c r="EF211" s="61"/>
      <c r="EG211" s="61"/>
      <c r="EH211" s="61"/>
      <c r="EI211" s="134" t="s">
        <v>338</v>
      </c>
      <c r="EJ211" s="124">
        <v>92005</v>
      </c>
      <c r="EK211" s="67">
        <v>9</v>
      </c>
      <c r="EL211" s="67">
        <v>2</v>
      </c>
      <c r="EM211" s="68">
        <v>0</v>
      </c>
      <c r="EN211" s="68">
        <v>0</v>
      </c>
      <c r="EO211" s="174">
        <v>5</v>
      </c>
      <c r="EP211" s="61"/>
      <c r="EQ211" s="61"/>
      <c r="ER211" s="61"/>
      <c r="ES211" s="61"/>
      <c r="ET211" s="61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1"/>
      <c r="HI211" s="61"/>
      <c r="HJ211" s="61"/>
      <c r="HK211" s="61"/>
      <c r="HL211" s="61"/>
      <c r="HM211" s="61"/>
      <c r="HN211" s="61"/>
      <c r="HO211" s="61"/>
      <c r="HP211" s="61"/>
      <c r="HQ211" s="61"/>
      <c r="HR211" s="61"/>
      <c r="HS211" s="61"/>
      <c r="HT211" s="61"/>
      <c r="HU211" s="61"/>
      <c r="HV211" s="61"/>
      <c r="HW211" s="61"/>
      <c r="HX211" s="61"/>
      <c r="HY211" s="61"/>
      <c r="HZ211" s="61"/>
      <c r="IA211" s="61"/>
      <c r="IB211" s="61"/>
      <c r="IC211" s="61"/>
      <c r="ID211" s="61"/>
      <c r="IE211" s="61"/>
      <c r="IF211" s="61"/>
      <c r="IG211" s="61"/>
      <c r="IH211" s="61"/>
      <c r="II211" s="61"/>
      <c r="IJ211" s="61"/>
      <c r="IK211" s="61"/>
      <c r="IL211" s="61"/>
      <c r="IM211" s="61"/>
      <c r="IN211" s="61"/>
      <c r="IO211" s="61"/>
      <c r="IP211" s="61"/>
      <c r="IQ211" s="61"/>
      <c r="IR211" s="61"/>
      <c r="IS211" s="61"/>
      <c r="IT211" s="61"/>
      <c r="IU211" s="61"/>
      <c r="IV211" s="61"/>
      <c r="IW211" s="61"/>
      <c r="IX211" s="61"/>
      <c r="IY211" s="61"/>
      <c r="IZ211" s="61"/>
      <c r="JA211" s="61"/>
      <c r="JB211" s="61"/>
      <c r="JC211" s="61"/>
      <c r="JD211" s="61"/>
      <c r="JE211" s="61"/>
      <c r="JF211" s="61"/>
      <c r="JG211" s="61"/>
      <c r="JH211" s="61"/>
      <c r="JI211" s="61"/>
      <c r="JJ211" s="61"/>
      <c r="JK211" s="61"/>
      <c r="JL211" s="61"/>
      <c r="JM211" s="61"/>
      <c r="JN211" s="61"/>
      <c r="JO211" s="61"/>
      <c r="JP211" s="61"/>
      <c r="JQ211" s="61"/>
      <c r="JR211" s="61"/>
      <c r="JS211" s="61"/>
      <c r="JT211" s="61"/>
      <c r="JU211" s="61"/>
      <c r="JV211" s="61"/>
      <c r="JW211" s="61"/>
      <c r="JX211" s="61"/>
      <c r="JY211" s="61"/>
      <c r="JZ211" s="61"/>
      <c r="KA211" s="61"/>
      <c r="KB211" s="61"/>
      <c r="KC211" s="61"/>
      <c r="KD211" s="61"/>
      <c r="KE211" s="61"/>
      <c r="KF211" s="61"/>
      <c r="KG211" s="61"/>
      <c r="KH211" s="61"/>
      <c r="KI211" s="61"/>
      <c r="KJ211" s="61"/>
      <c r="KK211" s="61"/>
      <c r="KL211" s="61"/>
      <c r="KM211" s="61"/>
      <c r="KN211" s="61"/>
      <c r="KO211" s="61"/>
      <c r="KP211" s="61"/>
      <c r="KQ211" s="61"/>
      <c r="KR211" s="61"/>
      <c r="KS211" s="61"/>
      <c r="KT211" s="61"/>
      <c r="KU211" s="61"/>
      <c r="KV211" s="61"/>
      <c r="KW211" s="61"/>
      <c r="KX211" s="61"/>
      <c r="KY211" s="61"/>
      <c r="KZ211" s="61"/>
      <c r="LA211" s="61"/>
      <c r="LB211" s="61"/>
      <c r="LC211" s="61"/>
      <c r="LD211" s="61"/>
      <c r="LE211" s="61"/>
      <c r="LF211" s="61"/>
      <c r="LG211" s="61"/>
      <c r="LH211" s="61"/>
      <c r="LI211" s="61"/>
      <c r="LJ211" s="61"/>
      <c r="LK211" s="61"/>
      <c r="LL211" s="61"/>
      <c r="LM211" s="61"/>
      <c r="LN211" s="61"/>
      <c r="LO211" s="61"/>
      <c r="LP211" s="61"/>
      <c r="LQ211" s="61"/>
      <c r="LR211" s="61"/>
      <c r="LS211" s="61"/>
      <c r="LT211" s="61"/>
      <c r="LU211" s="61"/>
      <c r="LV211" s="61"/>
      <c r="LW211" s="61"/>
      <c r="LX211" s="61"/>
      <c r="LY211" s="61"/>
      <c r="LZ211" s="61"/>
      <c r="MA211" s="61"/>
      <c r="MB211" s="61"/>
      <c r="MC211" s="61"/>
      <c r="MD211" s="61"/>
      <c r="ME211" s="61"/>
      <c r="MF211" s="61"/>
      <c r="MG211" s="61"/>
      <c r="MH211" s="61"/>
      <c r="MI211" s="61"/>
      <c r="MJ211" s="61"/>
      <c r="MK211" s="61"/>
      <c r="ML211" s="61"/>
      <c r="MM211" s="61"/>
      <c r="MN211" s="61"/>
      <c r="MO211" s="61"/>
      <c r="MP211" s="61"/>
      <c r="MQ211" s="61"/>
      <c r="MR211" s="61"/>
      <c r="MS211" s="61"/>
      <c r="MT211" s="61"/>
      <c r="MU211" s="61"/>
      <c r="MV211" s="61"/>
      <c r="MW211" s="61"/>
      <c r="MX211" s="61"/>
      <c r="MY211" s="61"/>
      <c r="MZ211" s="61"/>
      <c r="NA211" s="61"/>
      <c r="NB211" s="61"/>
      <c r="NC211" s="61"/>
      <c r="ND211" s="61"/>
      <c r="NE211" s="61"/>
      <c r="NF211" s="61"/>
      <c r="NG211" s="61"/>
      <c r="NH211" s="61"/>
      <c r="NI211" s="61"/>
      <c r="NJ211" s="61"/>
      <c r="NK211" s="61"/>
      <c r="NL211" s="61"/>
      <c r="NM211" s="61"/>
      <c r="NN211" s="61"/>
      <c r="NO211" s="61"/>
      <c r="NP211" s="61"/>
      <c r="NQ211" s="61"/>
      <c r="NR211" s="61"/>
      <c r="NS211" s="61"/>
      <c r="NT211" s="61"/>
      <c r="NU211" s="61"/>
      <c r="NV211" s="61"/>
      <c r="NW211" s="61"/>
      <c r="NX211" s="61"/>
      <c r="NY211" s="61"/>
      <c r="NZ211" s="61"/>
      <c r="OA211" s="61"/>
      <c r="OB211" s="61"/>
      <c r="OC211" s="61"/>
      <c r="OD211" s="61"/>
      <c r="OE211" s="61"/>
      <c r="OF211" s="61"/>
      <c r="OG211" s="61"/>
      <c r="OH211" s="61"/>
      <c r="OI211" s="61"/>
      <c r="OJ211" s="61"/>
      <c r="OK211" s="61"/>
      <c r="OL211" s="61"/>
      <c r="OM211" s="61"/>
      <c r="ON211" s="61"/>
      <c r="OO211" s="61"/>
      <c r="OP211" s="61"/>
      <c r="OQ211" s="61"/>
      <c r="OR211" s="61"/>
      <c r="OS211" s="61"/>
      <c r="OT211" s="61"/>
      <c r="OU211" s="61"/>
      <c r="OV211" s="61"/>
      <c r="OW211" s="61"/>
      <c r="OX211" s="61"/>
      <c r="OY211" s="61"/>
      <c r="OZ211" s="61"/>
      <c r="PA211" s="61"/>
      <c r="PB211" s="61"/>
      <c r="PC211" s="61"/>
      <c r="PD211" s="61"/>
      <c r="PE211" s="61"/>
      <c r="PF211" s="61"/>
      <c r="PG211" s="61"/>
      <c r="PH211" s="61"/>
      <c r="PI211" s="61"/>
      <c r="PJ211" s="61"/>
      <c r="PK211" s="61"/>
      <c r="PL211" s="61"/>
      <c r="PM211" s="61"/>
      <c r="PN211" s="61"/>
      <c r="PO211" s="61"/>
      <c r="PP211" s="61"/>
      <c r="PQ211" s="61"/>
      <c r="PR211" s="61"/>
      <c r="PS211" s="61"/>
      <c r="PT211" s="61"/>
      <c r="PU211" s="61"/>
      <c r="PV211" s="61"/>
      <c r="PW211" s="61"/>
      <c r="PX211" s="61"/>
      <c r="PY211" s="61"/>
      <c r="PZ211" s="61"/>
      <c r="QA211" s="61"/>
      <c r="QB211" s="61"/>
      <c r="QC211" s="61"/>
      <c r="QD211" s="61"/>
      <c r="QE211" s="61"/>
      <c r="QF211" s="61"/>
      <c r="QG211" s="61"/>
      <c r="QH211" s="61"/>
      <c r="QI211" s="61"/>
      <c r="QJ211" s="61"/>
      <c r="QK211" s="61"/>
      <c r="QL211" s="61"/>
      <c r="QM211" s="61"/>
      <c r="QN211" s="61"/>
      <c r="QO211" s="61"/>
      <c r="QP211" s="61"/>
      <c r="QQ211" s="61"/>
      <c r="QR211" s="61"/>
      <c r="QS211" s="61"/>
      <c r="QT211" s="61"/>
      <c r="QU211" s="61"/>
      <c r="QV211" s="61"/>
      <c r="QW211" s="61"/>
      <c r="QX211" s="61"/>
      <c r="QY211" s="61"/>
      <c r="QZ211" s="61"/>
      <c r="RA211" s="61"/>
      <c r="RB211" s="61"/>
      <c r="RC211" s="61"/>
      <c r="RD211" s="61"/>
      <c r="RE211" s="61"/>
      <c r="RF211" s="61"/>
      <c r="RG211" s="61"/>
      <c r="RH211" s="61"/>
      <c r="RI211" s="61"/>
      <c r="RJ211" s="61"/>
      <c r="RK211" s="61"/>
      <c r="RL211" s="61"/>
      <c r="RM211" s="61"/>
      <c r="RN211" s="61"/>
      <c r="RO211" s="61"/>
      <c r="RP211" s="61"/>
      <c r="RQ211" s="61"/>
      <c r="RR211" s="61"/>
      <c r="RS211" s="61"/>
      <c r="RT211" s="61"/>
      <c r="RU211" s="61"/>
      <c r="RV211" s="61"/>
      <c r="RW211" s="61"/>
      <c r="RX211" s="61"/>
      <c r="RY211" s="61"/>
      <c r="RZ211" s="61"/>
      <c r="SA211" s="61"/>
      <c r="SB211" s="61"/>
      <c r="SC211" s="61"/>
      <c r="SD211" s="61"/>
      <c r="SE211" s="61"/>
      <c r="SF211" s="61"/>
      <c r="SG211" s="61"/>
      <c r="SH211" s="61"/>
      <c r="SI211" s="61"/>
      <c r="SJ211" s="61"/>
      <c r="SK211" s="61"/>
      <c r="SL211" s="61"/>
      <c r="SM211" s="61"/>
      <c r="SN211" s="61"/>
      <c r="SO211" s="61"/>
      <c r="SP211" s="61"/>
      <c r="SQ211" s="61"/>
      <c r="SR211" s="61"/>
      <c r="SS211" s="61"/>
      <c r="ST211" s="61"/>
      <c r="SU211" s="61"/>
      <c r="SV211" s="61"/>
      <c r="SW211" s="61"/>
      <c r="SX211" s="61"/>
      <c r="SY211" s="61"/>
      <c r="SZ211" s="61"/>
      <c r="TA211" s="61"/>
      <c r="TB211" s="61"/>
      <c r="TC211" s="61"/>
      <c r="TD211" s="61"/>
      <c r="TE211" s="61"/>
      <c r="TF211" s="61"/>
      <c r="TG211" s="61"/>
      <c r="TH211" s="61"/>
      <c r="TI211" s="61"/>
      <c r="TJ211" s="61"/>
      <c r="TK211" s="61"/>
      <c r="TL211" s="61"/>
      <c r="TM211" s="61"/>
      <c r="TN211" s="61"/>
      <c r="TO211" s="61"/>
      <c r="TP211" s="61"/>
      <c r="TQ211" s="61"/>
      <c r="TR211" s="61"/>
      <c r="TS211" s="61"/>
      <c r="TT211" s="61"/>
      <c r="TU211" s="61"/>
      <c r="TV211" s="61"/>
      <c r="TW211" s="61"/>
      <c r="TX211" s="61"/>
      <c r="TY211" s="61"/>
      <c r="TZ211" s="61"/>
      <c r="UA211" s="61"/>
      <c r="UB211" s="61"/>
      <c r="UC211" s="61"/>
      <c r="UD211" s="61"/>
      <c r="UE211" s="61"/>
      <c r="UF211" s="61"/>
      <c r="UG211" s="61"/>
      <c r="UH211" s="61"/>
      <c r="UI211" s="61"/>
      <c r="UJ211" s="61"/>
      <c r="UK211" s="61"/>
      <c r="UL211" s="61"/>
      <c r="UM211" s="61"/>
      <c r="UN211" s="61"/>
      <c r="UO211" s="61"/>
      <c r="UP211" s="61"/>
      <c r="UQ211" s="61"/>
      <c r="UR211" s="61"/>
      <c r="US211" s="61"/>
      <c r="UT211" s="61"/>
      <c r="UU211" s="61"/>
      <c r="UV211" s="61"/>
      <c r="UW211" s="61"/>
      <c r="UX211" s="61"/>
      <c r="UY211" s="61"/>
      <c r="UZ211" s="61"/>
      <c r="VA211" s="61"/>
      <c r="VB211" s="61"/>
      <c r="VC211" s="61"/>
      <c r="VD211" s="61"/>
      <c r="VE211" s="61"/>
      <c r="VF211" s="61"/>
      <c r="VG211" s="61"/>
      <c r="VH211" s="61"/>
      <c r="VI211" s="61"/>
      <c r="VJ211" s="61"/>
      <c r="VK211" s="61"/>
      <c r="VL211" s="61"/>
      <c r="VM211" s="61"/>
      <c r="VN211" s="61"/>
      <c r="VO211" s="61"/>
      <c r="VP211" s="61"/>
      <c r="VQ211" s="61"/>
      <c r="VR211" s="61"/>
      <c r="VS211" s="61"/>
      <c r="VT211" s="61"/>
      <c r="VU211" s="61"/>
      <c r="VV211" s="61"/>
      <c r="VW211" s="61"/>
      <c r="VX211" s="61"/>
      <c r="VY211" s="61"/>
      <c r="VZ211" s="61"/>
      <c r="WA211" s="61"/>
      <c r="WB211" s="61"/>
      <c r="WC211" s="61"/>
      <c r="WD211" s="61"/>
      <c r="WE211" s="61"/>
      <c r="WF211" s="61"/>
      <c r="WG211" s="61"/>
      <c r="WH211" s="61"/>
      <c r="WI211" s="61"/>
      <c r="WJ211" s="61"/>
      <c r="WK211" s="61"/>
      <c r="WL211" s="61"/>
      <c r="WM211" s="61"/>
      <c r="WN211" s="61"/>
      <c r="WO211" s="61"/>
      <c r="WP211" s="61"/>
      <c r="WQ211" s="61"/>
      <c r="WR211" s="61"/>
      <c r="WS211" s="61"/>
      <c r="WT211" s="61"/>
      <c r="WU211" s="61"/>
      <c r="WV211" s="61"/>
      <c r="WW211" s="61"/>
      <c r="WX211" s="61"/>
      <c r="WY211" s="61"/>
      <c r="WZ211" s="61"/>
      <c r="XA211" s="61"/>
      <c r="XB211" s="61"/>
      <c r="XC211" s="61"/>
      <c r="XD211" s="61"/>
      <c r="XE211" s="61"/>
      <c r="XF211" s="61"/>
      <c r="XG211" s="61"/>
      <c r="XH211" s="61"/>
      <c r="XI211" s="61"/>
      <c r="XJ211" s="61"/>
      <c r="XK211" s="61"/>
      <c r="XL211" s="61"/>
      <c r="XM211" s="61"/>
      <c r="XN211" s="61"/>
      <c r="XO211" s="61"/>
      <c r="XP211" s="61"/>
      <c r="XQ211" s="61"/>
      <c r="XR211" s="61"/>
      <c r="XS211" s="61"/>
      <c r="XT211" s="61"/>
      <c r="XU211" s="61"/>
      <c r="XV211" s="61"/>
      <c r="XW211" s="61"/>
      <c r="XX211" s="61"/>
      <c r="XY211" s="61"/>
      <c r="XZ211" s="61"/>
      <c r="YA211" s="61"/>
      <c r="YB211" s="61"/>
      <c r="YC211" s="61"/>
      <c r="YD211" s="61"/>
      <c r="YE211" s="61"/>
      <c r="YF211" s="61"/>
      <c r="YG211" s="61"/>
      <c r="YH211" s="61"/>
      <c r="YI211" s="61"/>
      <c r="YJ211" s="61"/>
      <c r="YK211" s="61"/>
      <c r="YL211" s="61"/>
      <c r="YM211" s="61"/>
      <c r="YN211" s="61"/>
      <c r="YO211" s="61"/>
      <c r="YP211" s="61"/>
      <c r="YQ211" s="61"/>
      <c r="YR211" s="61"/>
      <c r="YS211" s="61"/>
      <c r="YT211" s="61"/>
      <c r="YU211" s="61"/>
      <c r="YV211" s="61"/>
      <c r="YW211" s="61"/>
      <c r="YX211" s="61"/>
      <c r="YY211" s="61"/>
      <c r="YZ211" s="61"/>
      <c r="ZA211" s="61"/>
      <c r="ZB211" s="61"/>
      <c r="ZC211" s="61"/>
      <c r="ZD211" s="61"/>
      <c r="ZE211" s="61"/>
      <c r="ZF211" s="61"/>
      <c r="ZG211" s="61"/>
      <c r="ZH211" s="61"/>
      <c r="ZI211" s="61"/>
      <c r="ZJ211" s="61"/>
      <c r="ZK211" s="61"/>
      <c r="ZL211" s="61"/>
      <c r="ZM211" s="61"/>
      <c r="ZN211" s="61"/>
      <c r="ZO211" s="61"/>
      <c r="ZP211" s="61"/>
      <c r="ZQ211" s="61"/>
      <c r="ZR211" s="61"/>
      <c r="ZS211" s="61"/>
      <c r="ZT211" s="61"/>
      <c r="ZU211" s="61"/>
      <c r="ZV211" s="61"/>
      <c r="ZW211" s="61"/>
      <c r="ZX211" s="61"/>
      <c r="ZY211" s="61"/>
      <c r="ZZ211" s="61"/>
      <c r="AAA211" s="61"/>
      <c r="AAB211" s="61"/>
      <c r="AAC211" s="61"/>
      <c r="AAD211" s="61"/>
      <c r="AAE211" s="61"/>
      <c r="AAF211" s="61"/>
      <c r="AAG211" s="61"/>
      <c r="AAH211" s="61"/>
      <c r="AAI211" s="61"/>
      <c r="AAJ211" s="61"/>
      <c r="AAK211" s="61"/>
      <c r="AAL211" s="61"/>
      <c r="AAM211" s="61"/>
      <c r="AAN211" s="61"/>
      <c r="AAO211" s="61"/>
      <c r="AAP211" s="61"/>
      <c r="AAQ211" s="61"/>
      <c r="AAR211" s="61"/>
      <c r="AAS211" s="61"/>
      <c r="AAT211" s="61"/>
      <c r="AAU211" s="61"/>
      <c r="AAV211" s="61"/>
      <c r="AAW211" s="61"/>
      <c r="AAX211" s="61"/>
      <c r="AAY211" s="61"/>
      <c r="AAZ211" s="61"/>
      <c r="ABA211" s="61"/>
      <c r="ABB211" s="61"/>
      <c r="ABC211" s="61"/>
      <c r="ABD211" s="61"/>
      <c r="ABE211" s="61"/>
      <c r="ABF211" s="61"/>
      <c r="ABG211" s="61"/>
      <c r="ABH211" s="61"/>
      <c r="ABI211" s="61"/>
      <c r="ABJ211" s="61"/>
      <c r="ABK211" s="61"/>
      <c r="ABL211" s="61"/>
      <c r="ABM211" s="61"/>
      <c r="ABN211" s="61"/>
      <c r="ABO211" s="61"/>
      <c r="ABP211" s="61"/>
      <c r="ABQ211" s="61"/>
      <c r="ABR211" s="61"/>
      <c r="ABS211" s="61"/>
      <c r="ABT211" s="61"/>
      <c r="ABU211" s="61"/>
      <c r="ABV211" s="61"/>
      <c r="ABW211" s="61"/>
      <c r="ABX211" s="61"/>
      <c r="ABY211" s="61"/>
      <c r="ABZ211" s="61"/>
      <c r="ACA211" s="61"/>
      <c r="ACB211" s="61"/>
      <c r="ACC211" s="61"/>
      <c r="ACD211" s="61"/>
      <c r="ACE211" s="61"/>
      <c r="ACF211" s="61"/>
      <c r="ACG211" s="61"/>
      <c r="ACH211" s="61"/>
      <c r="ACI211" s="61"/>
      <c r="ACJ211" s="61"/>
      <c r="ACK211" s="61"/>
      <c r="ACL211" s="61"/>
      <c r="ACM211" s="61"/>
      <c r="ACN211" s="61"/>
      <c r="ACO211" s="61"/>
      <c r="ACP211" s="61"/>
      <c r="ACQ211" s="61"/>
      <c r="ACR211" s="61"/>
      <c r="ACS211" s="61"/>
      <c r="ACT211" s="61"/>
      <c r="ACU211" s="61"/>
      <c r="ACV211" s="61"/>
      <c r="ACW211" s="61"/>
      <c r="ACX211" s="61"/>
      <c r="ACY211" s="61"/>
      <c r="ACZ211" s="61"/>
      <c r="ADA211" s="61"/>
      <c r="ADB211" s="61"/>
      <c r="ADC211" s="61"/>
      <c r="ADD211" s="61"/>
      <c r="ADE211" s="61"/>
      <c r="ADF211" s="61"/>
      <c r="ADG211" s="61"/>
      <c r="ADH211" s="61"/>
      <c r="ADI211" s="61"/>
      <c r="ADJ211" s="61"/>
      <c r="ADK211" s="61"/>
      <c r="ADL211" s="61"/>
      <c r="ADM211" s="61"/>
      <c r="ADN211" s="61"/>
      <c r="ADO211" s="61"/>
      <c r="ADP211" s="61"/>
      <c r="ADQ211" s="61"/>
      <c r="ADR211" s="61"/>
      <c r="ADS211" s="61"/>
      <c r="ADT211" s="61"/>
      <c r="ADU211" s="61"/>
      <c r="ADV211" s="61"/>
      <c r="ADW211" s="61"/>
      <c r="ADX211" s="61"/>
      <c r="ADY211" s="61"/>
      <c r="ADZ211" s="61"/>
      <c r="AEA211" s="61"/>
      <c r="AEB211" s="61"/>
      <c r="AEC211" s="61"/>
      <c r="AED211" s="61"/>
      <c r="AEE211" s="61"/>
      <c r="AEF211" s="61"/>
      <c r="AEG211" s="61"/>
      <c r="AEH211" s="61"/>
      <c r="AEI211" s="61"/>
      <c r="AEJ211" s="61"/>
      <c r="AEK211" s="61"/>
      <c r="AEL211" s="61"/>
      <c r="AEM211" s="61"/>
      <c r="AEN211" s="61"/>
      <c r="AEO211" s="61"/>
      <c r="AEP211" s="61"/>
      <c r="AEQ211" s="61"/>
      <c r="AER211" s="61"/>
      <c r="AES211" s="61"/>
      <c r="AET211" s="61"/>
      <c r="AEU211" s="61"/>
      <c r="AEV211" s="61"/>
      <c r="AEW211" s="61"/>
      <c r="AEX211" s="61"/>
      <c r="AEY211" s="61"/>
      <c r="AEZ211" s="61"/>
      <c r="AFA211" s="61"/>
      <c r="AFB211" s="61"/>
      <c r="AFC211" s="61"/>
      <c r="AFD211" s="61"/>
      <c r="AFE211" s="61"/>
      <c r="AFF211" s="61"/>
      <c r="AFG211" s="61"/>
      <c r="AFH211" s="61"/>
      <c r="AFI211" s="61"/>
      <c r="AFJ211" s="61"/>
      <c r="AFK211" s="61"/>
      <c r="AFL211" s="61"/>
      <c r="AFM211" s="61"/>
      <c r="AFN211" s="61"/>
      <c r="AFO211" s="61"/>
      <c r="AFP211" s="61"/>
      <c r="AFQ211" s="61"/>
      <c r="AFR211" s="61"/>
      <c r="AFS211" s="61"/>
      <c r="AFT211" s="61"/>
      <c r="AFU211" s="61"/>
      <c r="AFV211" s="61"/>
      <c r="AFW211" s="61"/>
      <c r="AFX211" s="61"/>
      <c r="AFY211" s="61"/>
      <c r="AFZ211" s="61"/>
      <c r="AGA211" s="61"/>
      <c r="AGB211" s="61"/>
      <c r="AGC211" s="61"/>
      <c r="AGD211" s="61"/>
      <c r="AGE211" s="61"/>
      <c r="AGF211" s="61"/>
      <c r="AGG211" s="61"/>
      <c r="AGH211" s="61"/>
      <c r="AGI211" s="61"/>
      <c r="AGJ211" s="61"/>
      <c r="AGK211" s="61"/>
      <c r="AGL211" s="61"/>
      <c r="AGM211" s="61"/>
      <c r="AGN211" s="61"/>
      <c r="AGO211" s="61"/>
      <c r="AGP211" s="61"/>
      <c r="AGQ211" s="61"/>
      <c r="AGR211" s="61"/>
      <c r="AGS211" s="61"/>
      <c r="AGT211" s="61"/>
      <c r="AGU211" s="61"/>
      <c r="AGV211" s="61"/>
      <c r="AGW211" s="61"/>
      <c r="AGX211" s="61"/>
      <c r="AGY211" s="61"/>
      <c r="AGZ211" s="61"/>
      <c r="AHA211" s="61"/>
      <c r="AHB211" s="61"/>
      <c r="AHC211" s="61"/>
      <c r="AHD211" s="61"/>
      <c r="AHE211" s="61"/>
      <c r="AHF211" s="61"/>
      <c r="AHG211" s="61"/>
      <c r="AHH211" s="61"/>
      <c r="AHI211" s="61"/>
      <c r="AHJ211" s="61"/>
      <c r="AHK211" s="61"/>
      <c r="AHL211" s="61"/>
      <c r="AHM211" s="61"/>
      <c r="AHN211" s="61"/>
      <c r="AHO211" s="61"/>
      <c r="AHP211" s="61"/>
      <c r="AHQ211" s="61"/>
      <c r="AHR211" s="61"/>
      <c r="AHS211" s="61"/>
      <c r="AHT211" s="61"/>
      <c r="AHU211" s="61"/>
      <c r="AHV211" s="61"/>
      <c r="AHW211" s="61"/>
      <c r="AHX211" s="61"/>
      <c r="AHY211" s="61"/>
      <c r="AHZ211" s="61"/>
      <c r="AIA211" s="61"/>
      <c r="AIB211" s="61"/>
      <c r="AIC211" s="61"/>
      <c r="AID211" s="61"/>
      <c r="AIE211" s="61"/>
      <c r="AIF211" s="61"/>
      <c r="AIG211" s="61"/>
      <c r="AIH211" s="61"/>
      <c r="AII211" s="61"/>
      <c r="AIJ211" s="61"/>
      <c r="AIK211" s="61"/>
      <c r="AIL211" s="61"/>
      <c r="AIM211" s="61"/>
      <c r="AIN211" s="61"/>
      <c r="AIO211" s="61"/>
      <c r="AIP211" s="61"/>
      <c r="AIQ211" s="61"/>
      <c r="AIR211" s="61"/>
      <c r="AIS211" s="61"/>
      <c r="AIT211" s="61"/>
      <c r="AIU211" s="61"/>
      <c r="AIV211" s="61"/>
      <c r="AIW211" s="61"/>
      <c r="AIX211" s="61"/>
      <c r="AIY211" s="61"/>
      <c r="AIZ211" s="61"/>
      <c r="AJA211" s="61"/>
      <c r="AJB211" s="61"/>
      <c r="AJC211" s="61"/>
      <c r="AJD211" s="61"/>
      <c r="AJE211" s="61"/>
      <c r="AJF211" s="61"/>
      <c r="AJG211" s="61"/>
      <c r="AJH211" s="61"/>
      <c r="AJI211" s="61"/>
      <c r="AJJ211" s="61"/>
      <c r="AJK211" s="61"/>
      <c r="AJL211" s="61"/>
      <c r="AJM211" s="61"/>
      <c r="AJN211" s="61"/>
      <c r="AJO211" s="61"/>
      <c r="AJP211" s="61"/>
      <c r="AJQ211" s="61"/>
      <c r="AJR211" s="61"/>
      <c r="AJS211" s="61"/>
      <c r="AJT211" s="61"/>
      <c r="AJU211" s="61"/>
      <c r="AJV211" s="61"/>
      <c r="AJW211" s="61"/>
      <c r="AJX211" s="61"/>
      <c r="AJY211" s="61"/>
      <c r="AJZ211" s="61"/>
      <c r="AKA211" s="61"/>
      <c r="AKB211" s="61"/>
      <c r="AKC211" s="61"/>
      <c r="AKD211" s="61"/>
      <c r="AKE211" s="61"/>
      <c r="AKF211" s="61"/>
      <c r="AKG211" s="61"/>
      <c r="AKH211" s="61"/>
      <c r="AKI211" s="61"/>
      <c r="AKJ211" s="61"/>
      <c r="AKK211" s="61"/>
      <c r="AKL211" s="61"/>
      <c r="AKM211" s="61"/>
      <c r="AKN211" s="61"/>
      <c r="AKO211" s="61"/>
      <c r="AKP211" s="61"/>
      <c r="AKQ211" s="61"/>
      <c r="AKR211" s="61"/>
      <c r="AKS211" s="61"/>
      <c r="AKT211" s="61"/>
      <c r="AKU211" s="61"/>
      <c r="AKV211" s="61"/>
      <c r="AKW211" s="61"/>
      <c r="AKX211" s="61"/>
      <c r="AKY211" s="61"/>
      <c r="AKZ211" s="61"/>
      <c r="ALA211" s="61"/>
      <c r="ALB211" s="61"/>
      <c r="ALC211" s="61"/>
      <c r="ALD211" s="61"/>
      <c r="ALE211" s="61"/>
      <c r="ALF211" s="61"/>
      <c r="ALG211" s="61"/>
      <c r="ALH211" s="61"/>
      <c r="ALI211" s="61"/>
      <c r="ALJ211" s="61"/>
      <c r="ALK211" s="61"/>
      <c r="ALL211" s="61"/>
      <c r="ALM211" s="61"/>
      <c r="ALN211" s="61"/>
      <c r="ALO211" s="61"/>
      <c r="ALP211" s="61"/>
      <c r="ALQ211" s="61"/>
      <c r="ALR211" s="61"/>
      <c r="ALS211" s="61"/>
      <c r="ALT211" s="61"/>
      <c r="ALU211" s="61"/>
      <c r="ALV211" s="61"/>
      <c r="ALW211" s="61"/>
      <c r="ALX211" s="61"/>
      <c r="ALY211" s="61"/>
      <c r="ALZ211" s="61"/>
      <c r="AMA211" s="61"/>
      <c r="AMB211" s="61"/>
      <c r="AMC211" s="61"/>
      <c r="AMD211" s="61"/>
      <c r="AME211" s="61"/>
      <c r="AMF211" s="61"/>
      <c r="AMG211" s="61"/>
      <c r="AMH211" s="61"/>
      <c r="AMI211" s="61"/>
      <c r="AMJ211" s="61"/>
      <c r="AMK211" s="61"/>
      <c r="AML211" s="61"/>
      <c r="AMM211" s="61"/>
      <c r="AMN211" s="61"/>
      <c r="AMO211" s="61"/>
      <c r="AMP211" s="61"/>
      <c r="AMQ211" s="61"/>
      <c r="AMR211" s="61"/>
      <c r="AMS211" s="61"/>
      <c r="AMT211" s="61"/>
      <c r="AMU211" s="61"/>
      <c r="AMV211" s="61"/>
      <c r="AMW211" s="61"/>
      <c r="AMX211" s="61"/>
      <c r="AMY211" s="61"/>
      <c r="AMZ211" s="61"/>
      <c r="ANA211" s="61"/>
      <c r="ANB211" s="61"/>
      <c r="ANC211" s="61"/>
      <c r="AND211" s="61"/>
      <c r="ANE211" s="61"/>
      <c r="ANF211" s="61"/>
      <c r="ANG211" s="61"/>
      <c r="ANH211" s="61"/>
      <c r="ANI211" s="61"/>
    </row>
    <row r="212" spans="1:1050" s="35" customFormat="1" ht="25.5" customHeight="1" outlineLevel="2" x14ac:dyDescent="0.2">
      <c r="A212" s="102">
        <v>92005</v>
      </c>
      <c r="B212" s="7" t="s">
        <v>137</v>
      </c>
      <c r="C212" s="7" t="s">
        <v>9</v>
      </c>
      <c r="D212" s="7" t="s">
        <v>114</v>
      </c>
      <c r="E212" s="7" t="s">
        <v>286</v>
      </c>
      <c r="F212" s="7"/>
      <c r="G212" s="43" t="s">
        <v>236</v>
      </c>
      <c r="H212" s="42" t="s">
        <v>130</v>
      </c>
      <c r="I212" s="42">
        <v>18</v>
      </c>
      <c r="J212" s="44">
        <v>591.52</v>
      </c>
      <c r="K212" s="44"/>
      <c r="L212" s="44"/>
      <c r="M212" s="44"/>
      <c r="N212" s="44"/>
      <c r="O212" s="44"/>
      <c r="P212" s="44"/>
      <c r="Q212" s="44">
        <v>190.01</v>
      </c>
      <c r="R212" s="44">
        <v>348.02</v>
      </c>
      <c r="S212" s="44"/>
      <c r="T212" s="44">
        <f>SUM(J212:S212)</f>
        <v>1129.55</v>
      </c>
      <c r="U212" s="44">
        <f>(((J212+K212+L212+N212+P212)*14)+((M212+O212+Q212+R212+S212)*12))</f>
        <v>14737.64</v>
      </c>
      <c r="V212" s="42">
        <v>4</v>
      </c>
      <c r="W212" s="45">
        <v>18</v>
      </c>
      <c r="X212" s="46">
        <f>VLOOKUP(W212,'[1]PPTOS GENERALES 2024'!$AL$11:$AN$40,3)*Y212</f>
        <v>474.69</v>
      </c>
      <c r="Y212" s="47">
        <v>1</v>
      </c>
      <c r="Z212" s="48">
        <f>VLOOKUP(C212,'[1]PPTOS GENERALES 2024'!$AL$3:$AO$8,4)*Y212</f>
        <v>720.49</v>
      </c>
      <c r="AA212" s="48">
        <f>VLOOKUP(C212,'[1]PPTOS GENERALES 2024'!$AL$3:$AP$8,5)*DM212*Y212</f>
        <v>107.85</v>
      </c>
      <c r="AB212" s="48"/>
      <c r="AC212" s="44">
        <f>VLOOKUP(C212,'[1]PPTOS GENERALES 2024'!$AU$3:$AV$8,2)*Y212</f>
        <v>713.92274999999995</v>
      </c>
      <c r="AD212" s="44">
        <f>VLOOKUP(C212,'[1]PPTOS GENERALES 2024'!$AU$3:$AW$8,3)*DM212*Y212</f>
        <v>106.70249999999999</v>
      </c>
      <c r="AE212" s="49">
        <f>VLOOKUP(I212,'[1]PPTOS GENERALES 2024'!$AL$11:$AN$40,3)*Y212</f>
        <v>474.69</v>
      </c>
      <c r="AF212" s="44">
        <f>X212-AE212</f>
        <v>0</v>
      </c>
      <c r="AG212" s="44">
        <f>VLOOKUP(V212,'[1]PPTOS GENERALES 2024'!$AL$45:$AU$56,10)*Y212</f>
        <v>498.73</v>
      </c>
      <c r="AH212" s="44"/>
      <c r="AI212" s="44"/>
      <c r="AJ212" s="44"/>
      <c r="AK212" s="50"/>
      <c r="AL212" s="44">
        <f>VLOOKUP(V212,'[1]PPTOS GENERALES 2024'!$AL$45:$BB$56,12)*AK212</f>
        <v>0</v>
      </c>
      <c r="AM212" s="50"/>
      <c r="AN212" s="44">
        <f>VLOOKUP(V212,'[1]PPTOS GENERALES 2024'!$AL$45:$BB$56,14)*AM212</f>
        <v>0</v>
      </c>
      <c r="AO212" s="50"/>
      <c r="AP212" s="44">
        <f>VLOOKUP(V212,'[1]PPTOS GENERALES 2024'!$AL$45:$BB$56,15)*AO212</f>
        <v>0</v>
      </c>
      <c r="AQ212" s="50"/>
      <c r="AR212" s="44">
        <f>VLOOKUP(V212,'[1]PPTOS GENERALES 2024'!$AL$45:$BB$56,17)*AQ212</f>
        <v>0</v>
      </c>
      <c r="AS212" s="50"/>
      <c r="AT212" s="44">
        <f>VLOOKUP(V212,'[1]PPTOS GENERALES 2024'!$AL$45:$BG$56,18)*AS212</f>
        <v>0</v>
      </c>
      <c r="AU212" s="20"/>
      <c r="AV212" s="44">
        <f>VLOOKUP(V212,'[1]PPTOS GENERALES 2024'!$AL$45:$BG$56,19)*AU212</f>
        <v>0</v>
      </c>
      <c r="AW212" s="20"/>
      <c r="AX212" s="44">
        <f>VLOOKUP(V212,'[1]PPTOS GENERALES 2024'!$AL$45:$BG$56,20)*AW212</f>
        <v>0</v>
      </c>
      <c r="AY212" s="20"/>
      <c r="AZ212" s="44">
        <f>VLOOKUP(V212,'[1]PPTOS GENERALES 2024'!$AL$45:$BG$56,21)*AY212</f>
        <v>0</v>
      </c>
      <c r="BA212" s="20"/>
      <c r="BB212" s="44">
        <f>VLOOKUP(V212,'[1]PPTOS GENERALES 2024'!$AL$45:$BG$56,22)*BA212</f>
        <v>0</v>
      </c>
      <c r="BC212" s="20"/>
      <c r="BD212" s="270">
        <f>VLOOKUP(V212,'[1]PPTOS GENERALES 2024'!$AL$45:$BZ$56,23)*BC212</f>
        <v>0</v>
      </c>
      <c r="BE212" s="20"/>
      <c r="BF212" s="270">
        <f>VLOOKUP(V212,'[1]PPTOS GENERALES 2024'!$AL$45:$BZ$56,24)*BE212</f>
        <v>0</v>
      </c>
      <c r="BG212" s="20"/>
      <c r="BH212" s="270">
        <f>VLOOKUP(V212,'[1]PPTOS GENERALES 2024'!$AL$45:$BZ$56,25)*BG212</f>
        <v>0</v>
      </c>
      <c r="BI212" s="20"/>
      <c r="BJ212" s="270">
        <f>VLOOKUP(V212,'[1]PPTOS GENERALES 2024'!$AL$45:$BZ$56,26)*BI212</f>
        <v>0</v>
      </c>
      <c r="BK212" s="20"/>
      <c r="BL212" s="270">
        <f>VLOOKUP(V212,'[1]PPTOS GENERALES 2024'!$AL$45:$BZ$56,27)*BK212</f>
        <v>0</v>
      </c>
      <c r="BM212" s="270"/>
      <c r="BN212" s="270">
        <f>VLOOKUP(V212,'[1]PPTOS GENERALES 2024'!$AL$45:$BZ$56,28)*BM212</f>
        <v>0</v>
      </c>
      <c r="BO212" s="270"/>
      <c r="BP212" s="270">
        <f>VLOOKUP(V212,'[1]PPTOS GENERALES 2024'!$AL$45:$BZ$56,29)*BO212</f>
        <v>0</v>
      </c>
      <c r="BQ212" s="270"/>
      <c r="BR212" s="270">
        <f>VLOOKUP(V212,'[1]PPTOS GENERALES 2024'!$AL$45:$BZ$56,30)*BQ212</f>
        <v>0</v>
      </c>
      <c r="BS212" s="270"/>
      <c r="BT212" s="270">
        <f>VLOOKUP(V212,'[1]PPTOS GENERALES 2024'!$AL$45:$BZ$56,31)*BS212</f>
        <v>0</v>
      </c>
      <c r="BU212" s="270"/>
      <c r="BV212" s="270">
        <f>VLOOKUP(V212,'[1]PPTOS GENERALES 2024'!$AL$45:$BZ$56,32)*BU212</f>
        <v>0</v>
      </c>
      <c r="BW212" s="270"/>
      <c r="BX212" s="270">
        <f>VLOOKUP(V212,'[1]PPTOS GENERALES 2024'!$AL$45:$BZ$56,33)*BW212</f>
        <v>0</v>
      </c>
      <c r="BY212" s="270"/>
      <c r="BZ212" s="270">
        <f>VLOOKUP(V212,'[1]PPTOS GENERALES 2024'!$AL$45:$BZ$56,34)*BY212</f>
        <v>0</v>
      </c>
      <c r="CA212" s="270"/>
      <c r="CB212" s="270">
        <f>VLOOKUP(V212,'[1]PPTOS GENERALES 2024'!$AL$45:$BZ$56,35)*CA212</f>
        <v>0</v>
      </c>
      <c r="CC212" s="270">
        <v>0</v>
      </c>
      <c r="CD212" s="270">
        <f>VLOOKUP(V212,'[1]PPTOS GENERALES 2024'!$AL$45:$BZ$56,36)*CC212</f>
        <v>0</v>
      </c>
      <c r="CE212" s="270">
        <v>0</v>
      </c>
      <c r="CF212" s="270">
        <f>VLOOKUP(V212,'[1]PPTOS GENERALES 2024'!$AL$45:$BZ$56,37)*CE212</f>
        <v>0</v>
      </c>
      <c r="CG212" s="270">
        <v>0</v>
      </c>
      <c r="CH212" s="270">
        <f>VLOOKUP(V212,'[1]PPTOS GENERALES 2024'!$AL$45:$BZ$56,38)*CG212</f>
        <v>0</v>
      </c>
      <c r="CI212" s="270">
        <v>0</v>
      </c>
      <c r="CJ212" s="270">
        <f>VLOOKUP(V212,'[1]PPTOS GENERALES 2024'!$AL$45:$BZ$56,39)*CI212</f>
        <v>0</v>
      </c>
      <c r="CK212" s="270"/>
      <c r="CL212" s="270">
        <f>VLOOKUP(V212,'[1]PPTOS GENERALES 2024'!$AL$45:$BZ$56,40)*CK212</f>
        <v>0</v>
      </c>
      <c r="CM212" s="270"/>
      <c r="CN212" s="270">
        <f>VLOOKUP(V212,'[1]PPTOS GENERALES 2024'!$AL$45:$BZ$56,41)*CM212</f>
        <v>0</v>
      </c>
      <c r="CO212" s="44"/>
      <c r="CP212" s="44"/>
      <c r="CQ212" s="44"/>
      <c r="CR212" s="44"/>
      <c r="CS212" s="452">
        <f t="array" ref="CS212">ROUND((Z212*12)+(AC212*2),2)</f>
        <v>10073.73</v>
      </c>
      <c r="CT212" s="44"/>
      <c r="CU212" s="44">
        <f>(AA212*12)+ (AD212*2)+AB212</f>
        <v>1507.6049999999998</v>
      </c>
      <c r="CV212" s="44"/>
      <c r="CW212" s="44">
        <f>(AE212+AF212)*14</f>
        <v>6645.66</v>
      </c>
      <c r="CX212" s="44">
        <f>AG212*14</f>
        <v>6982.22</v>
      </c>
      <c r="CY212" s="270">
        <f t="shared" si="156"/>
        <v>0</v>
      </c>
      <c r="CZ212" s="278">
        <f t="shared" si="157"/>
        <v>6982.22</v>
      </c>
      <c r="DA212" s="129">
        <f>CO212+CP212+CR212+CS212+CT212+CU212+CW212+CX212+CY212</f>
        <v>25209.215</v>
      </c>
      <c r="DB212" s="21">
        <v>0</v>
      </c>
      <c r="DC212" s="53">
        <f>((Z212*14)+(AA212*14)+(AE212*14)+(AF212*14)+(AG212*14)+(AJ212*12)+(AR212*12)+(AT212*12)+(AV212*12)+(AX212*12)+(BB212*12)+DB212)</f>
        <v>25224.639999999999</v>
      </c>
      <c r="DD212" s="54">
        <f>((DC212/U212)-1)</f>
        <v>0.7115793302048361</v>
      </c>
      <c r="DE212" s="44"/>
      <c r="DF212" s="44"/>
      <c r="DG212" s="44">
        <f>Z212+AA212+AE212+AF212+AG212+AH212+AI212+AJ212+AL212+AN212+AP212+AR212+AT212+AV212+AX212+AZ212+BB212</f>
        <v>1801.76</v>
      </c>
      <c r="DH212" s="42" t="e">
        <f>#REF!-#REF!</f>
        <v>#REF!</v>
      </c>
      <c r="DI212" s="55" t="s">
        <v>122</v>
      </c>
      <c r="DJ212" s="133">
        <v>39943</v>
      </c>
      <c r="DK212" s="284">
        <v>45658</v>
      </c>
      <c r="DL212" s="58">
        <f>DATEDIF(DJ212,DK212,"y")/3</f>
        <v>5</v>
      </c>
      <c r="DM212" s="58">
        <f>DATEDIF(DJ212,DK212,"y")/3</f>
        <v>5</v>
      </c>
      <c r="DN212" s="59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1"/>
      <c r="DZ212" s="62"/>
      <c r="EA212" s="62"/>
      <c r="EB212" s="63"/>
      <c r="EC212" s="64"/>
      <c r="ED212" s="65"/>
      <c r="EE212" s="61"/>
      <c r="EF212" s="61"/>
      <c r="EG212" s="61"/>
      <c r="EH212" s="61"/>
      <c r="EI212" s="134" t="s">
        <v>338</v>
      </c>
      <c r="EJ212" s="124">
        <v>92005</v>
      </c>
      <c r="EK212" s="67">
        <v>9</v>
      </c>
      <c r="EL212" s="67">
        <v>2</v>
      </c>
      <c r="EM212" s="68">
        <v>0</v>
      </c>
      <c r="EN212" s="68">
        <v>0</v>
      </c>
      <c r="EO212" s="174">
        <v>5</v>
      </c>
      <c r="EP212" s="61"/>
      <c r="EQ212" s="61"/>
      <c r="ER212" s="61"/>
      <c r="ES212" s="61"/>
      <c r="ET212" s="61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1"/>
      <c r="HI212" s="61"/>
      <c r="HJ212" s="61"/>
      <c r="HK212" s="61"/>
      <c r="HL212" s="61"/>
      <c r="HM212" s="61"/>
      <c r="HN212" s="61"/>
      <c r="HO212" s="61"/>
      <c r="HP212" s="61"/>
      <c r="HQ212" s="61"/>
      <c r="HR212" s="61"/>
      <c r="HS212" s="61"/>
      <c r="HT212" s="61"/>
      <c r="HU212" s="61"/>
      <c r="HV212" s="61"/>
      <c r="HW212" s="61"/>
      <c r="HX212" s="61"/>
      <c r="HY212" s="61"/>
      <c r="HZ212" s="61"/>
      <c r="IA212" s="61"/>
      <c r="IB212" s="61"/>
      <c r="IC212" s="61"/>
      <c r="ID212" s="61"/>
      <c r="IE212" s="61"/>
      <c r="IF212" s="61"/>
      <c r="IG212" s="61"/>
      <c r="IH212" s="61"/>
      <c r="II212" s="61"/>
      <c r="IJ212" s="61"/>
      <c r="IK212" s="61"/>
      <c r="IL212" s="61"/>
      <c r="IM212" s="61"/>
      <c r="IN212" s="61"/>
      <c r="IO212" s="61"/>
      <c r="IP212" s="61"/>
      <c r="IQ212" s="61"/>
      <c r="IR212" s="61"/>
      <c r="IS212" s="61"/>
      <c r="IT212" s="61"/>
      <c r="IU212" s="61"/>
      <c r="IV212" s="61"/>
      <c r="IW212" s="61"/>
      <c r="IX212" s="61"/>
      <c r="IY212" s="61"/>
      <c r="IZ212" s="61"/>
      <c r="JA212" s="61"/>
      <c r="JB212" s="61"/>
      <c r="JC212" s="61"/>
      <c r="JD212" s="61"/>
      <c r="JE212" s="61"/>
      <c r="JF212" s="61"/>
      <c r="JG212" s="61"/>
      <c r="JH212" s="61"/>
      <c r="JI212" s="61"/>
      <c r="JJ212" s="61"/>
      <c r="JK212" s="61"/>
      <c r="JL212" s="61"/>
      <c r="JM212" s="61"/>
      <c r="JN212" s="61"/>
      <c r="JO212" s="61"/>
      <c r="JP212" s="61"/>
      <c r="JQ212" s="61"/>
      <c r="JR212" s="61"/>
      <c r="JS212" s="61"/>
      <c r="JT212" s="61"/>
      <c r="JU212" s="61"/>
      <c r="JV212" s="61"/>
      <c r="JW212" s="61"/>
      <c r="JX212" s="61"/>
      <c r="JY212" s="61"/>
      <c r="JZ212" s="61"/>
      <c r="KA212" s="61"/>
      <c r="KB212" s="61"/>
      <c r="KC212" s="61"/>
      <c r="KD212" s="61"/>
      <c r="KE212" s="61"/>
      <c r="KF212" s="61"/>
      <c r="KG212" s="61"/>
      <c r="KH212" s="61"/>
      <c r="KI212" s="61"/>
      <c r="KJ212" s="61"/>
      <c r="KK212" s="61"/>
      <c r="KL212" s="61"/>
      <c r="KM212" s="61"/>
      <c r="KN212" s="61"/>
      <c r="KO212" s="61"/>
      <c r="KP212" s="61"/>
      <c r="KQ212" s="61"/>
      <c r="KR212" s="61"/>
      <c r="KS212" s="61"/>
      <c r="KT212" s="61"/>
      <c r="KU212" s="61"/>
      <c r="KV212" s="61"/>
      <c r="KW212" s="61"/>
      <c r="KX212" s="61"/>
      <c r="KY212" s="61"/>
      <c r="KZ212" s="61"/>
      <c r="LA212" s="61"/>
      <c r="LB212" s="61"/>
      <c r="LC212" s="61"/>
      <c r="LD212" s="61"/>
      <c r="LE212" s="61"/>
      <c r="LF212" s="61"/>
      <c r="LG212" s="61"/>
      <c r="LH212" s="61"/>
      <c r="LI212" s="61"/>
      <c r="LJ212" s="61"/>
      <c r="LK212" s="61"/>
      <c r="LL212" s="61"/>
      <c r="LM212" s="61"/>
      <c r="LN212" s="61"/>
      <c r="LO212" s="61"/>
      <c r="LP212" s="61"/>
      <c r="LQ212" s="61"/>
      <c r="LR212" s="61"/>
      <c r="LS212" s="61"/>
      <c r="LT212" s="61"/>
      <c r="LU212" s="61"/>
      <c r="LV212" s="61"/>
      <c r="LW212" s="61"/>
      <c r="LX212" s="61"/>
      <c r="LY212" s="61"/>
      <c r="LZ212" s="61"/>
      <c r="MA212" s="61"/>
      <c r="MB212" s="61"/>
      <c r="MC212" s="61"/>
      <c r="MD212" s="61"/>
      <c r="ME212" s="61"/>
      <c r="MF212" s="61"/>
      <c r="MG212" s="61"/>
      <c r="MH212" s="61"/>
      <c r="MI212" s="61"/>
      <c r="MJ212" s="61"/>
      <c r="MK212" s="61"/>
      <c r="ML212" s="61"/>
      <c r="MM212" s="61"/>
      <c r="MN212" s="61"/>
      <c r="MO212" s="61"/>
      <c r="MP212" s="61"/>
      <c r="MQ212" s="61"/>
      <c r="MR212" s="61"/>
      <c r="MS212" s="61"/>
      <c r="MT212" s="61"/>
      <c r="MU212" s="61"/>
      <c r="MV212" s="61"/>
      <c r="MW212" s="61"/>
      <c r="MX212" s="61"/>
      <c r="MY212" s="61"/>
      <c r="MZ212" s="61"/>
      <c r="NA212" s="61"/>
      <c r="NB212" s="61"/>
      <c r="NC212" s="61"/>
      <c r="ND212" s="61"/>
      <c r="NE212" s="61"/>
      <c r="NF212" s="61"/>
      <c r="NG212" s="61"/>
      <c r="NH212" s="61"/>
      <c r="NI212" s="61"/>
      <c r="NJ212" s="61"/>
      <c r="NK212" s="61"/>
      <c r="NL212" s="61"/>
      <c r="NM212" s="61"/>
      <c r="NN212" s="61"/>
      <c r="NO212" s="61"/>
      <c r="NP212" s="61"/>
      <c r="NQ212" s="61"/>
      <c r="NR212" s="61"/>
      <c r="NS212" s="61"/>
      <c r="NT212" s="61"/>
      <c r="NU212" s="61"/>
      <c r="NV212" s="61"/>
      <c r="NW212" s="61"/>
      <c r="NX212" s="61"/>
      <c r="NY212" s="61"/>
      <c r="NZ212" s="61"/>
      <c r="OA212" s="61"/>
      <c r="OB212" s="61"/>
      <c r="OC212" s="61"/>
      <c r="OD212" s="61"/>
      <c r="OE212" s="61"/>
      <c r="OF212" s="61"/>
      <c r="OG212" s="61"/>
      <c r="OH212" s="61"/>
      <c r="OI212" s="61"/>
      <c r="OJ212" s="61"/>
      <c r="OK212" s="61"/>
      <c r="OL212" s="61"/>
      <c r="OM212" s="61"/>
      <c r="ON212" s="61"/>
      <c r="OO212" s="61"/>
      <c r="OP212" s="61"/>
      <c r="OQ212" s="61"/>
      <c r="OR212" s="61"/>
      <c r="OS212" s="61"/>
      <c r="OT212" s="61"/>
      <c r="OU212" s="61"/>
      <c r="OV212" s="61"/>
      <c r="OW212" s="61"/>
      <c r="OX212" s="61"/>
      <c r="OY212" s="61"/>
      <c r="OZ212" s="61"/>
      <c r="PA212" s="61"/>
      <c r="PB212" s="61"/>
      <c r="PC212" s="61"/>
      <c r="PD212" s="61"/>
      <c r="PE212" s="61"/>
      <c r="PF212" s="61"/>
      <c r="PG212" s="61"/>
      <c r="PH212" s="61"/>
      <c r="PI212" s="61"/>
      <c r="PJ212" s="61"/>
      <c r="PK212" s="61"/>
      <c r="PL212" s="61"/>
      <c r="PM212" s="61"/>
      <c r="PN212" s="61"/>
      <c r="PO212" s="61"/>
      <c r="PP212" s="61"/>
      <c r="PQ212" s="61"/>
      <c r="PR212" s="61"/>
      <c r="PS212" s="61"/>
      <c r="PT212" s="61"/>
      <c r="PU212" s="61"/>
      <c r="PV212" s="61"/>
      <c r="PW212" s="61"/>
      <c r="PX212" s="61"/>
      <c r="PY212" s="61"/>
      <c r="PZ212" s="61"/>
      <c r="QA212" s="61"/>
      <c r="QB212" s="61"/>
      <c r="QC212" s="61"/>
      <c r="QD212" s="61"/>
      <c r="QE212" s="61"/>
      <c r="QF212" s="61"/>
      <c r="QG212" s="61"/>
      <c r="QH212" s="61"/>
      <c r="QI212" s="61"/>
      <c r="QJ212" s="61"/>
      <c r="QK212" s="61"/>
      <c r="QL212" s="61"/>
      <c r="QM212" s="61"/>
      <c r="QN212" s="61"/>
      <c r="QO212" s="61"/>
      <c r="QP212" s="61"/>
      <c r="QQ212" s="61"/>
      <c r="QR212" s="61"/>
      <c r="QS212" s="61"/>
      <c r="QT212" s="61"/>
      <c r="QU212" s="61"/>
      <c r="QV212" s="61"/>
      <c r="QW212" s="61"/>
      <c r="QX212" s="61"/>
      <c r="QY212" s="61"/>
      <c r="QZ212" s="61"/>
      <c r="RA212" s="61"/>
      <c r="RB212" s="61"/>
      <c r="RC212" s="61"/>
      <c r="RD212" s="61"/>
      <c r="RE212" s="61"/>
      <c r="RF212" s="61"/>
      <c r="RG212" s="61"/>
      <c r="RH212" s="61"/>
      <c r="RI212" s="61"/>
      <c r="RJ212" s="61"/>
      <c r="RK212" s="61"/>
      <c r="RL212" s="61"/>
      <c r="RM212" s="61"/>
      <c r="RN212" s="61"/>
      <c r="RO212" s="61"/>
      <c r="RP212" s="61"/>
      <c r="RQ212" s="61"/>
      <c r="RR212" s="61"/>
      <c r="RS212" s="61"/>
      <c r="RT212" s="61"/>
      <c r="RU212" s="61"/>
      <c r="RV212" s="61"/>
      <c r="RW212" s="61"/>
      <c r="RX212" s="61"/>
      <c r="RY212" s="61"/>
      <c r="RZ212" s="61"/>
      <c r="SA212" s="61"/>
      <c r="SB212" s="61"/>
      <c r="SC212" s="61"/>
      <c r="SD212" s="61"/>
      <c r="SE212" s="61"/>
      <c r="SF212" s="61"/>
      <c r="SG212" s="61"/>
      <c r="SH212" s="61"/>
      <c r="SI212" s="61"/>
      <c r="SJ212" s="61"/>
      <c r="SK212" s="61"/>
      <c r="SL212" s="61"/>
      <c r="SM212" s="61"/>
      <c r="SN212" s="61"/>
      <c r="SO212" s="61"/>
      <c r="SP212" s="61"/>
      <c r="SQ212" s="61"/>
      <c r="SR212" s="61"/>
      <c r="SS212" s="61"/>
      <c r="ST212" s="61"/>
      <c r="SU212" s="61"/>
      <c r="SV212" s="61"/>
      <c r="SW212" s="61"/>
      <c r="SX212" s="61"/>
      <c r="SY212" s="61"/>
      <c r="SZ212" s="61"/>
      <c r="TA212" s="61"/>
      <c r="TB212" s="61"/>
      <c r="TC212" s="61"/>
      <c r="TD212" s="61"/>
      <c r="TE212" s="61"/>
      <c r="TF212" s="61"/>
      <c r="TG212" s="61"/>
      <c r="TH212" s="61"/>
      <c r="TI212" s="61"/>
      <c r="TJ212" s="61"/>
      <c r="TK212" s="61"/>
      <c r="TL212" s="61"/>
      <c r="TM212" s="61"/>
      <c r="TN212" s="61"/>
      <c r="TO212" s="61"/>
      <c r="TP212" s="61"/>
      <c r="TQ212" s="61"/>
      <c r="TR212" s="61"/>
      <c r="TS212" s="61"/>
      <c r="TT212" s="61"/>
      <c r="TU212" s="61"/>
      <c r="TV212" s="61"/>
      <c r="TW212" s="61"/>
      <c r="TX212" s="61"/>
      <c r="TY212" s="61"/>
      <c r="TZ212" s="61"/>
      <c r="UA212" s="61"/>
      <c r="UB212" s="61"/>
      <c r="UC212" s="61"/>
      <c r="UD212" s="61"/>
      <c r="UE212" s="61"/>
      <c r="UF212" s="61"/>
      <c r="UG212" s="61"/>
      <c r="UH212" s="61"/>
      <c r="UI212" s="61"/>
      <c r="UJ212" s="61"/>
      <c r="UK212" s="61"/>
      <c r="UL212" s="61"/>
      <c r="UM212" s="61"/>
      <c r="UN212" s="61"/>
      <c r="UO212" s="61"/>
      <c r="UP212" s="61"/>
      <c r="UQ212" s="61"/>
      <c r="UR212" s="61"/>
      <c r="US212" s="61"/>
      <c r="UT212" s="61"/>
      <c r="UU212" s="61"/>
      <c r="UV212" s="61"/>
      <c r="UW212" s="61"/>
      <c r="UX212" s="61"/>
      <c r="UY212" s="61"/>
      <c r="UZ212" s="61"/>
      <c r="VA212" s="61"/>
      <c r="VB212" s="61"/>
      <c r="VC212" s="61"/>
      <c r="VD212" s="61"/>
      <c r="VE212" s="61"/>
      <c r="VF212" s="61"/>
      <c r="VG212" s="61"/>
      <c r="VH212" s="61"/>
      <c r="VI212" s="61"/>
      <c r="VJ212" s="61"/>
      <c r="VK212" s="61"/>
      <c r="VL212" s="61"/>
      <c r="VM212" s="61"/>
      <c r="VN212" s="61"/>
      <c r="VO212" s="61"/>
      <c r="VP212" s="61"/>
      <c r="VQ212" s="61"/>
      <c r="VR212" s="61"/>
      <c r="VS212" s="61"/>
      <c r="VT212" s="61"/>
      <c r="VU212" s="61"/>
      <c r="VV212" s="61"/>
      <c r="VW212" s="61"/>
      <c r="VX212" s="61"/>
      <c r="VY212" s="61"/>
      <c r="VZ212" s="61"/>
      <c r="WA212" s="61"/>
      <c r="WB212" s="61"/>
      <c r="WC212" s="61"/>
      <c r="WD212" s="61"/>
      <c r="WE212" s="61"/>
      <c r="WF212" s="61"/>
      <c r="WG212" s="61"/>
      <c r="WH212" s="61"/>
      <c r="WI212" s="61"/>
      <c r="WJ212" s="61"/>
      <c r="WK212" s="61"/>
      <c r="WL212" s="61"/>
      <c r="WM212" s="61"/>
      <c r="WN212" s="61"/>
      <c r="WO212" s="61"/>
      <c r="WP212" s="61"/>
      <c r="WQ212" s="61"/>
      <c r="WR212" s="61"/>
      <c r="WS212" s="61"/>
      <c r="WT212" s="61"/>
      <c r="WU212" s="61"/>
      <c r="WV212" s="61"/>
      <c r="WW212" s="61"/>
      <c r="WX212" s="61"/>
      <c r="WY212" s="61"/>
      <c r="WZ212" s="61"/>
      <c r="XA212" s="61"/>
      <c r="XB212" s="61"/>
      <c r="XC212" s="61"/>
      <c r="XD212" s="61"/>
      <c r="XE212" s="61"/>
      <c r="XF212" s="61"/>
      <c r="XG212" s="61"/>
      <c r="XH212" s="61"/>
      <c r="XI212" s="61"/>
      <c r="XJ212" s="61"/>
      <c r="XK212" s="61"/>
      <c r="XL212" s="61"/>
      <c r="XM212" s="61"/>
      <c r="XN212" s="61"/>
      <c r="XO212" s="61"/>
      <c r="XP212" s="61"/>
      <c r="XQ212" s="61"/>
      <c r="XR212" s="61"/>
      <c r="XS212" s="61"/>
      <c r="XT212" s="61"/>
      <c r="XU212" s="61"/>
      <c r="XV212" s="61"/>
      <c r="XW212" s="61"/>
      <c r="XX212" s="61"/>
      <c r="XY212" s="61"/>
      <c r="XZ212" s="61"/>
      <c r="YA212" s="61"/>
      <c r="YB212" s="61"/>
      <c r="YC212" s="61"/>
      <c r="YD212" s="61"/>
      <c r="YE212" s="61"/>
      <c r="YF212" s="61"/>
      <c r="YG212" s="61"/>
      <c r="YH212" s="61"/>
      <c r="YI212" s="61"/>
      <c r="YJ212" s="61"/>
      <c r="YK212" s="61"/>
      <c r="YL212" s="61"/>
      <c r="YM212" s="61"/>
      <c r="YN212" s="61"/>
      <c r="YO212" s="61"/>
      <c r="YP212" s="61"/>
      <c r="YQ212" s="61"/>
      <c r="YR212" s="61"/>
      <c r="YS212" s="61"/>
      <c r="YT212" s="61"/>
      <c r="YU212" s="61"/>
      <c r="YV212" s="61"/>
      <c r="YW212" s="61"/>
      <c r="YX212" s="61"/>
      <c r="YY212" s="61"/>
      <c r="YZ212" s="61"/>
      <c r="ZA212" s="61"/>
      <c r="ZB212" s="61"/>
      <c r="ZC212" s="61"/>
      <c r="ZD212" s="61"/>
      <c r="ZE212" s="61"/>
      <c r="ZF212" s="61"/>
      <c r="ZG212" s="61"/>
      <c r="ZH212" s="61"/>
      <c r="ZI212" s="61"/>
      <c r="ZJ212" s="61"/>
      <c r="ZK212" s="61"/>
      <c r="ZL212" s="61"/>
      <c r="ZM212" s="61"/>
      <c r="ZN212" s="61"/>
      <c r="ZO212" s="61"/>
      <c r="ZP212" s="61"/>
      <c r="ZQ212" s="61"/>
      <c r="ZR212" s="61"/>
      <c r="ZS212" s="61"/>
      <c r="ZT212" s="61"/>
      <c r="ZU212" s="61"/>
      <c r="ZV212" s="61"/>
      <c r="ZW212" s="61"/>
      <c r="ZX212" s="61"/>
      <c r="ZY212" s="61"/>
      <c r="ZZ212" s="61"/>
      <c r="AAA212" s="61"/>
      <c r="AAB212" s="61"/>
      <c r="AAC212" s="61"/>
      <c r="AAD212" s="61"/>
      <c r="AAE212" s="61"/>
      <c r="AAF212" s="61"/>
      <c r="AAG212" s="61"/>
      <c r="AAH212" s="61"/>
      <c r="AAI212" s="61"/>
      <c r="AAJ212" s="61"/>
      <c r="AAK212" s="61"/>
      <c r="AAL212" s="61"/>
      <c r="AAM212" s="61"/>
      <c r="AAN212" s="61"/>
      <c r="AAO212" s="61"/>
      <c r="AAP212" s="61"/>
      <c r="AAQ212" s="61"/>
      <c r="AAR212" s="61"/>
      <c r="AAS212" s="61"/>
      <c r="AAT212" s="61"/>
      <c r="AAU212" s="61"/>
      <c r="AAV212" s="61"/>
      <c r="AAW212" s="61"/>
      <c r="AAX212" s="61"/>
      <c r="AAY212" s="61"/>
      <c r="AAZ212" s="61"/>
      <c r="ABA212" s="61"/>
      <c r="ABB212" s="61"/>
      <c r="ABC212" s="61"/>
      <c r="ABD212" s="61"/>
      <c r="ABE212" s="61"/>
      <c r="ABF212" s="61"/>
      <c r="ABG212" s="61"/>
      <c r="ABH212" s="61"/>
      <c r="ABI212" s="61"/>
      <c r="ABJ212" s="61"/>
      <c r="ABK212" s="61"/>
      <c r="ABL212" s="61"/>
      <c r="ABM212" s="61"/>
      <c r="ABN212" s="61"/>
      <c r="ABO212" s="61"/>
      <c r="ABP212" s="61"/>
      <c r="ABQ212" s="61"/>
      <c r="ABR212" s="61"/>
      <c r="ABS212" s="61"/>
      <c r="ABT212" s="61"/>
      <c r="ABU212" s="61"/>
      <c r="ABV212" s="61"/>
      <c r="ABW212" s="61"/>
      <c r="ABX212" s="61"/>
      <c r="ABY212" s="61"/>
      <c r="ABZ212" s="61"/>
      <c r="ACA212" s="61"/>
      <c r="ACB212" s="61"/>
      <c r="ACC212" s="61"/>
      <c r="ACD212" s="61"/>
      <c r="ACE212" s="61"/>
      <c r="ACF212" s="61"/>
      <c r="ACG212" s="61"/>
      <c r="ACH212" s="61"/>
      <c r="ACI212" s="61"/>
      <c r="ACJ212" s="61"/>
      <c r="ACK212" s="61"/>
      <c r="ACL212" s="61"/>
      <c r="ACM212" s="61"/>
      <c r="ACN212" s="61"/>
      <c r="ACO212" s="61"/>
      <c r="ACP212" s="61"/>
      <c r="ACQ212" s="61"/>
      <c r="ACR212" s="61"/>
      <c r="ACS212" s="61"/>
      <c r="ACT212" s="61"/>
      <c r="ACU212" s="61"/>
      <c r="ACV212" s="61"/>
      <c r="ACW212" s="61"/>
      <c r="ACX212" s="61"/>
      <c r="ACY212" s="61"/>
      <c r="ACZ212" s="61"/>
      <c r="ADA212" s="61"/>
      <c r="ADB212" s="61"/>
      <c r="ADC212" s="61"/>
      <c r="ADD212" s="61"/>
      <c r="ADE212" s="61"/>
      <c r="ADF212" s="61"/>
      <c r="ADG212" s="61"/>
      <c r="ADH212" s="61"/>
      <c r="ADI212" s="61"/>
      <c r="ADJ212" s="61"/>
      <c r="ADK212" s="61"/>
      <c r="ADL212" s="61"/>
      <c r="ADM212" s="61"/>
      <c r="ADN212" s="61"/>
      <c r="ADO212" s="61"/>
      <c r="ADP212" s="61"/>
      <c r="ADQ212" s="61"/>
      <c r="ADR212" s="61"/>
      <c r="ADS212" s="61"/>
      <c r="ADT212" s="61"/>
      <c r="ADU212" s="61"/>
      <c r="ADV212" s="61"/>
      <c r="ADW212" s="61"/>
      <c r="ADX212" s="61"/>
      <c r="ADY212" s="61"/>
      <c r="ADZ212" s="61"/>
      <c r="AEA212" s="61"/>
      <c r="AEB212" s="61"/>
      <c r="AEC212" s="61"/>
      <c r="AED212" s="61"/>
      <c r="AEE212" s="61"/>
      <c r="AEF212" s="61"/>
      <c r="AEG212" s="61"/>
      <c r="AEH212" s="61"/>
      <c r="AEI212" s="61"/>
      <c r="AEJ212" s="61"/>
      <c r="AEK212" s="61"/>
      <c r="AEL212" s="61"/>
      <c r="AEM212" s="61"/>
      <c r="AEN212" s="61"/>
      <c r="AEO212" s="61"/>
      <c r="AEP212" s="61"/>
      <c r="AEQ212" s="61"/>
      <c r="AER212" s="61"/>
      <c r="AES212" s="61"/>
      <c r="AET212" s="61"/>
      <c r="AEU212" s="61"/>
      <c r="AEV212" s="61"/>
      <c r="AEW212" s="61"/>
      <c r="AEX212" s="61"/>
      <c r="AEY212" s="61"/>
      <c r="AEZ212" s="61"/>
      <c r="AFA212" s="61"/>
      <c r="AFB212" s="61"/>
      <c r="AFC212" s="61"/>
      <c r="AFD212" s="61"/>
      <c r="AFE212" s="61"/>
      <c r="AFF212" s="61"/>
      <c r="AFG212" s="61"/>
      <c r="AFH212" s="61"/>
      <c r="AFI212" s="61"/>
      <c r="AFJ212" s="61"/>
      <c r="AFK212" s="61"/>
      <c r="AFL212" s="61"/>
      <c r="AFM212" s="61"/>
      <c r="AFN212" s="61"/>
      <c r="AFO212" s="61"/>
      <c r="AFP212" s="61"/>
      <c r="AFQ212" s="61"/>
      <c r="AFR212" s="61"/>
      <c r="AFS212" s="61"/>
      <c r="AFT212" s="61"/>
      <c r="AFU212" s="61"/>
      <c r="AFV212" s="61"/>
      <c r="AFW212" s="61"/>
      <c r="AFX212" s="61"/>
      <c r="AFY212" s="61"/>
      <c r="AFZ212" s="61"/>
      <c r="AGA212" s="61"/>
      <c r="AGB212" s="61"/>
      <c r="AGC212" s="61"/>
      <c r="AGD212" s="61"/>
      <c r="AGE212" s="61"/>
      <c r="AGF212" s="61"/>
      <c r="AGG212" s="61"/>
      <c r="AGH212" s="61"/>
      <c r="AGI212" s="61"/>
      <c r="AGJ212" s="61"/>
      <c r="AGK212" s="61"/>
      <c r="AGL212" s="61"/>
      <c r="AGM212" s="61"/>
      <c r="AGN212" s="61"/>
      <c r="AGO212" s="61"/>
      <c r="AGP212" s="61"/>
      <c r="AGQ212" s="61"/>
      <c r="AGR212" s="61"/>
      <c r="AGS212" s="61"/>
      <c r="AGT212" s="61"/>
      <c r="AGU212" s="61"/>
      <c r="AGV212" s="61"/>
      <c r="AGW212" s="61"/>
      <c r="AGX212" s="61"/>
      <c r="AGY212" s="61"/>
      <c r="AGZ212" s="61"/>
      <c r="AHA212" s="61"/>
      <c r="AHB212" s="61"/>
      <c r="AHC212" s="61"/>
      <c r="AHD212" s="61"/>
      <c r="AHE212" s="61"/>
      <c r="AHF212" s="61"/>
      <c r="AHG212" s="61"/>
      <c r="AHH212" s="61"/>
      <c r="AHI212" s="61"/>
      <c r="AHJ212" s="61"/>
      <c r="AHK212" s="61"/>
      <c r="AHL212" s="61"/>
      <c r="AHM212" s="61"/>
      <c r="AHN212" s="61"/>
      <c r="AHO212" s="61"/>
      <c r="AHP212" s="61"/>
      <c r="AHQ212" s="61"/>
      <c r="AHR212" s="61"/>
      <c r="AHS212" s="61"/>
      <c r="AHT212" s="61"/>
      <c r="AHU212" s="61"/>
      <c r="AHV212" s="61"/>
      <c r="AHW212" s="61"/>
      <c r="AHX212" s="61"/>
      <c r="AHY212" s="61"/>
      <c r="AHZ212" s="61"/>
      <c r="AIA212" s="61"/>
      <c r="AIB212" s="61"/>
      <c r="AIC212" s="61"/>
      <c r="AID212" s="61"/>
      <c r="AIE212" s="61"/>
      <c r="AIF212" s="61"/>
      <c r="AIG212" s="61"/>
      <c r="AIH212" s="61"/>
      <c r="AII212" s="61"/>
      <c r="AIJ212" s="61"/>
      <c r="AIK212" s="61"/>
      <c r="AIL212" s="61"/>
      <c r="AIM212" s="61"/>
      <c r="AIN212" s="61"/>
      <c r="AIO212" s="61"/>
      <c r="AIP212" s="61"/>
      <c r="AIQ212" s="61"/>
      <c r="AIR212" s="61"/>
      <c r="AIS212" s="61"/>
      <c r="AIT212" s="61"/>
      <c r="AIU212" s="61"/>
      <c r="AIV212" s="61"/>
      <c r="AIW212" s="61"/>
      <c r="AIX212" s="61"/>
      <c r="AIY212" s="61"/>
      <c r="AIZ212" s="61"/>
      <c r="AJA212" s="61"/>
      <c r="AJB212" s="61"/>
      <c r="AJC212" s="61"/>
      <c r="AJD212" s="61"/>
      <c r="AJE212" s="61"/>
      <c r="AJF212" s="61"/>
      <c r="AJG212" s="61"/>
      <c r="AJH212" s="61"/>
      <c r="AJI212" s="61"/>
      <c r="AJJ212" s="61"/>
      <c r="AJK212" s="61"/>
      <c r="AJL212" s="61"/>
      <c r="AJM212" s="61"/>
      <c r="AJN212" s="61"/>
      <c r="AJO212" s="61"/>
      <c r="AJP212" s="61"/>
      <c r="AJQ212" s="61"/>
      <c r="AJR212" s="61"/>
      <c r="AJS212" s="61"/>
      <c r="AJT212" s="61"/>
      <c r="AJU212" s="61"/>
      <c r="AJV212" s="61"/>
      <c r="AJW212" s="61"/>
      <c r="AJX212" s="61"/>
      <c r="AJY212" s="61"/>
      <c r="AJZ212" s="61"/>
      <c r="AKA212" s="61"/>
      <c r="AKB212" s="61"/>
      <c r="AKC212" s="61"/>
      <c r="AKD212" s="61"/>
      <c r="AKE212" s="61"/>
      <c r="AKF212" s="61"/>
      <c r="AKG212" s="61"/>
      <c r="AKH212" s="61"/>
      <c r="AKI212" s="61"/>
      <c r="AKJ212" s="61"/>
      <c r="AKK212" s="61"/>
      <c r="AKL212" s="61"/>
      <c r="AKM212" s="61"/>
      <c r="AKN212" s="61"/>
      <c r="AKO212" s="61"/>
      <c r="AKP212" s="61"/>
      <c r="AKQ212" s="61"/>
      <c r="AKR212" s="61"/>
      <c r="AKS212" s="61"/>
      <c r="AKT212" s="61"/>
      <c r="AKU212" s="61"/>
      <c r="AKV212" s="61"/>
      <c r="AKW212" s="61"/>
      <c r="AKX212" s="61"/>
      <c r="AKY212" s="61"/>
      <c r="AKZ212" s="61"/>
      <c r="ALA212" s="61"/>
      <c r="ALB212" s="61"/>
      <c r="ALC212" s="61"/>
      <c r="ALD212" s="61"/>
      <c r="ALE212" s="61"/>
      <c r="ALF212" s="61"/>
      <c r="ALG212" s="61"/>
      <c r="ALH212" s="61"/>
      <c r="ALI212" s="61"/>
      <c r="ALJ212" s="61"/>
      <c r="ALK212" s="61"/>
      <c r="ALL212" s="61"/>
      <c r="ALM212" s="61"/>
      <c r="ALN212" s="61"/>
      <c r="ALO212" s="61"/>
      <c r="ALP212" s="61"/>
      <c r="ALQ212" s="61"/>
      <c r="ALR212" s="61"/>
      <c r="ALS212" s="61"/>
      <c r="ALT212" s="61"/>
      <c r="ALU212" s="61"/>
      <c r="ALV212" s="61"/>
      <c r="ALW212" s="61"/>
      <c r="ALX212" s="61"/>
      <c r="ALY212" s="61"/>
      <c r="ALZ212" s="61"/>
      <c r="AMA212" s="61"/>
      <c r="AMB212" s="61"/>
      <c r="AMC212" s="61"/>
      <c r="AMD212" s="61"/>
      <c r="AME212" s="61"/>
      <c r="AMF212" s="61"/>
      <c r="AMG212" s="61"/>
      <c r="AMH212" s="61"/>
      <c r="AMI212" s="61"/>
      <c r="AMJ212" s="61"/>
      <c r="AMK212" s="61"/>
      <c r="AML212" s="61"/>
      <c r="AMM212" s="61"/>
      <c r="AMN212" s="61"/>
      <c r="AMO212" s="61"/>
      <c r="AMP212" s="61"/>
      <c r="AMQ212" s="61"/>
      <c r="AMR212" s="61"/>
      <c r="AMS212" s="61"/>
      <c r="AMT212" s="61"/>
      <c r="AMU212" s="61"/>
      <c r="AMV212" s="61"/>
      <c r="AMW212" s="61"/>
      <c r="AMX212" s="61"/>
      <c r="AMY212" s="61"/>
      <c r="AMZ212" s="61"/>
      <c r="ANA212" s="61"/>
      <c r="ANB212" s="61"/>
      <c r="ANC212" s="61"/>
      <c r="AND212" s="61"/>
      <c r="ANE212" s="61"/>
      <c r="ANF212" s="61"/>
      <c r="ANG212" s="61"/>
      <c r="ANH212" s="61"/>
      <c r="ANI212" s="61"/>
    </row>
    <row r="213" spans="1:1050" s="503" customFormat="1" ht="26.1" customHeight="1" outlineLevel="1" x14ac:dyDescent="0.2">
      <c r="A213" s="505"/>
      <c r="B213" s="507"/>
      <c r="C213" s="507"/>
      <c r="D213" s="507"/>
      <c r="E213" s="507"/>
      <c r="F213" s="507"/>
      <c r="G213" s="507"/>
      <c r="H213" s="506"/>
      <c r="I213" s="506"/>
      <c r="J213" s="509"/>
      <c r="K213" s="509"/>
      <c r="L213" s="526"/>
      <c r="M213" s="526"/>
      <c r="N213" s="526"/>
      <c r="O213" s="526"/>
      <c r="P213" s="526"/>
      <c r="Q213" s="526"/>
      <c r="R213" s="526"/>
      <c r="S213" s="526"/>
      <c r="T213" s="526"/>
      <c r="U213" s="526"/>
      <c r="V213" s="506"/>
      <c r="W213" s="508"/>
      <c r="X213" s="510"/>
      <c r="Y213" s="511"/>
      <c r="Z213" s="509"/>
      <c r="AA213" s="509"/>
      <c r="AB213" s="509"/>
      <c r="AC213" s="509"/>
      <c r="AD213" s="509"/>
      <c r="AE213" s="512"/>
      <c r="AF213" s="509"/>
      <c r="AG213" s="509"/>
      <c r="AH213" s="509"/>
      <c r="AI213" s="509"/>
      <c r="AJ213" s="509"/>
      <c r="AK213" s="513"/>
      <c r="AL213" s="509"/>
      <c r="AM213" s="513"/>
      <c r="AN213" s="509"/>
      <c r="AO213" s="513"/>
      <c r="AP213" s="509"/>
      <c r="AQ213" s="513"/>
      <c r="AR213" s="509"/>
      <c r="AS213" s="513"/>
      <c r="AT213" s="509"/>
      <c r="AU213" s="514"/>
      <c r="AV213" s="509"/>
      <c r="AW213" s="514"/>
      <c r="AX213" s="509"/>
      <c r="AY213" s="514"/>
      <c r="AZ213" s="509"/>
      <c r="BA213" s="514"/>
      <c r="BB213" s="509"/>
      <c r="BC213" s="514"/>
      <c r="BD213" s="429"/>
      <c r="BE213" s="514"/>
      <c r="BF213" s="429"/>
      <c r="BG213" s="514"/>
      <c r="BH213" s="429"/>
      <c r="BI213" s="514"/>
      <c r="BJ213" s="429"/>
      <c r="BK213" s="514"/>
      <c r="BL213" s="429"/>
      <c r="BM213" s="429"/>
      <c r="BN213" s="429"/>
      <c r="BO213" s="429"/>
      <c r="BP213" s="429"/>
      <c r="BQ213" s="429"/>
      <c r="BR213" s="429"/>
      <c r="BS213" s="429"/>
      <c r="BT213" s="429"/>
      <c r="BU213" s="429"/>
      <c r="BV213" s="429"/>
      <c r="BW213" s="429"/>
      <c r="BX213" s="429"/>
      <c r="BY213" s="429"/>
      <c r="BZ213" s="429"/>
      <c r="CA213" s="429"/>
      <c r="CB213" s="429"/>
      <c r="CC213" s="429"/>
      <c r="CD213" s="429"/>
      <c r="CE213" s="429"/>
      <c r="CF213" s="429"/>
      <c r="CG213" s="429"/>
      <c r="CH213" s="429"/>
      <c r="CI213" s="429"/>
      <c r="CJ213" s="429"/>
      <c r="CK213" s="429"/>
      <c r="CL213" s="429"/>
      <c r="CM213" s="429"/>
      <c r="CN213" s="429"/>
      <c r="CO213" s="509"/>
      <c r="CP213" s="509">
        <f>SUM(CP210:CP212)</f>
        <v>15517.398499999999</v>
      </c>
      <c r="CQ213" s="509"/>
      <c r="CR213" s="509"/>
      <c r="CS213" s="509">
        <f>SUM(CS210:CS212)</f>
        <v>20147.46</v>
      </c>
      <c r="CT213" s="509"/>
      <c r="CU213" s="509">
        <f>SUM(CU210:CU212)</f>
        <v>6809.8801666666659</v>
      </c>
      <c r="CV213" s="429"/>
      <c r="CW213" s="509">
        <f>SUM(CW210:CW212)</f>
        <v>27302.66</v>
      </c>
      <c r="CX213" s="509"/>
      <c r="CY213" s="509"/>
      <c r="CZ213" s="429">
        <f>SUM(CZ210:CZ212)</f>
        <v>42670.6</v>
      </c>
      <c r="DA213" s="515">
        <f>SUM(DA210:DA212)</f>
        <v>112447.99866666667</v>
      </c>
      <c r="DB213" s="506"/>
      <c r="DC213" s="516"/>
      <c r="DD213" s="517"/>
      <c r="DE213" s="509"/>
      <c r="DF213" s="509"/>
      <c r="DG213" s="509"/>
      <c r="DH213" s="506"/>
      <c r="DI213" s="518"/>
      <c r="DJ213" s="518"/>
      <c r="DK213" s="519"/>
      <c r="DL213" s="520"/>
      <c r="DM213" s="520"/>
      <c r="DN213" s="521"/>
      <c r="DO213" s="522"/>
      <c r="DP213" s="522"/>
      <c r="DQ213" s="522"/>
      <c r="DR213" s="522"/>
      <c r="DS213" s="522"/>
      <c r="DT213" s="522"/>
      <c r="DU213" s="522"/>
      <c r="DV213" s="522"/>
      <c r="DW213" s="522"/>
      <c r="DX213" s="522"/>
      <c r="DY213" s="523"/>
      <c r="DZ213" s="524"/>
      <c r="EA213" s="524"/>
      <c r="EB213" s="525"/>
      <c r="EC213" s="526"/>
      <c r="ED213" s="527"/>
      <c r="EE213" s="523"/>
      <c r="EF213" s="523"/>
      <c r="EG213" s="523"/>
      <c r="EH213" s="523"/>
      <c r="EI213" s="523"/>
      <c r="EJ213" s="528"/>
      <c r="EK213" s="500"/>
      <c r="EL213" s="623"/>
      <c r="EM213" s="623"/>
      <c r="EN213" s="623"/>
      <c r="EO213" s="624"/>
      <c r="EP213" s="494"/>
      <c r="EQ213" s="494"/>
      <c r="ER213" s="494"/>
      <c r="ES213" s="494"/>
      <c r="ET213" s="494"/>
      <c r="EU213" s="494"/>
      <c r="EV213" s="494"/>
      <c r="EW213" s="494"/>
      <c r="EX213" s="494"/>
      <c r="EY213" s="494"/>
      <c r="EZ213" s="494"/>
      <c r="FA213" s="494"/>
      <c r="FB213" s="494"/>
      <c r="FC213" s="494"/>
      <c r="FD213" s="494"/>
      <c r="FE213" s="494"/>
      <c r="FF213" s="494"/>
      <c r="FG213" s="494"/>
      <c r="FH213" s="494"/>
      <c r="FI213" s="494"/>
      <c r="FJ213" s="494"/>
      <c r="FK213" s="494"/>
      <c r="FL213" s="494"/>
      <c r="FM213" s="494"/>
      <c r="FN213" s="494"/>
      <c r="FO213" s="494"/>
      <c r="FP213" s="494"/>
      <c r="FQ213" s="494"/>
      <c r="FR213" s="494"/>
      <c r="FS213" s="494"/>
      <c r="FT213" s="494"/>
      <c r="FU213" s="494"/>
      <c r="FV213" s="494"/>
      <c r="FW213" s="494"/>
      <c r="FX213" s="494"/>
      <c r="FY213" s="494"/>
      <c r="FZ213" s="494"/>
      <c r="GA213" s="494"/>
      <c r="GB213" s="494"/>
      <c r="GC213" s="494"/>
      <c r="GD213" s="494"/>
      <c r="GE213" s="494"/>
      <c r="GF213" s="494"/>
      <c r="GG213" s="494"/>
      <c r="GH213" s="494"/>
      <c r="GI213" s="494"/>
      <c r="GJ213" s="494"/>
      <c r="GK213" s="494"/>
      <c r="GL213" s="494"/>
      <c r="GM213" s="494"/>
      <c r="GN213" s="494"/>
      <c r="GO213" s="494"/>
      <c r="GP213" s="494"/>
      <c r="GQ213" s="494"/>
      <c r="GR213" s="494"/>
      <c r="GS213" s="494"/>
      <c r="GT213" s="494"/>
      <c r="GU213" s="494"/>
      <c r="GV213" s="494"/>
      <c r="GW213" s="494"/>
      <c r="GX213" s="494"/>
      <c r="GY213" s="494"/>
      <c r="GZ213" s="494"/>
      <c r="HA213" s="494"/>
      <c r="HB213" s="494"/>
      <c r="HC213" s="494"/>
      <c r="HD213" s="494"/>
      <c r="HE213" s="494"/>
      <c r="HF213" s="494"/>
      <c r="HG213" s="494"/>
      <c r="HH213" s="494"/>
      <c r="HI213" s="494"/>
      <c r="HJ213" s="494"/>
      <c r="HK213" s="494"/>
      <c r="HL213" s="494"/>
      <c r="HM213" s="494"/>
      <c r="HN213" s="494"/>
      <c r="HO213" s="494"/>
      <c r="HP213" s="494"/>
      <c r="HQ213" s="494"/>
      <c r="HR213" s="494"/>
      <c r="HS213" s="494"/>
      <c r="HT213" s="494"/>
      <c r="HU213" s="494"/>
      <c r="HV213" s="494"/>
      <c r="HW213" s="494"/>
      <c r="HX213" s="494"/>
      <c r="HY213" s="494"/>
      <c r="HZ213" s="494"/>
      <c r="IA213" s="494"/>
      <c r="IB213" s="494"/>
      <c r="IC213" s="494"/>
      <c r="ID213" s="494"/>
      <c r="IE213" s="494"/>
      <c r="IF213" s="494"/>
      <c r="IG213" s="494"/>
      <c r="IH213" s="494"/>
      <c r="II213" s="494"/>
      <c r="IJ213" s="494"/>
      <c r="IK213" s="494"/>
      <c r="IL213" s="494"/>
      <c r="IM213" s="494"/>
      <c r="IN213" s="494"/>
      <c r="IO213" s="494"/>
      <c r="IP213" s="494"/>
      <c r="IQ213" s="494"/>
      <c r="IR213" s="494"/>
      <c r="IS213" s="494"/>
      <c r="IT213" s="494"/>
      <c r="IU213" s="494"/>
      <c r="IV213" s="494"/>
      <c r="IW213" s="494"/>
      <c r="IX213" s="494"/>
      <c r="IY213" s="494"/>
      <c r="IZ213" s="494"/>
      <c r="JA213" s="494"/>
      <c r="JB213" s="494"/>
      <c r="JC213" s="494"/>
      <c r="JD213" s="494"/>
      <c r="JE213" s="494"/>
      <c r="JF213" s="494"/>
      <c r="JG213" s="494"/>
      <c r="JH213" s="494"/>
      <c r="JI213" s="494"/>
      <c r="JJ213" s="494"/>
      <c r="JK213" s="494"/>
      <c r="JL213" s="494"/>
      <c r="JM213" s="494"/>
      <c r="JN213" s="494"/>
      <c r="JO213" s="494"/>
      <c r="JP213" s="494"/>
      <c r="JQ213" s="494"/>
      <c r="JR213" s="494"/>
      <c r="JS213" s="494"/>
      <c r="JT213" s="494"/>
      <c r="JU213" s="494"/>
      <c r="JV213" s="494"/>
      <c r="JW213" s="494"/>
      <c r="JX213" s="494"/>
      <c r="JY213" s="494"/>
      <c r="JZ213" s="494"/>
      <c r="KA213" s="494"/>
      <c r="KB213" s="494"/>
      <c r="KC213" s="494"/>
      <c r="KD213" s="494"/>
      <c r="KE213" s="494"/>
      <c r="KF213" s="494"/>
      <c r="KG213" s="494"/>
      <c r="KH213" s="494"/>
      <c r="KI213" s="494"/>
      <c r="KJ213" s="494"/>
      <c r="KK213" s="494"/>
      <c r="KL213" s="494"/>
      <c r="KM213" s="494"/>
      <c r="KN213" s="494"/>
      <c r="KO213" s="494"/>
      <c r="KP213" s="494"/>
      <c r="KQ213" s="494"/>
      <c r="KR213" s="494"/>
      <c r="KS213" s="494"/>
      <c r="KT213" s="494"/>
      <c r="KU213" s="494"/>
      <c r="KV213" s="494"/>
      <c r="KW213" s="494"/>
      <c r="KX213" s="494"/>
      <c r="KY213" s="494"/>
      <c r="KZ213" s="494"/>
      <c r="LA213" s="494"/>
      <c r="LB213" s="494"/>
      <c r="LC213" s="494"/>
      <c r="LD213" s="494"/>
      <c r="LE213" s="494"/>
      <c r="LF213" s="494"/>
      <c r="LG213" s="494"/>
      <c r="LH213" s="494"/>
      <c r="LI213" s="494"/>
      <c r="LJ213" s="494"/>
      <c r="LK213" s="494"/>
      <c r="LL213" s="494"/>
      <c r="LM213" s="494"/>
      <c r="LN213" s="494"/>
      <c r="LO213" s="494"/>
      <c r="LP213" s="494"/>
      <c r="LQ213" s="494"/>
      <c r="LR213" s="494"/>
      <c r="LS213" s="494"/>
      <c r="LT213" s="494"/>
      <c r="LU213" s="494"/>
      <c r="LV213" s="494"/>
      <c r="LW213" s="494"/>
      <c r="LX213" s="494"/>
      <c r="LY213" s="494"/>
      <c r="LZ213" s="494"/>
      <c r="MA213" s="494"/>
      <c r="MB213" s="494"/>
      <c r="MC213" s="494"/>
      <c r="MD213" s="494"/>
      <c r="ME213" s="494"/>
      <c r="MF213" s="494"/>
      <c r="MG213" s="494"/>
      <c r="MH213" s="494"/>
      <c r="MI213" s="494"/>
      <c r="MJ213" s="494"/>
      <c r="MK213" s="494"/>
      <c r="ML213" s="494"/>
      <c r="MM213" s="494"/>
      <c r="MN213" s="494"/>
      <c r="MO213" s="494"/>
      <c r="MP213" s="494"/>
      <c r="MQ213" s="494"/>
      <c r="MR213" s="494"/>
      <c r="MS213" s="494"/>
      <c r="MT213" s="494"/>
      <c r="MU213" s="494"/>
      <c r="MV213" s="494"/>
      <c r="MW213" s="494"/>
      <c r="MX213" s="494"/>
      <c r="MY213" s="494"/>
      <c r="MZ213" s="494"/>
      <c r="NA213" s="494"/>
      <c r="NB213" s="494"/>
      <c r="NC213" s="494"/>
      <c r="ND213" s="494"/>
      <c r="NE213" s="494"/>
      <c r="NF213" s="494"/>
      <c r="NG213" s="494"/>
      <c r="NH213" s="494"/>
      <c r="NI213" s="494"/>
      <c r="NJ213" s="494"/>
      <c r="NK213" s="494"/>
      <c r="NL213" s="494"/>
      <c r="NM213" s="494"/>
      <c r="NN213" s="494"/>
      <c r="NO213" s="494"/>
      <c r="NP213" s="494"/>
      <c r="NQ213" s="494"/>
      <c r="NR213" s="494"/>
      <c r="NS213" s="494"/>
      <c r="NT213" s="494"/>
      <c r="NU213" s="494"/>
      <c r="NV213" s="494"/>
      <c r="NW213" s="494"/>
      <c r="NX213" s="494"/>
      <c r="NY213" s="494"/>
      <c r="NZ213" s="494"/>
      <c r="OA213" s="494"/>
      <c r="OB213" s="494"/>
      <c r="OC213" s="494"/>
      <c r="OD213" s="494"/>
      <c r="OE213" s="494"/>
      <c r="OF213" s="494"/>
      <c r="OG213" s="494"/>
      <c r="OH213" s="494"/>
      <c r="OI213" s="494"/>
      <c r="OJ213" s="494"/>
      <c r="OK213" s="494"/>
      <c r="OL213" s="494"/>
      <c r="OM213" s="494"/>
      <c r="ON213" s="494"/>
      <c r="OO213" s="494"/>
      <c r="OP213" s="494"/>
      <c r="OQ213" s="494"/>
      <c r="OR213" s="494"/>
      <c r="OS213" s="494"/>
      <c r="OT213" s="494"/>
      <c r="OU213" s="494"/>
      <c r="OV213" s="494"/>
      <c r="OW213" s="494"/>
      <c r="OX213" s="494"/>
      <c r="OY213" s="494"/>
      <c r="OZ213" s="494"/>
      <c r="PA213" s="494"/>
      <c r="PB213" s="494"/>
      <c r="PC213" s="494"/>
      <c r="PD213" s="494"/>
      <c r="PE213" s="494"/>
      <c r="PF213" s="494"/>
      <c r="PG213" s="494"/>
      <c r="PH213" s="494"/>
      <c r="PI213" s="494"/>
      <c r="PJ213" s="494"/>
      <c r="PK213" s="494"/>
      <c r="PL213" s="494"/>
      <c r="PM213" s="494"/>
      <c r="PN213" s="494"/>
      <c r="PO213" s="494"/>
      <c r="PP213" s="494"/>
      <c r="PQ213" s="494"/>
      <c r="PR213" s="494"/>
      <c r="PS213" s="494"/>
      <c r="PT213" s="494"/>
      <c r="PU213" s="494"/>
      <c r="PV213" s="494"/>
      <c r="PW213" s="494"/>
      <c r="PX213" s="494"/>
      <c r="PY213" s="494"/>
      <c r="PZ213" s="494"/>
      <c r="QA213" s="494"/>
      <c r="QB213" s="494"/>
      <c r="QC213" s="494"/>
      <c r="QD213" s="494"/>
      <c r="QE213" s="494"/>
      <c r="QF213" s="494"/>
      <c r="QG213" s="494"/>
      <c r="QH213" s="494"/>
      <c r="QI213" s="494"/>
      <c r="QJ213" s="494"/>
      <c r="QK213" s="494"/>
      <c r="QL213" s="494"/>
      <c r="QM213" s="494"/>
      <c r="QN213" s="494"/>
      <c r="QO213" s="494"/>
      <c r="QP213" s="494"/>
      <c r="QQ213" s="494"/>
      <c r="QR213" s="494"/>
      <c r="QS213" s="494"/>
      <c r="QT213" s="494"/>
      <c r="QU213" s="494"/>
      <c r="QV213" s="494"/>
      <c r="QW213" s="494"/>
      <c r="QX213" s="494"/>
      <c r="QY213" s="494"/>
      <c r="QZ213" s="494"/>
      <c r="RA213" s="494"/>
      <c r="RB213" s="494"/>
      <c r="RC213" s="494"/>
      <c r="RD213" s="494"/>
      <c r="RE213" s="494"/>
      <c r="RF213" s="494"/>
      <c r="RG213" s="494"/>
      <c r="RH213" s="494"/>
      <c r="RI213" s="494"/>
      <c r="RJ213" s="494"/>
      <c r="RK213" s="494"/>
      <c r="RL213" s="494"/>
      <c r="RM213" s="494"/>
      <c r="RN213" s="494"/>
      <c r="RO213" s="494"/>
      <c r="RP213" s="494"/>
      <c r="RQ213" s="494"/>
      <c r="RR213" s="494"/>
      <c r="RS213" s="494"/>
      <c r="RT213" s="494"/>
      <c r="RU213" s="494"/>
      <c r="RV213" s="494"/>
      <c r="RW213" s="494"/>
      <c r="RX213" s="494"/>
      <c r="RY213" s="494"/>
      <c r="RZ213" s="494"/>
      <c r="SA213" s="494"/>
      <c r="SB213" s="494"/>
      <c r="SC213" s="494"/>
      <c r="SD213" s="494"/>
      <c r="SE213" s="494"/>
      <c r="SF213" s="494"/>
      <c r="SG213" s="494"/>
      <c r="SH213" s="494"/>
      <c r="SI213" s="494"/>
      <c r="SJ213" s="494"/>
      <c r="SK213" s="494"/>
      <c r="SL213" s="494"/>
      <c r="SM213" s="494"/>
      <c r="SN213" s="494"/>
      <c r="SO213" s="494"/>
      <c r="SP213" s="494"/>
      <c r="SQ213" s="494"/>
      <c r="SR213" s="494"/>
      <c r="SS213" s="494"/>
      <c r="ST213" s="494"/>
      <c r="SU213" s="494"/>
      <c r="SV213" s="494"/>
      <c r="SW213" s="494"/>
      <c r="SX213" s="494"/>
      <c r="SY213" s="494"/>
      <c r="SZ213" s="494"/>
      <c r="TA213" s="494"/>
      <c r="TB213" s="494"/>
      <c r="TC213" s="494"/>
      <c r="TD213" s="494"/>
      <c r="TE213" s="494"/>
      <c r="TF213" s="494"/>
      <c r="TG213" s="494"/>
      <c r="TH213" s="494"/>
      <c r="TI213" s="494"/>
      <c r="TJ213" s="494"/>
      <c r="TK213" s="494"/>
      <c r="TL213" s="494"/>
      <c r="TM213" s="494"/>
      <c r="TN213" s="494"/>
      <c r="TO213" s="494"/>
      <c r="TP213" s="494"/>
      <c r="TQ213" s="494"/>
      <c r="TR213" s="494"/>
      <c r="TS213" s="494"/>
      <c r="TT213" s="494"/>
      <c r="TU213" s="494"/>
      <c r="TV213" s="494"/>
      <c r="TW213" s="494"/>
      <c r="TX213" s="494"/>
      <c r="TY213" s="494"/>
      <c r="TZ213" s="494"/>
      <c r="UA213" s="494"/>
      <c r="UB213" s="494"/>
      <c r="UC213" s="494"/>
      <c r="UD213" s="494"/>
      <c r="UE213" s="494"/>
      <c r="UF213" s="494"/>
      <c r="UG213" s="494"/>
      <c r="UH213" s="494"/>
      <c r="UI213" s="494"/>
      <c r="UJ213" s="494"/>
      <c r="UK213" s="494"/>
      <c r="UL213" s="494"/>
      <c r="UM213" s="494"/>
      <c r="UN213" s="494"/>
      <c r="UO213" s="494"/>
      <c r="UP213" s="494"/>
      <c r="UQ213" s="494"/>
      <c r="UR213" s="494"/>
      <c r="US213" s="494"/>
      <c r="UT213" s="494"/>
      <c r="UU213" s="494"/>
      <c r="UV213" s="494"/>
      <c r="UW213" s="494"/>
      <c r="UX213" s="494"/>
      <c r="UY213" s="494"/>
      <c r="UZ213" s="494"/>
      <c r="VA213" s="494"/>
      <c r="VB213" s="494"/>
      <c r="VC213" s="494"/>
      <c r="VD213" s="494"/>
      <c r="VE213" s="494"/>
      <c r="VF213" s="494"/>
      <c r="VG213" s="494"/>
      <c r="VH213" s="494"/>
      <c r="VI213" s="494"/>
      <c r="VJ213" s="494"/>
      <c r="VK213" s="494"/>
      <c r="VL213" s="494"/>
      <c r="VM213" s="494"/>
      <c r="VN213" s="494"/>
      <c r="VO213" s="494"/>
      <c r="VP213" s="494"/>
      <c r="VQ213" s="494"/>
      <c r="VR213" s="494"/>
      <c r="VS213" s="494"/>
      <c r="VT213" s="494"/>
      <c r="VU213" s="494"/>
      <c r="VV213" s="494"/>
      <c r="VW213" s="494"/>
      <c r="VX213" s="494"/>
      <c r="VY213" s="494"/>
      <c r="VZ213" s="494"/>
      <c r="WA213" s="494"/>
      <c r="WB213" s="494"/>
      <c r="WC213" s="494"/>
      <c r="WD213" s="494"/>
      <c r="WE213" s="494"/>
      <c r="WF213" s="494"/>
      <c r="WG213" s="494"/>
      <c r="WH213" s="494"/>
      <c r="WI213" s="494"/>
      <c r="WJ213" s="494"/>
      <c r="WK213" s="494"/>
      <c r="WL213" s="494"/>
      <c r="WM213" s="494"/>
      <c r="WN213" s="494"/>
      <c r="WO213" s="494"/>
      <c r="WP213" s="494"/>
      <c r="WQ213" s="494"/>
      <c r="WR213" s="494"/>
      <c r="WS213" s="494"/>
      <c r="WT213" s="494"/>
      <c r="WU213" s="494"/>
      <c r="WV213" s="494"/>
      <c r="WW213" s="494"/>
      <c r="WX213" s="494"/>
      <c r="WY213" s="494"/>
      <c r="WZ213" s="494"/>
      <c r="XA213" s="494"/>
      <c r="XB213" s="494"/>
      <c r="XC213" s="494"/>
      <c r="XD213" s="494"/>
      <c r="XE213" s="494"/>
      <c r="XF213" s="494"/>
      <c r="XG213" s="494"/>
      <c r="XH213" s="494"/>
      <c r="XI213" s="494"/>
      <c r="XJ213" s="494"/>
      <c r="XK213" s="494"/>
      <c r="XL213" s="494"/>
      <c r="XM213" s="494"/>
      <c r="XN213" s="494"/>
      <c r="XO213" s="494"/>
      <c r="XP213" s="494"/>
      <c r="XQ213" s="494"/>
      <c r="XR213" s="494"/>
      <c r="XS213" s="494"/>
      <c r="XT213" s="494"/>
      <c r="XU213" s="494"/>
      <c r="XV213" s="494"/>
      <c r="XW213" s="494"/>
      <c r="XX213" s="494"/>
      <c r="XY213" s="494"/>
      <c r="XZ213" s="494"/>
      <c r="YA213" s="494"/>
      <c r="YB213" s="494"/>
      <c r="YC213" s="494"/>
      <c r="YD213" s="494"/>
      <c r="YE213" s="494"/>
      <c r="YF213" s="494"/>
      <c r="YG213" s="494"/>
      <c r="YH213" s="494"/>
      <c r="YI213" s="494"/>
      <c r="YJ213" s="494"/>
      <c r="YK213" s="494"/>
      <c r="YL213" s="494"/>
      <c r="YM213" s="494"/>
      <c r="YN213" s="494"/>
      <c r="YO213" s="494"/>
      <c r="YP213" s="494"/>
      <c r="YQ213" s="494"/>
      <c r="YR213" s="494"/>
      <c r="YS213" s="494"/>
      <c r="YT213" s="494"/>
      <c r="YU213" s="494"/>
      <c r="YV213" s="494"/>
      <c r="YW213" s="494"/>
      <c r="YX213" s="494"/>
      <c r="YY213" s="494"/>
      <c r="YZ213" s="494"/>
      <c r="ZA213" s="494"/>
      <c r="ZB213" s="494"/>
      <c r="ZC213" s="494"/>
      <c r="ZD213" s="494"/>
      <c r="ZE213" s="494"/>
      <c r="ZF213" s="494"/>
      <c r="ZG213" s="494"/>
      <c r="ZH213" s="494"/>
      <c r="ZI213" s="494"/>
      <c r="ZJ213" s="494"/>
      <c r="ZK213" s="494"/>
      <c r="ZL213" s="494"/>
      <c r="ZM213" s="494"/>
      <c r="ZN213" s="494"/>
      <c r="ZO213" s="494"/>
      <c r="ZP213" s="494"/>
      <c r="ZQ213" s="494"/>
      <c r="ZR213" s="494"/>
      <c r="ZS213" s="494"/>
      <c r="ZT213" s="494"/>
      <c r="ZU213" s="494"/>
      <c r="ZV213" s="494"/>
      <c r="ZW213" s="494"/>
      <c r="ZX213" s="494"/>
      <c r="ZY213" s="494"/>
      <c r="ZZ213" s="494"/>
      <c r="AAA213" s="494"/>
      <c r="AAB213" s="494"/>
      <c r="AAC213" s="494"/>
      <c r="AAD213" s="494"/>
      <c r="AAE213" s="494"/>
      <c r="AAF213" s="494"/>
      <c r="AAG213" s="494"/>
      <c r="AAH213" s="494"/>
      <c r="AAI213" s="494"/>
      <c r="AAJ213" s="494"/>
      <c r="AAK213" s="494"/>
      <c r="AAL213" s="494"/>
      <c r="AAM213" s="494"/>
      <c r="AAN213" s="494"/>
      <c r="AAO213" s="494"/>
      <c r="AAP213" s="494"/>
      <c r="AAQ213" s="494"/>
      <c r="AAR213" s="494"/>
      <c r="AAS213" s="494"/>
      <c r="AAT213" s="494"/>
      <c r="AAU213" s="494"/>
      <c r="AAV213" s="494"/>
      <c r="AAW213" s="494"/>
      <c r="AAX213" s="494"/>
      <c r="AAY213" s="494"/>
      <c r="AAZ213" s="494"/>
      <c r="ABA213" s="494"/>
      <c r="ABB213" s="494"/>
      <c r="ABC213" s="494"/>
      <c r="ABD213" s="494"/>
      <c r="ABE213" s="494"/>
      <c r="ABF213" s="494"/>
      <c r="ABG213" s="494"/>
      <c r="ABH213" s="494"/>
      <c r="ABI213" s="494"/>
      <c r="ABJ213" s="494"/>
      <c r="ABK213" s="494"/>
      <c r="ABL213" s="494"/>
      <c r="ABM213" s="494"/>
      <c r="ABN213" s="494"/>
      <c r="ABO213" s="494"/>
      <c r="ABP213" s="494"/>
      <c r="ABQ213" s="494"/>
      <c r="ABR213" s="494"/>
      <c r="ABS213" s="494"/>
      <c r="ABT213" s="494"/>
      <c r="ABU213" s="494"/>
      <c r="ABV213" s="494"/>
      <c r="ABW213" s="494"/>
      <c r="ABX213" s="494"/>
      <c r="ABY213" s="494"/>
      <c r="ABZ213" s="494"/>
      <c r="ACA213" s="494"/>
      <c r="ACB213" s="494"/>
      <c r="ACC213" s="494"/>
      <c r="ACD213" s="494"/>
      <c r="ACE213" s="494"/>
      <c r="ACF213" s="494"/>
      <c r="ACG213" s="494"/>
      <c r="ACH213" s="494"/>
      <c r="ACI213" s="494"/>
      <c r="ACJ213" s="494"/>
      <c r="ACK213" s="494"/>
      <c r="ACL213" s="494"/>
      <c r="ACM213" s="494"/>
      <c r="ACN213" s="494"/>
      <c r="ACO213" s="494"/>
      <c r="ACP213" s="494"/>
      <c r="ACQ213" s="494"/>
      <c r="ACR213" s="494"/>
      <c r="ACS213" s="494"/>
      <c r="ACT213" s="494"/>
      <c r="ACU213" s="494"/>
      <c r="ACV213" s="494"/>
      <c r="ACW213" s="494"/>
      <c r="ACX213" s="494"/>
      <c r="ACY213" s="494"/>
      <c r="ACZ213" s="494"/>
      <c r="ADA213" s="494"/>
      <c r="ADB213" s="494"/>
      <c r="ADC213" s="494"/>
      <c r="ADD213" s="494"/>
      <c r="ADE213" s="494"/>
      <c r="ADF213" s="494"/>
      <c r="ADG213" s="494"/>
      <c r="ADH213" s="494"/>
      <c r="ADI213" s="494"/>
      <c r="ADJ213" s="494"/>
      <c r="ADK213" s="494"/>
      <c r="ADL213" s="494"/>
      <c r="ADM213" s="494"/>
      <c r="ADN213" s="494"/>
      <c r="ADO213" s="494"/>
      <c r="ADP213" s="494"/>
      <c r="ADQ213" s="494"/>
      <c r="ADR213" s="494"/>
      <c r="ADS213" s="494"/>
      <c r="ADT213" s="494"/>
      <c r="ADU213" s="494"/>
      <c r="ADV213" s="494"/>
      <c r="ADW213" s="494"/>
      <c r="ADX213" s="494"/>
      <c r="ADY213" s="494"/>
      <c r="ADZ213" s="494"/>
      <c r="AEA213" s="494"/>
      <c r="AEB213" s="494"/>
      <c r="AEC213" s="494"/>
      <c r="AED213" s="494"/>
      <c r="AEE213" s="494"/>
      <c r="AEF213" s="494"/>
      <c r="AEG213" s="494"/>
      <c r="AEH213" s="494"/>
      <c r="AEI213" s="494"/>
      <c r="AEJ213" s="494"/>
      <c r="AEK213" s="494"/>
      <c r="AEL213" s="494"/>
      <c r="AEM213" s="494"/>
      <c r="AEN213" s="494"/>
      <c r="AEO213" s="494"/>
      <c r="AEP213" s="494"/>
      <c r="AEQ213" s="494"/>
      <c r="AER213" s="494"/>
      <c r="AES213" s="494"/>
      <c r="AET213" s="494"/>
      <c r="AEU213" s="494"/>
      <c r="AEV213" s="494"/>
      <c r="AEW213" s="494"/>
      <c r="AEX213" s="494"/>
      <c r="AEY213" s="494"/>
      <c r="AEZ213" s="494"/>
      <c r="AFA213" s="494"/>
      <c r="AFB213" s="494"/>
      <c r="AFC213" s="494"/>
      <c r="AFD213" s="494"/>
      <c r="AFE213" s="494"/>
      <c r="AFF213" s="494"/>
      <c r="AFG213" s="494"/>
      <c r="AFH213" s="494"/>
      <c r="AFI213" s="494"/>
      <c r="AFJ213" s="494"/>
      <c r="AFK213" s="494"/>
      <c r="AFL213" s="494"/>
      <c r="AFM213" s="494"/>
      <c r="AFN213" s="494"/>
      <c r="AFO213" s="494"/>
      <c r="AFP213" s="494"/>
      <c r="AFQ213" s="494"/>
      <c r="AFR213" s="494"/>
      <c r="AFS213" s="494"/>
      <c r="AFT213" s="494"/>
      <c r="AFU213" s="494"/>
      <c r="AFV213" s="494"/>
      <c r="AFW213" s="494"/>
      <c r="AFX213" s="494"/>
      <c r="AFY213" s="494"/>
      <c r="AFZ213" s="494"/>
      <c r="AGA213" s="494"/>
      <c r="AGB213" s="494"/>
      <c r="AGC213" s="494"/>
      <c r="AGD213" s="494"/>
      <c r="AGE213" s="494"/>
      <c r="AGF213" s="494"/>
      <c r="AGG213" s="494"/>
      <c r="AGH213" s="494"/>
      <c r="AGI213" s="494"/>
      <c r="AGJ213" s="494"/>
      <c r="AGK213" s="494"/>
      <c r="AGL213" s="494"/>
      <c r="AGM213" s="494"/>
      <c r="AGN213" s="494"/>
      <c r="AGO213" s="494"/>
      <c r="AGP213" s="494"/>
      <c r="AGQ213" s="494"/>
      <c r="AGR213" s="494"/>
      <c r="AGS213" s="494"/>
      <c r="AGT213" s="494"/>
      <c r="AGU213" s="494"/>
      <c r="AGV213" s="494"/>
      <c r="AGW213" s="494"/>
      <c r="AGX213" s="494"/>
      <c r="AGY213" s="494"/>
      <c r="AGZ213" s="494"/>
      <c r="AHA213" s="494"/>
      <c r="AHB213" s="494"/>
      <c r="AHC213" s="494"/>
      <c r="AHD213" s="494"/>
      <c r="AHE213" s="494"/>
      <c r="AHF213" s="494"/>
      <c r="AHG213" s="494"/>
      <c r="AHH213" s="494"/>
      <c r="AHI213" s="494"/>
      <c r="AHJ213" s="494"/>
      <c r="AHK213" s="494"/>
      <c r="AHL213" s="494"/>
      <c r="AHM213" s="494"/>
      <c r="AHN213" s="494"/>
      <c r="AHO213" s="494"/>
      <c r="AHP213" s="494"/>
      <c r="AHQ213" s="494"/>
      <c r="AHR213" s="494"/>
      <c r="AHS213" s="494"/>
      <c r="AHT213" s="494"/>
      <c r="AHU213" s="494"/>
      <c r="AHV213" s="494"/>
      <c r="AHW213" s="494"/>
      <c r="AHX213" s="494"/>
      <c r="AHY213" s="494"/>
      <c r="AHZ213" s="494"/>
      <c r="AIA213" s="494"/>
      <c r="AIB213" s="494"/>
      <c r="AIC213" s="494"/>
      <c r="AID213" s="494"/>
      <c r="AIE213" s="494"/>
      <c r="AIF213" s="494"/>
      <c r="AIG213" s="494"/>
      <c r="AIH213" s="494"/>
      <c r="AII213" s="494"/>
      <c r="AIJ213" s="494"/>
      <c r="AIK213" s="494"/>
      <c r="AIL213" s="494"/>
      <c r="AIM213" s="494"/>
      <c r="AIN213" s="494"/>
      <c r="AIO213" s="494"/>
      <c r="AIP213" s="494"/>
      <c r="AIQ213" s="494"/>
      <c r="AIR213" s="494"/>
      <c r="AIS213" s="494"/>
      <c r="AIT213" s="494"/>
      <c r="AIU213" s="494"/>
      <c r="AIV213" s="494"/>
      <c r="AIW213" s="494"/>
      <c r="AIX213" s="494"/>
      <c r="AIY213" s="494"/>
      <c r="AIZ213" s="494"/>
      <c r="AJA213" s="494"/>
      <c r="AJB213" s="494"/>
      <c r="AJC213" s="494"/>
      <c r="AJD213" s="494"/>
      <c r="AJE213" s="494"/>
      <c r="AJF213" s="494"/>
      <c r="AJG213" s="494"/>
      <c r="AJH213" s="494"/>
      <c r="AJI213" s="494"/>
      <c r="AJJ213" s="494"/>
      <c r="AJK213" s="494"/>
      <c r="AJL213" s="494"/>
      <c r="AJM213" s="494"/>
      <c r="AJN213" s="494"/>
      <c r="AJO213" s="494"/>
      <c r="AJP213" s="494"/>
      <c r="AJQ213" s="494"/>
      <c r="AJR213" s="494"/>
      <c r="AJS213" s="494"/>
      <c r="AJT213" s="494"/>
      <c r="AJU213" s="494"/>
      <c r="AJV213" s="494"/>
      <c r="AJW213" s="494"/>
      <c r="AJX213" s="494"/>
      <c r="AJY213" s="494"/>
      <c r="AJZ213" s="494"/>
      <c r="AKA213" s="494"/>
      <c r="AKB213" s="494"/>
      <c r="AKC213" s="494"/>
      <c r="AKD213" s="494"/>
      <c r="AKE213" s="494"/>
      <c r="AKF213" s="494"/>
      <c r="AKG213" s="494"/>
      <c r="AKH213" s="494"/>
      <c r="AKI213" s="494"/>
      <c r="AKJ213" s="494"/>
      <c r="AKK213" s="494"/>
      <c r="AKL213" s="494"/>
      <c r="AKM213" s="494"/>
      <c r="AKN213" s="494"/>
      <c r="AKO213" s="494"/>
      <c r="AKP213" s="494"/>
      <c r="AKQ213" s="494"/>
      <c r="AKR213" s="494"/>
      <c r="AKS213" s="494"/>
      <c r="AKT213" s="494"/>
      <c r="AKU213" s="494"/>
      <c r="AKV213" s="494"/>
      <c r="AKW213" s="494"/>
      <c r="AKX213" s="494"/>
      <c r="AKY213" s="494"/>
      <c r="AKZ213" s="494"/>
      <c r="ALA213" s="494"/>
      <c r="ALB213" s="494"/>
      <c r="ALC213" s="494"/>
      <c r="ALD213" s="494"/>
      <c r="ALE213" s="494"/>
      <c r="ALF213" s="494"/>
      <c r="ALG213" s="494"/>
      <c r="ALH213" s="494"/>
      <c r="ALI213" s="494"/>
      <c r="ALJ213" s="494"/>
      <c r="ALK213" s="494"/>
      <c r="ALL213" s="494"/>
      <c r="ALM213" s="494"/>
      <c r="ALN213" s="494"/>
      <c r="ALO213" s="494"/>
      <c r="ALP213" s="494"/>
      <c r="ALQ213" s="494"/>
      <c r="ALR213" s="494"/>
      <c r="ALS213" s="494"/>
      <c r="ALT213" s="494"/>
      <c r="ALU213" s="494"/>
      <c r="ALV213" s="494"/>
      <c r="ALW213" s="494"/>
      <c r="ALX213" s="494"/>
      <c r="ALY213" s="494"/>
      <c r="ALZ213" s="494"/>
      <c r="AMA213" s="494"/>
      <c r="AMB213" s="494"/>
      <c r="AMC213" s="494"/>
      <c r="AMD213" s="494"/>
      <c r="AME213" s="494"/>
      <c r="AMF213" s="494"/>
      <c r="AMG213" s="494"/>
      <c r="AMH213" s="494"/>
      <c r="AMI213" s="494"/>
      <c r="AMJ213" s="494"/>
      <c r="AMK213" s="494"/>
      <c r="AML213" s="494"/>
      <c r="AMM213" s="494"/>
      <c r="AMN213" s="494"/>
      <c r="AMO213" s="494"/>
      <c r="AMP213" s="494"/>
      <c r="AMQ213" s="494"/>
      <c r="AMR213" s="494"/>
      <c r="AMS213" s="494"/>
      <c r="AMT213" s="494"/>
      <c r="AMU213" s="494"/>
      <c r="AMV213" s="494"/>
      <c r="AMW213" s="494"/>
      <c r="AMX213" s="494"/>
      <c r="AMY213" s="494"/>
      <c r="AMZ213" s="494"/>
      <c r="ANA213" s="494"/>
      <c r="ANB213" s="494"/>
      <c r="ANC213" s="494"/>
      <c r="AND213" s="494"/>
      <c r="ANE213" s="494"/>
      <c r="ANF213" s="494"/>
      <c r="ANG213" s="494"/>
      <c r="ANH213" s="494"/>
      <c r="ANI213" s="494"/>
      <c r="ANJ213" s="494"/>
    </row>
    <row r="214" spans="1:1050" ht="26.1" customHeight="1" outlineLevel="2" x14ac:dyDescent="0.2">
      <c r="A214" s="386">
        <f>EJ214</f>
        <v>92010</v>
      </c>
      <c r="B214" s="387" t="s">
        <v>137</v>
      </c>
      <c r="C214" s="387" t="s">
        <v>126</v>
      </c>
      <c r="D214" s="387" t="s">
        <v>10</v>
      </c>
      <c r="E214" s="387" t="s">
        <v>127</v>
      </c>
      <c r="F214" s="387" t="s">
        <v>128</v>
      </c>
      <c r="G214" s="388" t="s">
        <v>340</v>
      </c>
      <c r="H214" s="389" t="s">
        <v>130</v>
      </c>
      <c r="I214" s="392">
        <v>26</v>
      </c>
      <c r="J214" s="392">
        <v>20</v>
      </c>
      <c r="K214" s="395">
        <v>443.52</v>
      </c>
      <c r="L214" s="625">
        <v>704.28</v>
      </c>
      <c r="M214" s="409"/>
      <c r="N214" s="409"/>
      <c r="O214" s="409"/>
      <c r="P214" s="409"/>
      <c r="Q214" s="408"/>
      <c r="R214" s="408"/>
      <c r="S214" s="408"/>
      <c r="T214" s="408"/>
      <c r="U214" s="408"/>
      <c r="V214" s="392">
        <v>9</v>
      </c>
      <c r="W214" s="392">
        <v>26</v>
      </c>
      <c r="X214" s="393">
        <f>VLOOKUP(W214,'[1]PPTOS GENERALES 2024'!$AL$11:$AN$40,3)*Y214</f>
        <v>839.48</v>
      </c>
      <c r="Y214" s="394">
        <v>1</v>
      </c>
      <c r="Z214" s="395">
        <f>VLOOKUP(C214,'[1]PPTOS GENERALES 2024'!$AL$3:$AO$8,4)*Y214</f>
        <v>1152.97</v>
      </c>
      <c r="AA214" s="395">
        <f>VLOOKUP(C214,'[1]PPTOS GENERALES 2024'!$AL$3:$AP$8,5)*DM214*Y214</f>
        <v>376.65000000000003</v>
      </c>
      <c r="AB214" s="395">
        <v>0</v>
      </c>
      <c r="AC214" s="391">
        <f>VLOOKUP(C214,'[1]PPTOS GENERALES 2024'!$AU$3:$AV$8,2)*Y214</f>
        <v>840.87924999999996</v>
      </c>
      <c r="AD214" s="391">
        <f>VLOOKUP(C214,'[1]PPTOS GENERALES 2024'!$AU$3:$AW$8,3)*DM214*Y214</f>
        <v>274.62824999999998</v>
      </c>
      <c r="AE214" s="396">
        <f>VLOOKUP(I214,'[1]PPTOS GENERALES 2024'!$AL$11:$AN$40,3)*Y214</f>
        <v>839.48</v>
      </c>
      <c r="AF214" s="391">
        <f>X214-AE214</f>
        <v>0</v>
      </c>
      <c r="AG214" s="391">
        <f>VLOOKUP(V214,'[1]PPTOS GENERALES 2024'!$AL$45:$AU$56,10)*Y214</f>
        <v>898.68999999999994</v>
      </c>
      <c r="AH214" s="391">
        <v>0</v>
      </c>
      <c r="AI214" s="391">
        <v>0</v>
      </c>
      <c r="AJ214" s="391">
        <v>0</v>
      </c>
      <c r="AK214" s="403"/>
      <c r="AL214" s="391">
        <f>VLOOKUP(V214,'[1]PPTOS GENERALES 2024'!$AL$45:$BB$56,12)*AK214</f>
        <v>0</v>
      </c>
      <c r="AM214" s="626"/>
      <c r="AN214" s="391">
        <f>VLOOKUP(V214,'[1]PPTOS GENERALES 2024'!$AL$45:$BB$56,14)*AM214</f>
        <v>0</v>
      </c>
      <c r="AO214" s="403"/>
      <c r="AP214" s="391">
        <f>VLOOKUP(V214,'[1]PPTOS GENERALES 2024'!$AL$45:$BB$56,15)*AO214</f>
        <v>0</v>
      </c>
      <c r="AQ214" s="626"/>
      <c r="AR214" s="391">
        <f>VLOOKUP(V214,'[1]PPTOS GENERALES 2024'!$AL$45:$BB$56,17)*AQ214</f>
        <v>0</v>
      </c>
      <c r="AS214" s="403"/>
      <c r="AT214" s="391">
        <f>VLOOKUP(V214,'[1]PPTOS GENERALES 2024'!$AL$45:$BG$56,18)*AS214</f>
        <v>0</v>
      </c>
      <c r="AU214" s="390"/>
      <c r="AV214" s="391">
        <f>VLOOKUP(V214,'[1]PPTOS GENERALES 2024'!$AL$45:$BG$56,19)*AU214</f>
        <v>0</v>
      </c>
      <c r="AW214" s="389"/>
      <c r="AX214" s="391">
        <f>VLOOKUP(V214,'[1]PPTOS GENERALES 2024'!$AL$45:$BG$56,20)*AW214</f>
        <v>0</v>
      </c>
      <c r="AY214" s="389"/>
      <c r="AZ214" s="391">
        <f>VLOOKUP(V214,'[1]PPTOS GENERALES 2024'!$AL$45:$BG$56,21)*AY214</f>
        <v>0</v>
      </c>
      <c r="BA214" s="389"/>
      <c r="BB214" s="391">
        <f>VLOOKUP(V214,'[1]PPTOS GENERALES 2024'!$AL$45:$BG$56,22)*BA214</f>
        <v>0</v>
      </c>
      <c r="BC214" s="389"/>
      <c r="BD214" s="270">
        <f>VLOOKUP(V214,'[1]PPTOS GENERALES 2024'!$AL$45:$BZ$56,23)*BC214</f>
        <v>0</v>
      </c>
      <c r="BE214" s="389"/>
      <c r="BF214" s="270">
        <f>VLOOKUP(V214,'[1]PPTOS GENERALES 2024'!$AL$45:$BZ$56,24)*BE214</f>
        <v>0</v>
      </c>
      <c r="BG214" s="389"/>
      <c r="BH214" s="270">
        <f>VLOOKUP(V214,'[1]PPTOS GENERALES 2024'!$AL$45:$BZ$56,25)*BG214</f>
        <v>0</v>
      </c>
      <c r="BI214" s="389"/>
      <c r="BJ214" s="270">
        <f>VLOOKUP(V214,'[1]PPTOS GENERALES 2024'!$AL$45:$BZ$56,26)*BI214</f>
        <v>0</v>
      </c>
      <c r="BK214" s="389"/>
      <c r="BL214" s="270">
        <f>VLOOKUP(V214,'[1]PPTOS GENERALES 2024'!$AL$45:$BZ$56,27)*BK214</f>
        <v>0</v>
      </c>
      <c r="BM214" s="270"/>
      <c r="BN214" s="270">
        <f>VLOOKUP(V214,'[1]PPTOS GENERALES 2024'!$AL$45:$BZ$56,28)*BM214</f>
        <v>0</v>
      </c>
      <c r="BO214" s="270"/>
      <c r="BP214" s="270">
        <f>VLOOKUP(V214,'[1]PPTOS GENERALES 2024'!$AL$45:$BZ$56,29)*BO214</f>
        <v>0</v>
      </c>
      <c r="BQ214" s="270"/>
      <c r="BR214" s="270">
        <f>VLOOKUP(V214,'[1]PPTOS GENERALES 2024'!$AL$45:$BZ$56,30)*BQ214</f>
        <v>0</v>
      </c>
      <c r="BS214" s="270"/>
      <c r="BT214" s="270">
        <f>VLOOKUP(V214,'[1]PPTOS GENERALES 2024'!$AL$45:$BZ$56,31)*BS214</f>
        <v>0</v>
      </c>
      <c r="BU214" s="270"/>
      <c r="BV214" s="270">
        <f>VLOOKUP(V214,'[1]PPTOS GENERALES 2024'!$AL$45:$BZ$56,32)*BU214</f>
        <v>0</v>
      </c>
      <c r="BW214" s="270"/>
      <c r="BX214" s="270">
        <f>VLOOKUP(V214,'[1]PPTOS GENERALES 2024'!$AL$45:$BZ$56,33)*BW214</f>
        <v>0</v>
      </c>
      <c r="BY214" s="270"/>
      <c r="BZ214" s="270">
        <f>VLOOKUP(V214,'[1]PPTOS GENERALES 2024'!$AL$45:$BZ$56,34)*BY214</f>
        <v>0</v>
      </c>
      <c r="CA214" s="270"/>
      <c r="CB214" s="270">
        <f>VLOOKUP(V214,'[1]PPTOS GENERALES 2024'!$AL$45:$BZ$56,35)*CA214</f>
        <v>0</v>
      </c>
      <c r="CC214" s="270">
        <v>0</v>
      </c>
      <c r="CD214" s="270">
        <f>VLOOKUP(V214,'[1]PPTOS GENERALES 2024'!$AL$45:$BZ$56,36)*CC214</f>
        <v>0</v>
      </c>
      <c r="CE214" s="270">
        <v>0</v>
      </c>
      <c r="CF214" s="270">
        <f>VLOOKUP(V214,'[1]PPTOS GENERALES 2024'!$AL$45:$BZ$56,37)*CE214</f>
        <v>0</v>
      </c>
      <c r="CG214" s="270">
        <v>0</v>
      </c>
      <c r="CH214" s="270">
        <f>VLOOKUP(V214,'[1]PPTOS GENERALES 2024'!$AL$45:$BZ$56,38)*CG214</f>
        <v>0</v>
      </c>
      <c r="CI214" s="270">
        <v>0</v>
      </c>
      <c r="CJ214" s="270">
        <f>VLOOKUP(V214,'[1]PPTOS GENERALES 2024'!$AL$45:$BZ$56,39)*CI214</f>
        <v>0</v>
      </c>
      <c r="CK214" s="270"/>
      <c r="CL214" s="270">
        <f>VLOOKUP(V214,'[1]PPTOS GENERALES 2024'!$AL$45:$BZ$56,40)*CK214</f>
        <v>0</v>
      </c>
      <c r="CM214" s="270"/>
      <c r="CN214" s="270">
        <f>VLOOKUP(V214,'[1]PPTOS GENERALES 2024'!$AL$45:$BZ$56,41)*CM214</f>
        <v>0</v>
      </c>
      <c r="CO214" s="391"/>
      <c r="CP214" s="391">
        <f t="array" ref="CP214">(Z214*12)+(AC214*2)</f>
        <v>15517.398499999999</v>
      </c>
      <c r="CQ214" s="391"/>
      <c r="CR214" s="391"/>
      <c r="CS214" s="391"/>
      <c r="CT214" s="391"/>
      <c r="CU214" s="391">
        <f t="array" ref="CU214">ROUND((AA214*12)+ (AD214*2)+AB214,2)</f>
        <v>5069.0600000000004</v>
      </c>
      <c r="CV214" s="270">
        <f>SUM(CO214:CU214)</f>
        <v>20586.458500000001</v>
      </c>
      <c r="CW214" s="391">
        <f t="array" ref="CW214">ROUND((AE214+AF214)*14,2)</f>
        <v>11752.72</v>
      </c>
      <c r="CX214" s="391">
        <f t="array" ref="CX214">ROUND(AG214*14,2)</f>
        <v>12581.66</v>
      </c>
      <c r="CY214" s="270">
        <f t="shared" ref="CY214:CY217" si="158">ROUND((AH214+AJ214+AL214+AN214+AP214+AR214+AT214+AV214+AX214+AZ214+BB214+BD214+BF214+BH214+BJ214+BL214+BN214+BP214+BR214+BT214+BV214+BX214+BZ214+CB214+CD214+CF214+CH214+CJ214+CL214+CN214)*14+(AI214)*14,2)</f>
        <v>0</v>
      </c>
      <c r="CZ214" s="278">
        <f t="shared" ref="CZ214:CZ217" si="159">SUM(CX214:CY214)</f>
        <v>12581.66</v>
      </c>
      <c r="DA214" s="129">
        <f>CO214+CP214+CR214+CS214+CT214+CU214+CW214+CX214+CY214</f>
        <v>44920.838499999998</v>
      </c>
      <c r="DB214" s="390">
        <v>0</v>
      </c>
      <c r="DC214" s="400">
        <f>((Z214*14)+(AA214*14)+(AE214*14)+(AF214*14)+(AG214*14)+(AJ214*12)+(AR214*12)+(AT214*12)+(AV214*12)+(AX214*12)+(BB214*12)+DB214)</f>
        <v>45749.06</v>
      </c>
      <c r="DD214" s="416"/>
      <c r="DE214" s="416"/>
      <c r="DF214" s="416"/>
      <c r="DG214" s="391">
        <f>Z214+AA214+AE214+AF214+AG214+AH214+AI214+AJ214+AL214+AN214+AP214+AR214+AT214+AV214+AX214+AZ214+BB214</f>
        <v>3267.7900000000004</v>
      </c>
      <c r="DH214" s="416"/>
      <c r="DI214" s="402" t="s">
        <v>122</v>
      </c>
      <c r="DJ214" s="413">
        <v>35491</v>
      </c>
      <c r="DK214" s="284">
        <v>45658</v>
      </c>
      <c r="DL214" s="403">
        <f>DATEDIF(DJ214,DK214,"y")/3</f>
        <v>9</v>
      </c>
      <c r="DM214" s="403">
        <f>DATEDIF(DJ214,DK214,"y")/3</f>
        <v>9</v>
      </c>
      <c r="DN214" s="404"/>
      <c r="DO214" s="405"/>
      <c r="DP214" s="405"/>
      <c r="DQ214" s="405"/>
      <c r="DR214" s="405"/>
      <c r="DS214" s="405"/>
      <c r="DT214" s="405"/>
      <c r="DU214" s="405"/>
      <c r="DV214" s="405"/>
      <c r="DW214" s="405"/>
      <c r="DX214" s="405"/>
      <c r="DY214" s="204"/>
      <c r="DZ214" s="417"/>
      <c r="EA214" s="417"/>
      <c r="EB214" s="204"/>
      <c r="EC214" s="204"/>
      <c r="ED214" s="418"/>
      <c r="EE214" s="204"/>
      <c r="EF214" s="204"/>
      <c r="EG214" s="204"/>
      <c r="EH214" s="204"/>
      <c r="EI214" s="134" t="s">
        <v>341</v>
      </c>
      <c r="EJ214" s="124">
        <v>92010</v>
      </c>
      <c r="EK214" s="295" t="s">
        <v>318</v>
      </c>
      <c r="EL214" s="205">
        <v>2</v>
      </c>
      <c r="EM214" s="205">
        <v>0</v>
      </c>
      <c r="EN214" s="205">
        <v>1</v>
      </c>
      <c r="EO214" s="170">
        <v>0</v>
      </c>
    </row>
    <row r="215" spans="1:1050" ht="26.1" customHeight="1" outlineLevel="2" x14ac:dyDescent="0.2">
      <c r="A215" s="102">
        <v>92010</v>
      </c>
      <c r="B215" s="7" t="s">
        <v>137</v>
      </c>
      <c r="C215" s="7" t="s">
        <v>126</v>
      </c>
      <c r="D215" s="7" t="s">
        <v>10</v>
      </c>
      <c r="E215" s="7" t="s">
        <v>127</v>
      </c>
      <c r="F215" s="7" t="s">
        <v>128</v>
      </c>
      <c r="G215" s="43" t="s">
        <v>340</v>
      </c>
      <c r="H215" s="42" t="s">
        <v>130</v>
      </c>
      <c r="I215" s="42">
        <v>26</v>
      </c>
      <c r="J215" s="44">
        <v>714.35</v>
      </c>
      <c r="K215" s="44"/>
      <c r="L215" s="65"/>
      <c r="M215" s="65"/>
      <c r="N215" s="65"/>
      <c r="O215" s="65"/>
      <c r="P215" s="65"/>
      <c r="Q215" s="64">
        <v>281.94</v>
      </c>
      <c r="R215" s="64">
        <v>384.34</v>
      </c>
      <c r="S215" s="64"/>
      <c r="T215" s="64">
        <f>SUM(J215:S215)</f>
        <v>1380.6299999999999</v>
      </c>
      <c r="U215" s="64">
        <f>(((J215+K215+L215+N215+P215)*14)+((M215+O215+Q215+R215+S215)*12))</f>
        <v>17996.259999999998</v>
      </c>
      <c r="V215" s="42">
        <v>7</v>
      </c>
      <c r="W215" s="45">
        <v>26</v>
      </c>
      <c r="X215" s="46">
        <f>VLOOKUP(W215,'[1]PPTOS GENERALES 2024'!$AL$11:$AN$40,3)*Y215</f>
        <v>839.48</v>
      </c>
      <c r="Y215" s="47">
        <v>1</v>
      </c>
      <c r="Z215" s="48">
        <f>VLOOKUP(C215,'[1]PPTOS GENERALES 2024'!$AL$3:$AO$8,4)*Y215</f>
        <v>1152.97</v>
      </c>
      <c r="AA215" s="48">
        <f>VLOOKUP(C215,'[1]PPTOS GENERALES 2024'!$AL$3:$AP$8,5)*DM215*Y215</f>
        <v>265.05</v>
      </c>
      <c r="AB215" s="48"/>
      <c r="AC215" s="44">
        <f>VLOOKUP(C215,'[1]PPTOS GENERALES 2024'!$AU$3:$AV$8,2)*Y215</f>
        <v>840.87924999999996</v>
      </c>
      <c r="AD215" s="44">
        <f>VLOOKUP(C215,'[1]PPTOS GENERALES 2024'!$AU$3:$AW$8,3)*DM215*Y215</f>
        <v>193.25691666666663</v>
      </c>
      <c r="AE215" s="49">
        <f>VLOOKUP(I215,'[1]PPTOS GENERALES 2024'!$AL$11:$AN$40,3)*Y215</f>
        <v>839.48</v>
      </c>
      <c r="AF215" s="44">
        <f>X215-AE215</f>
        <v>0</v>
      </c>
      <c r="AG215" s="44">
        <f>VLOOKUP(V215,'[1]PPTOS GENERALES 2024'!$AL$45:$AU$56,10)*Y215</f>
        <v>707.5</v>
      </c>
      <c r="AH215" s="44"/>
      <c r="AI215" s="44"/>
      <c r="AJ215" s="44"/>
      <c r="AK215" s="50"/>
      <c r="AL215" s="44">
        <f>VLOOKUP(V215,'[1]PPTOS GENERALES 2024'!$AL$45:$BB$56,12)*AK215</f>
        <v>0</v>
      </c>
      <c r="AM215" s="50"/>
      <c r="AN215" s="44">
        <f>VLOOKUP(V215,'[1]PPTOS GENERALES 2024'!$AL$45:$BB$56,14)*AM215</f>
        <v>0</v>
      </c>
      <c r="AO215" s="50"/>
      <c r="AP215" s="44">
        <f>VLOOKUP(V215,'[1]PPTOS GENERALES 2024'!$AL$45:$BB$56,15)*AO215</f>
        <v>0</v>
      </c>
      <c r="AQ215" s="50"/>
      <c r="AR215" s="44">
        <f>VLOOKUP(V215,'[1]PPTOS GENERALES 2024'!$AL$45:$BB$56,17)*AQ215</f>
        <v>0</v>
      </c>
      <c r="AS215" s="50"/>
      <c r="AT215" s="44">
        <f>VLOOKUP(V215,'[1]PPTOS GENERALES 2024'!$AL$45:$BG$56,18)*AS215</f>
        <v>0</v>
      </c>
      <c r="AU215" s="20"/>
      <c r="AV215" s="44">
        <f>VLOOKUP(V215,'[1]PPTOS GENERALES 2024'!$AL$45:$BG$56,19)*AU215</f>
        <v>0</v>
      </c>
      <c r="AW215" s="20"/>
      <c r="AX215" s="44">
        <f>VLOOKUP(V215,'[1]PPTOS GENERALES 2024'!$AL$45:$BG$56,20)*AW215</f>
        <v>0</v>
      </c>
      <c r="AY215" s="20"/>
      <c r="AZ215" s="44">
        <f>VLOOKUP(V215,'[1]PPTOS GENERALES 2024'!$AL$45:$BG$56,21)*AY215</f>
        <v>0</v>
      </c>
      <c r="BA215" s="20"/>
      <c r="BB215" s="44">
        <f>VLOOKUP(V215,'[1]PPTOS GENERALES 2024'!$AL$45:$BG$56,22)*BA215</f>
        <v>0</v>
      </c>
      <c r="BC215" s="20"/>
      <c r="BD215" s="270">
        <f>VLOOKUP(V215,'[1]PPTOS GENERALES 2024'!$AL$45:$BZ$56,23)*BC215</f>
        <v>0</v>
      </c>
      <c r="BE215" s="20"/>
      <c r="BF215" s="270">
        <f>VLOOKUP(V215,'[1]PPTOS GENERALES 2024'!$AL$45:$BZ$56,24)*BE215</f>
        <v>0</v>
      </c>
      <c r="BG215" s="20"/>
      <c r="BH215" s="270">
        <f>VLOOKUP(V215,'[1]PPTOS GENERALES 2024'!$AL$45:$BZ$56,25)*BG215</f>
        <v>0</v>
      </c>
      <c r="BI215" s="20"/>
      <c r="BJ215" s="270">
        <f>VLOOKUP(V215,'[1]PPTOS GENERALES 2024'!$AL$45:$BZ$56,26)*BI215</f>
        <v>0</v>
      </c>
      <c r="BK215" s="20"/>
      <c r="BL215" s="270">
        <f>VLOOKUP(V215,'[1]PPTOS GENERALES 2024'!$AL$45:$BZ$56,27)*BK215</f>
        <v>0</v>
      </c>
      <c r="BM215" s="270"/>
      <c r="BN215" s="270">
        <f>VLOOKUP(V215,'[1]PPTOS GENERALES 2024'!$AL$45:$BZ$56,28)*BM215</f>
        <v>0</v>
      </c>
      <c r="BO215" s="270"/>
      <c r="BP215" s="270">
        <f>VLOOKUP(V215,'[1]PPTOS GENERALES 2024'!$AL$45:$BZ$56,29)*BO215</f>
        <v>0</v>
      </c>
      <c r="BQ215" s="270"/>
      <c r="BR215" s="270">
        <f>VLOOKUP(V215,'[1]PPTOS GENERALES 2024'!$AL$45:$BZ$56,30)*BQ215</f>
        <v>0</v>
      </c>
      <c r="BS215" s="270"/>
      <c r="BT215" s="270">
        <f>VLOOKUP(V215,'[1]PPTOS GENERALES 2024'!$AL$45:$BZ$56,31)*BS215</f>
        <v>0</v>
      </c>
      <c r="BU215" s="270"/>
      <c r="BV215" s="270">
        <f>VLOOKUP(V215,'[1]PPTOS GENERALES 2024'!$AL$45:$BZ$56,32)*BU215</f>
        <v>0</v>
      </c>
      <c r="BW215" s="270"/>
      <c r="BX215" s="270">
        <f>VLOOKUP(V215,'[1]PPTOS GENERALES 2024'!$AL$45:$BZ$56,33)*BW215</f>
        <v>0</v>
      </c>
      <c r="BY215" s="270"/>
      <c r="BZ215" s="270">
        <f>VLOOKUP(V215,'[1]PPTOS GENERALES 2024'!$AL$45:$BZ$56,34)*BY215</f>
        <v>0</v>
      </c>
      <c r="CA215" s="270"/>
      <c r="CB215" s="270">
        <f>VLOOKUP(V215,'[1]PPTOS GENERALES 2024'!$AL$45:$BZ$56,35)*CA215</f>
        <v>0</v>
      </c>
      <c r="CC215" s="270">
        <v>0</v>
      </c>
      <c r="CD215" s="270">
        <f>VLOOKUP(V215,'[1]PPTOS GENERALES 2024'!$AL$45:$BZ$56,36)*CC215</f>
        <v>0</v>
      </c>
      <c r="CE215" s="270">
        <v>0</v>
      </c>
      <c r="CF215" s="270">
        <f>VLOOKUP(V215,'[1]PPTOS GENERALES 2024'!$AL$45:$BZ$56,37)*CE215</f>
        <v>0</v>
      </c>
      <c r="CG215" s="270">
        <v>0</v>
      </c>
      <c r="CH215" s="270">
        <f>VLOOKUP(V215,'[1]PPTOS GENERALES 2024'!$AL$45:$BZ$56,38)*CG215</f>
        <v>0</v>
      </c>
      <c r="CI215" s="270">
        <v>0</v>
      </c>
      <c r="CJ215" s="270">
        <f>VLOOKUP(V215,'[1]PPTOS GENERALES 2024'!$AL$45:$BZ$56,39)*CI215</f>
        <v>0</v>
      </c>
      <c r="CK215" s="270"/>
      <c r="CL215" s="270">
        <f>VLOOKUP(V215,'[1]PPTOS GENERALES 2024'!$AL$45:$BZ$56,40)*CK215</f>
        <v>0</v>
      </c>
      <c r="CM215" s="270"/>
      <c r="CN215" s="270">
        <f>VLOOKUP(V215,'[1]PPTOS GENERALES 2024'!$AL$45:$BZ$56,41)*CM215</f>
        <v>0</v>
      </c>
      <c r="CO215" s="44"/>
      <c r="CP215" s="44">
        <f t="array" ref="CP215">(Z215*12)+(AC215*2)</f>
        <v>15517.398499999999</v>
      </c>
      <c r="CQ215" s="44"/>
      <c r="CR215" s="44"/>
      <c r="CS215" s="64"/>
      <c r="CT215" s="44"/>
      <c r="CU215" s="44">
        <f>(AA215*12)+ (AD215*2)+AB215</f>
        <v>3567.1138333333338</v>
      </c>
      <c r="CV215" s="44"/>
      <c r="CW215" s="44">
        <f>(AE215+AF215)*14</f>
        <v>11752.720000000001</v>
      </c>
      <c r="CX215" s="44">
        <f>AG215*14</f>
        <v>9905</v>
      </c>
      <c r="CY215" s="270">
        <f t="shared" si="158"/>
        <v>0</v>
      </c>
      <c r="CZ215" s="278">
        <f t="shared" si="159"/>
        <v>9905</v>
      </c>
      <c r="DA215" s="129">
        <f>CO215+CP215+CR215+CS215+CT215+CU215+CW215+CX215+CY215</f>
        <v>40742.232333333333</v>
      </c>
      <c r="DB215" s="21">
        <v>0</v>
      </c>
      <c r="DC215" s="53">
        <f>((Z215*14)+(AA215*14)+(AE215*14)+(AF215*14)+(AG215*14)+(AJ215*12)+(AR215*12)+(AT215*12)+(AV215*12)+(AX215*12)+(BB215*12)+DB215)</f>
        <v>41510</v>
      </c>
      <c r="DD215" s="54">
        <f>((DC215/U215)-1)</f>
        <v>1.3065903693322949</v>
      </c>
      <c r="DE215" s="44"/>
      <c r="DF215" s="44"/>
      <c r="DG215" s="44">
        <f>Z215+AA215+AE215+AF215+AG215+AH215+AI215+AJ215+AL215+AN215+AP215+AR215+AT215+AV215+AX215+AZ215+BB215</f>
        <v>2965</v>
      </c>
      <c r="DH215" s="42" t="e">
        <f>#REF!-#REF!</f>
        <v>#REF!</v>
      </c>
      <c r="DI215" s="55" t="s">
        <v>122</v>
      </c>
      <c r="DJ215" s="130">
        <v>38460</v>
      </c>
      <c r="DK215" s="284">
        <v>45658</v>
      </c>
      <c r="DL215" s="58">
        <f>DATEDIF(DJ215,DK215,"y")/3</f>
        <v>6.333333333333333</v>
      </c>
      <c r="DM215" s="58">
        <f>DATEDIF(DJ215,DK215,"y")/3</f>
        <v>6.333333333333333</v>
      </c>
      <c r="DN215" s="59">
        <f>ROUND(AF215/30,2)</f>
        <v>0</v>
      </c>
      <c r="DO215" s="60">
        <f>ROUND(AJ215/30,2)</f>
        <v>0</v>
      </c>
      <c r="DP215" s="60">
        <f>ROUND(AL215/30,2)</f>
        <v>0</v>
      </c>
      <c r="DQ215" s="60">
        <f>ROUND(AN215/30,2)</f>
        <v>0</v>
      </c>
      <c r="DR215" s="60">
        <f>ROUND(AP215/30,2)</f>
        <v>0</v>
      </c>
      <c r="DS215" s="60">
        <f>ROUND(AR215/30,2)</f>
        <v>0</v>
      </c>
      <c r="DT215" s="60">
        <f>ROUND(AT215/30,2)</f>
        <v>0</v>
      </c>
      <c r="DU215" s="60">
        <f>ROUND(AV215/30,2)</f>
        <v>0</v>
      </c>
      <c r="DV215" s="60">
        <f>ROUND(AX215/30,2)</f>
        <v>0</v>
      </c>
      <c r="DW215" s="60">
        <f>ROUND(AZ215/30,2)</f>
        <v>0</v>
      </c>
      <c r="DX215" s="60">
        <f>ROUND(BB215/30,2)</f>
        <v>0</v>
      </c>
      <c r="DY215" s="61"/>
      <c r="DZ215" s="62">
        <v>680</v>
      </c>
      <c r="EA215" s="62">
        <v>1823.53</v>
      </c>
      <c r="EB215" s="63" t="e">
        <f>#REF!-DZ215</f>
        <v>#REF!</v>
      </c>
      <c r="EC215" s="64">
        <f>DG215-EA215</f>
        <v>1141.47</v>
      </c>
      <c r="ED215" s="65">
        <f>ROUND(DB215/2,2)</f>
        <v>0</v>
      </c>
      <c r="EE215" s="61"/>
      <c r="EF215" s="61"/>
      <c r="EG215" s="61"/>
      <c r="EH215" s="61"/>
      <c r="EI215" s="134" t="s">
        <v>341</v>
      </c>
      <c r="EJ215" s="124">
        <v>92010</v>
      </c>
      <c r="EK215" s="67">
        <v>9</v>
      </c>
      <c r="EL215" s="68">
        <v>2</v>
      </c>
      <c r="EM215" s="68">
        <v>0</v>
      </c>
      <c r="EN215" s="68">
        <v>1</v>
      </c>
      <c r="EO215" s="135">
        <v>0</v>
      </c>
      <c r="EP215" s="61"/>
      <c r="EQ215" s="61"/>
      <c r="ER215" s="61"/>
      <c r="ES215" s="61"/>
      <c r="ET215" s="61"/>
      <c r="EU215" s="206"/>
      <c r="EV215" s="206"/>
      <c r="EW215" s="206"/>
      <c r="EX215" s="206"/>
      <c r="EY215" s="206"/>
      <c r="EZ215" s="206"/>
      <c r="FA215" s="206"/>
      <c r="FB215" s="206"/>
      <c r="FC215" s="206"/>
      <c r="FD215" s="206"/>
      <c r="FE215" s="206"/>
      <c r="FF215" s="206"/>
      <c r="FG215" s="206"/>
      <c r="FH215" s="206"/>
      <c r="FI215" s="206"/>
      <c r="FJ215" s="206"/>
      <c r="FK215" s="206"/>
      <c r="FL215" s="206"/>
      <c r="FM215" s="206"/>
      <c r="FN215" s="206"/>
      <c r="FO215" s="206"/>
      <c r="FP215" s="206"/>
      <c r="FQ215" s="206"/>
      <c r="FR215" s="206"/>
      <c r="FS215" s="206"/>
      <c r="FT215" s="206"/>
      <c r="FU215" s="206"/>
      <c r="FV215" s="206"/>
      <c r="FW215" s="206"/>
      <c r="FX215" s="206"/>
      <c r="FY215" s="206"/>
      <c r="FZ215" s="206"/>
      <c r="GA215" s="206"/>
      <c r="GB215" s="206"/>
      <c r="GC215" s="206"/>
      <c r="GD215" s="206"/>
      <c r="GE215" s="206"/>
      <c r="GF215" s="206"/>
      <c r="GG215" s="206"/>
      <c r="GH215" s="206"/>
      <c r="GI215" s="206"/>
      <c r="GJ215" s="206"/>
      <c r="GK215" s="206"/>
      <c r="GL215" s="206"/>
      <c r="GM215" s="206"/>
      <c r="GN215" s="206"/>
      <c r="GO215" s="206"/>
      <c r="GP215" s="206"/>
      <c r="GQ215" s="206"/>
      <c r="GR215" s="206"/>
      <c r="GS215" s="206"/>
      <c r="GT215" s="206"/>
      <c r="GU215" s="206"/>
      <c r="GV215" s="206"/>
      <c r="GW215" s="206"/>
      <c r="GX215" s="206"/>
      <c r="GY215" s="206"/>
      <c r="GZ215" s="206"/>
      <c r="HA215" s="206"/>
      <c r="HB215" s="206"/>
      <c r="HC215" s="206"/>
      <c r="HD215" s="206"/>
      <c r="HE215" s="206"/>
      <c r="HF215" s="206"/>
      <c r="HG215" s="206"/>
      <c r="HH215" s="206"/>
      <c r="HI215" s="206"/>
      <c r="HJ215" s="206"/>
      <c r="HK215" s="206"/>
      <c r="HL215" s="206"/>
      <c r="HM215" s="206"/>
      <c r="HN215" s="206"/>
      <c r="HO215" s="206"/>
      <c r="HP215" s="206"/>
      <c r="HQ215" s="206"/>
      <c r="HR215" s="206"/>
      <c r="HS215" s="206"/>
      <c r="HT215" s="206"/>
      <c r="HU215" s="206"/>
      <c r="HV215" s="206"/>
      <c r="HW215" s="206"/>
      <c r="HX215" s="206"/>
      <c r="HY215" s="206"/>
      <c r="HZ215" s="206"/>
      <c r="IA215" s="206"/>
      <c r="IB215" s="206"/>
      <c r="IC215" s="206"/>
      <c r="ID215" s="206"/>
      <c r="IE215" s="206"/>
      <c r="IF215" s="206"/>
      <c r="IG215" s="206"/>
      <c r="IH215" s="206"/>
      <c r="II215" s="206"/>
      <c r="IJ215" s="206"/>
      <c r="IK215" s="206"/>
      <c r="IL215" s="206"/>
      <c r="IM215" s="206"/>
      <c r="IN215" s="206"/>
      <c r="IO215" s="206"/>
      <c r="IP215" s="206"/>
      <c r="IQ215" s="206"/>
      <c r="IR215" s="206"/>
      <c r="IS215" s="206"/>
      <c r="IT215" s="206"/>
      <c r="IU215" s="206"/>
      <c r="IV215" s="206"/>
      <c r="IW215" s="206"/>
      <c r="IX215" s="206"/>
      <c r="IY215" s="206"/>
      <c r="IZ215" s="206"/>
      <c r="JA215" s="206"/>
      <c r="JB215" s="206"/>
      <c r="JC215" s="206"/>
      <c r="JD215" s="206"/>
      <c r="JE215" s="206"/>
      <c r="JF215" s="206"/>
      <c r="JG215" s="206"/>
      <c r="JH215" s="206"/>
      <c r="JI215" s="206"/>
      <c r="JJ215" s="206"/>
      <c r="JK215" s="206"/>
      <c r="JL215" s="206"/>
      <c r="JM215" s="206"/>
      <c r="JN215" s="206"/>
      <c r="JO215" s="206"/>
      <c r="JP215" s="206"/>
      <c r="JQ215" s="206"/>
      <c r="JR215" s="206"/>
      <c r="JS215" s="206"/>
      <c r="JT215" s="206"/>
      <c r="JU215" s="206"/>
      <c r="JV215" s="206"/>
      <c r="JW215" s="206"/>
      <c r="JX215" s="206"/>
      <c r="JY215" s="206"/>
      <c r="JZ215" s="206"/>
      <c r="KA215" s="206"/>
      <c r="KB215" s="206"/>
      <c r="KC215" s="206"/>
      <c r="KD215" s="206"/>
      <c r="KE215" s="206"/>
      <c r="KF215" s="206"/>
      <c r="KG215" s="206"/>
      <c r="KH215" s="206"/>
      <c r="KI215" s="206"/>
      <c r="KJ215" s="206"/>
      <c r="KK215" s="206"/>
      <c r="KL215" s="206"/>
      <c r="KM215" s="206"/>
      <c r="KN215" s="206"/>
      <c r="KO215" s="206"/>
      <c r="KP215" s="206"/>
      <c r="KQ215" s="206"/>
      <c r="KR215" s="206"/>
      <c r="KS215" s="206"/>
      <c r="KT215" s="206"/>
      <c r="KU215" s="206"/>
      <c r="KV215" s="206"/>
      <c r="KW215" s="206"/>
      <c r="KX215" s="206"/>
      <c r="KY215" s="206"/>
      <c r="KZ215" s="206"/>
      <c r="LA215" s="206"/>
      <c r="LB215" s="206"/>
      <c r="LC215" s="206"/>
      <c r="LD215" s="206"/>
      <c r="LE215" s="206"/>
      <c r="LF215" s="206"/>
      <c r="LG215" s="206"/>
      <c r="LH215" s="206"/>
      <c r="LI215" s="206"/>
      <c r="LJ215" s="206"/>
      <c r="LK215" s="206"/>
      <c r="LL215" s="206"/>
      <c r="LM215" s="206"/>
      <c r="LN215" s="206"/>
      <c r="LO215" s="206"/>
      <c r="LP215" s="206"/>
      <c r="LQ215" s="206"/>
      <c r="LR215" s="206"/>
      <c r="LS215" s="206"/>
      <c r="LT215" s="206"/>
      <c r="LU215" s="206"/>
      <c r="LV215" s="206"/>
      <c r="LW215" s="206"/>
      <c r="LX215" s="206"/>
      <c r="LY215" s="206"/>
      <c r="LZ215" s="206"/>
      <c r="MA215" s="206"/>
      <c r="MB215" s="206"/>
      <c r="MC215" s="206"/>
      <c r="MD215" s="206"/>
      <c r="ME215" s="206"/>
      <c r="MF215" s="206"/>
      <c r="MG215" s="206"/>
      <c r="MH215" s="206"/>
      <c r="MI215" s="206"/>
      <c r="MJ215" s="206"/>
      <c r="MK215" s="206"/>
      <c r="ML215" s="206"/>
      <c r="MM215" s="206"/>
      <c r="MN215" s="206"/>
      <c r="MO215" s="206"/>
      <c r="MP215" s="206"/>
      <c r="MQ215" s="206"/>
      <c r="MR215" s="206"/>
      <c r="MS215" s="206"/>
      <c r="MT215" s="206"/>
      <c r="MU215" s="206"/>
      <c r="MV215" s="206"/>
      <c r="MW215" s="206"/>
      <c r="MX215" s="206"/>
      <c r="MY215" s="206"/>
      <c r="MZ215" s="206"/>
      <c r="NA215" s="206"/>
      <c r="NB215" s="206"/>
      <c r="NC215" s="206"/>
      <c r="ND215" s="206"/>
      <c r="NE215" s="206"/>
      <c r="NF215" s="206"/>
      <c r="NG215" s="206"/>
      <c r="NH215" s="206"/>
      <c r="NI215" s="206"/>
      <c r="NJ215" s="206"/>
      <c r="NK215" s="206"/>
      <c r="NL215" s="206"/>
      <c r="NM215" s="206"/>
      <c r="NN215" s="206"/>
      <c r="NO215" s="206"/>
      <c r="NP215" s="206"/>
      <c r="NQ215" s="206"/>
      <c r="NR215" s="206"/>
      <c r="NS215" s="206"/>
      <c r="NT215" s="206"/>
      <c r="NU215" s="206"/>
      <c r="NV215" s="206"/>
      <c r="NW215" s="206"/>
      <c r="NX215" s="206"/>
      <c r="NY215" s="206"/>
      <c r="NZ215" s="206"/>
      <c r="OA215" s="206"/>
      <c r="OB215" s="206"/>
      <c r="OC215" s="206"/>
      <c r="OD215" s="206"/>
      <c r="OE215" s="206"/>
      <c r="OF215" s="206"/>
      <c r="OG215" s="206"/>
      <c r="OH215" s="206"/>
      <c r="OI215" s="206"/>
      <c r="OJ215" s="206"/>
      <c r="OK215" s="206"/>
      <c r="OL215" s="206"/>
      <c r="OM215" s="206"/>
      <c r="ON215" s="206"/>
      <c r="OO215" s="206"/>
      <c r="OP215" s="206"/>
      <c r="OQ215" s="206"/>
      <c r="OR215" s="206"/>
      <c r="OS215" s="206"/>
      <c r="OT215" s="206"/>
      <c r="OU215" s="206"/>
      <c r="OV215" s="206"/>
      <c r="OW215" s="206"/>
      <c r="OX215" s="206"/>
      <c r="OY215" s="206"/>
      <c r="OZ215" s="206"/>
      <c r="PA215" s="206"/>
      <c r="PB215" s="206"/>
      <c r="PC215" s="206"/>
      <c r="PD215" s="206"/>
      <c r="PE215" s="206"/>
      <c r="PF215" s="206"/>
      <c r="PG215" s="206"/>
      <c r="PH215" s="206"/>
      <c r="PI215" s="206"/>
      <c r="PJ215" s="206"/>
      <c r="PK215" s="206"/>
      <c r="PL215" s="206"/>
      <c r="PM215" s="206"/>
      <c r="PN215" s="206"/>
      <c r="PO215" s="206"/>
      <c r="PP215" s="206"/>
      <c r="PQ215" s="206"/>
      <c r="PR215" s="206"/>
      <c r="PS215" s="206"/>
      <c r="PT215" s="206"/>
      <c r="PU215" s="206"/>
      <c r="PV215" s="206"/>
      <c r="PW215" s="206"/>
      <c r="PX215" s="206"/>
      <c r="PY215" s="206"/>
      <c r="PZ215" s="206"/>
      <c r="QA215" s="206"/>
      <c r="QB215" s="206"/>
      <c r="QC215" s="206"/>
      <c r="QD215" s="206"/>
      <c r="QE215" s="206"/>
      <c r="QF215" s="206"/>
      <c r="QG215" s="206"/>
      <c r="QH215" s="206"/>
      <c r="QI215" s="206"/>
      <c r="QJ215" s="206"/>
      <c r="QK215" s="206"/>
      <c r="QL215" s="206"/>
      <c r="QM215" s="206"/>
      <c r="QN215" s="206"/>
      <c r="QO215" s="206"/>
      <c r="QP215" s="206"/>
      <c r="QQ215" s="206"/>
      <c r="QR215" s="206"/>
      <c r="QS215" s="206"/>
      <c r="QT215" s="206"/>
      <c r="QU215" s="206"/>
      <c r="QV215" s="206"/>
      <c r="QW215" s="206"/>
      <c r="QX215" s="206"/>
      <c r="QY215" s="206"/>
      <c r="QZ215" s="206"/>
      <c r="RA215" s="206"/>
      <c r="RB215" s="206"/>
      <c r="RC215" s="206"/>
      <c r="RD215" s="206"/>
      <c r="RE215" s="206"/>
      <c r="RF215" s="206"/>
      <c r="RG215" s="206"/>
      <c r="RH215" s="206"/>
      <c r="RI215" s="206"/>
      <c r="RJ215" s="206"/>
      <c r="RK215" s="206"/>
      <c r="RL215" s="206"/>
      <c r="RM215" s="206"/>
      <c r="RN215" s="206"/>
      <c r="RO215" s="206"/>
      <c r="RP215" s="206"/>
      <c r="RQ215" s="206"/>
      <c r="RR215" s="206"/>
      <c r="RS215" s="206"/>
      <c r="RT215" s="206"/>
      <c r="RU215" s="206"/>
      <c r="RV215" s="206"/>
      <c r="RW215" s="206"/>
      <c r="RX215" s="206"/>
      <c r="RY215" s="206"/>
      <c r="RZ215" s="206"/>
      <c r="SA215" s="206"/>
      <c r="SB215" s="206"/>
      <c r="SC215" s="206"/>
      <c r="SD215" s="206"/>
      <c r="SE215" s="206"/>
      <c r="SF215" s="206"/>
      <c r="SG215" s="206"/>
      <c r="SH215" s="206"/>
      <c r="SI215" s="206"/>
      <c r="SJ215" s="206"/>
      <c r="SK215" s="206"/>
      <c r="SL215" s="206"/>
      <c r="SM215" s="206"/>
      <c r="SN215" s="206"/>
      <c r="SO215" s="206"/>
      <c r="SP215" s="206"/>
      <c r="SQ215" s="206"/>
      <c r="SR215" s="206"/>
      <c r="SS215" s="206"/>
      <c r="ST215" s="206"/>
      <c r="SU215" s="206"/>
      <c r="SV215" s="206"/>
      <c r="SW215" s="206"/>
      <c r="SX215" s="206"/>
      <c r="SY215" s="206"/>
      <c r="SZ215" s="206"/>
      <c r="TA215" s="206"/>
      <c r="TB215" s="206"/>
      <c r="TC215" s="206"/>
      <c r="TD215" s="206"/>
      <c r="TE215" s="206"/>
      <c r="TF215" s="206"/>
      <c r="TG215" s="206"/>
      <c r="TH215" s="206"/>
      <c r="TI215" s="206"/>
      <c r="TJ215" s="206"/>
      <c r="TK215" s="206"/>
      <c r="TL215" s="206"/>
      <c r="TM215" s="206"/>
      <c r="TN215" s="206"/>
      <c r="TO215" s="206"/>
      <c r="TP215" s="206"/>
      <c r="TQ215" s="206"/>
      <c r="TR215" s="206"/>
      <c r="TS215" s="206"/>
      <c r="TT215" s="206"/>
      <c r="TU215" s="206"/>
      <c r="TV215" s="206"/>
      <c r="TW215" s="206"/>
      <c r="TX215" s="206"/>
      <c r="TY215" s="206"/>
      <c r="TZ215" s="206"/>
      <c r="UA215" s="206"/>
      <c r="UB215" s="206"/>
      <c r="UC215" s="206"/>
      <c r="UD215" s="206"/>
      <c r="UE215" s="206"/>
      <c r="UF215" s="206"/>
      <c r="UG215" s="206"/>
      <c r="UH215" s="206"/>
      <c r="UI215" s="206"/>
      <c r="UJ215" s="206"/>
      <c r="UK215" s="206"/>
      <c r="UL215" s="206"/>
      <c r="UM215" s="206"/>
      <c r="UN215" s="206"/>
      <c r="UO215" s="206"/>
      <c r="UP215" s="206"/>
      <c r="UQ215" s="206"/>
      <c r="UR215" s="206"/>
      <c r="US215" s="206"/>
      <c r="UT215" s="206"/>
      <c r="UU215" s="206"/>
      <c r="UV215" s="206"/>
      <c r="UW215" s="206"/>
      <c r="UX215" s="206"/>
      <c r="UY215" s="206"/>
      <c r="UZ215" s="206"/>
      <c r="VA215" s="206"/>
      <c r="VB215" s="206"/>
      <c r="VC215" s="206"/>
      <c r="VD215" s="206"/>
      <c r="VE215" s="206"/>
      <c r="VF215" s="206"/>
      <c r="VG215" s="206"/>
      <c r="VH215" s="206"/>
      <c r="VI215" s="206"/>
      <c r="VJ215" s="206"/>
      <c r="VK215" s="206"/>
      <c r="VL215" s="206"/>
      <c r="VM215" s="206"/>
      <c r="VN215" s="206"/>
      <c r="VO215" s="206"/>
      <c r="VP215" s="206"/>
      <c r="VQ215" s="206"/>
      <c r="VR215" s="206"/>
      <c r="VS215" s="206"/>
      <c r="VT215" s="206"/>
      <c r="VU215" s="206"/>
      <c r="VV215" s="206"/>
      <c r="VW215" s="206"/>
      <c r="VX215" s="206"/>
      <c r="VY215" s="206"/>
      <c r="VZ215" s="206"/>
      <c r="WA215" s="206"/>
      <c r="WB215" s="206"/>
      <c r="WC215" s="206"/>
      <c r="WD215" s="206"/>
      <c r="WE215" s="206"/>
      <c r="WF215" s="206"/>
      <c r="WG215" s="206"/>
      <c r="WH215" s="206"/>
      <c r="WI215" s="206"/>
      <c r="WJ215" s="206"/>
      <c r="WK215" s="206"/>
      <c r="WL215" s="206"/>
      <c r="WM215" s="206"/>
      <c r="WN215" s="206"/>
      <c r="WO215" s="206"/>
      <c r="WP215" s="206"/>
      <c r="WQ215" s="206"/>
      <c r="WR215" s="206"/>
      <c r="WS215" s="206"/>
      <c r="WT215" s="206"/>
      <c r="WU215" s="206"/>
      <c r="WV215" s="206"/>
      <c r="WW215" s="206"/>
      <c r="WX215" s="206"/>
      <c r="WY215" s="206"/>
      <c r="WZ215" s="206"/>
      <c r="XA215" s="206"/>
      <c r="XB215" s="206"/>
      <c r="XC215" s="206"/>
      <c r="XD215" s="206"/>
      <c r="XE215" s="206"/>
      <c r="XF215" s="206"/>
      <c r="XG215" s="206"/>
      <c r="XH215" s="206"/>
      <c r="XI215" s="206"/>
      <c r="XJ215" s="206"/>
      <c r="XK215" s="206"/>
      <c r="XL215" s="206"/>
      <c r="XM215" s="206"/>
      <c r="XN215" s="206"/>
      <c r="XO215" s="206"/>
      <c r="XP215" s="206"/>
      <c r="XQ215" s="206"/>
      <c r="XR215" s="206"/>
      <c r="XS215" s="206"/>
      <c r="XT215" s="206"/>
      <c r="XU215" s="206"/>
      <c r="XV215" s="206"/>
      <c r="XW215" s="206"/>
      <c r="XX215" s="206"/>
      <c r="XY215" s="206"/>
      <c r="XZ215" s="206"/>
      <c r="YA215" s="206"/>
      <c r="YB215" s="206"/>
      <c r="YC215" s="206"/>
      <c r="YD215" s="206"/>
      <c r="YE215" s="206"/>
      <c r="YF215" s="206"/>
      <c r="YG215" s="206"/>
      <c r="YH215" s="206"/>
      <c r="YI215" s="206"/>
      <c r="YJ215" s="206"/>
      <c r="YK215" s="206"/>
      <c r="YL215" s="206"/>
      <c r="YM215" s="206"/>
      <c r="YN215" s="206"/>
      <c r="YO215" s="206"/>
      <c r="YP215" s="206"/>
      <c r="YQ215" s="206"/>
      <c r="YR215" s="206"/>
      <c r="YS215" s="206"/>
      <c r="YT215" s="206"/>
      <c r="YU215" s="206"/>
      <c r="YV215" s="206"/>
      <c r="YW215" s="206"/>
      <c r="YX215" s="206"/>
      <c r="YY215" s="206"/>
      <c r="YZ215" s="206"/>
      <c r="ZA215" s="206"/>
      <c r="ZB215" s="206"/>
      <c r="ZC215" s="206"/>
      <c r="ZD215" s="206"/>
      <c r="ZE215" s="206"/>
      <c r="ZF215" s="206"/>
      <c r="ZG215" s="206"/>
      <c r="ZH215" s="206"/>
      <c r="ZI215" s="206"/>
      <c r="ZJ215" s="206"/>
      <c r="ZK215" s="206"/>
      <c r="ZL215" s="206"/>
      <c r="ZM215" s="206"/>
      <c r="ZN215" s="206"/>
      <c r="ZO215" s="206"/>
      <c r="ZP215" s="206"/>
      <c r="ZQ215" s="206"/>
      <c r="ZR215" s="206"/>
      <c r="ZS215" s="206"/>
      <c r="ZT215" s="206"/>
      <c r="ZU215" s="206"/>
      <c r="ZV215" s="206"/>
      <c r="ZW215" s="206"/>
      <c r="ZX215" s="206"/>
      <c r="ZY215" s="206"/>
      <c r="ZZ215" s="206"/>
      <c r="AAA215" s="206"/>
      <c r="AAB215" s="206"/>
      <c r="AAC215" s="206"/>
      <c r="AAD215" s="206"/>
      <c r="AAE215" s="206"/>
      <c r="AAF215" s="206"/>
      <c r="AAG215" s="206"/>
      <c r="AAH215" s="206"/>
      <c r="AAI215" s="206"/>
      <c r="AAJ215" s="206"/>
      <c r="AAK215" s="206"/>
      <c r="AAL215" s="206"/>
      <c r="AAM215" s="206"/>
      <c r="AAN215" s="206"/>
      <c r="AAO215" s="206"/>
      <c r="AAP215" s="206"/>
      <c r="AAQ215" s="206"/>
      <c r="AAR215" s="206"/>
      <c r="AAS215" s="206"/>
      <c r="AAT215" s="206"/>
      <c r="AAU215" s="206"/>
      <c r="AAV215" s="206"/>
      <c r="AAW215" s="206"/>
      <c r="AAX215" s="206"/>
      <c r="AAY215" s="206"/>
      <c r="AAZ215" s="206"/>
      <c r="ABA215" s="206"/>
      <c r="ABB215" s="206"/>
      <c r="ABC215" s="206"/>
      <c r="ABD215" s="206"/>
      <c r="ABE215" s="206"/>
      <c r="ABF215" s="206"/>
      <c r="ABG215" s="206"/>
      <c r="ABH215" s="206"/>
      <c r="ABI215" s="206"/>
      <c r="ABJ215" s="206"/>
      <c r="ABK215" s="206"/>
      <c r="ABL215" s="206"/>
      <c r="ABM215" s="206"/>
      <c r="ABN215" s="206"/>
      <c r="ABO215" s="206"/>
      <c r="ABP215" s="206"/>
      <c r="ABQ215" s="206"/>
      <c r="ABR215" s="206"/>
      <c r="ABS215" s="206"/>
      <c r="ABT215" s="206"/>
      <c r="ABU215" s="206"/>
      <c r="ABV215" s="206"/>
      <c r="ABW215" s="206"/>
      <c r="ABX215" s="206"/>
      <c r="ABY215" s="206"/>
      <c r="ABZ215" s="206"/>
      <c r="ACA215" s="206"/>
      <c r="ACB215" s="206"/>
      <c r="ACC215" s="206"/>
      <c r="ACD215" s="206"/>
      <c r="ACE215" s="206"/>
      <c r="ACF215" s="206"/>
      <c r="ACG215" s="206"/>
      <c r="ACH215" s="206"/>
      <c r="ACI215" s="206"/>
      <c r="ACJ215" s="206"/>
      <c r="ACK215" s="206"/>
      <c r="ACL215" s="206"/>
      <c r="ACM215" s="206"/>
      <c r="ACN215" s="206"/>
      <c r="ACO215" s="206"/>
      <c r="ACP215" s="206"/>
      <c r="ACQ215" s="206"/>
      <c r="ACR215" s="206"/>
      <c r="ACS215" s="206"/>
      <c r="ACT215" s="206"/>
      <c r="ACU215" s="206"/>
      <c r="ACV215" s="206"/>
      <c r="ACW215" s="206"/>
      <c r="ACX215" s="206"/>
      <c r="ACY215" s="206"/>
      <c r="ACZ215" s="206"/>
      <c r="ADA215" s="206"/>
      <c r="ADB215" s="206"/>
      <c r="ADC215" s="206"/>
      <c r="ADD215" s="206"/>
      <c r="ADE215" s="206"/>
      <c r="ADF215" s="206"/>
      <c r="ADG215" s="206"/>
      <c r="ADH215" s="206"/>
      <c r="ADI215" s="206"/>
      <c r="ADJ215" s="206"/>
      <c r="ADK215" s="206"/>
      <c r="ADL215" s="206"/>
      <c r="ADM215" s="206"/>
      <c r="ADN215" s="206"/>
      <c r="ADO215" s="206"/>
      <c r="ADP215" s="206"/>
      <c r="ADQ215" s="206"/>
      <c r="ADR215" s="206"/>
      <c r="ADS215" s="206"/>
      <c r="ADT215" s="206"/>
      <c r="ADU215" s="206"/>
      <c r="ADV215" s="206"/>
      <c r="ADW215" s="206"/>
      <c r="ADX215" s="206"/>
      <c r="ADY215" s="206"/>
      <c r="ADZ215" s="206"/>
      <c r="AEA215" s="206"/>
      <c r="AEB215" s="206"/>
      <c r="AEC215" s="206"/>
      <c r="AED215" s="206"/>
      <c r="AEE215" s="206"/>
      <c r="AEF215" s="206"/>
      <c r="AEG215" s="206"/>
      <c r="AEH215" s="206"/>
      <c r="AEI215" s="206"/>
      <c r="AEJ215" s="206"/>
      <c r="AEK215" s="206"/>
      <c r="AEL215" s="206"/>
      <c r="AEM215" s="206"/>
      <c r="AEN215" s="206"/>
      <c r="AEO215" s="206"/>
      <c r="AEP215" s="206"/>
      <c r="AEQ215" s="206"/>
      <c r="AER215" s="206"/>
      <c r="AES215" s="206"/>
      <c r="AET215" s="206"/>
      <c r="AEU215" s="206"/>
      <c r="AEV215" s="206"/>
      <c r="AEW215" s="206"/>
      <c r="AEX215" s="206"/>
      <c r="AEY215" s="206"/>
      <c r="AEZ215" s="206"/>
      <c r="AFA215" s="206"/>
      <c r="AFB215" s="206"/>
      <c r="AFC215" s="206"/>
      <c r="AFD215" s="206"/>
      <c r="AFE215" s="206"/>
      <c r="AFF215" s="206"/>
      <c r="AFG215" s="206"/>
      <c r="AFH215" s="206"/>
      <c r="AFI215" s="206"/>
      <c r="AFJ215" s="206"/>
      <c r="AFK215" s="206"/>
      <c r="AFL215" s="206"/>
      <c r="AFM215" s="206"/>
      <c r="AFN215" s="206"/>
      <c r="AFO215" s="206"/>
      <c r="AFP215" s="206"/>
      <c r="AFQ215" s="206"/>
      <c r="AFR215" s="206"/>
      <c r="AFS215" s="206"/>
      <c r="AFT215" s="206"/>
      <c r="AFU215" s="206"/>
      <c r="AFV215" s="206"/>
      <c r="AFW215" s="206"/>
      <c r="AFX215" s="206"/>
      <c r="AFY215" s="206"/>
      <c r="AFZ215" s="206"/>
      <c r="AGA215" s="206"/>
      <c r="AGB215" s="206"/>
      <c r="AGC215" s="206"/>
      <c r="AGD215" s="206"/>
      <c r="AGE215" s="206"/>
      <c r="AGF215" s="206"/>
      <c r="AGG215" s="206"/>
      <c r="AGH215" s="206"/>
      <c r="AGI215" s="206"/>
      <c r="AGJ215" s="206"/>
      <c r="AGK215" s="206"/>
      <c r="AGL215" s="206"/>
      <c r="AGM215" s="206"/>
      <c r="AGN215" s="206"/>
      <c r="AGO215" s="206"/>
      <c r="AGP215" s="206"/>
      <c r="AGQ215" s="206"/>
      <c r="AGR215" s="206"/>
      <c r="AGS215" s="206"/>
      <c r="AGT215" s="206"/>
      <c r="AGU215" s="206"/>
      <c r="AGV215" s="206"/>
      <c r="AGW215" s="206"/>
      <c r="AGX215" s="206"/>
      <c r="AGY215" s="206"/>
      <c r="AGZ215" s="206"/>
      <c r="AHA215" s="206"/>
      <c r="AHB215" s="206"/>
      <c r="AHC215" s="206"/>
      <c r="AHD215" s="206"/>
      <c r="AHE215" s="206"/>
      <c r="AHF215" s="206"/>
      <c r="AHG215" s="206"/>
      <c r="AHH215" s="206"/>
      <c r="AHI215" s="206"/>
      <c r="AHJ215" s="206"/>
      <c r="AHK215" s="206"/>
      <c r="AHL215" s="206"/>
      <c r="AHM215" s="206"/>
      <c r="AHN215" s="206"/>
      <c r="AHO215" s="206"/>
      <c r="AHP215" s="206"/>
      <c r="AHQ215" s="206"/>
      <c r="AHR215" s="206"/>
      <c r="AHS215" s="206"/>
      <c r="AHT215" s="206"/>
      <c r="AHU215" s="206"/>
      <c r="AHV215" s="206"/>
      <c r="AHW215" s="206"/>
      <c r="AHX215" s="206"/>
      <c r="AHY215" s="206"/>
      <c r="AHZ215" s="206"/>
      <c r="AIA215" s="206"/>
      <c r="AIB215" s="206"/>
      <c r="AIC215" s="206"/>
      <c r="AID215" s="206"/>
      <c r="AIE215" s="206"/>
      <c r="AIF215" s="206"/>
      <c r="AIG215" s="206"/>
      <c r="AIH215" s="206"/>
      <c r="AII215" s="206"/>
      <c r="AIJ215" s="206"/>
      <c r="AIK215" s="206"/>
      <c r="AIL215" s="206"/>
      <c r="AIM215" s="206"/>
      <c r="AIN215" s="206"/>
      <c r="AIO215" s="206"/>
      <c r="AIP215" s="206"/>
      <c r="AIQ215" s="206"/>
      <c r="AIR215" s="206"/>
      <c r="AIS215" s="206"/>
      <c r="AIT215" s="206"/>
      <c r="AIU215" s="206"/>
      <c r="AIV215" s="206"/>
      <c r="AIW215" s="206"/>
      <c r="AIX215" s="206"/>
      <c r="AIY215" s="206"/>
      <c r="AIZ215" s="206"/>
      <c r="AJA215" s="206"/>
      <c r="AJB215" s="206"/>
      <c r="AJC215" s="206"/>
      <c r="AJD215" s="206"/>
      <c r="AJE215" s="206"/>
      <c r="AJF215" s="206"/>
      <c r="AJG215" s="206"/>
      <c r="AJH215" s="206"/>
      <c r="AJI215" s="206"/>
      <c r="AJJ215" s="206"/>
      <c r="AJK215" s="206"/>
      <c r="AJL215" s="206"/>
      <c r="AJM215" s="206"/>
      <c r="AJN215" s="206"/>
      <c r="AJO215" s="206"/>
      <c r="AJP215" s="206"/>
      <c r="AJQ215" s="206"/>
      <c r="AJR215" s="206"/>
      <c r="AJS215" s="206"/>
      <c r="AJT215" s="206"/>
      <c r="AJU215" s="206"/>
      <c r="AJV215" s="206"/>
      <c r="AJW215" s="206"/>
      <c r="AJX215" s="206"/>
      <c r="AJY215" s="206"/>
      <c r="AJZ215" s="206"/>
      <c r="AKA215" s="206"/>
      <c r="AKB215" s="206"/>
      <c r="AKC215" s="206"/>
      <c r="AKD215" s="206"/>
      <c r="AKE215" s="206"/>
      <c r="AKF215" s="206"/>
      <c r="AKG215" s="206"/>
      <c r="AKH215" s="206"/>
      <c r="AKI215" s="206"/>
      <c r="AKJ215" s="206"/>
      <c r="AKK215" s="206"/>
      <c r="AKL215" s="206"/>
      <c r="AKM215" s="206"/>
      <c r="AKN215" s="206"/>
      <c r="AKO215" s="206"/>
      <c r="AKP215" s="206"/>
      <c r="AKQ215" s="206"/>
      <c r="AKR215" s="206"/>
      <c r="AKS215" s="206"/>
      <c r="AKT215" s="206"/>
      <c r="AKU215" s="206"/>
      <c r="AKV215" s="206"/>
      <c r="AKW215" s="206"/>
      <c r="AKX215" s="206"/>
      <c r="AKY215" s="206"/>
      <c r="AKZ215" s="206"/>
      <c r="ALA215" s="206"/>
      <c r="ALB215" s="206"/>
      <c r="ALC215" s="206"/>
      <c r="ALD215" s="206"/>
      <c r="ALE215" s="206"/>
      <c r="ALF215" s="206"/>
      <c r="ALG215" s="206"/>
      <c r="ALH215" s="206"/>
      <c r="ALI215" s="206"/>
      <c r="ALJ215" s="206"/>
      <c r="ALK215" s="206"/>
      <c r="ALL215" s="206"/>
      <c r="ALM215" s="206"/>
      <c r="ALN215" s="206"/>
      <c r="ALO215" s="206"/>
      <c r="ALP215" s="206"/>
      <c r="ALQ215" s="206"/>
      <c r="ALR215" s="206"/>
      <c r="ALS215" s="206"/>
      <c r="ALT215" s="206"/>
      <c r="ALU215" s="206"/>
      <c r="ALV215" s="206"/>
      <c r="ALW215" s="206"/>
      <c r="ALX215" s="206"/>
      <c r="ALY215" s="206"/>
      <c r="ALZ215" s="206"/>
      <c r="AMA215" s="206"/>
      <c r="AMB215" s="206"/>
      <c r="AMC215" s="206"/>
      <c r="AMD215" s="206"/>
      <c r="AME215" s="206"/>
      <c r="AMF215" s="206"/>
      <c r="AMG215" s="206"/>
      <c r="AMH215" s="206"/>
      <c r="AMI215" s="206"/>
      <c r="AMJ215" s="206"/>
      <c r="AMK215" s="206"/>
      <c r="AML215" s="206"/>
      <c r="AMM215" s="206"/>
      <c r="AMN215" s="206"/>
      <c r="AMO215" s="206"/>
      <c r="AMP215" s="206"/>
      <c r="AMQ215" s="206"/>
      <c r="AMR215" s="206"/>
      <c r="AMS215" s="206"/>
      <c r="AMT215" s="206"/>
      <c r="AMU215" s="206"/>
      <c r="AMV215" s="206"/>
      <c r="AMW215" s="206"/>
      <c r="AMX215" s="206"/>
      <c r="AMY215" s="206"/>
      <c r="AMZ215" s="206"/>
      <c r="ANA215" s="206"/>
      <c r="ANB215" s="206"/>
      <c r="ANC215" s="206"/>
      <c r="AND215" s="206"/>
      <c r="ANE215" s="206"/>
      <c r="ANF215" s="206"/>
      <c r="ANG215" s="206"/>
      <c r="ANH215" s="206"/>
      <c r="ANI215" s="206"/>
      <c r="ANJ215" s="206"/>
    </row>
    <row r="216" spans="1:1050" s="35" customFormat="1" ht="25.5" customHeight="1" outlineLevel="2" x14ac:dyDescent="0.2">
      <c r="A216" s="102">
        <v>92010</v>
      </c>
      <c r="B216" s="7" t="s">
        <v>137</v>
      </c>
      <c r="C216" s="7" t="s">
        <v>126</v>
      </c>
      <c r="D216" s="7" t="s">
        <v>10</v>
      </c>
      <c r="E216" s="7" t="s">
        <v>127</v>
      </c>
      <c r="F216" s="7" t="s">
        <v>128</v>
      </c>
      <c r="G216" s="43" t="s">
        <v>340</v>
      </c>
      <c r="H216" s="42" t="s">
        <v>130</v>
      </c>
      <c r="I216" s="42">
        <v>26</v>
      </c>
      <c r="J216" s="44">
        <v>714.35</v>
      </c>
      <c r="K216" s="44"/>
      <c r="L216" s="44"/>
      <c r="M216" s="44"/>
      <c r="N216" s="44"/>
      <c r="O216" s="44"/>
      <c r="P216" s="44"/>
      <c r="Q216" s="44">
        <v>281.94</v>
      </c>
      <c r="R216" s="44">
        <v>384.34</v>
      </c>
      <c r="S216" s="44"/>
      <c r="T216" s="44">
        <f>SUM(J216:S216)</f>
        <v>1380.6299999999999</v>
      </c>
      <c r="U216" s="44">
        <f>(((J216+K216+L216+N216+P216)*14)+((M216+O216+Q216+R216+S216)*12))</f>
        <v>17996.259999999998</v>
      </c>
      <c r="V216" s="42">
        <v>7</v>
      </c>
      <c r="W216" s="45">
        <v>26</v>
      </c>
      <c r="X216" s="46">
        <f>VLOOKUP(W216,'[1]PPTOS GENERALES 2024'!$AL$11:$AN$40,3)*Y216</f>
        <v>839.48</v>
      </c>
      <c r="Y216" s="47">
        <v>1</v>
      </c>
      <c r="Z216" s="48">
        <f>VLOOKUP(C216,'[1]PPTOS GENERALES 2024'!$AL$3:$AO$8,4)*Y216</f>
        <v>1152.97</v>
      </c>
      <c r="AA216" s="48">
        <f>VLOOKUP(C216,'[1]PPTOS GENERALES 2024'!$AL$3:$AP$8,5)*DM216*Y216</f>
        <v>265.05</v>
      </c>
      <c r="AB216" s="48"/>
      <c r="AC216" s="44">
        <f>VLOOKUP(C216,'[1]PPTOS GENERALES 2024'!$AU$3:$AV$8,2)*Y216</f>
        <v>840.87924999999996</v>
      </c>
      <c r="AD216" s="44">
        <f>VLOOKUP(C216,'[1]PPTOS GENERALES 2024'!$AU$3:$AW$8,3)*DM216*Y216</f>
        <v>193.25691666666663</v>
      </c>
      <c r="AE216" s="49">
        <f>VLOOKUP(I216,'[1]PPTOS GENERALES 2024'!$AL$11:$AN$40,3)*Y216</f>
        <v>839.48</v>
      </c>
      <c r="AF216" s="44">
        <f>X216-AE216</f>
        <v>0</v>
      </c>
      <c r="AG216" s="44">
        <f>VLOOKUP(V216,'[1]PPTOS GENERALES 2024'!$AL$45:$AU$56,10)*Y216</f>
        <v>707.5</v>
      </c>
      <c r="AH216" s="44"/>
      <c r="AI216" s="44"/>
      <c r="AJ216" s="44"/>
      <c r="AK216" s="50"/>
      <c r="AL216" s="44">
        <f>VLOOKUP(V216,'[1]PPTOS GENERALES 2024'!$AL$45:$BB$56,12)*AK216</f>
        <v>0</v>
      </c>
      <c r="AM216" s="50"/>
      <c r="AN216" s="44">
        <f>VLOOKUP(V216,'[1]PPTOS GENERALES 2024'!$AL$45:$BB$56,14)*AM216</f>
        <v>0</v>
      </c>
      <c r="AO216" s="50"/>
      <c r="AP216" s="44">
        <f>VLOOKUP(V216,'[1]PPTOS GENERALES 2024'!$AL$45:$BB$56,15)*AO216</f>
        <v>0</v>
      </c>
      <c r="AQ216" s="50"/>
      <c r="AR216" s="44">
        <f>VLOOKUP(V216,'[1]PPTOS GENERALES 2024'!$AL$45:$BB$56,17)*AQ216</f>
        <v>0</v>
      </c>
      <c r="AS216" s="50"/>
      <c r="AT216" s="44">
        <f>VLOOKUP(V216,'[1]PPTOS GENERALES 2024'!$AL$45:$BG$56,18)*AS216</f>
        <v>0</v>
      </c>
      <c r="AU216" s="20"/>
      <c r="AV216" s="44">
        <f>VLOOKUP(V216,'[1]PPTOS GENERALES 2024'!$AL$45:$BG$56,19)*AU216</f>
        <v>0</v>
      </c>
      <c r="AW216" s="20"/>
      <c r="AX216" s="44">
        <f>VLOOKUP(V216,'[1]PPTOS GENERALES 2024'!$AL$45:$BG$56,20)*AW216</f>
        <v>0</v>
      </c>
      <c r="AY216" s="20"/>
      <c r="AZ216" s="44">
        <f>VLOOKUP(V216,'[1]PPTOS GENERALES 2024'!$AL$45:$BG$56,21)*AY216</f>
        <v>0</v>
      </c>
      <c r="BA216" s="20"/>
      <c r="BB216" s="44">
        <f>VLOOKUP(V216,'[1]PPTOS GENERALES 2024'!$AL$45:$BG$56,22)*BA216</f>
        <v>0</v>
      </c>
      <c r="BC216" s="20"/>
      <c r="BD216" s="270">
        <f>VLOOKUP(V216,'[1]PPTOS GENERALES 2024'!$AL$45:$BZ$56,23)*BC216</f>
        <v>0</v>
      </c>
      <c r="BE216" s="20"/>
      <c r="BF216" s="270">
        <f>VLOOKUP(V216,'[1]PPTOS GENERALES 2024'!$AL$45:$BZ$56,24)*BE216</f>
        <v>0</v>
      </c>
      <c r="BG216" s="20"/>
      <c r="BH216" s="270">
        <f>VLOOKUP(V216,'[1]PPTOS GENERALES 2024'!$AL$45:$BZ$56,25)*BG216</f>
        <v>0</v>
      </c>
      <c r="BI216" s="20"/>
      <c r="BJ216" s="270">
        <f>VLOOKUP(V216,'[1]PPTOS GENERALES 2024'!$AL$45:$BZ$56,26)*BI216</f>
        <v>0</v>
      </c>
      <c r="BK216" s="20"/>
      <c r="BL216" s="270">
        <f>VLOOKUP(V216,'[1]PPTOS GENERALES 2024'!$AL$45:$BZ$56,27)*BK216</f>
        <v>0</v>
      </c>
      <c r="BM216" s="270"/>
      <c r="BN216" s="270">
        <f>VLOOKUP(V216,'[1]PPTOS GENERALES 2024'!$AL$45:$BZ$56,28)*BM216</f>
        <v>0</v>
      </c>
      <c r="BO216" s="270"/>
      <c r="BP216" s="270">
        <f>VLOOKUP(V216,'[1]PPTOS GENERALES 2024'!$AL$45:$BZ$56,29)*BO216</f>
        <v>0</v>
      </c>
      <c r="BQ216" s="270"/>
      <c r="BR216" s="270">
        <f>VLOOKUP(V216,'[1]PPTOS GENERALES 2024'!$AL$45:$BZ$56,30)*BQ216</f>
        <v>0</v>
      </c>
      <c r="BS216" s="270"/>
      <c r="BT216" s="270">
        <f>VLOOKUP(V216,'[1]PPTOS GENERALES 2024'!$AL$45:$BZ$56,31)*BS216</f>
        <v>0</v>
      </c>
      <c r="BU216" s="270"/>
      <c r="BV216" s="270">
        <f>VLOOKUP(V216,'[1]PPTOS GENERALES 2024'!$AL$45:$BZ$56,32)*BU216</f>
        <v>0</v>
      </c>
      <c r="BW216" s="270"/>
      <c r="BX216" s="270">
        <f>VLOOKUP(V216,'[1]PPTOS GENERALES 2024'!$AL$45:$BZ$56,33)*BW216</f>
        <v>0</v>
      </c>
      <c r="BY216" s="270"/>
      <c r="BZ216" s="270">
        <f>VLOOKUP(V216,'[1]PPTOS GENERALES 2024'!$AL$45:$BZ$56,34)*BY216</f>
        <v>0</v>
      </c>
      <c r="CA216" s="270"/>
      <c r="CB216" s="270">
        <f>VLOOKUP(V216,'[1]PPTOS GENERALES 2024'!$AL$45:$BZ$56,35)*CA216</f>
        <v>0</v>
      </c>
      <c r="CC216" s="270">
        <v>0</v>
      </c>
      <c r="CD216" s="270">
        <f>VLOOKUP(V216,'[1]PPTOS GENERALES 2024'!$AL$45:$BZ$56,36)*CC216</f>
        <v>0</v>
      </c>
      <c r="CE216" s="270">
        <v>0</v>
      </c>
      <c r="CF216" s="270">
        <f>VLOOKUP(V216,'[1]PPTOS GENERALES 2024'!$AL$45:$BZ$56,37)*CE216</f>
        <v>0</v>
      </c>
      <c r="CG216" s="270">
        <v>0</v>
      </c>
      <c r="CH216" s="270">
        <f>VLOOKUP(V216,'[1]PPTOS GENERALES 2024'!$AL$45:$BZ$56,38)*CG216</f>
        <v>0</v>
      </c>
      <c r="CI216" s="270">
        <v>0</v>
      </c>
      <c r="CJ216" s="270">
        <f>VLOOKUP(V216,'[1]PPTOS GENERALES 2024'!$AL$45:$BZ$56,39)*CI216</f>
        <v>0</v>
      </c>
      <c r="CK216" s="270"/>
      <c r="CL216" s="270">
        <f>VLOOKUP(V216,'[1]PPTOS GENERALES 2024'!$AL$45:$BZ$56,40)*CK216</f>
        <v>0</v>
      </c>
      <c r="CM216" s="270"/>
      <c r="CN216" s="270">
        <f>VLOOKUP(V216,'[1]PPTOS GENERALES 2024'!$AL$45:$BZ$56,41)*CM216</f>
        <v>0</v>
      </c>
      <c r="CO216" s="44"/>
      <c r="CP216" s="44">
        <f t="array" ref="CP216">(Z216*12)+(AC216*2)</f>
        <v>15517.398499999999</v>
      </c>
      <c r="CQ216" s="44"/>
      <c r="CR216" s="44"/>
      <c r="CS216" s="44"/>
      <c r="CT216" s="44"/>
      <c r="CU216" s="44">
        <f>(AA216*12)+ (AD216*2)+AB216</f>
        <v>3567.1138333333338</v>
      </c>
      <c r="CV216" s="44"/>
      <c r="CW216" s="44">
        <f>(AE216+AF216)*14</f>
        <v>11752.720000000001</v>
      </c>
      <c r="CX216" s="44">
        <f>AG216*14</f>
        <v>9905</v>
      </c>
      <c r="CY216" s="270">
        <f t="shared" si="158"/>
        <v>0</v>
      </c>
      <c r="CZ216" s="278">
        <f t="shared" si="159"/>
        <v>9905</v>
      </c>
      <c r="DA216" s="129">
        <f>CO216+CP216+CR216+CS216+CT216+CU216+CW216+CX216+CY216</f>
        <v>40742.232333333333</v>
      </c>
      <c r="DB216" s="21">
        <v>0</v>
      </c>
      <c r="DC216" s="53">
        <f>((Z216*14)+(AA216*14)+(AE216*14)+(AF216*14)+(AG216*14)+(AJ216*12)+(AR216*12)+(AT216*12)+(AV216*12)+(AX216*12)+(BB216*12)+DB216)</f>
        <v>41510</v>
      </c>
      <c r="DD216" s="54">
        <f>((DC216/U216)-1)</f>
        <v>1.3065903693322949</v>
      </c>
      <c r="DE216" s="44"/>
      <c r="DF216" s="44"/>
      <c r="DG216" s="44">
        <f>Z216+AA216+AE216+AF216+AG216+AH216+AI216+AJ216+AL216+AN216+AP216+AR216+AT216+AV216+AX216+AZ216+BB216</f>
        <v>2965</v>
      </c>
      <c r="DH216" s="42" t="e">
        <f>#REF!-#REF!</f>
        <v>#REF!</v>
      </c>
      <c r="DI216" s="55" t="s">
        <v>122</v>
      </c>
      <c r="DJ216" s="130">
        <v>38452</v>
      </c>
      <c r="DK216" s="284">
        <v>45658</v>
      </c>
      <c r="DL216" s="58">
        <f>DATEDIF(DJ216,DK216,"y")/3</f>
        <v>6.333333333333333</v>
      </c>
      <c r="DM216" s="58">
        <f>DATEDIF(DJ216,DK216,"y")/3</f>
        <v>6.333333333333333</v>
      </c>
      <c r="DN216" s="59">
        <f>ROUND(AF216/30,2)</f>
        <v>0</v>
      </c>
      <c r="DO216" s="60">
        <f>ROUND(AJ216/30,2)</f>
        <v>0</v>
      </c>
      <c r="DP216" s="60">
        <f>ROUND(AL216/30,2)</f>
        <v>0</v>
      </c>
      <c r="DQ216" s="60">
        <f>ROUND(AN216/30,2)</f>
        <v>0</v>
      </c>
      <c r="DR216" s="60">
        <f>ROUND(AP216/30,2)</f>
        <v>0</v>
      </c>
      <c r="DS216" s="60">
        <f>ROUND(AR216/30,2)</f>
        <v>0</v>
      </c>
      <c r="DT216" s="60">
        <f>ROUND(AT216/30,2)</f>
        <v>0</v>
      </c>
      <c r="DU216" s="60">
        <f>ROUND(AV216/30,2)</f>
        <v>0</v>
      </c>
      <c r="DV216" s="60">
        <f>ROUND(AX216/30,2)</f>
        <v>0</v>
      </c>
      <c r="DW216" s="60">
        <f>ROUND(AZ216/30,2)</f>
        <v>0</v>
      </c>
      <c r="DX216" s="60">
        <f>ROUND(BB216/30,2)</f>
        <v>0</v>
      </c>
      <c r="DY216" s="61"/>
      <c r="DZ216" s="62">
        <v>643</v>
      </c>
      <c r="EA216" s="62">
        <v>1823.53</v>
      </c>
      <c r="EB216" s="63" t="e">
        <f>#REF!-DZ216</f>
        <v>#REF!</v>
      </c>
      <c r="EC216" s="64">
        <f>DG216-EA216</f>
        <v>1141.47</v>
      </c>
      <c r="ED216" s="65">
        <f>ROUND(DB216/2,2)</f>
        <v>0</v>
      </c>
      <c r="EE216" s="61"/>
      <c r="EF216" s="61"/>
      <c r="EG216" s="61"/>
      <c r="EH216" s="61"/>
      <c r="EI216" s="134" t="s">
        <v>341</v>
      </c>
      <c r="EJ216" s="124">
        <v>92010</v>
      </c>
      <c r="EK216" s="67">
        <v>9</v>
      </c>
      <c r="EL216" s="67">
        <v>2</v>
      </c>
      <c r="EM216" s="68">
        <v>0</v>
      </c>
      <c r="EN216" s="68">
        <v>1</v>
      </c>
      <c r="EO216" s="174">
        <v>0</v>
      </c>
      <c r="EP216" s="61"/>
      <c r="EQ216" s="61"/>
      <c r="ER216" s="61"/>
      <c r="ES216" s="61"/>
      <c r="ET216" s="61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1"/>
      <c r="HI216" s="61"/>
      <c r="HJ216" s="61"/>
      <c r="HK216" s="61"/>
      <c r="HL216" s="61"/>
      <c r="HM216" s="61"/>
      <c r="HN216" s="61"/>
      <c r="HO216" s="61"/>
      <c r="HP216" s="61"/>
      <c r="HQ216" s="61"/>
      <c r="HR216" s="61"/>
      <c r="HS216" s="61"/>
      <c r="HT216" s="61"/>
      <c r="HU216" s="61"/>
      <c r="HV216" s="61"/>
      <c r="HW216" s="61"/>
      <c r="HX216" s="61"/>
      <c r="HY216" s="61"/>
      <c r="HZ216" s="61"/>
      <c r="IA216" s="61"/>
      <c r="IB216" s="61"/>
      <c r="IC216" s="61"/>
      <c r="ID216" s="61"/>
      <c r="IE216" s="61"/>
      <c r="IF216" s="61"/>
      <c r="IG216" s="61"/>
      <c r="IH216" s="61"/>
      <c r="II216" s="61"/>
      <c r="IJ216" s="61"/>
      <c r="IK216" s="61"/>
      <c r="IL216" s="61"/>
      <c r="IM216" s="61"/>
      <c r="IN216" s="61"/>
      <c r="IO216" s="61"/>
      <c r="IP216" s="61"/>
      <c r="IQ216" s="61"/>
      <c r="IR216" s="61"/>
      <c r="IS216" s="61"/>
      <c r="IT216" s="61"/>
      <c r="IU216" s="61"/>
      <c r="IV216" s="61"/>
      <c r="IW216" s="61"/>
      <c r="IX216" s="61"/>
      <c r="IY216" s="61"/>
      <c r="IZ216" s="61"/>
      <c r="JA216" s="61"/>
      <c r="JB216" s="61"/>
      <c r="JC216" s="61"/>
      <c r="JD216" s="61"/>
      <c r="JE216" s="61"/>
      <c r="JF216" s="61"/>
      <c r="JG216" s="61"/>
      <c r="JH216" s="61"/>
      <c r="JI216" s="61"/>
      <c r="JJ216" s="61"/>
      <c r="JK216" s="61"/>
      <c r="JL216" s="61"/>
      <c r="JM216" s="61"/>
      <c r="JN216" s="61"/>
      <c r="JO216" s="61"/>
      <c r="JP216" s="61"/>
      <c r="JQ216" s="61"/>
      <c r="JR216" s="61"/>
      <c r="JS216" s="61"/>
      <c r="JT216" s="61"/>
      <c r="JU216" s="61"/>
      <c r="JV216" s="61"/>
      <c r="JW216" s="61"/>
      <c r="JX216" s="61"/>
      <c r="JY216" s="61"/>
      <c r="JZ216" s="61"/>
      <c r="KA216" s="61"/>
      <c r="KB216" s="61"/>
      <c r="KC216" s="61"/>
      <c r="KD216" s="61"/>
      <c r="KE216" s="61"/>
      <c r="KF216" s="61"/>
      <c r="KG216" s="61"/>
      <c r="KH216" s="61"/>
      <c r="KI216" s="61"/>
      <c r="KJ216" s="61"/>
      <c r="KK216" s="61"/>
      <c r="KL216" s="61"/>
      <c r="KM216" s="61"/>
      <c r="KN216" s="61"/>
      <c r="KO216" s="61"/>
      <c r="KP216" s="61"/>
      <c r="KQ216" s="61"/>
      <c r="KR216" s="61"/>
      <c r="KS216" s="61"/>
      <c r="KT216" s="61"/>
      <c r="KU216" s="61"/>
      <c r="KV216" s="61"/>
      <c r="KW216" s="61"/>
      <c r="KX216" s="61"/>
      <c r="KY216" s="61"/>
      <c r="KZ216" s="61"/>
      <c r="LA216" s="61"/>
      <c r="LB216" s="61"/>
      <c r="LC216" s="61"/>
      <c r="LD216" s="61"/>
      <c r="LE216" s="61"/>
      <c r="LF216" s="61"/>
      <c r="LG216" s="61"/>
      <c r="LH216" s="61"/>
      <c r="LI216" s="61"/>
      <c r="LJ216" s="61"/>
      <c r="LK216" s="61"/>
      <c r="LL216" s="61"/>
      <c r="LM216" s="61"/>
      <c r="LN216" s="61"/>
      <c r="LO216" s="61"/>
      <c r="LP216" s="61"/>
      <c r="LQ216" s="61"/>
      <c r="LR216" s="61"/>
      <c r="LS216" s="61"/>
      <c r="LT216" s="61"/>
      <c r="LU216" s="61"/>
      <c r="LV216" s="61"/>
      <c r="LW216" s="61"/>
      <c r="LX216" s="61"/>
      <c r="LY216" s="61"/>
      <c r="LZ216" s="61"/>
      <c r="MA216" s="61"/>
      <c r="MB216" s="61"/>
      <c r="MC216" s="61"/>
      <c r="MD216" s="61"/>
      <c r="ME216" s="61"/>
      <c r="MF216" s="61"/>
      <c r="MG216" s="61"/>
      <c r="MH216" s="61"/>
      <c r="MI216" s="61"/>
      <c r="MJ216" s="61"/>
      <c r="MK216" s="61"/>
      <c r="ML216" s="61"/>
      <c r="MM216" s="61"/>
      <c r="MN216" s="61"/>
      <c r="MO216" s="61"/>
      <c r="MP216" s="61"/>
      <c r="MQ216" s="61"/>
      <c r="MR216" s="61"/>
      <c r="MS216" s="61"/>
      <c r="MT216" s="61"/>
      <c r="MU216" s="61"/>
      <c r="MV216" s="61"/>
      <c r="MW216" s="61"/>
      <c r="MX216" s="61"/>
      <c r="MY216" s="61"/>
      <c r="MZ216" s="61"/>
      <c r="NA216" s="61"/>
      <c r="NB216" s="61"/>
      <c r="NC216" s="61"/>
      <c r="ND216" s="61"/>
      <c r="NE216" s="61"/>
      <c r="NF216" s="61"/>
      <c r="NG216" s="61"/>
      <c r="NH216" s="61"/>
      <c r="NI216" s="61"/>
      <c r="NJ216" s="61"/>
      <c r="NK216" s="61"/>
      <c r="NL216" s="61"/>
      <c r="NM216" s="61"/>
      <c r="NN216" s="61"/>
      <c r="NO216" s="61"/>
      <c r="NP216" s="61"/>
      <c r="NQ216" s="61"/>
      <c r="NR216" s="61"/>
      <c r="NS216" s="61"/>
      <c r="NT216" s="61"/>
      <c r="NU216" s="61"/>
      <c r="NV216" s="61"/>
      <c r="NW216" s="61"/>
      <c r="NX216" s="61"/>
      <c r="NY216" s="61"/>
      <c r="NZ216" s="61"/>
      <c r="OA216" s="61"/>
      <c r="OB216" s="61"/>
      <c r="OC216" s="61"/>
      <c r="OD216" s="61"/>
      <c r="OE216" s="61"/>
      <c r="OF216" s="61"/>
      <c r="OG216" s="61"/>
      <c r="OH216" s="61"/>
      <c r="OI216" s="61"/>
      <c r="OJ216" s="61"/>
      <c r="OK216" s="61"/>
      <c r="OL216" s="61"/>
      <c r="OM216" s="61"/>
      <c r="ON216" s="61"/>
      <c r="OO216" s="61"/>
      <c r="OP216" s="61"/>
      <c r="OQ216" s="61"/>
      <c r="OR216" s="61"/>
      <c r="OS216" s="61"/>
      <c r="OT216" s="61"/>
      <c r="OU216" s="61"/>
      <c r="OV216" s="61"/>
      <c r="OW216" s="61"/>
      <c r="OX216" s="61"/>
      <c r="OY216" s="61"/>
      <c r="OZ216" s="61"/>
      <c r="PA216" s="61"/>
      <c r="PB216" s="61"/>
      <c r="PC216" s="61"/>
      <c r="PD216" s="61"/>
      <c r="PE216" s="61"/>
      <c r="PF216" s="61"/>
      <c r="PG216" s="61"/>
      <c r="PH216" s="61"/>
      <c r="PI216" s="61"/>
      <c r="PJ216" s="61"/>
      <c r="PK216" s="61"/>
      <c r="PL216" s="61"/>
      <c r="PM216" s="61"/>
      <c r="PN216" s="61"/>
      <c r="PO216" s="61"/>
      <c r="PP216" s="61"/>
      <c r="PQ216" s="61"/>
      <c r="PR216" s="61"/>
      <c r="PS216" s="61"/>
      <c r="PT216" s="61"/>
      <c r="PU216" s="61"/>
      <c r="PV216" s="61"/>
      <c r="PW216" s="61"/>
      <c r="PX216" s="61"/>
      <c r="PY216" s="61"/>
      <c r="PZ216" s="61"/>
      <c r="QA216" s="61"/>
      <c r="QB216" s="61"/>
      <c r="QC216" s="61"/>
      <c r="QD216" s="61"/>
      <c r="QE216" s="61"/>
      <c r="QF216" s="61"/>
      <c r="QG216" s="61"/>
      <c r="QH216" s="61"/>
      <c r="QI216" s="61"/>
      <c r="QJ216" s="61"/>
      <c r="QK216" s="61"/>
      <c r="QL216" s="61"/>
      <c r="QM216" s="61"/>
      <c r="QN216" s="61"/>
      <c r="QO216" s="61"/>
      <c r="QP216" s="61"/>
      <c r="QQ216" s="61"/>
      <c r="QR216" s="61"/>
      <c r="QS216" s="61"/>
      <c r="QT216" s="61"/>
      <c r="QU216" s="61"/>
      <c r="QV216" s="61"/>
      <c r="QW216" s="61"/>
      <c r="QX216" s="61"/>
      <c r="QY216" s="61"/>
      <c r="QZ216" s="61"/>
      <c r="RA216" s="61"/>
      <c r="RB216" s="61"/>
      <c r="RC216" s="61"/>
      <c r="RD216" s="61"/>
      <c r="RE216" s="61"/>
      <c r="RF216" s="61"/>
      <c r="RG216" s="61"/>
      <c r="RH216" s="61"/>
      <c r="RI216" s="61"/>
      <c r="RJ216" s="61"/>
      <c r="RK216" s="61"/>
      <c r="RL216" s="61"/>
      <c r="RM216" s="61"/>
      <c r="RN216" s="61"/>
      <c r="RO216" s="61"/>
      <c r="RP216" s="61"/>
      <c r="RQ216" s="61"/>
      <c r="RR216" s="61"/>
      <c r="RS216" s="61"/>
      <c r="RT216" s="61"/>
      <c r="RU216" s="61"/>
      <c r="RV216" s="61"/>
      <c r="RW216" s="61"/>
      <c r="RX216" s="61"/>
      <c r="RY216" s="61"/>
      <c r="RZ216" s="61"/>
      <c r="SA216" s="61"/>
      <c r="SB216" s="61"/>
      <c r="SC216" s="61"/>
      <c r="SD216" s="61"/>
      <c r="SE216" s="61"/>
      <c r="SF216" s="61"/>
      <c r="SG216" s="61"/>
      <c r="SH216" s="61"/>
      <c r="SI216" s="61"/>
      <c r="SJ216" s="61"/>
      <c r="SK216" s="61"/>
      <c r="SL216" s="61"/>
      <c r="SM216" s="61"/>
      <c r="SN216" s="61"/>
      <c r="SO216" s="61"/>
      <c r="SP216" s="61"/>
      <c r="SQ216" s="61"/>
      <c r="SR216" s="61"/>
      <c r="SS216" s="61"/>
      <c r="ST216" s="61"/>
      <c r="SU216" s="61"/>
      <c r="SV216" s="61"/>
      <c r="SW216" s="61"/>
      <c r="SX216" s="61"/>
      <c r="SY216" s="61"/>
      <c r="SZ216" s="61"/>
      <c r="TA216" s="61"/>
      <c r="TB216" s="61"/>
      <c r="TC216" s="61"/>
      <c r="TD216" s="61"/>
      <c r="TE216" s="61"/>
      <c r="TF216" s="61"/>
      <c r="TG216" s="61"/>
      <c r="TH216" s="61"/>
      <c r="TI216" s="61"/>
      <c r="TJ216" s="61"/>
      <c r="TK216" s="61"/>
      <c r="TL216" s="61"/>
      <c r="TM216" s="61"/>
      <c r="TN216" s="61"/>
      <c r="TO216" s="61"/>
      <c r="TP216" s="61"/>
      <c r="TQ216" s="61"/>
      <c r="TR216" s="61"/>
      <c r="TS216" s="61"/>
      <c r="TT216" s="61"/>
      <c r="TU216" s="61"/>
      <c r="TV216" s="61"/>
      <c r="TW216" s="61"/>
      <c r="TX216" s="61"/>
      <c r="TY216" s="61"/>
      <c r="TZ216" s="61"/>
      <c r="UA216" s="61"/>
      <c r="UB216" s="61"/>
      <c r="UC216" s="61"/>
      <c r="UD216" s="61"/>
      <c r="UE216" s="61"/>
      <c r="UF216" s="61"/>
      <c r="UG216" s="61"/>
      <c r="UH216" s="61"/>
      <c r="UI216" s="61"/>
      <c r="UJ216" s="61"/>
      <c r="UK216" s="61"/>
      <c r="UL216" s="61"/>
      <c r="UM216" s="61"/>
      <c r="UN216" s="61"/>
      <c r="UO216" s="61"/>
      <c r="UP216" s="61"/>
      <c r="UQ216" s="61"/>
      <c r="UR216" s="61"/>
      <c r="US216" s="61"/>
      <c r="UT216" s="61"/>
      <c r="UU216" s="61"/>
      <c r="UV216" s="61"/>
      <c r="UW216" s="61"/>
      <c r="UX216" s="61"/>
      <c r="UY216" s="61"/>
      <c r="UZ216" s="61"/>
      <c r="VA216" s="61"/>
      <c r="VB216" s="61"/>
      <c r="VC216" s="61"/>
      <c r="VD216" s="61"/>
      <c r="VE216" s="61"/>
      <c r="VF216" s="61"/>
      <c r="VG216" s="61"/>
      <c r="VH216" s="61"/>
      <c r="VI216" s="61"/>
      <c r="VJ216" s="61"/>
      <c r="VK216" s="61"/>
      <c r="VL216" s="61"/>
      <c r="VM216" s="61"/>
      <c r="VN216" s="61"/>
      <c r="VO216" s="61"/>
      <c r="VP216" s="61"/>
      <c r="VQ216" s="61"/>
      <c r="VR216" s="61"/>
      <c r="VS216" s="61"/>
      <c r="VT216" s="61"/>
      <c r="VU216" s="61"/>
      <c r="VV216" s="61"/>
      <c r="VW216" s="61"/>
      <c r="VX216" s="61"/>
      <c r="VY216" s="61"/>
      <c r="VZ216" s="61"/>
      <c r="WA216" s="61"/>
      <c r="WB216" s="61"/>
      <c r="WC216" s="61"/>
      <c r="WD216" s="61"/>
      <c r="WE216" s="61"/>
      <c r="WF216" s="61"/>
      <c r="WG216" s="61"/>
      <c r="WH216" s="61"/>
      <c r="WI216" s="61"/>
      <c r="WJ216" s="61"/>
      <c r="WK216" s="61"/>
      <c r="WL216" s="61"/>
      <c r="WM216" s="61"/>
      <c r="WN216" s="61"/>
      <c r="WO216" s="61"/>
      <c r="WP216" s="61"/>
      <c r="WQ216" s="61"/>
      <c r="WR216" s="61"/>
      <c r="WS216" s="61"/>
      <c r="WT216" s="61"/>
      <c r="WU216" s="61"/>
      <c r="WV216" s="61"/>
      <c r="WW216" s="61"/>
      <c r="WX216" s="61"/>
      <c r="WY216" s="61"/>
      <c r="WZ216" s="61"/>
      <c r="XA216" s="61"/>
      <c r="XB216" s="61"/>
      <c r="XC216" s="61"/>
      <c r="XD216" s="61"/>
      <c r="XE216" s="61"/>
      <c r="XF216" s="61"/>
      <c r="XG216" s="61"/>
      <c r="XH216" s="61"/>
      <c r="XI216" s="61"/>
      <c r="XJ216" s="61"/>
      <c r="XK216" s="61"/>
      <c r="XL216" s="61"/>
      <c r="XM216" s="61"/>
      <c r="XN216" s="61"/>
      <c r="XO216" s="61"/>
      <c r="XP216" s="61"/>
      <c r="XQ216" s="61"/>
      <c r="XR216" s="61"/>
      <c r="XS216" s="61"/>
      <c r="XT216" s="61"/>
      <c r="XU216" s="61"/>
      <c r="XV216" s="61"/>
      <c r="XW216" s="61"/>
      <c r="XX216" s="61"/>
      <c r="XY216" s="61"/>
      <c r="XZ216" s="61"/>
      <c r="YA216" s="61"/>
      <c r="YB216" s="61"/>
      <c r="YC216" s="61"/>
      <c r="YD216" s="61"/>
      <c r="YE216" s="61"/>
      <c r="YF216" s="61"/>
      <c r="YG216" s="61"/>
      <c r="YH216" s="61"/>
      <c r="YI216" s="61"/>
      <c r="YJ216" s="61"/>
      <c r="YK216" s="61"/>
      <c r="YL216" s="61"/>
      <c r="YM216" s="61"/>
      <c r="YN216" s="61"/>
      <c r="YO216" s="61"/>
      <c r="YP216" s="61"/>
      <c r="YQ216" s="61"/>
      <c r="YR216" s="61"/>
      <c r="YS216" s="61"/>
      <c r="YT216" s="61"/>
      <c r="YU216" s="61"/>
      <c r="YV216" s="61"/>
      <c r="YW216" s="61"/>
      <c r="YX216" s="61"/>
      <c r="YY216" s="61"/>
      <c r="YZ216" s="61"/>
      <c r="ZA216" s="61"/>
      <c r="ZB216" s="61"/>
      <c r="ZC216" s="61"/>
      <c r="ZD216" s="61"/>
      <c r="ZE216" s="61"/>
      <c r="ZF216" s="61"/>
      <c r="ZG216" s="61"/>
      <c r="ZH216" s="61"/>
      <c r="ZI216" s="61"/>
      <c r="ZJ216" s="61"/>
      <c r="ZK216" s="61"/>
      <c r="ZL216" s="61"/>
      <c r="ZM216" s="61"/>
      <c r="ZN216" s="61"/>
      <c r="ZO216" s="61"/>
      <c r="ZP216" s="61"/>
      <c r="ZQ216" s="61"/>
      <c r="ZR216" s="61"/>
      <c r="ZS216" s="61"/>
      <c r="ZT216" s="61"/>
      <c r="ZU216" s="61"/>
      <c r="ZV216" s="61"/>
      <c r="ZW216" s="61"/>
      <c r="ZX216" s="61"/>
      <c r="ZY216" s="61"/>
      <c r="ZZ216" s="61"/>
      <c r="AAA216" s="61"/>
      <c r="AAB216" s="61"/>
      <c r="AAC216" s="61"/>
      <c r="AAD216" s="61"/>
      <c r="AAE216" s="61"/>
      <c r="AAF216" s="61"/>
      <c r="AAG216" s="61"/>
      <c r="AAH216" s="61"/>
      <c r="AAI216" s="61"/>
      <c r="AAJ216" s="61"/>
      <c r="AAK216" s="61"/>
      <c r="AAL216" s="61"/>
      <c r="AAM216" s="61"/>
      <c r="AAN216" s="61"/>
      <c r="AAO216" s="61"/>
      <c r="AAP216" s="61"/>
      <c r="AAQ216" s="61"/>
      <c r="AAR216" s="61"/>
      <c r="AAS216" s="61"/>
      <c r="AAT216" s="61"/>
      <c r="AAU216" s="61"/>
      <c r="AAV216" s="61"/>
      <c r="AAW216" s="61"/>
      <c r="AAX216" s="61"/>
      <c r="AAY216" s="61"/>
      <c r="AAZ216" s="61"/>
      <c r="ABA216" s="61"/>
      <c r="ABB216" s="61"/>
      <c r="ABC216" s="61"/>
      <c r="ABD216" s="61"/>
      <c r="ABE216" s="61"/>
      <c r="ABF216" s="61"/>
      <c r="ABG216" s="61"/>
      <c r="ABH216" s="61"/>
      <c r="ABI216" s="61"/>
      <c r="ABJ216" s="61"/>
      <c r="ABK216" s="61"/>
      <c r="ABL216" s="61"/>
      <c r="ABM216" s="61"/>
      <c r="ABN216" s="61"/>
      <c r="ABO216" s="61"/>
      <c r="ABP216" s="61"/>
      <c r="ABQ216" s="61"/>
      <c r="ABR216" s="61"/>
      <c r="ABS216" s="61"/>
      <c r="ABT216" s="61"/>
      <c r="ABU216" s="61"/>
      <c r="ABV216" s="61"/>
      <c r="ABW216" s="61"/>
      <c r="ABX216" s="61"/>
      <c r="ABY216" s="61"/>
      <c r="ABZ216" s="61"/>
      <c r="ACA216" s="61"/>
      <c r="ACB216" s="61"/>
      <c r="ACC216" s="61"/>
      <c r="ACD216" s="61"/>
      <c r="ACE216" s="61"/>
      <c r="ACF216" s="61"/>
      <c r="ACG216" s="61"/>
      <c r="ACH216" s="61"/>
      <c r="ACI216" s="61"/>
      <c r="ACJ216" s="61"/>
      <c r="ACK216" s="61"/>
      <c r="ACL216" s="61"/>
      <c r="ACM216" s="61"/>
      <c r="ACN216" s="61"/>
      <c r="ACO216" s="61"/>
      <c r="ACP216" s="61"/>
      <c r="ACQ216" s="61"/>
      <c r="ACR216" s="61"/>
      <c r="ACS216" s="61"/>
      <c r="ACT216" s="61"/>
      <c r="ACU216" s="61"/>
      <c r="ACV216" s="61"/>
      <c r="ACW216" s="61"/>
      <c r="ACX216" s="61"/>
      <c r="ACY216" s="61"/>
      <c r="ACZ216" s="61"/>
      <c r="ADA216" s="61"/>
      <c r="ADB216" s="61"/>
      <c r="ADC216" s="61"/>
      <c r="ADD216" s="61"/>
      <c r="ADE216" s="61"/>
      <c r="ADF216" s="61"/>
      <c r="ADG216" s="61"/>
      <c r="ADH216" s="61"/>
      <c r="ADI216" s="61"/>
      <c r="ADJ216" s="61"/>
      <c r="ADK216" s="61"/>
      <c r="ADL216" s="61"/>
      <c r="ADM216" s="61"/>
      <c r="ADN216" s="61"/>
      <c r="ADO216" s="61"/>
      <c r="ADP216" s="61"/>
      <c r="ADQ216" s="61"/>
      <c r="ADR216" s="61"/>
      <c r="ADS216" s="61"/>
      <c r="ADT216" s="61"/>
      <c r="ADU216" s="61"/>
      <c r="ADV216" s="61"/>
      <c r="ADW216" s="61"/>
      <c r="ADX216" s="61"/>
      <c r="ADY216" s="61"/>
      <c r="ADZ216" s="61"/>
      <c r="AEA216" s="61"/>
      <c r="AEB216" s="61"/>
      <c r="AEC216" s="61"/>
      <c r="AED216" s="61"/>
      <c r="AEE216" s="61"/>
      <c r="AEF216" s="61"/>
      <c r="AEG216" s="61"/>
      <c r="AEH216" s="61"/>
      <c r="AEI216" s="61"/>
      <c r="AEJ216" s="61"/>
      <c r="AEK216" s="61"/>
      <c r="AEL216" s="61"/>
      <c r="AEM216" s="61"/>
      <c r="AEN216" s="61"/>
      <c r="AEO216" s="61"/>
      <c r="AEP216" s="61"/>
      <c r="AEQ216" s="61"/>
      <c r="AER216" s="61"/>
      <c r="AES216" s="61"/>
      <c r="AET216" s="61"/>
      <c r="AEU216" s="61"/>
      <c r="AEV216" s="61"/>
      <c r="AEW216" s="61"/>
      <c r="AEX216" s="61"/>
      <c r="AEY216" s="61"/>
      <c r="AEZ216" s="61"/>
      <c r="AFA216" s="61"/>
      <c r="AFB216" s="61"/>
      <c r="AFC216" s="61"/>
      <c r="AFD216" s="61"/>
      <c r="AFE216" s="61"/>
      <c r="AFF216" s="61"/>
      <c r="AFG216" s="61"/>
      <c r="AFH216" s="61"/>
      <c r="AFI216" s="61"/>
      <c r="AFJ216" s="61"/>
      <c r="AFK216" s="61"/>
      <c r="AFL216" s="61"/>
      <c r="AFM216" s="61"/>
      <c r="AFN216" s="61"/>
      <c r="AFO216" s="61"/>
      <c r="AFP216" s="61"/>
      <c r="AFQ216" s="61"/>
      <c r="AFR216" s="61"/>
      <c r="AFS216" s="61"/>
      <c r="AFT216" s="61"/>
      <c r="AFU216" s="61"/>
      <c r="AFV216" s="61"/>
      <c r="AFW216" s="61"/>
      <c r="AFX216" s="61"/>
      <c r="AFY216" s="61"/>
      <c r="AFZ216" s="61"/>
      <c r="AGA216" s="61"/>
      <c r="AGB216" s="61"/>
      <c r="AGC216" s="61"/>
      <c r="AGD216" s="61"/>
      <c r="AGE216" s="61"/>
      <c r="AGF216" s="61"/>
      <c r="AGG216" s="61"/>
      <c r="AGH216" s="61"/>
      <c r="AGI216" s="61"/>
      <c r="AGJ216" s="61"/>
      <c r="AGK216" s="61"/>
      <c r="AGL216" s="61"/>
      <c r="AGM216" s="61"/>
      <c r="AGN216" s="61"/>
      <c r="AGO216" s="61"/>
      <c r="AGP216" s="61"/>
      <c r="AGQ216" s="61"/>
      <c r="AGR216" s="61"/>
      <c r="AGS216" s="61"/>
      <c r="AGT216" s="61"/>
      <c r="AGU216" s="61"/>
      <c r="AGV216" s="61"/>
      <c r="AGW216" s="61"/>
      <c r="AGX216" s="61"/>
      <c r="AGY216" s="61"/>
      <c r="AGZ216" s="61"/>
      <c r="AHA216" s="61"/>
      <c r="AHB216" s="61"/>
      <c r="AHC216" s="61"/>
      <c r="AHD216" s="61"/>
      <c r="AHE216" s="61"/>
      <c r="AHF216" s="61"/>
      <c r="AHG216" s="61"/>
      <c r="AHH216" s="61"/>
      <c r="AHI216" s="61"/>
      <c r="AHJ216" s="61"/>
      <c r="AHK216" s="61"/>
      <c r="AHL216" s="61"/>
      <c r="AHM216" s="61"/>
      <c r="AHN216" s="61"/>
      <c r="AHO216" s="61"/>
      <c r="AHP216" s="61"/>
      <c r="AHQ216" s="61"/>
      <c r="AHR216" s="61"/>
      <c r="AHS216" s="61"/>
      <c r="AHT216" s="61"/>
      <c r="AHU216" s="61"/>
      <c r="AHV216" s="61"/>
      <c r="AHW216" s="61"/>
      <c r="AHX216" s="61"/>
      <c r="AHY216" s="61"/>
      <c r="AHZ216" s="61"/>
      <c r="AIA216" s="61"/>
      <c r="AIB216" s="61"/>
      <c r="AIC216" s="61"/>
      <c r="AID216" s="61"/>
      <c r="AIE216" s="61"/>
      <c r="AIF216" s="61"/>
      <c r="AIG216" s="61"/>
      <c r="AIH216" s="61"/>
      <c r="AII216" s="61"/>
      <c r="AIJ216" s="61"/>
      <c r="AIK216" s="61"/>
      <c r="AIL216" s="61"/>
      <c r="AIM216" s="61"/>
      <c r="AIN216" s="61"/>
      <c r="AIO216" s="61"/>
      <c r="AIP216" s="61"/>
      <c r="AIQ216" s="61"/>
      <c r="AIR216" s="61"/>
      <c r="AIS216" s="61"/>
      <c r="AIT216" s="61"/>
      <c r="AIU216" s="61"/>
      <c r="AIV216" s="61"/>
      <c r="AIW216" s="61"/>
      <c r="AIX216" s="61"/>
      <c r="AIY216" s="61"/>
      <c r="AIZ216" s="61"/>
      <c r="AJA216" s="61"/>
      <c r="AJB216" s="61"/>
      <c r="AJC216" s="61"/>
      <c r="AJD216" s="61"/>
      <c r="AJE216" s="61"/>
      <c r="AJF216" s="61"/>
      <c r="AJG216" s="61"/>
      <c r="AJH216" s="61"/>
      <c r="AJI216" s="61"/>
      <c r="AJJ216" s="61"/>
      <c r="AJK216" s="61"/>
      <c r="AJL216" s="61"/>
      <c r="AJM216" s="61"/>
      <c r="AJN216" s="61"/>
      <c r="AJO216" s="61"/>
      <c r="AJP216" s="61"/>
      <c r="AJQ216" s="61"/>
      <c r="AJR216" s="61"/>
      <c r="AJS216" s="61"/>
      <c r="AJT216" s="61"/>
      <c r="AJU216" s="61"/>
      <c r="AJV216" s="61"/>
      <c r="AJW216" s="61"/>
      <c r="AJX216" s="61"/>
      <c r="AJY216" s="61"/>
      <c r="AJZ216" s="61"/>
      <c r="AKA216" s="61"/>
      <c r="AKB216" s="61"/>
      <c r="AKC216" s="61"/>
      <c r="AKD216" s="61"/>
      <c r="AKE216" s="61"/>
      <c r="AKF216" s="61"/>
      <c r="AKG216" s="61"/>
      <c r="AKH216" s="61"/>
      <c r="AKI216" s="61"/>
      <c r="AKJ216" s="61"/>
      <c r="AKK216" s="61"/>
      <c r="AKL216" s="61"/>
      <c r="AKM216" s="61"/>
      <c r="AKN216" s="61"/>
      <c r="AKO216" s="61"/>
      <c r="AKP216" s="61"/>
      <c r="AKQ216" s="61"/>
      <c r="AKR216" s="61"/>
      <c r="AKS216" s="61"/>
      <c r="AKT216" s="61"/>
      <c r="AKU216" s="61"/>
      <c r="AKV216" s="61"/>
      <c r="AKW216" s="61"/>
      <c r="AKX216" s="61"/>
      <c r="AKY216" s="61"/>
      <c r="AKZ216" s="61"/>
      <c r="ALA216" s="61"/>
      <c r="ALB216" s="61"/>
      <c r="ALC216" s="61"/>
      <c r="ALD216" s="61"/>
      <c r="ALE216" s="61"/>
      <c r="ALF216" s="61"/>
      <c r="ALG216" s="61"/>
      <c r="ALH216" s="61"/>
      <c r="ALI216" s="61"/>
      <c r="ALJ216" s="61"/>
      <c r="ALK216" s="61"/>
      <c r="ALL216" s="61"/>
      <c r="ALM216" s="61"/>
      <c r="ALN216" s="61"/>
      <c r="ALO216" s="61"/>
      <c r="ALP216" s="61"/>
      <c r="ALQ216" s="61"/>
      <c r="ALR216" s="61"/>
      <c r="ALS216" s="61"/>
      <c r="ALT216" s="61"/>
      <c r="ALU216" s="61"/>
      <c r="ALV216" s="61"/>
      <c r="ALW216" s="61"/>
      <c r="ALX216" s="61"/>
      <c r="ALY216" s="61"/>
      <c r="ALZ216" s="61"/>
      <c r="AMA216" s="61"/>
      <c r="AMB216" s="61"/>
      <c r="AMC216" s="61"/>
      <c r="AMD216" s="61"/>
      <c r="AME216" s="61"/>
      <c r="AMF216" s="61"/>
      <c r="AMG216" s="61"/>
      <c r="AMH216" s="61"/>
      <c r="AMI216" s="61"/>
      <c r="AMJ216" s="61"/>
      <c r="AMK216" s="61"/>
      <c r="AML216" s="61"/>
      <c r="AMM216" s="61"/>
      <c r="AMN216" s="61"/>
      <c r="AMO216" s="61"/>
      <c r="AMP216" s="61"/>
      <c r="AMQ216" s="61"/>
      <c r="AMR216" s="61"/>
      <c r="AMS216" s="61"/>
      <c r="AMT216" s="61"/>
      <c r="AMU216" s="61"/>
      <c r="AMV216" s="61"/>
      <c r="AMW216" s="61"/>
      <c r="AMX216" s="61"/>
      <c r="AMY216" s="61"/>
      <c r="AMZ216" s="61"/>
      <c r="ANA216" s="61"/>
      <c r="ANB216" s="61"/>
      <c r="ANC216" s="61"/>
      <c r="AND216" s="61"/>
      <c r="ANE216" s="61"/>
      <c r="ANF216" s="61"/>
      <c r="ANG216" s="61"/>
      <c r="ANH216" s="61"/>
      <c r="ANI216" s="61"/>
    </row>
    <row r="217" spans="1:1050" s="206" customFormat="1" ht="26.1" customHeight="1" outlineLevel="2" x14ac:dyDescent="0.2">
      <c r="A217" s="386">
        <f>EJ217</f>
        <v>92010</v>
      </c>
      <c r="B217" s="387" t="s">
        <v>137</v>
      </c>
      <c r="C217" s="387" t="s">
        <v>178</v>
      </c>
      <c r="D217" s="627" t="s">
        <v>342</v>
      </c>
      <c r="E217" s="387"/>
      <c r="F217" s="387"/>
      <c r="G217" s="415" t="s">
        <v>342</v>
      </c>
      <c r="H217" s="389" t="s">
        <v>135</v>
      </c>
      <c r="I217" s="389">
        <v>22</v>
      </c>
      <c r="J217" s="391">
        <v>690.24</v>
      </c>
      <c r="K217" s="391">
        <v>25.19</v>
      </c>
      <c r="L217" s="391">
        <v>434.82</v>
      </c>
      <c r="M217" s="391">
        <v>298.70999999999998</v>
      </c>
      <c r="N217" s="391"/>
      <c r="O217" s="391"/>
      <c r="P217" s="391"/>
      <c r="Q217" s="391"/>
      <c r="R217" s="391"/>
      <c r="S217" s="391"/>
      <c r="T217" s="391">
        <f>SUM(J217:S217)</f>
        <v>1448.96</v>
      </c>
      <c r="U217" s="391">
        <f>(((J217+K217+L217+N217+P217)*14)+((M217+O217+Q217+R217+S217)*12))</f>
        <v>19688.02</v>
      </c>
      <c r="V217" s="389">
        <v>7</v>
      </c>
      <c r="W217" s="392">
        <v>22</v>
      </c>
      <c r="X217" s="393">
        <f>VLOOKUP(W217,'[1]PPTOS GENERALES 2024'!$AL$11:$AN$40,3)*Y217</f>
        <v>612.99</v>
      </c>
      <c r="Y217" s="394">
        <v>1</v>
      </c>
      <c r="Z217" s="395">
        <f>VLOOKUP(C217,'[1]PPTOS GENERALES 2024'!$AL$3:$AO$8,4)*Y217</f>
        <v>865.68</v>
      </c>
      <c r="AA217" s="395">
        <f>VLOOKUP(C217,'[1]PPTOS GENERALES 2024'!$AL$3:$AP$8,5)*DM217*Y217</f>
        <v>306.23999999999995</v>
      </c>
      <c r="AB217" s="395"/>
      <c r="AC217" s="391">
        <f>VLOOKUP(C217,'[1]PPTOS GENERALES 2024'!$AU$3:$AV$8,2)*Y217</f>
        <v>748.20899999999995</v>
      </c>
      <c r="AD217" s="391">
        <f>VLOOKUP(C217,'[1]PPTOS GENERALES 2024'!$AU$3:$AW$8,3)*DM217*Y217</f>
        <v>264.35433333333327</v>
      </c>
      <c r="AE217" s="396">
        <f>VLOOKUP(I217,'[1]PPTOS GENERALES 2024'!$AL$11:$AN$40,3)*Y217</f>
        <v>612.99</v>
      </c>
      <c r="AF217" s="391">
        <f>X217-AE217</f>
        <v>0</v>
      </c>
      <c r="AG217" s="391">
        <f>VLOOKUP(V217,'[1]PPTOS GENERALES 2024'!$AL$45:$AU$56,10)*Y217</f>
        <v>707.5</v>
      </c>
      <c r="AH217" s="391"/>
      <c r="AI217" s="391"/>
      <c r="AJ217" s="391"/>
      <c r="AK217" s="397"/>
      <c r="AL217" s="391">
        <f>VLOOKUP(V217,'[1]PPTOS GENERALES 2024'!$AL$45:$BB$56,12)*AK217</f>
        <v>0</v>
      </c>
      <c r="AM217" s="397"/>
      <c r="AN217" s="391">
        <f>VLOOKUP(V217,'[1]PPTOS GENERALES 2024'!$AL$45:$BB$56,14)*AM217</f>
        <v>0</v>
      </c>
      <c r="AO217" s="397"/>
      <c r="AP217" s="391">
        <f>VLOOKUP(V217,'[1]PPTOS GENERALES 2024'!$AL$45:$BB$56,15)*AO217</f>
        <v>0</v>
      </c>
      <c r="AQ217" s="397"/>
      <c r="AR217" s="391">
        <f>VLOOKUP(V217,'[1]PPTOS GENERALES 2024'!$AL$45:$BB$56,17)*AQ217</f>
        <v>0</v>
      </c>
      <c r="AS217" s="397"/>
      <c r="AT217" s="391">
        <f>VLOOKUP(V217,'[1]PPTOS GENERALES 2024'!$AL$45:$BG$56,18)*AS217</f>
        <v>0</v>
      </c>
      <c r="AU217" s="398"/>
      <c r="AV217" s="391">
        <f>VLOOKUP(V217,'[1]PPTOS GENERALES 2024'!$AL$45:$BG$56,19)*AU217</f>
        <v>0</v>
      </c>
      <c r="AW217" s="398"/>
      <c r="AX217" s="391">
        <f>VLOOKUP(V217,'[1]PPTOS GENERALES 2024'!$AL$45:$BG$56,20)*AW217</f>
        <v>0</v>
      </c>
      <c r="AY217" s="398"/>
      <c r="AZ217" s="391">
        <f>VLOOKUP(V217,'[1]PPTOS GENERALES 2024'!$AL$45:$BG$56,21)*AY217</f>
        <v>0</v>
      </c>
      <c r="BA217" s="398"/>
      <c r="BB217" s="391">
        <f>VLOOKUP(V217,'[1]PPTOS GENERALES 2024'!$AL$45:$BG$56,22)*BA217</f>
        <v>0</v>
      </c>
      <c r="BC217" s="398"/>
      <c r="BD217" s="270">
        <f>VLOOKUP(V217,'[1]PPTOS GENERALES 2024'!$AL$45:$BZ$56,23)*BC217</f>
        <v>0</v>
      </c>
      <c r="BE217" s="398"/>
      <c r="BF217" s="270">
        <f>VLOOKUP(V217,'[1]PPTOS GENERALES 2024'!$AL$45:$BZ$56,24)*BE217</f>
        <v>0</v>
      </c>
      <c r="BG217" s="398"/>
      <c r="BH217" s="270">
        <f>VLOOKUP(V217,'[1]PPTOS GENERALES 2024'!$AL$45:$BZ$56,25)*BG217</f>
        <v>0</v>
      </c>
      <c r="BI217" s="398"/>
      <c r="BJ217" s="270">
        <f>VLOOKUP(V217,'[1]PPTOS GENERALES 2024'!$AL$45:$BZ$56,26)*BI217</f>
        <v>0</v>
      </c>
      <c r="BK217" s="398"/>
      <c r="BL217" s="270">
        <f>VLOOKUP(V217,'[1]PPTOS GENERALES 2024'!$AL$45:$BZ$56,27)*BK217</f>
        <v>0</v>
      </c>
      <c r="BM217" s="270"/>
      <c r="BN217" s="270">
        <f>VLOOKUP(V217,'[1]PPTOS GENERALES 2024'!$AL$45:$BZ$56,28)*BM217</f>
        <v>0</v>
      </c>
      <c r="BO217" s="270"/>
      <c r="BP217" s="270">
        <f>VLOOKUP(V217,'[1]PPTOS GENERALES 2024'!$AL$45:$BZ$56,29)*BO217</f>
        <v>0</v>
      </c>
      <c r="BQ217" s="270"/>
      <c r="BR217" s="270">
        <f>VLOOKUP(V217,'[1]PPTOS GENERALES 2024'!$AL$45:$BZ$56,30)*BQ217</f>
        <v>0</v>
      </c>
      <c r="BS217" s="270"/>
      <c r="BT217" s="270">
        <f>VLOOKUP(V217,'[1]PPTOS GENERALES 2024'!$AL$45:$BZ$56,31)*BS217</f>
        <v>0</v>
      </c>
      <c r="BU217" s="270"/>
      <c r="BV217" s="270">
        <f>VLOOKUP(V217,'[1]PPTOS GENERALES 2024'!$AL$45:$BZ$56,32)*BU217</f>
        <v>0</v>
      </c>
      <c r="BW217" s="270"/>
      <c r="BX217" s="270">
        <f>VLOOKUP(V217,'[1]PPTOS GENERALES 2024'!$AL$45:$BZ$56,33)*BW217</f>
        <v>0</v>
      </c>
      <c r="BY217" s="270"/>
      <c r="BZ217" s="270">
        <f>VLOOKUP(V217,'[1]PPTOS GENERALES 2024'!$AL$45:$BZ$56,34)*BY217</f>
        <v>0</v>
      </c>
      <c r="CA217" s="270"/>
      <c r="CB217" s="270">
        <f>VLOOKUP(V217,'[1]PPTOS GENERALES 2024'!$AL$45:$BZ$56,35)*CA217</f>
        <v>0</v>
      </c>
      <c r="CC217" s="270">
        <v>0</v>
      </c>
      <c r="CD217" s="270">
        <f>VLOOKUP(V217,'[1]PPTOS GENERALES 2024'!$AL$45:$BZ$56,36)*CC217</f>
        <v>0</v>
      </c>
      <c r="CE217" s="270">
        <v>0</v>
      </c>
      <c r="CF217" s="270">
        <f>VLOOKUP(V217,'[1]PPTOS GENERALES 2024'!$AL$45:$BZ$56,37)*CE217</f>
        <v>0</v>
      </c>
      <c r="CG217" s="270">
        <v>0</v>
      </c>
      <c r="CH217" s="270">
        <f>VLOOKUP(V217,'[1]PPTOS GENERALES 2024'!$AL$45:$BZ$56,38)*CG217</f>
        <v>0</v>
      </c>
      <c r="CI217" s="270">
        <v>0</v>
      </c>
      <c r="CJ217" s="270">
        <f>VLOOKUP(V217,'[1]PPTOS GENERALES 2024'!$AL$45:$BZ$56,39)*CI217</f>
        <v>0</v>
      </c>
      <c r="CK217" s="270"/>
      <c r="CL217" s="270">
        <f>VLOOKUP(V217,'[1]PPTOS GENERALES 2024'!$AL$45:$BZ$56,40)*CK217</f>
        <v>0</v>
      </c>
      <c r="CM217" s="270"/>
      <c r="CN217" s="270">
        <f>VLOOKUP(V217,'[1]PPTOS GENERALES 2024'!$AL$45:$BZ$56,41)*CM217</f>
        <v>0</v>
      </c>
      <c r="CO217" s="391">
        <f>SUM(BB217)</f>
        <v>0</v>
      </c>
      <c r="CP217" s="391">
        <f>SUM(CO217)</f>
        <v>0</v>
      </c>
      <c r="CQ217" s="391"/>
      <c r="CR217" s="391">
        <f t="array" ref="CR217">ROUND((Z217*12)+(AC217*2),2)</f>
        <v>11884.58</v>
      </c>
      <c r="CS217" s="391"/>
      <c r="CT217" s="391"/>
      <c r="CU217" s="391">
        <f t="array" ref="CU217">ROUND((AA217*12)+ (AD217*2)+AB217,2)</f>
        <v>4203.59</v>
      </c>
      <c r="CV217" s="270">
        <f>SUM(CO217:CU217)</f>
        <v>16088.17</v>
      </c>
      <c r="CW217" s="391">
        <f t="array" ref="CW217">ROUND((AE217+AF217)*14,2)</f>
        <v>8581.86</v>
      </c>
      <c r="CX217" s="391">
        <f t="array" ref="CX217">ROUND(AG217*14,2)</f>
        <v>9905</v>
      </c>
      <c r="CY217" s="270">
        <f t="shared" si="158"/>
        <v>0</v>
      </c>
      <c r="CZ217" s="278">
        <f t="shared" si="159"/>
        <v>9905</v>
      </c>
      <c r="DA217" s="129">
        <f>SUM(CR217,CU217,CW217,CX217,CY217)</f>
        <v>34575.03</v>
      </c>
      <c r="DB217" s="390"/>
      <c r="DC217" s="400"/>
      <c r="DD217" s="401"/>
      <c r="DE217" s="391"/>
      <c r="DF217" s="391">
        <v>9</v>
      </c>
      <c r="DG217" s="391">
        <v>3</v>
      </c>
      <c r="DH217" s="389">
        <v>2</v>
      </c>
      <c r="DI217" s="402">
        <v>0</v>
      </c>
      <c r="DJ217" s="411">
        <v>34005</v>
      </c>
      <c r="DK217" s="411">
        <v>44927</v>
      </c>
      <c r="DL217" s="403">
        <f>DATEDIF(DJ217,DK217,"y")/3</f>
        <v>9.6666666666666661</v>
      </c>
      <c r="DM217" s="403">
        <f>DATEDIF(DJ217,DK217,"y")/3</f>
        <v>9.6666666666666661</v>
      </c>
      <c r="DN217" s="404"/>
      <c r="DO217" s="405"/>
      <c r="DP217" s="405"/>
      <c r="DQ217" s="405"/>
      <c r="DR217" s="405"/>
      <c r="DS217" s="405"/>
      <c r="DT217" s="405"/>
      <c r="DU217" s="405"/>
      <c r="DV217" s="405"/>
      <c r="DW217" s="405"/>
      <c r="DX217" s="405"/>
      <c r="DY217" s="204"/>
      <c r="DZ217" s="406"/>
      <c r="EA217" s="406"/>
      <c r="EB217" s="407"/>
      <c r="EC217" s="408"/>
      <c r="ED217" s="409"/>
      <c r="EE217" s="204"/>
      <c r="EF217" s="204"/>
      <c r="EG217" s="204"/>
      <c r="EH217" s="204"/>
      <c r="EI217" s="134" t="s">
        <v>341</v>
      </c>
      <c r="EJ217" s="124">
        <v>92010</v>
      </c>
      <c r="EK217" s="295" t="s">
        <v>318</v>
      </c>
      <c r="EL217" s="295">
        <v>2</v>
      </c>
      <c r="EM217" s="205">
        <v>0</v>
      </c>
      <c r="EN217" s="205">
        <v>1</v>
      </c>
      <c r="EO217" s="205">
        <v>0</v>
      </c>
      <c r="EP217" s="172"/>
      <c r="EQ217" s="172"/>
      <c r="ER217" s="172"/>
      <c r="ES217" s="172"/>
      <c r="ET217" s="172"/>
      <c r="EU217" s="172"/>
      <c r="EV217" s="172"/>
      <c r="EW217" s="172"/>
      <c r="EX217" s="172"/>
      <c r="EY217" s="172"/>
      <c r="EZ217" s="172"/>
      <c r="FA217" s="172"/>
      <c r="FB217" s="172"/>
      <c r="FC217" s="172"/>
      <c r="FD217" s="172"/>
      <c r="FE217" s="172"/>
      <c r="FF217" s="172"/>
      <c r="FG217" s="172"/>
      <c r="FH217" s="172"/>
      <c r="FI217" s="172"/>
      <c r="FJ217" s="172"/>
      <c r="FK217" s="172"/>
      <c r="FL217" s="172"/>
      <c r="FM217" s="172"/>
      <c r="FN217" s="172"/>
      <c r="FO217" s="172"/>
      <c r="FP217" s="172"/>
      <c r="FQ217" s="172"/>
      <c r="FR217" s="172"/>
      <c r="FS217" s="172"/>
      <c r="FT217" s="172"/>
      <c r="FU217" s="172"/>
      <c r="FV217" s="172"/>
      <c r="FW217" s="172"/>
      <c r="FX217" s="172"/>
      <c r="FY217" s="172"/>
      <c r="FZ217" s="172"/>
      <c r="GA217" s="172"/>
      <c r="GB217" s="172"/>
      <c r="GC217" s="172"/>
      <c r="GD217" s="172"/>
      <c r="GE217" s="172"/>
      <c r="GF217" s="172"/>
      <c r="GG217" s="172"/>
      <c r="GH217" s="172"/>
      <c r="GI217" s="172"/>
      <c r="GJ217" s="172"/>
      <c r="GK217" s="172"/>
      <c r="GL217" s="172"/>
      <c r="GM217" s="172"/>
      <c r="GN217" s="172"/>
      <c r="GO217" s="172"/>
      <c r="GP217" s="172"/>
      <c r="GQ217" s="172"/>
      <c r="GR217" s="172"/>
      <c r="GS217" s="172"/>
      <c r="GT217" s="172"/>
      <c r="GU217" s="172"/>
      <c r="GV217" s="172"/>
      <c r="GW217" s="172"/>
      <c r="GX217" s="172"/>
      <c r="GY217" s="172"/>
      <c r="GZ217" s="172"/>
      <c r="HA217" s="172"/>
      <c r="HB217" s="172"/>
      <c r="HC217" s="172"/>
      <c r="HD217" s="172"/>
      <c r="HE217" s="172"/>
      <c r="HF217" s="172"/>
      <c r="HG217" s="172"/>
      <c r="HH217" s="172"/>
      <c r="HI217" s="172"/>
      <c r="HJ217" s="172"/>
      <c r="HK217" s="172"/>
      <c r="HL217" s="172"/>
      <c r="HM217" s="172"/>
      <c r="HN217" s="172"/>
      <c r="HO217" s="172"/>
      <c r="HP217" s="172"/>
      <c r="HQ217" s="172"/>
      <c r="HR217" s="172"/>
      <c r="HS217" s="172"/>
      <c r="HT217" s="172"/>
      <c r="HU217" s="172"/>
      <c r="HV217" s="172"/>
      <c r="HW217" s="172"/>
      <c r="HX217" s="172"/>
      <c r="HY217" s="172"/>
      <c r="HZ217" s="172"/>
      <c r="IA217" s="172"/>
      <c r="IB217" s="172"/>
      <c r="IC217" s="172"/>
      <c r="ID217" s="172"/>
      <c r="IE217" s="172"/>
      <c r="IF217" s="172"/>
      <c r="IG217" s="172"/>
      <c r="IH217" s="172"/>
      <c r="II217" s="172"/>
      <c r="IJ217" s="172"/>
      <c r="IK217" s="172"/>
      <c r="IL217" s="172"/>
      <c r="IM217" s="172"/>
      <c r="IN217" s="172"/>
      <c r="IO217" s="172"/>
      <c r="IP217" s="172"/>
      <c r="IQ217" s="172"/>
      <c r="IR217" s="172"/>
      <c r="IS217" s="172"/>
      <c r="IT217" s="172"/>
      <c r="IU217" s="172"/>
      <c r="IV217" s="172"/>
      <c r="IW217" s="172"/>
      <c r="IX217" s="172"/>
      <c r="IY217" s="172"/>
      <c r="IZ217" s="172"/>
      <c r="JA217" s="172"/>
      <c r="JB217" s="172"/>
      <c r="JC217" s="172"/>
      <c r="JD217" s="172"/>
      <c r="JE217" s="172"/>
      <c r="JF217" s="172"/>
      <c r="JG217" s="172"/>
      <c r="JH217" s="172"/>
      <c r="JI217" s="172"/>
      <c r="JJ217" s="172"/>
      <c r="JK217" s="172"/>
      <c r="JL217" s="172"/>
      <c r="JM217" s="172"/>
      <c r="JN217" s="172"/>
      <c r="JO217" s="172"/>
      <c r="JP217" s="172"/>
      <c r="JQ217" s="172"/>
      <c r="JR217" s="172"/>
      <c r="JS217" s="172"/>
      <c r="JT217" s="172"/>
      <c r="JU217" s="172"/>
      <c r="JV217" s="172"/>
      <c r="JW217" s="172"/>
      <c r="JX217" s="172"/>
      <c r="JY217" s="172"/>
      <c r="JZ217" s="172"/>
      <c r="KA217" s="172"/>
      <c r="KB217" s="172"/>
      <c r="KC217" s="172"/>
      <c r="KD217" s="172"/>
      <c r="KE217" s="172"/>
      <c r="KF217" s="172"/>
      <c r="KG217" s="172"/>
      <c r="KH217" s="172"/>
      <c r="KI217" s="172"/>
      <c r="KJ217" s="172"/>
      <c r="KK217" s="172"/>
      <c r="KL217" s="172"/>
      <c r="KM217" s="172"/>
      <c r="KN217" s="172"/>
      <c r="KO217" s="172"/>
      <c r="KP217" s="172"/>
      <c r="KQ217" s="172"/>
      <c r="KR217" s="172"/>
      <c r="KS217" s="172"/>
      <c r="KT217" s="172"/>
      <c r="KU217" s="172"/>
      <c r="KV217" s="172"/>
      <c r="KW217" s="172"/>
      <c r="KX217" s="172"/>
      <c r="KY217" s="172"/>
      <c r="KZ217" s="172"/>
      <c r="LA217" s="172"/>
      <c r="LB217" s="172"/>
      <c r="LC217" s="172"/>
      <c r="LD217" s="172"/>
      <c r="LE217" s="172"/>
      <c r="LF217" s="172"/>
      <c r="LG217" s="172"/>
      <c r="LH217" s="172"/>
      <c r="LI217" s="172"/>
      <c r="LJ217" s="172"/>
      <c r="LK217" s="172"/>
      <c r="LL217" s="172"/>
      <c r="LM217" s="172"/>
      <c r="LN217" s="172"/>
      <c r="LO217" s="172"/>
      <c r="LP217" s="172"/>
      <c r="LQ217" s="172"/>
      <c r="LR217" s="172"/>
      <c r="LS217" s="172"/>
      <c r="LT217" s="172"/>
      <c r="LU217" s="172"/>
      <c r="LV217" s="172"/>
      <c r="LW217" s="172"/>
      <c r="LX217" s="172"/>
      <c r="LY217" s="172"/>
      <c r="LZ217" s="172"/>
      <c r="MA217" s="172"/>
      <c r="MB217" s="172"/>
      <c r="MC217" s="172"/>
      <c r="MD217" s="172"/>
      <c r="ME217" s="172"/>
      <c r="MF217" s="172"/>
      <c r="MG217" s="172"/>
      <c r="MH217" s="172"/>
      <c r="MI217" s="172"/>
      <c r="MJ217" s="172"/>
      <c r="MK217" s="172"/>
      <c r="ML217" s="172"/>
      <c r="MM217" s="172"/>
      <c r="MN217" s="172"/>
      <c r="MO217" s="172"/>
      <c r="MP217" s="172"/>
      <c r="MQ217" s="172"/>
      <c r="MR217" s="172"/>
      <c r="MS217" s="172"/>
      <c r="MT217" s="172"/>
      <c r="MU217" s="172"/>
      <c r="MV217" s="172"/>
      <c r="MW217" s="172"/>
      <c r="MX217" s="172"/>
      <c r="MY217" s="172"/>
      <c r="MZ217" s="172"/>
      <c r="NA217" s="172"/>
      <c r="NB217" s="172"/>
      <c r="NC217" s="172"/>
      <c r="ND217" s="172"/>
      <c r="NE217" s="172"/>
      <c r="NF217" s="172"/>
      <c r="NG217" s="172"/>
      <c r="NH217" s="172"/>
      <c r="NI217" s="172"/>
      <c r="NJ217" s="172"/>
      <c r="NK217" s="172"/>
      <c r="NL217" s="172"/>
      <c r="NM217" s="172"/>
      <c r="NN217" s="172"/>
      <c r="NO217" s="172"/>
      <c r="NP217" s="172"/>
      <c r="NQ217" s="172"/>
      <c r="NR217" s="172"/>
      <c r="NS217" s="172"/>
      <c r="NT217" s="172"/>
      <c r="NU217" s="172"/>
      <c r="NV217" s="172"/>
      <c r="NW217" s="172"/>
      <c r="NX217" s="172"/>
      <c r="NY217" s="172"/>
      <c r="NZ217" s="172"/>
      <c r="OA217" s="172"/>
      <c r="OB217" s="172"/>
      <c r="OC217" s="172"/>
      <c r="OD217" s="172"/>
      <c r="OE217" s="172"/>
      <c r="OF217" s="172"/>
      <c r="OG217" s="172"/>
      <c r="OH217" s="172"/>
      <c r="OI217" s="172"/>
      <c r="OJ217" s="172"/>
      <c r="OK217" s="172"/>
      <c r="OL217" s="172"/>
      <c r="OM217" s="172"/>
      <c r="ON217" s="172"/>
      <c r="OO217" s="172"/>
      <c r="OP217" s="172"/>
      <c r="OQ217" s="172"/>
      <c r="OR217" s="172"/>
      <c r="OS217" s="172"/>
      <c r="OT217" s="172"/>
      <c r="OU217" s="172"/>
      <c r="OV217" s="172"/>
      <c r="OW217" s="172"/>
      <c r="OX217" s="172"/>
      <c r="OY217" s="172"/>
      <c r="OZ217" s="172"/>
      <c r="PA217" s="172"/>
      <c r="PB217" s="172"/>
      <c r="PC217" s="172"/>
      <c r="PD217" s="172"/>
      <c r="PE217" s="172"/>
      <c r="PF217" s="172"/>
      <c r="PG217" s="172"/>
      <c r="PH217" s="172"/>
      <c r="PI217" s="172"/>
      <c r="PJ217" s="172"/>
      <c r="PK217" s="172"/>
      <c r="PL217" s="172"/>
      <c r="PM217" s="172"/>
      <c r="PN217" s="172"/>
      <c r="PO217" s="172"/>
      <c r="PP217" s="172"/>
      <c r="PQ217" s="172"/>
      <c r="PR217" s="172"/>
      <c r="PS217" s="172"/>
      <c r="PT217" s="172"/>
      <c r="PU217" s="172"/>
      <c r="PV217" s="172"/>
      <c r="PW217" s="172"/>
      <c r="PX217" s="172"/>
      <c r="PY217" s="172"/>
      <c r="PZ217" s="172"/>
      <c r="QA217" s="172"/>
      <c r="QB217" s="172"/>
      <c r="QC217" s="172"/>
      <c r="QD217" s="172"/>
      <c r="QE217" s="172"/>
      <c r="QF217" s="172"/>
      <c r="QG217" s="172"/>
      <c r="QH217" s="172"/>
      <c r="QI217" s="172"/>
      <c r="QJ217" s="172"/>
      <c r="QK217" s="172"/>
      <c r="QL217" s="172"/>
      <c r="QM217" s="172"/>
      <c r="QN217" s="172"/>
      <c r="QO217" s="172"/>
      <c r="QP217" s="172"/>
      <c r="QQ217" s="172"/>
      <c r="QR217" s="172"/>
      <c r="QS217" s="172"/>
      <c r="QT217" s="172"/>
      <c r="QU217" s="172"/>
      <c r="QV217" s="172"/>
      <c r="QW217" s="172"/>
      <c r="QX217" s="172"/>
      <c r="QY217" s="172"/>
      <c r="QZ217" s="172"/>
      <c r="RA217" s="172"/>
      <c r="RB217" s="172"/>
      <c r="RC217" s="172"/>
      <c r="RD217" s="172"/>
      <c r="RE217" s="172"/>
      <c r="RF217" s="172"/>
      <c r="RG217" s="172"/>
      <c r="RH217" s="172"/>
      <c r="RI217" s="172"/>
      <c r="RJ217" s="172"/>
      <c r="RK217" s="172"/>
      <c r="RL217" s="172"/>
      <c r="RM217" s="172"/>
      <c r="RN217" s="172"/>
      <c r="RO217" s="172"/>
      <c r="RP217" s="172"/>
      <c r="RQ217" s="172"/>
      <c r="RR217" s="172"/>
      <c r="RS217" s="172"/>
      <c r="RT217" s="172"/>
      <c r="RU217" s="172"/>
      <c r="RV217" s="172"/>
      <c r="RW217" s="172"/>
      <c r="RX217" s="172"/>
      <c r="RY217" s="172"/>
      <c r="RZ217" s="172"/>
      <c r="SA217" s="172"/>
      <c r="SB217" s="172"/>
      <c r="SC217" s="172"/>
      <c r="SD217" s="172"/>
      <c r="SE217" s="172"/>
      <c r="SF217" s="172"/>
      <c r="SG217" s="172"/>
      <c r="SH217" s="172"/>
      <c r="SI217" s="172"/>
      <c r="SJ217" s="172"/>
      <c r="SK217" s="172"/>
      <c r="SL217" s="172"/>
      <c r="SM217" s="172"/>
      <c r="SN217" s="172"/>
      <c r="SO217" s="172"/>
      <c r="SP217" s="172"/>
      <c r="SQ217" s="172"/>
      <c r="SR217" s="172"/>
      <c r="SS217" s="172"/>
      <c r="ST217" s="172"/>
      <c r="SU217" s="172"/>
      <c r="SV217" s="172"/>
      <c r="SW217" s="172"/>
      <c r="SX217" s="172"/>
      <c r="SY217" s="172"/>
      <c r="SZ217" s="172"/>
      <c r="TA217" s="172"/>
      <c r="TB217" s="172"/>
      <c r="TC217" s="172"/>
      <c r="TD217" s="172"/>
      <c r="TE217" s="172"/>
      <c r="TF217" s="172"/>
      <c r="TG217" s="172"/>
      <c r="TH217" s="172"/>
      <c r="TI217" s="172"/>
      <c r="TJ217" s="172"/>
      <c r="TK217" s="172"/>
      <c r="TL217" s="172"/>
      <c r="TM217" s="172"/>
      <c r="TN217" s="172"/>
      <c r="TO217" s="172"/>
      <c r="TP217" s="172"/>
      <c r="TQ217" s="172"/>
      <c r="TR217" s="172"/>
      <c r="TS217" s="172"/>
      <c r="TT217" s="172"/>
      <c r="TU217" s="172"/>
      <c r="TV217" s="172"/>
      <c r="TW217" s="172"/>
      <c r="TX217" s="172"/>
      <c r="TY217" s="172"/>
      <c r="TZ217" s="172"/>
      <c r="UA217" s="172"/>
      <c r="UB217" s="172"/>
      <c r="UC217" s="172"/>
      <c r="UD217" s="172"/>
      <c r="UE217" s="172"/>
      <c r="UF217" s="172"/>
      <c r="UG217" s="172"/>
      <c r="UH217" s="172"/>
      <c r="UI217" s="172"/>
      <c r="UJ217" s="172"/>
      <c r="UK217" s="172"/>
      <c r="UL217" s="172"/>
      <c r="UM217" s="172"/>
      <c r="UN217" s="172"/>
      <c r="UO217" s="172"/>
      <c r="UP217" s="172"/>
      <c r="UQ217" s="172"/>
      <c r="UR217" s="172"/>
      <c r="US217" s="172"/>
      <c r="UT217" s="172"/>
      <c r="UU217" s="172"/>
      <c r="UV217" s="172"/>
      <c r="UW217" s="172"/>
      <c r="UX217" s="172"/>
      <c r="UY217" s="172"/>
      <c r="UZ217" s="172"/>
      <c r="VA217" s="172"/>
      <c r="VB217" s="172"/>
      <c r="VC217" s="172"/>
      <c r="VD217" s="172"/>
      <c r="VE217" s="172"/>
      <c r="VF217" s="172"/>
      <c r="VG217" s="172"/>
      <c r="VH217" s="172"/>
      <c r="VI217" s="172"/>
      <c r="VJ217" s="172"/>
      <c r="VK217" s="172"/>
      <c r="VL217" s="172"/>
      <c r="VM217" s="172"/>
      <c r="VN217" s="172"/>
      <c r="VO217" s="172"/>
      <c r="VP217" s="172"/>
      <c r="VQ217" s="172"/>
      <c r="VR217" s="172"/>
      <c r="VS217" s="172"/>
      <c r="VT217" s="172"/>
      <c r="VU217" s="172"/>
      <c r="VV217" s="172"/>
      <c r="VW217" s="172"/>
      <c r="VX217" s="172"/>
      <c r="VY217" s="172"/>
      <c r="VZ217" s="172"/>
      <c r="WA217" s="172"/>
      <c r="WB217" s="172"/>
      <c r="WC217" s="172"/>
      <c r="WD217" s="172"/>
      <c r="WE217" s="172"/>
      <c r="WF217" s="172"/>
      <c r="WG217" s="172"/>
      <c r="WH217" s="172"/>
      <c r="WI217" s="172"/>
      <c r="WJ217" s="172"/>
      <c r="WK217" s="172"/>
      <c r="WL217" s="172"/>
      <c r="WM217" s="172"/>
      <c r="WN217" s="172"/>
      <c r="WO217" s="172"/>
      <c r="WP217" s="172"/>
      <c r="WQ217" s="172"/>
      <c r="WR217" s="172"/>
      <c r="WS217" s="172"/>
      <c r="WT217" s="172"/>
      <c r="WU217" s="172"/>
      <c r="WV217" s="172"/>
      <c r="WW217" s="172"/>
      <c r="WX217" s="172"/>
      <c r="WY217" s="172"/>
      <c r="WZ217" s="172"/>
      <c r="XA217" s="172"/>
      <c r="XB217" s="172"/>
      <c r="XC217" s="172"/>
      <c r="XD217" s="172"/>
      <c r="XE217" s="172"/>
      <c r="XF217" s="172"/>
      <c r="XG217" s="172"/>
      <c r="XH217" s="172"/>
      <c r="XI217" s="172"/>
      <c r="XJ217" s="172"/>
      <c r="XK217" s="172"/>
      <c r="XL217" s="172"/>
      <c r="XM217" s="172"/>
      <c r="XN217" s="172"/>
      <c r="XO217" s="172"/>
      <c r="XP217" s="172"/>
      <c r="XQ217" s="172"/>
      <c r="XR217" s="172"/>
      <c r="XS217" s="172"/>
      <c r="XT217" s="172"/>
      <c r="XU217" s="172"/>
      <c r="XV217" s="172"/>
      <c r="XW217" s="172"/>
      <c r="XX217" s="172"/>
      <c r="XY217" s="172"/>
      <c r="XZ217" s="172"/>
      <c r="YA217" s="172"/>
      <c r="YB217" s="172"/>
      <c r="YC217" s="172"/>
      <c r="YD217" s="172"/>
      <c r="YE217" s="172"/>
      <c r="YF217" s="172"/>
      <c r="YG217" s="172"/>
      <c r="YH217" s="172"/>
      <c r="YI217" s="172"/>
      <c r="YJ217" s="172"/>
      <c r="YK217" s="172"/>
      <c r="YL217" s="172"/>
      <c r="YM217" s="172"/>
      <c r="YN217" s="172"/>
      <c r="YO217" s="172"/>
      <c r="YP217" s="172"/>
      <c r="YQ217" s="172"/>
      <c r="YR217" s="172"/>
      <c r="YS217" s="172"/>
      <c r="YT217" s="172"/>
      <c r="YU217" s="172"/>
      <c r="YV217" s="172"/>
      <c r="YW217" s="172"/>
      <c r="YX217" s="172"/>
      <c r="YY217" s="172"/>
      <c r="YZ217" s="172"/>
      <c r="ZA217" s="172"/>
      <c r="ZB217" s="172"/>
      <c r="ZC217" s="172"/>
      <c r="ZD217" s="172"/>
      <c r="ZE217" s="172"/>
      <c r="ZF217" s="172"/>
      <c r="ZG217" s="172"/>
      <c r="ZH217" s="172"/>
      <c r="ZI217" s="172"/>
      <c r="ZJ217" s="172"/>
      <c r="ZK217" s="172"/>
      <c r="ZL217" s="172"/>
      <c r="ZM217" s="172"/>
      <c r="ZN217" s="172"/>
      <c r="ZO217" s="172"/>
      <c r="ZP217" s="172"/>
      <c r="ZQ217" s="172"/>
      <c r="ZR217" s="172"/>
      <c r="ZS217" s="172"/>
      <c r="ZT217" s="172"/>
      <c r="ZU217" s="172"/>
      <c r="ZV217" s="172"/>
      <c r="ZW217" s="172"/>
      <c r="ZX217" s="172"/>
      <c r="ZY217" s="172"/>
      <c r="ZZ217" s="172"/>
      <c r="AAA217" s="172"/>
      <c r="AAB217" s="172"/>
      <c r="AAC217" s="172"/>
      <c r="AAD217" s="172"/>
      <c r="AAE217" s="172"/>
      <c r="AAF217" s="172"/>
      <c r="AAG217" s="172"/>
      <c r="AAH217" s="172"/>
      <c r="AAI217" s="172"/>
      <c r="AAJ217" s="172"/>
      <c r="AAK217" s="172"/>
      <c r="AAL217" s="172"/>
      <c r="AAM217" s="172"/>
      <c r="AAN217" s="172"/>
      <c r="AAO217" s="172"/>
      <c r="AAP217" s="172"/>
      <c r="AAQ217" s="172"/>
      <c r="AAR217" s="172"/>
      <c r="AAS217" s="172"/>
      <c r="AAT217" s="172"/>
      <c r="AAU217" s="172"/>
      <c r="AAV217" s="172"/>
      <c r="AAW217" s="172"/>
      <c r="AAX217" s="172"/>
      <c r="AAY217" s="172"/>
      <c r="AAZ217" s="172"/>
      <c r="ABA217" s="172"/>
      <c r="ABB217" s="172"/>
      <c r="ABC217" s="172"/>
      <c r="ABD217" s="172"/>
      <c r="ABE217" s="172"/>
      <c r="ABF217" s="172"/>
      <c r="ABG217" s="172"/>
      <c r="ABH217" s="172"/>
      <c r="ABI217" s="172"/>
      <c r="ABJ217" s="172"/>
      <c r="ABK217" s="172"/>
      <c r="ABL217" s="172"/>
      <c r="ABM217" s="172"/>
      <c r="ABN217" s="172"/>
      <c r="ABO217" s="172"/>
      <c r="ABP217" s="172"/>
      <c r="ABQ217" s="172"/>
      <c r="ABR217" s="172"/>
      <c r="ABS217" s="172"/>
      <c r="ABT217" s="172"/>
      <c r="ABU217" s="172"/>
      <c r="ABV217" s="172"/>
      <c r="ABW217" s="172"/>
      <c r="ABX217" s="172"/>
      <c r="ABY217" s="172"/>
      <c r="ABZ217" s="172"/>
      <c r="ACA217" s="172"/>
      <c r="ACB217" s="172"/>
      <c r="ACC217" s="172"/>
      <c r="ACD217" s="172"/>
      <c r="ACE217" s="172"/>
      <c r="ACF217" s="172"/>
      <c r="ACG217" s="172"/>
      <c r="ACH217" s="172"/>
      <c r="ACI217" s="172"/>
      <c r="ACJ217" s="172"/>
      <c r="ACK217" s="172"/>
      <c r="ACL217" s="172"/>
      <c r="ACM217" s="172"/>
      <c r="ACN217" s="172"/>
      <c r="ACO217" s="172"/>
      <c r="ACP217" s="172"/>
      <c r="ACQ217" s="172"/>
      <c r="ACR217" s="172"/>
      <c r="ACS217" s="172"/>
      <c r="ACT217" s="172"/>
      <c r="ACU217" s="172"/>
      <c r="ACV217" s="172"/>
      <c r="ACW217" s="172"/>
      <c r="ACX217" s="172"/>
      <c r="ACY217" s="172"/>
      <c r="ACZ217" s="172"/>
      <c r="ADA217" s="172"/>
      <c r="ADB217" s="172"/>
      <c r="ADC217" s="172"/>
      <c r="ADD217" s="172"/>
      <c r="ADE217" s="172"/>
      <c r="ADF217" s="172"/>
      <c r="ADG217" s="172"/>
      <c r="ADH217" s="172"/>
      <c r="ADI217" s="172"/>
      <c r="ADJ217" s="172"/>
      <c r="ADK217" s="172"/>
      <c r="ADL217" s="172"/>
      <c r="ADM217" s="172"/>
      <c r="ADN217" s="172"/>
      <c r="ADO217" s="172"/>
      <c r="ADP217" s="172"/>
      <c r="ADQ217" s="172"/>
      <c r="ADR217" s="172"/>
      <c r="ADS217" s="172"/>
      <c r="ADT217" s="172"/>
      <c r="ADU217" s="172"/>
      <c r="ADV217" s="172"/>
      <c r="ADW217" s="172"/>
      <c r="ADX217" s="172"/>
      <c r="ADY217" s="172"/>
      <c r="ADZ217" s="172"/>
      <c r="AEA217" s="172"/>
      <c r="AEB217" s="172"/>
      <c r="AEC217" s="172"/>
      <c r="AED217" s="172"/>
      <c r="AEE217" s="172"/>
      <c r="AEF217" s="172"/>
      <c r="AEG217" s="172"/>
      <c r="AEH217" s="172"/>
      <c r="AEI217" s="172"/>
      <c r="AEJ217" s="172"/>
      <c r="AEK217" s="172"/>
      <c r="AEL217" s="172"/>
      <c r="AEM217" s="172"/>
      <c r="AEN217" s="172"/>
      <c r="AEO217" s="172"/>
      <c r="AEP217" s="172"/>
      <c r="AEQ217" s="172"/>
      <c r="AER217" s="172"/>
      <c r="AES217" s="172"/>
      <c r="AET217" s="172"/>
      <c r="AEU217" s="172"/>
      <c r="AEV217" s="172"/>
      <c r="AEW217" s="172"/>
      <c r="AEX217" s="172"/>
      <c r="AEY217" s="172"/>
      <c r="AEZ217" s="172"/>
      <c r="AFA217" s="172"/>
      <c r="AFB217" s="172"/>
      <c r="AFC217" s="172"/>
      <c r="AFD217" s="172"/>
      <c r="AFE217" s="172"/>
      <c r="AFF217" s="172"/>
      <c r="AFG217" s="172"/>
      <c r="AFH217" s="172"/>
      <c r="AFI217" s="172"/>
      <c r="AFJ217" s="172"/>
      <c r="AFK217" s="172"/>
      <c r="AFL217" s="172"/>
      <c r="AFM217" s="172"/>
      <c r="AFN217" s="172"/>
      <c r="AFO217" s="172"/>
      <c r="AFP217" s="172"/>
      <c r="AFQ217" s="172"/>
      <c r="AFR217" s="172"/>
      <c r="AFS217" s="172"/>
      <c r="AFT217" s="172"/>
      <c r="AFU217" s="172"/>
      <c r="AFV217" s="172"/>
      <c r="AFW217" s="172"/>
      <c r="AFX217" s="172"/>
      <c r="AFY217" s="172"/>
      <c r="AFZ217" s="172"/>
      <c r="AGA217" s="172"/>
      <c r="AGB217" s="172"/>
      <c r="AGC217" s="172"/>
      <c r="AGD217" s="172"/>
      <c r="AGE217" s="172"/>
      <c r="AGF217" s="172"/>
      <c r="AGG217" s="172"/>
      <c r="AGH217" s="172"/>
      <c r="AGI217" s="172"/>
      <c r="AGJ217" s="172"/>
      <c r="AGK217" s="172"/>
      <c r="AGL217" s="172"/>
      <c r="AGM217" s="172"/>
      <c r="AGN217" s="172"/>
      <c r="AGO217" s="172"/>
      <c r="AGP217" s="172"/>
      <c r="AGQ217" s="172"/>
      <c r="AGR217" s="172"/>
      <c r="AGS217" s="172"/>
      <c r="AGT217" s="172"/>
      <c r="AGU217" s="172"/>
      <c r="AGV217" s="172"/>
      <c r="AGW217" s="172"/>
      <c r="AGX217" s="172"/>
      <c r="AGY217" s="172"/>
      <c r="AGZ217" s="172"/>
      <c r="AHA217" s="172"/>
      <c r="AHB217" s="172"/>
      <c r="AHC217" s="172"/>
      <c r="AHD217" s="172"/>
      <c r="AHE217" s="172"/>
      <c r="AHF217" s="172"/>
      <c r="AHG217" s="172"/>
      <c r="AHH217" s="172"/>
      <c r="AHI217" s="172"/>
      <c r="AHJ217" s="172"/>
      <c r="AHK217" s="172"/>
      <c r="AHL217" s="172"/>
      <c r="AHM217" s="172"/>
      <c r="AHN217" s="172"/>
      <c r="AHO217" s="172"/>
      <c r="AHP217" s="172"/>
      <c r="AHQ217" s="172"/>
      <c r="AHR217" s="172"/>
      <c r="AHS217" s="172"/>
      <c r="AHT217" s="172"/>
      <c r="AHU217" s="172"/>
      <c r="AHV217" s="172"/>
      <c r="AHW217" s="172"/>
      <c r="AHX217" s="172"/>
      <c r="AHY217" s="172"/>
      <c r="AHZ217" s="172"/>
      <c r="AIA217" s="172"/>
      <c r="AIB217" s="172"/>
      <c r="AIC217" s="172"/>
      <c r="AID217" s="172"/>
      <c r="AIE217" s="172"/>
      <c r="AIF217" s="172"/>
      <c r="AIG217" s="172"/>
      <c r="AIH217" s="172"/>
      <c r="AII217" s="172"/>
      <c r="AIJ217" s="172"/>
      <c r="AIK217" s="172"/>
      <c r="AIL217" s="172"/>
      <c r="AIM217" s="172"/>
      <c r="AIN217" s="172"/>
      <c r="AIO217" s="172"/>
      <c r="AIP217" s="172"/>
      <c r="AIQ217" s="172"/>
      <c r="AIR217" s="172"/>
      <c r="AIS217" s="172"/>
      <c r="AIT217" s="172"/>
      <c r="AIU217" s="172"/>
      <c r="AIV217" s="172"/>
      <c r="AIW217" s="172"/>
      <c r="AIX217" s="172"/>
      <c r="AIY217" s="172"/>
      <c r="AIZ217" s="172"/>
      <c r="AJA217" s="172"/>
      <c r="AJB217" s="172"/>
      <c r="AJC217" s="172"/>
      <c r="AJD217" s="172"/>
      <c r="AJE217" s="172"/>
      <c r="AJF217" s="172"/>
      <c r="AJG217" s="172"/>
      <c r="AJH217" s="172"/>
      <c r="AJI217" s="172"/>
      <c r="AJJ217" s="172"/>
      <c r="AJK217" s="172"/>
      <c r="AJL217" s="172"/>
      <c r="AJM217" s="172"/>
      <c r="AJN217" s="172"/>
      <c r="AJO217" s="172"/>
      <c r="AJP217" s="172"/>
      <c r="AJQ217" s="172"/>
      <c r="AJR217" s="172"/>
      <c r="AJS217" s="172"/>
      <c r="AJT217" s="172"/>
      <c r="AJU217" s="172"/>
      <c r="AJV217" s="172"/>
      <c r="AJW217" s="172"/>
      <c r="AJX217" s="172"/>
      <c r="AJY217" s="172"/>
      <c r="AJZ217" s="172"/>
      <c r="AKA217" s="172"/>
      <c r="AKB217" s="172"/>
      <c r="AKC217" s="172"/>
      <c r="AKD217" s="172"/>
      <c r="AKE217" s="172"/>
      <c r="AKF217" s="172"/>
      <c r="AKG217" s="172"/>
      <c r="AKH217" s="172"/>
      <c r="AKI217" s="172"/>
      <c r="AKJ217" s="172"/>
      <c r="AKK217" s="172"/>
      <c r="AKL217" s="172"/>
      <c r="AKM217" s="172"/>
      <c r="AKN217" s="172"/>
      <c r="AKO217" s="172"/>
      <c r="AKP217" s="172"/>
      <c r="AKQ217" s="172"/>
      <c r="AKR217" s="172"/>
      <c r="AKS217" s="172"/>
      <c r="AKT217" s="172"/>
      <c r="AKU217" s="172"/>
      <c r="AKV217" s="172"/>
      <c r="AKW217" s="172"/>
      <c r="AKX217" s="172"/>
      <c r="AKY217" s="172"/>
      <c r="AKZ217" s="172"/>
      <c r="ALA217" s="172"/>
      <c r="ALB217" s="172"/>
      <c r="ALC217" s="172"/>
      <c r="ALD217" s="172"/>
      <c r="ALE217" s="172"/>
      <c r="ALF217" s="172"/>
      <c r="ALG217" s="172"/>
      <c r="ALH217" s="172"/>
      <c r="ALI217" s="172"/>
      <c r="ALJ217" s="172"/>
      <c r="ALK217" s="172"/>
      <c r="ALL217" s="172"/>
      <c r="ALM217" s="172"/>
      <c r="ALN217" s="172"/>
      <c r="ALO217" s="172"/>
      <c r="ALP217" s="172"/>
      <c r="ALQ217" s="172"/>
      <c r="ALR217" s="172"/>
      <c r="ALS217" s="172"/>
      <c r="ALT217" s="172"/>
      <c r="ALU217" s="172"/>
      <c r="ALV217" s="172"/>
      <c r="ALW217" s="172"/>
      <c r="ALX217" s="172"/>
      <c r="ALY217" s="172"/>
      <c r="ALZ217" s="172"/>
      <c r="AMA217" s="172"/>
      <c r="AMB217" s="172"/>
      <c r="AMC217" s="172"/>
      <c r="AMD217" s="172"/>
      <c r="AME217" s="172"/>
      <c r="AMF217" s="172"/>
      <c r="AMG217" s="172"/>
      <c r="AMH217" s="172"/>
      <c r="AMI217" s="172"/>
      <c r="AMJ217" s="172"/>
      <c r="AMK217" s="172"/>
      <c r="AML217" s="172"/>
      <c r="AMM217" s="172"/>
      <c r="AMN217" s="172"/>
      <c r="AMO217" s="172"/>
      <c r="AMP217" s="172"/>
      <c r="AMQ217" s="172"/>
      <c r="AMR217" s="172"/>
      <c r="AMS217" s="172"/>
      <c r="AMT217" s="172"/>
      <c r="AMU217" s="172"/>
      <c r="AMV217" s="172"/>
      <c r="AMW217" s="172"/>
      <c r="AMX217" s="172"/>
      <c r="AMY217" s="172"/>
      <c r="AMZ217" s="172"/>
      <c r="ANA217" s="172"/>
      <c r="ANB217" s="172"/>
      <c r="ANC217" s="172"/>
      <c r="AND217" s="172"/>
      <c r="ANE217" s="172"/>
      <c r="ANF217" s="172"/>
      <c r="ANG217" s="172"/>
      <c r="ANH217" s="172"/>
      <c r="ANI217" s="172"/>
      <c r="ANJ217" s="172"/>
    </row>
    <row r="218" spans="1:1050" s="503" customFormat="1" ht="26.1" customHeight="1" outlineLevel="1" x14ac:dyDescent="0.2">
      <c r="A218" s="505"/>
      <c r="B218" s="507"/>
      <c r="C218" s="507"/>
      <c r="D218" s="507"/>
      <c r="E218" s="507"/>
      <c r="F218" s="507"/>
      <c r="G218" s="507"/>
      <c r="H218" s="506"/>
      <c r="I218" s="506"/>
      <c r="J218" s="509"/>
      <c r="K218" s="509"/>
      <c r="L218" s="527"/>
      <c r="M218" s="527"/>
      <c r="N218" s="527"/>
      <c r="O218" s="527"/>
      <c r="P218" s="527"/>
      <c r="Q218" s="526"/>
      <c r="R218" s="526"/>
      <c r="S218" s="526"/>
      <c r="T218" s="526"/>
      <c r="U218" s="526"/>
      <c r="V218" s="506"/>
      <c r="W218" s="508"/>
      <c r="X218" s="510"/>
      <c r="Y218" s="511"/>
      <c r="Z218" s="509"/>
      <c r="AA218" s="509"/>
      <c r="AB218" s="509"/>
      <c r="AC218" s="509"/>
      <c r="AD218" s="509"/>
      <c r="AE218" s="512"/>
      <c r="AF218" s="509"/>
      <c r="AG218" s="509"/>
      <c r="AH218" s="509"/>
      <c r="AI218" s="509"/>
      <c r="AJ218" s="509"/>
      <c r="AK218" s="513"/>
      <c r="AL218" s="509"/>
      <c r="AM218" s="513"/>
      <c r="AN218" s="509"/>
      <c r="AO218" s="513"/>
      <c r="AP218" s="509"/>
      <c r="AQ218" s="513"/>
      <c r="AR218" s="509"/>
      <c r="AS218" s="513"/>
      <c r="AT218" s="509"/>
      <c r="AU218" s="514"/>
      <c r="AV218" s="509"/>
      <c r="AW218" s="514"/>
      <c r="AX218" s="509"/>
      <c r="AY218" s="514"/>
      <c r="AZ218" s="509"/>
      <c r="BA218" s="514"/>
      <c r="BB218" s="509"/>
      <c r="BC218" s="514"/>
      <c r="BD218" s="429"/>
      <c r="BE218" s="514"/>
      <c r="BF218" s="429"/>
      <c r="BG218" s="514"/>
      <c r="BH218" s="429"/>
      <c r="BI218" s="514"/>
      <c r="BJ218" s="429"/>
      <c r="BK218" s="514"/>
      <c r="BL218" s="429"/>
      <c r="BM218" s="429"/>
      <c r="BN218" s="429"/>
      <c r="BO218" s="429"/>
      <c r="BP218" s="429"/>
      <c r="BQ218" s="429"/>
      <c r="BR218" s="429"/>
      <c r="BS218" s="429"/>
      <c r="BT218" s="429"/>
      <c r="BU218" s="429"/>
      <c r="BV218" s="429"/>
      <c r="BW218" s="429"/>
      <c r="BX218" s="429"/>
      <c r="BY218" s="429"/>
      <c r="BZ218" s="429"/>
      <c r="CA218" s="429"/>
      <c r="CB218" s="429"/>
      <c r="CC218" s="429"/>
      <c r="CD218" s="429"/>
      <c r="CE218" s="429"/>
      <c r="CF218" s="429"/>
      <c r="CG218" s="429"/>
      <c r="CH218" s="429"/>
      <c r="CI218" s="429"/>
      <c r="CJ218" s="429"/>
      <c r="CK218" s="429"/>
      <c r="CL218" s="429"/>
      <c r="CM218" s="429"/>
      <c r="CN218" s="429"/>
      <c r="CO218" s="509"/>
      <c r="CP218" s="509">
        <f>SUM(CP214:CP217)</f>
        <v>46552.195500000002</v>
      </c>
      <c r="CQ218" s="509"/>
      <c r="CR218" s="509">
        <f>SUM(CR214:CR217)</f>
        <v>11884.58</v>
      </c>
      <c r="CS218" s="526"/>
      <c r="CT218" s="509"/>
      <c r="CU218" s="509">
        <f>SUM(CU214:CU217)</f>
        <v>16406.877666666667</v>
      </c>
      <c r="CV218" s="429"/>
      <c r="CW218" s="509">
        <f>SUM(CW214:CW217)</f>
        <v>43840.020000000004</v>
      </c>
      <c r="CX218" s="509"/>
      <c r="CY218" s="509"/>
      <c r="CZ218" s="429">
        <f>SUM(CZ214:CZ217)</f>
        <v>42296.66</v>
      </c>
      <c r="DA218" s="515">
        <f>SUM(DA214:DA217)</f>
        <v>160980.33316666668</v>
      </c>
      <c r="DB218" s="506">
        <f t="shared" ref="DB218" si="160">SUBTOTAL(9,DB214:DB215)</f>
        <v>0</v>
      </c>
      <c r="DC218" s="516"/>
      <c r="DD218" s="517"/>
      <c r="DE218" s="509"/>
      <c r="DF218" s="509"/>
      <c r="DG218" s="509"/>
      <c r="DH218" s="506"/>
      <c r="DI218" s="518"/>
      <c r="DJ218" s="519"/>
      <c r="DK218" s="519"/>
      <c r="DL218" s="520"/>
      <c r="DM218" s="520"/>
      <c r="DN218" s="521"/>
      <c r="DO218" s="522"/>
      <c r="DP218" s="522"/>
      <c r="DQ218" s="522"/>
      <c r="DR218" s="522"/>
      <c r="DS218" s="522"/>
      <c r="DT218" s="522"/>
      <c r="DU218" s="522"/>
      <c r="DV218" s="522"/>
      <c r="DW218" s="522"/>
      <c r="DX218" s="522"/>
      <c r="DY218" s="523"/>
      <c r="DZ218" s="524"/>
      <c r="EA218" s="524"/>
      <c r="EB218" s="525"/>
      <c r="EC218" s="526"/>
      <c r="ED218" s="527"/>
      <c r="EE218" s="523"/>
      <c r="EF218" s="523"/>
      <c r="EG218" s="523"/>
      <c r="EH218" s="523"/>
      <c r="EI218" s="523"/>
      <c r="EJ218" s="528"/>
      <c r="EK218" s="500"/>
      <c r="EL218" s="501"/>
      <c r="EM218" s="501"/>
      <c r="EN218" s="501"/>
      <c r="EO218" s="502"/>
      <c r="EP218" s="494"/>
      <c r="EQ218" s="494"/>
      <c r="ER218" s="494"/>
      <c r="ES218" s="494"/>
      <c r="ET218" s="494"/>
      <c r="EU218" s="494"/>
      <c r="EV218" s="494"/>
      <c r="EW218" s="494"/>
      <c r="EX218" s="494"/>
      <c r="EY218" s="494"/>
      <c r="EZ218" s="494"/>
      <c r="FA218" s="494"/>
      <c r="FB218" s="494"/>
      <c r="FC218" s="494"/>
      <c r="FD218" s="494"/>
      <c r="FE218" s="494"/>
      <c r="FF218" s="494"/>
      <c r="FG218" s="494"/>
      <c r="FH218" s="494"/>
      <c r="FI218" s="494"/>
      <c r="FJ218" s="494"/>
      <c r="FK218" s="494"/>
      <c r="FL218" s="494"/>
      <c r="FM218" s="494"/>
      <c r="FN218" s="494"/>
      <c r="FO218" s="494"/>
      <c r="FP218" s="494"/>
      <c r="FQ218" s="494"/>
      <c r="FR218" s="494"/>
      <c r="FS218" s="494"/>
      <c r="FT218" s="494"/>
      <c r="FU218" s="494"/>
      <c r="FV218" s="494"/>
      <c r="FW218" s="494"/>
      <c r="FX218" s="494"/>
      <c r="FY218" s="494"/>
      <c r="FZ218" s="494"/>
      <c r="GA218" s="494"/>
      <c r="GB218" s="494"/>
      <c r="GC218" s="494"/>
      <c r="GD218" s="494"/>
      <c r="GE218" s="494"/>
      <c r="GF218" s="494"/>
      <c r="GG218" s="494"/>
      <c r="GH218" s="494"/>
      <c r="GI218" s="494"/>
      <c r="GJ218" s="494"/>
      <c r="GK218" s="494"/>
      <c r="GL218" s="494"/>
      <c r="GM218" s="494"/>
      <c r="GN218" s="494"/>
      <c r="GO218" s="494"/>
      <c r="GP218" s="494"/>
      <c r="GQ218" s="494"/>
      <c r="GR218" s="494"/>
      <c r="GS218" s="494"/>
      <c r="GT218" s="494"/>
      <c r="GU218" s="494"/>
      <c r="GV218" s="494"/>
      <c r="GW218" s="494"/>
      <c r="GX218" s="494"/>
      <c r="GY218" s="494"/>
      <c r="GZ218" s="494"/>
      <c r="HA218" s="494"/>
      <c r="HB218" s="494"/>
      <c r="HC218" s="494"/>
      <c r="HD218" s="494"/>
      <c r="HE218" s="494"/>
      <c r="HF218" s="494"/>
      <c r="HG218" s="494"/>
      <c r="HH218" s="494"/>
      <c r="HI218" s="494"/>
      <c r="HJ218" s="494"/>
      <c r="HK218" s="494"/>
      <c r="HL218" s="494"/>
      <c r="HM218" s="494"/>
      <c r="HN218" s="494"/>
      <c r="HO218" s="494"/>
      <c r="HP218" s="494"/>
      <c r="HQ218" s="494"/>
      <c r="HR218" s="494"/>
      <c r="HS218" s="494"/>
      <c r="HT218" s="494"/>
      <c r="HU218" s="494"/>
      <c r="HV218" s="494"/>
      <c r="HW218" s="494"/>
      <c r="HX218" s="494"/>
      <c r="HY218" s="494"/>
      <c r="HZ218" s="494"/>
      <c r="IA218" s="494"/>
      <c r="IB218" s="494"/>
      <c r="IC218" s="494"/>
      <c r="ID218" s="494"/>
      <c r="IE218" s="494"/>
      <c r="IF218" s="494"/>
      <c r="IG218" s="494"/>
      <c r="IH218" s="494"/>
      <c r="II218" s="494"/>
      <c r="IJ218" s="494"/>
      <c r="IK218" s="494"/>
      <c r="IL218" s="494"/>
      <c r="IM218" s="494"/>
      <c r="IN218" s="494"/>
      <c r="IO218" s="494"/>
      <c r="IP218" s="494"/>
      <c r="IQ218" s="494"/>
      <c r="IR218" s="494"/>
      <c r="IS218" s="494"/>
      <c r="IT218" s="494"/>
      <c r="IU218" s="494"/>
      <c r="IV218" s="494"/>
      <c r="IW218" s="494"/>
      <c r="IX218" s="494"/>
      <c r="IY218" s="494"/>
      <c r="IZ218" s="494"/>
      <c r="JA218" s="494"/>
      <c r="JB218" s="494"/>
      <c r="JC218" s="494"/>
      <c r="JD218" s="494"/>
      <c r="JE218" s="494"/>
      <c r="JF218" s="494"/>
      <c r="JG218" s="494"/>
      <c r="JH218" s="494"/>
      <c r="JI218" s="494"/>
      <c r="JJ218" s="494"/>
      <c r="JK218" s="494"/>
      <c r="JL218" s="494"/>
      <c r="JM218" s="494"/>
      <c r="JN218" s="494"/>
      <c r="JO218" s="494"/>
      <c r="JP218" s="494"/>
      <c r="JQ218" s="494"/>
      <c r="JR218" s="494"/>
      <c r="JS218" s="494"/>
      <c r="JT218" s="494"/>
      <c r="JU218" s="494"/>
      <c r="JV218" s="494"/>
      <c r="JW218" s="494"/>
      <c r="JX218" s="494"/>
      <c r="JY218" s="494"/>
      <c r="JZ218" s="494"/>
      <c r="KA218" s="494"/>
      <c r="KB218" s="494"/>
      <c r="KC218" s="494"/>
      <c r="KD218" s="494"/>
      <c r="KE218" s="494"/>
      <c r="KF218" s="494"/>
      <c r="KG218" s="494"/>
      <c r="KH218" s="494"/>
      <c r="KI218" s="494"/>
      <c r="KJ218" s="494"/>
      <c r="KK218" s="494"/>
      <c r="KL218" s="494"/>
      <c r="KM218" s="494"/>
      <c r="KN218" s="494"/>
      <c r="KO218" s="494"/>
      <c r="KP218" s="494"/>
      <c r="KQ218" s="494"/>
      <c r="KR218" s="494"/>
      <c r="KS218" s="494"/>
      <c r="KT218" s="494"/>
      <c r="KU218" s="494"/>
      <c r="KV218" s="494"/>
      <c r="KW218" s="494"/>
      <c r="KX218" s="494"/>
      <c r="KY218" s="494"/>
      <c r="KZ218" s="494"/>
      <c r="LA218" s="494"/>
      <c r="LB218" s="494"/>
      <c r="LC218" s="494"/>
      <c r="LD218" s="494"/>
      <c r="LE218" s="494"/>
      <c r="LF218" s="494"/>
      <c r="LG218" s="494"/>
      <c r="LH218" s="494"/>
      <c r="LI218" s="494"/>
      <c r="LJ218" s="494"/>
      <c r="LK218" s="494"/>
      <c r="LL218" s="494"/>
      <c r="LM218" s="494"/>
      <c r="LN218" s="494"/>
      <c r="LO218" s="494"/>
      <c r="LP218" s="494"/>
      <c r="LQ218" s="494"/>
      <c r="LR218" s="494"/>
      <c r="LS218" s="494"/>
      <c r="LT218" s="494"/>
      <c r="LU218" s="494"/>
      <c r="LV218" s="494"/>
      <c r="LW218" s="494"/>
      <c r="LX218" s="494"/>
      <c r="LY218" s="494"/>
      <c r="LZ218" s="494"/>
      <c r="MA218" s="494"/>
      <c r="MB218" s="494"/>
      <c r="MC218" s="494"/>
      <c r="MD218" s="494"/>
      <c r="ME218" s="494"/>
      <c r="MF218" s="494"/>
      <c r="MG218" s="494"/>
      <c r="MH218" s="494"/>
      <c r="MI218" s="494"/>
      <c r="MJ218" s="494"/>
      <c r="MK218" s="494"/>
      <c r="ML218" s="494"/>
      <c r="MM218" s="494"/>
      <c r="MN218" s="494"/>
      <c r="MO218" s="494"/>
      <c r="MP218" s="494"/>
      <c r="MQ218" s="494"/>
      <c r="MR218" s="494"/>
      <c r="MS218" s="494"/>
      <c r="MT218" s="494"/>
      <c r="MU218" s="494"/>
      <c r="MV218" s="494"/>
      <c r="MW218" s="494"/>
      <c r="MX218" s="494"/>
      <c r="MY218" s="494"/>
      <c r="MZ218" s="494"/>
      <c r="NA218" s="494"/>
      <c r="NB218" s="494"/>
      <c r="NC218" s="494"/>
      <c r="ND218" s="494"/>
      <c r="NE218" s="494"/>
      <c r="NF218" s="494"/>
      <c r="NG218" s="494"/>
      <c r="NH218" s="494"/>
      <c r="NI218" s="494"/>
      <c r="NJ218" s="494"/>
      <c r="NK218" s="494"/>
      <c r="NL218" s="494"/>
      <c r="NM218" s="494"/>
      <c r="NN218" s="494"/>
      <c r="NO218" s="494"/>
      <c r="NP218" s="494"/>
      <c r="NQ218" s="494"/>
      <c r="NR218" s="494"/>
      <c r="NS218" s="494"/>
      <c r="NT218" s="494"/>
      <c r="NU218" s="494"/>
      <c r="NV218" s="494"/>
      <c r="NW218" s="494"/>
      <c r="NX218" s="494"/>
      <c r="NY218" s="494"/>
      <c r="NZ218" s="494"/>
      <c r="OA218" s="494"/>
      <c r="OB218" s="494"/>
      <c r="OC218" s="494"/>
      <c r="OD218" s="494"/>
      <c r="OE218" s="494"/>
      <c r="OF218" s="494"/>
      <c r="OG218" s="494"/>
      <c r="OH218" s="494"/>
      <c r="OI218" s="494"/>
      <c r="OJ218" s="494"/>
      <c r="OK218" s="494"/>
      <c r="OL218" s="494"/>
      <c r="OM218" s="494"/>
      <c r="ON218" s="494"/>
      <c r="OO218" s="494"/>
      <c r="OP218" s="494"/>
      <c r="OQ218" s="494"/>
      <c r="OR218" s="494"/>
      <c r="OS218" s="494"/>
      <c r="OT218" s="494"/>
      <c r="OU218" s="494"/>
      <c r="OV218" s="494"/>
      <c r="OW218" s="494"/>
      <c r="OX218" s="494"/>
      <c r="OY218" s="494"/>
      <c r="OZ218" s="494"/>
      <c r="PA218" s="494"/>
      <c r="PB218" s="494"/>
      <c r="PC218" s="494"/>
      <c r="PD218" s="494"/>
      <c r="PE218" s="494"/>
      <c r="PF218" s="494"/>
      <c r="PG218" s="494"/>
      <c r="PH218" s="494"/>
      <c r="PI218" s="494"/>
      <c r="PJ218" s="494"/>
      <c r="PK218" s="494"/>
      <c r="PL218" s="494"/>
      <c r="PM218" s="494"/>
      <c r="PN218" s="494"/>
      <c r="PO218" s="494"/>
      <c r="PP218" s="494"/>
      <c r="PQ218" s="494"/>
      <c r="PR218" s="494"/>
      <c r="PS218" s="494"/>
      <c r="PT218" s="494"/>
      <c r="PU218" s="494"/>
      <c r="PV218" s="494"/>
      <c r="PW218" s="494"/>
      <c r="PX218" s="494"/>
      <c r="PY218" s="494"/>
      <c r="PZ218" s="494"/>
      <c r="QA218" s="494"/>
      <c r="QB218" s="494"/>
      <c r="QC218" s="494"/>
      <c r="QD218" s="494"/>
      <c r="QE218" s="494"/>
      <c r="QF218" s="494"/>
      <c r="QG218" s="494"/>
      <c r="QH218" s="494"/>
      <c r="QI218" s="494"/>
      <c r="QJ218" s="494"/>
      <c r="QK218" s="494"/>
      <c r="QL218" s="494"/>
      <c r="QM218" s="494"/>
      <c r="QN218" s="494"/>
      <c r="QO218" s="494"/>
      <c r="QP218" s="494"/>
      <c r="QQ218" s="494"/>
      <c r="QR218" s="494"/>
      <c r="QS218" s="494"/>
      <c r="QT218" s="494"/>
      <c r="QU218" s="494"/>
      <c r="QV218" s="494"/>
      <c r="QW218" s="494"/>
      <c r="QX218" s="494"/>
      <c r="QY218" s="494"/>
      <c r="QZ218" s="494"/>
      <c r="RA218" s="494"/>
      <c r="RB218" s="494"/>
      <c r="RC218" s="494"/>
      <c r="RD218" s="494"/>
      <c r="RE218" s="494"/>
      <c r="RF218" s="494"/>
      <c r="RG218" s="494"/>
      <c r="RH218" s="494"/>
      <c r="RI218" s="494"/>
      <c r="RJ218" s="494"/>
      <c r="RK218" s="494"/>
      <c r="RL218" s="494"/>
      <c r="RM218" s="494"/>
      <c r="RN218" s="494"/>
      <c r="RO218" s="494"/>
      <c r="RP218" s="494"/>
      <c r="RQ218" s="494"/>
      <c r="RR218" s="494"/>
      <c r="RS218" s="494"/>
      <c r="RT218" s="494"/>
      <c r="RU218" s="494"/>
      <c r="RV218" s="494"/>
      <c r="RW218" s="494"/>
      <c r="RX218" s="494"/>
      <c r="RY218" s="494"/>
      <c r="RZ218" s="494"/>
      <c r="SA218" s="494"/>
      <c r="SB218" s="494"/>
      <c r="SC218" s="494"/>
      <c r="SD218" s="494"/>
      <c r="SE218" s="494"/>
      <c r="SF218" s="494"/>
      <c r="SG218" s="494"/>
      <c r="SH218" s="494"/>
      <c r="SI218" s="494"/>
      <c r="SJ218" s="494"/>
      <c r="SK218" s="494"/>
      <c r="SL218" s="494"/>
      <c r="SM218" s="494"/>
      <c r="SN218" s="494"/>
      <c r="SO218" s="494"/>
      <c r="SP218" s="494"/>
      <c r="SQ218" s="494"/>
      <c r="SR218" s="494"/>
      <c r="SS218" s="494"/>
      <c r="ST218" s="494"/>
      <c r="SU218" s="494"/>
      <c r="SV218" s="494"/>
      <c r="SW218" s="494"/>
      <c r="SX218" s="494"/>
      <c r="SY218" s="494"/>
      <c r="SZ218" s="494"/>
      <c r="TA218" s="494"/>
      <c r="TB218" s="494"/>
      <c r="TC218" s="494"/>
      <c r="TD218" s="494"/>
      <c r="TE218" s="494"/>
      <c r="TF218" s="494"/>
      <c r="TG218" s="494"/>
      <c r="TH218" s="494"/>
      <c r="TI218" s="494"/>
      <c r="TJ218" s="494"/>
      <c r="TK218" s="494"/>
      <c r="TL218" s="494"/>
      <c r="TM218" s="494"/>
      <c r="TN218" s="494"/>
      <c r="TO218" s="494"/>
      <c r="TP218" s="494"/>
      <c r="TQ218" s="494"/>
      <c r="TR218" s="494"/>
      <c r="TS218" s="494"/>
      <c r="TT218" s="494"/>
      <c r="TU218" s="494"/>
      <c r="TV218" s="494"/>
      <c r="TW218" s="494"/>
      <c r="TX218" s="494"/>
      <c r="TY218" s="494"/>
      <c r="TZ218" s="494"/>
      <c r="UA218" s="494"/>
      <c r="UB218" s="494"/>
      <c r="UC218" s="494"/>
      <c r="UD218" s="494"/>
      <c r="UE218" s="494"/>
      <c r="UF218" s="494"/>
      <c r="UG218" s="494"/>
      <c r="UH218" s="494"/>
      <c r="UI218" s="494"/>
      <c r="UJ218" s="494"/>
      <c r="UK218" s="494"/>
      <c r="UL218" s="494"/>
      <c r="UM218" s="494"/>
      <c r="UN218" s="494"/>
      <c r="UO218" s="494"/>
      <c r="UP218" s="494"/>
      <c r="UQ218" s="494"/>
      <c r="UR218" s="494"/>
      <c r="US218" s="494"/>
      <c r="UT218" s="494"/>
      <c r="UU218" s="494"/>
      <c r="UV218" s="494"/>
      <c r="UW218" s="494"/>
      <c r="UX218" s="494"/>
      <c r="UY218" s="494"/>
      <c r="UZ218" s="494"/>
      <c r="VA218" s="494"/>
      <c r="VB218" s="494"/>
      <c r="VC218" s="494"/>
      <c r="VD218" s="494"/>
      <c r="VE218" s="494"/>
      <c r="VF218" s="494"/>
      <c r="VG218" s="494"/>
      <c r="VH218" s="494"/>
      <c r="VI218" s="494"/>
      <c r="VJ218" s="494"/>
      <c r="VK218" s="494"/>
      <c r="VL218" s="494"/>
      <c r="VM218" s="494"/>
      <c r="VN218" s="494"/>
      <c r="VO218" s="494"/>
      <c r="VP218" s="494"/>
      <c r="VQ218" s="494"/>
      <c r="VR218" s="494"/>
      <c r="VS218" s="494"/>
      <c r="VT218" s="494"/>
      <c r="VU218" s="494"/>
      <c r="VV218" s="494"/>
      <c r="VW218" s="494"/>
      <c r="VX218" s="494"/>
      <c r="VY218" s="494"/>
      <c r="VZ218" s="494"/>
      <c r="WA218" s="494"/>
      <c r="WB218" s="494"/>
      <c r="WC218" s="494"/>
      <c r="WD218" s="494"/>
      <c r="WE218" s="494"/>
      <c r="WF218" s="494"/>
      <c r="WG218" s="494"/>
      <c r="WH218" s="494"/>
      <c r="WI218" s="494"/>
      <c r="WJ218" s="494"/>
      <c r="WK218" s="494"/>
      <c r="WL218" s="494"/>
      <c r="WM218" s="494"/>
      <c r="WN218" s="494"/>
      <c r="WO218" s="494"/>
      <c r="WP218" s="494"/>
      <c r="WQ218" s="494"/>
      <c r="WR218" s="494"/>
      <c r="WS218" s="494"/>
      <c r="WT218" s="494"/>
      <c r="WU218" s="494"/>
      <c r="WV218" s="494"/>
      <c r="WW218" s="494"/>
      <c r="WX218" s="494"/>
      <c r="WY218" s="494"/>
      <c r="WZ218" s="494"/>
      <c r="XA218" s="494"/>
      <c r="XB218" s="494"/>
      <c r="XC218" s="494"/>
      <c r="XD218" s="494"/>
      <c r="XE218" s="494"/>
      <c r="XF218" s="494"/>
      <c r="XG218" s="494"/>
      <c r="XH218" s="494"/>
      <c r="XI218" s="494"/>
      <c r="XJ218" s="494"/>
      <c r="XK218" s="494"/>
      <c r="XL218" s="494"/>
      <c r="XM218" s="494"/>
      <c r="XN218" s="494"/>
      <c r="XO218" s="494"/>
      <c r="XP218" s="494"/>
      <c r="XQ218" s="494"/>
      <c r="XR218" s="494"/>
      <c r="XS218" s="494"/>
      <c r="XT218" s="494"/>
      <c r="XU218" s="494"/>
      <c r="XV218" s="494"/>
      <c r="XW218" s="494"/>
      <c r="XX218" s="494"/>
      <c r="XY218" s="494"/>
      <c r="XZ218" s="494"/>
      <c r="YA218" s="494"/>
      <c r="YB218" s="494"/>
      <c r="YC218" s="494"/>
      <c r="YD218" s="494"/>
      <c r="YE218" s="494"/>
      <c r="YF218" s="494"/>
      <c r="YG218" s="494"/>
      <c r="YH218" s="494"/>
      <c r="YI218" s="494"/>
      <c r="YJ218" s="494"/>
      <c r="YK218" s="494"/>
      <c r="YL218" s="494"/>
      <c r="YM218" s="494"/>
      <c r="YN218" s="494"/>
      <c r="YO218" s="494"/>
      <c r="YP218" s="494"/>
      <c r="YQ218" s="494"/>
      <c r="YR218" s="494"/>
      <c r="YS218" s="494"/>
      <c r="YT218" s="494"/>
      <c r="YU218" s="494"/>
      <c r="YV218" s="494"/>
      <c r="YW218" s="494"/>
      <c r="YX218" s="494"/>
      <c r="YY218" s="494"/>
      <c r="YZ218" s="494"/>
      <c r="ZA218" s="494"/>
      <c r="ZB218" s="494"/>
      <c r="ZC218" s="494"/>
      <c r="ZD218" s="494"/>
      <c r="ZE218" s="494"/>
      <c r="ZF218" s="494"/>
      <c r="ZG218" s="494"/>
      <c r="ZH218" s="494"/>
      <c r="ZI218" s="494"/>
      <c r="ZJ218" s="494"/>
      <c r="ZK218" s="494"/>
      <c r="ZL218" s="494"/>
      <c r="ZM218" s="494"/>
      <c r="ZN218" s="494"/>
      <c r="ZO218" s="494"/>
      <c r="ZP218" s="494"/>
      <c r="ZQ218" s="494"/>
      <c r="ZR218" s="494"/>
      <c r="ZS218" s="494"/>
      <c r="ZT218" s="494"/>
      <c r="ZU218" s="494"/>
      <c r="ZV218" s="494"/>
      <c r="ZW218" s="494"/>
      <c r="ZX218" s="494"/>
      <c r="ZY218" s="494"/>
      <c r="ZZ218" s="494"/>
      <c r="AAA218" s="494"/>
      <c r="AAB218" s="494"/>
      <c r="AAC218" s="494"/>
      <c r="AAD218" s="494"/>
      <c r="AAE218" s="494"/>
      <c r="AAF218" s="494"/>
      <c r="AAG218" s="494"/>
      <c r="AAH218" s="494"/>
      <c r="AAI218" s="494"/>
      <c r="AAJ218" s="494"/>
      <c r="AAK218" s="494"/>
      <c r="AAL218" s="494"/>
      <c r="AAM218" s="494"/>
      <c r="AAN218" s="494"/>
      <c r="AAO218" s="494"/>
      <c r="AAP218" s="494"/>
      <c r="AAQ218" s="494"/>
      <c r="AAR218" s="494"/>
      <c r="AAS218" s="494"/>
      <c r="AAT218" s="494"/>
      <c r="AAU218" s="494"/>
      <c r="AAV218" s="494"/>
      <c r="AAW218" s="494"/>
      <c r="AAX218" s="494"/>
      <c r="AAY218" s="494"/>
      <c r="AAZ218" s="494"/>
      <c r="ABA218" s="494"/>
      <c r="ABB218" s="494"/>
      <c r="ABC218" s="494"/>
      <c r="ABD218" s="494"/>
      <c r="ABE218" s="494"/>
      <c r="ABF218" s="494"/>
      <c r="ABG218" s="494"/>
      <c r="ABH218" s="494"/>
      <c r="ABI218" s="494"/>
      <c r="ABJ218" s="494"/>
      <c r="ABK218" s="494"/>
      <c r="ABL218" s="494"/>
      <c r="ABM218" s="494"/>
      <c r="ABN218" s="494"/>
      <c r="ABO218" s="494"/>
      <c r="ABP218" s="494"/>
      <c r="ABQ218" s="494"/>
      <c r="ABR218" s="494"/>
      <c r="ABS218" s="494"/>
      <c r="ABT218" s="494"/>
      <c r="ABU218" s="494"/>
      <c r="ABV218" s="494"/>
      <c r="ABW218" s="494"/>
      <c r="ABX218" s="494"/>
      <c r="ABY218" s="494"/>
      <c r="ABZ218" s="494"/>
      <c r="ACA218" s="494"/>
      <c r="ACB218" s="494"/>
      <c r="ACC218" s="494"/>
      <c r="ACD218" s="494"/>
      <c r="ACE218" s="494"/>
      <c r="ACF218" s="494"/>
      <c r="ACG218" s="494"/>
      <c r="ACH218" s="494"/>
      <c r="ACI218" s="494"/>
      <c r="ACJ218" s="494"/>
      <c r="ACK218" s="494"/>
      <c r="ACL218" s="494"/>
      <c r="ACM218" s="494"/>
      <c r="ACN218" s="494"/>
      <c r="ACO218" s="494"/>
      <c r="ACP218" s="494"/>
      <c r="ACQ218" s="494"/>
      <c r="ACR218" s="494"/>
      <c r="ACS218" s="494"/>
      <c r="ACT218" s="494"/>
      <c r="ACU218" s="494"/>
      <c r="ACV218" s="494"/>
      <c r="ACW218" s="494"/>
      <c r="ACX218" s="494"/>
      <c r="ACY218" s="494"/>
      <c r="ACZ218" s="494"/>
      <c r="ADA218" s="494"/>
      <c r="ADB218" s="494"/>
      <c r="ADC218" s="494"/>
      <c r="ADD218" s="494"/>
      <c r="ADE218" s="494"/>
      <c r="ADF218" s="494"/>
      <c r="ADG218" s="494"/>
      <c r="ADH218" s="494"/>
      <c r="ADI218" s="494"/>
      <c r="ADJ218" s="494"/>
      <c r="ADK218" s="494"/>
      <c r="ADL218" s="494"/>
      <c r="ADM218" s="494"/>
      <c r="ADN218" s="494"/>
      <c r="ADO218" s="494"/>
      <c r="ADP218" s="494"/>
      <c r="ADQ218" s="494"/>
      <c r="ADR218" s="494"/>
      <c r="ADS218" s="494"/>
      <c r="ADT218" s="494"/>
      <c r="ADU218" s="494"/>
      <c r="ADV218" s="494"/>
      <c r="ADW218" s="494"/>
      <c r="ADX218" s="494"/>
      <c r="ADY218" s="494"/>
      <c r="ADZ218" s="494"/>
      <c r="AEA218" s="494"/>
      <c r="AEB218" s="494"/>
      <c r="AEC218" s="494"/>
      <c r="AED218" s="494"/>
      <c r="AEE218" s="494"/>
      <c r="AEF218" s="494"/>
      <c r="AEG218" s="494"/>
      <c r="AEH218" s="494"/>
      <c r="AEI218" s="494"/>
      <c r="AEJ218" s="494"/>
      <c r="AEK218" s="494"/>
      <c r="AEL218" s="494"/>
      <c r="AEM218" s="494"/>
      <c r="AEN218" s="494"/>
      <c r="AEO218" s="494"/>
      <c r="AEP218" s="494"/>
      <c r="AEQ218" s="494"/>
      <c r="AER218" s="494"/>
      <c r="AES218" s="494"/>
      <c r="AET218" s="494"/>
      <c r="AEU218" s="494"/>
      <c r="AEV218" s="494"/>
      <c r="AEW218" s="494"/>
      <c r="AEX218" s="494"/>
      <c r="AEY218" s="494"/>
      <c r="AEZ218" s="494"/>
      <c r="AFA218" s="494"/>
      <c r="AFB218" s="494"/>
      <c r="AFC218" s="494"/>
      <c r="AFD218" s="494"/>
      <c r="AFE218" s="494"/>
      <c r="AFF218" s="494"/>
      <c r="AFG218" s="494"/>
      <c r="AFH218" s="494"/>
      <c r="AFI218" s="494"/>
      <c r="AFJ218" s="494"/>
      <c r="AFK218" s="494"/>
      <c r="AFL218" s="494"/>
      <c r="AFM218" s="494"/>
      <c r="AFN218" s="494"/>
      <c r="AFO218" s="494"/>
      <c r="AFP218" s="494"/>
      <c r="AFQ218" s="494"/>
      <c r="AFR218" s="494"/>
      <c r="AFS218" s="494"/>
      <c r="AFT218" s="494"/>
      <c r="AFU218" s="494"/>
      <c r="AFV218" s="494"/>
      <c r="AFW218" s="494"/>
      <c r="AFX218" s="494"/>
      <c r="AFY218" s="494"/>
      <c r="AFZ218" s="494"/>
      <c r="AGA218" s="494"/>
      <c r="AGB218" s="494"/>
      <c r="AGC218" s="494"/>
      <c r="AGD218" s="494"/>
      <c r="AGE218" s="494"/>
      <c r="AGF218" s="494"/>
      <c r="AGG218" s="494"/>
      <c r="AGH218" s="494"/>
      <c r="AGI218" s="494"/>
      <c r="AGJ218" s="494"/>
      <c r="AGK218" s="494"/>
      <c r="AGL218" s="494"/>
      <c r="AGM218" s="494"/>
      <c r="AGN218" s="494"/>
      <c r="AGO218" s="494"/>
      <c r="AGP218" s="494"/>
      <c r="AGQ218" s="494"/>
      <c r="AGR218" s="494"/>
      <c r="AGS218" s="494"/>
      <c r="AGT218" s="494"/>
      <c r="AGU218" s="494"/>
      <c r="AGV218" s="494"/>
      <c r="AGW218" s="494"/>
      <c r="AGX218" s="494"/>
      <c r="AGY218" s="494"/>
      <c r="AGZ218" s="494"/>
      <c r="AHA218" s="494"/>
      <c r="AHB218" s="494"/>
      <c r="AHC218" s="494"/>
      <c r="AHD218" s="494"/>
      <c r="AHE218" s="494"/>
      <c r="AHF218" s="494"/>
      <c r="AHG218" s="494"/>
      <c r="AHH218" s="494"/>
      <c r="AHI218" s="494"/>
      <c r="AHJ218" s="494"/>
      <c r="AHK218" s="494"/>
      <c r="AHL218" s="494"/>
      <c r="AHM218" s="494"/>
      <c r="AHN218" s="494"/>
      <c r="AHO218" s="494"/>
      <c r="AHP218" s="494"/>
      <c r="AHQ218" s="494"/>
      <c r="AHR218" s="494"/>
      <c r="AHS218" s="494"/>
      <c r="AHT218" s="494"/>
      <c r="AHU218" s="494"/>
      <c r="AHV218" s="494"/>
      <c r="AHW218" s="494"/>
      <c r="AHX218" s="494"/>
      <c r="AHY218" s="494"/>
      <c r="AHZ218" s="494"/>
      <c r="AIA218" s="494"/>
      <c r="AIB218" s="494"/>
      <c r="AIC218" s="494"/>
      <c r="AID218" s="494"/>
      <c r="AIE218" s="494"/>
      <c r="AIF218" s="494"/>
      <c r="AIG218" s="494"/>
      <c r="AIH218" s="494"/>
      <c r="AII218" s="494"/>
      <c r="AIJ218" s="494"/>
      <c r="AIK218" s="494"/>
      <c r="AIL218" s="494"/>
      <c r="AIM218" s="494"/>
      <c r="AIN218" s="494"/>
      <c r="AIO218" s="494"/>
      <c r="AIP218" s="494"/>
      <c r="AIQ218" s="494"/>
      <c r="AIR218" s="494"/>
      <c r="AIS218" s="494"/>
      <c r="AIT218" s="494"/>
      <c r="AIU218" s="494"/>
      <c r="AIV218" s="494"/>
      <c r="AIW218" s="494"/>
      <c r="AIX218" s="494"/>
      <c r="AIY218" s="494"/>
      <c r="AIZ218" s="494"/>
      <c r="AJA218" s="494"/>
      <c r="AJB218" s="494"/>
      <c r="AJC218" s="494"/>
      <c r="AJD218" s="494"/>
      <c r="AJE218" s="494"/>
      <c r="AJF218" s="494"/>
      <c r="AJG218" s="494"/>
      <c r="AJH218" s="494"/>
      <c r="AJI218" s="494"/>
      <c r="AJJ218" s="494"/>
      <c r="AJK218" s="494"/>
      <c r="AJL218" s="494"/>
      <c r="AJM218" s="494"/>
      <c r="AJN218" s="494"/>
      <c r="AJO218" s="494"/>
      <c r="AJP218" s="494"/>
      <c r="AJQ218" s="494"/>
      <c r="AJR218" s="494"/>
      <c r="AJS218" s="494"/>
      <c r="AJT218" s="494"/>
      <c r="AJU218" s="494"/>
      <c r="AJV218" s="494"/>
      <c r="AJW218" s="494"/>
      <c r="AJX218" s="494"/>
      <c r="AJY218" s="494"/>
      <c r="AJZ218" s="494"/>
      <c r="AKA218" s="494"/>
      <c r="AKB218" s="494"/>
      <c r="AKC218" s="494"/>
      <c r="AKD218" s="494"/>
      <c r="AKE218" s="494"/>
      <c r="AKF218" s="494"/>
      <c r="AKG218" s="494"/>
      <c r="AKH218" s="494"/>
      <c r="AKI218" s="494"/>
      <c r="AKJ218" s="494"/>
      <c r="AKK218" s="494"/>
      <c r="AKL218" s="494"/>
      <c r="AKM218" s="494"/>
      <c r="AKN218" s="494"/>
      <c r="AKO218" s="494"/>
      <c r="AKP218" s="494"/>
      <c r="AKQ218" s="494"/>
      <c r="AKR218" s="494"/>
      <c r="AKS218" s="494"/>
      <c r="AKT218" s="494"/>
      <c r="AKU218" s="494"/>
      <c r="AKV218" s="494"/>
      <c r="AKW218" s="494"/>
      <c r="AKX218" s="494"/>
      <c r="AKY218" s="494"/>
      <c r="AKZ218" s="494"/>
      <c r="ALA218" s="494"/>
      <c r="ALB218" s="494"/>
      <c r="ALC218" s="494"/>
      <c r="ALD218" s="494"/>
      <c r="ALE218" s="494"/>
      <c r="ALF218" s="494"/>
      <c r="ALG218" s="494"/>
      <c r="ALH218" s="494"/>
      <c r="ALI218" s="494"/>
      <c r="ALJ218" s="494"/>
      <c r="ALK218" s="494"/>
      <c r="ALL218" s="494"/>
      <c r="ALM218" s="494"/>
      <c r="ALN218" s="494"/>
      <c r="ALO218" s="494"/>
      <c r="ALP218" s="494"/>
      <c r="ALQ218" s="494"/>
      <c r="ALR218" s="494"/>
      <c r="ALS218" s="494"/>
      <c r="ALT218" s="494"/>
      <c r="ALU218" s="494"/>
      <c r="ALV218" s="494"/>
      <c r="ALW218" s="494"/>
      <c r="ALX218" s="494"/>
      <c r="ALY218" s="494"/>
      <c r="ALZ218" s="494"/>
      <c r="AMA218" s="494"/>
      <c r="AMB218" s="494"/>
      <c r="AMC218" s="494"/>
      <c r="AMD218" s="494"/>
      <c r="AME218" s="494"/>
      <c r="AMF218" s="494"/>
      <c r="AMG218" s="494"/>
      <c r="AMH218" s="494"/>
      <c r="AMI218" s="494"/>
      <c r="AMJ218" s="494"/>
      <c r="AMK218" s="494"/>
      <c r="AML218" s="494"/>
      <c r="AMM218" s="494"/>
      <c r="AMN218" s="494"/>
      <c r="AMO218" s="494"/>
      <c r="AMP218" s="494"/>
      <c r="AMQ218" s="494"/>
      <c r="AMR218" s="494"/>
      <c r="AMS218" s="494"/>
      <c r="AMT218" s="494"/>
      <c r="AMU218" s="494"/>
      <c r="AMV218" s="494"/>
      <c r="AMW218" s="494"/>
      <c r="AMX218" s="494"/>
      <c r="AMY218" s="494"/>
      <c r="AMZ218" s="494"/>
      <c r="ANA218" s="494"/>
      <c r="ANB218" s="494"/>
      <c r="ANC218" s="494"/>
      <c r="AND218" s="494"/>
      <c r="ANE218" s="494"/>
      <c r="ANF218" s="494"/>
      <c r="ANG218" s="494"/>
      <c r="ANH218" s="494"/>
      <c r="ANI218" s="494"/>
      <c r="ANJ218" s="494"/>
    </row>
    <row r="219" spans="1:1050" ht="26.1" customHeight="1" outlineLevel="2" x14ac:dyDescent="0.2">
      <c r="A219" s="386">
        <f>EJ219</f>
        <v>931</v>
      </c>
      <c r="B219" s="387" t="s">
        <v>137</v>
      </c>
      <c r="C219" s="387" t="s">
        <v>178</v>
      </c>
      <c r="D219" s="387" t="s">
        <v>114</v>
      </c>
      <c r="E219" s="387" t="s">
        <v>234</v>
      </c>
      <c r="F219" s="389"/>
      <c r="G219" s="388" t="s">
        <v>235</v>
      </c>
      <c r="H219" s="389" t="s">
        <v>130</v>
      </c>
      <c r="I219" s="389">
        <v>22</v>
      </c>
      <c r="J219" s="391">
        <v>690.24</v>
      </c>
      <c r="K219" s="391">
        <v>201.52</v>
      </c>
      <c r="L219" s="409">
        <v>504.18</v>
      </c>
      <c r="M219" s="409">
        <v>853.2</v>
      </c>
      <c r="N219" s="409"/>
      <c r="O219" s="409"/>
      <c r="P219" s="409"/>
      <c r="Q219" s="408"/>
      <c r="R219" s="408"/>
      <c r="S219" s="408"/>
      <c r="T219" s="408">
        <f t="shared" ref="T219:T226" si="161">SUM(J219:S219)</f>
        <v>2249.1400000000003</v>
      </c>
      <c r="U219" s="408">
        <f t="shared" ref="U219:U226" si="162">(((J219+K219+L219+N219+P219)*14)+((M219+O219+Q219+R219+S219)*12))</f>
        <v>29781.56</v>
      </c>
      <c r="V219" s="389">
        <v>7</v>
      </c>
      <c r="W219" s="392">
        <v>22</v>
      </c>
      <c r="X219" s="393">
        <f>VLOOKUP(W219,'[1]PPTOS GENERALES 2024'!$AL$11:$AN$40,3)*Y219</f>
        <v>612.99</v>
      </c>
      <c r="Y219" s="394">
        <v>1</v>
      </c>
      <c r="Z219" s="395">
        <f>VLOOKUP(C219,'[1]PPTOS GENERALES 2024'!$AL$3:$AO$8,4)*Y219</f>
        <v>865.68</v>
      </c>
      <c r="AA219" s="395">
        <f>VLOOKUP(C219,'[1]PPTOS GENERALES 2024'!$AL$3:$AP$8,5)*DM219*Y219</f>
        <v>443.52</v>
      </c>
      <c r="AB219" s="395"/>
      <c r="AC219" s="391">
        <f>VLOOKUP(C219,'[1]PPTOS GENERALES 2024'!$AU$3:$AV$8,2)*Y219</f>
        <v>748.20899999999995</v>
      </c>
      <c r="AD219" s="391">
        <f>VLOOKUP(C219,'[1]PPTOS GENERALES 2024'!$AU$3:$AW$8,3)*DM219*Y219</f>
        <v>382.85799999999995</v>
      </c>
      <c r="AE219" s="396">
        <f>VLOOKUP(I219,'[1]PPTOS GENERALES 2024'!$AL$11:$AN$40,3)*Y219</f>
        <v>612.99</v>
      </c>
      <c r="AF219" s="390">
        <f t="shared" ref="AF219:AF225" si="163">X219-AE219</f>
        <v>0</v>
      </c>
      <c r="AG219" s="391">
        <f>VLOOKUP(V219,'[1]PPTOS GENERALES 2024'!$AL$45:$AU$56,10)*Y219</f>
        <v>707.5</v>
      </c>
      <c r="AH219" s="391"/>
      <c r="AI219" s="391"/>
      <c r="AJ219" s="391">
        <f>(264.3*1.0225)</f>
        <v>270.24675000000002</v>
      </c>
      <c r="AK219" s="397"/>
      <c r="AL219" s="391">
        <f>VLOOKUP(V219,'[1]PPTOS GENERALES 2024'!$AL$45:$BB$56,12)*AK219</f>
        <v>0</v>
      </c>
      <c r="AM219" s="397">
        <v>1</v>
      </c>
      <c r="AN219" s="391">
        <f>VLOOKUP(V219,'[1]PPTOS GENERALES 2024'!$AL$45:$BB$56,14)*AM219</f>
        <v>575.36</v>
      </c>
      <c r="AO219" s="397"/>
      <c r="AP219" s="391">
        <f>VLOOKUP(V219,'[1]PPTOS GENERALES 2024'!$AL$45:$BB$56,15)*AO219</f>
        <v>0</v>
      </c>
      <c r="AQ219" s="397"/>
      <c r="AR219" s="391">
        <f>VLOOKUP(V219,'[1]PPTOS GENERALES 2024'!$AL$45:$BB$56,17)*AQ219</f>
        <v>0</v>
      </c>
      <c r="AS219" s="397"/>
      <c r="AT219" s="391">
        <f>VLOOKUP(V219,'[1]PPTOS GENERALES 2024'!$AL$45:$BG$56,18)*AS219</f>
        <v>0</v>
      </c>
      <c r="AU219" s="398"/>
      <c r="AV219" s="391">
        <f>VLOOKUP(V219,'[1]PPTOS GENERALES 2024'!$AL$45:$BG$56,19)*AU219</f>
        <v>0</v>
      </c>
      <c r="AW219" s="398"/>
      <c r="AX219" s="391">
        <f>VLOOKUP(V219,'[1]PPTOS GENERALES 2024'!$AL$45:$BG$56,20)*AW219</f>
        <v>0</v>
      </c>
      <c r="AY219" s="398"/>
      <c r="AZ219" s="391">
        <f>VLOOKUP(V219,'[1]PPTOS GENERALES 2024'!$AL$45:$BG$56,21)*AY219</f>
        <v>0</v>
      </c>
      <c r="BA219" s="398"/>
      <c r="BB219" s="391">
        <f>VLOOKUP(V219,'[1]PPTOS GENERALES 2024'!$AL$45:$BG$56,22)*BA219</f>
        <v>0</v>
      </c>
      <c r="BC219" s="398"/>
      <c r="BD219" s="270">
        <f>VLOOKUP(V219,'[1]PPTOS GENERALES 2024'!$AL$45:$BZ$56,23)*BC219</f>
        <v>0</v>
      </c>
      <c r="BE219" s="398"/>
      <c r="BF219" s="270">
        <f>VLOOKUP(V219,'[1]PPTOS GENERALES 2024'!$AL$45:$BZ$56,24)*BE219</f>
        <v>0</v>
      </c>
      <c r="BG219" s="398"/>
      <c r="BH219" s="270">
        <f>VLOOKUP(V219,'[1]PPTOS GENERALES 2024'!$AL$45:$BZ$56,25)*BG219</f>
        <v>0</v>
      </c>
      <c r="BI219" s="398"/>
      <c r="BJ219" s="270">
        <f>VLOOKUP(V219,'[1]PPTOS GENERALES 2024'!$AL$45:$BZ$56,26)*BI219</f>
        <v>0</v>
      </c>
      <c r="BK219" s="398"/>
      <c r="BL219" s="270">
        <f>VLOOKUP(V219,'[1]PPTOS GENERALES 2024'!$AL$45:$BZ$56,27)*BK219</f>
        <v>0</v>
      </c>
      <c r="BM219" s="270"/>
      <c r="BN219" s="270">
        <f>VLOOKUP(V219,'[1]PPTOS GENERALES 2024'!$AL$45:$BZ$56,28)*BM219</f>
        <v>0</v>
      </c>
      <c r="BO219" s="270"/>
      <c r="BP219" s="270">
        <f>VLOOKUP(V219,'[1]PPTOS GENERALES 2024'!$AL$45:$BZ$56,29)*BO219</f>
        <v>0</v>
      </c>
      <c r="BQ219" s="270"/>
      <c r="BR219" s="270">
        <f>VLOOKUP(V219,'[1]PPTOS GENERALES 2024'!$AL$45:$BZ$56,30)*BQ219</f>
        <v>0</v>
      </c>
      <c r="BS219" s="270"/>
      <c r="BT219" s="270">
        <f>VLOOKUP(V219,'[1]PPTOS GENERALES 2024'!$AL$45:$BZ$56,31)*BS219</f>
        <v>0</v>
      </c>
      <c r="BU219" s="270"/>
      <c r="BV219" s="270">
        <f>VLOOKUP(V219,'[1]PPTOS GENERALES 2024'!$AL$45:$BZ$56,32)*BU219</f>
        <v>0</v>
      </c>
      <c r="BW219" s="270"/>
      <c r="BX219" s="270">
        <f>VLOOKUP(V219,'[1]PPTOS GENERALES 2024'!$AL$45:$BZ$56,33)*BW219</f>
        <v>0</v>
      </c>
      <c r="BY219" s="270"/>
      <c r="BZ219" s="270">
        <f>VLOOKUP(V219,'[1]PPTOS GENERALES 2024'!$AL$45:$BZ$56,34)*BY219</f>
        <v>0</v>
      </c>
      <c r="CA219" s="270"/>
      <c r="CB219" s="270">
        <f>VLOOKUP(V219,'[1]PPTOS GENERALES 2024'!$AL$45:$BZ$56,35)*CA219</f>
        <v>0</v>
      </c>
      <c r="CC219" s="270">
        <v>0</v>
      </c>
      <c r="CD219" s="270">
        <f>VLOOKUP(V219,'[1]PPTOS GENERALES 2024'!$AL$45:$BZ$56,36)*CC219</f>
        <v>0</v>
      </c>
      <c r="CE219" s="270">
        <v>0</v>
      </c>
      <c r="CF219" s="270">
        <f>VLOOKUP(V219,'[1]PPTOS GENERALES 2024'!$AL$45:$BZ$56,37)*CE219</f>
        <v>0</v>
      </c>
      <c r="CG219" s="270">
        <v>0</v>
      </c>
      <c r="CH219" s="270">
        <f>VLOOKUP(V219,'[1]PPTOS GENERALES 2024'!$AL$45:$BZ$56,38)*CG219</f>
        <v>0</v>
      </c>
      <c r="CI219" s="270">
        <v>0</v>
      </c>
      <c r="CJ219" s="270">
        <f>VLOOKUP(V219,'[1]PPTOS GENERALES 2024'!$AL$45:$BZ$56,39)*CI219</f>
        <v>0</v>
      </c>
      <c r="CK219" s="270"/>
      <c r="CL219" s="270">
        <f>VLOOKUP(V219,'[1]PPTOS GENERALES 2024'!$AL$45:$BZ$56,40)*CK219</f>
        <v>0</v>
      </c>
      <c r="CM219" s="270"/>
      <c r="CN219" s="270">
        <f>VLOOKUP(V219,'[1]PPTOS GENERALES 2024'!$AL$45:$BZ$56,41)*CM219</f>
        <v>0</v>
      </c>
      <c r="CO219" s="391"/>
      <c r="CP219" s="391"/>
      <c r="CQ219" s="391"/>
      <c r="CR219" s="391">
        <f t="array" ref="CR219">ROUND((Z219*12)+(AC219*2),2)</f>
        <v>11884.58</v>
      </c>
      <c r="CS219" s="391"/>
      <c r="CT219" s="391">
        <f>SUM(CS219)</f>
        <v>0</v>
      </c>
      <c r="CU219" s="391">
        <f t="array" ref="CU219">ROUND((AA219*12)+ (AD219*2)+AB219,2)</f>
        <v>6087.96</v>
      </c>
      <c r="CV219" s="270">
        <f>SUM(CO219:CU219)</f>
        <v>17972.54</v>
      </c>
      <c r="CW219" s="391">
        <f t="array" ref="CW219">ROUND((AE219+AF219)*14,2)</f>
        <v>8581.86</v>
      </c>
      <c r="CX219" s="391">
        <f t="array" ref="CX219">ROUND(AG219*14,2)</f>
        <v>9905</v>
      </c>
      <c r="CY219" s="270">
        <f t="shared" ref="CY219:CY231" si="164">ROUND((AH219+AJ219+AL219+AN219+AP219+AR219+AT219+AV219+AX219+AZ219+BB219+BD219+BF219+BH219+BJ219+BL219+BN219+BP219+BR219+BT219+BV219+BX219+BZ219+CB219+CD219+CF219+CH219+CJ219+CL219+CN219)*14+(AI219)*14,2)</f>
        <v>11838.49</v>
      </c>
      <c r="CZ219" s="278">
        <f t="shared" ref="CZ219:CZ226" si="165">SUM(CX219:CY219)</f>
        <v>21743.489999999998</v>
      </c>
      <c r="DA219" s="129">
        <f>CO219+CP219+CS219+CR219+CT219+CU219+CW219+CX219+CY219</f>
        <v>48297.89</v>
      </c>
      <c r="DB219" s="390">
        <v>0</v>
      </c>
      <c r="DC219" s="400">
        <f t="shared" ref="DC219:DC226" si="166">((Z219*14)+(AA219*14)+(AE219*14)+(AF219*14)+(AG219*14)+(AJ219*12)+(AR219*12)+(AT219*12)+(AV219*12)+(AX219*12)+(BB219*12)+DB219)</f>
        <v>40058.621000000006</v>
      </c>
      <c r="DD219" s="401">
        <f t="shared" ref="DD219:DD226" si="167">((DC219/U219)-1)</f>
        <v>0.34508135235360426</v>
      </c>
      <c r="DE219" s="391">
        <f>-U219*DD219+(U219*3%)</f>
        <v>-9383.6142000000073</v>
      </c>
      <c r="DF219" s="391">
        <v>2868.3620666666702</v>
      </c>
      <c r="DG219" s="391">
        <f t="shared" ref="DG219:DG226" si="168">Z219+AA219+AE219+AF219+AG219+AH219+AI219+AJ219+AL219+AN219+AP219+AR219+AT219+AV219+AX219+AZ219+BB219</f>
        <v>3475.29675</v>
      </c>
      <c r="DH219" s="389" t="e">
        <f>#REF!-#REF!</f>
        <v>#REF!</v>
      </c>
      <c r="DI219" s="402" t="s">
        <v>122</v>
      </c>
      <c r="DJ219" s="628" t="s">
        <v>329</v>
      </c>
      <c r="DK219" s="284">
        <v>45658</v>
      </c>
      <c r="DL219" s="403">
        <f t="shared" ref="DL219:DL225" si="169">DATEDIF(DJ219,DK219,"y")/3</f>
        <v>14</v>
      </c>
      <c r="DM219" s="403">
        <f t="shared" ref="DM219:DM225" si="170">DATEDIF(DJ219,DK219,"y")/3</f>
        <v>14</v>
      </c>
      <c r="DN219" s="404">
        <f>ROUND(AF219/30,2)</f>
        <v>0</v>
      </c>
      <c r="DO219" s="405">
        <f>ROUND(AJ219/30,2)</f>
        <v>9.01</v>
      </c>
      <c r="DP219" s="405">
        <f>ROUND(AL219/30,2)</f>
        <v>0</v>
      </c>
      <c r="DQ219" s="405">
        <f>ROUND(AN219/30,2)</f>
        <v>19.18</v>
      </c>
      <c r="DR219" s="405">
        <f>ROUND(AP219/30,2)</f>
        <v>0</v>
      </c>
      <c r="DS219" s="405">
        <f>ROUND(AR219/30,2)</f>
        <v>0</v>
      </c>
      <c r="DT219" s="405">
        <f>ROUND(AT219/30,2)</f>
        <v>0</v>
      </c>
      <c r="DU219" s="405">
        <f>ROUND(AV219/30,2)</f>
        <v>0</v>
      </c>
      <c r="DV219" s="405">
        <f>ROUND(AX219/30,2)</f>
        <v>0</v>
      </c>
      <c r="DW219" s="405">
        <f>ROUND(AZ219/30,2)</f>
        <v>0</v>
      </c>
      <c r="DX219" s="405">
        <f>ROUND(BB219/30,2)</f>
        <v>0</v>
      </c>
      <c r="DY219" s="204"/>
      <c r="DZ219" s="406">
        <v>2</v>
      </c>
      <c r="EA219" s="406">
        <v>2268.23</v>
      </c>
      <c r="EB219" s="407" t="e">
        <f>#REF!-DZ219</f>
        <v>#REF!</v>
      </c>
      <c r="EC219" s="408">
        <f>DG219-EA219</f>
        <v>1207.06675</v>
      </c>
      <c r="ED219" s="409">
        <f>ROUND(DB219/2,2)</f>
        <v>0</v>
      </c>
      <c r="EE219" s="204"/>
      <c r="EF219" s="204"/>
      <c r="EG219" s="204"/>
      <c r="EH219" s="204"/>
      <c r="EI219" s="134" t="s">
        <v>343</v>
      </c>
      <c r="EJ219" s="124">
        <v>931</v>
      </c>
      <c r="EK219" s="295" t="s">
        <v>318</v>
      </c>
      <c r="EL219" s="205">
        <v>3</v>
      </c>
      <c r="EM219" s="205">
        <v>1</v>
      </c>
      <c r="EN219" s="300" t="s">
        <v>132</v>
      </c>
      <c r="EO219" s="537" t="s">
        <v>132</v>
      </c>
    </row>
    <row r="220" spans="1:1050" ht="26.1" customHeight="1" outlineLevel="2" x14ac:dyDescent="0.2">
      <c r="A220" s="386">
        <f>EJ220</f>
        <v>931</v>
      </c>
      <c r="B220" s="387" t="s">
        <v>137</v>
      </c>
      <c r="C220" s="387" t="s">
        <v>226</v>
      </c>
      <c r="D220" s="387" t="s">
        <v>114</v>
      </c>
      <c r="E220" s="387" t="s">
        <v>127</v>
      </c>
      <c r="F220" s="387" t="s">
        <v>247</v>
      </c>
      <c r="G220" s="388" t="s">
        <v>327</v>
      </c>
      <c r="H220" s="389" t="s">
        <v>130</v>
      </c>
      <c r="I220" s="389">
        <v>28</v>
      </c>
      <c r="J220" s="391">
        <v>1091.02</v>
      </c>
      <c r="K220" s="391"/>
      <c r="L220" s="409">
        <v>958.01</v>
      </c>
      <c r="M220" s="409">
        <v>853.21</v>
      </c>
      <c r="N220" s="409"/>
      <c r="O220" s="409"/>
      <c r="P220" s="409"/>
      <c r="Q220" s="408"/>
      <c r="R220" s="408"/>
      <c r="S220" s="408"/>
      <c r="T220" s="408">
        <f t="shared" si="161"/>
        <v>2902.24</v>
      </c>
      <c r="U220" s="408">
        <f t="shared" si="162"/>
        <v>38924.94</v>
      </c>
      <c r="V220" s="389">
        <v>11</v>
      </c>
      <c r="W220" s="392">
        <v>28</v>
      </c>
      <c r="X220" s="393">
        <f>VLOOKUP(W220,'[1]PPTOS GENERALES 2024'!$AL$11:$AN$40,3)*Y220</f>
        <v>1000.81</v>
      </c>
      <c r="Y220" s="394">
        <v>1</v>
      </c>
      <c r="Z220" s="395">
        <f>VLOOKUP(C220,'[1]PPTOS GENERALES 2024'!$AL$3:$AO$8,4)*Y220</f>
        <v>1333.4</v>
      </c>
      <c r="AA220" s="395">
        <f>VLOOKUP(C220,'[1]PPTOS GENERALES 2024'!$AL$3:$AP$8,5)*DM220*Y220</f>
        <v>51.32</v>
      </c>
      <c r="AB220" s="395"/>
      <c r="AC220" s="391">
        <f>VLOOKUP(C220,'[1]PPTOS GENERALES 2024'!$AU$3:$AV$8,2)*Y220</f>
        <v>822.82899999999995</v>
      </c>
      <c r="AD220" s="391">
        <f>VLOOKUP(C220,'[1]PPTOS GENERALES 2024'!$AU$3:$AW$8,3)*DM220*Y220</f>
        <v>31.682749999999999</v>
      </c>
      <c r="AE220" s="391">
        <f>VLOOKUP(I220,'[1]PPTOS GENERALES 2024'!$AL$11:$AN$40,3)*Y220</f>
        <v>1000.81</v>
      </c>
      <c r="AF220" s="391">
        <f t="shared" si="163"/>
        <v>0</v>
      </c>
      <c r="AG220" s="391">
        <f>VLOOKUP(V220,'[1]PPTOS GENERALES 2024'!$AL$45:$AU$56,10)*Y220</f>
        <v>1125.08</v>
      </c>
      <c r="AH220" s="391"/>
      <c r="AI220" s="391"/>
      <c r="AJ220" s="391"/>
      <c r="AK220" s="403">
        <v>0</v>
      </c>
      <c r="AL220" s="391">
        <f>VLOOKUP(V220,'[1]PPTOS GENERALES 2024'!$AL$45:$BB$56,12)*AK220</f>
        <v>0</v>
      </c>
      <c r="AM220" s="403">
        <v>1</v>
      </c>
      <c r="AN220" s="391">
        <f>VLOOKUP(V220,'[1]PPTOS GENERALES 2024'!$AL$45:$BB$56,14)*AM220</f>
        <v>925.36000000000013</v>
      </c>
      <c r="AO220" s="403"/>
      <c r="AP220" s="391">
        <f>VLOOKUP(V220,'[1]PPTOS GENERALES 2024'!$AL$45:$BB$56,15)*AO220</f>
        <v>0</v>
      </c>
      <c r="AQ220" s="403"/>
      <c r="AR220" s="391">
        <f>VLOOKUP(V220,'[1]PPTOS GENERALES 2024'!$AL$45:$BB$56,17)*AQ220</f>
        <v>0</v>
      </c>
      <c r="AS220" s="403"/>
      <c r="AT220" s="391">
        <f>VLOOKUP(V220,'[1]PPTOS GENERALES 2024'!$AL$45:$BG$56,18)*AS220</f>
        <v>0</v>
      </c>
      <c r="AU220" s="389"/>
      <c r="AV220" s="391">
        <f>VLOOKUP(V220,'[1]PPTOS GENERALES 2024'!$AL$45:$BG$56,19)*AU220</f>
        <v>0</v>
      </c>
      <c r="AW220" s="389"/>
      <c r="AX220" s="391">
        <f>VLOOKUP(V220,'[1]PPTOS GENERALES 2024'!$AL$45:$BG$56,20)*AW220</f>
        <v>0</v>
      </c>
      <c r="AY220" s="389"/>
      <c r="AZ220" s="391">
        <f>VLOOKUP(V220,'[1]PPTOS GENERALES 2024'!$AL$45:$BG$56,21)*AY220</f>
        <v>0</v>
      </c>
      <c r="BA220" s="389"/>
      <c r="BB220" s="391">
        <f>VLOOKUP(V220,'[1]PPTOS GENERALES 2024'!$AL$45:$BG$56,22)*BA220</f>
        <v>0</v>
      </c>
      <c r="BC220" s="389"/>
      <c r="BD220" s="270">
        <f>VLOOKUP(V220,'[1]PPTOS GENERALES 2024'!$AL$45:$BZ$56,23)*BC220</f>
        <v>0</v>
      </c>
      <c r="BE220" s="389"/>
      <c r="BF220" s="270">
        <f>VLOOKUP(V220,'[1]PPTOS GENERALES 2024'!$AL$45:$BZ$56,24)*BE220</f>
        <v>0</v>
      </c>
      <c r="BG220" s="389"/>
      <c r="BH220" s="270">
        <f>VLOOKUP(V220,'[1]PPTOS GENERALES 2024'!$AL$45:$BZ$56,25)*BG220</f>
        <v>0</v>
      </c>
      <c r="BI220" s="389"/>
      <c r="BJ220" s="270">
        <f>VLOOKUP(V220,'[1]PPTOS GENERALES 2024'!$AL$45:$BZ$56,26)*BI220</f>
        <v>0</v>
      </c>
      <c r="BK220" s="389"/>
      <c r="BL220" s="270">
        <f>VLOOKUP(V220,'[1]PPTOS GENERALES 2024'!$AL$45:$BZ$56,27)*BK220</f>
        <v>0</v>
      </c>
      <c r="BM220" s="270"/>
      <c r="BN220" s="270">
        <f>VLOOKUP(V220,'[1]PPTOS GENERALES 2024'!$AL$45:$BZ$56,28)*BM220</f>
        <v>0</v>
      </c>
      <c r="BO220" s="270"/>
      <c r="BP220" s="270">
        <f>VLOOKUP(V220,'[1]PPTOS GENERALES 2024'!$AL$45:$BZ$56,29)*BO220</f>
        <v>0</v>
      </c>
      <c r="BQ220" s="270"/>
      <c r="BR220" s="270">
        <f>VLOOKUP(V220,'[1]PPTOS GENERALES 2024'!$AL$45:$BZ$56,30)*BQ220</f>
        <v>0</v>
      </c>
      <c r="BS220" s="270"/>
      <c r="BT220" s="270">
        <f>VLOOKUP(V220,'[1]PPTOS GENERALES 2024'!$AL$45:$BZ$56,31)*BS220</f>
        <v>0</v>
      </c>
      <c r="BU220" s="270"/>
      <c r="BV220" s="270">
        <f>VLOOKUP(V220,'[1]PPTOS GENERALES 2024'!$AL$45:$BZ$56,32)*BU220</f>
        <v>0</v>
      </c>
      <c r="BW220" s="270"/>
      <c r="BX220" s="270">
        <f>VLOOKUP(V220,'[1]PPTOS GENERALES 2024'!$AL$45:$BZ$56,33)*BW220</f>
        <v>0</v>
      </c>
      <c r="BY220" s="270"/>
      <c r="BZ220" s="270">
        <f>VLOOKUP(V220,'[1]PPTOS GENERALES 2024'!$AL$45:$BZ$56,34)*BY220</f>
        <v>0</v>
      </c>
      <c r="CA220" s="270"/>
      <c r="CB220" s="270">
        <f>VLOOKUP(V220,'[1]PPTOS GENERALES 2024'!$AL$45:$BZ$56,35)*CA220</f>
        <v>0</v>
      </c>
      <c r="CC220" s="270">
        <v>0</v>
      </c>
      <c r="CD220" s="270">
        <f>VLOOKUP(V220,'[1]PPTOS GENERALES 2024'!$AL$45:$BZ$56,36)*CC220</f>
        <v>0</v>
      </c>
      <c r="CE220" s="270">
        <v>0</v>
      </c>
      <c r="CF220" s="270">
        <f>VLOOKUP(V220,'[1]PPTOS GENERALES 2024'!$AL$45:$BZ$56,37)*CE220</f>
        <v>0</v>
      </c>
      <c r="CG220" s="270">
        <v>0</v>
      </c>
      <c r="CH220" s="270">
        <f>VLOOKUP(V220,'[1]PPTOS GENERALES 2024'!$AL$45:$BZ$56,38)*CG220</f>
        <v>0</v>
      </c>
      <c r="CI220" s="270">
        <v>0</v>
      </c>
      <c r="CJ220" s="270">
        <f>VLOOKUP(V220,'[1]PPTOS GENERALES 2024'!$AL$45:$BZ$56,39)*CI220</f>
        <v>0</v>
      </c>
      <c r="CK220" s="270"/>
      <c r="CL220" s="270">
        <f>VLOOKUP(V220,'[1]PPTOS GENERALES 2024'!$AL$45:$BZ$56,40)*CK220</f>
        <v>0</v>
      </c>
      <c r="CM220" s="270"/>
      <c r="CN220" s="270">
        <f>VLOOKUP(V220,'[1]PPTOS GENERALES 2024'!$AL$45:$BZ$56,41)*CM220</f>
        <v>0</v>
      </c>
      <c r="CO220" s="270">
        <f>ROUND((Z220*12)+(AC220*2),2)</f>
        <v>17646.46</v>
      </c>
      <c r="CP220" s="391"/>
      <c r="CQ220" s="391"/>
      <c r="CR220" s="391"/>
      <c r="CS220" s="391"/>
      <c r="CT220" s="391"/>
      <c r="CU220" s="391">
        <f t="array" ref="CU220">ROUND((AA220*12)+ (AD220*2)+AB220,2)</f>
        <v>679.21</v>
      </c>
      <c r="CV220" s="270">
        <f>SUM(CO220:CU220)</f>
        <v>18325.669999999998</v>
      </c>
      <c r="CW220" s="391">
        <f t="array" ref="CW220">ROUND((AE220+AF220)*14,2)</f>
        <v>14011.34</v>
      </c>
      <c r="CX220" s="391">
        <f t="array" ref="CX220">ROUND(AG220*14,2)</f>
        <v>15751.12</v>
      </c>
      <c r="CY220" s="270">
        <f t="shared" si="164"/>
        <v>12955.04</v>
      </c>
      <c r="CZ220" s="278">
        <f t="shared" si="165"/>
        <v>28706.160000000003</v>
      </c>
      <c r="DA220" s="129">
        <f>CO220+CP220+CS220+CR220+CT220+CU220+CW220+CX220+CY220</f>
        <v>61043.17</v>
      </c>
      <c r="DB220" s="390">
        <v>0</v>
      </c>
      <c r="DC220" s="400">
        <f t="shared" si="166"/>
        <v>49148.539999999994</v>
      </c>
      <c r="DD220" s="401">
        <f t="shared" si="167"/>
        <v>0.26264908821953203</v>
      </c>
      <c r="DE220" s="391"/>
      <c r="DF220" s="391"/>
      <c r="DG220" s="391">
        <f t="shared" si="168"/>
        <v>4435.9699999999993</v>
      </c>
      <c r="DH220" s="389" t="e">
        <f>#REF!-#REF!</f>
        <v>#REF!</v>
      </c>
      <c r="DI220" s="402" t="s">
        <v>122</v>
      </c>
      <c r="DJ220" s="413">
        <v>44896</v>
      </c>
      <c r="DK220" s="411">
        <v>45992</v>
      </c>
      <c r="DL220" s="403">
        <f t="shared" si="169"/>
        <v>1</v>
      </c>
      <c r="DM220" s="403">
        <f t="shared" si="170"/>
        <v>1</v>
      </c>
      <c r="DN220" s="404">
        <f>ROUND(AF220/30,2)</f>
        <v>0</v>
      </c>
      <c r="DO220" s="405">
        <f>ROUND(AJ220/30,2)</f>
        <v>0</v>
      </c>
      <c r="DP220" s="405">
        <f>ROUND(AL220/30,2)</f>
        <v>0</v>
      </c>
      <c r="DQ220" s="405">
        <f>ROUND(AN220/30,2)</f>
        <v>30.85</v>
      </c>
      <c r="DR220" s="405">
        <f>ROUND(AP220/30,2)</f>
        <v>0</v>
      </c>
      <c r="DS220" s="405">
        <f>ROUND(AR220/30,2)</f>
        <v>0</v>
      </c>
      <c r="DT220" s="405">
        <f>ROUND(AT220/30,2)</f>
        <v>0</v>
      </c>
      <c r="DU220" s="405">
        <f>ROUND(AV220/30,2)</f>
        <v>0</v>
      </c>
      <c r="DV220" s="405">
        <f>ROUND(AX220/30,2)</f>
        <v>0</v>
      </c>
      <c r="DW220" s="405">
        <f>ROUND(AZ220/30,2)</f>
        <v>0</v>
      </c>
      <c r="DX220" s="405">
        <f>ROUND(BB220/30,2)</f>
        <v>0</v>
      </c>
      <c r="DY220" s="204"/>
      <c r="DZ220" s="406">
        <v>725</v>
      </c>
      <c r="EA220" s="406">
        <v>5135.2299999999996</v>
      </c>
      <c r="EB220" s="407" t="e">
        <f>#REF!-DZ220</f>
        <v>#REF!</v>
      </c>
      <c r="EC220" s="408">
        <f>DG220-EA220</f>
        <v>-699.26000000000022</v>
      </c>
      <c r="ED220" s="409">
        <f>ROUND(DB220/2,2)</f>
        <v>0</v>
      </c>
      <c r="EE220" s="204"/>
      <c r="EF220" s="204"/>
      <c r="EG220" s="204"/>
      <c r="EH220" s="204"/>
      <c r="EI220" s="134" t="s">
        <v>343</v>
      </c>
      <c r="EJ220" s="124">
        <v>931</v>
      </c>
      <c r="EK220" s="295" t="s">
        <v>318</v>
      </c>
      <c r="EL220" s="205">
        <v>3</v>
      </c>
      <c r="EM220" s="205">
        <v>1</v>
      </c>
      <c r="EN220" s="300" t="s">
        <v>132</v>
      </c>
      <c r="EO220" s="537" t="s">
        <v>132</v>
      </c>
    </row>
    <row r="221" spans="1:1050" ht="26.1" customHeight="1" outlineLevel="2" x14ac:dyDescent="0.2">
      <c r="A221" s="386">
        <f>EJ221</f>
        <v>931</v>
      </c>
      <c r="B221" s="387" t="s">
        <v>137</v>
      </c>
      <c r="C221" s="387" t="s">
        <v>178</v>
      </c>
      <c r="D221" s="387" t="s">
        <v>114</v>
      </c>
      <c r="E221" s="387" t="s">
        <v>234</v>
      </c>
      <c r="F221" s="387"/>
      <c r="G221" s="388" t="s">
        <v>235</v>
      </c>
      <c r="H221" s="389" t="s">
        <v>130</v>
      </c>
      <c r="I221" s="389">
        <v>22</v>
      </c>
      <c r="J221" s="391">
        <v>564.39</v>
      </c>
      <c r="K221" s="391">
        <v>84.15</v>
      </c>
      <c r="L221" s="409">
        <v>390.4</v>
      </c>
      <c r="M221" s="409">
        <v>265.97000000000003</v>
      </c>
      <c r="N221" s="409"/>
      <c r="O221" s="409"/>
      <c r="P221" s="409"/>
      <c r="Q221" s="408"/>
      <c r="R221" s="408"/>
      <c r="S221" s="408"/>
      <c r="T221" s="408">
        <f t="shared" si="161"/>
        <v>1304.9100000000001</v>
      </c>
      <c r="U221" s="408">
        <f t="shared" si="162"/>
        <v>17736.8</v>
      </c>
      <c r="V221" s="389">
        <v>7</v>
      </c>
      <c r="W221" s="392">
        <v>22</v>
      </c>
      <c r="X221" s="393">
        <f>VLOOKUP(W221,'[1]PPTOS GENERALES 2024'!$AL$11:$AN$40,3)*Y221</f>
        <v>612.99</v>
      </c>
      <c r="Y221" s="394">
        <v>1</v>
      </c>
      <c r="Z221" s="395">
        <f>VLOOKUP(C221,'[1]PPTOS GENERALES 2024'!$AL$3:$AO$8,4)*Y221</f>
        <v>865.68</v>
      </c>
      <c r="AA221" s="395">
        <f>VLOOKUP(C221,'[1]PPTOS GENERALES 2024'!$AL$3:$AP$8,5)*DM221*Y221</f>
        <v>359.04</v>
      </c>
      <c r="AB221" s="395"/>
      <c r="AC221" s="391">
        <f>VLOOKUP(C221,'[1]PPTOS GENERALES 2024'!$AU$3:$AV$8,2)*Y221</f>
        <v>748.20899999999995</v>
      </c>
      <c r="AD221" s="391">
        <f>VLOOKUP(C221,'[1]PPTOS GENERALES 2024'!$AU$3:$AW$8,3)*DM221*Y221</f>
        <v>309.93266666666665</v>
      </c>
      <c r="AE221" s="396">
        <f>VLOOKUP(I221,'[1]PPTOS GENERALES 2024'!$AL$11:$AN$40,3)*Y221</f>
        <v>612.99</v>
      </c>
      <c r="AF221" s="391">
        <f t="shared" si="163"/>
        <v>0</v>
      </c>
      <c r="AG221" s="391">
        <f>VLOOKUP(V221,'[1]PPTOS GENERALES 2024'!$AL$45:$AU$56,10)*Y221</f>
        <v>707.5</v>
      </c>
      <c r="AH221" s="391"/>
      <c r="AI221" s="391"/>
      <c r="AJ221" s="391"/>
      <c r="AK221" s="397"/>
      <c r="AL221" s="391">
        <f>VLOOKUP(V221,'[1]PPTOS GENERALES 2024'!$AL$45:$BB$56,12)*AK221</f>
        <v>0</v>
      </c>
      <c r="AM221" s="397"/>
      <c r="AN221" s="391">
        <f>VLOOKUP(V221,'[1]PPTOS GENERALES 2024'!$AL$45:$BB$56,14)*AM221</f>
        <v>0</v>
      </c>
      <c r="AO221" s="397">
        <v>1</v>
      </c>
      <c r="AP221" s="391">
        <f>VLOOKUP(V221,'[1]PPTOS GENERALES 2024'!$AL$45:$BB$56,15)*AO221</f>
        <v>287.68</v>
      </c>
      <c r="AQ221" s="397"/>
      <c r="AR221" s="391">
        <f>VLOOKUP(V221,'[1]PPTOS GENERALES 2024'!$AL$45:$BB$56,17)*AQ221</f>
        <v>0</v>
      </c>
      <c r="AS221" s="397"/>
      <c r="AT221" s="391">
        <f>VLOOKUP(V221,'[1]PPTOS GENERALES 2024'!$AL$45:$BG$56,18)*AS221</f>
        <v>0</v>
      </c>
      <c r="AU221" s="398"/>
      <c r="AV221" s="391">
        <f>VLOOKUP(V221,'[1]PPTOS GENERALES 2024'!$AL$45:$BG$56,19)*AU221</f>
        <v>0</v>
      </c>
      <c r="AW221" s="398"/>
      <c r="AX221" s="391">
        <f>VLOOKUP(V221,'[1]PPTOS GENERALES 2024'!$AL$45:$BG$56,20)*AW221</f>
        <v>0</v>
      </c>
      <c r="AY221" s="398"/>
      <c r="AZ221" s="391">
        <f>VLOOKUP(V221,'[1]PPTOS GENERALES 2024'!$AL$45:$BG$56,21)*AY221</f>
        <v>0</v>
      </c>
      <c r="BA221" s="398"/>
      <c r="BB221" s="391">
        <f>VLOOKUP(V221,'[1]PPTOS GENERALES 2024'!$AL$45:$BG$56,22)*BA221</f>
        <v>0</v>
      </c>
      <c r="BC221" s="398"/>
      <c r="BD221" s="270">
        <f>VLOOKUP(V221,'[1]PPTOS GENERALES 2024'!$AL$45:$BZ$56,23)*BC221</f>
        <v>0</v>
      </c>
      <c r="BE221" s="398"/>
      <c r="BF221" s="270">
        <f>VLOOKUP(V221,'[1]PPTOS GENERALES 2024'!$AL$45:$BZ$56,24)*BE221</f>
        <v>0</v>
      </c>
      <c r="BG221" s="398"/>
      <c r="BH221" s="270">
        <f>VLOOKUP(V221,'[1]PPTOS GENERALES 2024'!$AL$45:$BZ$56,25)*BG221</f>
        <v>0</v>
      </c>
      <c r="BI221" s="398"/>
      <c r="BJ221" s="270">
        <f>VLOOKUP(V221,'[1]PPTOS GENERALES 2024'!$AL$45:$BZ$56,26)*BI221</f>
        <v>0</v>
      </c>
      <c r="BK221" s="398"/>
      <c r="BL221" s="270">
        <f>VLOOKUP(V221,'[1]PPTOS GENERALES 2024'!$AL$45:$BZ$56,27)*BK221</f>
        <v>0</v>
      </c>
      <c r="BM221" s="270"/>
      <c r="BN221" s="270">
        <f>VLOOKUP(V221,'[1]PPTOS GENERALES 2024'!$AL$45:$BZ$56,28)*BM221</f>
        <v>0</v>
      </c>
      <c r="BO221" s="270"/>
      <c r="BP221" s="270">
        <f>VLOOKUP(V221,'[1]PPTOS GENERALES 2024'!$AL$45:$BZ$56,29)*BO221</f>
        <v>0</v>
      </c>
      <c r="BQ221" s="270"/>
      <c r="BR221" s="270">
        <f>VLOOKUP(V221,'[1]PPTOS GENERALES 2024'!$AL$45:$BZ$56,30)*BQ221</f>
        <v>0</v>
      </c>
      <c r="BS221" s="270"/>
      <c r="BT221" s="270">
        <f>VLOOKUP(V221,'[1]PPTOS GENERALES 2024'!$AL$45:$BZ$56,31)*BS221</f>
        <v>0</v>
      </c>
      <c r="BU221" s="270"/>
      <c r="BV221" s="270">
        <f>VLOOKUP(V221,'[1]PPTOS GENERALES 2024'!$AL$45:$BZ$56,32)*BU221</f>
        <v>0</v>
      </c>
      <c r="BW221" s="270"/>
      <c r="BX221" s="270">
        <f>VLOOKUP(V221,'[1]PPTOS GENERALES 2024'!$AL$45:$BZ$56,33)*BW221</f>
        <v>0</v>
      </c>
      <c r="BY221" s="270"/>
      <c r="BZ221" s="270">
        <f>VLOOKUP(V221,'[1]PPTOS GENERALES 2024'!$AL$45:$BZ$56,34)*BY221</f>
        <v>0</v>
      </c>
      <c r="CA221" s="270"/>
      <c r="CB221" s="270">
        <f>VLOOKUP(V221,'[1]PPTOS GENERALES 2024'!$AL$45:$BZ$56,35)*CA221</f>
        <v>0</v>
      </c>
      <c r="CC221" s="270">
        <v>0</v>
      </c>
      <c r="CD221" s="270">
        <f>VLOOKUP(V221,'[1]PPTOS GENERALES 2024'!$AL$45:$BZ$56,36)*CC221</f>
        <v>0</v>
      </c>
      <c r="CE221" s="270">
        <v>0</v>
      </c>
      <c r="CF221" s="270">
        <f>VLOOKUP(V221,'[1]PPTOS GENERALES 2024'!$AL$45:$BZ$56,37)*CE221</f>
        <v>0</v>
      </c>
      <c r="CG221" s="270">
        <v>0</v>
      </c>
      <c r="CH221" s="270">
        <f>VLOOKUP(V221,'[1]PPTOS GENERALES 2024'!$AL$45:$BZ$56,38)*CG221</f>
        <v>0</v>
      </c>
      <c r="CI221" s="270">
        <v>0</v>
      </c>
      <c r="CJ221" s="270">
        <f>VLOOKUP(V221,'[1]PPTOS GENERALES 2024'!$AL$45:$BZ$56,39)*CI221</f>
        <v>0</v>
      </c>
      <c r="CK221" s="270"/>
      <c r="CL221" s="270">
        <f>VLOOKUP(V221,'[1]PPTOS GENERALES 2024'!$AL$45:$BZ$56,40)*CK221</f>
        <v>0</v>
      </c>
      <c r="CM221" s="270"/>
      <c r="CN221" s="270">
        <f>VLOOKUP(V221,'[1]PPTOS GENERALES 2024'!$AL$45:$BZ$56,41)*CM221</f>
        <v>0</v>
      </c>
      <c r="CO221" s="391"/>
      <c r="CP221" s="391"/>
      <c r="CQ221" s="391"/>
      <c r="CR221" s="391">
        <f t="array" ref="CR221">ROUND((Z221*12)+(AC221*2),2)</f>
        <v>11884.58</v>
      </c>
      <c r="CS221" s="391"/>
      <c r="CT221" s="391">
        <v>0</v>
      </c>
      <c r="CU221" s="391">
        <f t="array" ref="CU221">ROUND((AA221*12)+ (AD221*2)+AB221,2)</f>
        <v>4928.3500000000004</v>
      </c>
      <c r="CV221" s="270">
        <f>SUM(CO221:CU221)</f>
        <v>16812.93</v>
      </c>
      <c r="CW221" s="391">
        <f t="array" ref="CW221">ROUND((AE221+AF221)*14,2)</f>
        <v>8581.86</v>
      </c>
      <c r="CX221" s="391">
        <f t="array" ref="CX221">ROUND(AG221*14,2)</f>
        <v>9905</v>
      </c>
      <c r="CY221" s="270">
        <f t="shared" si="164"/>
        <v>4027.52</v>
      </c>
      <c r="CZ221" s="278">
        <f t="shared" si="165"/>
        <v>13932.52</v>
      </c>
      <c r="DA221" s="129">
        <f>CO221+CP221+CS221+CR221+CT221+CU221+CW221+CX221+CY221</f>
        <v>39327.31</v>
      </c>
      <c r="DB221" s="390">
        <v>0</v>
      </c>
      <c r="DC221" s="400">
        <f t="shared" si="166"/>
        <v>35632.94</v>
      </c>
      <c r="DD221" s="401">
        <f t="shared" si="167"/>
        <v>1.0089835821568718</v>
      </c>
      <c r="DE221" s="391"/>
      <c r="DF221" s="391"/>
      <c r="DG221" s="391">
        <f t="shared" si="168"/>
        <v>2832.89</v>
      </c>
      <c r="DH221" s="389" t="e">
        <f>#REF!-#REF!</f>
        <v>#REF!</v>
      </c>
      <c r="DI221" s="402" t="s">
        <v>122</v>
      </c>
      <c r="DJ221" s="402" t="s">
        <v>344</v>
      </c>
      <c r="DK221" s="284">
        <v>45658</v>
      </c>
      <c r="DL221" s="403">
        <f t="shared" si="169"/>
        <v>11.333333333333334</v>
      </c>
      <c r="DM221" s="403">
        <f t="shared" si="170"/>
        <v>11.333333333333334</v>
      </c>
      <c r="DN221" s="404">
        <f>ROUND(AF221/30,2)</f>
        <v>0</v>
      </c>
      <c r="DO221" s="405">
        <f>ROUND(AJ221/30,2)</f>
        <v>0</v>
      </c>
      <c r="DP221" s="405">
        <f>ROUND(AL221/30,2)</f>
        <v>0</v>
      </c>
      <c r="DQ221" s="405">
        <f>ROUND(AN221/30,2)</f>
        <v>0</v>
      </c>
      <c r="DR221" s="405">
        <f>ROUND(AP221/30,2)</f>
        <v>9.59</v>
      </c>
      <c r="DS221" s="405">
        <f>ROUND(AR221/30,2)</f>
        <v>0</v>
      </c>
      <c r="DT221" s="405">
        <f>ROUND(AT221/30,2)</f>
        <v>0</v>
      </c>
      <c r="DU221" s="405">
        <f>ROUND(AV221/30,2)</f>
        <v>0</v>
      </c>
      <c r="DV221" s="405">
        <f>ROUND(AX221/30,2)</f>
        <v>0</v>
      </c>
      <c r="DW221" s="405">
        <f>ROUND(AZ221/30,2)</f>
        <v>0</v>
      </c>
      <c r="DX221" s="405">
        <f>ROUND(BB221/30,2)</f>
        <v>0</v>
      </c>
      <c r="DY221" s="204"/>
      <c r="DZ221" s="406">
        <v>105</v>
      </c>
      <c r="EA221" s="406">
        <v>1476.42</v>
      </c>
      <c r="EB221" s="407" t="e">
        <f>#REF!-DZ221</f>
        <v>#REF!</v>
      </c>
      <c r="EC221" s="408">
        <f>DG221-EA221</f>
        <v>1356.4699999999998</v>
      </c>
      <c r="ED221" s="409">
        <f>ROUND(DB221/2,2)</f>
        <v>0</v>
      </c>
      <c r="EE221" s="204"/>
      <c r="EF221" s="204"/>
      <c r="EG221" s="204"/>
      <c r="EH221" s="204"/>
      <c r="EI221" s="134" t="s">
        <v>343</v>
      </c>
      <c r="EJ221" s="124">
        <v>931</v>
      </c>
      <c r="EK221" s="295" t="s">
        <v>318</v>
      </c>
      <c r="EL221" s="205">
        <v>3</v>
      </c>
      <c r="EM221" s="205">
        <v>1</v>
      </c>
      <c r="EN221" s="300" t="s">
        <v>132</v>
      </c>
      <c r="EO221" s="537" t="s">
        <v>132</v>
      </c>
    </row>
    <row r="222" spans="1:1050" ht="26.1" customHeight="1" outlineLevel="2" x14ac:dyDescent="0.2">
      <c r="A222" s="386">
        <f>EJ222</f>
        <v>931</v>
      </c>
      <c r="B222" s="387" t="s">
        <v>137</v>
      </c>
      <c r="C222" s="387" t="s">
        <v>178</v>
      </c>
      <c r="D222" s="387" t="s">
        <v>114</v>
      </c>
      <c r="E222" s="387" t="s">
        <v>234</v>
      </c>
      <c r="F222" s="387"/>
      <c r="G222" s="388" t="s">
        <v>235</v>
      </c>
      <c r="H222" s="389" t="s">
        <v>130</v>
      </c>
      <c r="I222" s="389">
        <v>20</v>
      </c>
      <c r="J222" s="391">
        <v>564.39</v>
      </c>
      <c r="K222" s="391">
        <v>100.98</v>
      </c>
      <c r="L222" s="391">
        <v>390.4</v>
      </c>
      <c r="M222" s="391">
        <v>265.97000000000003</v>
      </c>
      <c r="N222" s="391"/>
      <c r="O222" s="391"/>
      <c r="P222" s="391"/>
      <c r="Q222" s="391"/>
      <c r="R222" s="391"/>
      <c r="S222" s="391"/>
      <c r="T222" s="391">
        <f t="shared" si="161"/>
        <v>1321.74</v>
      </c>
      <c r="U222" s="391">
        <f t="shared" si="162"/>
        <v>17972.419999999998</v>
      </c>
      <c r="V222" s="389">
        <v>5</v>
      </c>
      <c r="W222" s="392">
        <v>20</v>
      </c>
      <c r="X222" s="393">
        <f>VLOOKUP(W222,'[1]PPTOS GENERALES 2024'!$AL$11:$AN$40,3)*Y222</f>
        <v>528.66</v>
      </c>
      <c r="Y222" s="394">
        <v>1</v>
      </c>
      <c r="Z222" s="395">
        <f>VLOOKUP(C222,'[1]PPTOS GENERALES 2024'!$AL$3:$AO$8,4)*Y222</f>
        <v>865.68</v>
      </c>
      <c r="AA222" s="395">
        <f>VLOOKUP(C222,'[1]PPTOS GENERALES 2024'!$AL$3:$AP$8,5)*DM222*Y222</f>
        <v>380.15999999999997</v>
      </c>
      <c r="AB222" s="395"/>
      <c r="AC222" s="391">
        <f>VLOOKUP(C222,'[1]PPTOS GENERALES 2024'!$AU$3:$AV$8,2)*Y222</f>
        <v>748.20899999999995</v>
      </c>
      <c r="AD222" s="391">
        <f>VLOOKUP(C222,'[1]PPTOS GENERALES 2024'!$AU$3:$AW$8,3)*DM222*Y222</f>
        <v>328.16399999999999</v>
      </c>
      <c r="AE222" s="396">
        <f>VLOOKUP(I222,'[1]PPTOS GENERALES 2024'!$AL$11:$AN$40,3)*Y222</f>
        <v>528.66</v>
      </c>
      <c r="AF222" s="391">
        <f t="shared" si="163"/>
        <v>0</v>
      </c>
      <c r="AG222" s="391">
        <f>VLOOKUP(V222,'[1]PPTOS GENERALES 2024'!$AL$45:$AU$56,10)*Y222</f>
        <v>543.62</v>
      </c>
      <c r="AH222" s="391"/>
      <c r="AI222" s="391"/>
      <c r="AJ222" s="391"/>
      <c r="AK222" s="397"/>
      <c r="AL222" s="391">
        <f>VLOOKUP(V222,'[1]PPTOS GENERALES 2024'!$AL$45:$BB$56,12)*AK222</f>
        <v>0</v>
      </c>
      <c r="AM222" s="397"/>
      <c r="AN222" s="391">
        <f>VLOOKUP(V222,'[1]PPTOS GENERALES 2024'!$AL$45:$BB$56,14)*AM222</f>
        <v>0</v>
      </c>
      <c r="AO222" s="397">
        <v>1</v>
      </c>
      <c r="AP222" s="391">
        <f>VLOOKUP(V222,'[1]PPTOS GENERALES 2024'!$AL$45:$BB$56,15)*AO222</f>
        <v>232.57600000000002</v>
      </c>
      <c r="AQ222" s="397"/>
      <c r="AR222" s="391">
        <f>VLOOKUP(V222,'[1]PPTOS GENERALES 2024'!$AL$45:$BB$56,17)*AQ222</f>
        <v>0</v>
      </c>
      <c r="AS222" s="397"/>
      <c r="AT222" s="391">
        <f>VLOOKUP(V222,'[1]PPTOS GENERALES 2024'!$AL$45:$BG$56,18)*AS222</f>
        <v>0</v>
      </c>
      <c r="AU222" s="398"/>
      <c r="AV222" s="391">
        <f>VLOOKUP(V222,'[1]PPTOS GENERALES 2024'!$AL$45:$BG$56,19)*AU222</f>
        <v>0</v>
      </c>
      <c r="AW222" s="398"/>
      <c r="AX222" s="391">
        <f>VLOOKUP(V222,'[1]PPTOS GENERALES 2024'!$AL$45:$BG$56,20)*AW222</f>
        <v>0</v>
      </c>
      <c r="AY222" s="398"/>
      <c r="AZ222" s="391">
        <f>VLOOKUP(V222,'[1]PPTOS GENERALES 2024'!$AL$45:$BG$56,21)*AY222</f>
        <v>0</v>
      </c>
      <c r="BA222" s="398"/>
      <c r="BB222" s="391">
        <f>VLOOKUP(V222,'[1]PPTOS GENERALES 2024'!$AL$45:$BG$56,22)*BA222</f>
        <v>0</v>
      </c>
      <c r="BC222" s="398"/>
      <c r="BD222" s="270">
        <f>VLOOKUP(V222,'[1]PPTOS GENERALES 2024'!$AL$45:$BZ$56,23)*BC222</f>
        <v>0</v>
      </c>
      <c r="BE222" s="398"/>
      <c r="BF222" s="270">
        <f>VLOOKUP(V222,'[1]PPTOS GENERALES 2024'!$AL$45:$BZ$56,24)*BE222</f>
        <v>0</v>
      </c>
      <c r="BG222" s="398"/>
      <c r="BH222" s="270">
        <f>VLOOKUP(V222,'[1]PPTOS GENERALES 2024'!$AL$45:$BZ$56,25)*BG222</f>
        <v>0</v>
      </c>
      <c r="BI222" s="398"/>
      <c r="BJ222" s="270">
        <f>VLOOKUP(V222,'[1]PPTOS GENERALES 2024'!$AL$45:$BZ$56,26)*BI222</f>
        <v>0</v>
      </c>
      <c r="BK222" s="398"/>
      <c r="BL222" s="270">
        <f>VLOOKUP(V222,'[1]PPTOS GENERALES 2024'!$AL$45:$BZ$56,27)*BK222</f>
        <v>0</v>
      </c>
      <c r="BM222" s="270"/>
      <c r="BN222" s="270">
        <f>VLOOKUP(V222,'[1]PPTOS GENERALES 2024'!$AL$45:$BZ$56,28)*BM222</f>
        <v>0</v>
      </c>
      <c r="BO222" s="270"/>
      <c r="BP222" s="270">
        <f>VLOOKUP(V222,'[1]PPTOS GENERALES 2024'!$AL$45:$BZ$56,29)*BO222</f>
        <v>0</v>
      </c>
      <c r="BQ222" s="270"/>
      <c r="BR222" s="270">
        <f>VLOOKUP(V222,'[1]PPTOS GENERALES 2024'!$AL$45:$BZ$56,30)*BQ222</f>
        <v>0</v>
      </c>
      <c r="BS222" s="270"/>
      <c r="BT222" s="270">
        <f>VLOOKUP(V222,'[1]PPTOS GENERALES 2024'!$AL$45:$BZ$56,31)*BS222</f>
        <v>0</v>
      </c>
      <c r="BU222" s="270"/>
      <c r="BV222" s="270">
        <f>VLOOKUP(V222,'[1]PPTOS GENERALES 2024'!$AL$45:$BZ$56,32)*BU222</f>
        <v>0</v>
      </c>
      <c r="BW222" s="270"/>
      <c r="BX222" s="270">
        <f>VLOOKUP(V222,'[1]PPTOS GENERALES 2024'!$AL$45:$BZ$56,33)*BW222</f>
        <v>0</v>
      </c>
      <c r="BY222" s="270"/>
      <c r="BZ222" s="270">
        <f>VLOOKUP(V222,'[1]PPTOS GENERALES 2024'!$AL$45:$BZ$56,34)*BY222</f>
        <v>0</v>
      </c>
      <c r="CA222" s="270"/>
      <c r="CB222" s="270">
        <f>VLOOKUP(V222,'[1]PPTOS GENERALES 2024'!$AL$45:$BZ$56,35)*CA222</f>
        <v>0</v>
      </c>
      <c r="CC222" s="270">
        <v>0</v>
      </c>
      <c r="CD222" s="270">
        <f>VLOOKUP(V222,'[1]PPTOS GENERALES 2024'!$AL$45:$BZ$56,36)*CC222</f>
        <v>0</v>
      </c>
      <c r="CE222" s="270">
        <v>0</v>
      </c>
      <c r="CF222" s="270">
        <f>VLOOKUP(V222,'[1]PPTOS GENERALES 2024'!$AL$45:$BZ$56,37)*CE222</f>
        <v>0</v>
      </c>
      <c r="CG222" s="270">
        <v>0</v>
      </c>
      <c r="CH222" s="270">
        <f>VLOOKUP(V222,'[1]PPTOS GENERALES 2024'!$AL$45:$BZ$56,38)*CG222</f>
        <v>0</v>
      </c>
      <c r="CI222" s="270">
        <v>0</v>
      </c>
      <c r="CJ222" s="270">
        <f>VLOOKUP(V222,'[1]PPTOS GENERALES 2024'!$AL$45:$BZ$56,39)*CI222</f>
        <v>0</v>
      </c>
      <c r="CK222" s="270"/>
      <c r="CL222" s="270">
        <f>VLOOKUP(V222,'[1]PPTOS GENERALES 2024'!$AL$45:$BZ$56,40)*CK222</f>
        <v>0</v>
      </c>
      <c r="CM222" s="270"/>
      <c r="CN222" s="270">
        <f>VLOOKUP(V222,'[1]PPTOS GENERALES 2024'!$AL$45:$BZ$56,41)*CM222</f>
        <v>0</v>
      </c>
      <c r="CO222" s="391"/>
      <c r="CP222" s="391"/>
      <c r="CQ222" s="391"/>
      <c r="CR222" s="391">
        <f t="array" ref="CR222">ROUND((Z222*12)+(AC222*2),2)</f>
        <v>11884.58</v>
      </c>
      <c r="CS222" s="391"/>
      <c r="CT222" s="391"/>
      <c r="CU222" s="391">
        <f t="array" ref="CU222">ROUND((AA222*12)+ (AD222*2)+AB222,2)</f>
        <v>5218.25</v>
      </c>
      <c r="CV222" s="270">
        <f>SUM(CO222:CU222)</f>
        <v>17102.830000000002</v>
      </c>
      <c r="CW222" s="391">
        <f t="array" ref="CW222">ROUND((AE222+AF222)*14,2)</f>
        <v>7401.24</v>
      </c>
      <c r="CX222" s="391">
        <f t="array" ref="CX222">ROUND(AG222*14,2)</f>
        <v>7610.68</v>
      </c>
      <c r="CY222" s="270">
        <f t="shared" si="164"/>
        <v>3256.06</v>
      </c>
      <c r="CZ222" s="278">
        <f t="shared" si="165"/>
        <v>10866.74</v>
      </c>
      <c r="DA222" s="129">
        <f>CO222+CP222+CS222+CR222+CT222+CU222+CW222+CX222+CY222</f>
        <v>35370.81</v>
      </c>
      <c r="DB222" s="390">
        <v>0</v>
      </c>
      <c r="DC222" s="400">
        <f t="shared" si="166"/>
        <v>32453.68</v>
      </c>
      <c r="DD222" s="401">
        <f t="shared" si="167"/>
        <v>0.80574903101530038</v>
      </c>
      <c r="DE222" s="391"/>
      <c r="DF222" s="391"/>
      <c r="DG222" s="391">
        <f t="shared" si="168"/>
        <v>2550.6959999999999</v>
      </c>
      <c r="DH222" s="389" t="e">
        <f>#REF!-#REF!</f>
        <v>#REF!</v>
      </c>
      <c r="DI222" s="402" t="s">
        <v>122</v>
      </c>
      <c r="DJ222" s="402" t="s">
        <v>345</v>
      </c>
      <c r="DK222" s="284">
        <v>45658</v>
      </c>
      <c r="DL222" s="403">
        <f t="shared" si="169"/>
        <v>12</v>
      </c>
      <c r="DM222" s="403">
        <f t="shared" si="170"/>
        <v>12</v>
      </c>
      <c r="DN222" s="404">
        <f>ROUND(AF222/30,2)</f>
        <v>0</v>
      </c>
      <c r="DO222" s="405">
        <f>ROUND(AJ222/30,2)</f>
        <v>0</v>
      </c>
      <c r="DP222" s="405">
        <f>ROUND(AL222/30,2)</f>
        <v>0</v>
      </c>
      <c r="DQ222" s="405">
        <f>ROUND(AN222/30,2)</f>
        <v>0</v>
      </c>
      <c r="DR222" s="405">
        <f>ROUND(AP222/30,2)</f>
        <v>7.75</v>
      </c>
      <c r="DS222" s="405">
        <f>ROUND(AR222/30,2)</f>
        <v>0</v>
      </c>
      <c r="DT222" s="405">
        <f>ROUND(AT222/30,2)</f>
        <v>0</v>
      </c>
      <c r="DU222" s="405">
        <f>ROUND(AV222/30,2)</f>
        <v>0</v>
      </c>
      <c r="DV222" s="405">
        <f>ROUND(AX222/30,2)</f>
        <v>0</v>
      </c>
      <c r="DW222" s="405">
        <f>ROUND(AZ222/30,2)</f>
        <v>0</v>
      </c>
      <c r="DX222" s="405">
        <f>ROUND(BB222/30,2)</f>
        <v>0</v>
      </c>
      <c r="DY222" s="204"/>
      <c r="DZ222" s="406">
        <v>106</v>
      </c>
      <c r="EA222" s="406">
        <v>1493.59</v>
      </c>
      <c r="EB222" s="407" t="e">
        <f>#REF!-DZ222</f>
        <v>#REF!</v>
      </c>
      <c r="EC222" s="408">
        <f>DG222-EA222</f>
        <v>1057.106</v>
      </c>
      <c r="ED222" s="409">
        <f>ROUND(DB222/2,2)</f>
        <v>0</v>
      </c>
      <c r="EE222" s="204"/>
      <c r="EF222" s="204"/>
      <c r="EG222" s="204"/>
      <c r="EH222" s="204"/>
      <c r="EI222" s="134" t="s">
        <v>343</v>
      </c>
      <c r="EJ222" s="124">
        <v>931</v>
      </c>
      <c r="EK222" s="295" t="s">
        <v>318</v>
      </c>
      <c r="EL222" s="205">
        <v>3</v>
      </c>
      <c r="EM222" s="205">
        <v>1</v>
      </c>
      <c r="EN222" s="300" t="s">
        <v>132</v>
      </c>
      <c r="EO222" s="537" t="s">
        <v>132</v>
      </c>
    </row>
    <row r="223" spans="1:1050" ht="26.1" customHeight="1" outlineLevel="2" x14ac:dyDescent="0.2">
      <c r="A223" s="629">
        <v>931</v>
      </c>
      <c r="B223" s="7" t="s">
        <v>137</v>
      </c>
      <c r="C223" s="7" t="s">
        <v>9</v>
      </c>
      <c r="D223" s="7" t="s">
        <v>114</v>
      </c>
      <c r="E223" s="7" t="s">
        <v>286</v>
      </c>
      <c r="F223" s="7"/>
      <c r="G223" s="43" t="s">
        <v>236</v>
      </c>
      <c r="H223" s="42" t="s">
        <v>130</v>
      </c>
      <c r="I223" s="42">
        <v>18</v>
      </c>
      <c r="J223" s="44">
        <v>337.99</v>
      </c>
      <c r="K223" s="44"/>
      <c r="L223" s="44"/>
      <c r="M223" s="44"/>
      <c r="N223" s="44"/>
      <c r="O223" s="44"/>
      <c r="P223" s="44"/>
      <c r="Q223" s="44">
        <v>108.57</v>
      </c>
      <c r="R223" s="44">
        <v>198.56</v>
      </c>
      <c r="S223" s="44"/>
      <c r="T223" s="44">
        <f t="shared" si="161"/>
        <v>645.12</v>
      </c>
      <c r="U223" s="44">
        <f t="shared" si="162"/>
        <v>8417.42</v>
      </c>
      <c r="V223" s="42">
        <v>4</v>
      </c>
      <c r="W223" s="45">
        <v>18</v>
      </c>
      <c r="X223" s="46">
        <f>VLOOKUP(W223,'[1]PPTOS GENERALES 2024'!$AL$11:$AN$40,3)*Y223</f>
        <v>474.69</v>
      </c>
      <c r="Y223" s="219">
        <v>1</v>
      </c>
      <c r="Z223" s="48">
        <f>VLOOKUP(C223,'[1]PPTOS GENERALES 2024'!$AL$3:$AO$8,4)*Y223</f>
        <v>720.49</v>
      </c>
      <c r="AA223" s="48">
        <f>VLOOKUP(C223,'[1]PPTOS GENERALES 2024'!$AL$3:$AP$8,5)*DM223*Y223</f>
        <v>172.56</v>
      </c>
      <c r="AB223" s="183"/>
      <c r="AC223" s="44">
        <f>VLOOKUP(C223,'[1]PPTOS GENERALES 2024'!$AU$3:$AV$8,2)*Y223</f>
        <v>713.92274999999995</v>
      </c>
      <c r="AD223" s="44">
        <f>VLOOKUP(C223,'[1]PPTOS GENERALES 2024'!$AU$3:$AW$8,3)*DM223*Y223</f>
        <v>170.72399999999999</v>
      </c>
      <c r="AE223" s="49">
        <f>VLOOKUP(I223,'[1]PPTOS GENERALES 2024'!$AL$11:$AN$40,3)*Y223</f>
        <v>474.69</v>
      </c>
      <c r="AF223" s="44">
        <f t="shared" si="163"/>
        <v>0</v>
      </c>
      <c r="AG223" s="44">
        <f>VLOOKUP(V223,'[1]PPTOS GENERALES 2024'!$AL$45:$AU$56,10)*Y223</f>
        <v>498.73</v>
      </c>
      <c r="AH223" s="180"/>
      <c r="AI223" s="180"/>
      <c r="AJ223" s="180"/>
      <c r="AK223" s="185"/>
      <c r="AL223" s="44">
        <f>VLOOKUP(V223,'[1]PPTOS GENERALES 2024'!$AL$45:$BB$56,12)*AK223</f>
        <v>0</v>
      </c>
      <c r="AM223" s="50"/>
      <c r="AN223" s="44">
        <f>VLOOKUP(V223,'[1]PPTOS GENERALES 2024'!$AL$45:$BB$56,14)*AM223</f>
        <v>0</v>
      </c>
      <c r="AO223" s="50">
        <v>1</v>
      </c>
      <c r="AP223" s="44">
        <f>VLOOKUP(V223,'[1]PPTOS GENERALES 2024'!$AL$45:$BB$56,15)*AO223</f>
        <v>211.30600000000001</v>
      </c>
      <c r="AQ223" s="185"/>
      <c r="AR223" s="44">
        <f>VLOOKUP(V223,'[1]PPTOS GENERALES 2024'!$AL$45:$BB$56,17)*AQ223</f>
        <v>0</v>
      </c>
      <c r="AS223" s="185"/>
      <c r="AT223" s="44">
        <f>VLOOKUP(V223,'[1]PPTOS GENERALES 2024'!$AL$45:$BG$56,18)*AS223</f>
        <v>0</v>
      </c>
      <c r="AU223" s="20"/>
      <c r="AV223" s="44">
        <f>VLOOKUP(V223,'[1]PPTOS GENERALES 2024'!$AL$45:$BG$56,19)*AU223</f>
        <v>0</v>
      </c>
      <c r="AW223" s="20"/>
      <c r="AX223" s="44">
        <f>VLOOKUP(V223,'[1]PPTOS GENERALES 2024'!$AL$45:$BG$56,20)*AW223</f>
        <v>0</v>
      </c>
      <c r="AY223" s="19"/>
      <c r="AZ223" s="44">
        <f>VLOOKUP(V223,'[1]PPTOS GENERALES 2024'!$AL$45:$BG$56,21)*AY223</f>
        <v>0</v>
      </c>
      <c r="BA223" s="20"/>
      <c r="BB223" s="44">
        <f>VLOOKUP(V223,'[1]PPTOS GENERALES 2024'!$AL$45:$BG$56,22)*BA223</f>
        <v>0</v>
      </c>
      <c r="BC223" s="20"/>
      <c r="BD223" s="270">
        <f>VLOOKUP(V223,'[1]PPTOS GENERALES 2024'!$AL$45:$BZ$56,23)*BC223</f>
        <v>0</v>
      </c>
      <c r="BE223" s="20"/>
      <c r="BF223" s="270">
        <f>VLOOKUP(V223,'[1]PPTOS GENERALES 2024'!$AL$45:$BZ$56,24)*BE223</f>
        <v>0</v>
      </c>
      <c r="BG223" s="20"/>
      <c r="BH223" s="270">
        <f>VLOOKUP(V223,'[1]PPTOS GENERALES 2024'!$AL$45:$BZ$56,25)*BG223</f>
        <v>0</v>
      </c>
      <c r="BI223" s="20"/>
      <c r="BJ223" s="270">
        <f>VLOOKUP(V223,'[1]PPTOS GENERALES 2024'!$AL$45:$BZ$56,26)*BI223</f>
        <v>0</v>
      </c>
      <c r="BK223" s="20"/>
      <c r="BL223" s="270">
        <f>VLOOKUP(V223,'[1]PPTOS GENERALES 2024'!$AL$45:$BZ$56,27)*BK223</f>
        <v>0</v>
      </c>
      <c r="BM223" s="270"/>
      <c r="BN223" s="270">
        <f>VLOOKUP(V223,'[1]PPTOS GENERALES 2024'!$AL$45:$BZ$56,28)*BM223</f>
        <v>0</v>
      </c>
      <c r="BO223" s="270"/>
      <c r="BP223" s="270">
        <f>VLOOKUP(V223,'[1]PPTOS GENERALES 2024'!$AL$45:$BZ$56,29)*BO223</f>
        <v>0</v>
      </c>
      <c r="BQ223" s="270"/>
      <c r="BR223" s="270">
        <f>VLOOKUP(V223,'[1]PPTOS GENERALES 2024'!$AL$45:$BZ$56,30)*BQ223</f>
        <v>0</v>
      </c>
      <c r="BS223" s="270"/>
      <c r="BT223" s="270">
        <f>VLOOKUP(V223,'[1]PPTOS GENERALES 2024'!$AL$45:$BZ$56,31)*BS223</f>
        <v>0</v>
      </c>
      <c r="BU223" s="270"/>
      <c r="BV223" s="270">
        <f>VLOOKUP(V223,'[1]PPTOS GENERALES 2024'!$AL$45:$BZ$56,32)*BU223</f>
        <v>0</v>
      </c>
      <c r="BW223" s="270"/>
      <c r="BX223" s="270">
        <f>VLOOKUP(V223,'[1]PPTOS GENERALES 2024'!$AL$45:$BZ$56,33)*BW223</f>
        <v>0</v>
      </c>
      <c r="BY223" s="270"/>
      <c r="BZ223" s="270">
        <f>VLOOKUP(V223,'[1]PPTOS GENERALES 2024'!$AL$45:$BZ$56,34)*BY223</f>
        <v>0</v>
      </c>
      <c r="CA223" s="270"/>
      <c r="CB223" s="270">
        <f>VLOOKUP(V223,'[1]PPTOS GENERALES 2024'!$AL$45:$BZ$56,35)*CA223</f>
        <v>0</v>
      </c>
      <c r="CC223" s="270">
        <v>0</v>
      </c>
      <c r="CD223" s="270">
        <f>VLOOKUP(V223,'[1]PPTOS GENERALES 2024'!$AL$45:$BZ$56,36)*CC223</f>
        <v>0</v>
      </c>
      <c r="CE223" s="270">
        <v>0</v>
      </c>
      <c r="CF223" s="270">
        <f>VLOOKUP(V223,'[1]PPTOS GENERALES 2024'!$AL$45:$BZ$56,37)*CE223</f>
        <v>0</v>
      </c>
      <c r="CG223" s="270">
        <v>0</v>
      </c>
      <c r="CH223" s="270">
        <f>VLOOKUP(V223,'[1]PPTOS GENERALES 2024'!$AL$45:$BZ$56,38)*CG223</f>
        <v>0</v>
      </c>
      <c r="CI223" s="270">
        <v>0</v>
      </c>
      <c r="CJ223" s="270">
        <f>VLOOKUP(V223,'[1]PPTOS GENERALES 2024'!$AL$45:$BZ$56,39)*CI223</f>
        <v>0</v>
      </c>
      <c r="CK223" s="270"/>
      <c r="CL223" s="270">
        <f>VLOOKUP(V223,'[1]PPTOS GENERALES 2024'!$AL$45:$BZ$56,40)*CK223</f>
        <v>0</v>
      </c>
      <c r="CM223" s="270"/>
      <c r="CN223" s="270">
        <f>VLOOKUP(V223,'[1]PPTOS GENERALES 2024'!$AL$45:$BZ$56,41)*CM223</f>
        <v>0</v>
      </c>
      <c r="CO223" s="180"/>
      <c r="CP223" s="44"/>
      <c r="CQ223" s="44"/>
      <c r="CR223" s="44"/>
      <c r="CS223" s="452">
        <f t="array" ref="CS223">ROUND((Z223*12)+(AC223*2),2)</f>
        <v>10073.73</v>
      </c>
      <c r="CT223" s="180"/>
      <c r="CU223" s="44">
        <f>(AA223*12)+ (AD223*2)+AB223</f>
        <v>2412.1680000000001</v>
      </c>
      <c r="CV223" s="44"/>
      <c r="CW223" s="44">
        <f>(AE223+AF223)*14</f>
        <v>6645.66</v>
      </c>
      <c r="CX223" s="44">
        <f>AG223*14</f>
        <v>6982.22</v>
      </c>
      <c r="CY223" s="270">
        <f t="shared" si="164"/>
        <v>2958.28</v>
      </c>
      <c r="CZ223" s="278">
        <f t="shared" si="165"/>
        <v>9940.5</v>
      </c>
      <c r="DA223" s="129">
        <f>CO223+CP223+CR223+CS223+CT223+CU223+CW223+CX223+CY223</f>
        <v>29072.057999999997</v>
      </c>
      <c r="DB223" s="21">
        <v>0</v>
      </c>
      <c r="DC223" s="188">
        <f t="shared" si="166"/>
        <v>26130.58</v>
      </c>
      <c r="DD223" s="54">
        <f t="shared" si="167"/>
        <v>2.1043455120452585</v>
      </c>
      <c r="DE223" s="44"/>
      <c r="DF223" s="44"/>
      <c r="DG223" s="44">
        <f t="shared" si="168"/>
        <v>2077.7759999999998</v>
      </c>
      <c r="DH223" s="42" t="e">
        <f>#REF!-#REF!</f>
        <v>#REF!</v>
      </c>
      <c r="DI223" s="55" t="s">
        <v>122</v>
      </c>
      <c r="DJ223" s="130">
        <v>36845</v>
      </c>
      <c r="DK223" s="284">
        <v>45658</v>
      </c>
      <c r="DL223" s="58">
        <f t="shared" si="169"/>
        <v>8</v>
      </c>
      <c r="DM223" s="58">
        <f t="shared" si="170"/>
        <v>8</v>
      </c>
      <c r="DN223" s="175">
        <f>ROUND(AF223/30,2)</f>
        <v>0</v>
      </c>
      <c r="DO223" s="175">
        <f>ROUND(AJ223/30,2)</f>
        <v>0</v>
      </c>
      <c r="DP223" s="175">
        <f>ROUND(AL223/30,2)</f>
        <v>0</v>
      </c>
      <c r="DQ223" s="175">
        <f>ROUND(AN223/30,2)</f>
        <v>0</v>
      </c>
      <c r="DR223" s="175">
        <f>ROUND(AP223/30,2)</f>
        <v>7.04</v>
      </c>
      <c r="DS223" s="175">
        <f>ROUND(AR223/30,2)</f>
        <v>0</v>
      </c>
      <c r="DT223" s="175">
        <f>ROUND(AT223/30,2)</f>
        <v>0</v>
      </c>
      <c r="DU223" s="175">
        <f>ROUND(AV223/30,2)</f>
        <v>0</v>
      </c>
      <c r="DV223" s="175">
        <f>ROUND(AX223/30,2)</f>
        <v>0</v>
      </c>
      <c r="DW223" s="175">
        <f>ROUND(AZ223/30,2)</f>
        <v>0</v>
      </c>
      <c r="DX223" s="175">
        <f>ROUND(BB223/30,2)</f>
        <v>0</v>
      </c>
      <c r="DY223" s="61"/>
      <c r="DZ223" s="62">
        <v>717</v>
      </c>
      <c r="EA223" s="62">
        <v>794.57</v>
      </c>
      <c r="EB223" s="63" t="e">
        <f>#REF!-DZ223</f>
        <v>#REF!</v>
      </c>
      <c r="EC223" s="64">
        <f>DG223-EA223</f>
        <v>1283.2059999999997</v>
      </c>
      <c r="ED223" s="64">
        <f>ROUND(DB223/2,2)</f>
        <v>0</v>
      </c>
      <c r="EE223" s="61"/>
      <c r="EF223" s="61"/>
      <c r="EG223" s="61"/>
      <c r="EH223" s="61"/>
      <c r="EI223" s="134" t="s">
        <v>343</v>
      </c>
      <c r="EJ223" s="200">
        <v>931</v>
      </c>
      <c r="EK223" s="67">
        <v>9</v>
      </c>
      <c r="EL223" s="68">
        <v>3</v>
      </c>
      <c r="EM223" s="68">
        <v>1</v>
      </c>
      <c r="EN223" s="300" t="s">
        <v>132</v>
      </c>
      <c r="EO223" s="537" t="s">
        <v>132</v>
      </c>
      <c r="EP223" s="61"/>
      <c r="EQ223" s="61"/>
      <c r="ER223" s="61"/>
      <c r="ES223" s="61"/>
      <c r="ET223" s="61"/>
      <c r="EU223" s="35"/>
      <c r="EV223" s="35"/>
      <c r="EW223" s="35"/>
      <c r="EX223" s="35"/>
      <c r="EY223" s="35"/>
      <c r="EZ223" s="35"/>
      <c r="FA223" s="35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1"/>
      <c r="HI223" s="61"/>
      <c r="HJ223" s="61"/>
      <c r="HK223" s="61"/>
      <c r="HL223" s="61"/>
      <c r="HM223" s="61"/>
      <c r="HN223" s="61"/>
      <c r="HO223" s="61"/>
      <c r="HP223" s="61"/>
      <c r="HQ223" s="61"/>
      <c r="HR223" s="61"/>
      <c r="HS223" s="61"/>
      <c r="HT223" s="61"/>
      <c r="HU223" s="61"/>
      <c r="HV223" s="61"/>
      <c r="HW223" s="61"/>
      <c r="HX223" s="61"/>
      <c r="HY223" s="61"/>
      <c r="HZ223" s="61"/>
      <c r="IA223" s="61"/>
      <c r="IB223" s="61"/>
      <c r="IC223" s="61"/>
      <c r="ID223" s="61"/>
      <c r="IE223" s="61"/>
      <c r="IF223" s="61"/>
      <c r="IG223" s="61"/>
      <c r="IH223" s="61"/>
      <c r="II223" s="61"/>
      <c r="IJ223" s="61"/>
      <c r="IK223" s="61"/>
      <c r="IL223" s="61"/>
      <c r="IM223" s="61"/>
      <c r="IN223" s="61"/>
      <c r="IO223" s="61"/>
      <c r="IP223" s="61"/>
      <c r="IQ223" s="61"/>
      <c r="IR223" s="61"/>
      <c r="IS223" s="61"/>
      <c r="IT223" s="61"/>
      <c r="IU223" s="61"/>
      <c r="IV223" s="61"/>
      <c r="IW223" s="61"/>
      <c r="IX223" s="61"/>
      <c r="IY223" s="61"/>
      <c r="IZ223" s="61"/>
      <c r="JA223" s="61"/>
      <c r="JB223" s="61"/>
      <c r="JC223" s="61"/>
      <c r="JD223" s="61"/>
      <c r="JE223" s="61"/>
      <c r="JF223" s="61"/>
      <c r="JG223" s="61"/>
      <c r="JH223" s="61"/>
      <c r="JI223" s="61"/>
      <c r="JJ223" s="61"/>
      <c r="JK223" s="61"/>
      <c r="JL223" s="61"/>
      <c r="JM223" s="61"/>
      <c r="JN223" s="61"/>
      <c r="JO223" s="61"/>
      <c r="JP223" s="61"/>
      <c r="JQ223" s="61"/>
      <c r="JR223" s="61"/>
      <c r="JS223" s="61"/>
      <c r="JT223" s="61"/>
      <c r="JU223" s="61"/>
      <c r="JV223" s="61"/>
      <c r="JW223" s="61"/>
      <c r="JX223" s="61"/>
      <c r="JY223" s="61"/>
      <c r="JZ223" s="61"/>
      <c r="KA223" s="61"/>
      <c r="KB223" s="61"/>
      <c r="KC223" s="61"/>
      <c r="KD223" s="61"/>
      <c r="KE223" s="61"/>
      <c r="KF223" s="61"/>
      <c r="KG223" s="61"/>
      <c r="KH223" s="61"/>
      <c r="KI223" s="61"/>
      <c r="KJ223" s="61"/>
      <c r="KK223" s="61"/>
      <c r="KL223" s="61"/>
      <c r="KM223" s="61"/>
      <c r="KN223" s="61"/>
      <c r="KO223" s="61"/>
      <c r="KP223" s="61"/>
      <c r="KQ223" s="61"/>
      <c r="KR223" s="61"/>
      <c r="KS223" s="61"/>
      <c r="KT223" s="61"/>
      <c r="KU223" s="61"/>
      <c r="KV223" s="61"/>
      <c r="KW223" s="61"/>
      <c r="KX223" s="61"/>
      <c r="KY223" s="61"/>
      <c r="KZ223" s="61"/>
      <c r="LA223" s="61"/>
      <c r="LB223" s="61"/>
      <c r="LC223" s="61"/>
      <c r="LD223" s="61"/>
      <c r="LE223" s="61"/>
      <c r="LF223" s="61"/>
      <c r="LG223" s="61"/>
      <c r="LH223" s="61"/>
      <c r="LI223" s="61"/>
      <c r="LJ223" s="61"/>
      <c r="LK223" s="61"/>
      <c r="LL223" s="61"/>
      <c r="LM223" s="61"/>
      <c r="LN223" s="61"/>
      <c r="LO223" s="61"/>
      <c r="LP223" s="61"/>
      <c r="LQ223" s="61"/>
      <c r="LR223" s="61"/>
      <c r="LS223" s="61"/>
      <c r="LT223" s="61"/>
      <c r="LU223" s="61"/>
      <c r="LV223" s="61"/>
      <c r="LW223" s="61"/>
      <c r="LX223" s="61"/>
      <c r="LY223" s="61"/>
      <c r="LZ223" s="61"/>
      <c r="MA223" s="61"/>
      <c r="MB223" s="61"/>
      <c r="MC223" s="61"/>
      <c r="MD223" s="61"/>
      <c r="ME223" s="61"/>
      <c r="MF223" s="61"/>
      <c r="MG223" s="61"/>
      <c r="MH223" s="61"/>
      <c r="MI223" s="61"/>
      <c r="MJ223" s="61"/>
      <c r="MK223" s="61"/>
      <c r="ML223" s="61"/>
      <c r="MM223" s="61"/>
      <c r="MN223" s="61"/>
      <c r="MO223" s="61"/>
      <c r="MP223" s="61"/>
      <c r="MQ223" s="61"/>
      <c r="MR223" s="61"/>
      <c r="MS223" s="61"/>
      <c r="MT223" s="61"/>
      <c r="MU223" s="61"/>
      <c r="MV223" s="61"/>
      <c r="MW223" s="61"/>
      <c r="MX223" s="61"/>
      <c r="MY223" s="61"/>
      <c r="MZ223" s="61"/>
      <c r="NA223" s="61"/>
      <c r="NB223" s="61"/>
      <c r="NC223" s="61"/>
      <c r="ND223" s="61"/>
      <c r="NE223" s="61"/>
      <c r="NF223" s="61"/>
      <c r="NG223" s="61"/>
      <c r="NH223" s="61"/>
      <c r="NI223" s="61"/>
      <c r="NJ223" s="61"/>
      <c r="NK223" s="61"/>
      <c r="NL223" s="61"/>
      <c r="NM223" s="61"/>
      <c r="NN223" s="61"/>
      <c r="NO223" s="61"/>
      <c r="NP223" s="61"/>
      <c r="NQ223" s="61"/>
      <c r="NR223" s="61"/>
      <c r="NS223" s="61"/>
      <c r="NT223" s="61"/>
      <c r="NU223" s="61"/>
      <c r="NV223" s="61"/>
      <c r="NW223" s="61"/>
      <c r="NX223" s="61"/>
      <c r="NY223" s="61"/>
      <c r="NZ223" s="61"/>
      <c r="OA223" s="61"/>
      <c r="OB223" s="61"/>
      <c r="OC223" s="61"/>
      <c r="OD223" s="61"/>
      <c r="OE223" s="61"/>
      <c r="OF223" s="61"/>
      <c r="OG223" s="61"/>
      <c r="OH223" s="61"/>
      <c r="OI223" s="61"/>
      <c r="OJ223" s="61"/>
      <c r="OK223" s="61"/>
      <c r="OL223" s="61"/>
      <c r="OM223" s="61"/>
      <c r="ON223" s="61"/>
      <c r="OO223" s="61"/>
      <c r="OP223" s="61"/>
      <c r="OQ223" s="61"/>
      <c r="OR223" s="61"/>
      <c r="OS223" s="61"/>
      <c r="OT223" s="61"/>
      <c r="OU223" s="61"/>
      <c r="OV223" s="61"/>
      <c r="OW223" s="61"/>
      <c r="OX223" s="61"/>
      <c r="OY223" s="61"/>
      <c r="OZ223" s="61"/>
      <c r="PA223" s="61"/>
      <c r="PB223" s="61"/>
      <c r="PC223" s="61"/>
      <c r="PD223" s="61"/>
      <c r="PE223" s="61"/>
      <c r="PF223" s="61"/>
      <c r="PG223" s="61"/>
      <c r="PH223" s="61"/>
      <c r="PI223" s="61"/>
      <c r="PJ223" s="61"/>
      <c r="PK223" s="61"/>
      <c r="PL223" s="61"/>
      <c r="PM223" s="61"/>
      <c r="PN223" s="61"/>
      <c r="PO223" s="61"/>
      <c r="PP223" s="61"/>
      <c r="PQ223" s="61"/>
      <c r="PR223" s="61"/>
      <c r="PS223" s="61"/>
      <c r="PT223" s="61"/>
      <c r="PU223" s="61"/>
      <c r="PV223" s="61"/>
      <c r="PW223" s="61"/>
      <c r="PX223" s="61"/>
      <c r="PY223" s="61"/>
      <c r="PZ223" s="61"/>
      <c r="QA223" s="61"/>
      <c r="QB223" s="61"/>
      <c r="QC223" s="61"/>
      <c r="QD223" s="61"/>
      <c r="QE223" s="61"/>
      <c r="QF223" s="61"/>
      <c r="QG223" s="61"/>
      <c r="QH223" s="61"/>
      <c r="QI223" s="61"/>
      <c r="QJ223" s="61"/>
      <c r="QK223" s="61"/>
      <c r="QL223" s="61"/>
      <c r="QM223" s="61"/>
      <c r="QN223" s="61"/>
      <c r="QO223" s="61"/>
      <c r="QP223" s="61"/>
      <c r="QQ223" s="61"/>
      <c r="QR223" s="61"/>
      <c r="QS223" s="61"/>
      <c r="QT223" s="61"/>
      <c r="QU223" s="61"/>
      <c r="QV223" s="61"/>
      <c r="QW223" s="61"/>
      <c r="QX223" s="61"/>
      <c r="QY223" s="61"/>
      <c r="QZ223" s="61"/>
      <c r="RA223" s="61"/>
      <c r="RB223" s="61"/>
      <c r="RC223" s="61"/>
      <c r="RD223" s="61"/>
      <c r="RE223" s="61"/>
      <c r="RF223" s="61"/>
      <c r="RG223" s="61"/>
      <c r="RH223" s="61"/>
      <c r="RI223" s="61"/>
      <c r="RJ223" s="61"/>
      <c r="RK223" s="61"/>
      <c r="RL223" s="61"/>
      <c r="RM223" s="61"/>
      <c r="RN223" s="61"/>
      <c r="RO223" s="61"/>
      <c r="RP223" s="61"/>
      <c r="RQ223" s="61"/>
      <c r="RR223" s="61"/>
      <c r="RS223" s="61"/>
      <c r="RT223" s="61"/>
      <c r="RU223" s="61"/>
      <c r="RV223" s="61"/>
      <c r="RW223" s="61"/>
      <c r="RX223" s="61"/>
      <c r="RY223" s="61"/>
      <c r="RZ223" s="61"/>
      <c r="SA223" s="61"/>
      <c r="SB223" s="61"/>
      <c r="SC223" s="61"/>
      <c r="SD223" s="61"/>
      <c r="SE223" s="61"/>
      <c r="SF223" s="61"/>
      <c r="SG223" s="61"/>
      <c r="SH223" s="61"/>
      <c r="SI223" s="61"/>
      <c r="SJ223" s="61"/>
      <c r="SK223" s="61"/>
      <c r="SL223" s="61"/>
      <c r="SM223" s="61"/>
      <c r="SN223" s="61"/>
      <c r="SO223" s="61"/>
      <c r="SP223" s="61"/>
      <c r="SQ223" s="61"/>
      <c r="SR223" s="61"/>
      <c r="SS223" s="61"/>
      <c r="ST223" s="61"/>
      <c r="SU223" s="61"/>
      <c r="SV223" s="61"/>
      <c r="SW223" s="61"/>
      <c r="SX223" s="61"/>
      <c r="SY223" s="61"/>
      <c r="SZ223" s="61"/>
      <c r="TA223" s="61"/>
      <c r="TB223" s="61"/>
      <c r="TC223" s="61"/>
      <c r="TD223" s="61"/>
      <c r="TE223" s="61"/>
      <c r="TF223" s="61"/>
      <c r="TG223" s="61"/>
      <c r="TH223" s="61"/>
      <c r="TI223" s="61"/>
      <c r="TJ223" s="61"/>
      <c r="TK223" s="61"/>
      <c r="TL223" s="61"/>
      <c r="TM223" s="61"/>
      <c r="TN223" s="61"/>
      <c r="TO223" s="61"/>
      <c r="TP223" s="61"/>
      <c r="TQ223" s="61"/>
      <c r="TR223" s="61"/>
      <c r="TS223" s="61"/>
      <c r="TT223" s="61"/>
      <c r="TU223" s="61"/>
      <c r="TV223" s="61"/>
      <c r="TW223" s="61"/>
      <c r="TX223" s="61"/>
      <c r="TY223" s="61"/>
      <c r="TZ223" s="61"/>
      <c r="UA223" s="61"/>
      <c r="UB223" s="61"/>
      <c r="UC223" s="61"/>
      <c r="UD223" s="61"/>
      <c r="UE223" s="61"/>
      <c r="UF223" s="61"/>
      <c r="UG223" s="61"/>
      <c r="UH223" s="61"/>
      <c r="UI223" s="61"/>
      <c r="UJ223" s="61"/>
      <c r="UK223" s="61"/>
      <c r="UL223" s="61"/>
      <c r="UM223" s="61"/>
      <c r="UN223" s="61"/>
      <c r="UO223" s="61"/>
      <c r="UP223" s="61"/>
      <c r="UQ223" s="61"/>
      <c r="UR223" s="61"/>
      <c r="US223" s="61"/>
      <c r="UT223" s="61"/>
      <c r="UU223" s="61"/>
      <c r="UV223" s="61"/>
      <c r="UW223" s="61"/>
      <c r="UX223" s="61"/>
      <c r="UY223" s="61"/>
      <c r="UZ223" s="61"/>
      <c r="VA223" s="61"/>
      <c r="VB223" s="61"/>
      <c r="VC223" s="61"/>
      <c r="VD223" s="61"/>
      <c r="VE223" s="61"/>
      <c r="VF223" s="61"/>
      <c r="VG223" s="61"/>
      <c r="VH223" s="61"/>
      <c r="VI223" s="61"/>
      <c r="VJ223" s="61"/>
      <c r="VK223" s="61"/>
      <c r="VL223" s="61"/>
      <c r="VM223" s="61"/>
      <c r="VN223" s="61"/>
      <c r="VO223" s="61"/>
      <c r="VP223" s="61"/>
      <c r="VQ223" s="61"/>
      <c r="VR223" s="61"/>
      <c r="VS223" s="61"/>
      <c r="VT223" s="61"/>
      <c r="VU223" s="61"/>
      <c r="VV223" s="61"/>
      <c r="VW223" s="61"/>
      <c r="VX223" s="61"/>
      <c r="VY223" s="61"/>
      <c r="VZ223" s="61"/>
      <c r="WA223" s="61"/>
      <c r="WB223" s="61"/>
      <c r="WC223" s="61"/>
      <c r="WD223" s="61"/>
      <c r="WE223" s="61"/>
      <c r="WF223" s="61"/>
      <c r="WG223" s="61"/>
      <c r="WH223" s="61"/>
      <c r="WI223" s="61"/>
      <c r="WJ223" s="61"/>
      <c r="WK223" s="61"/>
      <c r="WL223" s="61"/>
      <c r="WM223" s="61"/>
      <c r="WN223" s="61"/>
      <c r="WO223" s="61"/>
      <c r="WP223" s="61"/>
      <c r="WQ223" s="61"/>
      <c r="WR223" s="61"/>
      <c r="WS223" s="61"/>
      <c r="WT223" s="61"/>
      <c r="WU223" s="61"/>
      <c r="WV223" s="61"/>
      <c r="WW223" s="61"/>
      <c r="WX223" s="61"/>
      <c r="WY223" s="61"/>
      <c r="WZ223" s="61"/>
      <c r="XA223" s="61"/>
      <c r="XB223" s="61"/>
      <c r="XC223" s="61"/>
      <c r="XD223" s="61"/>
      <c r="XE223" s="61"/>
      <c r="XF223" s="61"/>
      <c r="XG223" s="61"/>
      <c r="XH223" s="61"/>
      <c r="XI223" s="61"/>
      <c r="XJ223" s="61"/>
      <c r="XK223" s="61"/>
      <c r="XL223" s="61"/>
      <c r="XM223" s="61"/>
      <c r="XN223" s="61"/>
      <c r="XO223" s="61"/>
      <c r="XP223" s="61"/>
      <c r="XQ223" s="61"/>
      <c r="XR223" s="61"/>
      <c r="XS223" s="61"/>
      <c r="XT223" s="61"/>
      <c r="XU223" s="61"/>
      <c r="XV223" s="61"/>
      <c r="XW223" s="61"/>
      <c r="XX223" s="61"/>
      <c r="XY223" s="61"/>
      <c r="XZ223" s="61"/>
      <c r="YA223" s="61"/>
      <c r="YB223" s="61"/>
      <c r="YC223" s="61"/>
      <c r="YD223" s="61"/>
      <c r="YE223" s="61"/>
      <c r="YF223" s="61"/>
      <c r="YG223" s="61"/>
      <c r="YH223" s="61"/>
      <c r="YI223" s="61"/>
      <c r="YJ223" s="61"/>
      <c r="YK223" s="61"/>
      <c r="YL223" s="61"/>
      <c r="YM223" s="61"/>
      <c r="YN223" s="61"/>
      <c r="YO223" s="61"/>
      <c r="YP223" s="61"/>
      <c r="YQ223" s="61"/>
      <c r="YR223" s="61"/>
      <c r="YS223" s="61"/>
      <c r="YT223" s="61"/>
      <c r="YU223" s="61"/>
      <c r="YV223" s="61"/>
      <c r="YW223" s="61"/>
      <c r="YX223" s="61"/>
      <c r="YY223" s="61"/>
      <c r="YZ223" s="61"/>
      <c r="ZA223" s="61"/>
      <c r="ZB223" s="61"/>
      <c r="ZC223" s="61"/>
      <c r="ZD223" s="61"/>
      <c r="ZE223" s="61"/>
      <c r="ZF223" s="61"/>
      <c r="ZG223" s="61"/>
      <c r="ZH223" s="61"/>
      <c r="ZI223" s="61"/>
      <c r="ZJ223" s="61"/>
      <c r="ZK223" s="61"/>
      <c r="ZL223" s="61"/>
      <c r="ZM223" s="61"/>
      <c r="ZN223" s="61"/>
      <c r="ZO223" s="61"/>
      <c r="ZP223" s="61"/>
      <c r="ZQ223" s="61"/>
      <c r="ZR223" s="61"/>
      <c r="ZS223" s="61"/>
      <c r="ZT223" s="61"/>
      <c r="ZU223" s="61"/>
      <c r="ZV223" s="61"/>
      <c r="ZW223" s="61"/>
      <c r="ZX223" s="61"/>
      <c r="ZY223" s="61"/>
      <c r="ZZ223" s="61"/>
      <c r="AAA223" s="61"/>
      <c r="AAB223" s="61"/>
      <c r="AAC223" s="61"/>
      <c r="AAD223" s="61"/>
      <c r="AAE223" s="61"/>
      <c r="AAF223" s="61"/>
      <c r="AAG223" s="61"/>
      <c r="AAH223" s="61"/>
      <c r="AAI223" s="61"/>
      <c r="AAJ223" s="61"/>
      <c r="AAK223" s="61"/>
      <c r="AAL223" s="61"/>
      <c r="AAM223" s="61"/>
      <c r="AAN223" s="61"/>
      <c r="AAO223" s="61"/>
      <c r="AAP223" s="61"/>
      <c r="AAQ223" s="61"/>
      <c r="AAR223" s="61"/>
      <c r="AAS223" s="61"/>
      <c r="AAT223" s="61"/>
      <c r="AAU223" s="61"/>
      <c r="AAV223" s="61"/>
      <c r="AAW223" s="61"/>
      <c r="AAX223" s="61"/>
      <c r="AAY223" s="61"/>
      <c r="AAZ223" s="61"/>
      <c r="ABA223" s="61"/>
      <c r="ABB223" s="61"/>
      <c r="ABC223" s="61"/>
      <c r="ABD223" s="61"/>
      <c r="ABE223" s="61"/>
      <c r="ABF223" s="61"/>
      <c r="ABG223" s="61"/>
      <c r="ABH223" s="61"/>
      <c r="ABI223" s="61"/>
      <c r="ABJ223" s="61"/>
      <c r="ABK223" s="61"/>
      <c r="ABL223" s="61"/>
      <c r="ABM223" s="61"/>
      <c r="ABN223" s="61"/>
      <c r="ABO223" s="61"/>
      <c r="ABP223" s="61"/>
      <c r="ABQ223" s="61"/>
      <c r="ABR223" s="61"/>
      <c r="ABS223" s="61"/>
      <c r="ABT223" s="61"/>
      <c r="ABU223" s="61"/>
      <c r="ABV223" s="61"/>
      <c r="ABW223" s="61"/>
      <c r="ABX223" s="61"/>
      <c r="ABY223" s="61"/>
      <c r="ABZ223" s="61"/>
      <c r="ACA223" s="61"/>
      <c r="ACB223" s="61"/>
      <c r="ACC223" s="61"/>
      <c r="ACD223" s="61"/>
      <c r="ACE223" s="61"/>
      <c r="ACF223" s="61"/>
      <c r="ACG223" s="61"/>
      <c r="ACH223" s="61"/>
      <c r="ACI223" s="61"/>
      <c r="ACJ223" s="61"/>
      <c r="ACK223" s="61"/>
      <c r="ACL223" s="61"/>
      <c r="ACM223" s="61"/>
      <c r="ACN223" s="61"/>
      <c r="ACO223" s="61"/>
      <c r="ACP223" s="61"/>
      <c r="ACQ223" s="61"/>
      <c r="ACR223" s="61"/>
      <c r="ACS223" s="61"/>
      <c r="ACT223" s="61"/>
      <c r="ACU223" s="61"/>
      <c r="ACV223" s="61"/>
      <c r="ACW223" s="61"/>
      <c r="ACX223" s="61"/>
      <c r="ACY223" s="61"/>
      <c r="ACZ223" s="61"/>
      <c r="ADA223" s="61"/>
      <c r="ADB223" s="61"/>
      <c r="ADC223" s="61"/>
      <c r="ADD223" s="61"/>
      <c r="ADE223" s="61"/>
      <c r="ADF223" s="61"/>
      <c r="ADG223" s="61"/>
      <c r="ADH223" s="61"/>
      <c r="ADI223" s="61"/>
      <c r="ADJ223" s="61"/>
      <c r="ADK223" s="61"/>
      <c r="ADL223" s="61"/>
      <c r="ADM223" s="61"/>
      <c r="ADN223" s="61"/>
      <c r="ADO223" s="61"/>
      <c r="ADP223" s="61"/>
      <c r="ADQ223" s="61"/>
      <c r="ADR223" s="61"/>
      <c r="ADS223" s="61"/>
      <c r="ADT223" s="61"/>
      <c r="ADU223" s="61"/>
      <c r="ADV223" s="61"/>
      <c r="ADW223" s="61"/>
      <c r="ADX223" s="61"/>
      <c r="ADY223" s="61"/>
      <c r="ADZ223" s="61"/>
      <c r="AEA223" s="61"/>
      <c r="AEB223" s="61"/>
      <c r="AEC223" s="61"/>
      <c r="AED223" s="61"/>
      <c r="AEE223" s="61"/>
      <c r="AEF223" s="61"/>
      <c r="AEG223" s="61"/>
      <c r="AEH223" s="61"/>
      <c r="AEI223" s="61"/>
      <c r="AEJ223" s="61"/>
      <c r="AEK223" s="61"/>
      <c r="AEL223" s="61"/>
      <c r="AEM223" s="61"/>
      <c r="AEN223" s="61"/>
      <c r="AEO223" s="61"/>
      <c r="AEP223" s="61"/>
      <c r="AEQ223" s="61"/>
      <c r="AER223" s="61"/>
      <c r="AES223" s="61"/>
      <c r="AET223" s="61"/>
      <c r="AEU223" s="61"/>
      <c r="AEV223" s="61"/>
      <c r="AEW223" s="61"/>
      <c r="AEX223" s="61"/>
      <c r="AEY223" s="61"/>
      <c r="AEZ223" s="61"/>
      <c r="AFA223" s="61"/>
      <c r="AFB223" s="61"/>
      <c r="AFC223" s="61"/>
      <c r="AFD223" s="61"/>
      <c r="AFE223" s="61"/>
      <c r="AFF223" s="61"/>
      <c r="AFG223" s="61"/>
      <c r="AFH223" s="61"/>
      <c r="AFI223" s="61"/>
      <c r="AFJ223" s="61"/>
      <c r="AFK223" s="61"/>
      <c r="AFL223" s="61"/>
      <c r="AFM223" s="61"/>
      <c r="AFN223" s="61"/>
      <c r="AFO223" s="61"/>
      <c r="AFP223" s="61"/>
      <c r="AFQ223" s="61"/>
      <c r="AFR223" s="61"/>
      <c r="AFS223" s="61"/>
      <c r="AFT223" s="61"/>
      <c r="AFU223" s="61"/>
      <c r="AFV223" s="61"/>
      <c r="AFW223" s="61"/>
      <c r="AFX223" s="61"/>
      <c r="AFY223" s="61"/>
      <c r="AFZ223" s="61"/>
      <c r="AGA223" s="61"/>
      <c r="AGB223" s="61"/>
      <c r="AGC223" s="61"/>
      <c r="AGD223" s="61"/>
      <c r="AGE223" s="61"/>
      <c r="AGF223" s="61"/>
      <c r="AGG223" s="61"/>
      <c r="AGH223" s="61"/>
      <c r="AGI223" s="61"/>
      <c r="AGJ223" s="61"/>
      <c r="AGK223" s="61"/>
      <c r="AGL223" s="61"/>
      <c r="AGM223" s="61"/>
      <c r="AGN223" s="61"/>
      <c r="AGO223" s="61"/>
      <c r="AGP223" s="61"/>
      <c r="AGQ223" s="61"/>
      <c r="AGR223" s="61"/>
      <c r="AGS223" s="61"/>
      <c r="AGT223" s="61"/>
      <c r="AGU223" s="61"/>
      <c r="AGV223" s="61"/>
      <c r="AGW223" s="61"/>
      <c r="AGX223" s="61"/>
      <c r="AGY223" s="61"/>
      <c r="AGZ223" s="61"/>
      <c r="AHA223" s="61"/>
      <c r="AHB223" s="61"/>
      <c r="AHC223" s="61"/>
      <c r="AHD223" s="61"/>
      <c r="AHE223" s="61"/>
      <c r="AHF223" s="61"/>
      <c r="AHG223" s="61"/>
      <c r="AHH223" s="61"/>
      <c r="AHI223" s="61"/>
      <c r="AHJ223" s="61"/>
      <c r="AHK223" s="61"/>
      <c r="AHL223" s="61"/>
      <c r="AHM223" s="61"/>
      <c r="AHN223" s="61"/>
      <c r="AHO223" s="61"/>
      <c r="AHP223" s="61"/>
      <c r="AHQ223" s="61"/>
      <c r="AHR223" s="61"/>
      <c r="AHS223" s="61"/>
      <c r="AHT223" s="61"/>
      <c r="AHU223" s="61"/>
      <c r="AHV223" s="61"/>
      <c r="AHW223" s="61"/>
      <c r="AHX223" s="61"/>
      <c r="AHY223" s="61"/>
      <c r="AHZ223" s="61"/>
      <c r="AIA223" s="61"/>
      <c r="AIB223" s="61"/>
      <c r="AIC223" s="61"/>
      <c r="AID223" s="61"/>
      <c r="AIE223" s="61"/>
      <c r="AIF223" s="61"/>
      <c r="AIG223" s="61"/>
      <c r="AIH223" s="61"/>
      <c r="AII223" s="61"/>
      <c r="AIJ223" s="61"/>
      <c r="AIK223" s="61"/>
      <c r="AIL223" s="61"/>
      <c r="AIM223" s="61"/>
      <c r="AIN223" s="61"/>
      <c r="AIO223" s="61"/>
      <c r="AIP223" s="61"/>
      <c r="AIQ223" s="61"/>
      <c r="AIR223" s="61"/>
      <c r="AIS223" s="61"/>
      <c r="AIT223" s="61"/>
      <c r="AIU223" s="61"/>
      <c r="AIV223" s="61"/>
      <c r="AIW223" s="61"/>
      <c r="AIX223" s="61"/>
      <c r="AIY223" s="61"/>
      <c r="AIZ223" s="61"/>
      <c r="AJA223" s="61"/>
      <c r="AJB223" s="61"/>
      <c r="AJC223" s="61"/>
      <c r="AJD223" s="61"/>
      <c r="AJE223" s="61"/>
      <c r="AJF223" s="61"/>
      <c r="AJG223" s="61"/>
      <c r="AJH223" s="61"/>
      <c r="AJI223" s="61"/>
      <c r="AJJ223" s="61"/>
      <c r="AJK223" s="61"/>
      <c r="AJL223" s="61"/>
      <c r="AJM223" s="61"/>
      <c r="AJN223" s="61"/>
      <c r="AJO223" s="61"/>
      <c r="AJP223" s="61"/>
      <c r="AJQ223" s="61"/>
      <c r="AJR223" s="61"/>
      <c r="AJS223" s="61"/>
      <c r="AJT223" s="61"/>
      <c r="AJU223" s="61"/>
      <c r="AJV223" s="61"/>
      <c r="AJW223" s="61"/>
      <c r="AJX223" s="61"/>
      <c r="AJY223" s="61"/>
      <c r="AJZ223" s="61"/>
      <c r="AKA223" s="61"/>
      <c r="AKB223" s="61"/>
      <c r="AKC223" s="61"/>
      <c r="AKD223" s="61"/>
      <c r="AKE223" s="61"/>
      <c r="AKF223" s="61"/>
      <c r="AKG223" s="61"/>
      <c r="AKH223" s="61"/>
      <c r="AKI223" s="61"/>
      <c r="AKJ223" s="61"/>
      <c r="AKK223" s="61"/>
      <c r="AKL223" s="61"/>
      <c r="AKM223" s="61"/>
      <c r="AKN223" s="61"/>
      <c r="AKO223" s="61"/>
      <c r="AKP223" s="61"/>
      <c r="AKQ223" s="61"/>
      <c r="AKR223" s="61"/>
      <c r="AKS223" s="61"/>
      <c r="AKT223" s="61"/>
      <c r="AKU223" s="61"/>
      <c r="AKV223" s="61"/>
      <c r="AKW223" s="61"/>
      <c r="AKX223" s="61"/>
      <c r="AKY223" s="61"/>
      <c r="AKZ223" s="61"/>
      <c r="ALA223" s="61"/>
      <c r="ALB223" s="61"/>
      <c r="ALC223" s="61"/>
      <c r="ALD223" s="61"/>
      <c r="ALE223" s="61"/>
      <c r="ALF223" s="61"/>
      <c r="ALG223" s="61"/>
      <c r="ALH223" s="61"/>
      <c r="ALI223" s="61"/>
      <c r="ALJ223" s="61"/>
      <c r="ALK223" s="61"/>
      <c r="ALL223" s="61"/>
      <c r="ALM223" s="61"/>
      <c r="ALN223" s="61"/>
      <c r="ALO223" s="61"/>
      <c r="ALP223" s="61"/>
      <c r="ALQ223" s="61"/>
      <c r="ALR223" s="61"/>
      <c r="ALS223" s="61"/>
      <c r="ALT223" s="61"/>
      <c r="ALU223" s="61"/>
      <c r="ALV223" s="61"/>
      <c r="ALW223" s="61"/>
      <c r="ALX223" s="61"/>
      <c r="ALY223" s="61"/>
      <c r="ALZ223" s="61"/>
      <c r="AMA223" s="61"/>
      <c r="AMB223" s="61"/>
      <c r="AMC223" s="61"/>
      <c r="AMD223" s="61"/>
      <c r="AME223" s="61"/>
      <c r="AMF223" s="61"/>
      <c r="AMG223" s="61"/>
      <c r="AMH223" s="61"/>
      <c r="AMI223" s="61"/>
      <c r="AMJ223" s="61"/>
      <c r="AMK223" s="61"/>
      <c r="AML223" s="61"/>
      <c r="AMM223" s="61"/>
      <c r="AMN223" s="61"/>
      <c r="AMO223" s="61"/>
      <c r="AMP223" s="61"/>
      <c r="AMQ223" s="61"/>
      <c r="AMR223" s="61"/>
      <c r="AMS223" s="61"/>
      <c r="AMT223" s="61"/>
      <c r="AMU223" s="61"/>
      <c r="AMV223" s="61"/>
      <c r="AMW223" s="61"/>
      <c r="AMX223" s="61"/>
      <c r="AMY223" s="61"/>
      <c r="AMZ223" s="61"/>
      <c r="ANA223" s="61"/>
      <c r="ANB223" s="61"/>
      <c r="ANC223" s="61"/>
      <c r="AND223" s="61"/>
      <c r="ANE223" s="61"/>
      <c r="ANF223" s="61"/>
      <c r="ANG223" s="61"/>
      <c r="ANH223" s="61"/>
      <c r="ANI223" s="61"/>
      <c r="ANJ223" s="35"/>
    </row>
    <row r="224" spans="1:1050" ht="26.1" customHeight="1" outlineLevel="2" x14ac:dyDescent="0.2">
      <c r="A224" s="386">
        <f>EJ224</f>
        <v>931</v>
      </c>
      <c r="B224" s="387" t="s">
        <v>137</v>
      </c>
      <c r="C224" s="387" t="s">
        <v>178</v>
      </c>
      <c r="D224" s="387" t="s">
        <v>114</v>
      </c>
      <c r="E224" s="387" t="s">
        <v>234</v>
      </c>
      <c r="F224" s="387"/>
      <c r="G224" s="388" t="s">
        <v>235</v>
      </c>
      <c r="H224" s="389" t="s">
        <v>135</v>
      </c>
      <c r="I224" s="389">
        <v>20</v>
      </c>
      <c r="J224" s="391">
        <v>564.39</v>
      </c>
      <c r="K224" s="391">
        <v>100.98</v>
      </c>
      <c r="L224" s="391">
        <v>390.4</v>
      </c>
      <c r="M224" s="391">
        <v>265.97000000000003</v>
      </c>
      <c r="N224" s="391"/>
      <c r="O224" s="391"/>
      <c r="P224" s="391"/>
      <c r="Q224" s="391"/>
      <c r="R224" s="391"/>
      <c r="S224" s="391"/>
      <c r="T224" s="391">
        <f t="shared" si="161"/>
        <v>1321.74</v>
      </c>
      <c r="U224" s="391">
        <f t="shared" si="162"/>
        <v>17972.419999999998</v>
      </c>
      <c r="V224" s="389">
        <v>5</v>
      </c>
      <c r="W224" s="392">
        <v>20</v>
      </c>
      <c r="X224" s="393">
        <f>VLOOKUP(W224,'[1]PPTOS GENERALES 2024'!$AL$11:$AN$40,3)*Y224</f>
        <v>528.66</v>
      </c>
      <c r="Y224" s="394">
        <v>1</v>
      </c>
      <c r="Z224" s="395">
        <f>VLOOKUP(C224,'[1]PPTOS GENERALES 2024'!$AL$3:$AO$8,4)*Y224</f>
        <v>865.68</v>
      </c>
      <c r="AA224" s="395">
        <f>VLOOKUP(C224,'[1]PPTOS GENERALES 2024'!$AL$3:$AP$8,5)*DM224*Y224</f>
        <v>359.04</v>
      </c>
      <c r="AB224" s="395"/>
      <c r="AC224" s="391">
        <f>VLOOKUP(C224,'[1]PPTOS GENERALES 2024'!$AU$3:$AV$8,2)*Y224</f>
        <v>748.20899999999995</v>
      </c>
      <c r="AD224" s="391">
        <f>VLOOKUP(C224,'[1]PPTOS GENERALES 2024'!$AU$3:$AW$8,3)*DM224*Y224</f>
        <v>309.93266666666665</v>
      </c>
      <c r="AE224" s="396">
        <f>VLOOKUP(I224,'[1]PPTOS GENERALES 2024'!$AL$11:$AN$40,3)*Y224</f>
        <v>528.66</v>
      </c>
      <c r="AF224" s="391">
        <f t="shared" si="163"/>
        <v>0</v>
      </c>
      <c r="AG224" s="391">
        <f>VLOOKUP(V224,'[1]PPTOS GENERALES 2024'!$AL$45:$AU$56,10)*Y224</f>
        <v>543.62</v>
      </c>
      <c r="AH224" s="391"/>
      <c r="AI224" s="391"/>
      <c r="AJ224" s="391"/>
      <c r="AK224" s="397"/>
      <c r="AL224" s="391">
        <f>VLOOKUP(V224,'[1]PPTOS GENERALES 2024'!$AL$45:$BB$56,12)*AK224</f>
        <v>0</v>
      </c>
      <c r="AM224" s="397"/>
      <c r="AN224" s="391">
        <f>VLOOKUP(V224,'[1]PPTOS GENERALES 2024'!$AL$45:$BB$56,14)*AM224</f>
        <v>0</v>
      </c>
      <c r="AO224" s="397">
        <v>1</v>
      </c>
      <c r="AP224" s="391">
        <f>VLOOKUP(V224,'[1]PPTOS GENERALES 2024'!$AL$45:$BB$56,15)*AO224</f>
        <v>232.57600000000002</v>
      </c>
      <c r="AQ224" s="397"/>
      <c r="AR224" s="391">
        <f>VLOOKUP(V224,'[1]PPTOS GENERALES 2024'!$AL$45:$BB$56,17)*AQ224</f>
        <v>0</v>
      </c>
      <c r="AS224" s="397"/>
      <c r="AT224" s="391">
        <f>VLOOKUP(V224,'[1]PPTOS GENERALES 2024'!$AL$45:$BG$56,18)*AS224</f>
        <v>0</v>
      </c>
      <c r="AU224" s="398"/>
      <c r="AV224" s="391">
        <f>VLOOKUP(V224,'[1]PPTOS GENERALES 2024'!$AL$45:$BG$56,19)*AU224</f>
        <v>0</v>
      </c>
      <c r="AW224" s="398"/>
      <c r="AX224" s="391">
        <f>VLOOKUP(V224,'[1]PPTOS GENERALES 2024'!$AL$45:$BG$56,20)*AW224</f>
        <v>0</v>
      </c>
      <c r="AY224" s="398"/>
      <c r="AZ224" s="391">
        <f>VLOOKUP(V224,'[1]PPTOS GENERALES 2024'!$AL$45:$BG$56,21)*AY224</f>
        <v>0</v>
      </c>
      <c r="BA224" s="398"/>
      <c r="BB224" s="391">
        <f>VLOOKUP(V224,'[1]PPTOS GENERALES 2024'!$AL$45:$BG$56,22)*BA224</f>
        <v>0</v>
      </c>
      <c r="BC224" s="398"/>
      <c r="BD224" s="270">
        <f>VLOOKUP(V224,'[1]PPTOS GENERALES 2024'!$AL$45:$BZ$56,23)*BC224</f>
        <v>0</v>
      </c>
      <c r="BE224" s="398"/>
      <c r="BF224" s="270">
        <f>VLOOKUP(V224,'[1]PPTOS GENERALES 2024'!$AL$45:$BZ$56,24)*BE224</f>
        <v>0</v>
      </c>
      <c r="BG224" s="398"/>
      <c r="BH224" s="270">
        <f>VLOOKUP(V224,'[1]PPTOS GENERALES 2024'!$AL$45:$BZ$56,25)*BG224</f>
        <v>0</v>
      </c>
      <c r="BI224" s="398"/>
      <c r="BJ224" s="270">
        <f>VLOOKUP(V224,'[1]PPTOS GENERALES 2024'!$AL$45:$BZ$56,26)*BI224</f>
        <v>0</v>
      </c>
      <c r="BK224" s="398"/>
      <c r="BL224" s="270">
        <f>VLOOKUP(V224,'[1]PPTOS GENERALES 2024'!$AL$45:$BZ$56,27)*BK224</f>
        <v>0</v>
      </c>
      <c r="BM224" s="270"/>
      <c r="BN224" s="270">
        <f>VLOOKUP(V224,'[1]PPTOS GENERALES 2024'!$AL$45:$BZ$56,28)*BM224</f>
        <v>0</v>
      </c>
      <c r="BO224" s="270"/>
      <c r="BP224" s="270">
        <f>VLOOKUP(V224,'[1]PPTOS GENERALES 2024'!$AL$45:$BZ$56,29)*BO224</f>
        <v>0</v>
      </c>
      <c r="BQ224" s="270"/>
      <c r="BR224" s="270">
        <f>VLOOKUP(V224,'[1]PPTOS GENERALES 2024'!$AL$45:$BZ$56,30)*BQ224</f>
        <v>0</v>
      </c>
      <c r="BS224" s="270"/>
      <c r="BT224" s="270">
        <f>VLOOKUP(V224,'[1]PPTOS GENERALES 2024'!$AL$45:$BZ$56,31)*BS224</f>
        <v>0</v>
      </c>
      <c r="BU224" s="270"/>
      <c r="BV224" s="270">
        <f>VLOOKUP(V224,'[1]PPTOS GENERALES 2024'!$AL$45:$BZ$56,32)*BU224</f>
        <v>0</v>
      </c>
      <c r="BW224" s="270"/>
      <c r="BX224" s="270">
        <f>VLOOKUP(V224,'[1]PPTOS GENERALES 2024'!$AL$45:$BZ$56,33)*BW224</f>
        <v>0</v>
      </c>
      <c r="BY224" s="270"/>
      <c r="BZ224" s="270">
        <f>VLOOKUP(V224,'[1]PPTOS GENERALES 2024'!$AL$45:$BZ$56,34)*BY224</f>
        <v>0</v>
      </c>
      <c r="CA224" s="270"/>
      <c r="CB224" s="270">
        <f>VLOOKUP(V224,'[1]PPTOS GENERALES 2024'!$AL$45:$BZ$56,35)*CA224</f>
        <v>0</v>
      </c>
      <c r="CC224" s="270">
        <v>0</v>
      </c>
      <c r="CD224" s="270">
        <f>VLOOKUP(V224,'[1]PPTOS GENERALES 2024'!$AL$45:$BZ$56,36)*CC224</f>
        <v>0</v>
      </c>
      <c r="CE224" s="270">
        <v>0</v>
      </c>
      <c r="CF224" s="270">
        <f>VLOOKUP(V224,'[1]PPTOS GENERALES 2024'!$AL$45:$BZ$56,37)*CE224</f>
        <v>0</v>
      </c>
      <c r="CG224" s="270">
        <v>0</v>
      </c>
      <c r="CH224" s="270">
        <f>VLOOKUP(V224,'[1]PPTOS GENERALES 2024'!$AL$45:$BZ$56,38)*CG224</f>
        <v>0</v>
      </c>
      <c r="CI224" s="270">
        <v>0</v>
      </c>
      <c r="CJ224" s="270">
        <f>VLOOKUP(V224,'[1]PPTOS GENERALES 2024'!$AL$45:$BZ$56,39)*CI224</f>
        <v>0</v>
      </c>
      <c r="CK224" s="270"/>
      <c r="CL224" s="270">
        <f>VLOOKUP(V224,'[1]PPTOS GENERALES 2024'!$AL$45:$BZ$56,40)*CK224</f>
        <v>0</v>
      </c>
      <c r="CM224" s="270"/>
      <c r="CN224" s="270">
        <f>VLOOKUP(V224,'[1]PPTOS GENERALES 2024'!$AL$45:$BZ$56,41)*CM224</f>
        <v>0</v>
      </c>
      <c r="CO224" s="391"/>
      <c r="CP224" s="391"/>
      <c r="CQ224" s="391"/>
      <c r="CR224" s="391">
        <f t="array" ref="CR224">ROUND((Z224*12)+(AC224*2),2)</f>
        <v>11884.58</v>
      </c>
      <c r="CS224" s="391"/>
      <c r="CT224" s="391">
        <v>0</v>
      </c>
      <c r="CU224" s="391">
        <f t="array" ref="CU224">ROUND((AA224*12)+ (AD224*2)+AB224,2)</f>
        <v>4928.3500000000004</v>
      </c>
      <c r="CV224" s="270">
        <f>SUM(CO224:CU224)</f>
        <v>16812.93</v>
      </c>
      <c r="CW224" s="391">
        <f t="array" ref="CW224">ROUND((AE224+AF224)*14,2)</f>
        <v>7401.24</v>
      </c>
      <c r="CX224" s="391">
        <f t="array" ref="CX224">ROUND(AG224*14,2)</f>
        <v>7610.68</v>
      </c>
      <c r="CY224" s="270">
        <f t="shared" si="164"/>
        <v>3256.06</v>
      </c>
      <c r="CZ224" s="278">
        <f t="shared" si="165"/>
        <v>10866.74</v>
      </c>
      <c r="DA224" s="129">
        <f>CO224+CP224+CS224+CR224+CT224+CU224+CW224+CX224+CY224</f>
        <v>35080.909999999996</v>
      </c>
      <c r="DB224" s="390">
        <v>0</v>
      </c>
      <c r="DC224" s="400">
        <f t="shared" si="166"/>
        <v>32158</v>
      </c>
      <c r="DD224" s="401">
        <f t="shared" si="167"/>
        <v>0.78929715642078269</v>
      </c>
      <c r="DE224" s="391"/>
      <c r="DF224" s="391"/>
      <c r="DG224" s="391">
        <f t="shared" si="168"/>
        <v>2529.576</v>
      </c>
      <c r="DH224" s="389" t="e">
        <f>#REF!-#REF!</f>
        <v>#REF!</v>
      </c>
      <c r="DI224" s="402" t="s">
        <v>122</v>
      </c>
      <c r="DJ224" s="402" t="s">
        <v>345</v>
      </c>
      <c r="DK224" s="411">
        <v>44927</v>
      </c>
      <c r="DL224" s="403">
        <f t="shared" si="169"/>
        <v>11.333333333333334</v>
      </c>
      <c r="DM224" s="403">
        <f t="shared" si="170"/>
        <v>11.333333333333334</v>
      </c>
      <c r="DN224" s="534">
        <f>ROUND(AF224/30,2)</f>
        <v>0</v>
      </c>
      <c r="DO224" s="534">
        <f>ROUND(AJ224/30,2)</f>
        <v>0</v>
      </c>
      <c r="DP224" s="534">
        <f>ROUND(AL224/30,2)</f>
        <v>0</v>
      </c>
      <c r="DQ224" s="534">
        <f>ROUND(AN224/30,2)</f>
        <v>0</v>
      </c>
      <c r="DR224" s="534">
        <f>ROUND(AP224/30,2)</f>
        <v>7.75</v>
      </c>
      <c r="DS224" s="534">
        <f>ROUND(AR224/30,2)</f>
        <v>0</v>
      </c>
      <c r="DT224" s="534">
        <f>ROUND(AT224/30,2)</f>
        <v>0</v>
      </c>
      <c r="DU224" s="534">
        <f>ROUND(AV224/30,2)</f>
        <v>0</v>
      </c>
      <c r="DV224" s="534">
        <f>ROUND(AX224/30,2)</f>
        <v>0</v>
      </c>
      <c r="DW224" s="534">
        <f>ROUND(AZ224/30,2)</f>
        <v>0</v>
      </c>
      <c r="DX224" s="534">
        <f>ROUND(BB224/30,2)</f>
        <v>0</v>
      </c>
      <c r="DY224" s="204"/>
      <c r="DZ224" s="406">
        <v>89</v>
      </c>
      <c r="EA224" s="406">
        <v>1493.59</v>
      </c>
      <c r="EB224" s="407" t="e">
        <f>#REF!-DZ224</f>
        <v>#REF!</v>
      </c>
      <c r="EC224" s="408">
        <f>DG224-EA224</f>
        <v>1035.9860000000001</v>
      </c>
      <c r="ED224" s="408">
        <f>ROUND(DB224/2,2)</f>
        <v>0</v>
      </c>
      <c r="EE224" s="204"/>
      <c r="EF224" s="204"/>
      <c r="EG224" s="204"/>
      <c r="EH224" s="204"/>
      <c r="EI224" s="134" t="s">
        <v>343</v>
      </c>
      <c r="EJ224" s="124">
        <v>931</v>
      </c>
      <c r="EK224" s="295" t="s">
        <v>318</v>
      </c>
      <c r="EL224" s="205">
        <v>3</v>
      </c>
      <c r="EM224" s="205">
        <v>1</v>
      </c>
      <c r="EN224" s="300" t="s">
        <v>132</v>
      </c>
      <c r="EO224" s="537" t="s">
        <v>132</v>
      </c>
    </row>
    <row r="225" spans="1:1050" ht="26.1" customHeight="1" outlineLevel="2" x14ac:dyDescent="0.2">
      <c r="A225" s="386">
        <f>EJ225</f>
        <v>931</v>
      </c>
      <c r="B225" s="619" t="s">
        <v>137</v>
      </c>
      <c r="C225" s="619" t="s">
        <v>178</v>
      </c>
      <c r="D225" s="619" t="s">
        <v>10</v>
      </c>
      <c r="E225" s="619" t="s">
        <v>127</v>
      </c>
      <c r="F225" s="619"/>
      <c r="G225" s="620" t="s">
        <v>235</v>
      </c>
      <c r="H225" s="389" t="s">
        <v>135</v>
      </c>
      <c r="I225" s="390">
        <v>22</v>
      </c>
      <c r="J225" s="390">
        <v>690.24</v>
      </c>
      <c r="K225" s="390">
        <v>277.08999999999997</v>
      </c>
      <c r="L225" s="390">
        <v>504.18</v>
      </c>
      <c r="M225" s="390">
        <v>853.2</v>
      </c>
      <c r="N225" s="390"/>
      <c r="O225" s="390"/>
      <c r="P225" s="390"/>
      <c r="Q225" s="390"/>
      <c r="R225" s="390"/>
      <c r="S225" s="390">
        <v>1191</v>
      </c>
      <c r="T225" s="390">
        <f t="shared" si="161"/>
        <v>3515.71</v>
      </c>
      <c r="U225" s="390">
        <f t="shared" si="162"/>
        <v>45131.54</v>
      </c>
      <c r="V225" s="389">
        <v>7</v>
      </c>
      <c r="W225" s="540">
        <v>22</v>
      </c>
      <c r="X225" s="393">
        <f>VLOOKUP(W225,'[1]PPTOS GENERALES 2024'!$AL$11:$AN$40,3)*Y225</f>
        <v>612.99</v>
      </c>
      <c r="Y225" s="394">
        <v>1</v>
      </c>
      <c r="Z225" s="395">
        <f>VLOOKUP(C225,'[1]PPTOS GENERALES 2024'!$AL$3:$AO$8,4)*Y225</f>
        <v>865.68</v>
      </c>
      <c r="AA225" s="395">
        <f>VLOOKUP(C225,'[1]PPTOS GENERALES 2024'!$AL$3:$AP$8,5)*DM225*Y225</f>
        <v>0</v>
      </c>
      <c r="AB225" s="390"/>
      <c r="AC225" s="391">
        <f>VLOOKUP(C225,'[1]PPTOS GENERALES 2024'!$AU$3:$AV$8,2)*Y225</f>
        <v>748.20899999999995</v>
      </c>
      <c r="AD225" s="391">
        <f>VLOOKUP(C225,'[1]PPTOS GENERALES 2024'!$AU$3:$AW$8,3)*DM225*Y225</f>
        <v>0</v>
      </c>
      <c r="AE225" s="396">
        <f>VLOOKUP(I225,'[1]PPTOS GENERALES 2024'!$AL$11:$AN$40,3)*Y225</f>
        <v>612.99</v>
      </c>
      <c r="AF225" s="390">
        <f t="shared" si="163"/>
        <v>0</v>
      </c>
      <c r="AG225" s="391">
        <f>VLOOKUP(V225,'[1]PPTOS GENERALES 2024'!$AL$45:$AU$56,10)*Y225</f>
        <v>707.5</v>
      </c>
      <c r="AH225" s="390"/>
      <c r="AI225" s="390"/>
      <c r="AJ225" s="391"/>
      <c r="AK225" s="390"/>
      <c r="AL225" s="391">
        <f>VLOOKUP(V225,'[1]PPTOS GENERALES 2024'!$AL$45:$BB$56,12)*AK225</f>
        <v>0</v>
      </c>
      <c r="AM225" s="390"/>
      <c r="AN225" s="391">
        <f>VLOOKUP(V225,'[1]PPTOS GENERALES 2024'!$AL$45:$BB$56,14)*AM225</f>
        <v>0</v>
      </c>
      <c r="AO225" s="390"/>
      <c r="AP225" s="391">
        <f>VLOOKUP(V225,'[1]PPTOS GENERALES 2024'!$AL$45:$BB$56,15)*AO225</f>
        <v>0</v>
      </c>
      <c r="AQ225" s="390"/>
      <c r="AR225" s="391">
        <f>VLOOKUP(V225,'[1]PPTOS GENERALES 2024'!$AL$45:$BB$56,17)*AQ225</f>
        <v>0</v>
      </c>
      <c r="AS225" s="390"/>
      <c r="AT225" s="391">
        <f>VLOOKUP(V225,'[1]PPTOS GENERALES 2024'!$AL$45:$BG$56,18)*AS225</f>
        <v>0</v>
      </c>
      <c r="AU225" s="390"/>
      <c r="AV225" s="391">
        <f>VLOOKUP(V225,'[1]PPTOS GENERALES 2024'!$AL$45:$BG$56,19)*AU225</f>
        <v>0</v>
      </c>
      <c r="AW225" s="390"/>
      <c r="AX225" s="391">
        <f>VLOOKUP(V225,'[1]PPTOS GENERALES 2024'!$AL$45:$BG$56,20)*AW225</f>
        <v>0</v>
      </c>
      <c r="AY225" s="390"/>
      <c r="AZ225" s="391">
        <f>VLOOKUP(V225,'[1]PPTOS GENERALES 2024'!$AL$45:$BG$56,21)*AY225</f>
        <v>0</v>
      </c>
      <c r="BA225" s="390"/>
      <c r="BB225" s="391">
        <f>VLOOKUP(V225,'[1]PPTOS GENERALES 2024'!$AL$45:$BG$56,22)*BA225</f>
        <v>0</v>
      </c>
      <c r="BC225" s="390"/>
      <c r="BD225" s="270">
        <f>VLOOKUP(V225,'[1]PPTOS GENERALES 2024'!$AL$45:$BZ$56,23)*BC225</f>
        <v>0</v>
      </c>
      <c r="BE225" s="390"/>
      <c r="BF225" s="270">
        <f>VLOOKUP(V225,'[1]PPTOS GENERALES 2024'!$AL$45:$BZ$56,24)*BE225</f>
        <v>0</v>
      </c>
      <c r="BG225" s="390"/>
      <c r="BH225" s="270">
        <f>VLOOKUP(V225,'[1]PPTOS GENERALES 2024'!$AL$45:$BZ$56,25)*BG225</f>
        <v>0</v>
      </c>
      <c r="BI225" s="390"/>
      <c r="BJ225" s="270">
        <f>VLOOKUP(V225,'[1]PPTOS GENERALES 2024'!$AL$45:$BZ$56,26)*BI225</f>
        <v>0</v>
      </c>
      <c r="BK225" s="390"/>
      <c r="BL225" s="270">
        <f>VLOOKUP(V225,'[1]PPTOS GENERALES 2024'!$AL$45:$BZ$56,27)*BK225</f>
        <v>0</v>
      </c>
      <c r="BM225" s="270"/>
      <c r="BN225" s="270">
        <f>VLOOKUP(V225,'[1]PPTOS GENERALES 2024'!$AL$45:$BZ$56,28)*BM225</f>
        <v>0</v>
      </c>
      <c r="BO225" s="270"/>
      <c r="BP225" s="270">
        <f>VLOOKUP(V225,'[1]PPTOS GENERALES 2024'!$AL$45:$BZ$56,29)*BO225</f>
        <v>0</v>
      </c>
      <c r="BQ225" s="270"/>
      <c r="BR225" s="270">
        <f>VLOOKUP(V225,'[1]PPTOS GENERALES 2024'!$AL$45:$BZ$56,30)*BQ225</f>
        <v>0</v>
      </c>
      <c r="BS225" s="270"/>
      <c r="BT225" s="270">
        <f>VLOOKUP(V225,'[1]PPTOS GENERALES 2024'!$AL$45:$BZ$56,31)*BS225</f>
        <v>0</v>
      </c>
      <c r="BU225" s="270"/>
      <c r="BV225" s="270">
        <f>VLOOKUP(V225,'[1]PPTOS GENERALES 2024'!$AL$45:$BZ$56,32)*BU225</f>
        <v>0</v>
      </c>
      <c r="BW225" s="270"/>
      <c r="BX225" s="270">
        <f>VLOOKUP(V225,'[1]PPTOS GENERALES 2024'!$AL$45:$BZ$56,33)*BW225</f>
        <v>0</v>
      </c>
      <c r="BY225" s="270"/>
      <c r="BZ225" s="270">
        <f>VLOOKUP(V225,'[1]PPTOS GENERALES 2024'!$AL$45:$BZ$56,34)*BY225</f>
        <v>0</v>
      </c>
      <c r="CA225" s="270"/>
      <c r="CB225" s="270">
        <f>VLOOKUP(V225,'[1]PPTOS GENERALES 2024'!$AL$45:$BZ$56,35)*CA225</f>
        <v>0</v>
      </c>
      <c r="CC225" s="270">
        <v>0</v>
      </c>
      <c r="CD225" s="270">
        <f>VLOOKUP(V225,'[1]PPTOS GENERALES 2024'!$AL$45:$BZ$56,36)*CC225</f>
        <v>0</v>
      </c>
      <c r="CE225" s="270">
        <v>0</v>
      </c>
      <c r="CF225" s="270">
        <f>VLOOKUP(V225,'[1]PPTOS GENERALES 2024'!$AL$45:$BZ$56,37)*CE225</f>
        <v>0</v>
      </c>
      <c r="CG225" s="270">
        <v>0</v>
      </c>
      <c r="CH225" s="270">
        <f>VLOOKUP(V225,'[1]PPTOS GENERALES 2024'!$AL$45:$BZ$56,38)*CG225</f>
        <v>0</v>
      </c>
      <c r="CI225" s="270">
        <v>0</v>
      </c>
      <c r="CJ225" s="270">
        <f>VLOOKUP(V225,'[1]PPTOS GENERALES 2024'!$AL$45:$BZ$56,39)*CI225</f>
        <v>0</v>
      </c>
      <c r="CK225" s="270"/>
      <c r="CL225" s="270">
        <f>VLOOKUP(V225,'[1]PPTOS GENERALES 2024'!$AL$45:$BZ$56,40)*CK225</f>
        <v>0</v>
      </c>
      <c r="CM225" s="270"/>
      <c r="CN225" s="270">
        <f>VLOOKUP(V225,'[1]PPTOS GENERALES 2024'!$AL$45:$BZ$56,41)*CM225</f>
        <v>0</v>
      </c>
      <c r="CO225" s="390"/>
      <c r="CP225" s="391"/>
      <c r="CQ225" s="391"/>
      <c r="CR225" s="391">
        <f t="array" ref="CR225">ROUND((Z225*12)+(AC225*2),2)</f>
        <v>11884.58</v>
      </c>
      <c r="CS225" s="390"/>
      <c r="CT225" s="390">
        <f>SUM(CS225)</f>
        <v>0</v>
      </c>
      <c r="CU225" s="391">
        <f t="array" ref="CU225">ROUND((AA225*12)+ (AD225*2)+AB225,2)</f>
        <v>0</v>
      </c>
      <c r="CV225" s="270">
        <f>SUM(CO225:CU225)</f>
        <v>11884.58</v>
      </c>
      <c r="CW225" s="391">
        <f t="array" ref="CW225">ROUND((AE225+AF225)*14,2)</f>
        <v>8581.86</v>
      </c>
      <c r="CX225" s="391">
        <f t="array" ref="CX225">ROUND(AG225*14,2)</f>
        <v>9905</v>
      </c>
      <c r="CY225" s="270">
        <f t="shared" si="164"/>
        <v>0</v>
      </c>
      <c r="CZ225" s="278">
        <f t="shared" si="165"/>
        <v>9905</v>
      </c>
      <c r="DA225" s="129">
        <f>CO225+CP225+CR225+CS225+CT225+CU225+CW225+CX225+CY225</f>
        <v>30371.440000000002</v>
      </c>
      <c r="DB225" s="390">
        <v>0</v>
      </c>
      <c r="DC225" s="400">
        <f t="shared" si="166"/>
        <v>30606.379999999997</v>
      </c>
      <c r="DD225" s="390">
        <f t="shared" si="167"/>
        <v>-0.32184055762333841</v>
      </c>
      <c r="DE225" s="390">
        <f>-U225*DD225+(U225*3%)</f>
        <v>15879.106200000002</v>
      </c>
      <c r="DF225" s="390">
        <v>6778.7669999999998</v>
      </c>
      <c r="DG225" s="391">
        <f t="shared" si="168"/>
        <v>2186.17</v>
      </c>
      <c r="DH225" s="390" t="e">
        <f>#REF!-#REF!</f>
        <v>#REF!</v>
      </c>
      <c r="DI225" s="390" t="s">
        <v>122</v>
      </c>
      <c r="DJ225" s="413"/>
      <c r="DK225" s="411"/>
      <c r="DL225" s="403">
        <f t="shared" si="169"/>
        <v>0</v>
      </c>
      <c r="DM225" s="403">
        <f t="shared" si="170"/>
        <v>0</v>
      </c>
      <c r="DN225" s="407">
        <f>ROUND(AF225/30,2)</f>
        <v>0</v>
      </c>
      <c r="DO225" s="407">
        <f>ROUND(AJ225/30,2)</f>
        <v>0</v>
      </c>
      <c r="DP225" s="407">
        <f>ROUND(AL225/30,2)</f>
        <v>0</v>
      </c>
      <c r="DQ225" s="407">
        <f>ROUND(AN225/30,2)</f>
        <v>0</v>
      </c>
      <c r="DR225" s="407">
        <f>ROUND(AP225/30,2)</f>
        <v>0</v>
      </c>
      <c r="DS225" s="407">
        <f>ROUND(AR225/30,2)</f>
        <v>0</v>
      </c>
      <c r="DT225" s="407">
        <f>ROUND(AT225/30,2)</f>
        <v>0</v>
      </c>
      <c r="DU225" s="407">
        <f>ROUND(AV225/30,2)</f>
        <v>0</v>
      </c>
      <c r="DV225" s="407">
        <f>ROUND(AX225/30,2)</f>
        <v>0</v>
      </c>
      <c r="DW225" s="407">
        <f>ROUND(AZ225/30,2)</f>
        <v>0</v>
      </c>
      <c r="DX225" s="407">
        <f>ROUND(BB225/30,2)</f>
        <v>0</v>
      </c>
      <c r="DY225" s="407"/>
      <c r="DZ225" s="407">
        <v>1</v>
      </c>
      <c r="EA225" s="407">
        <v>3467.7</v>
      </c>
      <c r="EB225" s="407" t="e">
        <f>#REF!-DZ225</f>
        <v>#REF!</v>
      </c>
      <c r="EC225" s="407">
        <f>DG225-EA225</f>
        <v>-1281.5299999999997</v>
      </c>
      <c r="ED225" s="407">
        <f>ROUND(DB225/2,2)</f>
        <v>0</v>
      </c>
      <c r="EE225" s="407"/>
      <c r="EF225" s="407"/>
      <c r="EG225" s="407"/>
      <c r="EH225" s="407"/>
      <c r="EI225" s="134" t="s">
        <v>343</v>
      </c>
      <c r="EJ225" s="124">
        <v>931</v>
      </c>
      <c r="EK225" s="295" t="s">
        <v>318</v>
      </c>
      <c r="EL225" s="300">
        <v>3</v>
      </c>
      <c r="EM225" s="300">
        <v>1</v>
      </c>
      <c r="EN225" s="300" t="s">
        <v>132</v>
      </c>
      <c r="EO225" s="537" t="s">
        <v>132</v>
      </c>
    </row>
    <row r="226" spans="1:1050" s="35" customFormat="1" ht="26.1" customHeight="1" outlineLevel="2" x14ac:dyDescent="0.2">
      <c r="A226" s="386">
        <f>EJ226</f>
        <v>931</v>
      </c>
      <c r="B226" s="387" t="s">
        <v>137</v>
      </c>
      <c r="C226" s="387" t="s">
        <v>226</v>
      </c>
      <c r="D226" s="387" t="s">
        <v>336</v>
      </c>
      <c r="E226" s="387" t="s">
        <v>337</v>
      </c>
      <c r="F226" s="630" t="s">
        <v>347</v>
      </c>
      <c r="G226" s="388" t="s">
        <v>346</v>
      </c>
      <c r="H226" s="389" t="s">
        <v>135</v>
      </c>
      <c r="I226" s="389">
        <v>30</v>
      </c>
      <c r="J226" s="391">
        <v>1091.02</v>
      </c>
      <c r="K226" s="391"/>
      <c r="L226" s="391">
        <v>958.01</v>
      </c>
      <c r="M226" s="391">
        <v>853.21</v>
      </c>
      <c r="N226" s="391"/>
      <c r="O226" s="391"/>
      <c r="P226" s="391"/>
      <c r="Q226" s="391"/>
      <c r="R226" s="391"/>
      <c r="S226" s="391"/>
      <c r="T226" s="391">
        <f t="shared" si="161"/>
        <v>2902.24</v>
      </c>
      <c r="U226" s="391">
        <f t="shared" si="162"/>
        <v>38924.94</v>
      </c>
      <c r="V226" s="389">
        <v>12</v>
      </c>
      <c r="W226" s="392">
        <v>30</v>
      </c>
      <c r="X226" s="393">
        <f>VLOOKUP(W226,'[1]PPTOS GENERALES 2024'!$AL$11:$AN$40,3)*Y226</f>
        <v>1164.74</v>
      </c>
      <c r="Y226" s="394">
        <v>1</v>
      </c>
      <c r="Z226" s="395">
        <f>VLOOKUP(C226,'[1]PPTOS GENERALES 2024'!$AL$3:$AO$8,4)*Y226</f>
        <v>1333.4</v>
      </c>
      <c r="AA226" s="395">
        <f>VLOOKUP(C226,'[1]PPTOS GENERALES 2024'!$AL$3:$AP$8,5)*DM226*Y226</f>
        <v>102.64</v>
      </c>
      <c r="AB226" s="395"/>
      <c r="AC226" s="391">
        <f>VLOOKUP(C226,'[1]PPTOS GENERALES 2024'!$AU$3:$AV$8,2)*Y226</f>
        <v>822.82899999999995</v>
      </c>
      <c r="AD226" s="391">
        <f>VLOOKUP(C226,'[1]PPTOS GENERALES 2024'!$AU$3:$AW$8,3)*DM226*Y226</f>
        <v>63.365499999999997</v>
      </c>
      <c r="AE226" s="391">
        <f>VLOOKUP(I226,'[1]PPTOS GENERALES 2024'!$AL$11:$AN$40,3)*Y226</f>
        <v>1164.74</v>
      </c>
      <c r="AF226" s="391"/>
      <c r="AG226" s="391">
        <f>VLOOKUP(V226,'[1]PPTOS GENERALES 2024'!$AL$45:$AU$56,10)*Y226</f>
        <v>1192.6500000000001</v>
      </c>
      <c r="AH226" s="391"/>
      <c r="AI226" s="391"/>
      <c r="AJ226" s="391"/>
      <c r="AK226" s="403">
        <v>1</v>
      </c>
      <c r="AL226" s="391">
        <f>VLOOKUP(V226,'[1]PPTOS GENERALES 2024'!$AL$45:$BB$56,12)*AK226</f>
        <v>2556.16</v>
      </c>
      <c r="AM226" s="403"/>
      <c r="AN226" s="391">
        <f>VLOOKUP(V226,'[1]PPTOS GENERALES 2024'!$AL$45:$BB$56,14)*AM226</f>
        <v>0</v>
      </c>
      <c r="AO226" s="403"/>
      <c r="AP226" s="391">
        <f>VLOOKUP(V226,'[1]PPTOS GENERALES 2024'!$AL$45:$BB$56,15)*AO226</f>
        <v>0</v>
      </c>
      <c r="AQ226" s="403"/>
      <c r="AR226" s="391">
        <f>VLOOKUP(V226,'[1]PPTOS GENERALES 2024'!$AL$45:$BB$56,17)*AQ226</f>
        <v>0</v>
      </c>
      <c r="AS226" s="403"/>
      <c r="AT226" s="391">
        <f>VLOOKUP(V226,'[1]PPTOS GENERALES 2024'!$AL$45:$BG$56,18)*AS226</f>
        <v>0</v>
      </c>
      <c r="AU226" s="389"/>
      <c r="AV226" s="391">
        <f>VLOOKUP(V226,'[1]PPTOS GENERALES 2024'!$AL$45:$BG$56,19)*AU226</f>
        <v>0</v>
      </c>
      <c r="AW226" s="389"/>
      <c r="AX226" s="391">
        <f>VLOOKUP(V226,'[1]PPTOS GENERALES 2024'!$AL$45:$BG$56,20)*AW226</f>
        <v>0</v>
      </c>
      <c r="AY226" s="389"/>
      <c r="AZ226" s="391">
        <f>VLOOKUP(V226,'[1]PPTOS GENERALES 2024'!$AL$45:$BG$56,21)*AY226</f>
        <v>0</v>
      </c>
      <c r="BA226" s="389"/>
      <c r="BB226" s="391">
        <f>VLOOKUP(V226,'[1]PPTOS GENERALES 2024'!$AL$45:$BG$56,22)*BA226</f>
        <v>0</v>
      </c>
      <c r="BC226" s="389"/>
      <c r="BD226" s="270">
        <f>VLOOKUP(V226,'[1]PPTOS GENERALES 2024'!$AL$45:$BZ$56,23)*BC226</f>
        <v>0</v>
      </c>
      <c r="BE226" s="389"/>
      <c r="BF226" s="270">
        <f>VLOOKUP(V226,'[1]PPTOS GENERALES 2024'!$AL$45:$BZ$56,24)*BE226</f>
        <v>0</v>
      </c>
      <c r="BG226" s="389"/>
      <c r="BH226" s="270">
        <f>VLOOKUP(V226,'[1]PPTOS GENERALES 2024'!$AL$45:$BZ$56,25)*BG226</f>
        <v>0</v>
      </c>
      <c r="BI226" s="389"/>
      <c r="BJ226" s="270">
        <f>VLOOKUP(V226,'[1]PPTOS GENERALES 2024'!$AL$45:$BZ$56,26)*BI226</f>
        <v>0</v>
      </c>
      <c r="BK226" s="389"/>
      <c r="BL226" s="270">
        <f>VLOOKUP(V226,'[1]PPTOS GENERALES 2024'!$AL$45:$BZ$56,27)*BK226</f>
        <v>0</v>
      </c>
      <c r="BM226" s="270"/>
      <c r="BN226" s="270">
        <f>VLOOKUP(V226,'[1]PPTOS GENERALES 2024'!$AL$45:$BZ$56,28)*BM226</f>
        <v>0</v>
      </c>
      <c r="BO226" s="270"/>
      <c r="BP226" s="270">
        <f>VLOOKUP(V226,'[1]PPTOS GENERALES 2024'!$AL$45:$BZ$56,29)*BO226</f>
        <v>0</v>
      </c>
      <c r="BQ226" s="270"/>
      <c r="BR226" s="270">
        <f>VLOOKUP(V226,'[1]PPTOS GENERALES 2024'!$AL$45:$BZ$56,30)*BQ226</f>
        <v>0</v>
      </c>
      <c r="BS226" s="270"/>
      <c r="BT226" s="270">
        <f>VLOOKUP(V226,'[1]PPTOS GENERALES 2024'!$AL$45:$BZ$56,31)*BS226</f>
        <v>0</v>
      </c>
      <c r="BU226" s="270"/>
      <c r="BV226" s="270">
        <f>VLOOKUP(V226,'[1]PPTOS GENERALES 2024'!$AL$45:$BZ$56,32)*BU226</f>
        <v>0</v>
      </c>
      <c r="BW226" s="270"/>
      <c r="BX226" s="270">
        <f>VLOOKUP(V226,'[1]PPTOS GENERALES 2024'!$AL$45:$BZ$56,33)*BW226</f>
        <v>0</v>
      </c>
      <c r="BY226" s="270"/>
      <c r="BZ226" s="270">
        <f>VLOOKUP(V226,'[1]PPTOS GENERALES 2024'!$AL$45:$BZ$56,34)*BY226</f>
        <v>0</v>
      </c>
      <c r="CA226" s="270"/>
      <c r="CB226" s="270">
        <f>VLOOKUP(V226,'[1]PPTOS GENERALES 2024'!$AL$45:$BZ$56,35)*CA226</f>
        <v>0</v>
      </c>
      <c r="CC226" s="270">
        <v>0</v>
      </c>
      <c r="CD226" s="270">
        <f>VLOOKUP(V226,'[1]PPTOS GENERALES 2024'!$AL$45:$BZ$56,36)*CC226</f>
        <v>0</v>
      </c>
      <c r="CE226" s="270">
        <v>0</v>
      </c>
      <c r="CF226" s="270">
        <f>VLOOKUP(V226,'[1]PPTOS GENERALES 2024'!$AL$45:$BZ$56,37)*CE226</f>
        <v>0</v>
      </c>
      <c r="CG226" s="270">
        <v>0</v>
      </c>
      <c r="CH226" s="270">
        <f>VLOOKUP(V226,'[1]PPTOS GENERALES 2024'!$AL$45:$BZ$56,38)*CG226</f>
        <v>0</v>
      </c>
      <c r="CI226" s="270">
        <v>0</v>
      </c>
      <c r="CJ226" s="270">
        <f>VLOOKUP(V226,'[1]PPTOS GENERALES 2024'!$AL$45:$BZ$56,39)*CI226</f>
        <v>0</v>
      </c>
      <c r="CK226" s="270"/>
      <c r="CL226" s="270">
        <f>VLOOKUP(V226,'[1]PPTOS GENERALES 2024'!$AL$45:$BZ$56,40)*CK226</f>
        <v>0</v>
      </c>
      <c r="CM226" s="270"/>
      <c r="CN226" s="270">
        <f>VLOOKUP(V226,'[1]PPTOS GENERALES 2024'!$AL$45:$BZ$56,41)*CM226</f>
        <v>0</v>
      </c>
      <c r="CO226" s="270">
        <f>ROUND((Z226*12)+(AC226*2),2)</f>
        <v>17646.46</v>
      </c>
      <c r="CP226" s="391"/>
      <c r="CQ226" s="391"/>
      <c r="CR226" s="391"/>
      <c r="CS226" s="391"/>
      <c r="CT226" s="391">
        <f>SUM(CS226)</f>
        <v>0</v>
      </c>
      <c r="CU226" s="391">
        <f t="array" ref="CU226">ROUND((AA226*12)+ (AD226*2)+AB226,2)</f>
        <v>1358.41</v>
      </c>
      <c r="CV226" s="270">
        <f>SUM(CO226:CU226)</f>
        <v>19004.87</v>
      </c>
      <c r="CW226" s="391">
        <f t="array" ref="CW226">ROUND((AE226+AF226)*14,2)</f>
        <v>16306.36</v>
      </c>
      <c r="CX226" s="391">
        <f t="array" ref="CX226">ROUND(AG226*14,2)</f>
        <v>16697.099999999999</v>
      </c>
      <c r="CY226" s="270">
        <f t="shared" si="164"/>
        <v>35786.239999999998</v>
      </c>
      <c r="CZ226" s="278">
        <f t="shared" si="165"/>
        <v>52483.34</v>
      </c>
      <c r="DA226" s="129">
        <f>CO226+CP226+CR226+CS226+CT226+CU226+CW226+CX226+CY226</f>
        <v>87794.569999999992</v>
      </c>
      <c r="DB226" s="390">
        <v>0</v>
      </c>
      <c r="DC226" s="400">
        <f t="shared" si="166"/>
        <v>53108.020000000004</v>
      </c>
      <c r="DD226" s="401">
        <f t="shared" si="167"/>
        <v>0.36436999003723569</v>
      </c>
      <c r="DE226" s="391"/>
      <c r="DF226" s="391"/>
      <c r="DG226" s="391">
        <f t="shared" si="168"/>
        <v>6349.59</v>
      </c>
      <c r="DH226" s="389" t="e">
        <f>#REF!-#REF!</f>
        <v>#REF!</v>
      </c>
      <c r="DI226" s="402" t="s">
        <v>122</v>
      </c>
      <c r="DJ226" s="413"/>
      <c r="DK226" s="411"/>
      <c r="DL226" s="403">
        <v>0</v>
      </c>
      <c r="DM226" s="403">
        <v>2</v>
      </c>
      <c r="DN226" s="404">
        <f>ROUND(AF226/30,2)</f>
        <v>0</v>
      </c>
      <c r="DO226" s="405">
        <f>ROUND(AJ226/30,2)</f>
        <v>0</v>
      </c>
      <c r="DP226" s="405">
        <f>ROUND(AL226/30,2)</f>
        <v>85.21</v>
      </c>
      <c r="DQ226" s="405">
        <f>ROUND(AN226/30,2)</f>
        <v>0</v>
      </c>
      <c r="DR226" s="405">
        <f>ROUND(AP226/30,2)</f>
        <v>0</v>
      </c>
      <c r="DS226" s="405">
        <f>ROUND(AR226/30,2)</f>
        <v>0</v>
      </c>
      <c r="DT226" s="405">
        <f>ROUND(AT226/30,2)</f>
        <v>0</v>
      </c>
      <c r="DU226" s="405">
        <f>ROUND(AV226/30,2)</f>
        <v>0</v>
      </c>
      <c r="DV226" s="405">
        <f>ROUND(AX226/30,2)</f>
        <v>0</v>
      </c>
      <c r="DW226" s="405">
        <f>ROUND(AZ226/30,2)</f>
        <v>0</v>
      </c>
      <c r="DX226" s="405">
        <f>ROUND(BB226/30,2)</f>
        <v>0</v>
      </c>
      <c r="DY226" s="204"/>
      <c r="DZ226" s="406">
        <v>885</v>
      </c>
      <c r="EA226" s="406">
        <v>5135.2299999999996</v>
      </c>
      <c r="EB226" s="407" t="e">
        <f>#REF!-DZ226</f>
        <v>#REF!</v>
      </c>
      <c r="EC226" s="408">
        <f>DG226-EA226</f>
        <v>1214.3600000000006</v>
      </c>
      <c r="ED226" s="409">
        <f>ROUND(DB226/2,2)</f>
        <v>0</v>
      </c>
      <c r="EE226" s="204"/>
      <c r="EF226" s="204"/>
      <c r="EG226" s="204"/>
      <c r="EH226" s="204"/>
      <c r="EI226" s="134" t="s">
        <v>343</v>
      </c>
      <c r="EJ226" s="124">
        <v>931</v>
      </c>
      <c r="EK226" s="295" t="s">
        <v>318</v>
      </c>
      <c r="EL226" s="295">
        <v>3</v>
      </c>
      <c r="EM226" s="205">
        <v>1</v>
      </c>
      <c r="EN226" s="300" t="s">
        <v>132</v>
      </c>
      <c r="EO226" s="537" t="s">
        <v>132</v>
      </c>
      <c r="EP226" s="172"/>
      <c r="EQ226" s="172"/>
      <c r="ER226" s="172"/>
      <c r="ES226" s="172"/>
      <c r="ET226" s="172"/>
      <c r="EU226" s="172"/>
      <c r="EV226" s="172"/>
      <c r="EW226" s="172"/>
      <c r="EX226" s="172"/>
      <c r="EY226" s="172"/>
      <c r="EZ226" s="172"/>
      <c r="FA226" s="172"/>
      <c r="FB226" s="172"/>
      <c r="FC226" s="172"/>
      <c r="FD226" s="172"/>
      <c r="FE226" s="172"/>
      <c r="FF226" s="172"/>
      <c r="FG226" s="172"/>
      <c r="FH226" s="172"/>
      <c r="FI226" s="172"/>
      <c r="FJ226" s="172"/>
      <c r="FK226" s="172"/>
      <c r="FL226" s="172"/>
      <c r="FM226" s="172"/>
      <c r="FN226" s="172"/>
      <c r="FO226" s="172"/>
      <c r="FP226" s="172"/>
      <c r="FQ226" s="172"/>
      <c r="FR226" s="172"/>
      <c r="FS226" s="172"/>
      <c r="FT226" s="172"/>
      <c r="FU226" s="172"/>
      <c r="FV226" s="172"/>
      <c r="FW226" s="172"/>
      <c r="FX226" s="172"/>
      <c r="FY226" s="172"/>
      <c r="FZ226" s="172"/>
      <c r="GA226" s="172"/>
      <c r="GB226" s="172"/>
      <c r="GC226" s="172"/>
      <c r="GD226" s="172"/>
      <c r="GE226" s="172"/>
      <c r="GF226" s="172"/>
      <c r="GG226" s="172"/>
      <c r="GH226" s="172"/>
      <c r="GI226" s="172"/>
      <c r="GJ226" s="172"/>
      <c r="GK226" s="172"/>
      <c r="GL226" s="172"/>
      <c r="GM226" s="172"/>
      <c r="GN226" s="172"/>
      <c r="GO226" s="172"/>
      <c r="GP226" s="172"/>
      <c r="GQ226" s="172"/>
      <c r="GR226" s="172"/>
      <c r="GS226" s="172"/>
      <c r="GT226" s="172"/>
      <c r="GU226" s="172"/>
      <c r="GV226" s="172"/>
      <c r="GW226" s="172"/>
      <c r="GX226" s="172"/>
      <c r="GY226" s="172"/>
      <c r="GZ226" s="172"/>
      <c r="HA226" s="172"/>
      <c r="HB226" s="172"/>
      <c r="HC226" s="172"/>
      <c r="HD226" s="172"/>
      <c r="HE226" s="172"/>
      <c r="HF226" s="172"/>
      <c r="HG226" s="172"/>
      <c r="HH226" s="172"/>
      <c r="HI226" s="172"/>
      <c r="HJ226" s="172"/>
      <c r="HK226" s="172"/>
      <c r="HL226" s="172"/>
      <c r="HM226" s="172"/>
      <c r="HN226" s="172"/>
      <c r="HO226" s="172"/>
      <c r="HP226" s="172"/>
      <c r="HQ226" s="172"/>
      <c r="HR226" s="172"/>
      <c r="HS226" s="172"/>
      <c r="HT226" s="172"/>
      <c r="HU226" s="172"/>
      <c r="HV226" s="172"/>
      <c r="HW226" s="172"/>
      <c r="HX226" s="172"/>
      <c r="HY226" s="172"/>
      <c r="HZ226" s="172"/>
      <c r="IA226" s="172"/>
      <c r="IB226" s="172"/>
      <c r="IC226" s="172"/>
      <c r="ID226" s="172"/>
      <c r="IE226" s="172"/>
      <c r="IF226" s="172"/>
      <c r="IG226" s="172"/>
      <c r="IH226" s="172"/>
      <c r="II226" s="172"/>
      <c r="IJ226" s="172"/>
      <c r="IK226" s="172"/>
      <c r="IL226" s="172"/>
      <c r="IM226" s="172"/>
      <c r="IN226" s="172"/>
      <c r="IO226" s="172"/>
      <c r="IP226" s="172"/>
      <c r="IQ226" s="172"/>
      <c r="IR226" s="172"/>
      <c r="IS226" s="172"/>
      <c r="IT226" s="172"/>
      <c r="IU226" s="172"/>
      <c r="IV226" s="172"/>
      <c r="IW226" s="172"/>
      <c r="IX226" s="172"/>
      <c r="IY226" s="172"/>
      <c r="IZ226" s="172"/>
      <c r="JA226" s="172"/>
      <c r="JB226" s="172"/>
      <c r="JC226" s="172"/>
      <c r="JD226" s="172"/>
      <c r="JE226" s="172"/>
      <c r="JF226" s="172"/>
      <c r="JG226" s="172"/>
      <c r="JH226" s="172"/>
      <c r="JI226" s="172"/>
      <c r="JJ226" s="172"/>
      <c r="JK226" s="172"/>
      <c r="JL226" s="172"/>
      <c r="JM226" s="172"/>
      <c r="JN226" s="172"/>
      <c r="JO226" s="172"/>
      <c r="JP226" s="172"/>
      <c r="JQ226" s="172"/>
      <c r="JR226" s="172"/>
      <c r="JS226" s="172"/>
      <c r="JT226" s="172"/>
      <c r="JU226" s="172"/>
      <c r="JV226" s="172"/>
      <c r="JW226" s="172"/>
      <c r="JX226" s="172"/>
      <c r="JY226" s="172"/>
      <c r="JZ226" s="172"/>
      <c r="KA226" s="172"/>
      <c r="KB226" s="172"/>
      <c r="KC226" s="172"/>
      <c r="KD226" s="172"/>
      <c r="KE226" s="172"/>
      <c r="KF226" s="172"/>
      <c r="KG226" s="172"/>
      <c r="KH226" s="172"/>
      <c r="KI226" s="172"/>
      <c r="KJ226" s="172"/>
      <c r="KK226" s="172"/>
      <c r="KL226" s="172"/>
      <c r="KM226" s="172"/>
      <c r="KN226" s="172"/>
      <c r="KO226" s="172"/>
      <c r="KP226" s="172"/>
      <c r="KQ226" s="172"/>
      <c r="KR226" s="172"/>
      <c r="KS226" s="172"/>
      <c r="KT226" s="172"/>
      <c r="KU226" s="172"/>
      <c r="KV226" s="172"/>
      <c r="KW226" s="172"/>
      <c r="KX226" s="172"/>
      <c r="KY226" s="172"/>
      <c r="KZ226" s="172"/>
      <c r="LA226" s="172"/>
      <c r="LB226" s="172"/>
      <c r="LC226" s="172"/>
      <c r="LD226" s="172"/>
      <c r="LE226" s="172"/>
      <c r="LF226" s="172"/>
      <c r="LG226" s="172"/>
      <c r="LH226" s="172"/>
      <c r="LI226" s="172"/>
      <c r="LJ226" s="172"/>
      <c r="LK226" s="172"/>
      <c r="LL226" s="172"/>
      <c r="LM226" s="172"/>
      <c r="LN226" s="172"/>
      <c r="LO226" s="172"/>
      <c r="LP226" s="172"/>
      <c r="LQ226" s="172"/>
      <c r="LR226" s="172"/>
      <c r="LS226" s="172"/>
      <c r="LT226" s="172"/>
      <c r="LU226" s="172"/>
      <c r="LV226" s="172"/>
      <c r="LW226" s="172"/>
      <c r="LX226" s="172"/>
      <c r="LY226" s="172"/>
      <c r="LZ226" s="172"/>
      <c r="MA226" s="172"/>
      <c r="MB226" s="172"/>
      <c r="MC226" s="172"/>
      <c r="MD226" s="172"/>
      <c r="ME226" s="172"/>
      <c r="MF226" s="172"/>
      <c r="MG226" s="172"/>
      <c r="MH226" s="172"/>
      <c r="MI226" s="172"/>
      <c r="MJ226" s="172"/>
      <c r="MK226" s="172"/>
      <c r="ML226" s="172"/>
      <c r="MM226" s="172"/>
      <c r="MN226" s="172"/>
      <c r="MO226" s="172"/>
      <c r="MP226" s="172"/>
      <c r="MQ226" s="172"/>
      <c r="MR226" s="172"/>
      <c r="MS226" s="172"/>
      <c r="MT226" s="172"/>
      <c r="MU226" s="172"/>
      <c r="MV226" s="172"/>
      <c r="MW226" s="172"/>
      <c r="MX226" s="172"/>
      <c r="MY226" s="172"/>
      <c r="MZ226" s="172"/>
      <c r="NA226" s="172"/>
      <c r="NB226" s="172"/>
      <c r="NC226" s="172"/>
      <c r="ND226" s="172"/>
      <c r="NE226" s="172"/>
      <c r="NF226" s="172"/>
      <c r="NG226" s="172"/>
      <c r="NH226" s="172"/>
      <c r="NI226" s="172"/>
      <c r="NJ226" s="172"/>
      <c r="NK226" s="172"/>
      <c r="NL226" s="172"/>
      <c r="NM226" s="172"/>
      <c r="NN226" s="172"/>
      <c r="NO226" s="172"/>
      <c r="NP226" s="172"/>
      <c r="NQ226" s="172"/>
      <c r="NR226" s="172"/>
      <c r="NS226" s="172"/>
      <c r="NT226" s="172"/>
      <c r="NU226" s="172"/>
      <c r="NV226" s="172"/>
      <c r="NW226" s="172"/>
      <c r="NX226" s="172"/>
      <c r="NY226" s="172"/>
      <c r="NZ226" s="172"/>
      <c r="OA226" s="172"/>
      <c r="OB226" s="172"/>
      <c r="OC226" s="172"/>
      <c r="OD226" s="172"/>
      <c r="OE226" s="172"/>
      <c r="OF226" s="172"/>
      <c r="OG226" s="172"/>
      <c r="OH226" s="172"/>
      <c r="OI226" s="172"/>
      <c r="OJ226" s="172"/>
      <c r="OK226" s="172"/>
      <c r="OL226" s="172"/>
      <c r="OM226" s="172"/>
      <c r="ON226" s="172"/>
      <c r="OO226" s="172"/>
      <c r="OP226" s="172"/>
      <c r="OQ226" s="172"/>
      <c r="OR226" s="172"/>
      <c r="OS226" s="172"/>
      <c r="OT226" s="172"/>
      <c r="OU226" s="172"/>
      <c r="OV226" s="172"/>
      <c r="OW226" s="172"/>
      <c r="OX226" s="172"/>
      <c r="OY226" s="172"/>
      <c r="OZ226" s="172"/>
      <c r="PA226" s="172"/>
      <c r="PB226" s="172"/>
      <c r="PC226" s="172"/>
      <c r="PD226" s="172"/>
      <c r="PE226" s="172"/>
      <c r="PF226" s="172"/>
      <c r="PG226" s="172"/>
      <c r="PH226" s="172"/>
      <c r="PI226" s="172"/>
      <c r="PJ226" s="172"/>
      <c r="PK226" s="172"/>
      <c r="PL226" s="172"/>
      <c r="PM226" s="172"/>
      <c r="PN226" s="172"/>
      <c r="PO226" s="172"/>
      <c r="PP226" s="172"/>
      <c r="PQ226" s="172"/>
      <c r="PR226" s="172"/>
      <c r="PS226" s="172"/>
      <c r="PT226" s="172"/>
      <c r="PU226" s="172"/>
      <c r="PV226" s="172"/>
      <c r="PW226" s="172"/>
      <c r="PX226" s="172"/>
      <c r="PY226" s="172"/>
      <c r="PZ226" s="172"/>
      <c r="QA226" s="172"/>
      <c r="QB226" s="172"/>
      <c r="QC226" s="172"/>
      <c r="QD226" s="172"/>
      <c r="QE226" s="172"/>
      <c r="QF226" s="172"/>
      <c r="QG226" s="172"/>
      <c r="QH226" s="172"/>
      <c r="QI226" s="172"/>
      <c r="QJ226" s="172"/>
      <c r="QK226" s="172"/>
      <c r="QL226" s="172"/>
      <c r="QM226" s="172"/>
      <c r="QN226" s="172"/>
      <c r="QO226" s="172"/>
      <c r="QP226" s="172"/>
      <c r="QQ226" s="172"/>
      <c r="QR226" s="172"/>
      <c r="QS226" s="172"/>
      <c r="QT226" s="172"/>
      <c r="QU226" s="172"/>
      <c r="QV226" s="172"/>
      <c r="QW226" s="172"/>
      <c r="QX226" s="172"/>
      <c r="QY226" s="172"/>
      <c r="QZ226" s="172"/>
      <c r="RA226" s="172"/>
      <c r="RB226" s="172"/>
      <c r="RC226" s="172"/>
      <c r="RD226" s="172"/>
      <c r="RE226" s="172"/>
      <c r="RF226" s="172"/>
      <c r="RG226" s="172"/>
      <c r="RH226" s="172"/>
      <c r="RI226" s="172"/>
      <c r="RJ226" s="172"/>
      <c r="RK226" s="172"/>
      <c r="RL226" s="172"/>
      <c r="RM226" s="172"/>
      <c r="RN226" s="172"/>
      <c r="RO226" s="172"/>
      <c r="RP226" s="172"/>
      <c r="RQ226" s="172"/>
      <c r="RR226" s="172"/>
      <c r="RS226" s="172"/>
      <c r="RT226" s="172"/>
      <c r="RU226" s="172"/>
      <c r="RV226" s="172"/>
      <c r="RW226" s="172"/>
      <c r="RX226" s="172"/>
      <c r="RY226" s="172"/>
      <c r="RZ226" s="172"/>
      <c r="SA226" s="172"/>
      <c r="SB226" s="172"/>
      <c r="SC226" s="172"/>
      <c r="SD226" s="172"/>
      <c r="SE226" s="172"/>
      <c r="SF226" s="172"/>
      <c r="SG226" s="172"/>
      <c r="SH226" s="172"/>
      <c r="SI226" s="172"/>
      <c r="SJ226" s="172"/>
      <c r="SK226" s="172"/>
      <c r="SL226" s="172"/>
      <c r="SM226" s="172"/>
      <c r="SN226" s="172"/>
      <c r="SO226" s="172"/>
      <c r="SP226" s="172"/>
      <c r="SQ226" s="172"/>
      <c r="SR226" s="172"/>
      <c r="SS226" s="172"/>
      <c r="ST226" s="172"/>
      <c r="SU226" s="172"/>
      <c r="SV226" s="172"/>
      <c r="SW226" s="172"/>
      <c r="SX226" s="172"/>
      <c r="SY226" s="172"/>
      <c r="SZ226" s="172"/>
      <c r="TA226" s="172"/>
      <c r="TB226" s="172"/>
      <c r="TC226" s="172"/>
      <c r="TD226" s="172"/>
      <c r="TE226" s="172"/>
      <c r="TF226" s="172"/>
      <c r="TG226" s="172"/>
      <c r="TH226" s="172"/>
      <c r="TI226" s="172"/>
      <c r="TJ226" s="172"/>
      <c r="TK226" s="172"/>
      <c r="TL226" s="172"/>
      <c r="TM226" s="172"/>
      <c r="TN226" s="172"/>
      <c r="TO226" s="172"/>
      <c r="TP226" s="172"/>
      <c r="TQ226" s="172"/>
      <c r="TR226" s="172"/>
      <c r="TS226" s="172"/>
      <c r="TT226" s="172"/>
      <c r="TU226" s="172"/>
      <c r="TV226" s="172"/>
      <c r="TW226" s="172"/>
      <c r="TX226" s="172"/>
      <c r="TY226" s="172"/>
      <c r="TZ226" s="172"/>
      <c r="UA226" s="172"/>
      <c r="UB226" s="172"/>
      <c r="UC226" s="172"/>
      <c r="UD226" s="172"/>
      <c r="UE226" s="172"/>
      <c r="UF226" s="172"/>
      <c r="UG226" s="172"/>
      <c r="UH226" s="172"/>
      <c r="UI226" s="172"/>
      <c r="UJ226" s="172"/>
      <c r="UK226" s="172"/>
      <c r="UL226" s="172"/>
      <c r="UM226" s="172"/>
      <c r="UN226" s="172"/>
      <c r="UO226" s="172"/>
      <c r="UP226" s="172"/>
      <c r="UQ226" s="172"/>
      <c r="UR226" s="172"/>
      <c r="US226" s="172"/>
      <c r="UT226" s="172"/>
      <c r="UU226" s="172"/>
      <c r="UV226" s="172"/>
      <c r="UW226" s="172"/>
      <c r="UX226" s="172"/>
      <c r="UY226" s="172"/>
      <c r="UZ226" s="172"/>
      <c r="VA226" s="172"/>
      <c r="VB226" s="172"/>
      <c r="VC226" s="172"/>
      <c r="VD226" s="172"/>
      <c r="VE226" s="172"/>
      <c r="VF226" s="172"/>
      <c r="VG226" s="172"/>
      <c r="VH226" s="172"/>
      <c r="VI226" s="172"/>
      <c r="VJ226" s="172"/>
      <c r="VK226" s="172"/>
      <c r="VL226" s="172"/>
      <c r="VM226" s="172"/>
      <c r="VN226" s="172"/>
      <c r="VO226" s="172"/>
      <c r="VP226" s="172"/>
      <c r="VQ226" s="172"/>
      <c r="VR226" s="172"/>
      <c r="VS226" s="172"/>
      <c r="VT226" s="172"/>
      <c r="VU226" s="172"/>
      <c r="VV226" s="172"/>
      <c r="VW226" s="172"/>
      <c r="VX226" s="172"/>
      <c r="VY226" s="172"/>
      <c r="VZ226" s="172"/>
      <c r="WA226" s="172"/>
      <c r="WB226" s="172"/>
      <c r="WC226" s="172"/>
      <c r="WD226" s="172"/>
      <c r="WE226" s="172"/>
      <c r="WF226" s="172"/>
      <c r="WG226" s="172"/>
      <c r="WH226" s="172"/>
      <c r="WI226" s="172"/>
      <c r="WJ226" s="172"/>
      <c r="WK226" s="172"/>
      <c r="WL226" s="172"/>
      <c r="WM226" s="172"/>
      <c r="WN226" s="172"/>
      <c r="WO226" s="172"/>
      <c r="WP226" s="172"/>
      <c r="WQ226" s="172"/>
      <c r="WR226" s="172"/>
      <c r="WS226" s="172"/>
      <c r="WT226" s="172"/>
      <c r="WU226" s="172"/>
      <c r="WV226" s="172"/>
      <c r="WW226" s="172"/>
      <c r="WX226" s="172"/>
      <c r="WY226" s="172"/>
      <c r="WZ226" s="172"/>
      <c r="XA226" s="172"/>
      <c r="XB226" s="172"/>
      <c r="XC226" s="172"/>
      <c r="XD226" s="172"/>
      <c r="XE226" s="172"/>
      <c r="XF226" s="172"/>
      <c r="XG226" s="172"/>
      <c r="XH226" s="172"/>
      <c r="XI226" s="172"/>
      <c r="XJ226" s="172"/>
      <c r="XK226" s="172"/>
      <c r="XL226" s="172"/>
      <c r="XM226" s="172"/>
      <c r="XN226" s="172"/>
      <c r="XO226" s="172"/>
      <c r="XP226" s="172"/>
      <c r="XQ226" s="172"/>
      <c r="XR226" s="172"/>
      <c r="XS226" s="172"/>
      <c r="XT226" s="172"/>
      <c r="XU226" s="172"/>
      <c r="XV226" s="172"/>
      <c r="XW226" s="172"/>
      <c r="XX226" s="172"/>
      <c r="XY226" s="172"/>
      <c r="XZ226" s="172"/>
      <c r="YA226" s="172"/>
      <c r="YB226" s="172"/>
      <c r="YC226" s="172"/>
      <c r="YD226" s="172"/>
      <c r="YE226" s="172"/>
      <c r="YF226" s="172"/>
      <c r="YG226" s="172"/>
      <c r="YH226" s="172"/>
      <c r="YI226" s="172"/>
      <c r="YJ226" s="172"/>
      <c r="YK226" s="172"/>
      <c r="YL226" s="172"/>
      <c r="YM226" s="172"/>
      <c r="YN226" s="172"/>
      <c r="YO226" s="172"/>
      <c r="YP226" s="172"/>
      <c r="YQ226" s="172"/>
      <c r="YR226" s="172"/>
      <c r="YS226" s="172"/>
      <c r="YT226" s="172"/>
      <c r="YU226" s="172"/>
      <c r="YV226" s="172"/>
      <c r="YW226" s="172"/>
      <c r="YX226" s="172"/>
      <c r="YY226" s="172"/>
      <c r="YZ226" s="172"/>
      <c r="ZA226" s="172"/>
      <c r="ZB226" s="172"/>
      <c r="ZC226" s="172"/>
      <c r="ZD226" s="172"/>
      <c r="ZE226" s="172"/>
      <c r="ZF226" s="172"/>
      <c r="ZG226" s="172"/>
      <c r="ZH226" s="172"/>
      <c r="ZI226" s="172"/>
      <c r="ZJ226" s="172"/>
      <c r="ZK226" s="172"/>
      <c r="ZL226" s="172"/>
      <c r="ZM226" s="172"/>
      <c r="ZN226" s="172"/>
      <c r="ZO226" s="172"/>
      <c r="ZP226" s="172"/>
      <c r="ZQ226" s="172"/>
      <c r="ZR226" s="172"/>
      <c r="ZS226" s="172"/>
      <c r="ZT226" s="172"/>
      <c r="ZU226" s="172"/>
      <c r="ZV226" s="172"/>
      <c r="ZW226" s="172"/>
      <c r="ZX226" s="172"/>
      <c r="ZY226" s="172"/>
      <c r="ZZ226" s="172"/>
      <c r="AAA226" s="172"/>
      <c r="AAB226" s="172"/>
      <c r="AAC226" s="172"/>
      <c r="AAD226" s="172"/>
      <c r="AAE226" s="172"/>
      <c r="AAF226" s="172"/>
      <c r="AAG226" s="172"/>
      <c r="AAH226" s="172"/>
      <c r="AAI226" s="172"/>
      <c r="AAJ226" s="172"/>
      <c r="AAK226" s="172"/>
      <c r="AAL226" s="172"/>
      <c r="AAM226" s="172"/>
      <c r="AAN226" s="172"/>
      <c r="AAO226" s="172"/>
      <c r="AAP226" s="172"/>
      <c r="AAQ226" s="172"/>
      <c r="AAR226" s="172"/>
      <c r="AAS226" s="172"/>
      <c r="AAT226" s="172"/>
      <c r="AAU226" s="172"/>
      <c r="AAV226" s="172"/>
      <c r="AAW226" s="172"/>
      <c r="AAX226" s="172"/>
      <c r="AAY226" s="172"/>
      <c r="AAZ226" s="172"/>
      <c r="ABA226" s="172"/>
      <c r="ABB226" s="172"/>
      <c r="ABC226" s="172"/>
      <c r="ABD226" s="172"/>
      <c r="ABE226" s="172"/>
      <c r="ABF226" s="172"/>
      <c r="ABG226" s="172"/>
      <c r="ABH226" s="172"/>
      <c r="ABI226" s="172"/>
      <c r="ABJ226" s="172"/>
      <c r="ABK226" s="172"/>
      <c r="ABL226" s="172"/>
      <c r="ABM226" s="172"/>
      <c r="ABN226" s="172"/>
      <c r="ABO226" s="172"/>
      <c r="ABP226" s="172"/>
      <c r="ABQ226" s="172"/>
      <c r="ABR226" s="172"/>
      <c r="ABS226" s="172"/>
      <c r="ABT226" s="172"/>
      <c r="ABU226" s="172"/>
      <c r="ABV226" s="172"/>
      <c r="ABW226" s="172"/>
      <c r="ABX226" s="172"/>
      <c r="ABY226" s="172"/>
      <c r="ABZ226" s="172"/>
      <c r="ACA226" s="172"/>
      <c r="ACB226" s="172"/>
      <c r="ACC226" s="172"/>
      <c r="ACD226" s="172"/>
      <c r="ACE226" s="172"/>
      <c r="ACF226" s="172"/>
      <c r="ACG226" s="172"/>
      <c r="ACH226" s="172"/>
      <c r="ACI226" s="172"/>
      <c r="ACJ226" s="172"/>
      <c r="ACK226" s="172"/>
      <c r="ACL226" s="172"/>
      <c r="ACM226" s="172"/>
      <c r="ACN226" s="172"/>
      <c r="ACO226" s="172"/>
      <c r="ACP226" s="172"/>
      <c r="ACQ226" s="172"/>
      <c r="ACR226" s="172"/>
      <c r="ACS226" s="172"/>
      <c r="ACT226" s="172"/>
      <c r="ACU226" s="172"/>
      <c r="ACV226" s="172"/>
      <c r="ACW226" s="172"/>
      <c r="ACX226" s="172"/>
      <c r="ACY226" s="172"/>
      <c r="ACZ226" s="172"/>
      <c r="ADA226" s="172"/>
      <c r="ADB226" s="172"/>
      <c r="ADC226" s="172"/>
      <c r="ADD226" s="172"/>
      <c r="ADE226" s="172"/>
      <c r="ADF226" s="172"/>
      <c r="ADG226" s="172"/>
      <c r="ADH226" s="172"/>
      <c r="ADI226" s="172"/>
      <c r="ADJ226" s="172"/>
      <c r="ADK226" s="172"/>
      <c r="ADL226" s="172"/>
      <c r="ADM226" s="172"/>
      <c r="ADN226" s="172"/>
      <c r="ADO226" s="172"/>
      <c r="ADP226" s="172"/>
      <c r="ADQ226" s="172"/>
      <c r="ADR226" s="172"/>
      <c r="ADS226" s="172"/>
      <c r="ADT226" s="172"/>
      <c r="ADU226" s="172"/>
      <c r="ADV226" s="172"/>
      <c r="ADW226" s="172"/>
      <c r="ADX226" s="172"/>
      <c r="ADY226" s="172"/>
      <c r="ADZ226" s="172"/>
      <c r="AEA226" s="172"/>
      <c r="AEB226" s="172"/>
      <c r="AEC226" s="172"/>
      <c r="AED226" s="172"/>
      <c r="AEE226" s="172"/>
      <c r="AEF226" s="172"/>
      <c r="AEG226" s="172"/>
      <c r="AEH226" s="172"/>
      <c r="AEI226" s="172"/>
      <c r="AEJ226" s="172"/>
      <c r="AEK226" s="172"/>
      <c r="AEL226" s="172"/>
      <c r="AEM226" s="172"/>
      <c r="AEN226" s="172"/>
      <c r="AEO226" s="172"/>
      <c r="AEP226" s="172"/>
      <c r="AEQ226" s="172"/>
      <c r="AER226" s="172"/>
      <c r="AES226" s="172"/>
      <c r="AET226" s="172"/>
      <c r="AEU226" s="172"/>
      <c r="AEV226" s="172"/>
      <c r="AEW226" s="172"/>
      <c r="AEX226" s="172"/>
      <c r="AEY226" s="172"/>
      <c r="AEZ226" s="172"/>
      <c r="AFA226" s="172"/>
      <c r="AFB226" s="172"/>
      <c r="AFC226" s="172"/>
      <c r="AFD226" s="172"/>
      <c r="AFE226" s="172"/>
      <c r="AFF226" s="172"/>
      <c r="AFG226" s="172"/>
      <c r="AFH226" s="172"/>
      <c r="AFI226" s="172"/>
      <c r="AFJ226" s="172"/>
      <c r="AFK226" s="172"/>
      <c r="AFL226" s="172"/>
      <c r="AFM226" s="172"/>
      <c r="AFN226" s="172"/>
      <c r="AFO226" s="172"/>
      <c r="AFP226" s="172"/>
      <c r="AFQ226" s="172"/>
      <c r="AFR226" s="172"/>
      <c r="AFS226" s="172"/>
      <c r="AFT226" s="172"/>
      <c r="AFU226" s="172"/>
      <c r="AFV226" s="172"/>
      <c r="AFW226" s="172"/>
      <c r="AFX226" s="172"/>
      <c r="AFY226" s="172"/>
      <c r="AFZ226" s="172"/>
      <c r="AGA226" s="172"/>
      <c r="AGB226" s="172"/>
      <c r="AGC226" s="172"/>
      <c r="AGD226" s="172"/>
      <c r="AGE226" s="172"/>
      <c r="AGF226" s="172"/>
      <c r="AGG226" s="172"/>
      <c r="AGH226" s="172"/>
      <c r="AGI226" s="172"/>
      <c r="AGJ226" s="172"/>
      <c r="AGK226" s="172"/>
      <c r="AGL226" s="172"/>
      <c r="AGM226" s="172"/>
      <c r="AGN226" s="172"/>
      <c r="AGO226" s="172"/>
      <c r="AGP226" s="172"/>
      <c r="AGQ226" s="172"/>
      <c r="AGR226" s="172"/>
      <c r="AGS226" s="172"/>
      <c r="AGT226" s="172"/>
      <c r="AGU226" s="172"/>
      <c r="AGV226" s="172"/>
      <c r="AGW226" s="172"/>
      <c r="AGX226" s="172"/>
      <c r="AGY226" s="172"/>
      <c r="AGZ226" s="172"/>
      <c r="AHA226" s="172"/>
      <c r="AHB226" s="172"/>
      <c r="AHC226" s="172"/>
      <c r="AHD226" s="172"/>
      <c r="AHE226" s="172"/>
      <c r="AHF226" s="172"/>
      <c r="AHG226" s="172"/>
      <c r="AHH226" s="172"/>
      <c r="AHI226" s="172"/>
      <c r="AHJ226" s="172"/>
      <c r="AHK226" s="172"/>
      <c r="AHL226" s="172"/>
      <c r="AHM226" s="172"/>
      <c r="AHN226" s="172"/>
      <c r="AHO226" s="172"/>
      <c r="AHP226" s="172"/>
      <c r="AHQ226" s="172"/>
      <c r="AHR226" s="172"/>
      <c r="AHS226" s="172"/>
      <c r="AHT226" s="172"/>
      <c r="AHU226" s="172"/>
      <c r="AHV226" s="172"/>
      <c r="AHW226" s="172"/>
      <c r="AHX226" s="172"/>
      <c r="AHY226" s="172"/>
      <c r="AHZ226" s="172"/>
      <c r="AIA226" s="172"/>
      <c r="AIB226" s="172"/>
      <c r="AIC226" s="172"/>
      <c r="AID226" s="172"/>
      <c r="AIE226" s="172"/>
      <c r="AIF226" s="172"/>
      <c r="AIG226" s="172"/>
      <c r="AIH226" s="172"/>
      <c r="AII226" s="172"/>
      <c r="AIJ226" s="172"/>
      <c r="AIK226" s="172"/>
      <c r="AIL226" s="172"/>
      <c r="AIM226" s="172"/>
      <c r="AIN226" s="172"/>
      <c r="AIO226" s="172"/>
      <c r="AIP226" s="172"/>
      <c r="AIQ226" s="172"/>
      <c r="AIR226" s="172"/>
      <c r="AIS226" s="172"/>
      <c r="AIT226" s="172"/>
      <c r="AIU226" s="172"/>
      <c r="AIV226" s="172"/>
      <c r="AIW226" s="172"/>
      <c r="AIX226" s="172"/>
      <c r="AIY226" s="172"/>
      <c r="AIZ226" s="172"/>
      <c r="AJA226" s="172"/>
      <c r="AJB226" s="172"/>
      <c r="AJC226" s="172"/>
      <c r="AJD226" s="172"/>
      <c r="AJE226" s="172"/>
      <c r="AJF226" s="172"/>
      <c r="AJG226" s="172"/>
      <c r="AJH226" s="172"/>
      <c r="AJI226" s="172"/>
      <c r="AJJ226" s="172"/>
      <c r="AJK226" s="172"/>
      <c r="AJL226" s="172"/>
      <c r="AJM226" s="172"/>
      <c r="AJN226" s="172"/>
      <c r="AJO226" s="172"/>
      <c r="AJP226" s="172"/>
      <c r="AJQ226" s="172"/>
      <c r="AJR226" s="172"/>
      <c r="AJS226" s="172"/>
      <c r="AJT226" s="172"/>
      <c r="AJU226" s="172"/>
      <c r="AJV226" s="172"/>
      <c r="AJW226" s="172"/>
      <c r="AJX226" s="172"/>
      <c r="AJY226" s="172"/>
      <c r="AJZ226" s="172"/>
      <c r="AKA226" s="172"/>
      <c r="AKB226" s="172"/>
      <c r="AKC226" s="172"/>
      <c r="AKD226" s="172"/>
      <c r="AKE226" s="172"/>
      <c r="AKF226" s="172"/>
      <c r="AKG226" s="172"/>
      <c r="AKH226" s="172"/>
      <c r="AKI226" s="172"/>
      <c r="AKJ226" s="172"/>
      <c r="AKK226" s="172"/>
      <c r="AKL226" s="172"/>
      <c r="AKM226" s="172"/>
      <c r="AKN226" s="172"/>
      <c r="AKO226" s="172"/>
      <c r="AKP226" s="172"/>
      <c r="AKQ226" s="172"/>
      <c r="AKR226" s="172"/>
      <c r="AKS226" s="172"/>
      <c r="AKT226" s="172"/>
      <c r="AKU226" s="172"/>
      <c r="AKV226" s="172"/>
      <c r="AKW226" s="172"/>
      <c r="AKX226" s="172"/>
      <c r="AKY226" s="172"/>
      <c r="AKZ226" s="172"/>
      <c r="ALA226" s="172"/>
      <c r="ALB226" s="172"/>
      <c r="ALC226" s="172"/>
      <c r="ALD226" s="172"/>
      <c r="ALE226" s="172"/>
      <c r="ALF226" s="172"/>
      <c r="ALG226" s="172"/>
      <c r="ALH226" s="172"/>
      <c r="ALI226" s="172"/>
      <c r="ALJ226" s="172"/>
      <c r="ALK226" s="172"/>
      <c r="ALL226" s="172"/>
      <c r="ALM226" s="172"/>
      <c r="ALN226" s="172"/>
      <c r="ALO226" s="172"/>
      <c r="ALP226" s="172"/>
      <c r="ALQ226" s="172"/>
      <c r="ALR226" s="172"/>
      <c r="ALS226" s="172"/>
      <c r="ALT226" s="172"/>
      <c r="ALU226" s="172"/>
      <c r="ALV226" s="172"/>
      <c r="ALW226" s="172"/>
      <c r="ALX226" s="172"/>
      <c r="ALY226" s="172"/>
      <c r="ALZ226" s="172"/>
      <c r="AMA226" s="172"/>
      <c r="AMB226" s="172"/>
      <c r="AMC226" s="172"/>
      <c r="AMD226" s="172"/>
      <c r="AME226" s="172"/>
      <c r="AMF226" s="172"/>
      <c r="AMG226" s="172"/>
      <c r="AMH226" s="172"/>
      <c r="AMI226" s="172"/>
      <c r="AMJ226" s="172"/>
      <c r="AMK226" s="172"/>
      <c r="AML226" s="172"/>
      <c r="AMM226" s="172"/>
      <c r="AMN226" s="172"/>
      <c r="AMO226" s="172"/>
      <c r="AMP226" s="172"/>
      <c r="AMQ226" s="172"/>
      <c r="AMR226" s="172"/>
      <c r="AMS226" s="172"/>
      <c r="AMT226" s="172"/>
      <c r="AMU226" s="172"/>
      <c r="AMV226" s="172"/>
      <c r="AMW226" s="172"/>
      <c r="AMX226" s="172"/>
      <c r="AMY226" s="172"/>
      <c r="AMZ226" s="172"/>
      <c r="ANA226" s="172"/>
      <c r="ANB226" s="172"/>
      <c r="ANC226" s="172"/>
      <c r="AND226" s="172"/>
      <c r="ANE226" s="172"/>
      <c r="ANF226" s="172"/>
      <c r="ANG226" s="172"/>
      <c r="ANH226" s="172"/>
      <c r="ANI226" s="172"/>
      <c r="ANJ226" s="172"/>
    </row>
    <row r="227" spans="1:1050" s="503" customFormat="1" ht="26.1" customHeight="1" outlineLevel="1" x14ac:dyDescent="0.2">
      <c r="A227" s="505"/>
      <c r="B227" s="507"/>
      <c r="C227" s="507"/>
      <c r="D227" s="507"/>
      <c r="E227" s="507"/>
      <c r="F227" s="507"/>
      <c r="G227" s="507"/>
      <c r="H227" s="506"/>
      <c r="I227" s="506"/>
      <c r="J227" s="509"/>
      <c r="K227" s="509"/>
      <c r="L227" s="509"/>
      <c r="M227" s="509"/>
      <c r="N227" s="509"/>
      <c r="O227" s="509"/>
      <c r="P227" s="509"/>
      <c r="Q227" s="509"/>
      <c r="R227" s="509"/>
      <c r="S227" s="509"/>
      <c r="T227" s="509"/>
      <c r="U227" s="509"/>
      <c r="V227" s="506"/>
      <c r="W227" s="508"/>
      <c r="X227" s="510"/>
      <c r="Y227" s="511"/>
      <c r="Z227" s="509"/>
      <c r="AA227" s="509"/>
      <c r="AB227" s="509"/>
      <c r="AC227" s="509"/>
      <c r="AD227" s="509"/>
      <c r="AE227" s="512"/>
      <c r="AF227" s="509"/>
      <c r="AG227" s="509"/>
      <c r="AH227" s="509"/>
      <c r="AI227" s="509"/>
      <c r="AJ227" s="509"/>
      <c r="AK227" s="513"/>
      <c r="AL227" s="509"/>
      <c r="AM227" s="513"/>
      <c r="AN227" s="509"/>
      <c r="AO227" s="513"/>
      <c r="AP227" s="509"/>
      <c r="AQ227" s="513"/>
      <c r="AR227" s="509"/>
      <c r="AS227" s="513"/>
      <c r="AT227" s="509"/>
      <c r="AU227" s="514"/>
      <c r="AV227" s="509"/>
      <c r="AW227" s="514"/>
      <c r="AX227" s="509"/>
      <c r="AY227" s="514"/>
      <c r="AZ227" s="509"/>
      <c r="BA227" s="514"/>
      <c r="BB227" s="509"/>
      <c r="BC227" s="514"/>
      <c r="BD227" s="429"/>
      <c r="BE227" s="514"/>
      <c r="BF227" s="429"/>
      <c r="BG227" s="514"/>
      <c r="BH227" s="429"/>
      <c r="BI227" s="514"/>
      <c r="BJ227" s="429"/>
      <c r="BK227" s="514"/>
      <c r="BL227" s="429"/>
      <c r="BM227" s="429"/>
      <c r="BN227" s="429"/>
      <c r="BO227" s="429"/>
      <c r="BP227" s="429"/>
      <c r="BQ227" s="429"/>
      <c r="BR227" s="429"/>
      <c r="BS227" s="429"/>
      <c r="BT227" s="429"/>
      <c r="BU227" s="429"/>
      <c r="BV227" s="429"/>
      <c r="BW227" s="429"/>
      <c r="BX227" s="429"/>
      <c r="BY227" s="429"/>
      <c r="BZ227" s="429"/>
      <c r="CA227" s="429"/>
      <c r="CB227" s="429"/>
      <c r="CC227" s="429"/>
      <c r="CD227" s="429"/>
      <c r="CE227" s="429"/>
      <c r="CF227" s="429"/>
      <c r="CG227" s="429"/>
      <c r="CH227" s="429"/>
      <c r="CI227" s="429"/>
      <c r="CJ227" s="429"/>
      <c r="CK227" s="429"/>
      <c r="CL227" s="429"/>
      <c r="CM227" s="429"/>
      <c r="CN227" s="429"/>
      <c r="CO227" s="509">
        <f>SUM(CO219:CO226)</f>
        <v>35292.92</v>
      </c>
      <c r="CP227" s="509"/>
      <c r="CQ227" s="509"/>
      <c r="CR227" s="509">
        <f>SUM(CR219:CR226)</f>
        <v>59422.9</v>
      </c>
      <c r="CS227" s="509">
        <f>SUM(CS219:CS226)</f>
        <v>10073.73</v>
      </c>
      <c r="CT227" s="509"/>
      <c r="CU227" s="509">
        <f>SUM(CU219:CU226)</f>
        <v>25612.698</v>
      </c>
      <c r="CV227" s="429"/>
      <c r="CW227" s="509">
        <f>SUM(CW219:CW226)</f>
        <v>77511.420000000013</v>
      </c>
      <c r="CX227" s="509"/>
      <c r="CY227" s="509"/>
      <c r="CZ227" s="429">
        <f>SUM(CZ219:CZ226)</f>
        <v>158444.49</v>
      </c>
      <c r="DA227" s="515">
        <f>SUM(DA219:DA226)</f>
        <v>366358.158</v>
      </c>
      <c r="DB227" s="506">
        <f t="shared" ref="DB227" si="171">SUBTOTAL(9,DB219:DB225)</f>
        <v>0</v>
      </c>
      <c r="DC227" s="516"/>
      <c r="DD227" s="517"/>
      <c r="DE227" s="509"/>
      <c r="DF227" s="509"/>
      <c r="DG227" s="509"/>
      <c r="DH227" s="506"/>
      <c r="DI227" s="518"/>
      <c r="DJ227" s="518"/>
      <c r="DK227" s="519"/>
      <c r="DL227" s="520"/>
      <c r="DM227" s="520"/>
      <c r="DN227" s="587"/>
      <c r="DO227" s="587"/>
      <c r="DP227" s="587"/>
      <c r="DQ227" s="587"/>
      <c r="DR227" s="587"/>
      <c r="DS227" s="587"/>
      <c r="DT227" s="587"/>
      <c r="DU227" s="587"/>
      <c r="DV227" s="587"/>
      <c r="DW227" s="587"/>
      <c r="DX227" s="587"/>
      <c r="DY227" s="523"/>
      <c r="DZ227" s="524"/>
      <c r="EA227" s="524"/>
      <c r="EB227" s="525"/>
      <c r="EC227" s="526"/>
      <c r="ED227" s="526"/>
      <c r="EE227" s="523"/>
      <c r="EF227" s="523"/>
      <c r="EG227" s="523"/>
      <c r="EH227" s="523"/>
      <c r="EI227" s="523"/>
      <c r="EJ227" s="528"/>
      <c r="EK227" s="500"/>
      <c r="EL227" s="501"/>
      <c r="EM227" s="501"/>
      <c r="EN227" s="623"/>
      <c r="EO227" s="624"/>
      <c r="EP227" s="494"/>
      <c r="EQ227" s="494"/>
      <c r="ER227" s="494"/>
      <c r="ES227" s="494"/>
      <c r="ET227" s="494"/>
      <c r="EU227" s="494"/>
      <c r="EV227" s="494"/>
      <c r="EW227" s="494"/>
      <c r="EX227" s="494"/>
      <c r="EY227" s="494"/>
      <c r="EZ227" s="494"/>
      <c r="FA227" s="494"/>
      <c r="FB227" s="494"/>
      <c r="FC227" s="494"/>
      <c r="FD227" s="494"/>
      <c r="FE227" s="494"/>
      <c r="FF227" s="494"/>
      <c r="FG227" s="494"/>
      <c r="FH227" s="494"/>
      <c r="FI227" s="494"/>
      <c r="FJ227" s="494"/>
      <c r="FK227" s="494"/>
      <c r="FL227" s="494"/>
      <c r="FM227" s="494"/>
      <c r="FN227" s="494"/>
      <c r="FO227" s="494"/>
      <c r="FP227" s="494"/>
      <c r="FQ227" s="494"/>
      <c r="FR227" s="494"/>
      <c r="FS227" s="494"/>
      <c r="FT227" s="494"/>
      <c r="FU227" s="494"/>
      <c r="FV227" s="494"/>
      <c r="FW227" s="494"/>
      <c r="FX227" s="494"/>
      <c r="FY227" s="494"/>
      <c r="FZ227" s="494"/>
      <c r="GA227" s="494"/>
      <c r="GB227" s="494"/>
      <c r="GC227" s="494"/>
      <c r="GD227" s="494"/>
      <c r="GE227" s="494"/>
      <c r="GF227" s="494"/>
      <c r="GG227" s="494"/>
      <c r="GH227" s="494"/>
      <c r="GI227" s="494"/>
      <c r="GJ227" s="494"/>
      <c r="GK227" s="494"/>
      <c r="GL227" s="494"/>
      <c r="GM227" s="494"/>
      <c r="GN227" s="494"/>
      <c r="GO227" s="494"/>
      <c r="GP227" s="494"/>
      <c r="GQ227" s="494"/>
      <c r="GR227" s="494"/>
      <c r="GS227" s="494"/>
      <c r="GT227" s="494"/>
      <c r="GU227" s="494"/>
      <c r="GV227" s="494"/>
      <c r="GW227" s="494"/>
      <c r="GX227" s="494"/>
      <c r="GY227" s="494"/>
      <c r="GZ227" s="494"/>
      <c r="HA227" s="494"/>
      <c r="HB227" s="494"/>
      <c r="HC227" s="494"/>
      <c r="HD227" s="494"/>
      <c r="HE227" s="494"/>
      <c r="HF227" s="494"/>
      <c r="HG227" s="494"/>
      <c r="HH227" s="494"/>
      <c r="HI227" s="494"/>
      <c r="HJ227" s="494"/>
      <c r="HK227" s="494"/>
      <c r="HL227" s="494"/>
      <c r="HM227" s="494"/>
      <c r="HN227" s="494"/>
      <c r="HO227" s="494"/>
      <c r="HP227" s="494"/>
      <c r="HQ227" s="494"/>
      <c r="HR227" s="494"/>
      <c r="HS227" s="494"/>
      <c r="HT227" s="494"/>
      <c r="HU227" s="494"/>
      <c r="HV227" s="494"/>
      <c r="HW227" s="494"/>
      <c r="HX227" s="494"/>
      <c r="HY227" s="494"/>
      <c r="HZ227" s="494"/>
      <c r="IA227" s="494"/>
      <c r="IB227" s="494"/>
      <c r="IC227" s="494"/>
      <c r="ID227" s="494"/>
      <c r="IE227" s="494"/>
      <c r="IF227" s="494"/>
      <c r="IG227" s="494"/>
      <c r="IH227" s="494"/>
      <c r="II227" s="494"/>
      <c r="IJ227" s="494"/>
      <c r="IK227" s="494"/>
      <c r="IL227" s="494"/>
      <c r="IM227" s="494"/>
      <c r="IN227" s="494"/>
      <c r="IO227" s="494"/>
      <c r="IP227" s="494"/>
      <c r="IQ227" s="494"/>
      <c r="IR227" s="494"/>
      <c r="IS227" s="494"/>
      <c r="IT227" s="494"/>
      <c r="IU227" s="494"/>
      <c r="IV227" s="494"/>
      <c r="IW227" s="494"/>
      <c r="IX227" s="494"/>
      <c r="IY227" s="494"/>
      <c r="IZ227" s="494"/>
      <c r="JA227" s="494"/>
      <c r="JB227" s="494"/>
      <c r="JC227" s="494"/>
      <c r="JD227" s="494"/>
      <c r="JE227" s="494"/>
      <c r="JF227" s="494"/>
      <c r="JG227" s="494"/>
      <c r="JH227" s="494"/>
      <c r="JI227" s="494"/>
      <c r="JJ227" s="494"/>
      <c r="JK227" s="494"/>
      <c r="JL227" s="494"/>
      <c r="JM227" s="494"/>
      <c r="JN227" s="494"/>
      <c r="JO227" s="494"/>
      <c r="JP227" s="494"/>
      <c r="JQ227" s="494"/>
      <c r="JR227" s="494"/>
      <c r="JS227" s="494"/>
      <c r="JT227" s="494"/>
      <c r="JU227" s="494"/>
      <c r="JV227" s="494"/>
      <c r="JW227" s="494"/>
      <c r="JX227" s="494"/>
      <c r="JY227" s="494"/>
      <c r="JZ227" s="494"/>
      <c r="KA227" s="494"/>
      <c r="KB227" s="494"/>
      <c r="KC227" s="494"/>
      <c r="KD227" s="494"/>
      <c r="KE227" s="494"/>
      <c r="KF227" s="494"/>
      <c r="KG227" s="494"/>
      <c r="KH227" s="494"/>
      <c r="KI227" s="494"/>
      <c r="KJ227" s="494"/>
      <c r="KK227" s="494"/>
      <c r="KL227" s="494"/>
      <c r="KM227" s="494"/>
      <c r="KN227" s="494"/>
      <c r="KO227" s="494"/>
      <c r="KP227" s="494"/>
      <c r="KQ227" s="494"/>
      <c r="KR227" s="494"/>
      <c r="KS227" s="494"/>
      <c r="KT227" s="494"/>
      <c r="KU227" s="494"/>
      <c r="KV227" s="494"/>
      <c r="KW227" s="494"/>
      <c r="KX227" s="494"/>
      <c r="KY227" s="494"/>
      <c r="KZ227" s="494"/>
      <c r="LA227" s="494"/>
      <c r="LB227" s="494"/>
      <c r="LC227" s="494"/>
      <c r="LD227" s="494"/>
      <c r="LE227" s="494"/>
      <c r="LF227" s="494"/>
      <c r="LG227" s="494"/>
      <c r="LH227" s="494"/>
      <c r="LI227" s="494"/>
      <c r="LJ227" s="494"/>
      <c r="LK227" s="494"/>
      <c r="LL227" s="494"/>
      <c r="LM227" s="494"/>
      <c r="LN227" s="494"/>
      <c r="LO227" s="494"/>
      <c r="LP227" s="494"/>
      <c r="LQ227" s="494"/>
      <c r="LR227" s="494"/>
      <c r="LS227" s="494"/>
      <c r="LT227" s="494"/>
      <c r="LU227" s="494"/>
      <c r="LV227" s="494"/>
      <c r="LW227" s="494"/>
      <c r="LX227" s="494"/>
      <c r="LY227" s="494"/>
      <c r="LZ227" s="494"/>
      <c r="MA227" s="494"/>
      <c r="MB227" s="494"/>
      <c r="MC227" s="494"/>
      <c r="MD227" s="494"/>
      <c r="ME227" s="494"/>
      <c r="MF227" s="494"/>
      <c r="MG227" s="494"/>
      <c r="MH227" s="494"/>
      <c r="MI227" s="494"/>
      <c r="MJ227" s="494"/>
      <c r="MK227" s="494"/>
      <c r="ML227" s="494"/>
      <c r="MM227" s="494"/>
      <c r="MN227" s="494"/>
      <c r="MO227" s="494"/>
      <c r="MP227" s="494"/>
      <c r="MQ227" s="494"/>
      <c r="MR227" s="494"/>
      <c r="MS227" s="494"/>
      <c r="MT227" s="494"/>
      <c r="MU227" s="494"/>
      <c r="MV227" s="494"/>
      <c r="MW227" s="494"/>
      <c r="MX227" s="494"/>
      <c r="MY227" s="494"/>
      <c r="MZ227" s="494"/>
      <c r="NA227" s="494"/>
      <c r="NB227" s="494"/>
      <c r="NC227" s="494"/>
      <c r="ND227" s="494"/>
      <c r="NE227" s="494"/>
      <c r="NF227" s="494"/>
      <c r="NG227" s="494"/>
      <c r="NH227" s="494"/>
      <c r="NI227" s="494"/>
      <c r="NJ227" s="494"/>
      <c r="NK227" s="494"/>
      <c r="NL227" s="494"/>
      <c r="NM227" s="494"/>
      <c r="NN227" s="494"/>
      <c r="NO227" s="494"/>
      <c r="NP227" s="494"/>
      <c r="NQ227" s="494"/>
      <c r="NR227" s="494"/>
      <c r="NS227" s="494"/>
      <c r="NT227" s="494"/>
      <c r="NU227" s="494"/>
      <c r="NV227" s="494"/>
      <c r="NW227" s="494"/>
      <c r="NX227" s="494"/>
      <c r="NY227" s="494"/>
      <c r="NZ227" s="494"/>
      <c r="OA227" s="494"/>
      <c r="OB227" s="494"/>
      <c r="OC227" s="494"/>
      <c r="OD227" s="494"/>
      <c r="OE227" s="494"/>
      <c r="OF227" s="494"/>
      <c r="OG227" s="494"/>
      <c r="OH227" s="494"/>
      <c r="OI227" s="494"/>
      <c r="OJ227" s="494"/>
      <c r="OK227" s="494"/>
      <c r="OL227" s="494"/>
      <c r="OM227" s="494"/>
      <c r="ON227" s="494"/>
      <c r="OO227" s="494"/>
      <c r="OP227" s="494"/>
      <c r="OQ227" s="494"/>
      <c r="OR227" s="494"/>
      <c r="OS227" s="494"/>
      <c r="OT227" s="494"/>
      <c r="OU227" s="494"/>
      <c r="OV227" s="494"/>
      <c r="OW227" s="494"/>
      <c r="OX227" s="494"/>
      <c r="OY227" s="494"/>
      <c r="OZ227" s="494"/>
      <c r="PA227" s="494"/>
      <c r="PB227" s="494"/>
      <c r="PC227" s="494"/>
      <c r="PD227" s="494"/>
      <c r="PE227" s="494"/>
      <c r="PF227" s="494"/>
      <c r="PG227" s="494"/>
      <c r="PH227" s="494"/>
      <c r="PI227" s="494"/>
      <c r="PJ227" s="494"/>
      <c r="PK227" s="494"/>
      <c r="PL227" s="494"/>
      <c r="PM227" s="494"/>
      <c r="PN227" s="494"/>
      <c r="PO227" s="494"/>
      <c r="PP227" s="494"/>
      <c r="PQ227" s="494"/>
      <c r="PR227" s="494"/>
      <c r="PS227" s="494"/>
      <c r="PT227" s="494"/>
      <c r="PU227" s="494"/>
      <c r="PV227" s="494"/>
      <c r="PW227" s="494"/>
      <c r="PX227" s="494"/>
      <c r="PY227" s="494"/>
      <c r="PZ227" s="494"/>
      <c r="QA227" s="494"/>
      <c r="QB227" s="494"/>
      <c r="QC227" s="494"/>
      <c r="QD227" s="494"/>
      <c r="QE227" s="494"/>
      <c r="QF227" s="494"/>
      <c r="QG227" s="494"/>
      <c r="QH227" s="494"/>
      <c r="QI227" s="494"/>
      <c r="QJ227" s="494"/>
      <c r="QK227" s="494"/>
      <c r="QL227" s="494"/>
      <c r="QM227" s="494"/>
      <c r="QN227" s="494"/>
      <c r="QO227" s="494"/>
      <c r="QP227" s="494"/>
      <c r="QQ227" s="494"/>
      <c r="QR227" s="494"/>
      <c r="QS227" s="494"/>
      <c r="QT227" s="494"/>
      <c r="QU227" s="494"/>
      <c r="QV227" s="494"/>
      <c r="QW227" s="494"/>
      <c r="QX227" s="494"/>
      <c r="QY227" s="494"/>
      <c r="QZ227" s="494"/>
      <c r="RA227" s="494"/>
      <c r="RB227" s="494"/>
      <c r="RC227" s="494"/>
      <c r="RD227" s="494"/>
      <c r="RE227" s="494"/>
      <c r="RF227" s="494"/>
      <c r="RG227" s="494"/>
      <c r="RH227" s="494"/>
      <c r="RI227" s="494"/>
      <c r="RJ227" s="494"/>
      <c r="RK227" s="494"/>
      <c r="RL227" s="494"/>
      <c r="RM227" s="494"/>
      <c r="RN227" s="494"/>
      <c r="RO227" s="494"/>
      <c r="RP227" s="494"/>
      <c r="RQ227" s="494"/>
      <c r="RR227" s="494"/>
      <c r="RS227" s="494"/>
      <c r="RT227" s="494"/>
      <c r="RU227" s="494"/>
      <c r="RV227" s="494"/>
      <c r="RW227" s="494"/>
      <c r="RX227" s="494"/>
      <c r="RY227" s="494"/>
      <c r="RZ227" s="494"/>
      <c r="SA227" s="494"/>
      <c r="SB227" s="494"/>
      <c r="SC227" s="494"/>
      <c r="SD227" s="494"/>
      <c r="SE227" s="494"/>
      <c r="SF227" s="494"/>
      <c r="SG227" s="494"/>
      <c r="SH227" s="494"/>
      <c r="SI227" s="494"/>
      <c r="SJ227" s="494"/>
      <c r="SK227" s="494"/>
      <c r="SL227" s="494"/>
      <c r="SM227" s="494"/>
      <c r="SN227" s="494"/>
      <c r="SO227" s="494"/>
      <c r="SP227" s="494"/>
      <c r="SQ227" s="494"/>
      <c r="SR227" s="494"/>
      <c r="SS227" s="494"/>
      <c r="ST227" s="494"/>
      <c r="SU227" s="494"/>
      <c r="SV227" s="494"/>
      <c r="SW227" s="494"/>
      <c r="SX227" s="494"/>
      <c r="SY227" s="494"/>
      <c r="SZ227" s="494"/>
      <c r="TA227" s="494"/>
      <c r="TB227" s="494"/>
      <c r="TC227" s="494"/>
      <c r="TD227" s="494"/>
      <c r="TE227" s="494"/>
      <c r="TF227" s="494"/>
      <c r="TG227" s="494"/>
      <c r="TH227" s="494"/>
      <c r="TI227" s="494"/>
      <c r="TJ227" s="494"/>
      <c r="TK227" s="494"/>
      <c r="TL227" s="494"/>
      <c r="TM227" s="494"/>
      <c r="TN227" s="494"/>
      <c r="TO227" s="494"/>
      <c r="TP227" s="494"/>
      <c r="TQ227" s="494"/>
      <c r="TR227" s="494"/>
      <c r="TS227" s="494"/>
      <c r="TT227" s="494"/>
      <c r="TU227" s="494"/>
      <c r="TV227" s="494"/>
      <c r="TW227" s="494"/>
      <c r="TX227" s="494"/>
      <c r="TY227" s="494"/>
      <c r="TZ227" s="494"/>
      <c r="UA227" s="494"/>
      <c r="UB227" s="494"/>
      <c r="UC227" s="494"/>
      <c r="UD227" s="494"/>
      <c r="UE227" s="494"/>
      <c r="UF227" s="494"/>
      <c r="UG227" s="494"/>
      <c r="UH227" s="494"/>
      <c r="UI227" s="494"/>
      <c r="UJ227" s="494"/>
      <c r="UK227" s="494"/>
      <c r="UL227" s="494"/>
      <c r="UM227" s="494"/>
      <c r="UN227" s="494"/>
      <c r="UO227" s="494"/>
      <c r="UP227" s="494"/>
      <c r="UQ227" s="494"/>
      <c r="UR227" s="494"/>
      <c r="US227" s="494"/>
      <c r="UT227" s="494"/>
      <c r="UU227" s="494"/>
      <c r="UV227" s="494"/>
      <c r="UW227" s="494"/>
      <c r="UX227" s="494"/>
      <c r="UY227" s="494"/>
      <c r="UZ227" s="494"/>
      <c r="VA227" s="494"/>
      <c r="VB227" s="494"/>
      <c r="VC227" s="494"/>
      <c r="VD227" s="494"/>
      <c r="VE227" s="494"/>
      <c r="VF227" s="494"/>
      <c r="VG227" s="494"/>
      <c r="VH227" s="494"/>
      <c r="VI227" s="494"/>
      <c r="VJ227" s="494"/>
      <c r="VK227" s="494"/>
      <c r="VL227" s="494"/>
      <c r="VM227" s="494"/>
      <c r="VN227" s="494"/>
      <c r="VO227" s="494"/>
      <c r="VP227" s="494"/>
      <c r="VQ227" s="494"/>
      <c r="VR227" s="494"/>
      <c r="VS227" s="494"/>
      <c r="VT227" s="494"/>
      <c r="VU227" s="494"/>
      <c r="VV227" s="494"/>
      <c r="VW227" s="494"/>
      <c r="VX227" s="494"/>
      <c r="VY227" s="494"/>
      <c r="VZ227" s="494"/>
      <c r="WA227" s="494"/>
      <c r="WB227" s="494"/>
      <c r="WC227" s="494"/>
      <c r="WD227" s="494"/>
      <c r="WE227" s="494"/>
      <c r="WF227" s="494"/>
      <c r="WG227" s="494"/>
      <c r="WH227" s="494"/>
      <c r="WI227" s="494"/>
      <c r="WJ227" s="494"/>
      <c r="WK227" s="494"/>
      <c r="WL227" s="494"/>
      <c r="WM227" s="494"/>
      <c r="WN227" s="494"/>
      <c r="WO227" s="494"/>
      <c r="WP227" s="494"/>
      <c r="WQ227" s="494"/>
      <c r="WR227" s="494"/>
      <c r="WS227" s="494"/>
      <c r="WT227" s="494"/>
      <c r="WU227" s="494"/>
      <c r="WV227" s="494"/>
      <c r="WW227" s="494"/>
      <c r="WX227" s="494"/>
      <c r="WY227" s="494"/>
      <c r="WZ227" s="494"/>
      <c r="XA227" s="494"/>
      <c r="XB227" s="494"/>
      <c r="XC227" s="494"/>
      <c r="XD227" s="494"/>
      <c r="XE227" s="494"/>
      <c r="XF227" s="494"/>
      <c r="XG227" s="494"/>
      <c r="XH227" s="494"/>
      <c r="XI227" s="494"/>
      <c r="XJ227" s="494"/>
      <c r="XK227" s="494"/>
      <c r="XL227" s="494"/>
      <c r="XM227" s="494"/>
      <c r="XN227" s="494"/>
      <c r="XO227" s="494"/>
      <c r="XP227" s="494"/>
      <c r="XQ227" s="494"/>
      <c r="XR227" s="494"/>
      <c r="XS227" s="494"/>
      <c r="XT227" s="494"/>
      <c r="XU227" s="494"/>
      <c r="XV227" s="494"/>
      <c r="XW227" s="494"/>
      <c r="XX227" s="494"/>
      <c r="XY227" s="494"/>
      <c r="XZ227" s="494"/>
      <c r="YA227" s="494"/>
      <c r="YB227" s="494"/>
      <c r="YC227" s="494"/>
      <c r="YD227" s="494"/>
      <c r="YE227" s="494"/>
      <c r="YF227" s="494"/>
      <c r="YG227" s="494"/>
      <c r="YH227" s="494"/>
      <c r="YI227" s="494"/>
      <c r="YJ227" s="494"/>
      <c r="YK227" s="494"/>
      <c r="YL227" s="494"/>
      <c r="YM227" s="494"/>
      <c r="YN227" s="494"/>
      <c r="YO227" s="494"/>
      <c r="YP227" s="494"/>
      <c r="YQ227" s="494"/>
      <c r="YR227" s="494"/>
      <c r="YS227" s="494"/>
      <c r="YT227" s="494"/>
      <c r="YU227" s="494"/>
      <c r="YV227" s="494"/>
      <c r="YW227" s="494"/>
      <c r="YX227" s="494"/>
      <c r="YY227" s="494"/>
      <c r="YZ227" s="494"/>
      <c r="ZA227" s="494"/>
      <c r="ZB227" s="494"/>
      <c r="ZC227" s="494"/>
      <c r="ZD227" s="494"/>
      <c r="ZE227" s="494"/>
      <c r="ZF227" s="494"/>
      <c r="ZG227" s="494"/>
      <c r="ZH227" s="494"/>
      <c r="ZI227" s="494"/>
      <c r="ZJ227" s="494"/>
      <c r="ZK227" s="494"/>
      <c r="ZL227" s="494"/>
      <c r="ZM227" s="494"/>
      <c r="ZN227" s="494"/>
      <c r="ZO227" s="494"/>
      <c r="ZP227" s="494"/>
      <c r="ZQ227" s="494"/>
      <c r="ZR227" s="494"/>
      <c r="ZS227" s="494"/>
      <c r="ZT227" s="494"/>
      <c r="ZU227" s="494"/>
      <c r="ZV227" s="494"/>
      <c r="ZW227" s="494"/>
      <c r="ZX227" s="494"/>
      <c r="ZY227" s="494"/>
      <c r="ZZ227" s="494"/>
      <c r="AAA227" s="494"/>
      <c r="AAB227" s="494"/>
      <c r="AAC227" s="494"/>
      <c r="AAD227" s="494"/>
      <c r="AAE227" s="494"/>
      <c r="AAF227" s="494"/>
      <c r="AAG227" s="494"/>
      <c r="AAH227" s="494"/>
      <c r="AAI227" s="494"/>
      <c r="AAJ227" s="494"/>
      <c r="AAK227" s="494"/>
      <c r="AAL227" s="494"/>
      <c r="AAM227" s="494"/>
      <c r="AAN227" s="494"/>
      <c r="AAO227" s="494"/>
      <c r="AAP227" s="494"/>
      <c r="AAQ227" s="494"/>
      <c r="AAR227" s="494"/>
      <c r="AAS227" s="494"/>
      <c r="AAT227" s="494"/>
      <c r="AAU227" s="494"/>
      <c r="AAV227" s="494"/>
      <c r="AAW227" s="494"/>
      <c r="AAX227" s="494"/>
      <c r="AAY227" s="494"/>
      <c r="AAZ227" s="494"/>
      <c r="ABA227" s="494"/>
      <c r="ABB227" s="494"/>
      <c r="ABC227" s="494"/>
      <c r="ABD227" s="494"/>
      <c r="ABE227" s="494"/>
      <c r="ABF227" s="494"/>
      <c r="ABG227" s="494"/>
      <c r="ABH227" s="494"/>
      <c r="ABI227" s="494"/>
      <c r="ABJ227" s="494"/>
      <c r="ABK227" s="494"/>
      <c r="ABL227" s="494"/>
      <c r="ABM227" s="494"/>
      <c r="ABN227" s="494"/>
      <c r="ABO227" s="494"/>
      <c r="ABP227" s="494"/>
      <c r="ABQ227" s="494"/>
      <c r="ABR227" s="494"/>
      <c r="ABS227" s="494"/>
      <c r="ABT227" s="494"/>
      <c r="ABU227" s="494"/>
      <c r="ABV227" s="494"/>
      <c r="ABW227" s="494"/>
      <c r="ABX227" s="494"/>
      <c r="ABY227" s="494"/>
      <c r="ABZ227" s="494"/>
      <c r="ACA227" s="494"/>
      <c r="ACB227" s="494"/>
      <c r="ACC227" s="494"/>
      <c r="ACD227" s="494"/>
      <c r="ACE227" s="494"/>
      <c r="ACF227" s="494"/>
      <c r="ACG227" s="494"/>
      <c r="ACH227" s="494"/>
      <c r="ACI227" s="494"/>
      <c r="ACJ227" s="494"/>
      <c r="ACK227" s="494"/>
      <c r="ACL227" s="494"/>
      <c r="ACM227" s="494"/>
      <c r="ACN227" s="494"/>
      <c r="ACO227" s="494"/>
      <c r="ACP227" s="494"/>
      <c r="ACQ227" s="494"/>
      <c r="ACR227" s="494"/>
      <c r="ACS227" s="494"/>
      <c r="ACT227" s="494"/>
      <c r="ACU227" s="494"/>
      <c r="ACV227" s="494"/>
      <c r="ACW227" s="494"/>
      <c r="ACX227" s="494"/>
      <c r="ACY227" s="494"/>
      <c r="ACZ227" s="494"/>
      <c r="ADA227" s="494"/>
      <c r="ADB227" s="494"/>
      <c r="ADC227" s="494"/>
      <c r="ADD227" s="494"/>
      <c r="ADE227" s="494"/>
      <c r="ADF227" s="494"/>
      <c r="ADG227" s="494"/>
      <c r="ADH227" s="494"/>
      <c r="ADI227" s="494"/>
      <c r="ADJ227" s="494"/>
      <c r="ADK227" s="494"/>
      <c r="ADL227" s="494"/>
      <c r="ADM227" s="494"/>
      <c r="ADN227" s="494"/>
      <c r="ADO227" s="494"/>
      <c r="ADP227" s="494"/>
      <c r="ADQ227" s="494"/>
      <c r="ADR227" s="494"/>
      <c r="ADS227" s="494"/>
      <c r="ADT227" s="494"/>
      <c r="ADU227" s="494"/>
      <c r="ADV227" s="494"/>
      <c r="ADW227" s="494"/>
      <c r="ADX227" s="494"/>
      <c r="ADY227" s="494"/>
      <c r="ADZ227" s="494"/>
      <c r="AEA227" s="494"/>
      <c r="AEB227" s="494"/>
      <c r="AEC227" s="494"/>
      <c r="AED227" s="494"/>
      <c r="AEE227" s="494"/>
      <c r="AEF227" s="494"/>
      <c r="AEG227" s="494"/>
      <c r="AEH227" s="494"/>
      <c r="AEI227" s="494"/>
      <c r="AEJ227" s="494"/>
      <c r="AEK227" s="494"/>
      <c r="AEL227" s="494"/>
      <c r="AEM227" s="494"/>
      <c r="AEN227" s="494"/>
      <c r="AEO227" s="494"/>
      <c r="AEP227" s="494"/>
      <c r="AEQ227" s="494"/>
      <c r="AER227" s="494"/>
      <c r="AES227" s="494"/>
      <c r="AET227" s="494"/>
      <c r="AEU227" s="494"/>
      <c r="AEV227" s="494"/>
      <c r="AEW227" s="494"/>
      <c r="AEX227" s="494"/>
      <c r="AEY227" s="494"/>
      <c r="AEZ227" s="494"/>
      <c r="AFA227" s="494"/>
      <c r="AFB227" s="494"/>
      <c r="AFC227" s="494"/>
      <c r="AFD227" s="494"/>
      <c r="AFE227" s="494"/>
      <c r="AFF227" s="494"/>
      <c r="AFG227" s="494"/>
      <c r="AFH227" s="494"/>
      <c r="AFI227" s="494"/>
      <c r="AFJ227" s="494"/>
      <c r="AFK227" s="494"/>
      <c r="AFL227" s="494"/>
      <c r="AFM227" s="494"/>
      <c r="AFN227" s="494"/>
      <c r="AFO227" s="494"/>
      <c r="AFP227" s="494"/>
      <c r="AFQ227" s="494"/>
      <c r="AFR227" s="494"/>
      <c r="AFS227" s="494"/>
      <c r="AFT227" s="494"/>
      <c r="AFU227" s="494"/>
      <c r="AFV227" s="494"/>
      <c r="AFW227" s="494"/>
      <c r="AFX227" s="494"/>
      <c r="AFY227" s="494"/>
      <c r="AFZ227" s="494"/>
      <c r="AGA227" s="494"/>
      <c r="AGB227" s="494"/>
      <c r="AGC227" s="494"/>
      <c r="AGD227" s="494"/>
      <c r="AGE227" s="494"/>
      <c r="AGF227" s="494"/>
      <c r="AGG227" s="494"/>
      <c r="AGH227" s="494"/>
      <c r="AGI227" s="494"/>
      <c r="AGJ227" s="494"/>
      <c r="AGK227" s="494"/>
      <c r="AGL227" s="494"/>
      <c r="AGM227" s="494"/>
      <c r="AGN227" s="494"/>
      <c r="AGO227" s="494"/>
      <c r="AGP227" s="494"/>
      <c r="AGQ227" s="494"/>
      <c r="AGR227" s="494"/>
      <c r="AGS227" s="494"/>
      <c r="AGT227" s="494"/>
      <c r="AGU227" s="494"/>
      <c r="AGV227" s="494"/>
      <c r="AGW227" s="494"/>
      <c r="AGX227" s="494"/>
      <c r="AGY227" s="494"/>
      <c r="AGZ227" s="494"/>
      <c r="AHA227" s="494"/>
      <c r="AHB227" s="494"/>
      <c r="AHC227" s="494"/>
      <c r="AHD227" s="494"/>
      <c r="AHE227" s="494"/>
      <c r="AHF227" s="494"/>
      <c r="AHG227" s="494"/>
      <c r="AHH227" s="494"/>
      <c r="AHI227" s="494"/>
      <c r="AHJ227" s="494"/>
      <c r="AHK227" s="494"/>
      <c r="AHL227" s="494"/>
      <c r="AHM227" s="494"/>
      <c r="AHN227" s="494"/>
      <c r="AHO227" s="494"/>
      <c r="AHP227" s="494"/>
      <c r="AHQ227" s="494"/>
      <c r="AHR227" s="494"/>
      <c r="AHS227" s="494"/>
      <c r="AHT227" s="494"/>
      <c r="AHU227" s="494"/>
      <c r="AHV227" s="494"/>
      <c r="AHW227" s="494"/>
      <c r="AHX227" s="494"/>
      <c r="AHY227" s="494"/>
      <c r="AHZ227" s="494"/>
      <c r="AIA227" s="494"/>
      <c r="AIB227" s="494"/>
      <c r="AIC227" s="494"/>
      <c r="AID227" s="494"/>
      <c r="AIE227" s="494"/>
      <c r="AIF227" s="494"/>
      <c r="AIG227" s="494"/>
      <c r="AIH227" s="494"/>
      <c r="AII227" s="494"/>
      <c r="AIJ227" s="494"/>
      <c r="AIK227" s="494"/>
      <c r="AIL227" s="494"/>
      <c r="AIM227" s="494"/>
      <c r="AIN227" s="494"/>
      <c r="AIO227" s="494"/>
      <c r="AIP227" s="494"/>
      <c r="AIQ227" s="494"/>
      <c r="AIR227" s="494"/>
      <c r="AIS227" s="494"/>
      <c r="AIT227" s="494"/>
      <c r="AIU227" s="494"/>
      <c r="AIV227" s="494"/>
      <c r="AIW227" s="494"/>
      <c r="AIX227" s="494"/>
      <c r="AIY227" s="494"/>
      <c r="AIZ227" s="494"/>
      <c r="AJA227" s="494"/>
      <c r="AJB227" s="494"/>
      <c r="AJC227" s="494"/>
      <c r="AJD227" s="494"/>
      <c r="AJE227" s="494"/>
      <c r="AJF227" s="494"/>
      <c r="AJG227" s="494"/>
      <c r="AJH227" s="494"/>
      <c r="AJI227" s="494"/>
      <c r="AJJ227" s="494"/>
      <c r="AJK227" s="494"/>
      <c r="AJL227" s="494"/>
      <c r="AJM227" s="494"/>
      <c r="AJN227" s="494"/>
      <c r="AJO227" s="494"/>
      <c r="AJP227" s="494"/>
      <c r="AJQ227" s="494"/>
      <c r="AJR227" s="494"/>
      <c r="AJS227" s="494"/>
      <c r="AJT227" s="494"/>
      <c r="AJU227" s="494"/>
      <c r="AJV227" s="494"/>
      <c r="AJW227" s="494"/>
      <c r="AJX227" s="494"/>
      <c r="AJY227" s="494"/>
      <c r="AJZ227" s="494"/>
      <c r="AKA227" s="494"/>
      <c r="AKB227" s="494"/>
      <c r="AKC227" s="494"/>
      <c r="AKD227" s="494"/>
      <c r="AKE227" s="494"/>
      <c r="AKF227" s="494"/>
      <c r="AKG227" s="494"/>
      <c r="AKH227" s="494"/>
      <c r="AKI227" s="494"/>
      <c r="AKJ227" s="494"/>
      <c r="AKK227" s="494"/>
      <c r="AKL227" s="494"/>
      <c r="AKM227" s="494"/>
      <c r="AKN227" s="494"/>
      <c r="AKO227" s="494"/>
      <c r="AKP227" s="494"/>
      <c r="AKQ227" s="494"/>
      <c r="AKR227" s="494"/>
      <c r="AKS227" s="494"/>
      <c r="AKT227" s="494"/>
      <c r="AKU227" s="494"/>
      <c r="AKV227" s="494"/>
      <c r="AKW227" s="494"/>
      <c r="AKX227" s="494"/>
      <c r="AKY227" s="494"/>
      <c r="AKZ227" s="494"/>
      <c r="ALA227" s="494"/>
      <c r="ALB227" s="494"/>
      <c r="ALC227" s="494"/>
      <c r="ALD227" s="494"/>
      <c r="ALE227" s="494"/>
      <c r="ALF227" s="494"/>
      <c r="ALG227" s="494"/>
      <c r="ALH227" s="494"/>
      <c r="ALI227" s="494"/>
      <c r="ALJ227" s="494"/>
      <c r="ALK227" s="494"/>
      <c r="ALL227" s="494"/>
      <c r="ALM227" s="494"/>
      <c r="ALN227" s="494"/>
      <c r="ALO227" s="494"/>
      <c r="ALP227" s="494"/>
      <c r="ALQ227" s="494"/>
      <c r="ALR227" s="494"/>
      <c r="ALS227" s="494"/>
      <c r="ALT227" s="494"/>
      <c r="ALU227" s="494"/>
      <c r="ALV227" s="494"/>
      <c r="ALW227" s="494"/>
      <c r="ALX227" s="494"/>
      <c r="ALY227" s="494"/>
      <c r="ALZ227" s="494"/>
      <c r="AMA227" s="494"/>
      <c r="AMB227" s="494"/>
      <c r="AMC227" s="494"/>
      <c r="AMD227" s="494"/>
      <c r="AME227" s="494"/>
      <c r="AMF227" s="494"/>
      <c r="AMG227" s="494"/>
      <c r="AMH227" s="494"/>
      <c r="AMI227" s="494"/>
      <c r="AMJ227" s="494"/>
      <c r="AMK227" s="494"/>
      <c r="AML227" s="494"/>
      <c r="AMM227" s="494"/>
      <c r="AMN227" s="494"/>
      <c r="AMO227" s="494"/>
      <c r="AMP227" s="494"/>
      <c r="AMQ227" s="494"/>
      <c r="AMR227" s="494"/>
      <c r="AMS227" s="494"/>
      <c r="AMT227" s="494"/>
      <c r="AMU227" s="494"/>
      <c r="AMV227" s="494"/>
      <c r="AMW227" s="494"/>
      <c r="AMX227" s="494"/>
      <c r="AMY227" s="494"/>
      <c r="AMZ227" s="494"/>
      <c r="ANA227" s="494"/>
      <c r="ANB227" s="494"/>
      <c r="ANC227" s="494"/>
      <c r="AND227" s="494"/>
      <c r="ANE227" s="494"/>
      <c r="ANF227" s="494"/>
      <c r="ANG227" s="494"/>
      <c r="ANH227" s="494"/>
      <c r="ANI227" s="494"/>
      <c r="ANJ227" s="494"/>
    </row>
    <row r="228" spans="1:1050" ht="26.1" customHeight="1" outlineLevel="2" x14ac:dyDescent="0.2">
      <c r="A228" s="102">
        <v>932</v>
      </c>
      <c r="B228" s="7" t="s">
        <v>137</v>
      </c>
      <c r="C228" s="7" t="s">
        <v>178</v>
      </c>
      <c r="D228" s="7" t="s">
        <v>114</v>
      </c>
      <c r="E228" s="7" t="s">
        <v>286</v>
      </c>
      <c r="F228" s="7"/>
      <c r="G228" s="43" t="s">
        <v>235</v>
      </c>
      <c r="H228" s="42" t="s">
        <v>130</v>
      </c>
      <c r="I228" s="45">
        <v>20</v>
      </c>
      <c r="J228" s="44">
        <v>5587.5377520000002</v>
      </c>
      <c r="K228" s="131">
        <v>10806.549169333301</v>
      </c>
      <c r="L228" s="55">
        <v>4</v>
      </c>
      <c r="M228" s="55">
        <v>6</v>
      </c>
      <c r="N228" s="55">
        <v>3</v>
      </c>
      <c r="O228" s="55">
        <v>0</v>
      </c>
      <c r="P228" s="55">
        <v>3</v>
      </c>
      <c r="Q228" s="132"/>
      <c r="R228" s="132"/>
      <c r="S228" s="132"/>
      <c r="T228" s="132"/>
      <c r="U228" s="132"/>
      <c r="V228" s="42">
        <v>5</v>
      </c>
      <c r="W228" s="45">
        <v>20</v>
      </c>
      <c r="X228" s="46">
        <f>VLOOKUP(W228,'[1]PPTOS GENERALES 2024'!$AL$11:$AN$40,3)*Y228</f>
        <v>528.66</v>
      </c>
      <c r="Y228" s="47">
        <v>1</v>
      </c>
      <c r="Z228" s="48">
        <f>VLOOKUP(C228,'[1]PPTOS GENERALES 2024'!$AL$3:$AO$8,4)*Y228</f>
        <v>865.68</v>
      </c>
      <c r="AA228" s="48">
        <f>VLOOKUP(C228,'[1]PPTOS GENERALES 2024'!$AL$3:$AP$8,5)*DM228*Y228</f>
        <v>158.4</v>
      </c>
      <c r="AB228" s="48"/>
      <c r="AC228" s="44">
        <f>VLOOKUP(C228,'[1]PPTOS GENERALES 2024'!$AU$3:$AV$8,2)*Y228</f>
        <v>748.20899999999995</v>
      </c>
      <c r="AD228" s="44">
        <f>VLOOKUP(C228,'[1]PPTOS GENERALES 2024'!$AU$3:$AW$8,3)*DM228*Y228</f>
        <v>136.73499999999999</v>
      </c>
      <c r="AE228" s="49">
        <f>VLOOKUP(I228,'[1]PPTOS GENERALES 2024'!$AL$11:$AN$40,3)*Y228</f>
        <v>528.66</v>
      </c>
      <c r="AF228" s="44">
        <f>X228-AE228</f>
        <v>0</v>
      </c>
      <c r="AG228" s="44">
        <f>VLOOKUP(V228,'[1]PPTOS GENERALES 2024'!$AL$45:$AU$56,10)*Y228</f>
        <v>543.62</v>
      </c>
      <c r="AH228" s="44"/>
      <c r="AI228" s="44"/>
      <c r="AJ228" s="44"/>
      <c r="AK228" s="50"/>
      <c r="AL228" s="44">
        <f>VLOOKUP(V228,'[1]PPTOS GENERALES 2024'!$AL$45:$BB$56,12)*AK228</f>
        <v>0</v>
      </c>
      <c r="AM228" s="50"/>
      <c r="AN228" s="44">
        <f>VLOOKUP(V228,'[1]PPTOS GENERALES 2024'!$AL$45:$BB$56,14)*AM228</f>
        <v>0</v>
      </c>
      <c r="AO228" s="50"/>
      <c r="AP228" s="44">
        <f>VLOOKUP(V228,'[1]PPTOS GENERALES 2024'!$AL$45:$BB$56,15)*AO228</f>
        <v>0</v>
      </c>
      <c r="AQ228" s="50"/>
      <c r="AR228" s="44">
        <f>VLOOKUP(V228,'[1]PPTOS GENERALES 2024'!$AL$45:$BB$56,17)*AQ228</f>
        <v>0</v>
      </c>
      <c r="AS228" s="50"/>
      <c r="AT228" s="44">
        <f>VLOOKUP(V228,'[1]PPTOS GENERALES 2024'!$AL$45:$BG$56,18)*AS228</f>
        <v>0</v>
      </c>
      <c r="AU228" s="20"/>
      <c r="AV228" s="44">
        <f>VLOOKUP(V228,'[1]PPTOS GENERALES 2024'!$AL$45:$BG$56,19)*AU228</f>
        <v>0</v>
      </c>
      <c r="AW228" s="20"/>
      <c r="AX228" s="44">
        <f>VLOOKUP(V228,'[1]PPTOS GENERALES 2024'!$AL$45:$BG$56,20)*AW228</f>
        <v>0</v>
      </c>
      <c r="AY228" s="20"/>
      <c r="AZ228" s="44">
        <f>VLOOKUP(V228,'[1]PPTOS GENERALES 2024'!$AL$45:$BG$56,21)*AY228</f>
        <v>0</v>
      </c>
      <c r="BA228" s="20"/>
      <c r="BB228" s="44">
        <f>VLOOKUP(V228,'[1]PPTOS GENERALES 2024'!$AL$45:$BG$56,22)*BA228</f>
        <v>0</v>
      </c>
      <c r="BC228" s="20"/>
      <c r="BD228" s="270">
        <f>VLOOKUP(V228,'[1]PPTOS GENERALES 2024'!$AL$45:$BZ$56,23)*BC228</f>
        <v>0</v>
      </c>
      <c r="BE228" s="20"/>
      <c r="BF228" s="270">
        <f>VLOOKUP(V228,'[1]PPTOS GENERALES 2024'!$AL$45:$BZ$56,24)*BE228</f>
        <v>0</v>
      </c>
      <c r="BG228" s="20"/>
      <c r="BH228" s="270">
        <f>VLOOKUP(V228,'[1]PPTOS GENERALES 2024'!$AL$45:$BZ$56,25)*BG228</f>
        <v>0</v>
      </c>
      <c r="BI228" s="20"/>
      <c r="BJ228" s="270">
        <f>VLOOKUP(V228,'[1]PPTOS GENERALES 2024'!$AL$45:$BZ$56,26)*BI228</f>
        <v>0</v>
      </c>
      <c r="BK228" s="20"/>
      <c r="BL228" s="270">
        <f>VLOOKUP(V228,'[1]PPTOS GENERALES 2024'!$AL$45:$BZ$56,27)*BK228</f>
        <v>0</v>
      </c>
      <c r="BM228" s="270"/>
      <c r="BN228" s="270">
        <f>VLOOKUP(V228,'[1]PPTOS GENERALES 2024'!$AL$45:$BZ$56,28)*BM228</f>
        <v>0</v>
      </c>
      <c r="BO228" s="270"/>
      <c r="BP228" s="270">
        <f>VLOOKUP(V228,'[1]PPTOS GENERALES 2024'!$AL$45:$BZ$56,29)*BO228</f>
        <v>0</v>
      </c>
      <c r="BQ228" s="270"/>
      <c r="BR228" s="270">
        <f>VLOOKUP(V228,'[1]PPTOS GENERALES 2024'!$AL$45:$BZ$56,30)*BQ228</f>
        <v>0</v>
      </c>
      <c r="BS228" s="270"/>
      <c r="BT228" s="270">
        <f>VLOOKUP(V228,'[1]PPTOS GENERALES 2024'!$AL$45:$BZ$56,31)*BS228</f>
        <v>0</v>
      </c>
      <c r="BU228" s="270"/>
      <c r="BV228" s="270">
        <f>VLOOKUP(V228,'[1]PPTOS GENERALES 2024'!$AL$45:$BZ$56,32)*BU228</f>
        <v>0</v>
      </c>
      <c r="BW228" s="270"/>
      <c r="BX228" s="270">
        <f>VLOOKUP(V228,'[1]PPTOS GENERALES 2024'!$AL$45:$BZ$56,33)*BW228</f>
        <v>0</v>
      </c>
      <c r="BY228" s="270"/>
      <c r="BZ228" s="270">
        <f>VLOOKUP(V228,'[1]PPTOS GENERALES 2024'!$AL$45:$BZ$56,34)*BY228</f>
        <v>0</v>
      </c>
      <c r="CA228" s="270"/>
      <c r="CB228" s="270">
        <f>VLOOKUP(V228,'[1]PPTOS GENERALES 2024'!$AL$45:$BZ$56,35)*CA228</f>
        <v>0</v>
      </c>
      <c r="CC228" s="270">
        <v>0</v>
      </c>
      <c r="CD228" s="270">
        <f>VLOOKUP(V228,'[1]PPTOS GENERALES 2024'!$AL$45:$BZ$56,36)*CC228</f>
        <v>0</v>
      </c>
      <c r="CE228" s="270">
        <v>0</v>
      </c>
      <c r="CF228" s="270">
        <f>VLOOKUP(V228,'[1]PPTOS GENERALES 2024'!$AL$45:$BZ$56,37)*CE228</f>
        <v>0</v>
      </c>
      <c r="CG228" s="270">
        <v>0</v>
      </c>
      <c r="CH228" s="270">
        <f>VLOOKUP(V228,'[1]PPTOS GENERALES 2024'!$AL$45:$BZ$56,38)*CG228</f>
        <v>0</v>
      </c>
      <c r="CI228" s="270">
        <v>0</v>
      </c>
      <c r="CJ228" s="270">
        <f>VLOOKUP(V228,'[1]PPTOS GENERALES 2024'!$AL$45:$BZ$56,39)*CI228</f>
        <v>0</v>
      </c>
      <c r="CK228" s="270"/>
      <c r="CL228" s="270">
        <f>VLOOKUP(V228,'[1]PPTOS GENERALES 2024'!$AL$45:$BZ$56,40)*CK228</f>
        <v>0</v>
      </c>
      <c r="CM228" s="270"/>
      <c r="CN228" s="270">
        <f>VLOOKUP(V228,'[1]PPTOS GENERALES 2024'!$AL$45:$BZ$56,41)*CM228</f>
        <v>0</v>
      </c>
      <c r="CO228" s="44"/>
      <c r="CP228" s="44"/>
      <c r="CQ228" s="44"/>
      <c r="CR228" s="44">
        <f>(Z228*12)+(AC228*2)</f>
        <v>11884.578</v>
      </c>
      <c r="CS228" s="44"/>
      <c r="CT228" s="44"/>
      <c r="CU228" s="44">
        <f>(AA228*12)+ (AD228*2)+AB228</f>
        <v>2174.27</v>
      </c>
      <c r="CV228" s="44"/>
      <c r="CW228" s="44">
        <f>(AE228+AF228)*14</f>
        <v>7401.24</v>
      </c>
      <c r="CX228" s="44">
        <f>AG228*14</f>
        <v>7610.68</v>
      </c>
      <c r="CY228" s="270">
        <f t="shared" si="164"/>
        <v>0</v>
      </c>
      <c r="CZ228" s="278">
        <f t="shared" ref="CZ228:CZ231" si="172">SUM(CX228:CY228)</f>
        <v>7610.68</v>
      </c>
      <c r="DA228" s="129">
        <f>CO228+CP228+CR228+CS228+CT228+CU228+CW228+CX228+CY228</f>
        <v>29070.768</v>
      </c>
      <c r="DB228" s="21">
        <v>0</v>
      </c>
      <c r="DC228" s="53">
        <f>((Z228*14)+(AA228*14)+(AE228*14)+(AF228*14)+(AG228*14)+(AJ228*12)+(AR228*12)+(AT228*12)+(AV228*12)+(AX228*12)+(BB228*12)+DB228)</f>
        <v>29349.040000000001</v>
      </c>
      <c r="DD228" s="54" t="e">
        <f>((DC228/U228)-1)</f>
        <v>#DIV/0!</v>
      </c>
      <c r="DE228" s="44"/>
      <c r="DF228" s="44"/>
      <c r="DG228" s="44">
        <f>Z228+AA228+AE228+AF228+AG228+AH228+AI228+AJ228+AL228+AN228+AP228+AR228+AT228+AV228+AX228+AZ228+BB228</f>
        <v>2096.3599999999997</v>
      </c>
      <c r="DH228" s="42" t="e">
        <f>#REF!-#REF!</f>
        <v>#REF!</v>
      </c>
      <c r="DI228" s="55" t="s">
        <v>155</v>
      </c>
      <c r="DJ228" s="130">
        <v>40003</v>
      </c>
      <c r="DK228" s="284">
        <v>45658</v>
      </c>
      <c r="DL228" s="58">
        <f>DATEDIF(DJ228,DK228,"y")/3</f>
        <v>5</v>
      </c>
      <c r="DM228" s="58">
        <f>DATEDIF(DJ228,DK228,"y")/3</f>
        <v>5</v>
      </c>
      <c r="DN228" s="175">
        <f>ROUND(AF228/30,2)</f>
        <v>0</v>
      </c>
      <c r="DO228" s="175">
        <f>ROUND(AJ228/30,2)</f>
        <v>0</v>
      </c>
      <c r="DP228" s="175">
        <f>ROUND(AL228/30,2)</f>
        <v>0</v>
      </c>
      <c r="DQ228" s="175">
        <f>ROUND(AN228/30,2)</f>
        <v>0</v>
      </c>
      <c r="DR228" s="175">
        <f>ROUND(AP228/30,2)</f>
        <v>0</v>
      </c>
      <c r="DS228" s="175">
        <f>ROUND(AR228/30,2)</f>
        <v>0</v>
      </c>
      <c r="DT228" s="175">
        <f>ROUND(AT228/30,2)</f>
        <v>0</v>
      </c>
      <c r="DU228" s="175">
        <f>ROUND(AV228/30,2)</f>
        <v>0</v>
      </c>
      <c r="DV228" s="175">
        <f>ROUND(AX228/30,2)</f>
        <v>0</v>
      </c>
      <c r="DW228" s="175">
        <f>ROUND(AZ228/30,2)</f>
        <v>0</v>
      </c>
      <c r="DX228" s="175">
        <f>ROUND(BB228/30,2)</f>
        <v>0</v>
      </c>
      <c r="DY228" s="61"/>
      <c r="DZ228" s="62">
        <v>647</v>
      </c>
      <c r="EA228" s="62">
        <v>794.57</v>
      </c>
      <c r="EB228" s="63" t="e">
        <f>#REF!-DZ228</f>
        <v>#REF!</v>
      </c>
      <c r="EC228" s="64">
        <f>DG228-EA228</f>
        <v>1301.7899999999995</v>
      </c>
      <c r="ED228" s="64">
        <f>ROUND(DB228/2,2)</f>
        <v>0</v>
      </c>
      <c r="EE228" s="61"/>
      <c r="EF228" s="61"/>
      <c r="EG228" s="61"/>
      <c r="EH228" s="61"/>
      <c r="EI228" s="134" t="s">
        <v>348</v>
      </c>
      <c r="EJ228" s="124">
        <v>932</v>
      </c>
      <c r="EK228" s="67">
        <v>9</v>
      </c>
      <c r="EL228" s="68">
        <v>3</v>
      </c>
      <c r="EM228" s="68">
        <v>2</v>
      </c>
      <c r="EN228" s="300" t="s">
        <v>132</v>
      </c>
      <c r="EO228" s="537" t="s">
        <v>132</v>
      </c>
      <c r="EP228" s="61"/>
      <c r="EQ228" s="61"/>
      <c r="ER228" s="61"/>
      <c r="ES228" s="61"/>
      <c r="ET228" s="61"/>
      <c r="EU228" s="35"/>
      <c r="EV228" s="35"/>
      <c r="EW228" s="35"/>
      <c r="EX228" s="35"/>
      <c r="EY228" s="35"/>
      <c r="EZ228" s="35"/>
      <c r="FA228" s="35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1"/>
      <c r="HI228" s="61"/>
      <c r="HJ228" s="61"/>
      <c r="HK228" s="61"/>
      <c r="HL228" s="61"/>
      <c r="HM228" s="61"/>
      <c r="HN228" s="61"/>
      <c r="HO228" s="61"/>
      <c r="HP228" s="61"/>
      <c r="HQ228" s="61"/>
      <c r="HR228" s="61"/>
      <c r="HS228" s="61"/>
      <c r="HT228" s="61"/>
      <c r="HU228" s="61"/>
      <c r="HV228" s="61"/>
      <c r="HW228" s="61"/>
      <c r="HX228" s="61"/>
      <c r="HY228" s="61"/>
      <c r="HZ228" s="61"/>
      <c r="IA228" s="61"/>
      <c r="IB228" s="61"/>
      <c r="IC228" s="61"/>
      <c r="ID228" s="61"/>
      <c r="IE228" s="61"/>
      <c r="IF228" s="61"/>
      <c r="IG228" s="61"/>
      <c r="IH228" s="61"/>
      <c r="II228" s="61"/>
      <c r="IJ228" s="61"/>
      <c r="IK228" s="61"/>
      <c r="IL228" s="61"/>
      <c r="IM228" s="61"/>
      <c r="IN228" s="61"/>
      <c r="IO228" s="61"/>
      <c r="IP228" s="61"/>
      <c r="IQ228" s="61"/>
      <c r="IR228" s="61"/>
      <c r="IS228" s="61"/>
      <c r="IT228" s="61"/>
      <c r="IU228" s="61"/>
      <c r="IV228" s="61"/>
      <c r="IW228" s="61"/>
      <c r="IX228" s="61"/>
      <c r="IY228" s="61"/>
      <c r="IZ228" s="61"/>
      <c r="JA228" s="61"/>
      <c r="JB228" s="61"/>
      <c r="JC228" s="61"/>
      <c r="JD228" s="61"/>
      <c r="JE228" s="61"/>
      <c r="JF228" s="61"/>
      <c r="JG228" s="61"/>
      <c r="JH228" s="61"/>
      <c r="JI228" s="61"/>
      <c r="JJ228" s="61"/>
      <c r="JK228" s="61"/>
      <c r="JL228" s="61"/>
      <c r="JM228" s="61"/>
      <c r="JN228" s="61"/>
      <c r="JO228" s="61"/>
      <c r="JP228" s="61"/>
      <c r="JQ228" s="61"/>
      <c r="JR228" s="61"/>
      <c r="JS228" s="61"/>
      <c r="JT228" s="61"/>
      <c r="JU228" s="61"/>
      <c r="JV228" s="61"/>
      <c r="JW228" s="61"/>
      <c r="JX228" s="61"/>
      <c r="JY228" s="61"/>
      <c r="JZ228" s="61"/>
      <c r="KA228" s="61"/>
      <c r="KB228" s="61"/>
      <c r="KC228" s="61"/>
      <c r="KD228" s="61"/>
      <c r="KE228" s="61"/>
      <c r="KF228" s="61"/>
      <c r="KG228" s="61"/>
      <c r="KH228" s="61"/>
      <c r="KI228" s="61"/>
      <c r="KJ228" s="61"/>
      <c r="KK228" s="61"/>
      <c r="KL228" s="61"/>
      <c r="KM228" s="61"/>
      <c r="KN228" s="61"/>
      <c r="KO228" s="61"/>
      <c r="KP228" s="61"/>
      <c r="KQ228" s="61"/>
      <c r="KR228" s="61"/>
      <c r="KS228" s="61"/>
      <c r="KT228" s="61"/>
      <c r="KU228" s="61"/>
      <c r="KV228" s="61"/>
      <c r="KW228" s="61"/>
      <c r="KX228" s="61"/>
      <c r="KY228" s="61"/>
      <c r="KZ228" s="61"/>
      <c r="LA228" s="61"/>
      <c r="LB228" s="61"/>
      <c r="LC228" s="61"/>
      <c r="LD228" s="61"/>
      <c r="LE228" s="61"/>
      <c r="LF228" s="61"/>
      <c r="LG228" s="61"/>
      <c r="LH228" s="61"/>
      <c r="LI228" s="61"/>
      <c r="LJ228" s="61"/>
      <c r="LK228" s="61"/>
      <c r="LL228" s="61"/>
      <c r="LM228" s="61"/>
      <c r="LN228" s="61"/>
      <c r="LO228" s="61"/>
      <c r="LP228" s="61"/>
      <c r="LQ228" s="61"/>
      <c r="LR228" s="61"/>
      <c r="LS228" s="61"/>
      <c r="LT228" s="61"/>
      <c r="LU228" s="61"/>
      <c r="LV228" s="61"/>
      <c r="LW228" s="61"/>
      <c r="LX228" s="61"/>
      <c r="LY228" s="61"/>
      <c r="LZ228" s="61"/>
      <c r="MA228" s="61"/>
      <c r="MB228" s="61"/>
      <c r="MC228" s="61"/>
      <c r="MD228" s="61"/>
      <c r="ME228" s="61"/>
      <c r="MF228" s="61"/>
      <c r="MG228" s="61"/>
      <c r="MH228" s="61"/>
      <c r="MI228" s="61"/>
      <c r="MJ228" s="61"/>
      <c r="MK228" s="61"/>
      <c r="ML228" s="61"/>
      <c r="MM228" s="61"/>
      <c r="MN228" s="61"/>
      <c r="MO228" s="61"/>
      <c r="MP228" s="61"/>
      <c r="MQ228" s="61"/>
      <c r="MR228" s="61"/>
      <c r="MS228" s="61"/>
      <c r="MT228" s="61"/>
      <c r="MU228" s="61"/>
      <c r="MV228" s="61"/>
      <c r="MW228" s="61"/>
      <c r="MX228" s="61"/>
      <c r="MY228" s="61"/>
      <c r="MZ228" s="61"/>
      <c r="NA228" s="61"/>
      <c r="NB228" s="61"/>
      <c r="NC228" s="61"/>
      <c r="ND228" s="61"/>
      <c r="NE228" s="61"/>
      <c r="NF228" s="61"/>
      <c r="NG228" s="61"/>
      <c r="NH228" s="61"/>
      <c r="NI228" s="61"/>
      <c r="NJ228" s="61"/>
      <c r="NK228" s="61"/>
      <c r="NL228" s="61"/>
      <c r="NM228" s="61"/>
      <c r="NN228" s="61"/>
      <c r="NO228" s="61"/>
      <c r="NP228" s="61"/>
      <c r="NQ228" s="61"/>
      <c r="NR228" s="61"/>
      <c r="NS228" s="61"/>
      <c r="NT228" s="61"/>
      <c r="NU228" s="61"/>
      <c r="NV228" s="61"/>
      <c r="NW228" s="61"/>
      <c r="NX228" s="61"/>
      <c r="NY228" s="61"/>
      <c r="NZ228" s="61"/>
      <c r="OA228" s="61"/>
      <c r="OB228" s="61"/>
      <c r="OC228" s="61"/>
      <c r="OD228" s="61"/>
      <c r="OE228" s="61"/>
      <c r="OF228" s="61"/>
      <c r="OG228" s="61"/>
      <c r="OH228" s="61"/>
      <c r="OI228" s="61"/>
      <c r="OJ228" s="61"/>
      <c r="OK228" s="61"/>
      <c r="OL228" s="61"/>
      <c r="OM228" s="61"/>
      <c r="ON228" s="61"/>
      <c r="OO228" s="61"/>
      <c r="OP228" s="61"/>
      <c r="OQ228" s="61"/>
      <c r="OR228" s="61"/>
      <c r="OS228" s="61"/>
      <c r="OT228" s="61"/>
      <c r="OU228" s="61"/>
      <c r="OV228" s="61"/>
      <c r="OW228" s="61"/>
      <c r="OX228" s="61"/>
      <c r="OY228" s="61"/>
      <c r="OZ228" s="61"/>
      <c r="PA228" s="61"/>
      <c r="PB228" s="61"/>
      <c r="PC228" s="61"/>
      <c r="PD228" s="61"/>
      <c r="PE228" s="61"/>
      <c r="PF228" s="61"/>
      <c r="PG228" s="61"/>
      <c r="PH228" s="61"/>
      <c r="PI228" s="61"/>
      <c r="PJ228" s="61"/>
      <c r="PK228" s="61"/>
      <c r="PL228" s="61"/>
      <c r="PM228" s="61"/>
      <c r="PN228" s="61"/>
      <c r="PO228" s="61"/>
      <c r="PP228" s="61"/>
      <c r="PQ228" s="61"/>
      <c r="PR228" s="61"/>
      <c r="PS228" s="61"/>
      <c r="PT228" s="61"/>
      <c r="PU228" s="61"/>
      <c r="PV228" s="61"/>
      <c r="PW228" s="61"/>
      <c r="PX228" s="61"/>
      <c r="PY228" s="61"/>
      <c r="PZ228" s="61"/>
      <c r="QA228" s="61"/>
      <c r="QB228" s="61"/>
      <c r="QC228" s="61"/>
      <c r="QD228" s="61"/>
      <c r="QE228" s="61"/>
      <c r="QF228" s="61"/>
      <c r="QG228" s="61"/>
      <c r="QH228" s="61"/>
      <c r="QI228" s="61"/>
      <c r="QJ228" s="61"/>
      <c r="QK228" s="61"/>
      <c r="QL228" s="61"/>
      <c r="QM228" s="61"/>
      <c r="QN228" s="61"/>
      <c r="QO228" s="61"/>
      <c r="QP228" s="61"/>
      <c r="QQ228" s="61"/>
      <c r="QR228" s="61"/>
      <c r="QS228" s="61"/>
      <c r="QT228" s="61"/>
      <c r="QU228" s="61"/>
      <c r="QV228" s="61"/>
      <c r="QW228" s="61"/>
      <c r="QX228" s="61"/>
      <c r="QY228" s="61"/>
      <c r="QZ228" s="61"/>
      <c r="RA228" s="61"/>
      <c r="RB228" s="61"/>
      <c r="RC228" s="61"/>
      <c r="RD228" s="61"/>
      <c r="RE228" s="61"/>
      <c r="RF228" s="61"/>
      <c r="RG228" s="61"/>
      <c r="RH228" s="61"/>
      <c r="RI228" s="61"/>
      <c r="RJ228" s="61"/>
      <c r="RK228" s="61"/>
      <c r="RL228" s="61"/>
      <c r="RM228" s="61"/>
      <c r="RN228" s="61"/>
      <c r="RO228" s="61"/>
      <c r="RP228" s="61"/>
      <c r="RQ228" s="61"/>
      <c r="RR228" s="61"/>
      <c r="RS228" s="61"/>
      <c r="RT228" s="61"/>
      <c r="RU228" s="61"/>
      <c r="RV228" s="61"/>
      <c r="RW228" s="61"/>
      <c r="RX228" s="61"/>
      <c r="RY228" s="61"/>
      <c r="RZ228" s="61"/>
      <c r="SA228" s="61"/>
      <c r="SB228" s="61"/>
      <c r="SC228" s="61"/>
      <c r="SD228" s="61"/>
      <c r="SE228" s="61"/>
      <c r="SF228" s="61"/>
      <c r="SG228" s="61"/>
      <c r="SH228" s="61"/>
      <c r="SI228" s="61"/>
      <c r="SJ228" s="61"/>
      <c r="SK228" s="61"/>
      <c r="SL228" s="61"/>
      <c r="SM228" s="61"/>
      <c r="SN228" s="61"/>
      <c r="SO228" s="61"/>
      <c r="SP228" s="61"/>
      <c r="SQ228" s="61"/>
      <c r="SR228" s="61"/>
      <c r="SS228" s="61"/>
      <c r="ST228" s="61"/>
      <c r="SU228" s="61"/>
      <c r="SV228" s="61"/>
      <c r="SW228" s="61"/>
      <c r="SX228" s="61"/>
      <c r="SY228" s="61"/>
      <c r="SZ228" s="61"/>
      <c r="TA228" s="61"/>
      <c r="TB228" s="61"/>
      <c r="TC228" s="61"/>
      <c r="TD228" s="61"/>
      <c r="TE228" s="61"/>
      <c r="TF228" s="61"/>
      <c r="TG228" s="61"/>
      <c r="TH228" s="61"/>
      <c r="TI228" s="61"/>
      <c r="TJ228" s="61"/>
      <c r="TK228" s="61"/>
      <c r="TL228" s="61"/>
      <c r="TM228" s="61"/>
      <c r="TN228" s="61"/>
      <c r="TO228" s="61"/>
      <c r="TP228" s="61"/>
      <c r="TQ228" s="61"/>
      <c r="TR228" s="61"/>
      <c r="TS228" s="61"/>
      <c r="TT228" s="61"/>
      <c r="TU228" s="61"/>
      <c r="TV228" s="61"/>
      <c r="TW228" s="61"/>
      <c r="TX228" s="61"/>
      <c r="TY228" s="61"/>
      <c r="TZ228" s="61"/>
      <c r="UA228" s="61"/>
      <c r="UB228" s="61"/>
      <c r="UC228" s="61"/>
      <c r="UD228" s="61"/>
      <c r="UE228" s="61"/>
      <c r="UF228" s="61"/>
      <c r="UG228" s="61"/>
      <c r="UH228" s="61"/>
      <c r="UI228" s="61"/>
      <c r="UJ228" s="61"/>
      <c r="UK228" s="61"/>
      <c r="UL228" s="61"/>
      <c r="UM228" s="61"/>
      <c r="UN228" s="61"/>
      <c r="UO228" s="61"/>
      <c r="UP228" s="61"/>
      <c r="UQ228" s="61"/>
      <c r="UR228" s="61"/>
      <c r="US228" s="61"/>
      <c r="UT228" s="61"/>
      <c r="UU228" s="61"/>
      <c r="UV228" s="61"/>
      <c r="UW228" s="61"/>
      <c r="UX228" s="61"/>
      <c r="UY228" s="61"/>
      <c r="UZ228" s="61"/>
      <c r="VA228" s="61"/>
      <c r="VB228" s="61"/>
      <c r="VC228" s="61"/>
      <c r="VD228" s="61"/>
      <c r="VE228" s="61"/>
      <c r="VF228" s="61"/>
      <c r="VG228" s="61"/>
      <c r="VH228" s="61"/>
      <c r="VI228" s="61"/>
      <c r="VJ228" s="61"/>
      <c r="VK228" s="61"/>
      <c r="VL228" s="61"/>
      <c r="VM228" s="61"/>
      <c r="VN228" s="61"/>
      <c r="VO228" s="61"/>
      <c r="VP228" s="61"/>
      <c r="VQ228" s="61"/>
      <c r="VR228" s="61"/>
      <c r="VS228" s="61"/>
      <c r="VT228" s="61"/>
      <c r="VU228" s="61"/>
      <c r="VV228" s="61"/>
      <c r="VW228" s="61"/>
      <c r="VX228" s="61"/>
      <c r="VY228" s="61"/>
      <c r="VZ228" s="61"/>
      <c r="WA228" s="61"/>
      <c r="WB228" s="61"/>
      <c r="WC228" s="61"/>
      <c r="WD228" s="61"/>
      <c r="WE228" s="61"/>
      <c r="WF228" s="61"/>
      <c r="WG228" s="61"/>
      <c r="WH228" s="61"/>
      <c r="WI228" s="61"/>
      <c r="WJ228" s="61"/>
      <c r="WK228" s="61"/>
      <c r="WL228" s="61"/>
      <c r="WM228" s="61"/>
      <c r="WN228" s="61"/>
      <c r="WO228" s="61"/>
      <c r="WP228" s="61"/>
      <c r="WQ228" s="61"/>
      <c r="WR228" s="61"/>
      <c r="WS228" s="61"/>
      <c r="WT228" s="61"/>
      <c r="WU228" s="61"/>
      <c r="WV228" s="61"/>
      <c r="WW228" s="61"/>
      <c r="WX228" s="61"/>
      <c r="WY228" s="61"/>
      <c r="WZ228" s="61"/>
      <c r="XA228" s="61"/>
      <c r="XB228" s="61"/>
      <c r="XC228" s="61"/>
      <c r="XD228" s="61"/>
      <c r="XE228" s="61"/>
      <c r="XF228" s="61"/>
      <c r="XG228" s="61"/>
      <c r="XH228" s="61"/>
      <c r="XI228" s="61"/>
      <c r="XJ228" s="61"/>
      <c r="XK228" s="61"/>
      <c r="XL228" s="61"/>
      <c r="XM228" s="61"/>
      <c r="XN228" s="61"/>
      <c r="XO228" s="61"/>
      <c r="XP228" s="61"/>
      <c r="XQ228" s="61"/>
      <c r="XR228" s="61"/>
      <c r="XS228" s="61"/>
      <c r="XT228" s="61"/>
      <c r="XU228" s="61"/>
      <c r="XV228" s="61"/>
      <c r="XW228" s="61"/>
      <c r="XX228" s="61"/>
      <c r="XY228" s="61"/>
      <c r="XZ228" s="61"/>
      <c r="YA228" s="61"/>
      <c r="YB228" s="61"/>
      <c r="YC228" s="61"/>
      <c r="YD228" s="61"/>
      <c r="YE228" s="61"/>
      <c r="YF228" s="61"/>
      <c r="YG228" s="61"/>
      <c r="YH228" s="61"/>
      <c r="YI228" s="61"/>
      <c r="YJ228" s="61"/>
      <c r="YK228" s="61"/>
      <c r="YL228" s="61"/>
      <c r="YM228" s="61"/>
      <c r="YN228" s="61"/>
      <c r="YO228" s="61"/>
      <c r="YP228" s="61"/>
      <c r="YQ228" s="61"/>
      <c r="YR228" s="61"/>
      <c r="YS228" s="61"/>
      <c r="YT228" s="61"/>
      <c r="YU228" s="61"/>
      <c r="YV228" s="61"/>
      <c r="YW228" s="61"/>
      <c r="YX228" s="61"/>
      <c r="YY228" s="61"/>
      <c r="YZ228" s="61"/>
      <c r="ZA228" s="61"/>
      <c r="ZB228" s="61"/>
      <c r="ZC228" s="61"/>
      <c r="ZD228" s="61"/>
      <c r="ZE228" s="61"/>
      <c r="ZF228" s="61"/>
      <c r="ZG228" s="61"/>
      <c r="ZH228" s="61"/>
      <c r="ZI228" s="61"/>
      <c r="ZJ228" s="61"/>
      <c r="ZK228" s="61"/>
      <c r="ZL228" s="61"/>
      <c r="ZM228" s="61"/>
      <c r="ZN228" s="61"/>
      <c r="ZO228" s="61"/>
      <c r="ZP228" s="61"/>
      <c r="ZQ228" s="61"/>
      <c r="ZR228" s="61"/>
      <c r="ZS228" s="61"/>
      <c r="ZT228" s="61"/>
      <c r="ZU228" s="61"/>
      <c r="ZV228" s="61"/>
      <c r="ZW228" s="61"/>
      <c r="ZX228" s="61"/>
      <c r="ZY228" s="61"/>
      <c r="ZZ228" s="61"/>
      <c r="AAA228" s="61"/>
      <c r="AAB228" s="61"/>
      <c r="AAC228" s="61"/>
      <c r="AAD228" s="61"/>
      <c r="AAE228" s="61"/>
      <c r="AAF228" s="61"/>
      <c r="AAG228" s="61"/>
      <c r="AAH228" s="61"/>
      <c r="AAI228" s="61"/>
      <c r="AAJ228" s="61"/>
      <c r="AAK228" s="61"/>
      <c r="AAL228" s="61"/>
      <c r="AAM228" s="61"/>
      <c r="AAN228" s="61"/>
      <c r="AAO228" s="61"/>
      <c r="AAP228" s="61"/>
      <c r="AAQ228" s="61"/>
      <c r="AAR228" s="61"/>
      <c r="AAS228" s="61"/>
      <c r="AAT228" s="61"/>
      <c r="AAU228" s="61"/>
      <c r="AAV228" s="61"/>
      <c r="AAW228" s="61"/>
      <c r="AAX228" s="61"/>
      <c r="AAY228" s="61"/>
      <c r="AAZ228" s="61"/>
      <c r="ABA228" s="61"/>
      <c r="ABB228" s="61"/>
      <c r="ABC228" s="61"/>
      <c r="ABD228" s="61"/>
      <c r="ABE228" s="61"/>
      <c r="ABF228" s="61"/>
      <c r="ABG228" s="61"/>
      <c r="ABH228" s="61"/>
      <c r="ABI228" s="61"/>
      <c r="ABJ228" s="61"/>
      <c r="ABK228" s="61"/>
      <c r="ABL228" s="61"/>
      <c r="ABM228" s="61"/>
      <c r="ABN228" s="61"/>
      <c r="ABO228" s="61"/>
      <c r="ABP228" s="61"/>
      <c r="ABQ228" s="61"/>
      <c r="ABR228" s="61"/>
      <c r="ABS228" s="61"/>
      <c r="ABT228" s="61"/>
      <c r="ABU228" s="61"/>
      <c r="ABV228" s="61"/>
      <c r="ABW228" s="61"/>
      <c r="ABX228" s="61"/>
      <c r="ABY228" s="61"/>
      <c r="ABZ228" s="61"/>
      <c r="ACA228" s="61"/>
      <c r="ACB228" s="61"/>
      <c r="ACC228" s="61"/>
      <c r="ACD228" s="61"/>
      <c r="ACE228" s="61"/>
      <c r="ACF228" s="61"/>
      <c r="ACG228" s="61"/>
      <c r="ACH228" s="61"/>
      <c r="ACI228" s="61"/>
      <c r="ACJ228" s="61"/>
      <c r="ACK228" s="61"/>
      <c r="ACL228" s="61"/>
      <c r="ACM228" s="61"/>
      <c r="ACN228" s="61"/>
      <c r="ACO228" s="61"/>
      <c r="ACP228" s="61"/>
      <c r="ACQ228" s="61"/>
      <c r="ACR228" s="61"/>
      <c r="ACS228" s="61"/>
      <c r="ACT228" s="61"/>
      <c r="ACU228" s="61"/>
      <c r="ACV228" s="61"/>
      <c r="ACW228" s="61"/>
      <c r="ACX228" s="61"/>
      <c r="ACY228" s="61"/>
      <c r="ACZ228" s="61"/>
      <c r="ADA228" s="61"/>
      <c r="ADB228" s="61"/>
      <c r="ADC228" s="61"/>
      <c r="ADD228" s="61"/>
      <c r="ADE228" s="61"/>
      <c r="ADF228" s="61"/>
      <c r="ADG228" s="61"/>
      <c r="ADH228" s="61"/>
      <c r="ADI228" s="61"/>
      <c r="ADJ228" s="61"/>
      <c r="ADK228" s="61"/>
      <c r="ADL228" s="61"/>
      <c r="ADM228" s="61"/>
      <c r="ADN228" s="61"/>
      <c r="ADO228" s="61"/>
      <c r="ADP228" s="61"/>
      <c r="ADQ228" s="61"/>
      <c r="ADR228" s="61"/>
      <c r="ADS228" s="61"/>
      <c r="ADT228" s="61"/>
      <c r="ADU228" s="61"/>
      <c r="ADV228" s="61"/>
      <c r="ADW228" s="61"/>
      <c r="ADX228" s="61"/>
      <c r="ADY228" s="61"/>
      <c r="ADZ228" s="61"/>
      <c r="AEA228" s="61"/>
      <c r="AEB228" s="61"/>
      <c r="AEC228" s="61"/>
      <c r="AED228" s="61"/>
      <c r="AEE228" s="61"/>
      <c r="AEF228" s="61"/>
      <c r="AEG228" s="61"/>
      <c r="AEH228" s="61"/>
      <c r="AEI228" s="61"/>
      <c r="AEJ228" s="61"/>
      <c r="AEK228" s="61"/>
      <c r="AEL228" s="61"/>
      <c r="AEM228" s="61"/>
      <c r="AEN228" s="61"/>
      <c r="AEO228" s="61"/>
      <c r="AEP228" s="61"/>
      <c r="AEQ228" s="61"/>
      <c r="AER228" s="61"/>
      <c r="AES228" s="61"/>
      <c r="AET228" s="61"/>
      <c r="AEU228" s="61"/>
      <c r="AEV228" s="61"/>
      <c r="AEW228" s="61"/>
      <c r="AEX228" s="61"/>
      <c r="AEY228" s="61"/>
      <c r="AEZ228" s="61"/>
      <c r="AFA228" s="61"/>
      <c r="AFB228" s="61"/>
      <c r="AFC228" s="61"/>
      <c r="AFD228" s="61"/>
      <c r="AFE228" s="61"/>
      <c r="AFF228" s="61"/>
      <c r="AFG228" s="61"/>
      <c r="AFH228" s="61"/>
      <c r="AFI228" s="61"/>
      <c r="AFJ228" s="61"/>
      <c r="AFK228" s="61"/>
      <c r="AFL228" s="61"/>
      <c r="AFM228" s="61"/>
      <c r="AFN228" s="61"/>
      <c r="AFO228" s="61"/>
      <c r="AFP228" s="61"/>
      <c r="AFQ228" s="61"/>
      <c r="AFR228" s="61"/>
      <c r="AFS228" s="61"/>
      <c r="AFT228" s="61"/>
      <c r="AFU228" s="61"/>
      <c r="AFV228" s="61"/>
      <c r="AFW228" s="61"/>
      <c r="AFX228" s="61"/>
      <c r="AFY228" s="61"/>
      <c r="AFZ228" s="61"/>
      <c r="AGA228" s="61"/>
      <c r="AGB228" s="61"/>
      <c r="AGC228" s="61"/>
      <c r="AGD228" s="61"/>
      <c r="AGE228" s="61"/>
      <c r="AGF228" s="61"/>
      <c r="AGG228" s="61"/>
      <c r="AGH228" s="61"/>
      <c r="AGI228" s="61"/>
      <c r="AGJ228" s="61"/>
      <c r="AGK228" s="61"/>
      <c r="AGL228" s="61"/>
      <c r="AGM228" s="61"/>
      <c r="AGN228" s="61"/>
      <c r="AGO228" s="61"/>
      <c r="AGP228" s="61"/>
      <c r="AGQ228" s="61"/>
      <c r="AGR228" s="61"/>
      <c r="AGS228" s="61"/>
      <c r="AGT228" s="61"/>
      <c r="AGU228" s="61"/>
      <c r="AGV228" s="61"/>
      <c r="AGW228" s="61"/>
      <c r="AGX228" s="61"/>
      <c r="AGY228" s="61"/>
      <c r="AGZ228" s="61"/>
      <c r="AHA228" s="61"/>
      <c r="AHB228" s="61"/>
      <c r="AHC228" s="61"/>
      <c r="AHD228" s="61"/>
      <c r="AHE228" s="61"/>
      <c r="AHF228" s="61"/>
      <c r="AHG228" s="61"/>
      <c r="AHH228" s="61"/>
      <c r="AHI228" s="61"/>
      <c r="AHJ228" s="61"/>
      <c r="AHK228" s="61"/>
      <c r="AHL228" s="61"/>
      <c r="AHM228" s="61"/>
      <c r="AHN228" s="61"/>
      <c r="AHO228" s="61"/>
      <c r="AHP228" s="61"/>
      <c r="AHQ228" s="61"/>
      <c r="AHR228" s="61"/>
      <c r="AHS228" s="61"/>
      <c r="AHT228" s="61"/>
      <c r="AHU228" s="61"/>
      <c r="AHV228" s="61"/>
      <c r="AHW228" s="61"/>
      <c r="AHX228" s="61"/>
      <c r="AHY228" s="61"/>
      <c r="AHZ228" s="61"/>
      <c r="AIA228" s="61"/>
      <c r="AIB228" s="61"/>
      <c r="AIC228" s="61"/>
      <c r="AID228" s="61"/>
      <c r="AIE228" s="61"/>
      <c r="AIF228" s="61"/>
      <c r="AIG228" s="61"/>
      <c r="AIH228" s="61"/>
      <c r="AII228" s="61"/>
      <c r="AIJ228" s="61"/>
      <c r="AIK228" s="61"/>
      <c r="AIL228" s="61"/>
      <c r="AIM228" s="61"/>
      <c r="AIN228" s="61"/>
      <c r="AIO228" s="61"/>
      <c r="AIP228" s="61"/>
      <c r="AIQ228" s="61"/>
      <c r="AIR228" s="61"/>
      <c r="AIS228" s="61"/>
      <c r="AIT228" s="61"/>
      <c r="AIU228" s="61"/>
      <c r="AIV228" s="61"/>
      <c r="AIW228" s="61"/>
      <c r="AIX228" s="61"/>
      <c r="AIY228" s="61"/>
      <c r="AIZ228" s="61"/>
      <c r="AJA228" s="61"/>
      <c r="AJB228" s="61"/>
      <c r="AJC228" s="61"/>
      <c r="AJD228" s="61"/>
      <c r="AJE228" s="61"/>
      <c r="AJF228" s="61"/>
      <c r="AJG228" s="61"/>
      <c r="AJH228" s="61"/>
      <c r="AJI228" s="61"/>
      <c r="AJJ228" s="61"/>
      <c r="AJK228" s="61"/>
      <c r="AJL228" s="61"/>
      <c r="AJM228" s="61"/>
      <c r="AJN228" s="61"/>
      <c r="AJO228" s="61"/>
      <c r="AJP228" s="61"/>
      <c r="AJQ228" s="61"/>
      <c r="AJR228" s="61"/>
      <c r="AJS228" s="61"/>
      <c r="AJT228" s="61"/>
      <c r="AJU228" s="61"/>
      <c r="AJV228" s="61"/>
      <c r="AJW228" s="61"/>
      <c r="AJX228" s="61"/>
      <c r="AJY228" s="61"/>
      <c r="AJZ228" s="61"/>
      <c r="AKA228" s="61"/>
      <c r="AKB228" s="61"/>
      <c r="AKC228" s="61"/>
      <c r="AKD228" s="61"/>
      <c r="AKE228" s="61"/>
      <c r="AKF228" s="61"/>
      <c r="AKG228" s="61"/>
      <c r="AKH228" s="61"/>
      <c r="AKI228" s="61"/>
      <c r="AKJ228" s="61"/>
      <c r="AKK228" s="61"/>
      <c r="AKL228" s="61"/>
      <c r="AKM228" s="61"/>
      <c r="AKN228" s="61"/>
      <c r="AKO228" s="61"/>
      <c r="AKP228" s="61"/>
      <c r="AKQ228" s="61"/>
      <c r="AKR228" s="61"/>
      <c r="AKS228" s="61"/>
      <c r="AKT228" s="61"/>
      <c r="AKU228" s="61"/>
      <c r="AKV228" s="61"/>
      <c r="AKW228" s="61"/>
      <c r="AKX228" s="61"/>
      <c r="AKY228" s="61"/>
      <c r="AKZ228" s="61"/>
      <c r="ALA228" s="61"/>
      <c r="ALB228" s="61"/>
      <c r="ALC228" s="61"/>
      <c r="ALD228" s="61"/>
      <c r="ALE228" s="61"/>
      <c r="ALF228" s="61"/>
      <c r="ALG228" s="61"/>
      <c r="ALH228" s="61"/>
      <c r="ALI228" s="61"/>
      <c r="ALJ228" s="61"/>
      <c r="ALK228" s="61"/>
      <c r="ALL228" s="61"/>
      <c r="ALM228" s="61"/>
      <c r="ALN228" s="61"/>
      <c r="ALO228" s="61"/>
      <c r="ALP228" s="61"/>
      <c r="ALQ228" s="61"/>
      <c r="ALR228" s="61"/>
      <c r="ALS228" s="61"/>
      <c r="ALT228" s="61"/>
      <c r="ALU228" s="61"/>
      <c r="ALV228" s="61"/>
      <c r="ALW228" s="61"/>
      <c r="ALX228" s="61"/>
      <c r="ALY228" s="61"/>
      <c r="ALZ228" s="61"/>
      <c r="AMA228" s="61"/>
      <c r="AMB228" s="61"/>
      <c r="AMC228" s="61"/>
      <c r="AMD228" s="61"/>
      <c r="AME228" s="61"/>
      <c r="AMF228" s="61"/>
      <c r="AMG228" s="61"/>
      <c r="AMH228" s="61"/>
      <c r="AMI228" s="61"/>
      <c r="AMJ228" s="61"/>
      <c r="AMK228" s="61"/>
      <c r="AML228" s="61"/>
      <c r="AMM228" s="61"/>
      <c r="AMN228" s="61"/>
      <c r="AMO228" s="61"/>
      <c r="AMP228" s="61"/>
      <c r="AMQ228" s="61"/>
      <c r="AMR228" s="61"/>
      <c r="AMS228" s="61"/>
      <c r="AMT228" s="61"/>
      <c r="AMU228" s="61"/>
      <c r="AMV228" s="61"/>
      <c r="AMW228" s="61"/>
      <c r="AMX228" s="61"/>
      <c r="AMY228" s="61"/>
      <c r="AMZ228" s="61"/>
      <c r="ANA228" s="61"/>
      <c r="ANB228" s="61"/>
      <c r="ANC228" s="61"/>
      <c r="AND228" s="61"/>
      <c r="ANE228" s="61"/>
      <c r="ANF228" s="61"/>
      <c r="ANG228" s="61"/>
      <c r="ANH228" s="61"/>
      <c r="ANI228" s="61"/>
      <c r="ANJ228" s="35"/>
    </row>
    <row r="229" spans="1:1050" s="410" customFormat="1" ht="26.1" customHeight="1" outlineLevel="2" x14ac:dyDescent="0.2">
      <c r="A229" s="386">
        <f>EJ229</f>
        <v>932</v>
      </c>
      <c r="B229" s="387" t="s">
        <v>137</v>
      </c>
      <c r="C229" s="387" t="s">
        <v>113</v>
      </c>
      <c r="D229" s="387" t="s">
        <v>114</v>
      </c>
      <c r="E229" s="387" t="s">
        <v>115</v>
      </c>
      <c r="F229" s="387"/>
      <c r="G229" s="388" t="s">
        <v>297</v>
      </c>
      <c r="H229" s="389" t="s">
        <v>130</v>
      </c>
      <c r="I229" s="389">
        <v>14</v>
      </c>
      <c r="J229" s="391">
        <v>515.26</v>
      </c>
      <c r="K229" s="391">
        <v>37.89</v>
      </c>
      <c r="L229" s="391">
        <v>301.61</v>
      </c>
      <c r="M229" s="391">
        <v>260.82</v>
      </c>
      <c r="N229" s="391"/>
      <c r="O229" s="391">
        <v>40.5</v>
      </c>
      <c r="P229" s="391"/>
      <c r="Q229" s="391"/>
      <c r="R229" s="391"/>
      <c r="S229" s="391"/>
      <c r="T229" s="391">
        <f>SUM(J229:S229)</f>
        <v>1156.08</v>
      </c>
      <c r="U229" s="391">
        <f>(((J229+K229+L229+N229+P229)*14)+((M229+O229+Q229+R229+S229)*12))</f>
        <v>15582.48</v>
      </c>
      <c r="V229" s="389">
        <v>3</v>
      </c>
      <c r="W229" s="392">
        <v>16</v>
      </c>
      <c r="X229" s="393">
        <f>VLOOKUP(W229,'[1]PPTOS GENERALES 2024'!$AO$61:$AQ$63,3)*Y229</f>
        <v>436.27</v>
      </c>
      <c r="Y229" s="394">
        <v>1</v>
      </c>
      <c r="Z229" s="395">
        <f>VLOOKUP(C229,'[1]PPTOS GENERALES 2024'!$AL$3:$AO$8,4)*Y229</f>
        <v>659.44</v>
      </c>
      <c r="AA229" s="395">
        <f>VLOOKUP(C229,'[1]PPTOS GENERALES 2024'!$AL$3:$AP$8,5)*DM229*Y229</f>
        <v>156.98666666666665</v>
      </c>
      <c r="AB229" s="395">
        <f>VLOOKUP(C229,'[1]PPTOS GENERALES 2024'!$R$3:$V$8,5)*2</f>
        <v>26.3</v>
      </c>
      <c r="AC229" s="391">
        <f>VLOOKUP(C229,'[1]PPTOS GENERALES 2024'!$AU$3:$AV$8,2)*Y229</f>
        <v>659.44399999999996</v>
      </c>
      <c r="AD229" s="391">
        <f>VLOOKUP(C229,'[1]PPTOS GENERALES 2024'!$AU$3:$AW$8,3)*DM229*Y229</f>
        <v>156.94799999999995</v>
      </c>
      <c r="AE229" s="396">
        <f>VLOOKUP(I229,'[1]PPTOS GENERALES 2024'!$AO$60:$AQ$63,3)*Y229</f>
        <v>380.27</v>
      </c>
      <c r="AF229" s="391">
        <f>X229-AE229</f>
        <v>56</v>
      </c>
      <c r="AG229" s="391">
        <f>VLOOKUP(V229,'[1]PPTOS GENERALES 2024'!$AL$61:$AU$63,10)*Y229</f>
        <v>465.15999999999997</v>
      </c>
      <c r="AH229" s="391">
        <f>43.33*1.01*1.01</f>
        <v>44.200932999999999</v>
      </c>
      <c r="AI229" s="391"/>
      <c r="AJ229" s="391"/>
      <c r="AK229" s="397"/>
      <c r="AL229" s="391">
        <f>VLOOKUP(V229,'[1]PPTOS GENERALES 2024'!$AL$45:$BB$56,12)*AK229</f>
        <v>0</v>
      </c>
      <c r="AM229" s="397"/>
      <c r="AN229" s="391">
        <f>VLOOKUP(V229,'[1]PPTOS GENERALES 2024'!$AL$45:$BB$56,14)*AM229</f>
        <v>0</v>
      </c>
      <c r="AO229" s="397">
        <v>1</v>
      </c>
      <c r="AP229" s="391">
        <f>VLOOKUP(V229,'[1]PPTOS GENERALES 2024'!$AL$45:$BB$56,15)*AO229</f>
        <v>188.3</v>
      </c>
      <c r="AQ229" s="397"/>
      <c r="AR229" s="391">
        <f>VLOOKUP(V229,'[1]PPTOS GENERALES 2024'!$AL$45:$BB$56,17)*AQ229</f>
        <v>0</v>
      </c>
      <c r="AS229" s="397"/>
      <c r="AT229" s="391">
        <f>VLOOKUP(V229,'[1]PPTOS GENERALES 2024'!$AL$45:$BG$56,18)*AS229</f>
        <v>0</v>
      </c>
      <c r="AU229" s="398"/>
      <c r="AV229" s="391">
        <f>VLOOKUP(V229,'[1]PPTOS GENERALES 2024'!$AL$45:$BG$56,19)*AU229</f>
        <v>0</v>
      </c>
      <c r="AW229" s="398"/>
      <c r="AX229" s="391">
        <f>VLOOKUP(V229,'[1]PPTOS GENERALES 2024'!$AL$45:$BG$56,20)*AW229</f>
        <v>0</v>
      </c>
      <c r="AY229" s="398"/>
      <c r="AZ229" s="391">
        <f>VLOOKUP(V229,'[1]PPTOS GENERALES 2024'!$AL$45:$BG$56,21)*AY229</f>
        <v>0</v>
      </c>
      <c r="BA229" s="398"/>
      <c r="BB229" s="391">
        <f>VLOOKUP(V229,'[1]PPTOS GENERALES 2024'!$AL$45:$BG$56,22)*BA229</f>
        <v>0</v>
      </c>
      <c r="BC229" s="398"/>
      <c r="BD229" s="270">
        <f>VLOOKUP(V229,'[1]PPTOS GENERALES 2024'!$AL$45:$BZ$56,23)*BC229</f>
        <v>0</v>
      </c>
      <c r="BE229" s="398"/>
      <c r="BF229" s="270">
        <f>VLOOKUP(V229,'[1]PPTOS GENERALES 2024'!$AL$45:$BZ$56,24)*BE229</f>
        <v>0</v>
      </c>
      <c r="BG229" s="398"/>
      <c r="BH229" s="270">
        <f>VLOOKUP(V229,'[1]PPTOS GENERALES 2024'!$AL$45:$BZ$56,25)*BG229</f>
        <v>0</v>
      </c>
      <c r="BI229" s="398"/>
      <c r="BJ229" s="270">
        <f>VLOOKUP(V229,'[1]PPTOS GENERALES 2024'!$AL$45:$BZ$56,26)*BI229</f>
        <v>0</v>
      </c>
      <c r="BK229" s="398"/>
      <c r="BL229" s="270">
        <f>VLOOKUP(V229,'[1]PPTOS GENERALES 2024'!$AL$45:$BZ$56,27)*BK229</f>
        <v>0</v>
      </c>
      <c r="BM229" s="270"/>
      <c r="BN229" s="270">
        <f>VLOOKUP(V229,'[1]PPTOS GENERALES 2024'!$AL$45:$BZ$56,28)*BM229</f>
        <v>0</v>
      </c>
      <c r="BO229" s="270"/>
      <c r="BP229" s="270">
        <f>VLOOKUP(V229,'[1]PPTOS GENERALES 2024'!$AL$45:$BZ$56,29)*BO229</f>
        <v>0</v>
      </c>
      <c r="BQ229" s="270"/>
      <c r="BR229" s="270">
        <f>VLOOKUP(V229,'[1]PPTOS GENERALES 2024'!$AL$45:$BZ$56,30)*BQ229</f>
        <v>0</v>
      </c>
      <c r="BS229" s="270"/>
      <c r="BT229" s="270">
        <f>VLOOKUP(V229,'[1]PPTOS GENERALES 2024'!$AL$45:$BZ$56,31)*BS229</f>
        <v>0</v>
      </c>
      <c r="BU229" s="270"/>
      <c r="BV229" s="270">
        <f>VLOOKUP(V229,'[1]PPTOS GENERALES 2024'!$AL$45:$BZ$56,32)*BU229</f>
        <v>0</v>
      </c>
      <c r="BW229" s="270"/>
      <c r="BX229" s="270">
        <f>VLOOKUP(V229,'[1]PPTOS GENERALES 2024'!$AL$45:$BZ$56,33)*BW229</f>
        <v>0</v>
      </c>
      <c r="BY229" s="270"/>
      <c r="BZ229" s="270">
        <f>VLOOKUP(V229,'[1]PPTOS GENERALES 2024'!$AL$45:$BZ$56,34)*BY229</f>
        <v>0</v>
      </c>
      <c r="CA229" s="270"/>
      <c r="CB229" s="270">
        <f>VLOOKUP(V229,'[1]PPTOS GENERALES 2024'!$AL$45:$BZ$56,35)*CA229</f>
        <v>0</v>
      </c>
      <c r="CC229" s="270">
        <v>0</v>
      </c>
      <c r="CD229" s="270">
        <f>VLOOKUP(V229,'[1]PPTOS GENERALES 2024'!$AL$45:$BZ$56,36)*CC229</f>
        <v>0</v>
      </c>
      <c r="CE229" s="270">
        <v>0</v>
      </c>
      <c r="CF229" s="270">
        <f>VLOOKUP(V229,'[1]PPTOS GENERALES 2024'!$AL$45:$BZ$56,37)*CE229</f>
        <v>0</v>
      </c>
      <c r="CG229" s="270">
        <v>0</v>
      </c>
      <c r="CH229" s="270">
        <f>VLOOKUP(V229,'[1]PPTOS GENERALES 2024'!$AL$45:$BZ$56,38)*CG229</f>
        <v>0</v>
      </c>
      <c r="CI229" s="270">
        <v>0</v>
      </c>
      <c r="CJ229" s="270">
        <f>VLOOKUP(V229,'[1]PPTOS GENERALES 2024'!$AL$45:$BZ$56,39)*CI229</f>
        <v>0</v>
      </c>
      <c r="CK229" s="270"/>
      <c r="CL229" s="270">
        <f>VLOOKUP(V229,'[1]PPTOS GENERALES 2024'!$AL$45:$BZ$56,40)*CK229</f>
        <v>0</v>
      </c>
      <c r="CM229" s="270"/>
      <c r="CN229" s="270">
        <f>VLOOKUP(V229,'[1]PPTOS GENERALES 2024'!$AL$45:$BZ$56,41)*CM229</f>
        <v>0</v>
      </c>
      <c r="CO229" s="391"/>
      <c r="CP229" s="391"/>
      <c r="CQ229" s="391"/>
      <c r="CR229" s="391"/>
      <c r="CS229" s="391"/>
      <c r="CT229" s="391">
        <f t="array" ref="CT229">ROUND(Z229*14,2)</f>
        <v>9232.16</v>
      </c>
      <c r="CU229" s="391">
        <f t="array" ref="CU229">ROUND((AA229*12)+ (AD229*2)+AB229,2)</f>
        <v>2224.04</v>
      </c>
      <c r="CV229" s="270">
        <f>SUM(CO229:CU229)</f>
        <v>11456.2</v>
      </c>
      <c r="CW229" s="391">
        <f t="array" ref="CW229">ROUND((AE229+AF229)*14,2)</f>
        <v>6107.78</v>
      </c>
      <c r="CX229" s="391">
        <f t="array" ref="CX229">ROUND(AG229*14,2)</f>
        <v>6512.24</v>
      </c>
      <c r="CY229" s="270">
        <f t="shared" si="164"/>
        <v>3255.01</v>
      </c>
      <c r="CZ229" s="278">
        <f t="shared" si="172"/>
        <v>9767.25</v>
      </c>
      <c r="DA229" s="129">
        <f>CO229+CP229+CR229+CS229+CT229+CU229+CW229+CX229+CY229</f>
        <v>27331.230000000003</v>
      </c>
      <c r="DB229" s="390">
        <v>0</v>
      </c>
      <c r="DC229" s="400">
        <f>((Z229*14)+(AA229*14)+(AE229*14)+(AF229*14)+(AG229*14)+(AJ229*12)+(AR229*12)+(AT229*12)+(AV229*12)+(AX229*12)+(BB229*12)+DB229)</f>
        <v>24049.993333333332</v>
      </c>
      <c r="DD229" s="401">
        <f>((DC229/U229)-1)</f>
        <v>0.54339959578535213</v>
      </c>
      <c r="DE229" s="391"/>
      <c r="DF229" s="391"/>
      <c r="DG229" s="391">
        <f>Z229+AA229+AE229+AF229+AG229+AH229+AI229+AJ229+AL229+AN229+AP229+AR229+AT229+AV229+AX229+AZ229+BB229</f>
        <v>1950.3575996666666</v>
      </c>
      <c r="DH229" s="389" t="e">
        <f>#REF!-#REF!</f>
        <v>#REF!</v>
      </c>
      <c r="DI229" s="402" t="s">
        <v>122</v>
      </c>
      <c r="DJ229" s="402" t="s">
        <v>349</v>
      </c>
      <c r="DK229" s="284">
        <v>45658</v>
      </c>
      <c r="DL229" s="403">
        <f>DATEDIF(DJ229,DK229,"y")/3</f>
        <v>9.6666666666666661</v>
      </c>
      <c r="DM229" s="403">
        <f>DATEDIF(DJ229,DK229,"y")/3</f>
        <v>9.6666666666666661</v>
      </c>
      <c r="DN229" s="534">
        <f>ROUND(AF229/30,2)</f>
        <v>1.87</v>
      </c>
      <c r="DO229" s="534">
        <f>ROUND(AJ229/30,2)</f>
        <v>0</v>
      </c>
      <c r="DP229" s="534">
        <f>ROUND(AL229/30,2)</f>
        <v>0</v>
      </c>
      <c r="DQ229" s="534">
        <f>ROUND(AN229/30,2)</f>
        <v>0</v>
      </c>
      <c r="DR229" s="534">
        <f>ROUND(AP229/30,2)</f>
        <v>6.28</v>
      </c>
      <c r="DS229" s="534">
        <f>ROUND(AR229/30,2)</f>
        <v>0</v>
      </c>
      <c r="DT229" s="534">
        <f>ROUND(AT229/30,2)</f>
        <v>0</v>
      </c>
      <c r="DU229" s="534">
        <f>ROUND(AV229/30,2)</f>
        <v>0</v>
      </c>
      <c r="DV229" s="534">
        <f>ROUND(AX229/30,2)</f>
        <v>0</v>
      </c>
      <c r="DW229" s="534">
        <f>ROUND(AZ229/30,2)</f>
        <v>0</v>
      </c>
      <c r="DX229" s="534">
        <f>ROUND(BB229/30,2)</f>
        <v>0</v>
      </c>
      <c r="DY229" s="204"/>
      <c r="DZ229" s="406">
        <v>248</v>
      </c>
      <c r="EA229" s="406">
        <v>1476.2</v>
      </c>
      <c r="EB229" s="407" t="e">
        <f>#REF!-DZ229</f>
        <v>#REF!</v>
      </c>
      <c r="EC229" s="408">
        <f>DG229-EA229</f>
        <v>474.15759966666656</v>
      </c>
      <c r="ED229" s="408">
        <f>ROUND(DB229/2,2)</f>
        <v>0</v>
      </c>
      <c r="EE229" s="204"/>
      <c r="EF229" s="204"/>
      <c r="EG229" s="204"/>
      <c r="EH229" s="204"/>
      <c r="EI229" s="134" t="s">
        <v>348</v>
      </c>
      <c r="EJ229" s="124">
        <v>932</v>
      </c>
      <c r="EK229" s="295" t="s">
        <v>318</v>
      </c>
      <c r="EL229" s="205">
        <v>3</v>
      </c>
      <c r="EM229" s="205">
        <v>2</v>
      </c>
      <c r="EN229" s="300" t="s">
        <v>132</v>
      </c>
      <c r="EO229" s="537" t="s">
        <v>132</v>
      </c>
      <c r="EP229" s="172"/>
      <c r="EQ229" s="172"/>
      <c r="ER229" s="172"/>
      <c r="ES229" s="172"/>
      <c r="ET229" s="172"/>
      <c r="EU229" s="172"/>
      <c r="EV229" s="172"/>
      <c r="EW229" s="172"/>
      <c r="EX229" s="172"/>
      <c r="EY229" s="172"/>
      <c r="EZ229" s="172"/>
      <c r="FA229" s="172"/>
      <c r="FB229" s="172"/>
      <c r="FC229" s="172"/>
      <c r="FD229" s="172"/>
      <c r="FE229" s="172"/>
      <c r="FF229" s="172"/>
      <c r="FG229" s="172"/>
      <c r="FH229" s="172"/>
      <c r="FI229" s="172"/>
      <c r="FJ229" s="172"/>
      <c r="FK229" s="172"/>
      <c r="FL229" s="172"/>
      <c r="FM229" s="172"/>
      <c r="FN229" s="172"/>
      <c r="FO229" s="172"/>
      <c r="FP229" s="172"/>
      <c r="FQ229" s="172"/>
      <c r="FR229" s="172"/>
      <c r="FS229" s="172"/>
      <c r="FT229" s="172"/>
      <c r="FU229" s="172"/>
      <c r="FV229" s="172"/>
      <c r="FW229" s="172"/>
      <c r="FX229" s="172"/>
      <c r="FY229" s="172"/>
      <c r="FZ229" s="172"/>
      <c r="GA229" s="172"/>
      <c r="GB229" s="172"/>
      <c r="GC229" s="172"/>
      <c r="GD229" s="172"/>
      <c r="GE229" s="172"/>
      <c r="GF229" s="172"/>
      <c r="GG229" s="172"/>
      <c r="GH229" s="172"/>
      <c r="GI229" s="172"/>
      <c r="GJ229" s="172"/>
      <c r="GK229" s="172"/>
      <c r="GL229" s="172"/>
      <c r="GM229" s="172"/>
      <c r="GN229" s="172"/>
      <c r="GO229" s="172"/>
      <c r="GP229" s="172"/>
      <c r="GQ229" s="172"/>
      <c r="GR229" s="172"/>
      <c r="GS229" s="172"/>
      <c r="GT229" s="172"/>
      <c r="GU229" s="172"/>
      <c r="GV229" s="172"/>
      <c r="GW229" s="172"/>
      <c r="GX229" s="172"/>
      <c r="GY229" s="172"/>
      <c r="GZ229" s="172"/>
      <c r="HA229" s="172"/>
      <c r="HB229" s="172"/>
      <c r="HC229" s="172"/>
      <c r="HD229" s="172"/>
      <c r="HE229" s="172"/>
      <c r="HF229" s="172"/>
      <c r="HG229" s="172"/>
      <c r="HH229" s="172"/>
      <c r="HI229" s="172"/>
      <c r="HJ229" s="172"/>
      <c r="HK229" s="172"/>
      <c r="HL229" s="172"/>
      <c r="HM229" s="172"/>
      <c r="HN229" s="172"/>
      <c r="HO229" s="172"/>
      <c r="HP229" s="172"/>
      <c r="HQ229" s="172"/>
      <c r="HR229" s="172"/>
      <c r="HS229" s="172"/>
      <c r="HT229" s="172"/>
      <c r="HU229" s="172"/>
      <c r="HV229" s="172"/>
      <c r="HW229" s="172"/>
      <c r="HX229" s="172"/>
      <c r="HY229" s="172"/>
      <c r="HZ229" s="172"/>
      <c r="IA229" s="172"/>
      <c r="IB229" s="172"/>
      <c r="IC229" s="172"/>
      <c r="ID229" s="172"/>
      <c r="IE229" s="172"/>
      <c r="IF229" s="172"/>
      <c r="IG229" s="172"/>
      <c r="IH229" s="172"/>
      <c r="II229" s="172"/>
      <c r="IJ229" s="172"/>
      <c r="IK229" s="172"/>
      <c r="IL229" s="172"/>
      <c r="IM229" s="172"/>
      <c r="IN229" s="172"/>
      <c r="IO229" s="172"/>
      <c r="IP229" s="172"/>
      <c r="IQ229" s="172"/>
      <c r="IR229" s="172"/>
      <c r="IS229" s="172"/>
      <c r="IT229" s="172"/>
      <c r="IU229" s="172"/>
      <c r="IV229" s="172"/>
      <c r="IW229" s="172"/>
      <c r="IX229" s="172"/>
      <c r="IY229" s="172"/>
      <c r="IZ229" s="172"/>
      <c r="JA229" s="172"/>
      <c r="JB229" s="172"/>
      <c r="JC229" s="172"/>
      <c r="JD229" s="172"/>
      <c r="JE229" s="172"/>
      <c r="JF229" s="172"/>
      <c r="JG229" s="172"/>
      <c r="JH229" s="172"/>
      <c r="JI229" s="172"/>
      <c r="JJ229" s="172"/>
      <c r="JK229" s="172"/>
      <c r="JL229" s="172"/>
      <c r="JM229" s="172"/>
      <c r="JN229" s="172"/>
      <c r="JO229" s="172"/>
      <c r="JP229" s="172"/>
      <c r="JQ229" s="172"/>
      <c r="JR229" s="172"/>
      <c r="JS229" s="172"/>
      <c r="JT229" s="172"/>
      <c r="JU229" s="172"/>
      <c r="JV229" s="172"/>
      <c r="JW229" s="172"/>
      <c r="JX229" s="172"/>
      <c r="JY229" s="172"/>
      <c r="JZ229" s="172"/>
      <c r="KA229" s="172"/>
      <c r="KB229" s="172"/>
      <c r="KC229" s="172"/>
      <c r="KD229" s="172"/>
      <c r="KE229" s="172"/>
      <c r="KF229" s="172"/>
      <c r="KG229" s="172"/>
      <c r="KH229" s="172"/>
      <c r="KI229" s="172"/>
      <c r="KJ229" s="172"/>
      <c r="KK229" s="172"/>
      <c r="KL229" s="172"/>
      <c r="KM229" s="172"/>
      <c r="KN229" s="172"/>
      <c r="KO229" s="172"/>
      <c r="KP229" s="172"/>
      <c r="KQ229" s="172"/>
      <c r="KR229" s="172"/>
      <c r="KS229" s="172"/>
      <c r="KT229" s="172"/>
      <c r="KU229" s="172"/>
      <c r="KV229" s="172"/>
      <c r="KW229" s="172"/>
      <c r="KX229" s="172"/>
      <c r="KY229" s="172"/>
      <c r="KZ229" s="172"/>
      <c r="LA229" s="172"/>
      <c r="LB229" s="172"/>
      <c r="LC229" s="172"/>
      <c r="LD229" s="172"/>
      <c r="LE229" s="172"/>
      <c r="LF229" s="172"/>
      <c r="LG229" s="172"/>
      <c r="LH229" s="172"/>
      <c r="LI229" s="172"/>
      <c r="LJ229" s="172"/>
      <c r="LK229" s="172"/>
      <c r="LL229" s="172"/>
      <c r="LM229" s="172"/>
      <c r="LN229" s="172"/>
      <c r="LO229" s="172"/>
      <c r="LP229" s="172"/>
      <c r="LQ229" s="172"/>
      <c r="LR229" s="172"/>
      <c r="LS229" s="172"/>
      <c r="LT229" s="172"/>
      <c r="LU229" s="172"/>
      <c r="LV229" s="172"/>
      <c r="LW229" s="172"/>
      <c r="LX229" s="172"/>
      <c r="LY229" s="172"/>
      <c r="LZ229" s="172"/>
      <c r="MA229" s="172"/>
      <c r="MB229" s="172"/>
      <c r="MC229" s="172"/>
      <c r="MD229" s="172"/>
      <c r="ME229" s="172"/>
      <c r="MF229" s="172"/>
      <c r="MG229" s="172"/>
      <c r="MH229" s="172"/>
      <c r="MI229" s="172"/>
      <c r="MJ229" s="172"/>
      <c r="MK229" s="172"/>
      <c r="ML229" s="172"/>
      <c r="MM229" s="172"/>
      <c r="MN229" s="172"/>
      <c r="MO229" s="172"/>
      <c r="MP229" s="172"/>
      <c r="MQ229" s="172"/>
      <c r="MR229" s="172"/>
      <c r="MS229" s="172"/>
      <c r="MT229" s="172"/>
      <c r="MU229" s="172"/>
      <c r="MV229" s="172"/>
      <c r="MW229" s="172"/>
      <c r="MX229" s="172"/>
      <c r="MY229" s="172"/>
      <c r="MZ229" s="172"/>
      <c r="NA229" s="172"/>
      <c r="NB229" s="172"/>
      <c r="NC229" s="172"/>
      <c r="ND229" s="172"/>
      <c r="NE229" s="172"/>
      <c r="NF229" s="172"/>
      <c r="NG229" s="172"/>
      <c r="NH229" s="172"/>
      <c r="NI229" s="172"/>
      <c r="NJ229" s="172"/>
      <c r="NK229" s="172"/>
      <c r="NL229" s="172"/>
      <c r="NM229" s="172"/>
      <c r="NN229" s="172"/>
      <c r="NO229" s="172"/>
      <c r="NP229" s="172"/>
      <c r="NQ229" s="172"/>
      <c r="NR229" s="172"/>
      <c r="NS229" s="172"/>
      <c r="NT229" s="172"/>
      <c r="NU229" s="172"/>
      <c r="NV229" s="172"/>
      <c r="NW229" s="172"/>
      <c r="NX229" s="172"/>
      <c r="NY229" s="172"/>
      <c r="NZ229" s="172"/>
      <c r="OA229" s="172"/>
      <c r="OB229" s="172"/>
      <c r="OC229" s="172"/>
      <c r="OD229" s="172"/>
      <c r="OE229" s="172"/>
      <c r="OF229" s="172"/>
      <c r="OG229" s="172"/>
      <c r="OH229" s="172"/>
      <c r="OI229" s="172"/>
      <c r="OJ229" s="172"/>
      <c r="OK229" s="172"/>
      <c r="OL229" s="172"/>
      <c r="OM229" s="172"/>
      <c r="ON229" s="172"/>
      <c r="OO229" s="172"/>
      <c r="OP229" s="172"/>
      <c r="OQ229" s="172"/>
      <c r="OR229" s="172"/>
      <c r="OS229" s="172"/>
      <c r="OT229" s="172"/>
      <c r="OU229" s="172"/>
      <c r="OV229" s="172"/>
      <c r="OW229" s="172"/>
      <c r="OX229" s="172"/>
      <c r="OY229" s="172"/>
      <c r="OZ229" s="172"/>
      <c r="PA229" s="172"/>
      <c r="PB229" s="172"/>
      <c r="PC229" s="172"/>
      <c r="PD229" s="172"/>
      <c r="PE229" s="172"/>
      <c r="PF229" s="172"/>
      <c r="PG229" s="172"/>
      <c r="PH229" s="172"/>
      <c r="PI229" s="172"/>
      <c r="PJ229" s="172"/>
      <c r="PK229" s="172"/>
      <c r="PL229" s="172"/>
      <c r="PM229" s="172"/>
      <c r="PN229" s="172"/>
      <c r="PO229" s="172"/>
      <c r="PP229" s="172"/>
      <c r="PQ229" s="172"/>
      <c r="PR229" s="172"/>
      <c r="PS229" s="172"/>
      <c r="PT229" s="172"/>
      <c r="PU229" s="172"/>
      <c r="PV229" s="172"/>
      <c r="PW229" s="172"/>
      <c r="PX229" s="172"/>
      <c r="PY229" s="172"/>
      <c r="PZ229" s="172"/>
      <c r="QA229" s="172"/>
      <c r="QB229" s="172"/>
      <c r="QC229" s="172"/>
      <c r="QD229" s="172"/>
      <c r="QE229" s="172"/>
      <c r="QF229" s="172"/>
      <c r="QG229" s="172"/>
      <c r="QH229" s="172"/>
      <c r="QI229" s="172"/>
      <c r="QJ229" s="172"/>
      <c r="QK229" s="172"/>
      <c r="QL229" s="172"/>
      <c r="QM229" s="172"/>
      <c r="QN229" s="172"/>
      <c r="QO229" s="172"/>
      <c r="QP229" s="172"/>
      <c r="QQ229" s="172"/>
      <c r="QR229" s="172"/>
      <c r="QS229" s="172"/>
      <c r="QT229" s="172"/>
      <c r="QU229" s="172"/>
      <c r="QV229" s="172"/>
      <c r="QW229" s="172"/>
      <c r="QX229" s="172"/>
      <c r="QY229" s="172"/>
      <c r="QZ229" s="172"/>
      <c r="RA229" s="172"/>
      <c r="RB229" s="172"/>
      <c r="RC229" s="172"/>
      <c r="RD229" s="172"/>
      <c r="RE229" s="172"/>
      <c r="RF229" s="172"/>
      <c r="RG229" s="172"/>
      <c r="RH229" s="172"/>
      <c r="RI229" s="172"/>
      <c r="RJ229" s="172"/>
      <c r="RK229" s="172"/>
      <c r="RL229" s="172"/>
      <c r="RM229" s="172"/>
      <c r="RN229" s="172"/>
      <c r="RO229" s="172"/>
      <c r="RP229" s="172"/>
      <c r="RQ229" s="172"/>
      <c r="RR229" s="172"/>
      <c r="RS229" s="172"/>
      <c r="RT229" s="172"/>
      <c r="RU229" s="172"/>
      <c r="RV229" s="172"/>
      <c r="RW229" s="172"/>
      <c r="RX229" s="172"/>
      <c r="RY229" s="172"/>
      <c r="RZ229" s="172"/>
      <c r="SA229" s="172"/>
      <c r="SB229" s="172"/>
      <c r="SC229" s="172"/>
      <c r="SD229" s="172"/>
      <c r="SE229" s="172"/>
      <c r="SF229" s="172"/>
      <c r="SG229" s="172"/>
      <c r="SH229" s="172"/>
      <c r="SI229" s="172"/>
      <c r="SJ229" s="172"/>
      <c r="SK229" s="172"/>
      <c r="SL229" s="172"/>
      <c r="SM229" s="172"/>
      <c r="SN229" s="172"/>
      <c r="SO229" s="172"/>
      <c r="SP229" s="172"/>
      <c r="SQ229" s="172"/>
      <c r="SR229" s="172"/>
      <c r="SS229" s="172"/>
      <c r="ST229" s="172"/>
      <c r="SU229" s="172"/>
      <c r="SV229" s="172"/>
      <c r="SW229" s="172"/>
      <c r="SX229" s="172"/>
      <c r="SY229" s="172"/>
      <c r="SZ229" s="172"/>
      <c r="TA229" s="172"/>
      <c r="TB229" s="172"/>
      <c r="TC229" s="172"/>
      <c r="TD229" s="172"/>
      <c r="TE229" s="172"/>
      <c r="TF229" s="172"/>
      <c r="TG229" s="172"/>
      <c r="TH229" s="172"/>
      <c r="TI229" s="172"/>
      <c r="TJ229" s="172"/>
      <c r="TK229" s="172"/>
      <c r="TL229" s="172"/>
      <c r="TM229" s="172"/>
      <c r="TN229" s="172"/>
      <c r="TO229" s="172"/>
      <c r="TP229" s="172"/>
      <c r="TQ229" s="172"/>
      <c r="TR229" s="172"/>
      <c r="TS229" s="172"/>
      <c r="TT229" s="172"/>
      <c r="TU229" s="172"/>
      <c r="TV229" s="172"/>
      <c r="TW229" s="172"/>
      <c r="TX229" s="172"/>
      <c r="TY229" s="172"/>
      <c r="TZ229" s="172"/>
      <c r="UA229" s="172"/>
      <c r="UB229" s="172"/>
      <c r="UC229" s="172"/>
      <c r="UD229" s="172"/>
      <c r="UE229" s="172"/>
      <c r="UF229" s="172"/>
      <c r="UG229" s="172"/>
      <c r="UH229" s="172"/>
      <c r="UI229" s="172"/>
      <c r="UJ229" s="172"/>
      <c r="UK229" s="172"/>
      <c r="UL229" s="172"/>
      <c r="UM229" s="172"/>
      <c r="UN229" s="172"/>
      <c r="UO229" s="172"/>
      <c r="UP229" s="172"/>
      <c r="UQ229" s="172"/>
      <c r="UR229" s="172"/>
      <c r="US229" s="172"/>
      <c r="UT229" s="172"/>
      <c r="UU229" s="172"/>
      <c r="UV229" s="172"/>
      <c r="UW229" s="172"/>
      <c r="UX229" s="172"/>
      <c r="UY229" s="172"/>
      <c r="UZ229" s="172"/>
      <c r="VA229" s="172"/>
      <c r="VB229" s="172"/>
      <c r="VC229" s="172"/>
      <c r="VD229" s="172"/>
      <c r="VE229" s="172"/>
      <c r="VF229" s="172"/>
      <c r="VG229" s="172"/>
      <c r="VH229" s="172"/>
      <c r="VI229" s="172"/>
      <c r="VJ229" s="172"/>
      <c r="VK229" s="172"/>
      <c r="VL229" s="172"/>
      <c r="VM229" s="172"/>
      <c r="VN229" s="172"/>
      <c r="VO229" s="172"/>
      <c r="VP229" s="172"/>
      <c r="VQ229" s="172"/>
      <c r="VR229" s="172"/>
      <c r="VS229" s="172"/>
      <c r="VT229" s="172"/>
      <c r="VU229" s="172"/>
      <c r="VV229" s="172"/>
      <c r="VW229" s="172"/>
      <c r="VX229" s="172"/>
      <c r="VY229" s="172"/>
      <c r="VZ229" s="172"/>
      <c r="WA229" s="172"/>
      <c r="WB229" s="172"/>
      <c r="WC229" s="172"/>
      <c r="WD229" s="172"/>
      <c r="WE229" s="172"/>
      <c r="WF229" s="172"/>
      <c r="WG229" s="172"/>
      <c r="WH229" s="172"/>
      <c r="WI229" s="172"/>
      <c r="WJ229" s="172"/>
      <c r="WK229" s="172"/>
      <c r="WL229" s="172"/>
      <c r="WM229" s="172"/>
      <c r="WN229" s="172"/>
      <c r="WO229" s="172"/>
      <c r="WP229" s="172"/>
      <c r="WQ229" s="172"/>
      <c r="WR229" s="172"/>
      <c r="WS229" s="172"/>
      <c r="WT229" s="172"/>
      <c r="WU229" s="172"/>
      <c r="WV229" s="172"/>
      <c r="WW229" s="172"/>
      <c r="WX229" s="172"/>
      <c r="WY229" s="172"/>
      <c r="WZ229" s="172"/>
      <c r="XA229" s="172"/>
      <c r="XB229" s="172"/>
      <c r="XC229" s="172"/>
      <c r="XD229" s="172"/>
      <c r="XE229" s="172"/>
      <c r="XF229" s="172"/>
      <c r="XG229" s="172"/>
      <c r="XH229" s="172"/>
      <c r="XI229" s="172"/>
      <c r="XJ229" s="172"/>
      <c r="XK229" s="172"/>
      <c r="XL229" s="172"/>
      <c r="XM229" s="172"/>
      <c r="XN229" s="172"/>
      <c r="XO229" s="172"/>
      <c r="XP229" s="172"/>
      <c r="XQ229" s="172"/>
      <c r="XR229" s="172"/>
      <c r="XS229" s="172"/>
      <c r="XT229" s="172"/>
      <c r="XU229" s="172"/>
      <c r="XV229" s="172"/>
      <c r="XW229" s="172"/>
      <c r="XX229" s="172"/>
      <c r="XY229" s="172"/>
      <c r="XZ229" s="172"/>
      <c r="YA229" s="172"/>
      <c r="YB229" s="172"/>
      <c r="YC229" s="172"/>
      <c r="YD229" s="172"/>
      <c r="YE229" s="172"/>
      <c r="YF229" s="172"/>
      <c r="YG229" s="172"/>
      <c r="YH229" s="172"/>
      <c r="YI229" s="172"/>
      <c r="YJ229" s="172"/>
      <c r="YK229" s="172"/>
      <c r="YL229" s="172"/>
      <c r="YM229" s="172"/>
      <c r="YN229" s="172"/>
      <c r="YO229" s="172"/>
      <c r="YP229" s="172"/>
      <c r="YQ229" s="172"/>
      <c r="YR229" s="172"/>
      <c r="YS229" s="172"/>
      <c r="YT229" s="172"/>
      <c r="YU229" s="172"/>
      <c r="YV229" s="172"/>
      <c r="YW229" s="172"/>
      <c r="YX229" s="172"/>
      <c r="YY229" s="172"/>
      <c r="YZ229" s="172"/>
      <c r="ZA229" s="172"/>
      <c r="ZB229" s="172"/>
      <c r="ZC229" s="172"/>
      <c r="ZD229" s="172"/>
      <c r="ZE229" s="172"/>
      <c r="ZF229" s="172"/>
      <c r="ZG229" s="172"/>
      <c r="ZH229" s="172"/>
      <c r="ZI229" s="172"/>
      <c r="ZJ229" s="172"/>
      <c r="ZK229" s="172"/>
      <c r="ZL229" s="172"/>
      <c r="ZM229" s="172"/>
      <c r="ZN229" s="172"/>
      <c r="ZO229" s="172"/>
      <c r="ZP229" s="172"/>
      <c r="ZQ229" s="172"/>
      <c r="ZR229" s="172"/>
      <c r="ZS229" s="172"/>
      <c r="ZT229" s="172"/>
      <c r="ZU229" s="172"/>
      <c r="ZV229" s="172"/>
      <c r="ZW229" s="172"/>
      <c r="ZX229" s="172"/>
      <c r="ZY229" s="172"/>
      <c r="ZZ229" s="172"/>
      <c r="AAA229" s="172"/>
      <c r="AAB229" s="172"/>
      <c r="AAC229" s="172"/>
      <c r="AAD229" s="172"/>
      <c r="AAE229" s="172"/>
      <c r="AAF229" s="172"/>
      <c r="AAG229" s="172"/>
      <c r="AAH229" s="172"/>
      <c r="AAI229" s="172"/>
      <c r="AAJ229" s="172"/>
      <c r="AAK229" s="172"/>
      <c r="AAL229" s="172"/>
      <c r="AAM229" s="172"/>
      <c r="AAN229" s="172"/>
      <c r="AAO229" s="172"/>
      <c r="AAP229" s="172"/>
      <c r="AAQ229" s="172"/>
      <c r="AAR229" s="172"/>
      <c r="AAS229" s="172"/>
      <c r="AAT229" s="172"/>
      <c r="AAU229" s="172"/>
      <c r="AAV229" s="172"/>
      <c r="AAW229" s="172"/>
      <c r="AAX229" s="172"/>
      <c r="AAY229" s="172"/>
      <c r="AAZ229" s="172"/>
      <c r="ABA229" s="172"/>
      <c r="ABB229" s="172"/>
      <c r="ABC229" s="172"/>
      <c r="ABD229" s="172"/>
      <c r="ABE229" s="172"/>
      <c r="ABF229" s="172"/>
      <c r="ABG229" s="172"/>
      <c r="ABH229" s="172"/>
      <c r="ABI229" s="172"/>
      <c r="ABJ229" s="172"/>
      <c r="ABK229" s="172"/>
      <c r="ABL229" s="172"/>
      <c r="ABM229" s="172"/>
      <c r="ABN229" s="172"/>
      <c r="ABO229" s="172"/>
      <c r="ABP229" s="172"/>
      <c r="ABQ229" s="172"/>
      <c r="ABR229" s="172"/>
      <c r="ABS229" s="172"/>
      <c r="ABT229" s="172"/>
      <c r="ABU229" s="172"/>
      <c r="ABV229" s="172"/>
      <c r="ABW229" s="172"/>
      <c r="ABX229" s="172"/>
      <c r="ABY229" s="172"/>
      <c r="ABZ229" s="172"/>
      <c r="ACA229" s="172"/>
      <c r="ACB229" s="172"/>
      <c r="ACC229" s="172"/>
      <c r="ACD229" s="172"/>
      <c r="ACE229" s="172"/>
      <c r="ACF229" s="172"/>
      <c r="ACG229" s="172"/>
      <c r="ACH229" s="172"/>
      <c r="ACI229" s="172"/>
      <c r="ACJ229" s="172"/>
      <c r="ACK229" s="172"/>
      <c r="ACL229" s="172"/>
      <c r="ACM229" s="172"/>
      <c r="ACN229" s="172"/>
      <c r="ACO229" s="172"/>
      <c r="ACP229" s="172"/>
      <c r="ACQ229" s="172"/>
      <c r="ACR229" s="172"/>
      <c r="ACS229" s="172"/>
      <c r="ACT229" s="172"/>
      <c r="ACU229" s="172"/>
      <c r="ACV229" s="172"/>
      <c r="ACW229" s="172"/>
      <c r="ACX229" s="172"/>
      <c r="ACY229" s="172"/>
      <c r="ACZ229" s="172"/>
      <c r="ADA229" s="172"/>
      <c r="ADB229" s="172"/>
      <c r="ADC229" s="172"/>
      <c r="ADD229" s="172"/>
      <c r="ADE229" s="172"/>
      <c r="ADF229" s="172"/>
      <c r="ADG229" s="172"/>
      <c r="ADH229" s="172"/>
      <c r="ADI229" s="172"/>
      <c r="ADJ229" s="172"/>
      <c r="ADK229" s="172"/>
      <c r="ADL229" s="172"/>
      <c r="ADM229" s="172"/>
      <c r="ADN229" s="172"/>
      <c r="ADO229" s="172"/>
      <c r="ADP229" s="172"/>
      <c r="ADQ229" s="172"/>
      <c r="ADR229" s="172"/>
      <c r="ADS229" s="172"/>
      <c r="ADT229" s="172"/>
      <c r="ADU229" s="172"/>
      <c r="ADV229" s="172"/>
      <c r="ADW229" s="172"/>
      <c r="ADX229" s="172"/>
      <c r="ADY229" s="172"/>
      <c r="ADZ229" s="172"/>
      <c r="AEA229" s="172"/>
      <c r="AEB229" s="172"/>
      <c r="AEC229" s="172"/>
      <c r="AED229" s="172"/>
      <c r="AEE229" s="172"/>
      <c r="AEF229" s="172"/>
      <c r="AEG229" s="172"/>
      <c r="AEH229" s="172"/>
      <c r="AEI229" s="172"/>
      <c r="AEJ229" s="172"/>
      <c r="AEK229" s="172"/>
      <c r="AEL229" s="172"/>
      <c r="AEM229" s="172"/>
      <c r="AEN229" s="172"/>
      <c r="AEO229" s="172"/>
      <c r="AEP229" s="172"/>
      <c r="AEQ229" s="172"/>
      <c r="AER229" s="172"/>
      <c r="AES229" s="172"/>
      <c r="AET229" s="172"/>
      <c r="AEU229" s="172"/>
      <c r="AEV229" s="172"/>
      <c r="AEW229" s="172"/>
      <c r="AEX229" s="172"/>
      <c r="AEY229" s="172"/>
      <c r="AEZ229" s="172"/>
      <c r="AFA229" s="172"/>
      <c r="AFB229" s="172"/>
      <c r="AFC229" s="172"/>
      <c r="AFD229" s="172"/>
      <c r="AFE229" s="172"/>
      <c r="AFF229" s="172"/>
      <c r="AFG229" s="172"/>
      <c r="AFH229" s="172"/>
      <c r="AFI229" s="172"/>
      <c r="AFJ229" s="172"/>
      <c r="AFK229" s="172"/>
      <c r="AFL229" s="172"/>
      <c r="AFM229" s="172"/>
      <c r="AFN229" s="172"/>
      <c r="AFO229" s="172"/>
      <c r="AFP229" s="172"/>
      <c r="AFQ229" s="172"/>
      <c r="AFR229" s="172"/>
      <c r="AFS229" s="172"/>
      <c r="AFT229" s="172"/>
      <c r="AFU229" s="172"/>
      <c r="AFV229" s="172"/>
      <c r="AFW229" s="172"/>
      <c r="AFX229" s="172"/>
      <c r="AFY229" s="172"/>
      <c r="AFZ229" s="172"/>
      <c r="AGA229" s="172"/>
      <c r="AGB229" s="172"/>
      <c r="AGC229" s="172"/>
      <c r="AGD229" s="172"/>
      <c r="AGE229" s="172"/>
      <c r="AGF229" s="172"/>
      <c r="AGG229" s="172"/>
      <c r="AGH229" s="172"/>
      <c r="AGI229" s="172"/>
      <c r="AGJ229" s="172"/>
      <c r="AGK229" s="172"/>
      <c r="AGL229" s="172"/>
      <c r="AGM229" s="172"/>
      <c r="AGN229" s="172"/>
      <c r="AGO229" s="172"/>
      <c r="AGP229" s="172"/>
      <c r="AGQ229" s="172"/>
      <c r="AGR229" s="172"/>
      <c r="AGS229" s="172"/>
      <c r="AGT229" s="172"/>
      <c r="AGU229" s="172"/>
      <c r="AGV229" s="172"/>
      <c r="AGW229" s="172"/>
      <c r="AGX229" s="172"/>
      <c r="AGY229" s="172"/>
      <c r="AGZ229" s="172"/>
      <c r="AHA229" s="172"/>
      <c r="AHB229" s="172"/>
      <c r="AHC229" s="172"/>
      <c r="AHD229" s="172"/>
      <c r="AHE229" s="172"/>
      <c r="AHF229" s="172"/>
      <c r="AHG229" s="172"/>
      <c r="AHH229" s="172"/>
      <c r="AHI229" s="172"/>
      <c r="AHJ229" s="172"/>
      <c r="AHK229" s="172"/>
      <c r="AHL229" s="172"/>
      <c r="AHM229" s="172"/>
      <c r="AHN229" s="172"/>
      <c r="AHO229" s="172"/>
      <c r="AHP229" s="172"/>
      <c r="AHQ229" s="172"/>
      <c r="AHR229" s="172"/>
      <c r="AHS229" s="172"/>
      <c r="AHT229" s="172"/>
      <c r="AHU229" s="172"/>
      <c r="AHV229" s="172"/>
      <c r="AHW229" s="172"/>
      <c r="AHX229" s="172"/>
      <c r="AHY229" s="172"/>
      <c r="AHZ229" s="172"/>
      <c r="AIA229" s="172"/>
      <c r="AIB229" s="172"/>
      <c r="AIC229" s="172"/>
      <c r="AID229" s="172"/>
      <c r="AIE229" s="172"/>
      <c r="AIF229" s="172"/>
      <c r="AIG229" s="172"/>
      <c r="AIH229" s="172"/>
      <c r="AII229" s="172"/>
      <c r="AIJ229" s="172"/>
      <c r="AIK229" s="172"/>
      <c r="AIL229" s="172"/>
      <c r="AIM229" s="172"/>
      <c r="AIN229" s="172"/>
      <c r="AIO229" s="172"/>
      <c r="AIP229" s="172"/>
      <c r="AIQ229" s="172"/>
      <c r="AIR229" s="172"/>
      <c r="AIS229" s="172"/>
      <c r="AIT229" s="172"/>
      <c r="AIU229" s="172"/>
      <c r="AIV229" s="172"/>
      <c r="AIW229" s="172"/>
      <c r="AIX229" s="172"/>
      <c r="AIY229" s="172"/>
      <c r="AIZ229" s="172"/>
      <c r="AJA229" s="172"/>
      <c r="AJB229" s="172"/>
      <c r="AJC229" s="172"/>
      <c r="AJD229" s="172"/>
      <c r="AJE229" s="172"/>
      <c r="AJF229" s="172"/>
      <c r="AJG229" s="172"/>
      <c r="AJH229" s="172"/>
      <c r="AJI229" s="172"/>
      <c r="AJJ229" s="172"/>
      <c r="AJK229" s="172"/>
      <c r="AJL229" s="172"/>
      <c r="AJM229" s="172"/>
      <c r="AJN229" s="172"/>
      <c r="AJO229" s="172"/>
      <c r="AJP229" s="172"/>
      <c r="AJQ229" s="172"/>
      <c r="AJR229" s="172"/>
      <c r="AJS229" s="172"/>
      <c r="AJT229" s="172"/>
      <c r="AJU229" s="172"/>
      <c r="AJV229" s="172"/>
      <c r="AJW229" s="172"/>
      <c r="AJX229" s="172"/>
      <c r="AJY229" s="172"/>
      <c r="AJZ229" s="172"/>
      <c r="AKA229" s="172"/>
      <c r="AKB229" s="172"/>
      <c r="AKC229" s="172"/>
      <c r="AKD229" s="172"/>
      <c r="AKE229" s="172"/>
      <c r="AKF229" s="172"/>
      <c r="AKG229" s="172"/>
      <c r="AKH229" s="172"/>
      <c r="AKI229" s="172"/>
      <c r="AKJ229" s="172"/>
      <c r="AKK229" s="172"/>
      <c r="AKL229" s="172"/>
      <c r="AKM229" s="172"/>
      <c r="AKN229" s="172"/>
      <c r="AKO229" s="172"/>
      <c r="AKP229" s="172"/>
      <c r="AKQ229" s="172"/>
      <c r="AKR229" s="172"/>
      <c r="AKS229" s="172"/>
      <c r="AKT229" s="172"/>
      <c r="AKU229" s="172"/>
      <c r="AKV229" s="172"/>
      <c r="AKW229" s="172"/>
      <c r="AKX229" s="172"/>
      <c r="AKY229" s="172"/>
      <c r="AKZ229" s="172"/>
      <c r="ALA229" s="172"/>
      <c r="ALB229" s="172"/>
      <c r="ALC229" s="172"/>
      <c r="ALD229" s="172"/>
      <c r="ALE229" s="172"/>
      <c r="ALF229" s="172"/>
      <c r="ALG229" s="172"/>
      <c r="ALH229" s="172"/>
      <c r="ALI229" s="172"/>
      <c r="ALJ229" s="172"/>
      <c r="ALK229" s="172"/>
      <c r="ALL229" s="172"/>
      <c r="ALM229" s="172"/>
      <c r="ALN229" s="172"/>
      <c r="ALO229" s="172"/>
      <c r="ALP229" s="172"/>
      <c r="ALQ229" s="172"/>
      <c r="ALR229" s="172"/>
      <c r="ALS229" s="172"/>
      <c r="ALT229" s="172"/>
      <c r="ALU229" s="172"/>
      <c r="ALV229" s="172"/>
      <c r="ALW229" s="172"/>
      <c r="ALX229" s="172"/>
      <c r="ALY229" s="172"/>
      <c r="ALZ229" s="172"/>
      <c r="AMA229" s="172"/>
      <c r="AMB229" s="172"/>
      <c r="AMC229" s="172"/>
      <c r="AMD229" s="172"/>
      <c r="AME229" s="172"/>
      <c r="AMF229" s="172"/>
      <c r="AMG229" s="172"/>
      <c r="AMH229" s="172"/>
      <c r="AMI229" s="172"/>
      <c r="AMJ229" s="172"/>
      <c r="AMK229" s="172"/>
      <c r="AML229" s="172"/>
      <c r="AMM229" s="172"/>
      <c r="AMN229" s="172"/>
      <c r="AMO229" s="172"/>
      <c r="AMP229" s="172"/>
      <c r="AMQ229" s="172"/>
      <c r="AMR229" s="172"/>
      <c r="AMS229" s="172"/>
      <c r="AMT229" s="172"/>
      <c r="AMU229" s="172"/>
      <c r="AMV229" s="172"/>
      <c r="AMW229" s="172"/>
      <c r="AMX229" s="172"/>
      <c r="AMY229" s="172"/>
      <c r="AMZ229" s="172"/>
      <c r="ANA229" s="172"/>
      <c r="ANB229" s="172"/>
      <c r="ANC229" s="172"/>
      <c r="AND229" s="172"/>
      <c r="ANE229" s="172"/>
      <c r="ANF229" s="172"/>
      <c r="ANG229" s="172"/>
      <c r="ANH229" s="172"/>
      <c r="ANI229" s="172"/>
      <c r="ANJ229" s="172"/>
    </row>
    <row r="230" spans="1:1050" ht="26.1" customHeight="1" outlineLevel="2" x14ac:dyDescent="0.2">
      <c r="A230" s="386">
        <f>EJ230</f>
        <v>932</v>
      </c>
      <c r="B230" s="387" t="s">
        <v>137</v>
      </c>
      <c r="C230" s="387" t="s">
        <v>178</v>
      </c>
      <c r="D230" s="387" t="s">
        <v>114</v>
      </c>
      <c r="E230" s="387" t="s">
        <v>234</v>
      </c>
      <c r="F230" s="387"/>
      <c r="G230" s="388" t="s">
        <v>235</v>
      </c>
      <c r="H230" s="389" t="s">
        <v>130</v>
      </c>
      <c r="I230" s="389">
        <v>22</v>
      </c>
      <c r="J230" s="391">
        <v>564.39</v>
      </c>
      <c r="K230" s="391">
        <v>50.49</v>
      </c>
      <c r="L230" s="391">
        <v>346.03</v>
      </c>
      <c r="M230" s="391">
        <v>294.51</v>
      </c>
      <c r="N230" s="391"/>
      <c r="O230" s="391">
        <v>67.8</v>
      </c>
      <c r="P230" s="391"/>
      <c r="Q230" s="391"/>
      <c r="R230" s="391"/>
      <c r="S230" s="391"/>
      <c r="T230" s="391">
        <f>SUM(J230:S230)</f>
        <v>1323.22</v>
      </c>
      <c r="U230" s="391">
        <f>(((J230+K230+L230+N230+P230)*14)+((M230+O230+Q230+R230+S230)*12))</f>
        <v>17800.46</v>
      </c>
      <c r="V230" s="389">
        <v>5</v>
      </c>
      <c r="W230" s="392">
        <v>22</v>
      </c>
      <c r="X230" s="393">
        <f>VLOOKUP(W230,'[1]PPTOS GENERALES 2024'!$AL$11:$AN$40,3)*Y230</f>
        <v>612.99</v>
      </c>
      <c r="Y230" s="394">
        <v>1</v>
      </c>
      <c r="Z230" s="395">
        <f>VLOOKUP(C230,'[1]PPTOS GENERALES 2024'!$AL$3:$AO$8,4)*Y230</f>
        <v>865.68</v>
      </c>
      <c r="AA230" s="395">
        <f>VLOOKUP(C230,'[1]PPTOS GENERALES 2024'!$AL$3:$AP$8,5)*DM230*Y230</f>
        <v>285.12</v>
      </c>
      <c r="AB230" s="395"/>
      <c r="AC230" s="391">
        <f>VLOOKUP(C230,'[1]PPTOS GENERALES 2024'!$AU$3:$AV$8,2)*Y230</f>
        <v>748.20899999999995</v>
      </c>
      <c r="AD230" s="391">
        <f>VLOOKUP(C230,'[1]PPTOS GENERALES 2024'!$AU$3:$AW$8,3)*DM230*Y230</f>
        <v>246.12299999999999</v>
      </c>
      <c r="AE230" s="396">
        <f>VLOOKUP(I230,'[1]PPTOS GENERALES 2024'!$AL$11:$AN$40,3)*Y230</f>
        <v>612.99</v>
      </c>
      <c r="AF230" s="391">
        <f>X230-AE230</f>
        <v>0</v>
      </c>
      <c r="AG230" s="391">
        <f>VLOOKUP(V230,'[1]PPTOS GENERALES 2024'!$AL$45:$AU$56,10)*Y230</f>
        <v>543.62</v>
      </c>
      <c r="AH230" s="391">
        <f>71.92*1.01</f>
        <v>72.639200000000002</v>
      </c>
      <c r="AI230" s="391"/>
      <c r="AJ230" s="391"/>
      <c r="AK230" s="397"/>
      <c r="AL230" s="391">
        <f>VLOOKUP(V230,'[1]PPTOS GENERALES 2024'!$AL$45:$BB$56,12)*AK230</f>
        <v>0</v>
      </c>
      <c r="AM230" s="397">
        <v>1</v>
      </c>
      <c r="AN230" s="391">
        <f>VLOOKUP(V230,'[1]PPTOS GENERALES 2024'!$AL$45:$BB$56,14)*AM230</f>
        <v>465.15200000000004</v>
      </c>
      <c r="AO230" s="397"/>
      <c r="AP230" s="391">
        <f>VLOOKUP(V230,'[1]PPTOS GENERALES 2024'!$AL$45:$BB$56,15)*AO230</f>
        <v>0</v>
      </c>
      <c r="AQ230" s="397"/>
      <c r="AR230" s="391">
        <f>VLOOKUP(V230,'[1]PPTOS GENERALES 2024'!$AL$45:$BB$56,17)*AQ230</f>
        <v>0</v>
      </c>
      <c r="AS230" s="397"/>
      <c r="AT230" s="391">
        <f>VLOOKUP(V230,'[1]PPTOS GENERALES 2024'!$AL$45:$BG$56,18)*AS230</f>
        <v>0</v>
      </c>
      <c r="AU230" s="398"/>
      <c r="AV230" s="391">
        <f>VLOOKUP(V230,'[1]PPTOS GENERALES 2024'!$AL$45:$BG$56,19)*AU230</f>
        <v>0</v>
      </c>
      <c r="AW230" s="398"/>
      <c r="AX230" s="391">
        <f>VLOOKUP(V230,'[1]PPTOS GENERALES 2024'!$AL$45:$BG$56,20)*AW230</f>
        <v>0</v>
      </c>
      <c r="AY230" s="398"/>
      <c r="AZ230" s="391">
        <f>VLOOKUP(V230,'[1]PPTOS GENERALES 2024'!$AL$45:$BG$56,21)*AY230</f>
        <v>0</v>
      </c>
      <c r="BA230" s="398"/>
      <c r="BB230" s="391">
        <f>VLOOKUP(V230,'[1]PPTOS GENERALES 2024'!$AL$45:$BG$56,22)*BA230</f>
        <v>0</v>
      </c>
      <c r="BC230" s="398"/>
      <c r="BD230" s="270">
        <f>VLOOKUP(V230,'[1]PPTOS GENERALES 2024'!$AL$45:$BZ$56,23)*BC230</f>
        <v>0</v>
      </c>
      <c r="BE230" s="398"/>
      <c r="BF230" s="270">
        <f>VLOOKUP(V230,'[1]PPTOS GENERALES 2024'!$AL$45:$BZ$56,24)*BE230</f>
        <v>0</v>
      </c>
      <c r="BG230" s="398"/>
      <c r="BH230" s="270">
        <f>VLOOKUP(V230,'[1]PPTOS GENERALES 2024'!$AL$45:$BZ$56,25)*BG230</f>
        <v>0</v>
      </c>
      <c r="BI230" s="398"/>
      <c r="BJ230" s="270">
        <f>VLOOKUP(V230,'[1]PPTOS GENERALES 2024'!$AL$45:$BZ$56,26)*BI230</f>
        <v>0</v>
      </c>
      <c r="BK230" s="398"/>
      <c r="BL230" s="270">
        <f>VLOOKUP(V230,'[1]PPTOS GENERALES 2024'!$AL$45:$BZ$56,27)*BK230</f>
        <v>0</v>
      </c>
      <c r="BM230" s="270"/>
      <c r="BN230" s="270">
        <f>VLOOKUP(V230,'[1]PPTOS GENERALES 2024'!$AL$45:$BZ$56,28)*BM230</f>
        <v>0</v>
      </c>
      <c r="BO230" s="270"/>
      <c r="BP230" s="270">
        <f>VLOOKUP(V230,'[1]PPTOS GENERALES 2024'!$AL$45:$BZ$56,29)*BO230</f>
        <v>0</v>
      </c>
      <c r="BQ230" s="270"/>
      <c r="BR230" s="270">
        <f>VLOOKUP(V230,'[1]PPTOS GENERALES 2024'!$AL$45:$BZ$56,30)*BQ230</f>
        <v>0</v>
      </c>
      <c r="BS230" s="270"/>
      <c r="BT230" s="270">
        <f>VLOOKUP(V230,'[1]PPTOS GENERALES 2024'!$AL$45:$BZ$56,31)*BS230</f>
        <v>0</v>
      </c>
      <c r="BU230" s="270"/>
      <c r="BV230" s="270">
        <f>VLOOKUP(V230,'[1]PPTOS GENERALES 2024'!$AL$45:$BZ$56,32)*BU230</f>
        <v>0</v>
      </c>
      <c r="BW230" s="270"/>
      <c r="BX230" s="270">
        <f>VLOOKUP(V230,'[1]PPTOS GENERALES 2024'!$AL$45:$BZ$56,33)*BW230</f>
        <v>0</v>
      </c>
      <c r="BY230" s="270"/>
      <c r="BZ230" s="270">
        <f>VLOOKUP(V230,'[1]PPTOS GENERALES 2024'!$AL$45:$BZ$56,34)*BY230</f>
        <v>0</v>
      </c>
      <c r="CA230" s="270"/>
      <c r="CB230" s="270">
        <f>VLOOKUP(V230,'[1]PPTOS GENERALES 2024'!$AL$45:$BZ$56,35)*CA230</f>
        <v>0</v>
      </c>
      <c r="CC230" s="270">
        <v>0</v>
      </c>
      <c r="CD230" s="270">
        <f>VLOOKUP(V230,'[1]PPTOS GENERALES 2024'!$AL$45:$BZ$56,36)*CC230</f>
        <v>0</v>
      </c>
      <c r="CE230" s="270">
        <v>0</v>
      </c>
      <c r="CF230" s="270">
        <f>VLOOKUP(V230,'[1]PPTOS GENERALES 2024'!$AL$45:$BZ$56,37)*CE230</f>
        <v>0</v>
      </c>
      <c r="CG230" s="270">
        <v>0</v>
      </c>
      <c r="CH230" s="270">
        <f>VLOOKUP(V230,'[1]PPTOS GENERALES 2024'!$AL$45:$BZ$56,38)*CG230</f>
        <v>0</v>
      </c>
      <c r="CI230" s="270">
        <v>0</v>
      </c>
      <c r="CJ230" s="270">
        <f>VLOOKUP(V230,'[1]PPTOS GENERALES 2024'!$AL$45:$BZ$56,39)*CI230</f>
        <v>0</v>
      </c>
      <c r="CK230" s="270"/>
      <c r="CL230" s="270">
        <f>VLOOKUP(V230,'[1]PPTOS GENERALES 2024'!$AL$45:$BZ$56,40)*CK230</f>
        <v>0</v>
      </c>
      <c r="CM230" s="270"/>
      <c r="CN230" s="270">
        <f>VLOOKUP(V230,'[1]PPTOS GENERALES 2024'!$AL$45:$BZ$56,41)*CM230</f>
        <v>0</v>
      </c>
      <c r="CO230" s="391">
        <f>SUM(BB230)</f>
        <v>0</v>
      </c>
      <c r="CP230" s="391">
        <f t="shared" ref="CP230:CP231" si="173">SUM(CO230)</f>
        <v>0</v>
      </c>
      <c r="CQ230" s="391"/>
      <c r="CR230" s="391">
        <f t="array" ref="CR230">ROUND((Z230*12)+(AC230*2),2)</f>
        <v>11884.58</v>
      </c>
      <c r="CS230" s="408"/>
      <c r="CT230" s="391"/>
      <c r="CU230" s="391">
        <f t="array" ref="CU230">ROUND((AA230*12)+ (AD230*2)+AB230,2)</f>
        <v>3913.69</v>
      </c>
      <c r="CV230" s="270">
        <f>SUM(CO230:CU230)</f>
        <v>15798.27</v>
      </c>
      <c r="CW230" s="391">
        <f t="array" ref="CW230">ROUND((AE230+AF230)*14,2)</f>
        <v>8581.86</v>
      </c>
      <c r="CX230" s="391">
        <f t="array" ref="CX230">ROUND(AG230*14,2)</f>
        <v>7610.68</v>
      </c>
      <c r="CY230" s="270">
        <f t="shared" si="164"/>
        <v>7529.08</v>
      </c>
      <c r="CZ230" s="278">
        <f t="shared" si="172"/>
        <v>15139.76</v>
      </c>
      <c r="DA230" s="129">
        <f>CO230+CP230+CS230+CR230+CT230+CU230+CW230+CX230+CY230</f>
        <v>39519.89</v>
      </c>
      <c r="DB230" s="390">
        <v>0</v>
      </c>
      <c r="DC230" s="400">
        <f>((Z230*14)+(AA230*14)+(AE230*14)+(AF230*14)+(AG230*14)+(AJ230*12)+(AR230*12)+(AT230*12)+(AV230*12)+(AX230*12)+(BB230*12)+DB230)</f>
        <v>32303.739999999998</v>
      </c>
      <c r="DD230" s="401">
        <f>((DC230/U230)-1)</f>
        <v>0.81476995538317554</v>
      </c>
      <c r="DE230" s="391"/>
      <c r="DF230" s="391"/>
      <c r="DG230" s="391">
        <f>Z230+AA230+AE230+AF230+AG230+AH230+AI230+AJ230+AL230+AN230+AP230+AR230+AT230+AV230+AX230+AZ230+BB230</f>
        <v>2845.2012</v>
      </c>
      <c r="DH230" s="389" t="e">
        <f>#REF!-#REF!</f>
        <v>#REF!</v>
      </c>
      <c r="DI230" s="402" t="s">
        <v>122</v>
      </c>
      <c r="DJ230" s="402" t="s">
        <v>350</v>
      </c>
      <c r="DK230" s="284">
        <v>45658</v>
      </c>
      <c r="DL230" s="403">
        <f>DATEDIF(DJ230,DK230,"y")/3</f>
        <v>9</v>
      </c>
      <c r="DM230" s="403">
        <f>DATEDIF(DJ230,DK230,"y")/3</f>
        <v>9</v>
      </c>
      <c r="DN230" s="534">
        <f>ROUND(AF230/30,2)</f>
        <v>0</v>
      </c>
      <c r="DO230" s="534">
        <f>ROUND(AJ230/30,2)</f>
        <v>0</v>
      </c>
      <c r="DP230" s="534">
        <f>ROUND(AL230/30,2)</f>
        <v>0</v>
      </c>
      <c r="DQ230" s="534">
        <f>ROUND(AN230/30,2)</f>
        <v>15.51</v>
      </c>
      <c r="DR230" s="534">
        <f>ROUND(AP230/30,2)</f>
        <v>0</v>
      </c>
      <c r="DS230" s="534">
        <f>ROUND(AR230/30,2)</f>
        <v>0</v>
      </c>
      <c r="DT230" s="534">
        <f>ROUND(AT230/30,2)</f>
        <v>0</v>
      </c>
      <c r="DU230" s="534">
        <f>ROUND(AV230/30,2)</f>
        <v>0</v>
      </c>
      <c r="DV230" s="534">
        <f>ROUND(AX230/30,2)</f>
        <v>0</v>
      </c>
      <c r="DW230" s="534">
        <f>ROUND(AZ230/30,2)</f>
        <v>0</v>
      </c>
      <c r="DX230" s="534">
        <f>ROUND(BB230/30,2)</f>
        <v>0</v>
      </c>
      <c r="DY230" s="204"/>
      <c r="DZ230" s="406">
        <v>253</v>
      </c>
      <c r="EA230" s="406">
        <v>1959.21</v>
      </c>
      <c r="EB230" s="407" t="e">
        <f>#REF!-DZ230</f>
        <v>#REF!</v>
      </c>
      <c r="EC230" s="408">
        <f>DG230-EA230</f>
        <v>885.99119999999994</v>
      </c>
      <c r="ED230" s="408">
        <f>ROUND(DB230/2,2)</f>
        <v>0</v>
      </c>
      <c r="EE230" s="204"/>
      <c r="EF230" s="204"/>
      <c r="EG230" s="204"/>
      <c r="EH230" s="204"/>
      <c r="EI230" s="134" t="s">
        <v>348</v>
      </c>
      <c r="EJ230" s="124">
        <v>932</v>
      </c>
      <c r="EK230" s="295" t="s">
        <v>318</v>
      </c>
      <c r="EL230" s="300">
        <v>3</v>
      </c>
      <c r="EM230" s="300">
        <v>2</v>
      </c>
      <c r="EN230" s="300" t="s">
        <v>132</v>
      </c>
      <c r="EO230" s="537" t="s">
        <v>132</v>
      </c>
      <c r="EP230" s="410"/>
      <c r="EQ230" s="410"/>
      <c r="ER230" s="410"/>
      <c r="ES230" s="410"/>
      <c r="ET230" s="410"/>
      <c r="EU230" s="410"/>
      <c r="EV230" s="410"/>
      <c r="EW230" s="410"/>
      <c r="EX230" s="410"/>
      <c r="EY230" s="410"/>
      <c r="EZ230" s="410"/>
      <c r="FA230" s="410"/>
      <c r="FB230" s="410"/>
      <c r="FC230" s="410"/>
      <c r="FD230" s="410"/>
      <c r="FE230" s="410"/>
      <c r="FF230" s="410"/>
      <c r="FG230" s="410"/>
      <c r="FH230" s="410"/>
      <c r="FI230" s="410"/>
      <c r="FJ230" s="410"/>
      <c r="FK230" s="410"/>
      <c r="FL230" s="410"/>
      <c r="FM230" s="410"/>
      <c r="FN230" s="410"/>
      <c r="FO230" s="410"/>
      <c r="FP230" s="410"/>
      <c r="FQ230" s="410"/>
      <c r="FR230" s="410"/>
      <c r="FS230" s="410"/>
      <c r="FT230" s="410"/>
      <c r="FU230" s="410"/>
      <c r="FV230" s="410"/>
      <c r="FW230" s="410"/>
      <c r="FX230" s="410"/>
      <c r="FY230" s="410"/>
      <c r="FZ230" s="410"/>
      <c r="GA230" s="410"/>
      <c r="GB230" s="410"/>
      <c r="GC230" s="410"/>
      <c r="GD230" s="410"/>
      <c r="GE230" s="410"/>
      <c r="GF230" s="410"/>
      <c r="GG230" s="410"/>
      <c r="GH230" s="410"/>
      <c r="GI230" s="410"/>
      <c r="GJ230" s="410"/>
      <c r="GK230" s="410"/>
      <c r="GL230" s="410"/>
      <c r="GM230" s="410"/>
      <c r="GN230" s="410"/>
      <c r="GO230" s="410"/>
      <c r="GP230" s="410"/>
      <c r="GQ230" s="410"/>
      <c r="GR230" s="410"/>
      <c r="GS230" s="410"/>
      <c r="GT230" s="410"/>
      <c r="GU230" s="410"/>
      <c r="GV230" s="410"/>
      <c r="GW230" s="410"/>
      <c r="GX230" s="410"/>
      <c r="GY230" s="410"/>
      <c r="GZ230" s="410"/>
      <c r="HA230" s="410"/>
      <c r="HB230" s="410"/>
      <c r="HC230" s="410"/>
      <c r="HD230" s="410"/>
      <c r="HE230" s="410"/>
      <c r="HF230" s="410"/>
      <c r="HG230" s="410"/>
      <c r="HH230" s="410"/>
      <c r="HI230" s="410"/>
      <c r="HJ230" s="410"/>
      <c r="HK230" s="410"/>
      <c r="HL230" s="410"/>
      <c r="HM230" s="410"/>
      <c r="HN230" s="410"/>
      <c r="HO230" s="410"/>
      <c r="HP230" s="410"/>
      <c r="HQ230" s="410"/>
      <c r="HR230" s="410"/>
      <c r="HS230" s="410"/>
      <c r="HT230" s="410"/>
      <c r="HU230" s="410"/>
      <c r="HV230" s="410"/>
      <c r="HW230" s="410"/>
      <c r="HX230" s="410"/>
      <c r="HY230" s="410"/>
      <c r="HZ230" s="410"/>
      <c r="IA230" s="410"/>
      <c r="IB230" s="410"/>
      <c r="IC230" s="410"/>
      <c r="ID230" s="410"/>
      <c r="IE230" s="410"/>
      <c r="IF230" s="410"/>
      <c r="IG230" s="410"/>
      <c r="IH230" s="410"/>
      <c r="II230" s="410"/>
      <c r="IJ230" s="410"/>
      <c r="IK230" s="410"/>
      <c r="IL230" s="410"/>
      <c r="IM230" s="410"/>
      <c r="IN230" s="410"/>
      <c r="IO230" s="410"/>
      <c r="IP230" s="410"/>
      <c r="IQ230" s="410"/>
      <c r="IR230" s="410"/>
      <c r="IS230" s="410"/>
      <c r="IT230" s="410"/>
      <c r="IU230" s="410"/>
      <c r="IV230" s="410"/>
      <c r="IW230" s="410"/>
      <c r="IX230" s="410"/>
      <c r="IY230" s="410"/>
      <c r="IZ230" s="410"/>
      <c r="JA230" s="410"/>
      <c r="JB230" s="410"/>
      <c r="JC230" s="410"/>
      <c r="JD230" s="410"/>
      <c r="JE230" s="410"/>
      <c r="JF230" s="410"/>
      <c r="JG230" s="410"/>
      <c r="JH230" s="410"/>
      <c r="JI230" s="410"/>
      <c r="JJ230" s="410"/>
      <c r="JK230" s="410"/>
      <c r="JL230" s="410"/>
      <c r="JM230" s="410"/>
      <c r="JN230" s="410"/>
      <c r="JO230" s="410"/>
      <c r="JP230" s="410"/>
      <c r="JQ230" s="410"/>
      <c r="JR230" s="410"/>
      <c r="JS230" s="410"/>
      <c r="JT230" s="410"/>
      <c r="JU230" s="410"/>
      <c r="JV230" s="410"/>
      <c r="JW230" s="410"/>
      <c r="JX230" s="410"/>
      <c r="JY230" s="410"/>
      <c r="JZ230" s="410"/>
      <c r="KA230" s="410"/>
      <c r="KB230" s="410"/>
      <c r="KC230" s="410"/>
      <c r="KD230" s="410"/>
      <c r="KE230" s="410"/>
      <c r="KF230" s="410"/>
      <c r="KG230" s="410"/>
      <c r="KH230" s="410"/>
      <c r="KI230" s="410"/>
      <c r="KJ230" s="410"/>
      <c r="KK230" s="410"/>
      <c r="KL230" s="410"/>
      <c r="KM230" s="410"/>
      <c r="KN230" s="410"/>
      <c r="KO230" s="410"/>
      <c r="KP230" s="410"/>
      <c r="KQ230" s="410"/>
      <c r="KR230" s="410"/>
      <c r="KS230" s="410"/>
      <c r="KT230" s="410"/>
      <c r="KU230" s="410"/>
      <c r="KV230" s="410"/>
      <c r="KW230" s="410"/>
      <c r="KX230" s="410"/>
      <c r="KY230" s="410"/>
      <c r="KZ230" s="410"/>
      <c r="LA230" s="410"/>
      <c r="LB230" s="410"/>
      <c r="LC230" s="410"/>
      <c r="LD230" s="410"/>
      <c r="LE230" s="410"/>
      <c r="LF230" s="410"/>
      <c r="LG230" s="410"/>
      <c r="LH230" s="410"/>
      <c r="LI230" s="410"/>
      <c r="LJ230" s="410"/>
      <c r="LK230" s="410"/>
      <c r="LL230" s="410"/>
      <c r="LM230" s="410"/>
      <c r="LN230" s="410"/>
      <c r="LO230" s="410"/>
      <c r="LP230" s="410"/>
      <c r="LQ230" s="410"/>
      <c r="LR230" s="410"/>
      <c r="LS230" s="410"/>
      <c r="LT230" s="410"/>
      <c r="LU230" s="410"/>
      <c r="LV230" s="410"/>
      <c r="LW230" s="410"/>
      <c r="LX230" s="410"/>
      <c r="LY230" s="410"/>
      <c r="LZ230" s="410"/>
      <c r="MA230" s="410"/>
      <c r="MB230" s="410"/>
      <c r="MC230" s="410"/>
      <c r="MD230" s="410"/>
      <c r="ME230" s="410"/>
      <c r="MF230" s="410"/>
      <c r="MG230" s="410"/>
      <c r="MH230" s="410"/>
      <c r="MI230" s="410"/>
      <c r="MJ230" s="410"/>
      <c r="MK230" s="410"/>
      <c r="ML230" s="410"/>
      <c r="MM230" s="410"/>
      <c r="MN230" s="410"/>
      <c r="MO230" s="410"/>
      <c r="MP230" s="410"/>
      <c r="MQ230" s="410"/>
      <c r="MR230" s="410"/>
      <c r="MS230" s="410"/>
      <c r="MT230" s="410"/>
      <c r="MU230" s="410"/>
      <c r="MV230" s="410"/>
      <c r="MW230" s="410"/>
      <c r="MX230" s="410"/>
      <c r="MY230" s="410"/>
      <c r="MZ230" s="410"/>
      <c r="NA230" s="410"/>
      <c r="NB230" s="410"/>
      <c r="NC230" s="410"/>
      <c r="ND230" s="410"/>
      <c r="NE230" s="410"/>
      <c r="NF230" s="410"/>
      <c r="NG230" s="410"/>
      <c r="NH230" s="410"/>
      <c r="NI230" s="410"/>
      <c r="NJ230" s="410"/>
      <c r="NK230" s="410"/>
      <c r="NL230" s="410"/>
      <c r="NM230" s="410"/>
      <c r="NN230" s="410"/>
      <c r="NO230" s="410"/>
      <c r="NP230" s="410"/>
      <c r="NQ230" s="410"/>
      <c r="NR230" s="410"/>
      <c r="NS230" s="410"/>
      <c r="NT230" s="410"/>
      <c r="NU230" s="410"/>
      <c r="NV230" s="410"/>
      <c r="NW230" s="410"/>
      <c r="NX230" s="410"/>
      <c r="NY230" s="410"/>
      <c r="NZ230" s="410"/>
      <c r="OA230" s="410"/>
      <c r="OB230" s="410"/>
      <c r="OC230" s="410"/>
      <c r="OD230" s="410"/>
      <c r="OE230" s="410"/>
      <c r="OF230" s="410"/>
      <c r="OG230" s="410"/>
      <c r="OH230" s="410"/>
      <c r="OI230" s="410"/>
      <c r="OJ230" s="410"/>
      <c r="OK230" s="410"/>
      <c r="OL230" s="410"/>
      <c r="OM230" s="410"/>
      <c r="ON230" s="410"/>
      <c r="OO230" s="410"/>
      <c r="OP230" s="410"/>
      <c r="OQ230" s="410"/>
      <c r="OR230" s="410"/>
      <c r="OS230" s="410"/>
      <c r="OT230" s="410"/>
      <c r="OU230" s="410"/>
      <c r="OV230" s="410"/>
      <c r="OW230" s="410"/>
      <c r="OX230" s="410"/>
      <c r="OY230" s="410"/>
      <c r="OZ230" s="410"/>
      <c r="PA230" s="410"/>
      <c r="PB230" s="410"/>
      <c r="PC230" s="410"/>
      <c r="PD230" s="410"/>
      <c r="PE230" s="410"/>
      <c r="PF230" s="410"/>
      <c r="PG230" s="410"/>
      <c r="PH230" s="410"/>
      <c r="PI230" s="410"/>
      <c r="PJ230" s="410"/>
      <c r="PK230" s="410"/>
      <c r="PL230" s="410"/>
      <c r="PM230" s="410"/>
      <c r="PN230" s="410"/>
      <c r="PO230" s="410"/>
      <c r="PP230" s="410"/>
      <c r="PQ230" s="410"/>
      <c r="PR230" s="410"/>
      <c r="PS230" s="410"/>
      <c r="PT230" s="410"/>
      <c r="PU230" s="410"/>
      <c r="PV230" s="410"/>
      <c r="PW230" s="410"/>
      <c r="PX230" s="410"/>
      <c r="PY230" s="410"/>
      <c r="PZ230" s="410"/>
      <c r="QA230" s="410"/>
      <c r="QB230" s="410"/>
      <c r="QC230" s="410"/>
      <c r="QD230" s="410"/>
      <c r="QE230" s="410"/>
      <c r="QF230" s="410"/>
      <c r="QG230" s="410"/>
      <c r="QH230" s="410"/>
      <c r="QI230" s="410"/>
      <c r="QJ230" s="410"/>
      <c r="QK230" s="410"/>
      <c r="QL230" s="410"/>
      <c r="QM230" s="410"/>
      <c r="QN230" s="410"/>
      <c r="QO230" s="410"/>
      <c r="QP230" s="410"/>
      <c r="QQ230" s="410"/>
      <c r="QR230" s="410"/>
      <c r="QS230" s="410"/>
      <c r="QT230" s="410"/>
      <c r="QU230" s="410"/>
      <c r="QV230" s="410"/>
      <c r="QW230" s="410"/>
      <c r="QX230" s="410"/>
      <c r="QY230" s="410"/>
      <c r="QZ230" s="410"/>
      <c r="RA230" s="410"/>
      <c r="RB230" s="410"/>
      <c r="RC230" s="410"/>
      <c r="RD230" s="410"/>
      <c r="RE230" s="410"/>
      <c r="RF230" s="410"/>
      <c r="RG230" s="410"/>
      <c r="RH230" s="410"/>
      <c r="RI230" s="410"/>
      <c r="RJ230" s="410"/>
      <c r="RK230" s="410"/>
      <c r="RL230" s="410"/>
      <c r="RM230" s="410"/>
      <c r="RN230" s="410"/>
      <c r="RO230" s="410"/>
      <c r="RP230" s="410"/>
      <c r="RQ230" s="410"/>
      <c r="RR230" s="410"/>
      <c r="RS230" s="410"/>
      <c r="RT230" s="410"/>
      <c r="RU230" s="410"/>
      <c r="RV230" s="410"/>
      <c r="RW230" s="410"/>
      <c r="RX230" s="410"/>
      <c r="RY230" s="410"/>
      <c r="RZ230" s="410"/>
      <c r="SA230" s="410"/>
      <c r="SB230" s="410"/>
      <c r="SC230" s="410"/>
      <c r="SD230" s="410"/>
      <c r="SE230" s="410"/>
      <c r="SF230" s="410"/>
      <c r="SG230" s="410"/>
      <c r="SH230" s="410"/>
      <c r="SI230" s="410"/>
      <c r="SJ230" s="410"/>
      <c r="SK230" s="410"/>
      <c r="SL230" s="410"/>
      <c r="SM230" s="410"/>
      <c r="SN230" s="410"/>
      <c r="SO230" s="410"/>
      <c r="SP230" s="410"/>
      <c r="SQ230" s="410"/>
      <c r="SR230" s="410"/>
      <c r="SS230" s="410"/>
      <c r="ST230" s="410"/>
      <c r="SU230" s="410"/>
      <c r="SV230" s="410"/>
      <c r="SW230" s="410"/>
      <c r="SX230" s="410"/>
      <c r="SY230" s="410"/>
      <c r="SZ230" s="410"/>
      <c r="TA230" s="410"/>
      <c r="TB230" s="410"/>
      <c r="TC230" s="410"/>
      <c r="TD230" s="410"/>
      <c r="TE230" s="410"/>
      <c r="TF230" s="410"/>
      <c r="TG230" s="410"/>
      <c r="TH230" s="410"/>
      <c r="TI230" s="410"/>
      <c r="TJ230" s="410"/>
      <c r="TK230" s="410"/>
      <c r="TL230" s="410"/>
      <c r="TM230" s="410"/>
      <c r="TN230" s="410"/>
      <c r="TO230" s="410"/>
      <c r="TP230" s="410"/>
      <c r="TQ230" s="410"/>
      <c r="TR230" s="410"/>
      <c r="TS230" s="410"/>
      <c r="TT230" s="410"/>
      <c r="TU230" s="410"/>
      <c r="TV230" s="410"/>
      <c r="TW230" s="410"/>
      <c r="TX230" s="410"/>
      <c r="TY230" s="410"/>
      <c r="TZ230" s="410"/>
      <c r="UA230" s="410"/>
      <c r="UB230" s="410"/>
      <c r="UC230" s="410"/>
      <c r="UD230" s="410"/>
      <c r="UE230" s="410"/>
      <c r="UF230" s="410"/>
      <c r="UG230" s="410"/>
      <c r="UH230" s="410"/>
      <c r="UI230" s="410"/>
      <c r="UJ230" s="410"/>
      <c r="UK230" s="410"/>
      <c r="UL230" s="410"/>
      <c r="UM230" s="410"/>
      <c r="UN230" s="410"/>
      <c r="UO230" s="410"/>
      <c r="UP230" s="410"/>
      <c r="UQ230" s="410"/>
      <c r="UR230" s="410"/>
      <c r="US230" s="410"/>
      <c r="UT230" s="410"/>
      <c r="UU230" s="410"/>
      <c r="UV230" s="410"/>
      <c r="UW230" s="410"/>
      <c r="UX230" s="410"/>
      <c r="UY230" s="410"/>
      <c r="UZ230" s="410"/>
      <c r="VA230" s="410"/>
      <c r="VB230" s="410"/>
      <c r="VC230" s="410"/>
      <c r="VD230" s="410"/>
      <c r="VE230" s="410"/>
      <c r="VF230" s="410"/>
      <c r="VG230" s="410"/>
      <c r="VH230" s="410"/>
      <c r="VI230" s="410"/>
      <c r="VJ230" s="410"/>
      <c r="VK230" s="410"/>
      <c r="VL230" s="410"/>
      <c r="VM230" s="410"/>
      <c r="VN230" s="410"/>
      <c r="VO230" s="410"/>
      <c r="VP230" s="410"/>
      <c r="VQ230" s="410"/>
      <c r="VR230" s="410"/>
      <c r="VS230" s="410"/>
      <c r="VT230" s="410"/>
      <c r="VU230" s="410"/>
      <c r="VV230" s="410"/>
      <c r="VW230" s="410"/>
      <c r="VX230" s="410"/>
      <c r="VY230" s="410"/>
      <c r="VZ230" s="410"/>
      <c r="WA230" s="410"/>
      <c r="WB230" s="410"/>
      <c r="WC230" s="410"/>
      <c r="WD230" s="410"/>
      <c r="WE230" s="410"/>
      <c r="WF230" s="410"/>
      <c r="WG230" s="410"/>
      <c r="WH230" s="410"/>
      <c r="WI230" s="410"/>
      <c r="WJ230" s="410"/>
      <c r="WK230" s="410"/>
      <c r="WL230" s="410"/>
      <c r="WM230" s="410"/>
      <c r="WN230" s="410"/>
      <c r="WO230" s="410"/>
      <c r="WP230" s="410"/>
      <c r="WQ230" s="410"/>
      <c r="WR230" s="410"/>
      <c r="WS230" s="410"/>
      <c r="WT230" s="410"/>
      <c r="WU230" s="410"/>
      <c r="WV230" s="410"/>
      <c r="WW230" s="410"/>
      <c r="WX230" s="410"/>
      <c r="WY230" s="410"/>
      <c r="WZ230" s="410"/>
      <c r="XA230" s="410"/>
      <c r="XB230" s="410"/>
      <c r="XC230" s="410"/>
      <c r="XD230" s="410"/>
      <c r="XE230" s="410"/>
      <c r="XF230" s="410"/>
      <c r="XG230" s="410"/>
      <c r="XH230" s="410"/>
      <c r="XI230" s="410"/>
      <c r="XJ230" s="410"/>
      <c r="XK230" s="410"/>
      <c r="XL230" s="410"/>
      <c r="XM230" s="410"/>
      <c r="XN230" s="410"/>
      <c r="XO230" s="410"/>
      <c r="XP230" s="410"/>
      <c r="XQ230" s="410"/>
      <c r="XR230" s="410"/>
      <c r="XS230" s="410"/>
      <c r="XT230" s="410"/>
      <c r="XU230" s="410"/>
      <c r="XV230" s="410"/>
      <c r="XW230" s="410"/>
      <c r="XX230" s="410"/>
      <c r="XY230" s="410"/>
      <c r="XZ230" s="410"/>
      <c r="YA230" s="410"/>
      <c r="YB230" s="410"/>
      <c r="YC230" s="410"/>
      <c r="YD230" s="410"/>
      <c r="YE230" s="410"/>
      <c r="YF230" s="410"/>
      <c r="YG230" s="410"/>
      <c r="YH230" s="410"/>
      <c r="YI230" s="410"/>
      <c r="YJ230" s="410"/>
      <c r="YK230" s="410"/>
      <c r="YL230" s="410"/>
      <c r="YM230" s="410"/>
      <c r="YN230" s="410"/>
      <c r="YO230" s="410"/>
      <c r="YP230" s="410"/>
      <c r="YQ230" s="410"/>
      <c r="YR230" s="410"/>
      <c r="YS230" s="410"/>
      <c r="YT230" s="410"/>
      <c r="YU230" s="410"/>
      <c r="YV230" s="410"/>
      <c r="YW230" s="410"/>
      <c r="YX230" s="410"/>
      <c r="YY230" s="410"/>
      <c r="YZ230" s="410"/>
      <c r="ZA230" s="410"/>
      <c r="ZB230" s="410"/>
      <c r="ZC230" s="410"/>
      <c r="ZD230" s="410"/>
      <c r="ZE230" s="410"/>
      <c r="ZF230" s="410"/>
      <c r="ZG230" s="410"/>
      <c r="ZH230" s="410"/>
      <c r="ZI230" s="410"/>
      <c r="ZJ230" s="410"/>
      <c r="ZK230" s="410"/>
      <c r="ZL230" s="410"/>
      <c r="ZM230" s="410"/>
      <c r="ZN230" s="410"/>
      <c r="ZO230" s="410"/>
      <c r="ZP230" s="410"/>
      <c r="ZQ230" s="410"/>
      <c r="ZR230" s="410"/>
      <c r="ZS230" s="410"/>
      <c r="ZT230" s="410"/>
      <c r="ZU230" s="410"/>
      <c r="ZV230" s="410"/>
      <c r="ZW230" s="410"/>
      <c r="ZX230" s="410"/>
      <c r="ZY230" s="410"/>
      <c r="ZZ230" s="410"/>
      <c r="AAA230" s="410"/>
      <c r="AAB230" s="410"/>
      <c r="AAC230" s="410"/>
      <c r="AAD230" s="410"/>
      <c r="AAE230" s="410"/>
      <c r="AAF230" s="410"/>
      <c r="AAG230" s="410"/>
      <c r="AAH230" s="410"/>
      <c r="AAI230" s="410"/>
      <c r="AAJ230" s="410"/>
      <c r="AAK230" s="410"/>
      <c r="AAL230" s="410"/>
      <c r="AAM230" s="410"/>
      <c r="AAN230" s="410"/>
      <c r="AAO230" s="410"/>
      <c r="AAP230" s="410"/>
      <c r="AAQ230" s="410"/>
      <c r="AAR230" s="410"/>
      <c r="AAS230" s="410"/>
      <c r="AAT230" s="410"/>
      <c r="AAU230" s="410"/>
      <c r="AAV230" s="410"/>
      <c r="AAW230" s="410"/>
      <c r="AAX230" s="410"/>
      <c r="AAY230" s="410"/>
      <c r="AAZ230" s="410"/>
      <c r="ABA230" s="410"/>
      <c r="ABB230" s="410"/>
      <c r="ABC230" s="410"/>
      <c r="ABD230" s="410"/>
      <c r="ABE230" s="410"/>
      <c r="ABF230" s="410"/>
      <c r="ABG230" s="410"/>
      <c r="ABH230" s="410"/>
      <c r="ABI230" s="410"/>
      <c r="ABJ230" s="410"/>
      <c r="ABK230" s="410"/>
      <c r="ABL230" s="410"/>
      <c r="ABM230" s="410"/>
      <c r="ABN230" s="410"/>
      <c r="ABO230" s="410"/>
      <c r="ABP230" s="410"/>
      <c r="ABQ230" s="410"/>
      <c r="ABR230" s="410"/>
      <c r="ABS230" s="410"/>
      <c r="ABT230" s="410"/>
      <c r="ABU230" s="410"/>
      <c r="ABV230" s="410"/>
      <c r="ABW230" s="410"/>
      <c r="ABX230" s="410"/>
      <c r="ABY230" s="410"/>
      <c r="ABZ230" s="410"/>
      <c r="ACA230" s="410"/>
      <c r="ACB230" s="410"/>
      <c r="ACC230" s="410"/>
      <c r="ACD230" s="410"/>
      <c r="ACE230" s="410"/>
      <c r="ACF230" s="410"/>
      <c r="ACG230" s="410"/>
      <c r="ACH230" s="410"/>
      <c r="ACI230" s="410"/>
      <c r="ACJ230" s="410"/>
      <c r="ACK230" s="410"/>
      <c r="ACL230" s="410"/>
      <c r="ACM230" s="410"/>
      <c r="ACN230" s="410"/>
      <c r="ACO230" s="410"/>
      <c r="ACP230" s="410"/>
      <c r="ACQ230" s="410"/>
      <c r="ACR230" s="410"/>
      <c r="ACS230" s="410"/>
      <c r="ACT230" s="410"/>
      <c r="ACU230" s="410"/>
      <c r="ACV230" s="410"/>
      <c r="ACW230" s="410"/>
      <c r="ACX230" s="410"/>
      <c r="ACY230" s="410"/>
      <c r="ACZ230" s="410"/>
      <c r="ADA230" s="410"/>
      <c r="ADB230" s="410"/>
      <c r="ADC230" s="410"/>
      <c r="ADD230" s="410"/>
      <c r="ADE230" s="410"/>
      <c r="ADF230" s="410"/>
      <c r="ADG230" s="410"/>
      <c r="ADH230" s="410"/>
      <c r="ADI230" s="410"/>
      <c r="ADJ230" s="410"/>
      <c r="ADK230" s="410"/>
      <c r="ADL230" s="410"/>
      <c r="ADM230" s="410"/>
      <c r="ADN230" s="410"/>
      <c r="ADO230" s="410"/>
      <c r="ADP230" s="410"/>
      <c r="ADQ230" s="410"/>
      <c r="ADR230" s="410"/>
      <c r="ADS230" s="410"/>
      <c r="ADT230" s="410"/>
      <c r="ADU230" s="410"/>
      <c r="ADV230" s="410"/>
      <c r="ADW230" s="410"/>
      <c r="ADX230" s="410"/>
      <c r="ADY230" s="410"/>
      <c r="ADZ230" s="410"/>
      <c r="AEA230" s="410"/>
      <c r="AEB230" s="410"/>
      <c r="AEC230" s="410"/>
      <c r="AED230" s="410"/>
      <c r="AEE230" s="410"/>
      <c r="AEF230" s="410"/>
      <c r="AEG230" s="410"/>
      <c r="AEH230" s="410"/>
      <c r="AEI230" s="410"/>
      <c r="AEJ230" s="410"/>
      <c r="AEK230" s="410"/>
      <c r="AEL230" s="410"/>
      <c r="AEM230" s="410"/>
      <c r="AEN230" s="410"/>
      <c r="AEO230" s="410"/>
      <c r="AEP230" s="410"/>
      <c r="AEQ230" s="410"/>
      <c r="AER230" s="410"/>
      <c r="AES230" s="410"/>
      <c r="AET230" s="410"/>
      <c r="AEU230" s="410"/>
      <c r="AEV230" s="410"/>
      <c r="AEW230" s="410"/>
      <c r="AEX230" s="410"/>
      <c r="AEY230" s="410"/>
      <c r="AEZ230" s="410"/>
      <c r="AFA230" s="410"/>
      <c r="AFB230" s="410"/>
      <c r="AFC230" s="410"/>
      <c r="AFD230" s="410"/>
      <c r="AFE230" s="410"/>
      <c r="AFF230" s="410"/>
      <c r="AFG230" s="410"/>
      <c r="AFH230" s="410"/>
      <c r="AFI230" s="410"/>
      <c r="AFJ230" s="410"/>
      <c r="AFK230" s="410"/>
      <c r="AFL230" s="410"/>
      <c r="AFM230" s="410"/>
      <c r="AFN230" s="410"/>
      <c r="AFO230" s="410"/>
      <c r="AFP230" s="410"/>
      <c r="AFQ230" s="410"/>
      <c r="AFR230" s="410"/>
      <c r="AFS230" s="410"/>
      <c r="AFT230" s="410"/>
      <c r="AFU230" s="410"/>
      <c r="AFV230" s="410"/>
      <c r="AFW230" s="410"/>
      <c r="AFX230" s="410"/>
      <c r="AFY230" s="410"/>
      <c r="AFZ230" s="410"/>
      <c r="AGA230" s="410"/>
      <c r="AGB230" s="410"/>
      <c r="AGC230" s="410"/>
      <c r="AGD230" s="410"/>
      <c r="AGE230" s="410"/>
      <c r="AGF230" s="410"/>
      <c r="AGG230" s="410"/>
      <c r="AGH230" s="410"/>
      <c r="AGI230" s="410"/>
      <c r="AGJ230" s="410"/>
      <c r="AGK230" s="410"/>
      <c r="AGL230" s="410"/>
      <c r="AGM230" s="410"/>
      <c r="AGN230" s="410"/>
      <c r="AGO230" s="410"/>
      <c r="AGP230" s="410"/>
      <c r="AGQ230" s="410"/>
      <c r="AGR230" s="410"/>
      <c r="AGS230" s="410"/>
      <c r="AGT230" s="410"/>
      <c r="AGU230" s="410"/>
      <c r="AGV230" s="410"/>
      <c r="AGW230" s="410"/>
      <c r="AGX230" s="410"/>
      <c r="AGY230" s="410"/>
      <c r="AGZ230" s="410"/>
      <c r="AHA230" s="410"/>
      <c r="AHB230" s="410"/>
      <c r="AHC230" s="410"/>
      <c r="AHD230" s="410"/>
      <c r="AHE230" s="410"/>
      <c r="AHF230" s="410"/>
      <c r="AHG230" s="410"/>
      <c r="AHH230" s="410"/>
      <c r="AHI230" s="410"/>
      <c r="AHJ230" s="410"/>
      <c r="AHK230" s="410"/>
      <c r="AHL230" s="410"/>
      <c r="AHM230" s="410"/>
      <c r="AHN230" s="410"/>
      <c r="AHO230" s="410"/>
      <c r="AHP230" s="410"/>
      <c r="AHQ230" s="410"/>
      <c r="AHR230" s="410"/>
      <c r="AHS230" s="410"/>
      <c r="AHT230" s="410"/>
      <c r="AHU230" s="410"/>
      <c r="AHV230" s="410"/>
      <c r="AHW230" s="410"/>
      <c r="AHX230" s="410"/>
      <c r="AHY230" s="410"/>
      <c r="AHZ230" s="410"/>
      <c r="AIA230" s="410"/>
      <c r="AIB230" s="410"/>
      <c r="AIC230" s="410"/>
      <c r="AID230" s="410"/>
      <c r="AIE230" s="410"/>
      <c r="AIF230" s="410"/>
      <c r="AIG230" s="410"/>
      <c r="AIH230" s="410"/>
      <c r="AII230" s="410"/>
      <c r="AIJ230" s="410"/>
      <c r="AIK230" s="410"/>
      <c r="AIL230" s="410"/>
      <c r="AIM230" s="410"/>
      <c r="AIN230" s="410"/>
      <c r="AIO230" s="410"/>
      <c r="AIP230" s="410"/>
      <c r="AIQ230" s="410"/>
      <c r="AIR230" s="410"/>
      <c r="AIS230" s="410"/>
      <c r="AIT230" s="410"/>
      <c r="AIU230" s="410"/>
      <c r="AIV230" s="410"/>
      <c r="AIW230" s="410"/>
      <c r="AIX230" s="410"/>
      <c r="AIY230" s="410"/>
      <c r="AIZ230" s="410"/>
      <c r="AJA230" s="410"/>
      <c r="AJB230" s="410"/>
      <c r="AJC230" s="410"/>
      <c r="AJD230" s="410"/>
      <c r="AJE230" s="410"/>
      <c r="AJF230" s="410"/>
      <c r="AJG230" s="410"/>
      <c r="AJH230" s="410"/>
      <c r="AJI230" s="410"/>
      <c r="AJJ230" s="410"/>
      <c r="AJK230" s="410"/>
      <c r="AJL230" s="410"/>
      <c r="AJM230" s="410"/>
      <c r="AJN230" s="410"/>
      <c r="AJO230" s="410"/>
      <c r="AJP230" s="410"/>
      <c r="AJQ230" s="410"/>
      <c r="AJR230" s="410"/>
      <c r="AJS230" s="410"/>
      <c r="AJT230" s="410"/>
      <c r="AJU230" s="410"/>
      <c r="AJV230" s="410"/>
      <c r="AJW230" s="410"/>
      <c r="AJX230" s="410"/>
      <c r="AJY230" s="410"/>
      <c r="AJZ230" s="410"/>
      <c r="AKA230" s="410"/>
      <c r="AKB230" s="410"/>
      <c r="AKC230" s="410"/>
      <c r="AKD230" s="410"/>
      <c r="AKE230" s="410"/>
      <c r="AKF230" s="410"/>
      <c r="AKG230" s="410"/>
      <c r="AKH230" s="410"/>
      <c r="AKI230" s="410"/>
      <c r="AKJ230" s="410"/>
      <c r="AKK230" s="410"/>
      <c r="AKL230" s="410"/>
      <c r="AKM230" s="410"/>
      <c r="AKN230" s="410"/>
      <c r="AKO230" s="410"/>
      <c r="AKP230" s="410"/>
      <c r="AKQ230" s="410"/>
      <c r="AKR230" s="410"/>
      <c r="AKS230" s="410"/>
      <c r="AKT230" s="410"/>
      <c r="AKU230" s="410"/>
      <c r="AKV230" s="410"/>
      <c r="AKW230" s="410"/>
      <c r="AKX230" s="410"/>
      <c r="AKY230" s="410"/>
      <c r="AKZ230" s="410"/>
      <c r="ALA230" s="410"/>
      <c r="ALB230" s="410"/>
      <c r="ALC230" s="410"/>
      <c r="ALD230" s="410"/>
      <c r="ALE230" s="410"/>
      <c r="ALF230" s="410"/>
      <c r="ALG230" s="410"/>
      <c r="ALH230" s="410"/>
      <c r="ALI230" s="410"/>
      <c r="ALJ230" s="410"/>
      <c r="ALK230" s="410"/>
      <c r="ALL230" s="410"/>
      <c r="ALM230" s="410"/>
      <c r="ALN230" s="410"/>
      <c r="ALO230" s="410"/>
      <c r="ALP230" s="410"/>
      <c r="ALQ230" s="410"/>
      <c r="ALR230" s="410"/>
      <c r="ALS230" s="410"/>
      <c r="ALT230" s="410"/>
      <c r="ALU230" s="410"/>
      <c r="ALV230" s="410"/>
      <c r="ALW230" s="410"/>
      <c r="ALX230" s="410"/>
      <c r="ALY230" s="410"/>
      <c r="ALZ230" s="410"/>
      <c r="AMA230" s="410"/>
      <c r="AMB230" s="410"/>
      <c r="AMC230" s="410"/>
      <c r="AMD230" s="410"/>
      <c r="AME230" s="410"/>
      <c r="AMF230" s="410"/>
      <c r="AMG230" s="410"/>
      <c r="AMH230" s="410"/>
      <c r="AMI230" s="410"/>
      <c r="AMJ230" s="410"/>
      <c r="AMK230" s="410"/>
      <c r="AML230" s="410"/>
      <c r="AMM230" s="410"/>
      <c r="AMN230" s="410"/>
      <c r="AMO230" s="410"/>
      <c r="AMP230" s="410"/>
      <c r="AMQ230" s="410"/>
      <c r="AMR230" s="410"/>
      <c r="AMS230" s="410"/>
      <c r="AMT230" s="410"/>
      <c r="AMU230" s="410"/>
      <c r="AMV230" s="410"/>
      <c r="AMW230" s="410"/>
      <c r="AMX230" s="410"/>
      <c r="AMY230" s="410"/>
      <c r="AMZ230" s="410"/>
      <c r="ANA230" s="410"/>
      <c r="ANB230" s="410"/>
      <c r="ANC230" s="410"/>
      <c r="AND230" s="410"/>
      <c r="ANE230" s="410"/>
      <c r="ANF230" s="410"/>
      <c r="ANG230" s="410"/>
      <c r="ANH230" s="410"/>
      <c r="ANI230" s="410"/>
      <c r="ANJ230" s="410"/>
    </row>
    <row r="231" spans="1:1050" s="35" customFormat="1" ht="26.1" customHeight="1" outlineLevel="2" x14ac:dyDescent="0.2">
      <c r="A231" s="386">
        <f>EJ231</f>
        <v>932</v>
      </c>
      <c r="B231" s="387" t="s">
        <v>137</v>
      </c>
      <c r="C231" s="387" t="s">
        <v>178</v>
      </c>
      <c r="D231" s="387" t="s">
        <v>10</v>
      </c>
      <c r="E231" s="387" t="s">
        <v>138</v>
      </c>
      <c r="F231" s="387" t="s">
        <v>150</v>
      </c>
      <c r="G231" s="388" t="s">
        <v>351</v>
      </c>
      <c r="H231" s="389" t="s">
        <v>130</v>
      </c>
      <c r="I231" s="389">
        <v>22</v>
      </c>
      <c r="J231" s="391">
        <v>690.24</v>
      </c>
      <c r="K231" s="391">
        <v>151.13999999999999</v>
      </c>
      <c r="L231" s="391">
        <v>504.18</v>
      </c>
      <c r="M231" s="391">
        <v>405.31</v>
      </c>
      <c r="N231" s="391"/>
      <c r="O231" s="391">
        <v>66.3</v>
      </c>
      <c r="P231" s="391"/>
      <c r="Q231" s="391"/>
      <c r="R231" s="391"/>
      <c r="S231" s="391"/>
      <c r="T231" s="391">
        <f>SUM(J231:S231)</f>
        <v>1817.1699999999998</v>
      </c>
      <c r="U231" s="391">
        <f>(((J231+K231+L231+N231+P231)*14)+((M231+O231+Q231+R231+S231)*12))</f>
        <v>24497.16</v>
      </c>
      <c r="V231" s="389">
        <v>7</v>
      </c>
      <c r="W231" s="392">
        <v>22</v>
      </c>
      <c r="X231" s="393">
        <f>VLOOKUP(W231,'[1]PPTOS GENERALES 2024'!$AL$11:$AN$40,3)*Y231</f>
        <v>612.99</v>
      </c>
      <c r="Y231" s="394">
        <v>1</v>
      </c>
      <c r="Z231" s="395">
        <f>VLOOKUP(C231,'[1]PPTOS GENERALES 2024'!$AL$3:$AO$8,4)*Y231</f>
        <v>865.68</v>
      </c>
      <c r="AA231" s="395">
        <f>VLOOKUP(C231,'[1]PPTOS GENERALES 2024'!$AL$3:$AP$8,5)*DM231*Y231</f>
        <v>401.28</v>
      </c>
      <c r="AB231" s="395">
        <f>VLOOKUP(C231,'[1]PPTOS GENERALES 2024'!$R$3:$V$8,5)*12</f>
        <v>314.64</v>
      </c>
      <c r="AC231" s="391">
        <f>VLOOKUP(C231,'[1]PPTOS GENERALES 2024'!$AU$3:$AV$8,2)*Y231</f>
        <v>748.20899999999995</v>
      </c>
      <c r="AD231" s="391">
        <f>VLOOKUP(C231,'[1]PPTOS GENERALES 2024'!$AU$3:$AW$8,3)*DM231*Y231</f>
        <v>346.39533333333327</v>
      </c>
      <c r="AE231" s="396">
        <f>VLOOKUP(I231,'[1]PPTOS GENERALES 2024'!$AL$11:$AN$40,3)*Y231</f>
        <v>612.99</v>
      </c>
      <c r="AF231" s="391">
        <f>X231-AE231</f>
        <v>0</v>
      </c>
      <c r="AG231" s="391">
        <f>VLOOKUP(V231,'[1]PPTOS GENERALES 2024'!$AL$45:$AU$56,10)*Y231</f>
        <v>707.5</v>
      </c>
      <c r="AH231" s="391">
        <f>70.71*1.01</f>
        <v>71.417099999999991</v>
      </c>
      <c r="AI231" s="391"/>
      <c r="AJ231" s="391"/>
      <c r="AK231" s="397"/>
      <c r="AL231" s="391">
        <f>VLOOKUP(V231,'[1]PPTOS GENERALES 2024'!$AL$45:$BB$56,12)*AK231</f>
        <v>0</v>
      </c>
      <c r="AM231" s="397">
        <v>1</v>
      </c>
      <c r="AN231" s="391">
        <f>VLOOKUP(V231,'[1]PPTOS GENERALES 2024'!$AL$45:$BB$56,14)*AM231</f>
        <v>575.36</v>
      </c>
      <c r="AO231" s="397"/>
      <c r="AP231" s="391">
        <f>VLOOKUP(V231,'[1]PPTOS GENERALES 2024'!$AL$45:$BB$56,15)*AO231</f>
        <v>0</v>
      </c>
      <c r="AQ231" s="397"/>
      <c r="AR231" s="391">
        <f>VLOOKUP(V231,'[1]PPTOS GENERALES 2024'!$AL$45:$BB$56,17)*AQ231</f>
        <v>0</v>
      </c>
      <c r="AS231" s="397"/>
      <c r="AT231" s="391">
        <f>VLOOKUP(V231,'[1]PPTOS GENERALES 2024'!$AL$45:$BG$56,18)*AS231</f>
        <v>0</v>
      </c>
      <c r="AU231" s="398"/>
      <c r="AV231" s="391">
        <f>VLOOKUP(V231,'[1]PPTOS GENERALES 2024'!$AL$45:$BG$56,19)*AU231</f>
        <v>0</v>
      </c>
      <c r="AW231" s="398"/>
      <c r="AX231" s="391">
        <f>VLOOKUP(V231,'[1]PPTOS GENERALES 2024'!$AL$45:$BG$56,20)*AW231</f>
        <v>0</v>
      </c>
      <c r="AY231" s="398"/>
      <c r="AZ231" s="391">
        <f>VLOOKUP(V231,'[1]PPTOS GENERALES 2024'!$AL$45:$BG$56,21)*AY231</f>
        <v>0</v>
      </c>
      <c r="BA231" s="398"/>
      <c r="BB231" s="391">
        <f>VLOOKUP(V231,'[1]PPTOS GENERALES 2024'!$AL$45:$BG$56,22)*BA231</f>
        <v>0</v>
      </c>
      <c r="BC231" s="398"/>
      <c r="BD231" s="270">
        <f>VLOOKUP(V231,'[1]PPTOS GENERALES 2024'!$AL$45:$BZ$56,23)*BC231</f>
        <v>0</v>
      </c>
      <c r="BE231" s="398"/>
      <c r="BF231" s="270">
        <f>VLOOKUP(V231,'[1]PPTOS GENERALES 2024'!$AL$45:$BZ$56,24)*BE231</f>
        <v>0</v>
      </c>
      <c r="BG231" s="398"/>
      <c r="BH231" s="270">
        <f>VLOOKUP(V231,'[1]PPTOS GENERALES 2024'!$AL$45:$BZ$56,25)*BG231</f>
        <v>0</v>
      </c>
      <c r="BI231" s="398"/>
      <c r="BJ231" s="270">
        <f>VLOOKUP(V231,'[1]PPTOS GENERALES 2024'!$AL$45:$BZ$56,26)*BI231</f>
        <v>0</v>
      </c>
      <c r="BK231" s="398"/>
      <c r="BL231" s="270">
        <f>VLOOKUP(V231,'[1]PPTOS GENERALES 2024'!$AL$45:$BZ$56,27)*BK231</f>
        <v>0</v>
      </c>
      <c r="BM231" s="270"/>
      <c r="BN231" s="270">
        <f>VLOOKUP(V231,'[1]PPTOS GENERALES 2024'!$AL$45:$BZ$56,28)*BM231</f>
        <v>0</v>
      </c>
      <c r="BO231" s="270"/>
      <c r="BP231" s="270">
        <f>VLOOKUP(V231,'[1]PPTOS GENERALES 2024'!$AL$45:$BZ$56,29)*BO231</f>
        <v>0</v>
      </c>
      <c r="BQ231" s="270"/>
      <c r="BR231" s="270">
        <f>VLOOKUP(V231,'[1]PPTOS GENERALES 2024'!$AL$45:$BZ$56,30)*BQ231</f>
        <v>0</v>
      </c>
      <c r="BS231" s="270"/>
      <c r="BT231" s="270">
        <f>VLOOKUP(V231,'[1]PPTOS GENERALES 2024'!$AL$45:$BZ$56,31)*BS231</f>
        <v>0</v>
      </c>
      <c r="BU231" s="270"/>
      <c r="BV231" s="270">
        <f>VLOOKUP(V231,'[1]PPTOS GENERALES 2024'!$AL$45:$BZ$56,32)*BU231</f>
        <v>0</v>
      </c>
      <c r="BW231" s="270"/>
      <c r="BX231" s="270">
        <f>VLOOKUP(V231,'[1]PPTOS GENERALES 2024'!$AL$45:$BZ$56,33)*BW231</f>
        <v>0</v>
      </c>
      <c r="BY231" s="270"/>
      <c r="BZ231" s="270">
        <f>VLOOKUP(V231,'[1]PPTOS GENERALES 2024'!$AL$45:$BZ$56,34)*BY231</f>
        <v>0</v>
      </c>
      <c r="CA231" s="270"/>
      <c r="CB231" s="270">
        <f>VLOOKUP(V231,'[1]PPTOS GENERALES 2024'!$AL$45:$BZ$56,35)*CA231</f>
        <v>0</v>
      </c>
      <c r="CC231" s="270">
        <v>0</v>
      </c>
      <c r="CD231" s="270">
        <f>VLOOKUP(V231,'[1]PPTOS GENERALES 2024'!$AL$45:$BZ$56,36)*CC231</f>
        <v>0</v>
      </c>
      <c r="CE231" s="270">
        <v>0</v>
      </c>
      <c r="CF231" s="270">
        <f>VLOOKUP(V231,'[1]PPTOS GENERALES 2024'!$AL$45:$BZ$56,37)*CE231</f>
        <v>0</v>
      </c>
      <c r="CG231" s="270">
        <v>0</v>
      </c>
      <c r="CH231" s="270">
        <f>VLOOKUP(V231,'[1]PPTOS GENERALES 2024'!$AL$45:$BZ$56,38)*CG231</f>
        <v>0</v>
      </c>
      <c r="CI231" s="270">
        <v>0</v>
      </c>
      <c r="CJ231" s="270">
        <f>VLOOKUP(V231,'[1]PPTOS GENERALES 2024'!$AL$45:$BZ$56,39)*CI231</f>
        <v>0</v>
      </c>
      <c r="CK231" s="270"/>
      <c r="CL231" s="270">
        <f>VLOOKUP(V231,'[1]PPTOS GENERALES 2024'!$AL$45:$BZ$56,40)*CK231</f>
        <v>0</v>
      </c>
      <c r="CM231" s="270"/>
      <c r="CN231" s="270">
        <f>VLOOKUP(V231,'[1]PPTOS GENERALES 2024'!$AL$45:$BZ$56,41)*CM231</f>
        <v>0</v>
      </c>
      <c r="CO231" s="391">
        <f>SUM(BB231)</f>
        <v>0</v>
      </c>
      <c r="CP231" s="391">
        <f t="shared" si="173"/>
        <v>0</v>
      </c>
      <c r="CQ231" s="391"/>
      <c r="CR231" s="391">
        <f t="array" ref="CR231">ROUND((Z231*12)+(AC231*2),2)</f>
        <v>11884.58</v>
      </c>
      <c r="CS231" s="391"/>
      <c r="CT231" s="391"/>
      <c r="CU231" s="391">
        <f t="array" ref="CU231">ROUND((AA231*12)+ (AD231*2)+AB231,2)</f>
        <v>5822.79</v>
      </c>
      <c r="CV231" s="270">
        <f>SUM(CO231:CU231)</f>
        <v>17707.37</v>
      </c>
      <c r="CW231" s="391">
        <f t="array" ref="CW231">ROUND((AE231+AF231)*14,2)</f>
        <v>8581.86</v>
      </c>
      <c r="CX231" s="391">
        <f t="array" ref="CX231">ROUND(AG231*14,2)</f>
        <v>9905</v>
      </c>
      <c r="CY231" s="270">
        <f t="shared" si="164"/>
        <v>9054.8799999999992</v>
      </c>
      <c r="CZ231" s="278">
        <f t="shared" si="172"/>
        <v>18959.879999999997</v>
      </c>
      <c r="DA231" s="129">
        <f>CO231+CP231+CR231+CS231+CT231+CU231+CW231+CX231+CY231</f>
        <v>45249.109999999993</v>
      </c>
      <c r="DB231" s="390">
        <v>0</v>
      </c>
      <c r="DC231" s="400">
        <f>((Z231*14)+(AA231*14)+(AE231*14)+(AF231*14)+(AG231*14)+(AJ231*12)+(AR231*12)+(AT231*12)+(AV231*12)+(AX231*12)+(BB231*12)+DB231)</f>
        <v>36224.300000000003</v>
      </c>
      <c r="DD231" s="401">
        <f>((DC231/U231)-1)</f>
        <v>0.47871426728649369</v>
      </c>
      <c r="DE231" s="391"/>
      <c r="DF231" s="391"/>
      <c r="DG231" s="391">
        <f>Z231+AA231+AE231+AF231+AG231+AH231+AI231+AJ231+AL231+AN231+AP231+AR231+AT231+AV231+AX231+AZ231+BB231</f>
        <v>3234.2271000000001</v>
      </c>
      <c r="DH231" s="389" t="e">
        <f>#REF!-#REF!</f>
        <v>#REF!</v>
      </c>
      <c r="DI231" s="402" t="s">
        <v>122</v>
      </c>
      <c r="DJ231" s="402" t="s">
        <v>352</v>
      </c>
      <c r="DK231" s="284">
        <v>45658</v>
      </c>
      <c r="DL231" s="403">
        <f>DATEDIF(DJ231,DK231,"y")/3</f>
        <v>12.666666666666666</v>
      </c>
      <c r="DM231" s="403">
        <f>DATEDIF(DJ231,DK231,"y")/3</f>
        <v>12.666666666666666</v>
      </c>
      <c r="DN231" s="404">
        <f>ROUND(AF231/30,2)</f>
        <v>0</v>
      </c>
      <c r="DO231" s="405">
        <f>ROUND(AJ231/30,2)</f>
        <v>0</v>
      </c>
      <c r="DP231" s="405">
        <f>ROUND(AL231/30,2)</f>
        <v>0</v>
      </c>
      <c r="DQ231" s="405">
        <f>ROUND(AN231/30,2)</f>
        <v>19.18</v>
      </c>
      <c r="DR231" s="405">
        <f>ROUND(AP231/30,2)</f>
        <v>0</v>
      </c>
      <c r="DS231" s="405">
        <f>ROUND(AR231/30,2)</f>
        <v>0</v>
      </c>
      <c r="DT231" s="405">
        <f>ROUND(AT231/30,2)</f>
        <v>0</v>
      </c>
      <c r="DU231" s="405">
        <f>ROUND(AV231/30,2)</f>
        <v>0</v>
      </c>
      <c r="DV231" s="405">
        <f>ROUND(AX231/30,2)</f>
        <v>0</v>
      </c>
      <c r="DW231" s="405">
        <f>ROUND(AZ231/30,2)</f>
        <v>0</v>
      </c>
      <c r="DX231" s="405">
        <f>ROUND(BB231/30,2)</f>
        <v>0</v>
      </c>
      <c r="DY231" s="204"/>
      <c r="DZ231" s="406">
        <v>36</v>
      </c>
      <c r="EA231" s="406">
        <v>2496.13</v>
      </c>
      <c r="EB231" s="407" t="e">
        <f>#REF!-DZ231</f>
        <v>#REF!</v>
      </c>
      <c r="EC231" s="408">
        <f>DG231-EA231</f>
        <v>738.09709999999995</v>
      </c>
      <c r="ED231" s="409">
        <f>ROUND(DB231/2,2)</f>
        <v>0</v>
      </c>
      <c r="EE231" s="204"/>
      <c r="EF231" s="204"/>
      <c r="EG231" s="204"/>
      <c r="EH231" s="204"/>
      <c r="EI231" s="134" t="s">
        <v>348</v>
      </c>
      <c r="EJ231" s="124">
        <v>932</v>
      </c>
      <c r="EK231" s="295" t="s">
        <v>318</v>
      </c>
      <c r="EL231" s="295">
        <v>3</v>
      </c>
      <c r="EM231" s="205">
        <v>2</v>
      </c>
      <c r="EN231" s="300" t="s">
        <v>132</v>
      </c>
      <c r="EO231" s="537" t="s">
        <v>132</v>
      </c>
      <c r="EP231" s="172"/>
      <c r="EQ231" s="172"/>
      <c r="ER231" s="172"/>
      <c r="ES231" s="172"/>
      <c r="ET231" s="172"/>
      <c r="EU231" s="172"/>
      <c r="EV231" s="172"/>
      <c r="EW231" s="172"/>
      <c r="EX231" s="172"/>
      <c r="EY231" s="172"/>
      <c r="EZ231" s="172"/>
      <c r="FA231" s="172"/>
      <c r="FB231" s="172"/>
      <c r="FC231" s="172"/>
      <c r="FD231" s="172"/>
      <c r="FE231" s="172"/>
      <c r="FF231" s="172"/>
      <c r="FG231" s="172"/>
      <c r="FH231" s="172"/>
      <c r="FI231" s="172"/>
      <c r="FJ231" s="172"/>
      <c r="FK231" s="172"/>
      <c r="FL231" s="172"/>
      <c r="FM231" s="172"/>
      <c r="FN231" s="172"/>
      <c r="FO231" s="172"/>
      <c r="FP231" s="172"/>
      <c r="FQ231" s="172"/>
      <c r="FR231" s="172"/>
      <c r="FS231" s="172"/>
      <c r="FT231" s="172"/>
      <c r="FU231" s="172"/>
      <c r="FV231" s="172"/>
      <c r="FW231" s="172"/>
      <c r="FX231" s="172"/>
      <c r="FY231" s="172"/>
      <c r="FZ231" s="172"/>
      <c r="GA231" s="172"/>
      <c r="GB231" s="172"/>
      <c r="GC231" s="172"/>
      <c r="GD231" s="172"/>
      <c r="GE231" s="172"/>
      <c r="GF231" s="172"/>
      <c r="GG231" s="172"/>
      <c r="GH231" s="172"/>
      <c r="GI231" s="172"/>
      <c r="GJ231" s="172"/>
      <c r="GK231" s="172"/>
      <c r="GL231" s="172"/>
      <c r="GM231" s="172"/>
      <c r="GN231" s="172"/>
      <c r="GO231" s="172"/>
      <c r="GP231" s="172"/>
      <c r="GQ231" s="172"/>
      <c r="GR231" s="172"/>
      <c r="GS231" s="172"/>
      <c r="GT231" s="172"/>
      <c r="GU231" s="172"/>
      <c r="GV231" s="172"/>
      <c r="GW231" s="172"/>
      <c r="GX231" s="172"/>
      <c r="GY231" s="172"/>
      <c r="GZ231" s="172"/>
      <c r="HA231" s="172"/>
      <c r="HB231" s="172"/>
      <c r="HC231" s="172"/>
      <c r="HD231" s="172"/>
      <c r="HE231" s="172"/>
      <c r="HF231" s="172"/>
      <c r="HG231" s="172"/>
      <c r="HH231" s="172"/>
      <c r="HI231" s="172"/>
      <c r="HJ231" s="172"/>
      <c r="HK231" s="172"/>
      <c r="HL231" s="172"/>
      <c r="HM231" s="172"/>
      <c r="HN231" s="172"/>
      <c r="HO231" s="172"/>
      <c r="HP231" s="172"/>
      <c r="HQ231" s="172"/>
      <c r="HR231" s="172"/>
      <c r="HS231" s="172"/>
      <c r="HT231" s="172"/>
      <c r="HU231" s="172"/>
      <c r="HV231" s="172"/>
      <c r="HW231" s="172"/>
      <c r="HX231" s="172"/>
      <c r="HY231" s="172"/>
      <c r="HZ231" s="172"/>
      <c r="IA231" s="172"/>
      <c r="IB231" s="172"/>
      <c r="IC231" s="172"/>
      <c r="ID231" s="172"/>
      <c r="IE231" s="172"/>
      <c r="IF231" s="172"/>
      <c r="IG231" s="172"/>
      <c r="IH231" s="172"/>
      <c r="II231" s="172"/>
      <c r="IJ231" s="172"/>
      <c r="IK231" s="172"/>
      <c r="IL231" s="172"/>
      <c r="IM231" s="172"/>
      <c r="IN231" s="172"/>
      <c r="IO231" s="172"/>
      <c r="IP231" s="172"/>
      <c r="IQ231" s="172"/>
      <c r="IR231" s="172"/>
      <c r="IS231" s="172"/>
      <c r="IT231" s="172"/>
      <c r="IU231" s="172"/>
      <c r="IV231" s="172"/>
      <c r="IW231" s="172"/>
      <c r="IX231" s="172"/>
      <c r="IY231" s="172"/>
      <c r="IZ231" s="172"/>
      <c r="JA231" s="172"/>
      <c r="JB231" s="172"/>
      <c r="JC231" s="172"/>
      <c r="JD231" s="172"/>
      <c r="JE231" s="172"/>
      <c r="JF231" s="172"/>
      <c r="JG231" s="172"/>
      <c r="JH231" s="172"/>
      <c r="JI231" s="172"/>
      <c r="JJ231" s="172"/>
      <c r="JK231" s="172"/>
      <c r="JL231" s="172"/>
      <c r="JM231" s="172"/>
      <c r="JN231" s="172"/>
      <c r="JO231" s="172"/>
      <c r="JP231" s="172"/>
      <c r="JQ231" s="172"/>
      <c r="JR231" s="172"/>
      <c r="JS231" s="172"/>
      <c r="JT231" s="172"/>
      <c r="JU231" s="172"/>
      <c r="JV231" s="172"/>
      <c r="JW231" s="172"/>
      <c r="JX231" s="172"/>
      <c r="JY231" s="172"/>
      <c r="JZ231" s="172"/>
      <c r="KA231" s="172"/>
      <c r="KB231" s="172"/>
      <c r="KC231" s="172"/>
      <c r="KD231" s="172"/>
      <c r="KE231" s="172"/>
      <c r="KF231" s="172"/>
      <c r="KG231" s="172"/>
      <c r="KH231" s="172"/>
      <c r="KI231" s="172"/>
      <c r="KJ231" s="172"/>
      <c r="KK231" s="172"/>
      <c r="KL231" s="172"/>
      <c r="KM231" s="172"/>
      <c r="KN231" s="172"/>
      <c r="KO231" s="172"/>
      <c r="KP231" s="172"/>
      <c r="KQ231" s="172"/>
      <c r="KR231" s="172"/>
      <c r="KS231" s="172"/>
      <c r="KT231" s="172"/>
      <c r="KU231" s="172"/>
      <c r="KV231" s="172"/>
      <c r="KW231" s="172"/>
      <c r="KX231" s="172"/>
      <c r="KY231" s="172"/>
      <c r="KZ231" s="172"/>
      <c r="LA231" s="172"/>
      <c r="LB231" s="172"/>
      <c r="LC231" s="172"/>
      <c r="LD231" s="172"/>
      <c r="LE231" s="172"/>
      <c r="LF231" s="172"/>
      <c r="LG231" s="172"/>
      <c r="LH231" s="172"/>
      <c r="LI231" s="172"/>
      <c r="LJ231" s="172"/>
      <c r="LK231" s="172"/>
      <c r="LL231" s="172"/>
      <c r="LM231" s="172"/>
      <c r="LN231" s="172"/>
      <c r="LO231" s="172"/>
      <c r="LP231" s="172"/>
      <c r="LQ231" s="172"/>
      <c r="LR231" s="172"/>
      <c r="LS231" s="172"/>
      <c r="LT231" s="172"/>
      <c r="LU231" s="172"/>
      <c r="LV231" s="172"/>
      <c r="LW231" s="172"/>
      <c r="LX231" s="172"/>
      <c r="LY231" s="172"/>
      <c r="LZ231" s="172"/>
      <c r="MA231" s="172"/>
      <c r="MB231" s="172"/>
      <c r="MC231" s="172"/>
      <c r="MD231" s="172"/>
      <c r="ME231" s="172"/>
      <c r="MF231" s="172"/>
      <c r="MG231" s="172"/>
      <c r="MH231" s="172"/>
      <c r="MI231" s="172"/>
      <c r="MJ231" s="172"/>
      <c r="MK231" s="172"/>
      <c r="ML231" s="172"/>
      <c r="MM231" s="172"/>
      <c r="MN231" s="172"/>
      <c r="MO231" s="172"/>
      <c r="MP231" s="172"/>
      <c r="MQ231" s="172"/>
      <c r="MR231" s="172"/>
      <c r="MS231" s="172"/>
      <c r="MT231" s="172"/>
      <c r="MU231" s="172"/>
      <c r="MV231" s="172"/>
      <c r="MW231" s="172"/>
      <c r="MX231" s="172"/>
      <c r="MY231" s="172"/>
      <c r="MZ231" s="172"/>
      <c r="NA231" s="172"/>
      <c r="NB231" s="172"/>
      <c r="NC231" s="172"/>
      <c r="ND231" s="172"/>
      <c r="NE231" s="172"/>
      <c r="NF231" s="172"/>
      <c r="NG231" s="172"/>
      <c r="NH231" s="172"/>
      <c r="NI231" s="172"/>
      <c r="NJ231" s="172"/>
      <c r="NK231" s="172"/>
      <c r="NL231" s="172"/>
      <c r="NM231" s="172"/>
      <c r="NN231" s="172"/>
      <c r="NO231" s="172"/>
      <c r="NP231" s="172"/>
      <c r="NQ231" s="172"/>
      <c r="NR231" s="172"/>
      <c r="NS231" s="172"/>
      <c r="NT231" s="172"/>
      <c r="NU231" s="172"/>
      <c r="NV231" s="172"/>
      <c r="NW231" s="172"/>
      <c r="NX231" s="172"/>
      <c r="NY231" s="172"/>
      <c r="NZ231" s="172"/>
      <c r="OA231" s="172"/>
      <c r="OB231" s="172"/>
      <c r="OC231" s="172"/>
      <c r="OD231" s="172"/>
      <c r="OE231" s="172"/>
      <c r="OF231" s="172"/>
      <c r="OG231" s="172"/>
      <c r="OH231" s="172"/>
      <c r="OI231" s="172"/>
      <c r="OJ231" s="172"/>
      <c r="OK231" s="172"/>
      <c r="OL231" s="172"/>
      <c r="OM231" s="172"/>
      <c r="ON231" s="172"/>
      <c r="OO231" s="172"/>
      <c r="OP231" s="172"/>
      <c r="OQ231" s="172"/>
      <c r="OR231" s="172"/>
      <c r="OS231" s="172"/>
      <c r="OT231" s="172"/>
      <c r="OU231" s="172"/>
      <c r="OV231" s="172"/>
      <c r="OW231" s="172"/>
      <c r="OX231" s="172"/>
      <c r="OY231" s="172"/>
      <c r="OZ231" s="172"/>
      <c r="PA231" s="172"/>
      <c r="PB231" s="172"/>
      <c r="PC231" s="172"/>
      <c r="PD231" s="172"/>
      <c r="PE231" s="172"/>
      <c r="PF231" s="172"/>
      <c r="PG231" s="172"/>
      <c r="PH231" s="172"/>
      <c r="PI231" s="172"/>
      <c r="PJ231" s="172"/>
      <c r="PK231" s="172"/>
      <c r="PL231" s="172"/>
      <c r="PM231" s="172"/>
      <c r="PN231" s="172"/>
      <c r="PO231" s="172"/>
      <c r="PP231" s="172"/>
      <c r="PQ231" s="172"/>
      <c r="PR231" s="172"/>
      <c r="PS231" s="172"/>
      <c r="PT231" s="172"/>
      <c r="PU231" s="172"/>
      <c r="PV231" s="172"/>
      <c r="PW231" s="172"/>
      <c r="PX231" s="172"/>
      <c r="PY231" s="172"/>
      <c r="PZ231" s="172"/>
      <c r="QA231" s="172"/>
      <c r="QB231" s="172"/>
      <c r="QC231" s="172"/>
      <c r="QD231" s="172"/>
      <c r="QE231" s="172"/>
      <c r="QF231" s="172"/>
      <c r="QG231" s="172"/>
      <c r="QH231" s="172"/>
      <c r="QI231" s="172"/>
      <c r="QJ231" s="172"/>
      <c r="QK231" s="172"/>
      <c r="QL231" s="172"/>
      <c r="QM231" s="172"/>
      <c r="QN231" s="172"/>
      <c r="QO231" s="172"/>
      <c r="QP231" s="172"/>
      <c r="QQ231" s="172"/>
      <c r="QR231" s="172"/>
      <c r="QS231" s="172"/>
      <c r="QT231" s="172"/>
      <c r="QU231" s="172"/>
      <c r="QV231" s="172"/>
      <c r="QW231" s="172"/>
      <c r="QX231" s="172"/>
      <c r="QY231" s="172"/>
      <c r="QZ231" s="172"/>
      <c r="RA231" s="172"/>
      <c r="RB231" s="172"/>
      <c r="RC231" s="172"/>
      <c r="RD231" s="172"/>
      <c r="RE231" s="172"/>
      <c r="RF231" s="172"/>
      <c r="RG231" s="172"/>
      <c r="RH231" s="172"/>
      <c r="RI231" s="172"/>
      <c r="RJ231" s="172"/>
      <c r="RK231" s="172"/>
      <c r="RL231" s="172"/>
      <c r="RM231" s="172"/>
      <c r="RN231" s="172"/>
      <c r="RO231" s="172"/>
      <c r="RP231" s="172"/>
      <c r="RQ231" s="172"/>
      <c r="RR231" s="172"/>
      <c r="RS231" s="172"/>
      <c r="RT231" s="172"/>
      <c r="RU231" s="172"/>
      <c r="RV231" s="172"/>
      <c r="RW231" s="172"/>
      <c r="RX231" s="172"/>
      <c r="RY231" s="172"/>
      <c r="RZ231" s="172"/>
      <c r="SA231" s="172"/>
      <c r="SB231" s="172"/>
      <c r="SC231" s="172"/>
      <c r="SD231" s="172"/>
      <c r="SE231" s="172"/>
      <c r="SF231" s="172"/>
      <c r="SG231" s="172"/>
      <c r="SH231" s="172"/>
      <c r="SI231" s="172"/>
      <c r="SJ231" s="172"/>
      <c r="SK231" s="172"/>
      <c r="SL231" s="172"/>
      <c r="SM231" s="172"/>
      <c r="SN231" s="172"/>
      <c r="SO231" s="172"/>
      <c r="SP231" s="172"/>
      <c r="SQ231" s="172"/>
      <c r="SR231" s="172"/>
      <c r="SS231" s="172"/>
      <c r="ST231" s="172"/>
      <c r="SU231" s="172"/>
      <c r="SV231" s="172"/>
      <c r="SW231" s="172"/>
      <c r="SX231" s="172"/>
      <c r="SY231" s="172"/>
      <c r="SZ231" s="172"/>
      <c r="TA231" s="172"/>
      <c r="TB231" s="172"/>
      <c r="TC231" s="172"/>
      <c r="TD231" s="172"/>
      <c r="TE231" s="172"/>
      <c r="TF231" s="172"/>
      <c r="TG231" s="172"/>
      <c r="TH231" s="172"/>
      <c r="TI231" s="172"/>
      <c r="TJ231" s="172"/>
      <c r="TK231" s="172"/>
      <c r="TL231" s="172"/>
      <c r="TM231" s="172"/>
      <c r="TN231" s="172"/>
      <c r="TO231" s="172"/>
      <c r="TP231" s="172"/>
      <c r="TQ231" s="172"/>
      <c r="TR231" s="172"/>
      <c r="TS231" s="172"/>
      <c r="TT231" s="172"/>
      <c r="TU231" s="172"/>
      <c r="TV231" s="172"/>
      <c r="TW231" s="172"/>
      <c r="TX231" s="172"/>
      <c r="TY231" s="172"/>
      <c r="TZ231" s="172"/>
      <c r="UA231" s="172"/>
      <c r="UB231" s="172"/>
      <c r="UC231" s="172"/>
      <c r="UD231" s="172"/>
      <c r="UE231" s="172"/>
      <c r="UF231" s="172"/>
      <c r="UG231" s="172"/>
      <c r="UH231" s="172"/>
      <c r="UI231" s="172"/>
      <c r="UJ231" s="172"/>
      <c r="UK231" s="172"/>
      <c r="UL231" s="172"/>
      <c r="UM231" s="172"/>
      <c r="UN231" s="172"/>
      <c r="UO231" s="172"/>
      <c r="UP231" s="172"/>
      <c r="UQ231" s="172"/>
      <c r="UR231" s="172"/>
      <c r="US231" s="172"/>
      <c r="UT231" s="172"/>
      <c r="UU231" s="172"/>
      <c r="UV231" s="172"/>
      <c r="UW231" s="172"/>
      <c r="UX231" s="172"/>
      <c r="UY231" s="172"/>
      <c r="UZ231" s="172"/>
      <c r="VA231" s="172"/>
      <c r="VB231" s="172"/>
      <c r="VC231" s="172"/>
      <c r="VD231" s="172"/>
      <c r="VE231" s="172"/>
      <c r="VF231" s="172"/>
      <c r="VG231" s="172"/>
      <c r="VH231" s="172"/>
      <c r="VI231" s="172"/>
      <c r="VJ231" s="172"/>
      <c r="VK231" s="172"/>
      <c r="VL231" s="172"/>
      <c r="VM231" s="172"/>
      <c r="VN231" s="172"/>
      <c r="VO231" s="172"/>
      <c r="VP231" s="172"/>
      <c r="VQ231" s="172"/>
      <c r="VR231" s="172"/>
      <c r="VS231" s="172"/>
      <c r="VT231" s="172"/>
      <c r="VU231" s="172"/>
      <c r="VV231" s="172"/>
      <c r="VW231" s="172"/>
      <c r="VX231" s="172"/>
      <c r="VY231" s="172"/>
      <c r="VZ231" s="172"/>
      <c r="WA231" s="172"/>
      <c r="WB231" s="172"/>
      <c r="WC231" s="172"/>
      <c r="WD231" s="172"/>
      <c r="WE231" s="172"/>
      <c r="WF231" s="172"/>
      <c r="WG231" s="172"/>
      <c r="WH231" s="172"/>
      <c r="WI231" s="172"/>
      <c r="WJ231" s="172"/>
      <c r="WK231" s="172"/>
      <c r="WL231" s="172"/>
      <c r="WM231" s="172"/>
      <c r="WN231" s="172"/>
      <c r="WO231" s="172"/>
      <c r="WP231" s="172"/>
      <c r="WQ231" s="172"/>
      <c r="WR231" s="172"/>
      <c r="WS231" s="172"/>
      <c r="WT231" s="172"/>
      <c r="WU231" s="172"/>
      <c r="WV231" s="172"/>
      <c r="WW231" s="172"/>
      <c r="WX231" s="172"/>
      <c r="WY231" s="172"/>
      <c r="WZ231" s="172"/>
      <c r="XA231" s="172"/>
      <c r="XB231" s="172"/>
      <c r="XC231" s="172"/>
      <c r="XD231" s="172"/>
      <c r="XE231" s="172"/>
      <c r="XF231" s="172"/>
      <c r="XG231" s="172"/>
      <c r="XH231" s="172"/>
      <c r="XI231" s="172"/>
      <c r="XJ231" s="172"/>
      <c r="XK231" s="172"/>
      <c r="XL231" s="172"/>
      <c r="XM231" s="172"/>
      <c r="XN231" s="172"/>
      <c r="XO231" s="172"/>
      <c r="XP231" s="172"/>
      <c r="XQ231" s="172"/>
      <c r="XR231" s="172"/>
      <c r="XS231" s="172"/>
      <c r="XT231" s="172"/>
      <c r="XU231" s="172"/>
      <c r="XV231" s="172"/>
      <c r="XW231" s="172"/>
      <c r="XX231" s="172"/>
      <c r="XY231" s="172"/>
      <c r="XZ231" s="172"/>
      <c r="YA231" s="172"/>
      <c r="YB231" s="172"/>
      <c r="YC231" s="172"/>
      <c r="YD231" s="172"/>
      <c r="YE231" s="172"/>
      <c r="YF231" s="172"/>
      <c r="YG231" s="172"/>
      <c r="YH231" s="172"/>
      <c r="YI231" s="172"/>
      <c r="YJ231" s="172"/>
      <c r="YK231" s="172"/>
      <c r="YL231" s="172"/>
      <c r="YM231" s="172"/>
      <c r="YN231" s="172"/>
      <c r="YO231" s="172"/>
      <c r="YP231" s="172"/>
      <c r="YQ231" s="172"/>
      <c r="YR231" s="172"/>
      <c r="YS231" s="172"/>
      <c r="YT231" s="172"/>
      <c r="YU231" s="172"/>
      <c r="YV231" s="172"/>
      <c r="YW231" s="172"/>
      <c r="YX231" s="172"/>
      <c r="YY231" s="172"/>
      <c r="YZ231" s="172"/>
      <c r="ZA231" s="172"/>
      <c r="ZB231" s="172"/>
      <c r="ZC231" s="172"/>
      <c r="ZD231" s="172"/>
      <c r="ZE231" s="172"/>
      <c r="ZF231" s="172"/>
      <c r="ZG231" s="172"/>
      <c r="ZH231" s="172"/>
      <c r="ZI231" s="172"/>
      <c r="ZJ231" s="172"/>
      <c r="ZK231" s="172"/>
      <c r="ZL231" s="172"/>
      <c r="ZM231" s="172"/>
      <c r="ZN231" s="172"/>
      <c r="ZO231" s="172"/>
      <c r="ZP231" s="172"/>
      <c r="ZQ231" s="172"/>
      <c r="ZR231" s="172"/>
      <c r="ZS231" s="172"/>
      <c r="ZT231" s="172"/>
      <c r="ZU231" s="172"/>
      <c r="ZV231" s="172"/>
      <c r="ZW231" s="172"/>
      <c r="ZX231" s="172"/>
      <c r="ZY231" s="172"/>
      <c r="ZZ231" s="172"/>
      <c r="AAA231" s="172"/>
      <c r="AAB231" s="172"/>
      <c r="AAC231" s="172"/>
      <c r="AAD231" s="172"/>
      <c r="AAE231" s="172"/>
      <c r="AAF231" s="172"/>
      <c r="AAG231" s="172"/>
      <c r="AAH231" s="172"/>
      <c r="AAI231" s="172"/>
      <c r="AAJ231" s="172"/>
      <c r="AAK231" s="172"/>
      <c r="AAL231" s="172"/>
      <c r="AAM231" s="172"/>
      <c r="AAN231" s="172"/>
      <c r="AAO231" s="172"/>
      <c r="AAP231" s="172"/>
      <c r="AAQ231" s="172"/>
      <c r="AAR231" s="172"/>
      <c r="AAS231" s="172"/>
      <c r="AAT231" s="172"/>
      <c r="AAU231" s="172"/>
      <c r="AAV231" s="172"/>
      <c r="AAW231" s="172"/>
      <c r="AAX231" s="172"/>
      <c r="AAY231" s="172"/>
      <c r="AAZ231" s="172"/>
      <c r="ABA231" s="172"/>
      <c r="ABB231" s="172"/>
      <c r="ABC231" s="172"/>
      <c r="ABD231" s="172"/>
      <c r="ABE231" s="172"/>
      <c r="ABF231" s="172"/>
      <c r="ABG231" s="172"/>
      <c r="ABH231" s="172"/>
      <c r="ABI231" s="172"/>
      <c r="ABJ231" s="172"/>
      <c r="ABK231" s="172"/>
      <c r="ABL231" s="172"/>
      <c r="ABM231" s="172"/>
      <c r="ABN231" s="172"/>
      <c r="ABO231" s="172"/>
      <c r="ABP231" s="172"/>
      <c r="ABQ231" s="172"/>
      <c r="ABR231" s="172"/>
      <c r="ABS231" s="172"/>
      <c r="ABT231" s="172"/>
      <c r="ABU231" s="172"/>
      <c r="ABV231" s="172"/>
      <c r="ABW231" s="172"/>
      <c r="ABX231" s="172"/>
      <c r="ABY231" s="172"/>
      <c r="ABZ231" s="172"/>
      <c r="ACA231" s="172"/>
      <c r="ACB231" s="172"/>
      <c r="ACC231" s="172"/>
      <c r="ACD231" s="172"/>
      <c r="ACE231" s="172"/>
      <c r="ACF231" s="172"/>
      <c r="ACG231" s="172"/>
      <c r="ACH231" s="172"/>
      <c r="ACI231" s="172"/>
      <c r="ACJ231" s="172"/>
      <c r="ACK231" s="172"/>
      <c r="ACL231" s="172"/>
      <c r="ACM231" s="172"/>
      <c r="ACN231" s="172"/>
      <c r="ACO231" s="172"/>
      <c r="ACP231" s="172"/>
      <c r="ACQ231" s="172"/>
      <c r="ACR231" s="172"/>
      <c r="ACS231" s="172"/>
      <c r="ACT231" s="172"/>
      <c r="ACU231" s="172"/>
      <c r="ACV231" s="172"/>
      <c r="ACW231" s="172"/>
      <c r="ACX231" s="172"/>
      <c r="ACY231" s="172"/>
      <c r="ACZ231" s="172"/>
      <c r="ADA231" s="172"/>
      <c r="ADB231" s="172"/>
      <c r="ADC231" s="172"/>
      <c r="ADD231" s="172"/>
      <c r="ADE231" s="172"/>
      <c r="ADF231" s="172"/>
      <c r="ADG231" s="172"/>
      <c r="ADH231" s="172"/>
      <c r="ADI231" s="172"/>
      <c r="ADJ231" s="172"/>
      <c r="ADK231" s="172"/>
      <c r="ADL231" s="172"/>
      <c r="ADM231" s="172"/>
      <c r="ADN231" s="172"/>
      <c r="ADO231" s="172"/>
      <c r="ADP231" s="172"/>
      <c r="ADQ231" s="172"/>
      <c r="ADR231" s="172"/>
      <c r="ADS231" s="172"/>
      <c r="ADT231" s="172"/>
      <c r="ADU231" s="172"/>
      <c r="ADV231" s="172"/>
      <c r="ADW231" s="172"/>
      <c r="ADX231" s="172"/>
      <c r="ADY231" s="172"/>
      <c r="ADZ231" s="172"/>
      <c r="AEA231" s="172"/>
      <c r="AEB231" s="172"/>
      <c r="AEC231" s="172"/>
      <c r="AED231" s="172"/>
      <c r="AEE231" s="172"/>
      <c r="AEF231" s="172"/>
      <c r="AEG231" s="172"/>
      <c r="AEH231" s="172"/>
      <c r="AEI231" s="172"/>
      <c r="AEJ231" s="172"/>
      <c r="AEK231" s="172"/>
      <c r="AEL231" s="172"/>
      <c r="AEM231" s="172"/>
      <c r="AEN231" s="172"/>
      <c r="AEO231" s="172"/>
      <c r="AEP231" s="172"/>
      <c r="AEQ231" s="172"/>
      <c r="AER231" s="172"/>
      <c r="AES231" s="172"/>
      <c r="AET231" s="172"/>
      <c r="AEU231" s="172"/>
      <c r="AEV231" s="172"/>
      <c r="AEW231" s="172"/>
      <c r="AEX231" s="172"/>
      <c r="AEY231" s="172"/>
      <c r="AEZ231" s="172"/>
      <c r="AFA231" s="172"/>
      <c r="AFB231" s="172"/>
      <c r="AFC231" s="172"/>
      <c r="AFD231" s="172"/>
      <c r="AFE231" s="172"/>
      <c r="AFF231" s="172"/>
      <c r="AFG231" s="172"/>
      <c r="AFH231" s="172"/>
      <c r="AFI231" s="172"/>
      <c r="AFJ231" s="172"/>
      <c r="AFK231" s="172"/>
      <c r="AFL231" s="172"/>
      <c r="AFM231" s="172"/>
      <c r="AFN231" s="172"/>
      <c r="AFO231" s="172"/>
      <c r="AFP231" s="172"/>
      <c r="AFQ231" s="172"/>
      <c r="AFR231" s="172"/>
      <c r="AFS231" s="172"/>
      <c r="AFT231" s="172"/>
      <c r="AFU231" s="172"/>
      <c r="AFV231" s="172"/>
      <c r="AFW231" s="172"/>
      <c r="AFX231" s="172"/>
      <c r="AFY231" s="172"/>
      <c r="AFZ231" s="172"/>
      <c r="AGA231" s="172"/>
      <c r="AGB231" s="172"/>
      <c r="AGC231" s="172"/>
      <c r="AGD231" s="172"/>
      <c r="AGE231" s="172"/>
      <c r="AGF231" s="172"/>
      <c r="AGG231" s="172"/>
      <c r="AGH231" s="172"/>
      <c r="AGI231" s="172"/>
      <c r="AGJ231" s="172"/>
      <c r="AGK231" s="172"/>
      <c r="AGL231" s="172"/>
      <c r="AGM231" s="172"/>
      <c r="AGN231" s="172"/>
      <c r="AGO231" s="172"/>
      <c r="AGP231" s="172"/>
      <c r="AGQ231" s="172"/>
      <c r="AGR231" s="172"/>
      <c r="AGS231" s="172"/>
      <c r="AGT231" s="172"/>
      <c r="AGU231" s="172"/>
      <c r="AGV231" s="172"/>
      <c r="AGW231" s="172"/>
      <c r="AGX231" s="172"/>
      <c r="AGY231" s="172"/>
      <c r="AGZ231" s="172"/>
      <c r="AHA231" s="172"/>
      <c r="AHB231" s="172"/>
      <c r="AHC231" s="172"/>
      <c r="AHD231" s="172"/>
      <c r="AHE231" s="172"/>
      <c r="AHF231" s="172"/>
      <c r="AHG231" s="172"/>
      <c r="AHH231" s="172"/>
      <c r="AHI231" s="172"/>
      <c r="AHJ231" s="172"/>
      <c r="AHK231" s="172"/>
      <c r="AHL231" s="172"/>
      <c r="AHM231" s="172"/>
      <c r="AHN231" s="172"/>
      <c r="AHO231" s="172"/>
      <c r="AHP231" s="172"/>
      <c r="AHQ231" s="172"/>
      <c r="AHR231" s="172"/>
      <c r="AHS231" s="172"/>
      <c r="AHT231" s="172"/>
      <c r="AHU231" s="172"/>
      <c r="AHV231" s="172"/>
      <c r="AHW231" s="172"/>
      <c r="AHX231" s="172"/>
      <c r="AHY231" s="172"/>
      <c r="AHZ231" s="172"/>
      <c r="AIA231" s="172"/>
      <c r="AIB231" s="172"/>
      <c r="AIC231" s="172"/>
      <c r="AID231" s="172"/>
      <c r="AIE231" s="172"/>
      <c r="AIF231" s="172"/>
      <c r="AIG231" s="172"/>
      <c r="AIH231" s="172"/>
      <c r="AII231" s="172"/>
      <c r="AIJ231" s="172"/>
      <c r="AIK231" s="172"/>
      <c r="AIL231" s="172"/>
      <c r="AIM231" s="172"/>
      <c r="AIN231" s="172"/>
      <c r="AIO231" s="172"/>
      <c r="AIP231" s="172"/>
      <c r="AIQ231" s="172"/>
      <c r="AIR231" s="172"/>
      <c r="AIS231" s="172"/>
      <c r="AIT231" s="172"/>
      <c r="AIU231" s="172"/>
      <c r="AIV231" s="172"/>
      <c r="AIW231" s="172"/>
      <c r="AIX231" s="172"/>
      <c r="AIY231" s="172"/>
      <c r="AIZ231" s="172"/>
      <c r="AJA231" s="172"/>
      <c r="AJB231" s="172"/>
      <c r="AJC231" s="172"/>
      <c r="AJD231" s="172"/>
      <c r="AJE231" s="172"/>
      <c r="AJF231" s="172"/>
      <c r="AJG231" s="172"/>
      <c r="AJH231" s="172"/>
      <c r="AJI231" s="172"/>
      <c r="AJJ231" s="172"/>
      <c r="AJK231" s="172"/>
      <c r="AJL231" s="172"/>
      <c r="AJM231" s="172"/>
      <c r="AJN231" s="172"/>
      <c r="AJO231" s="172"/>
      <c r="AJP231" s="172"/>
      <c r="AJQ231" s="172"/>
      <c r="AJR231" s="172"/>
      <c r="AJS231" s="172"/>
      <c r="AJT231" s="172"/>
      <c r="AJU231" s="172"/>
      <c r="AJV231" s="172"/>
      <c r="AJW231" s="172"/>
      <c r="AJX231" s="172"/>
      <c r="AJY231" s="172"/>
      <c r="AJZ231" s="172"/>
      <c r="AKA231" s="172"/>
      <c r="AKB231" s="172"/>
      <c r="AKC231" s="172"/>
      <c r="AKD231" s="172"/>
      <c r="AKE231" s="172"/>
      <c r="AKF231" s="172"/>
      <c r="AKG231" s="172"/>
      <c r="AKH231" s="172"/>
      <c r="AKI231" s="172"/>
      <c r="AKJ231" s="172"/>
      <c r="AKK231" s="172"/>
      <c r="AKL231" s="172"/>
      <c r="AKM231" s="172"/>
      <c r="AKN231" s="172"/>
      <c r="AKO231" s="172"/>
      <c r="AKP231" s="172"/>
      <c r="AKQ231" s="172"/>
      <c r="AKR231" s="172"/>
      <c r="AKS231" s="172"/>
      <c r="AKT231" s="172"/>
      <c r="AKU231" s="172"/>
      <c r="AKV231" s="172"/>
      <c r="AKW231" s="172"/>
      <c r="AKX231" s="172"/>
      <c r="AKY231" s="172"/>
      <c r="AKZ231" s="172"/>
      <c r="ALA231" s="172"/>
      <c r="ALB231" s="172"/>
      <c r="ALC231" s="172"/>
      <c r="ALD231" s="172"/>
      <c r="ALE231" s="172"/>
      <c r="ALF231" s="172"/>
      <c r="ALG231" s="172"/>
      <c r="ALH231" s="172"/>
      <c r="ALI231" s="172"/>
      <c r="ALJ231" s="172"/>
      <c r="ALK231" s="172"/>
      <c r="ALL231" s="172"/>
      <c r="ALM231" s="172"/>
      <c r="ALN231" s="172"/>
      <c r="ALO231" s="172"/>
      <c r="ALP231" s="172"/>
      <c r="ALQ231" s="172"/>
      <c r="ALR231" s="172"/>
      <c r="ALS231" s="172"/>
      <c r="ALT231" s="172"/>
      <c r="ALU231" s="172"/>
      <c r="ALV231" s="172"/>
      <c r="ALW231" s="172"/>
      <c r="ALX231" s="172"/>
      <c r="ALY231" s="172"/>
      <c r="ALZ231" s="172"/>
      <c r="AMA231" s="172"/>
      <c r="AMB231" s="172"/>
      <c r="AMC231" s="172"/>
      <c r="AMD231" s="172"/>
      <c r="AME231" s="172"/>
      <c r="AMF231" s="172"/>
      <c r="AMG231" s="172"/>
      <c r="AMH231" s="172"/>
      <c r="AMI231" s="172"/>
      <c r="AMJ231" s="172"/>
      <c r="AMK231" s="172"/>
      <c r="AML231" s="172"/>
      <c r="AMM231" s="172"/>
      <c r="AMN231" s="172"/>
      <c r="AMO231" s="172"/>
      <c r="AMP231" s="172"/>
      <c r="AMQ231" s="172"/>
      <c r="AMR231" s="172"/>
      <c r="AMS231" s="172"/>
      <c r="AMT231" s="172"/>
      <c r="AMU231" s="172"/>
      <c r="AMV231" s="172"/>
      <c r="AMW231" s="172"/>
      <c r="AMX231" s="172"/>
      <c r="AMY231" s="172"/>
      <c r="AMZ231" s="172"/>
      <c r="ANA231" s="172"/>
      <c r="ANB231" s="172"/>
      <c r="ANC231" s="172"/>
      <c r="AND231" s="172"/>
      <c r="ANE231" s="172"/>
      <c r="ANF231" s="172"/>
      <c r="ANG231" s="172"/>
      <c r="ANH231" s="172"/>
      <c r="ANI231" s="172"/>
      <c r="ANJ231" s="172"/>
    </row>
    <row r="232" spans="1:1050" s="451" customFormat="1" ht="26.1" customHeight="1" outlineLevel="1" x14ac:dyDescent="0.2">
      <c r="A232" s="554"/>
      <c r="B232" s="507"/>
      <c r="C232" s="507"/>
      <c r="D232" s="507"/>
      <c r="E232" s="507"/>
      <c r="F232" s="507"/>
      <c r="G232" s="555"/>
      <c r="H232" s="506"/>
      <c r="I232" s="506"/>
      <c r="J232" s="557"/>
      <c r="K232" s="557"/>
      <c r="L232" s="557"/>
      <c r="M232" s="557"/>
      <c r="N232" s="557"/>
      <c r="O232" s="557"/>
      <c r="P232" s="557"/>
      <c r="Q232" s="557"/>
      <c r="R232" s="557"/>
      <c r="S232" s="557"/>
      <c r="T232" s="557"/>
      <c r="U232" s="557"/>
      <c r="V232" s="506"/>
      <c r="W232" s="508"/>
      <c r="X232" s="510"/>
      <c r="Y232" s="558"/>
      <c r="Z232" s="509"/>
      <c r="AA232" s="509"/>
      <c r="AB232" s="509"/>
      <c r="AC232" s="557"/>
      <c r="AD232" s="557"/>
      <c r="AE232" s="559"/>
      <c r="AF232" s="557"/>
      <c r="AG232" s="557"/>
      <c r="AH232" s="557"/>
      <c r="AI232" s="557"/>
      <c r="AJ232" s="557"/>
      <c r="AK232" s="513"/>
      <c r="AL232" s="557"/>
      <c r="AM232" s="513"/>
      <c r="AN232" s="557"/>
      <c r="AO232" s="513"/>
      <c r="AP232" s="557"/>
      <c r="AQ232" s="513"/>
      <c r="AR232" s="557"/>
      <c r="AS232" s="513"/>
      <c r="AT232" s="557"/>
      <c r="AU232" s="514"/>
      <c r="AV232" s="557"/>
      <c r="AW232" s="514"/>
      <c r="AX232" s="557"/>
      <c r="AY232" s="514"/>
      <c r="AZ232" s="557"/>
      <c r="BA232" s="514"/>
      <c r="BB232" s="557"/>
      <c r="BC232" s="514"/>
      <c r="BD232" s="425"/>
      <c r="BE232" s="514"/>
      <c r="BF232" s="425"/>
      <c r="BG232" s="514"/>
      <c r="BH232" s="425"/>
      <c r="BI232" s="514"/>
      <c r="BJ232" s="425"/>
      <c r="BK232" s="514"/>
      <c r="BL232" s="425"/>
      <c r="BM232" s="425"/>
      <c r="BN232" s="425"/>
      <c r="BO232" s="425"/>
      <c r="BP232" s="425"/>
      <c r="BQ232" s="425"/>
      <c r="BR232" s="425"/>
      <c r="BS232" s="425"/>
      <c r="BT232" s="425"/>
      <c r="BU232" s="425"/>
      <c r="BV232" s="425"/>
      <c r="BW232" s="425"/>
      <c r="BX232" s="425"/>
      <c r="BY232" s="425"/>
      <c r="BZ232" s="425"/>
      <c r="CA232" s="425"/>
      <c r="CB232" s="425"/>
      <c r="CC232" s="425"/>
      <c r="CD232" s="425"/>
      <c r="CE232" s="425"/>
      <c r="CF232" s="425"/>
      <c r="CG232" s="425"/>
      <c r="CH232" s="425"/>
      <c r="CI232" s="425"/>
      <c r="CJ232" s="425"/>
      <c r="CK232" s="425"/>
      <c r="CL232" s="425"/>
      <c r="CM232" s="425"/>
      <c r="CN232" s="425"/>
      <c r="CO232" s="557"/>
      <c r="CP232" s="557"/>
      <c r="CQ232" s="557"/>
      <c r="CR232" s="557">
        <f>SUM(CR228:CR231)</f>
        <v>35653.737999999998</v>
      </c>
      <c r="CS232" s="570"/>
      <c r="CT232" s="557">
        <f>SUM(CT228:CT231)</f>
        <v>9232.16</v>
      </c>
      <c r="CU232" s="557">
        <f>SUM(CU228:CU231)</f>
        <v>14134.79</v>
      </c>
      <c r="CV232" s="425"/>
      <c r="CW232" s="557">
        <f>SUM(CW228:CW231)</f>
        <v>30672.74</v>
      </c>
      <c r="CX232" s="557"/>
      <c r="CY232" s="557"/>
      <c r="CZ232" s="425">
        <f>SUM(CZ228:CZ231)</f>
        <v>51477.57</v>
      </c>
      <c r="DA232" s="560">
        <f>SUM(DA228:DA231)</f>
        <v>141170.99799999999</v>
      </c>
      <c r="DB232" s="556">
        <f t="shared" ref="DB232" si="174">SUBTOTAL(9,DB228:DB230)</f>
        <v>0</v>
      </c>
      <c r="DC232" s="561"/>
      <c r="DD232" s="562"/>
      <c r="DE232" s="557"/>
      <c r="DF232" s="557"/>
      <c r="DG232" s="557"/>
      <c r="DH232" s="506"/>
      <c r="DI232" s="563"/>
      <c r="DJ232" s="563"/>
      <c r="DK232" s="564"/>
      <c r="DL232" s="520"/>
      <c r="DM232" s="520"/>
      <c r="DN232" s="631"/>
      <c r="DO232" s="631"/>
      <c r="DP232" s="631"/>
      <c r="DQ232" s="631"/>
      <c r="DR232" s="631"/>
      <c r="DS232" s="631"/>
      <c r="DT232" s="631"/>
      <c r="DU232" s="631"/>
      <c r="DV232" s="631"/>
      <c r="DW232" s="631"/>
      <c r="DX232" s="631"/>
      <c r="DY232" s="567"/>
      <c r="DZ232" s="568"/>
      <c r="EA232" s="568"/>
      <c r="EB232" s="569"/>
      <c r="EC232" s="570"/>
      <c r="ED232" s="570"/>
      <c r="EE232" s="567"/>
      <c r="EF232" s="567"/>
      <c r="EG232" s="567"/>
      <c r="EH232" s="567"/>
      <c r="EI232" s="567"/>
      <c r="EJ232" s="165"/>
      <c r="EK232" s="448"/>
      <c r="EL232" s="449"/>
      <c r="EM232" s="449"/>
      <c r="EN232" s="632"/>
      <c r="EO232" s="633"/>
      <c r="EP232" s="442"/>
      <c r="EQ232" s="442"/>
      <c r="ER232" s="442"/>
      <c r="ES232" s="442"/>
      <c r="ET232" s="442"/>
      <c r="EU232" s="442"/>
      <c r="EV232" s="442"/>
      <c r="EW232" s="442"/>
      <c r="EX232" s="442"/>
      <c r="EY232" s="442"/>
      <c r="EZ232" s="442"/>
      <c r="FA232" s="442"/>
      <c r="FB232" s="442"/>
      <c r="FC232" s="442"/>
      <c r="FD232" s="442"/>
      <c r="FE232" s="442"/>
      <c r="FF232" s="442"/>
      <c r="FG232" s="442"/>
      <c r="FH232" s="442"/>
      <c r="FI232" s="442"/>
      <c r="FJ232" s="442"/>
      <c r="FK232" s="442"/>
      <c r="FL232" s="442"/>
      <c r="FM232" s="442"/>
      <c r="FN232" s="442"/>
      <c r="FO232" s="442"/>
      <c r="FP232" s="442"/>
      <c r="FQ232" s="442"/>
      <c r="FR232" s="442"/>
      <c r="FS232" s="442"/>
      <c r="FT232" s="442"/>
      <c r="FU232" s="442"/>
      <c r="FV232" s="442"/>
      <c r="FW232" s="442"/>
      <c r="FX232" s="442"/>
      <c r="FY232" s="442"/>
      <c r="FZ232" s="442"/>
      <c r="GA232" s="442"/>
      <c r="GB232" s="442"/>
      <c r="GC232" s="442"/>
      <c r="GD232" s="442"/>
      <c r="GE232" s="442"/>
      <c r="GF232" s="442"/>
      <c r="GG232" s="442"/>
      <c r="GH232" s="442"/>
      <c r="GI232" s="442"/>
      <c r="GJ232" s="442"/>
      <c r="GK232" s="442"/>
      <c r="GL232" s="442"/>
      <c r="GM232" s="442"/>
      <c r="GN232" s="442"/>
      <c r="GO232" s="442"/>
      <c r="GP232" s="442"/>
      <c r="GQ232" s="442"/>
      <c r="GR232" s="442"/>
      <c r="GS232" s="442"/>
      <c r="GT232" s="442"/>
      <c r="GU232" s="442"/>
      <c r="GV232" s="442"/>
      <c r="GW232" s="442"/>
      <c r="GX232" s="442"/>
      <c r="GY232" s="442"/>
      <c r="GZ232" s="442"/>
      <c r="HA232" s="442"/>
      <c r="HB232" s="442"/>
      <c r="HC232" s="442"/>
      <c r="HD232" s="442"/>
      <c r="HE232" s="442"/>
      <c r="HF232" s="442"/>
      <c r="HG232" s="442"/>
      <c r="HH232" s="442"/>
      <c r="HI232" s="442"/>
      <c r="HJ232" s="442"/>
      <c r="HK232" s="442"/>
      <c r="HL232" s="442"/>
      <c r="HM232" s="442"/>
      <c r="HN232" s="442"/>
      <c r="HO232" s="442"/>
      <c r="HP232" s="442"/>
      <c r="HQ232" s="442"/>
      <c r="HR232" s="442"/>
      <c r="HS232" s="442"/>
      <c r="HT232" s="442"/>
      <c r="HU232" s="442"/>
      <c r="HV232" s="442"/>
      <c r="HW232" s="442"/>
      <c r="HX232" s="442"/>
      <c r="HY232" s="442"/>
      <c r="HZ232" s="442"/>
      <c r="IA232" s="442"/>
      <c r="IB232" s="442"/>
      <c r="IC232" s="442"/>
      <c r="ID232" s="442"/>
      <c r="IE232" s="442"/>
      <c r="IF232" s="442"/>
      <c r="IG232" s="442"/>
      <c r="IH232" s="442"/>
      <c r="II232" s="442"/>
      <c r="IJ232" s="442"/>
      <c r="IK232" s="442"/>
      <c r="IL232" s="442"/>
      <c r="IM232" s="442"/>
      <c r="IN232" s="442"/>
      <c r="IO232" s="442"/>
      <c r="IP232" s="442"/>
      <c r="IQ232" s="442"/>
      <c r="IR232" s="442"/>
      <c r="IS232" s="442"/>
      <c r="IT232" s="442"/>
      <c r="IU232" s="442"/>
      <c r="IV232" s="442"/>
      <c r="IW232" s="442"/>
      <c r="IX232" s="442"/>
      <c r="IY232" s="442"/>
      <c r="IZ232" s="442"/>
      <c r="JA232" s="442"/>
      <c r="JB232" s="442"/>
      <c r="JC232" s="442"/>
      <c r="JD232" s="442"/>
      <c r="JE232" s="442"/>
      <c r="JF232" s="442"/>
      <c r="JG232" s="442"/>
      <c r="JH232" s="442"/>
      <c r="JI232" s="442"/>
      <c r="JJ232" s="442"/>
      <c r="JK232" s="442"/>
      <c r="JL232" s="442"/>
      <c r="JM232" s="442"/>
      <c r="JN232" s="442"/>
      <c r="JO232" s="442"/>
      <c r="JP232" s="442"/>
      <c r="JQ232" s="442"/>
      <c r="JR232" s="442"/>
      <c r="JS232" s="442"/>
      <c r="JT232" s="442"/>
      <c r="JU232" s="442"/>
      <c r="JV232" s="442"/>
      <c r="JW232" s="442"/>
      <c r="JX232" s="442"/>
      <c r="JY232" s="442"/>
      <c r="JZ232" s="442"/>
      <c r="KA232" s="442"/>
      <c r="KB232" s="442"/>
      <c r="KC232" s="442"/>
      <c r="KD232" s="442"/>
      <c r="KE232" s="442"/>
      <c r="KF232" s="442"/>
      <c r="KG232" s="442"/>
      <c r="KH232" s="442"/>
      <c r="KI232" s="442"/>
      <c r="KJ232" s="442"/>
      <c r="KK232" s="442"/>
      <c r="KL232" s="442"/>
      <c r="KM232" s="442"/>
      <c r="KN232" s="442"/>
      <c r="KO232" s="442"/>
      <c r="KP232" s="442"/>
      <c r="KQ232" s="442"/>
      <c r="KR232" s="442"/>
      <c r="KS232" s="442"/>
      <c r="KT232" s="442"/>
      <c r="KU232" s="442"/>
      <c r="KV232" s="442"/>
      <c r="KW232" s="442"/>
      <c r="KX232" s="442"/>
      <c r="KY232" s="442"/>
      <c r="KZ232" s="442"/>
      <c r="LA232" s="442"/>
      <c r="LB232" s="442"/>
      <c r="LC232" s="442"/>
      <c r="LD232" s="442"/>
      <c r="LE232" s="442"/>
      <c r="LF232" s="442"/>
      <c r="LG232" s="442"/>
      <c r="LH232" s="442"/>
      <c r="LI232" s="442"/>
      <c r="LJ232" s="442"/>
      <c r="LK232" s="442"/>
      <c r="LL232" s="442"/>
      <c r="LM232" s="442"/>
      <c r="LN232" s="442"/>
      <c r="LO232" s="442"/>
      <c r="LP232" s="442"/>
      <c r="LQ232" s="442"/>
      <c r="LR232" s="442"/>
      <c r="LS232" s="442"/>
      <c r="LT232" s="442"/>
      <c r="LU232" s="442"/>
      <c r="LV232" s="442"/>
      <c r="LW232" s="442"/>
      <c r="LX232" s="442"/>
      <c r="LY232" s="442"/>
      <c r="LZ232" s="442"/>
      <c r="MA232" s="442"/>
      <c r="MB232" s="442"/>
      <c r="MC232" s="442"/>
      <c r="MD232" s="442"/>
      <c r="ME232" s="442"/>
      <c r="MF232" s="442"/>
      <c r="MG232" s="442"/>
      <c r="MH232" s="442"/>
      <c r="MI232" s="442"/>
      <c r="MJ232" s="442"/>
      <c r="MK232" s="442"/>
      <c r="ML232" s="442"/>
      <c r="MM232" s="442"/>
      <c r="MN232" s="442"/>
      <c r="MO232" s="442"/>
      <c r="MP232" s="442"/>
      <c r="MQ232" s="442"/>
      <c r="MR232" s="442"/>
      <c r="MS232" s="442"/>
      <c r="MT232" s="442"/>
      <c r="MU232" s="442"/>
      <c r="MV232" s="442"/>
      <c r="MW232" s="442"/>
      <c r="MX232" s="442"/>
      <c r="MY232" s="442"/>
      <c r="MZ232" s="442"/>
      <c r="NA232" s="442"/>
      <c r="NB232" s="442"/>
      <c r="NC232" s="442"/>
      <c r="ND232" s="442"/>
      <c r="NE232" s="442"/>
      <c r="NF232" s="442"/>
      <c r="NG232" s="442"/>
      <c r="NH232" s="442"/>
      <c r="NI232" s="442"/>
      <c r="NJ232" s="442"/>
      <c r="NK232" s="442"/>
      <c r="NL232" s="442"/>
      <c r="NM232" s="442"/>
      <c r="NN232" s="442"/>
      <c r="NO232" s="442"/>
      <c r="NP232" s="442"/>
      <c r="NQ232" s="442"/>
      <c r="NR232" s="442"/>
      <c r="NS232" s="442"/>
      <c r="NT232" s="442"/>
      <c r="NU232" s="442"/>
      <c r="NV232" s="442"/>
      <c r="NW232" s="442"/>
      <c r="NX232" s="442"/>
      <c r="NY232" s="442"/>
      <c r="NZ232" s="442"/>
      <c r="OA232" s="442"/>
      <c r="OB232" s="442"/>
      <c r="OC232" s="442"/>
      <c r="OD232" s="442"/>
      <c r="OE232" s="442"/>
      <c r="OF232" s="442"/>
      <c r="OG232" s="442"/>
      <c r="OH232" s="442"/>
      <c r="OI232" s="442"/>
      <c r="OJ232" s="442"/>
      <c r="OK232" s="442"/>
      <c r="OL232" s="442"/>
      <c r="OM232" s="442"/>
      <c r="ON232" s="442"/>
      <c r="OO232" s="442"/>
      <c r="OP232" s="442"/>
      <c r="OQ232" s="442"/>
      <c r="OR232" s="442"/>
      <c r="OS232" s="442"/>
      <c r="OT232" s="442"/>
      <c r="OU232" s="442"/>
      <c r="OV232" s="442"/>
      <c r="OW232" s="442"/>
      <c r="OX232" s="442"/>
      <c r="OY232" s="442"/>
      <c r="OZ232" s="442"/>
      <c r="PA232" s="442"/>
      <c r="PB232" s="442"/>
      <c r="PC232" s="442"/>
      <c r="PD232" s="442"/>
      <c r="PE232" s="442"/>
      <c r="PF232" s="442"/>
      <c r="PG232" s="442"/>
      <c r="PH232" s="442"/>
      <c r="PI232" s="442"/>
      <c r="PJ232" s="442"/>
      <c r="PK232" s="442"/>
      <c r="PL232" s="442"/>
      <c r="PM232" s="442"/>
      <c r="PN232" s="442"/>
      <c r="PO232" s="442"/>
      <c r="PP232" s="442"/>
      <c r="PQ232" s="442"/>
      <c r="PR232" s="442"/>
      <c r="PS232" s="442"/>
      <c r="PT232" s="442"/>
      <c r="PU232" s="442"/>
      <c r="PV232" s="442"/>
      <c r="PW232" s="442"/>
      <c r="PX232" s="442"/>
      <c r="PY232" s="442"/>
      <c r="PZ232" s="442"/>
      <c r="QA232" s="442"/>
      <c r="QB232" s="442"/>
      <c r="QC232" s="442"/>
      <c r="QD232" s="442"/>
      <c r="QE232" s="442"/>
      <c r="QF232" s="442"/>
      <c r="QG232" s="442"/>
      <c r="QH232" s="442"/>
      <c r="QI232" s="442"/>
      <c r="QJ232" s="442"/>
      <c r="QK232" s="442"/>
      <c r="QL232" s="442"/>
      <c r="QM232" s="442"/>
      <c r="QN232" s="442"/>
      <c r="QO232" s="442"/>
      <c r="QP232" s="442"/>
      <c r="QQ232" s="442"/>
      <c r="QR232" s="442"/>
      <c r="QS232" s="442"/>
      <c r="QT232" s="442"/>
      <c r="QU232" s="442"/>
      <c r="QV232" s="442"/>
      <c r="QW232" s="442"/>
      <c r="QX232" s="442"/>
      <c r="QY232" s="442"/>
      <c r="QZ232" s="442"/>
      <c r="RA232" s="442"/>
      <c r="RB232" s="442"/>
      <c r="RC232" s="442"/>
      <c r="RD232" s="442"/>
      <c r="RE232" s="442"/>
      <c r="RF232" s="442"/>
      <c r="RG232" s="442"/>
      <c r="RH232" s="442"/>
      <c r="RI232" s="442"/>
      <c r="RJ232" s="442"/>
      <c r="RK232" s="442"/>
      <c r="RL232" s="442"/>
      <c r="RM232" s="442"/>
      <c r="RN232" s="442"/>
      <c r="RO232" s="442"/>
      <c r="RP232" s="442"/>
      <c r="RQ232" s="442"/>
      <c r="RR232" s="442"/>
      <c r="RS232" s="442"/>
      <c r="RT232" s="442"/>
      <c r="RU232" s="442"/>
      <c r="RV232" s="442"/>
      <c r="RW232" s="442"/>
      <c r="RX232" s="442"/>
      <c r="RY232" s="442"/>
      <c r="RZ232" s="442"/>
      <c r="SA232" s="442"/>
      <c r="SB232" s="442"/>
      <c r="SC232" s="442"/>
      <c r="SD232" s="442"/>
      <c r="SE232" s="442"/>
      <c r="SF232" s="442"/>
      <c r="SG232" s="442"/>
      <c r="SH232" s="442"/>
      <c r="SI232" s="442"/>
      <c r="SJ232" s="442"/>
      <c r="SK232" s="442"/>
      <c r="SL232" s="442"/>
      <c r="SM232" s="442"/>
      <c r="SN232" s="442"/>
      <c r="SO232" s="442"/>
      <c r="SP232" s="442"/>
      <c r="SQ232" s="442"/>
      <c r="SR232" s="442"/>
      <c r="SS232" s="442"/>
      <c r="ST232" s="442"/>
      <c r="SU232" s="442"/>
      <c r="SV232" s="442"/>
      <c r="SW232" s="442"/>
      <c r="SX232" s="442"/>
      <c r="SY232" s="442"/>
      <c r="SZ232" s="442"/>
      <c r="TA232" s="442"/>
      <c r="TB232" s="442"/>
      <c r="TC232" s="442"/>
      <c r="TD232" s="442"/>
      <c r="TE232" s="442"/>
      <c r="TF232" s="442"/>
      <c r="TG232" s="442"/>
      <c r="TH232" s="442"/>
      <c r="TI232" s="442"/>
      <c r="TJ232" s="442"/>
      <c r="TK232" s="442"/>
      <c r="TL232" s="442"/>
      <c r="TM232" s="442"/>
      <c r="TN232" s="442"/>
      <c r="TO232" s="442"/>
      <c r="TP232" s="442"/>
      <c r="TQ232" s="442"/>
      <c r="TR232" s="442"/>
      <c r="TS232" s="442"/>
      <c r="TT232" s="442"/>
      <c r="TU232" s="442"/>
      <c r="TV232" s="442"/>
      <c r="TW232" s="442"/>
      <c r="TX232" s="442"/>
      <c r="TY232" s="442"/>
      <c r="TZ232" s="442"/>
      <c r="UA232" s="442"/>
      <c r="UB232" s="442"/>
      <c r="UC232" s="442"/>
      <c r="UD232" s="442"/>
      <c r="UE232" s="442"/>
      <c r="UF232" s="442"/>
      <c r="UG232" s="442"/>
      <c r="UH232" s="442"/>
      <c r="UI232" s="442"/>
      <c r="UJ232" s="442"/>
      <c r="UK232" s="442"/>
      <c r="UL232" s="442"/>
      <c r="UM232" s="442"/>
      <c r="UN232" s="442"/>
      <c r="UO232" s="442"/>
      <c r="UP232" s="442"/>
      <c r="UQ232" s="442"/>
      <c r="UR232" s="442"/>
      <c r="US232" s="442"/>
      <c r="UT232" s="442"/>
      <c r="UU232" s="442"/>
      <c r="UV232" s="442"/>
      <c r="UW232" s="442"/>
      <c r="UX232" s="442"/>
      <c r="UY232" s="442"/>
      <c r="UZ232" s="442"/>
      <c r="VA232" s="442"/>
      <c r="VB232" s="442"/>
      <c r="VC232" s="442"/>
      <c r="VD232" s="442"/>
      <c r="VE232" s="442"/>
      <c r="VF232" s="442"/>
      <c r="VG232" s="442"/>
      <c r="VH232" s="442"/>
      <c r="VI232" s="442"/>
      <c r="VJ232" s="442"/>
      <c r="VK232" s="442"/>
      <c r="VL232" s="442"/>
      <c r="VM232" s="442"/>
      <c r="VN232" s="442"/>
      <c r="VO232" s="442"/>
      <c r="VP232" s="442"/>
      <c r="VQ232" s="442"/>
      <c r="VR232" s="442"/>
      <c r="VS232" s="442"/>
      <c r="VT232" s="442"/>
      <c r="VU232" s="442"/>
      <c r="VV232" s="442"/>
      <c r="VW232" s="442"/>
      <c r="VX232" s="442"/>
      <c r="VY232" s="442"/>
      <c r="VZ232" s="442"/>
      <c r="WA232" s="442"/>
      <c r="WB232" s="442"/>
      <c r="WC232" s="442"/>
      <c r="WD232" s="442"/>
      <c r="WE232" s="442"/>
      <c r="WF232" s="442"/>
      <c r="WG232" s="442"/>
      <c r="WH232" s="442"/>
      <c r="WI232" s="442"/>
      <c r="WJ232" s="442"/>
      <c r="WK232" s="442"/>
      <c r="WL232" s="442"/>
      <c r="WM232" s="442"/>
      <c r="WN232" s="442"/>
      <c r="WO232" s="442"/>
      <c r="WP232" s="442"/>
      <c r="WQ232" s="442"/>
      <c r="WR232" s="442"/>
      <c r="WS232" s="442"/>
      <c r="WT232" s="442"/>
      <c r="WU232" s="442"/>
      <c r="WV232" s="442"/>
      <c r="WW232" s="442"/>
      <c r="WX232" s="442"/>
      <c r="WY232" s="442"/>
      <c r="WZ232" s="442"/>
      <c r="XA232" s="442"/>
      <c r="XB232" s="442"/>
      <c r="XC232" s="442"/>
      <c r="XD232" s="442"/>
      <c r="XE232" s="442"/>
      <c r="XF232" s="442"/>
      <c r="XG232" s="442"/>
      <c r="XH232" s="442"/>
      <c r="XI232" s="442"/>
      <c r="XJ232" s="442"/>
      <c r="XK232" s="442"/>
      <c r="XL232" s="442"/>
      <c r="XM232" s="442"/>
      <c r="XN232" s="442"/>
      <c r="XO232" s="442"/>
      <c r="XP232" s="442"/>
      <c r="XQ232" s="442"/>
      <c r="XR232" s="442"/>
      <c r="XS232" s="442"/>
      <c r="XT232" s="442"/>
      <c r="XU232" s="442"/>
      <c r="XV232" s="442"/>
      <c r="XW232" s="442"/>
      <c r="XX232" s="442"/>
      <c r="XY232" s="442"/>
      <c r="XZ232" s="442"/>
      <c r="YA232" s="442"/>
      <c r="YB232" s="442"/>
      <c r="YC232" s="442"/>
      <c r="YD232" s="442"/>
      <c r="YE232" s="442"/>
      <c r="YF232" s="442"/>
      <c r="YG232" s="442"/>
      <c r="YH232" s="442"/>
      <c r="YI232" s="442"/>
      <c r="YJ232" s="442"/>
      <c r="YK232" s="442"/>
      <c r="YL232" s="442"/>
      <c r="YM232" s="442"/>
      <c r="YN232" s="442"/>
      <c r="YO232" s="442"/>
      <c r="YP232" s="442"/>
      <c r="YQ232" s="442"/>
      <c r="YR232" s="442"/>
      <c r="YS232" s="442"/>
      <c r="YT232" s="442"/>
      <c r="YU232" s="442"/>
      <c r="YV232" s="442"/>
      <c r="YW232" s="442"/>
      <c r="YX232" s="442"/>
      <c r="YY232" s="442"/>
      <c r="YZ232" s="442"/>
      <c r="ZA232" s="442"/>
      <c r="ZB232" s="442"/>
      <c r="ZC232" s="442"/>
      <c r="ZD232" s="442"/>
      <c r="ZE232" s="442"/>
      <c r="ZF232" s="442"/>
      <c r="ZG232" s="442"/>
      <c r="ZH232" s="442"/>
      <c r="ZI232" s="442"/>
      <c r="ZJ232" s="442"/>
      <c r="ZK232" s="442"/>
      <c r="ZL232" s="442"/>
      <c r="ZM232" s="442"/>
      <c r="ZN232" s="442"/>
      <c r="ZO232" s="442"/>
      <c r="ZP232" s="442"/>
      <c r="ZQ232" s="442"/>
      <c r="ZR232" s="442"/>
      <c r="ZS232" s="442"/>
      <c r="ZT232" s="442"/>
      <c r="ZU232" s="442"/>
      <c r="ZV232" s="442"/>
      <c r="ZW232" s="442"/>
      <c r="ZX232" s="442"/>
      <c r="ZY232" s="442"/>
      <c r="ZZ232" s="442"/>
      <c r="AAA232" s="442"/>
      <c r="AAB232" s="442"/>
      <c r="AAC232" s="442"/>
      <c r="AAD232" s="442"/>
      <c r="AAE232" s="442"/>
      <c r="AAF232" s="442"/>
      <c r="AAG232" s="442"/>
      <c r="AAH232" s="442"/>
      <c r="AAI232" s="442"/>
      <c r="AAJ232" s="442"/>
      <c r="AAK232" s="442"/>
      <c r="AAL232" s="442"/>
      <c r="AAM232" s="442"/>
      <c r="AAN232" s="442"/>
      <c r="AAO232" s="442"/>
      <c r="AAP232" s="442"/>
      <c r="AAQ232" s="442"/>
      <c r="AAR232" s="442"/>
      <c r="AAS232" s="442"/>
      <c r="AAT232" s="442"/>
      <c r="AAU232" s="442"/>
      <c r="AAV232" s="442"/>
      <c r="AAW232" s="442"/>
      <c r="AAX232" s="442"/>
      <c r="AAY232" s="442"/>
      <c r="AAZ232" s="442"/>
      <c r="ABA232" s="442"/>
      <c r="ABB232" s="442"/>
      <c r="ABC232" s="442"/>
      <c r="ABD232" s="442"/>
      <c r="ABE232" s="442"/>
      <c r="ABF232" s="442"/>
      <c r="ABG232" s="442"/>
      <c r="ABH232" s="442"/>
      <c r="ABI232" s="442"/>
      <c r="ABJ232" s="442"/>
      <c r="ABK232" s="442"/>
      <c r="ABL232" s="442"/>
      <c r="ABM232" s="442"/>
      <c r="ABN232" s="442"/>
      <c r="ABO232" s="442"/>
      <c r="ABP232" s="442"/>
      <c r="ABQ232" s="442"/>
      <c r="ABR232" s="442"/>
      <c r="ABS232" s="442"/>
      <c r="ABT232" s="442"/>
      <c r="ABU232" s="442"/>
      <c r="ABV232" s="442"/>
      <c r="ABW232" s="442"/>
      <c r="ABX232" s="442"/>
      <c r="ABY232" s="442"/>
      <c r="ABZ232" s="442"/>
      <c r="ACA232" s="442"/>
      <c r="ACB232" s="442"/>
      <c r="ACC232" s="442"/>
      <c r="ACD232" s="442"/>
      <c r="ACE232" s="442"/>
      <c r="ACF232" s="442"/>
      <c r="ACG232" s="442"/>
      <c r="ACH232" s="442"/>
      <c r="ACI232" s="442"/>
      <c r="ACJ232" s="442"/>
      <c r="ACK232" s="442"/>
      <c r="ACL232" s="442"/>
      <c r="ACM232" s="442"/>
      <c r="ACN232" s="442"/>
      <c r="ACO232" s="442"/>
      <c r="ACP232" s="442"/>
      <c r="ACQ232" s="442"/>
      <c r="ACR232" s="442"/>
      <c r="ACS232" s="442"/>
      <c r="ACT232" s="442"/>
      <c r="ACU232" s="442"/>
      <c r="ACV232" s="442"/>
      <c r="ACW232" s="442"/>
      <c r="ACX232" s="442"/>
      <c r="ACY232" s="442"/>
      <c r="ACZ232" s="442"/>
      <c r="ADA232" s="442"/>
      <c r="ADB232" s="442"/>
      <c r="ADC232" s="442"/>
      <c r="ADD232" s="442"/>
      <c r="ADE232" s="442"/>
      <c r="ADF232" s="442"/>
      <c r="ADG232" s="442"/>
      <c r="ADH232" s="442"/>
      <c r="ADI232" s="442"/>
      <c r="ADJ232" s="442"/>
      <c r="ADK232" s="442"/>
      <c r="ADL232" s="442"/>
      <c r="ADM232" s="442"/>
      <c r="ADN232" s="442"/>
      <c r="ADO232" s="442"/>
      <c r="ADP232" s="442"/>
      <c r="ADQ232" s="442"/>
      <c r="ADR232" s="442"/>
      <c r="ADS232" s="442"/>
      <c r="ADT232" s="442"/>
      <c r="ADU232" s="442"/>
      <c r="ADV232" s="442"/>
      <c r="ADW232" s="442"/>
      <c r="ADX232" s="442"/>
      <c r="ADY232" s="442"/>
      <c r="ADZ232" s="442"/>
      <c r="AEA232" s="442"/>
      <c r="AEB232" s="442"/>
      <c r="AEC232" s="442"/>
      <c r="AED232" s="442"/>
      <c r="AEE232" s="442"/>
      <c r="AEF232" s="442"/>
      <c r="AEG232" s="442"/>
      <c r="AEH232" s="442"/>
      <c r="AEI232" s="442"/>
      <c r="AEJ232" s="442"/>
      <c r="AEK232" s="442"/>
      <c r="AEL232" s="442"/>
      <c r="AEM232" s="442"/>
      <c r="AEN232" s="442"/>
      <c r="AEO232" s="442"/>
      <c r="AEP232" s="442"/>
      <c r="AEQ232" s="442"/>
      <c r="AER232" s="442"/>
      <c r="AES232" s="442"/>
      <c r="AET232" s="442"/>
      <c r="AEU232" s="442"/>
      <c r="AEV232" s="442"/>
      <c r="AEW232" s="442"/>
      <c r="AEX232" s="442"/>
      <c r="AEY232" s="442"/>
      <c r="AEZ232" s="442"/>
      <c r="AFA232" s="442"/>
      <c r="AFB232" s="442"/>
      <c r="AFC232" s="442"/>
      <c r="AFD232" s="442"/>
      <c r="AFE232" s="442"/>
      <c r="AFF232" s="442"/>
      <c r="AFG232" s="442"/>
      <c r="AFH232" s="442"/>
      <c r="AFI232" s="442"/>
      <c r="AFJ232" s="442"/>
      <c r="AFK232" s="442"/>
      <c r="AFL232" s="442"/>
      <c r="AFM232" s="442"/>
      <c r="AFN232" s="442"/>
      <c r="AFO232" s="442"/>
      <c r="AFP232" s="442"/>
      <c r="AFQ232" s="442"/>
      <c r="AFR232" s="442"/>
      <c r="AFS232" s="442"/>
      <c r="AFT232" s="442"/>
      <c r="AFU232" s="442"/>
      <c r="AFV232" s="442"/>
      <c r="AFW232" s="442"/>
      <c r="AFX232" s="442"/>
      <c r="AFY232" s="442"/>
      <c r="AFZ232" s="442"/>
      <c r="AGA232" s="442"/>
      <c r="AGB232" s="442"/>
      <c r="AGC232" s="442"/>
      <c r="AGD232" s="442"/>
      <c r="AGE232" s="442"/>
      <c r="AGF232" s="442"/>
      <c r="AGG232" s="442"/>
      <c r="AGH232" s="442"/>
      <c r="AGI232" s="442"/>
      <c r="AGJ232" s="442"/>
      <c r="AGK232" s="442"/>
      <c r="AGL232" s="442"/>
      <c r="AGM232" s="442"/>
      <c r="AGN232" s="442"/>
      <c r="AGO232" s="442"/>
      <c r="AGP232" s="442"/>
      <c r="AGQ232" s="442"/>
      <c r="AGR232" s="442"/>
      <c r="AGS232" s="442"/>
      <c r="AGT232" s="442"/>
      <c r="AGU232" s="442"/>
      <c r="AGV232" s="442"/>
      <c r="AGW232" s="442"/>
      <c r="AGX232" s="442"/>
      <c r="AGY232" s="442"/>
      <c r="AGZ232" s="442"/>
      <c r="AHA232" s="442"/>
      <c r="AHB232" s="442"/>
      <c r="AHC232" s="442"/>
      <c r="AHD232" s="442"/>
      <c r="AHE232" s="442"/>
      <c r="AHF232" s="442"/>
      <c r="AHG232" s="442"/>
      <c r="AHH232" s="442"/>
      <c r="AHI232" s="442"/>
      <c r="AHJ232" s="442"/>
      <c r="AHK232" s="442"/>
      <c r="AHL232" s="442"/>
      <c r="AHM232" s="442"/>
      <c r="AHN232" s="442"/>
      <c r="AHO232" s="442"/>
      <c r="AHP232" s="442"/>
      <c r="AHQ232" s="442"/>
      <c r="AHR232" s="442"/>
      <c r="AHS232" s="442"/>
      <c r="AHT232" s="442"/>
      <c r="AHU232" s="442"/>
      <c r="AHV232" s="442"/>
      <c r="AHW232" s="442"/>
      <c r="AHX232" s="442"/>
      <c r="AHY232" s="442"/>
      <c r="AHZ232" s="442"/>
      <c r="AIA232" s="442"/>
      <c r="AIB232" s="442"/>
      <c r="AIC232" s="442"/>
      <c r="AID232" s="442"/>
      <c r="AIE232" s="442"/>
      <c r="AIF232" s="442"/>
      <c r="AIG232" s="442"/>
      <c r="AIH232" s="442"/>
      <c r="AII232" s="442"/>
      <c r="AIJ232" s="442"/>
      <c r="AIK232" s="442"/>
      <c r="AIL232" s="442"/>
      <c r="AIM232" s="442"/>
      <c r="AIN232" s="442"/>
      <c r="AIO232" s="442"/>
      <c r="AIP232" s="442"/>
      <c r="AIQ232" s="442"/>
      <c r="AIR232" s="442"/>
      <c r="AIS232" s="442"/>
      <c r="AIT232" s="442"/>
      <c r="AIU232" s="442"/>
      <c r="AIV232" s="442"/>
      <c r="AIW232" s="442"/>
      <c r="AIX232" s="442"/>
      <c r="AIY232" s="442"/>
      <c r="AIZ232" s="442"/>
      <c r="AJA232" s="442"/>
      <c r="AJB232" s="442"/>
      <c r="AJC232" s="442"/>
      <c r="AJD232" s="442"/>
      <c r="AJE232" s="442"/>
      <c r="AJF232" s="442"/>
      <c r="AJG232" s="442"/>
      <c r="AJH232" s="442"/>
      <c r="AJI232" s="442"/>
      <c r="AJJ232" s="442"/>
      <c r="AJK232" s="442"/>
      <c r="AJL232" s="442"/>
      <c r="AJM232" s="442"/>
      <c r="AJN232" s="442"/>
      <c r="AJO232" s="442"/>
      <c r="AJP232" s="442"/>
      <c r="AJQ232" s="442"/>
      <c r="AJR232" s="442"/>
      <c r="AJS232" s="442"/>
      <c r="AJT232" s="442"/>
      <c r="AJU232" s="442"/>
      <c r="AJV232" s="442"/>
      <c r="AJW232" s="442"/>
      <c r="AJX232" s="442"/>
      <c r="AJY232" s="442"/>
      <c r="AJZ232" s="442"/>
      <c r="AKA232" s="442"/>
      <c r="AKB232" s="442"/>
      <c r="AKC232" s="442"/>
      <c r="AKD232" s="442"/>
      <c r="AKE232" s="442"/>
      <c r="AKF232" s="442"/>
      <c r="AKG232" s="442"/>
      <c r="AKH232" s="442"/>
      <c r="AKI232" s="442"/>
      <c r="AKJ232" s="442"/>
      <c r="AKK232" s="442"/>
      <c r="AKL232" s="442"/>
      <c r="AKM232" s="442"/>
      <c r="AKN232" s="442"/>
      <c r="AKO232" s="442"/>
      <c r="AKP232" s="442"/>
      <c r="AKQ232" s="442"/>
      <c r="AKR232" s="442"/>
      <c r="AKS232" s="442"/>
      <c r="AKT232" s="442"/>
      <c r="AKU232" s="442"/>
      <c r="AKV232" s="442"/>
      <c r="AKW232" s="442"/>
      <c r="AKX232" s="442"/>
      <c r="AKY232" s="442"/>
      <c r="AKZ232" s="442"/>
      <c r="ALA232" s="442"/>
      <c r="ALB232" s="442"/>
      <c r="ALC232" s="442"/>
      <c r="ALD232" s="442"/>
      <c r="ALE232" s="442"/>
      <c r="ALF232" s="442"/>
      <c r="ALG232" s="442"/>
      <c r="ALH232" s="442"/>
      <c r="ALI232" s="442"/>
      <c r="ALJ232" s="442"/>
      <c r="ALK232" s="442"/>
      <c r="ALL232" s="442"/>
      <c r="ALM232" s="442"/>
      <c r="ALN232" s="442"/>
      <c r="ALO232" s="442"/>
      <c r="ALP232" s="442"/>
      <c r="ALQ232" s="442"/>
      <c r="ALR232" s="442"/>
      <c r="ALS232" s="442"/>
      <c r="ALT232" s="442"/>
      <c r="ALU232" s="442"/>
      <c r="ALV232" s="442"/>
      <c r="ALW232" s="442"/>
      <c r="ALX232" s="442"/>
      <c r="ALY232" s="442"/>
      <c r="ALZ232" s="442"/>
      <c r="AMA232" s="442"/>
      <c r="AMB232" s="442"/>
      <c r="AMC232" s="442"/>
      <c r="AMD232" s="442"/>
      <c r="AME232" s="442"/>
      <c r="AMF232" s="442"/>
      <c r="AMG232" s="442"/>
      <c r="AMH232" s="442"/>
      <c r="AMI232" s="442"/>
      <c r="AMJ232" s="442"/>
      <c r="AMK232" s="442"/>
      <c r="AML232" s="442"/>
      <c r="AMM232" s="442"/>
      <c r="AMN232" s="442"/>
      <c r="AMO232" s="442"/>
      <c r="AMP232" s="442"/>
      <c r="AMQ232" s="442"/>
      <c r="AMR232" s="442"/>
      <c r="AMS232" s="442"/>
      <c r="AMT232" s="442"/>
      <c r="AMU232" s="442"/>
      <c r="AMV232" s="442"/>
      <c r="AMW232" s="442"/>
      <c r="AMX232" s="442"/>
      <c r="AMY232" s="442"/>
      <c r="AMZ232" s="442"/>
      <c r="ANA232" s="442"/>
      <c r="ANB232" s="442"/>
      <c r="ANC232" s="442"/>
      <c r="AND232" s="442"/>
      <c r="ANE232" s="442"/>
      <c r="ANF232" s="442"/>
      <c r="ANG232" s="442"/>
      <c r="ANH232" s="442"/>
      <c r="ANI232" s="442"/>
      <c r="ANJ232" s="442"/>
    </row>
    <row r="233" spans="1:1050" ht="26.1" customHeight="1" outlineLevel="2" x14ac:dyDescent="0.2">
      <c r="A233" s="386">
        <f>EJ233</f>
        <v>934</v>
      </c>
      <c r="B233" s="387" t="s">
        <v>137</v>
      </c>
      <c r="C233" s="387" t="s">
        <v>178</v>
      </c>
      <c r="D233" s="387" t="s">
        <v>114</v>
      </c>
      <c r="E233" s="387" t="s">
        <v>234</v>
      </c>
      <c r="F233" s="387"/>
      <c r="G233" s="388" t="s">
        <v>235</v>
      </c>
      <c r="H233" s="389" t="s">
        <v>130</v>
      </c>
      <c r="I233" s="389">
        <v>22</v>
      </c>
      <c r="J233" s="391">
        <v>564.39</v>
      </c>
      <c r="K233" s="391">
        <v>100.98</v>
      </c>
      <c r="L233" s="391">
        <v>390.4</v>
      </c>
      <c r="M233" s="391">
        <v>653.72</v>
      </c>
      <c r="N233" s="391"/>
      <c r="O233" s="391"/>
      <c r="P233" s="391"/>
      <c r="Q233" s="391"/>
      <c r="R233" s="391"/>
      <c r="S233" s="391"/>
      <c r="T233" s="391">
        <f>SUM(J233:S233)</f>
        <v>1709.49</v>
      </c>
      <c r="U233" s="391">
        <f>(((J233+K233+L233+N233+P233)*14)+((M233+O233+Q233+R233+S233)*12))</f>
        <v>22625.42</v>
      </c>
      <c r="V233" s="389">
        <v>6</v>
      </c>
      <c r="W233" s="392">
        <v>22</v>
      </c>
      <c r="X233" s="393">
        <f>VLOOKUP(W233,'[1]PPTOS GENERALES 2024'!$AL$11:$AN$40,3)*Y233</f>
        <v>612.99</v>
      </c>
      <c r="Y233" s="394">
        <v>1</v>
      </c>
      <c r="Z233" s="395">
        <f>VLOOKUP(C233,'[1]PPTOS GENERALES 2024'!$AL$3:$AO$8,4)*Y233</f>
        <v>865.68</v>
      </c>
      <c r="AA233" s="395">
        <f>VLOOKUP(C233,'[1]PPTOS GENERALES 2024'!$AL$3:$AP$8,5)*DM233*Y233</f>
        <v>401.28</v>
      </c>
      <c r="AB233" s="395">
        <f>VLOOKUP(C233,'[1]PPTOS GENERALES 2024'!$R$3:$V$8,5)*5</f>
        <v>131.1</v>
      </c>
      <c r="AC233" s="391">
        <f>VLOOKUP(C233,'[1]PPTOS GENERALES 2024'!$AU$3:$AV$8,2)*Y233</f>
        <v>748.20899999999995</v>
      </c>
      <c r="AD233" s="391">
        <f>VLOOKUP(C233,'[1]PPTOS GENERALES 2024'!$AU$3:$AW$8,3)*DM233*Y233</f>
        <v>346.39533333333327</v>
      </c>
      <c r="AE233" s="396">
        <f>VLOOKUP(I233,'[1]PPTOS GENERALES 2024'!$AL$11:$AN$40,3)*Y233</f>
        <v>612.99</v>
      </c>
      <c r="AF233" s="391">
        <f>X233-AE233</f>
        <v>0</v>
      </c>
      <c r="AG233" s="391">
        <f>VLOOKUP(V233,'[1]PPTOS GENERALES 2024'!$AL$45:$AU$56,10)*Y233</f>
        <v>562.53</v>
      </c>
      <c r="AH233" s="391"/>
      <c r="AI233" s="391"/>
      <c r="AJ233" s="391">
        <f>38.1*1.0225</f>
        <v>38.957250000000002</v>
      </c>
      <c r="AK233" s="397"/>
      <c r="AL233" s="391">
        <f>VLOOKUP(V233,'[1]PPTOS GENERALES 2024'!$AL$45:$BB$56,12)*AK233</f>
        <v>0</v>
      </c>
      <c r="AM233" s="397">
        <v>1</v>
      </c>
      <c r="AN233" s="391">
        <f>VLOOKUP(V233,'[1]PPTOS GENERALES 2024'!$AL$45:$BB$56,14)*AM233</f>
        <v>507.70800000000003</v>
      </c>
      <c r="AO233" s="397"/>
      <c r="AP233" s="391">
        <f>VLOOKUP(V233,'[1]PPTOS GENERALES 2024'!$AL$45:$BB$56,15)*AO233</f>
        <v>0</v>
      </c>
      <c r="AQ233" s="397"/>
      <c r="AR233" s="391">
        <f>VLOOKUP(V233,'[1]PPTOS GENERALES 2024'!$AL$45:$BB$56,17)*AQ233</f>
        <v>0</v>
      </c>
      <c r="AS233" s="397"/>
      <c r="AT233" s="391">
        <f>VLOOKUP(V233,'[1]PPTOS GENERALES 2024'!$AL$45:$BG$56,18)*AS233</f>
        <v>0</v>
      </c>
      <c r="AU233" s="398"/>
      <c r="AV233" s="391">
        <f>VLOOKUP(V233,'[1]PPTOS GENERALES 2024'!$AL$45:$BG$56,19)*AU233</f>
        <v>0</v>
      </c>
      <c r="AW233" s="398"/>
      <c r="AX233" s="391">
        <f>VLOOKUP(V233,'[1]PPTOS GENERALES 2024'!$AL$45:$BG$56,20)*AW233</f>
        <v>0</v>
      </c>
      <c r="AY233" s="398"/>
      <c r="AZ233" s="391">
        <f>VLOOKUP(V233,'[1]PPTOS GENERALES 2024'!$AL$45:$BG$56,21)*AY233</f>
        <v>0</v>
      </c>
      <c r="BA233" s="398"/>
      <c r="BB233" s="391">
        <f>VLOOKUP(V233,'[1]PPTOS GENERALES 2024'!$AL$45:$BG$56,22)*BA233</f>
        <v>0</v>
      </c>
      <c r="BC233" s="398"/>
      <c r="BD233" s="270">
        <f>VLOOKUP(V233,'[1]PPTOS GENERALES 2024'!$AL$45:$BZ$56,23)*BC233</f>
        <v>0</v>
      </c>
      <c r="BE233" s="398"/>
      <c r="BF233" s="270">
        <f>VLOOKUP(V233,'[1]PPTOS GENERALES 2024'!$AL$45:$BZ$56,24)*BE233</f>
        <v>0</v>
      </c>
      <c r="BG233" s="398"/>
      <c r="BH233" s="270">
        <f>VLOOKUP(V233,'[1]PPTOS GENERALES 2024'!$AL$45:$BZ$56,25)*BG233</f>
        <v>0</v>
      </c>
      <c r="BI233" s="398"/>
      <c r="BJ233" s="270">
        <f>VLOOKUP(V233,'[1]PPTOS GENERALES 2024'!$AL$45:$BZ$56,26)*BI233</f>
        <v>0</v>
      </c>
      <c r="BK233" s="398"/>
      <c r="BL233" s="270">
        <f>VLOOKUP(V233,'[1]PPTOS GENERALES 2024'!$AL$45:$BZ$56,27)*BK233</f>
        <v>0</v>
      </c>
      <c r="BM233" s="270"/>
      <c r="BN233" s="270">
        <f>VLOOKUP(V233,'[1]PPTOS GENERALES 2024'!$AL$45:$BZ$56,28)*BM233</f>
        <v>0</v>
      </c>
      <c r="BO233" s="270"/>
      <c r="BP233" s="270">
        <f>VLOOKUP(V233,'[1]PPTOS GENERALES 2024'!$AL$45:$BZ$56,29)*BO233</f>
        <v>0</v>
      </c>
      <c r="BQ233" s="270"/>
      <c r="BR233" s="270">
        <f>VLOOKUP(V233,'[1]PPTOS GENERALES 2024'!$AL$45:$BZ$56,30)*BQ233</f>
        <v>0</v>
      </c>
      <c r="BS233" s="270"/>
      <c r="BT233" s="270">
        <f>VLOOKUP(V233,'[1]PPTOS GENERALES 2024'!$AL$45:$BZ$56,31)*BS233</f>
        <v>0</v>
      </c>
      <c r="BU233" s="270"/>
      <c r="BV233" s="270">
        <f>VLOOKUP(V233,'[1]PPTOS GENERALES 2024'!$AL$45:$BZ$56,32)*BU233</f>
        <v>0</v>
      </c>
      <c r="BW233" s="270"/>
      <c r="BX233" s="270">
        <f>VLOOKUP(V233,'[1]PPTOS GENERALES 2024'!$AL$45:$BZ$56,33)*BW233</f>
        <v>0</v>
      </c>
      <c r="BY233" s="270"/>
      <c r="BZ233" s="270">
        <f>VLOOKUP(V233,'[1]PPTOS GENERALES 2024'!$AL$45:$BZ$56,34)*BY233</f>
        <v>0</v>
      </c>
      <c r="CA233" s="270"/>
      <c r="CB233" s="270">
        <f>VLOOKUP(V233,'[1]PPTOS GENERALES 2024'!$AL$45:$BZ$56,35)*CA233</f>
        <v>0</v>
      </c>
      <c r="CC233" s="270">
        <v>0</v>
      </c>
      <c r="CD233" s="270">
        <f>VLOOKUP(V233,'[1]PPTOS GENERALES 2024'!$AL$45:$BZ$56,36)*CC233</f>
        <v>0</v>
      </c>
      <c r="CE233" s="270">
        <v>0</v>
      </c>
      <c r="CF233" s="270">
        <f>VLOOKUP(V233,'[1]PPTOS GENERALES 2024'!$AL$45:$BZ$56,37)*CE233</f>
        <v>0</v>
      </c>
      <c r="CG233" s="270">
        <v>0</v>
      </c>
      <c r="CH233" s="270">
        <f>VLOOKUP(V233,'[1]PPTOS GENERALES 2024'!$AL$45:$BZ$56,38)*CG233</f>
        <v>0</v>
      </c>
      <c r="CI233" s="270">
        <v>0</v>
      </c>
      <c r="CJ233" s="270">
        <f>VLOOKUP(V233,'[1]PPTOS GENERALES 2024'!$AL$45:$BZ$56,39)*CI233</f>
        <v>0</v>
      </c>
      <c r="CK233" s="270"/>
      <c r="CL233" s="270">
        <f>VLOOKUP(V233,'[1]PPTOS GENERALES 2024'!$AL$45:$BZ$56,40)*CK233</f>
        <v>0</v>
      </c>
      <c r="CM233" s="270"/>
      <c r="CN233" s="270">
        <f>VLOOKUP(V233,'[1]PPTOS GENERALES 2024'!$AL$45:$BZ$56,41)*CM233</f>
        <v>0</v>
      </c>
      <c r="CO233" s="391"/>
      <c r="CP233" s="391"/>
      <c r="CQ233" s="391"/>
      <c r="CR233" s="391">
        <f t="array" ref="CR233">ROUND((Z233*12)+(AC233*2),2)</f>
        <v>11884.58</v>
      </c>
      <c r="CS233" s="391"/>
      <c r="CT233" s="391"/>
      <c r="CU233" s="391">
        <f t="array" ref="CU233">ROUND((AA233*12)+ (AD233*2)+AB233,2)</f>
        <v>5639.25</v>
      </c>
      <c r="CV233" s="270">
        <f>SUM(CO233:CU233)</f>
        <v>17523.830000000002</v>
      </c>
      <c r="CW233" s="391">
        <f t="array" ref="CW233">ROUND((AE233+AF233)*14,2)</f>
        <v>8581.86</v>
      </c>
      <c r="CX233" s="391">
        <f t="array" ref="CX233">ROUND(AG233*14,2)</f>
        <v>7875.42</v>
      </c>
      <c r="CY233" s="270">
        <f t="shared" ref="CY233:CY235" si="175">ROUND((AH233+AJ233+AL233+AN233+AP233+AR233+AT233+AV233+AX233+AZ233+BB233+BD233+BF233+BH233+BJ233+BL233+BN233+BP233+BR233+BT233+BV233+BX233+BZ233+CB233+CD233+CF233+CH233+CJ233+CL233+CN233)*14+(AI233)*14,2)</f>
        <v>7653.31</v>
      </c>
      <c r="CZ233" s="278">
        <f t="shared" ref="CZ233:CZ235" si="176">SUM(CX233:CY233)</f>
        <v>15528.73</v>
      </c>
      <c r="DA233" s="129">
        <f>CO233+CP233+CS233+CR233+CT233+CU233+CW233+CX233+CY233</f>
        <v>41634.42</v>
      </c>
      <c r="DB233" s="390">
        <v>0</v>
      </c>
      <c r="DC233" s="400">
        <f>((Z233*14)+(AA233*14)+(AE233*14)+(AF233*14)+(AG233*14)+(AJ233*12)+(AR233*12)+(AT233*12)+(AV233*12)+(AX233*12)+(BB233*12)+DB233)</f>
        <v>34662.207000000002</v>
      </c>
      <c r="DD233" s="401">
        <f>((DC233/U233)-1)</f>
        <v>0.53200280922961896</v>
      </c>
      <c r="DE233" s="391" t="e">
        <f>#REF!*1.83%</f>
        <v>#REF!</v>
      </c>
      <c r="DF233" s="391">
        <v>413</v>
      </c>
      <c r="DG233" s="391">
        <f>Z233+AA233+AE233+AF233+AG233+AH233+AI233+AJ233+AL233+AN233+AP233+AR233+AT233+AV233+AX233+AZ233+BB233</f>
        <v>2989.14525</v>
      </c>
      <c r="DH233" s="389" t="e">
        <f>#REF!-#REF!</f>
        <v>#REF!</v>
      </c>
      <c r="DI233" s="402" t="s">
        <v>122</v>
      </c>
      <c r="DJ233" s="402" t="s">
        <v>353</v>
      </c>
      <c r="DK233" s="284">
        <v>45658</v>
      </c>
      <c r="DL233" s="403">
        <f>DATEDIF(DJ233,DK233,"y")/3</f>
        <v>12.666666666666666</v>
      </c>
      <c r="DM233" s="403">
        <f>DATEDIF(DJ233,DK233,"y")/3</f>
        <v>12.666666666666666</v>
      </c>
      <c r="DN233" s="404">
        <f>ROUND(AF233/30,2)</f>
        <v>0</v>
      </c>
      <c r="DO233" s="405">
        <f>ROUND(AJ233/30,2)</f>
        <v>1.3</v>
      </c>
      <c r="DP233" s="405">
        <f>ROUND(AL233/30,2)</f>
        <v>0</v>
      </c>
      <c r="DQ233" s="405">
        <f>ROUND(AN233/30,2)</f>
        <v>16.920000000000002</v>
      </c>
      <c r="DR233" s="405">
        <f>ROUND(AP233/30,2)</f>
        <v>0</v>
      </c>
      <c r="DS233" s="405">
        <f>ROUND(AR233/30,2)</f>
        <v>0</v>
      </c>
      <c r="DT233" s="405">
        <f>ROUND(AT233/30,2)</f>
        <v>0</v>
      </c>
      <c r="DU233" s="405">
        <f>ROUND(AV233/30,2)</f>
        <v>0</v>
      </c>
      <c r="DV233" s="405">
        <f>ROUND(AX233/30,2)</f>
        <v>0</v>
      </c>
      <c r="DW233" s="405">
        <f>ROUND(AZ233/30,2)</f>
        <v>0</v>
      </c>
      <c r="DX233" s="405">
        <f>ROUND(BB233/30,2)</f>
        <v>0</v>
      </c>
      <c r="DY233" s="204"/>
      <c r="DZ233" s="406">
        <v>88</v>
      </c>
      <c r="EA233" s="406">
        <v>2100.25</v>
      </c>
      <c r="EB233" s="407" t="e">
        <f>#REF!-DZ233</f>
        <v>#REF!</v>
      </c>
      <c r="EC233" s="408">
        <f>DG233-EA233</f>
        <v>888.89525000000003</v>
      </c>
      <c r="ED233" s="409">
        <f>ROUND(DB233/2,2)</f>
        <v>0</v>
      </c>
      <c r="EE233" s="204"/>
      <c r="EF233" s="204"/>
      <c r="EG233" s="204"/>
      <c r="EH233" s="204"/>
      <c r="EI233" s="134" t="s">
        <v>354</v>
      </c>
      <c r="EJ233" s="124">
        <v>934</v>
      </c>
      <c r="EK233" s="295" t="s">
        <v>318</v>
      </c>
      <c r="EL233" s="205">
        <v>3</v>
      </c>
      <c r="EM233" s="205">
        <v>4</v>
      </c>
      <c r="EN233" s="300" t="s">
        <v>132</v>
      </c>
      <c r="EO233" s="537" t="s">
        <v>132</v>
      </c>
    </row>
    <row r="234" spans="1:1050" ht="26.1" customHeight="1" outlineLevel="2" x14ac:dyDescent="0.2">
      <c r="A234" s="386">
        <f>EJ234</f>
        <v>934</v>
      </c>
      <c r="B234" s="387" t="s">
        <v>137</v>
      </c>
      <c r="C234" s="387" t="s">
        <v>226</v>
      </c>
      <c r="D234" s="387" t="s">
        <v>336</v>
      </c>
      <c r="E234" s="387" t="s">
        <v>347</v>
      </c>
      <c r="F234" s="387" t="s">
        <v>247</v>
      </c>
      <c r="G234" s="388" t="s">
        <v>355</v>
      </c>
      <c r="H234" s="389" t="s">
        <v>135</v>
      </c>
      <c r="I234" s="389">
        <v>30</v>
      </c>
      <c r="J234" s="392">
        <v>14</v>
      </c>
      <c r="K234" s="395">
        <v>307.64999999999998</v>
      </c>
      <c r="L234" s="395">
        <v>977.18</v>
      </c>
      <c r="M234" s="391"/>
      <c r="N234" s="391"/>
      <c r="O234" s="391"/>
      <c r="P234" s="391"/>
      <c r="Q234" s="391"/>
      <c r="R234" s="391"/>
      <c r="S234" s="391"/>
      <c r="T234" s="391"/>
      <c r="U234" s="391"/>
      <c r="V234" s="389">
        <v>10</v>
      </c>
      <c r="W234" s="392">
        <v>30</v>
      </c>
      <c r="X234" s="393">
        <f>VLOOKUP(W234,'[1]PPTOS GENERALES 2024'!$AL$11:$AN$40,3)*Y234</f>
        <v>1164.74</v>
      </c>
      <c r="Y234" s="394">
        <v>1</v>
      </c>
      <c r="Z234" s="395">
        <f>VLOOKUP(C234,'[1]PPTOS GENERALES 2024'!$AL$3:$AO$8,4)*Y234</f>
        <v>1333.4</v>
      </c>
      <c r="AA234" s="395">
        <f>VLOOKUP(C234,'[1]PPTOS GENERALES 2024'!$AL$3:$AP$8,5)*DM234*Y234</f>
        <v>359.24</v>
      </c>
      <c r="AB234" s="395"/>
      <c r="AC234" s="391">
        <f>VLOOKUP(C234,'[1]PPTOS GENERALES 2024'!$AU$3:$AV$8,2)*Y234</f>
        <v>822.82899999999995</v>
      </c>
      <c r="AD234" s="391">
        <f>VLOOKUP(C234,'[1]PPTOS GENERALES 2024'!$AU$3:$AW$8,3)*DM234*Y234</f>
        <v>221.77924999999999</v>
      </c>
      <c r="AE234" s="391">
        <f>VLOOKUP(I234,'[1]PPTOS GENERALES 2024'!$AL$11:$AN$40,3)*Y234</f>
        <v>1164.74</v>
      </c>
      <c r="AF234" s="391">
        <f>X234-AE234</f>
        <v>0</v>
      </c>
      <c r="AG234" s="391">
        <f>VLOOKUP(V234,'[1]PPTOS GENERALES 2024'!$AL$45:$AU$56,10)*Y234</f>
        <v>1081.02</v>
      </c>
      <c r="AH234" s="391">
        <v>0</v>
      </c>
      <c r="AI234" s="391">
        <v>0</v>
      </c>
      <c r="AJ234" s="391">
        <v>0</v>
      </c>
      <c r="AK234" s="403"/>
      <c r="AL234" s="391">
        <f>VLOOKUP(V234,'[1]PPTOS GENERALES 2024'!$AL$45:$BB$56,12)*AK234</f>
        <v>0</v>
      </c>
      <c r="AM234" s="403">
        <v>1</v>
      </c>
      <c r="AN234" s="391">
        <f>VLOOKUP(V234,'[1]PPTOS GENERALES 2024'!$AL$45:$BB$56,14)*AM234</f>
        <v>840.2600000000001</v>
      </c>
      <c r="AO234" s="403"/>
      <c r="AP234" s="391">
        <f>VLOOKUP(V234,'[1]PPTOS GENERALES 2024'!$AL$45:$BB$56,15)*AO234</f>
        <v>0</v>
      </c>
      <c r="AQ234" s="403"/>
      <c r="AR234" s="391">
        <f>VLOOKUP(V234,'[1]PPTOS GENERALES 2024'!$AL$45:$BB$56,17)*AQ234</f>
        <v>0</v>
      </c>
      <c r="AS234" s="403"/>
      <c r="AT234" s="391">
        <f>VLOOKUP(V234,'[1]PPTOS GENERALES 2024'!$AL$45:$BG$56,18)*AS234</f>
        <v>0</v>
      </c>
      <c r="AU234" s="389"/>
      <c r="AV234" s="391">
        <f>VLOOKUP(V234,'[1]PPTOS GENERALES 2024'!$AL$45:$BG$56,19)*AU234</f>
        <v>0</v>
      </c>
      <c r="AW234" s="389"/>
      <c r="AX234" s="391">
        <f>VLOOKUP(V234,'[1]PPTOS GENERALES 2024'!$AL$45:$BG$56,20)*AW234</f>
        <v>0</v>
      </c>
      <c r="AY234" s="389"/>
      <c r="AZ234" s="391">
        <f>VLOOKUP(V234,'[1]PPTOS GENERALES 2024'!$AL$45:$BG$56,21)*AY234</f>
        <v>0</v>
      </c>
      <c r="BA234" s="389"/>
      <c r="BB234" s="391">
        <f>VLOOKUP(V234,'[1]PPTOS GENERALES 2024'!$AL$45:$BG$56,22)*BA234</f>
        <v>0</v>
      </c>
      <c r="BC234" s="389"/>
      <c r="BD234" s="270">
        <f>VLOOKUP(V234,'[1]PPTOS GENERALES 2024'!$AL$45:$BZ$56,23)*BC234</f>
        <v>0</v>
      </c>
      <c r="BE234" s="389"/>
      <c r="BF234" s="270">
        <f>VLOOKUP(V234,'[1]PPTOS GENERALES 2024'!$AL$45:$BZ$56,24)*BE234</f>
        <v>0</v>
      </c>
      <c r="BG234" s="389"/>
      <c r="BH234" s="270">
        <f>VLOOKUP(V234,'[1]PPTOS GENERALES 2024'!$AL$45:$BZ$56,25)*BG234</f>
        <v>0</v>
      </c>
      <c r="BI234" s="389"/>
      <c r="BJ234" s="270">
        <f>VLOOKUP(V234,'[1]PPTOS GENERALES 2024'!$AL$45:$BZ$56,26)*BI234</f>
        <v>0</v>
      </c>
      <c r="BK234" s="389"/>
      <c r="BL234" s="270">
        <f>VLOOKUP(V234,'[1]PPTOS GENERALES 2024'!$AL$45:$BZ$56,27)*BK234</f>
        <v>0</v>
      </c>
      <c r="BM234" s="270"/>
      <c r="BN234" s="270">
        <f>VLOOKUP(V234,'[1]PPTOS GENERALES 2024'!$AL$45:$BZ$56,28)*BM234</f>
        <v>0</v>
      </c>
      <c r="BO234" s="270"/>
      <c r="BP234" s="270">
        <f>VLOOKUP(V234,'[1]PPTOS GENERALES 2024'!$AL$45:$BZ$56,29)*BO234</f>
        <v>0</v>
      </c>
      <c r="BQ234" s="270"/>
      <c r="BR234" s="270">
        <f>VLOOKUP(V234,'[1]PPTOS GENERALES 2024'!$AL$45:$BZ$56,30)*BQ234</f>
        <v>0</v>
      </c>
      <c r="BS234" s="270"/>
      <c r="BT234" s="270">
        <f>VLOOKUP(V234,'[1]PPTOS GENERALES 2024'!$AL$45:$BZ$56,31)*BS234</f>
        <v>0</v>
      </c>
      <c r="BU234" s="270"/>
      <c r="BV234" s="270">
        <f>VLOOKUP(V234,'[1]PPTOS GENERALES 2024'!$AL$45:$BZ$56,32)*BU234</f>
        <v>0</v>
      </c>
      <c r="BW234" s="270"/>
      <c r="BX234" s="270">
        <f>VLOOKUP(V234,'[1]PPTOS GENERALES 2024'!$AL$45:$BZ$56,33)*BW234</f>
        <v>0</v>
      </c>
      <c r="BY234" s="270"/>
      <c r="BZ234" s="270">
        <f>VLOOKUP(V234,'[1]PPTOS GENERALES 2024'!$AL$45:$BZ$56,34)*BY234</f>
        <v>0</v>
      </c>
      <c r="CA234" s="270"/>
      <c r="CB234" s="270">
        <f>VLOOKUP(V234,'[1]PPTOS GENERALES 2024'!$AL$45:$BZ$56,35)*CA234</f>
        <v>0</v>
      </c>
      <c r="CC234" s="270">
        <v>0</v>
      </c>
      <c r="CD234" s="270">
        <f>VLOOKUP(V234,'[1]PPTOS GENERALES 2024'!$AL$45:$BZ$56,36)*CC234</f>
        <v>0</v>
      </c>
      <c r="CE234" s="270">
        <v>0</v>
      </c>
      <c r="CF234" s="270">
        <f>VLOOKUP(V234,'[1]PPTOS GENERALES 2024'!$AL$45:$BZ$56,37)*CE234</f>
        <v>0</v>
      </c>
      <c r="CG234" s="270">
        <v>0</v>
      </c>
      <c r="CH234" s="270">
        <f>VLOOKUP(V234,'[1]PPTOS GENERALES 2024'!$AL$45:$BZ$56,38)*CG234</f>
        <v>0</v>
      </c>
      <c r="CI234" s="270">
        <v>0</v>
      </c>
      <c r="CJ234" s="270">
        <f>VLOOKUP(V234,'[1]PPTOS GENERALES 2024'!$AL$45:$BZ$56,39)*CI234</f>
        <v>0</v>
      </c>
      <c r="CK234" s="270"/>
      <c r="CL234" s="270">
        <f>VLOOKUP(V234,'[1]PPTOS GENERALES 2024'!$AL$45:$BZ$56,40)*CK234</f>
        <v>0</v>
      </c>
      <c r="CM234" s="270"/>
      <c r="CN234" s="270">
        <f>VLOOKUP(V234,'[1]PPTOS GENERALES 2024'!$AL$45:$BZ$56,41)*CM234</f>
        <v>0</v>
      </c>
      <c r="CO234" s="270">
        <f>ROUND((Z234*12)+(AC234*2),2)</f>
        <v>17646.46</v>
      </c>
      <c r="CP234" s="391"/>
      <c r="CQ234" s="391"/>
      <c r="CR234" s="391"/>
      <c r="CS234" s="408"/>
      <c r="CT234" s="391"/>
      <c r="CU234" s="391">
        <f t="array" ref="CU234">ROUND((AA234*12)+ (AD234*2)+AB234,2)</f>
        <v>4754.4399999999996</v>
      </c>
      <c r="CV234" s="270">
        <f>SUM(CO234:CU234)</f>
        <v>22400.899999999998</v>
      </c>
      <c r="CW234" s="391">
        <f t="array" ref="CW234">ROUND((AE234+AF234)*14,2)</f>
        <v>16306.36</v>
      </c>
      <c r="CX234" s="391">
        <f t="array" ref="CX234">ROUND(AG234*14,2)</f>
        <v>15134.28</v>
      </c>
      <c r="CY234" s="270">
        <f t="shared" si="175"/>
        <v>11763.64</v>
      </c>
      <c r="CZ234" s="278">
        <f t="shared" si="176"/>
        <v>26897.919999999998</v>
      </c>
      <c r="DA234" s="129">
        <f>ROUND((CO234+CP234+CR234+CS234+CT234+CU234+CW234+CX234+CY234),2)</f>
        <v>65605.179999999993</v>
      </c>
      <c r="DB234" s="390">
        <v>0</v>
      </c>
      <c r="DC234" s="400">
        <f>((Z234*14)+(AA234*14)+(AE234*14)+(AF234*14)+(AG234*14)+(AJ234*12)+(AR234*12)+(AT234*12)+(AV234*12)+(AX234*12)+(BB234*12)+DB234)</f>
        <v>55137.600000000006</v>
      </c>
      <c r="DD234" s="416"/>
      <c r="DE234" s="416"/>
      <c r="DF234" s="416"/>
      <c r="DG234" s="391">
        <f>Z234+AA234+AE234+AF234+AG234+AH234+AI234+AJ234+AL234+AN234+AP234+AR234+AT234+AV234+AX234+AZ234+BB234</f>
        <v>4778.66</v>
      </c>
      <c r="DH234" s="416"/>
      <c r="DI234" s="402" t="s">
        <v>122</v>
      </c>
      <c r="DJ234" s="413">
        <v>36922</v>
      </c>
      <c r="DK234" s="411">
        <v>44927</v>
      </c>
      <c r="DL234" s="397">
        <f>DATEDIF(DJ234,DK234,"y")/3</f>
        <v>7</v>
      </c>
      <c r="DM234" s="403">
        <f>DATEDIF(DJ234,DK234,"y")/3</f>
        <v>7</v>
      </c>
      <c r="DN234" s="404"/>
      <c r="DO234" s="405"/>
      <c r="DP234" s="405"/>
      <c r="DQ234" s="405"/>
      <c r="DR234" s="405"/>
      <c r="DS234" s="405"/>
      <c r="DT234" s="405"/>
      <c r="DU234" s="405"/>
      <c r="DV234" s="405"/>
      <c r="DW234" s="405"/>
      <c r="DX234" s="405"/>
      <c r="DY234" s="204"/>
      <c r="DZ234" s="417"/>
      <c r="EA234" s="417"/>
      <c r="EB234" s="204"/>
      <c r="EC234" s="204"/>
      <c r="ED234" s="418"/>
      <c r="EE234" s="204"/>
      <c r="EF234" s="204"/>
      <c r="EG234" s="204"/>
      <c r="EH234" s="204"/>
      <c r="EI234" s="134" t="s">
        <v>354</v>
      </c>
      <c r="EJ234" s="124">
        <v>934</v>
      </c>
      <c r="EK234" s="295" t="s">
        <v>318</v>
      </c>
      <c r="EL234" s="205">
        <v>3</v>
      </c>
      <c r="EM234" s="205">
        <v>4</v>
      </c>
      <c r="EN234" s="300" t="s">
        <v>132</v>
      </c>
      <c r="EO234" s="537" t="s">
        <v>132</v>
      </c>
    </row>
    <row r="235" spans="1:1050" ht="26.1" customHeight="1" outlineLevel="2" x14ac:dyDescent="0.2">
      <c r="A235" s="386">
        <f>EJ235</f>
        <v>934</v>
      </c>
      <c r="B235" s="635" t="s">
        <v>137</v>
      </c>
      <c r="C235" s="635" t="s">
        <v>178</v>
      </c>
      <c r="D235" s="635" t="s">
        <v>114</v>
      </c>
      <c r="E235" s="635" t="s">
        <v>234</v>
      </c>
      <c r="F235" s="635"/>
      <c r="G235" s="636" t="s">
        <v>235</v>
      </c>
      <c r="H235" s="634" t="s">
        <v>130</v>
      </c>
      <c r="I235" s="634">
        <v>20</v>
      </c>
      <c r="J235" s="638">
        <v>564.39</v>
      </c>
      <c r="K235" s="638">
        <v>67.319999999999993</v>
      </c>
      <c r="L235" s="638">
        <v>346.03</v>
      </c>
      <c r="M235" s="638">
        <v>272.89</v>
      </c>
      <c r="N235" s="638"/>
      <c r="O235" s="638"/>
      <c r="P235" s="638"/>
      <c r="Q235" s="638"/>
      <c r="R235" s="638"/>
      <c r="S235" s="638"/>
      <c r="T235" s="638">
        <f>SUM(J235:S235)</f>
        <v>1250.6300000000001</v>
      </c>
      <c r="U235" s="638">
        <f>(((J235+K235+L235+N235+P235)*14)+((M235+O235+Q235+R235+S235)*12))</f>
        <v>16963.04</v>
      </c>
      <c r="V235" s="634">
        <v>5</v>
      </c>
      <c r="W235" s="639">
        <v>20</v>
      </c>
      <c r="X235" s="640">
        <f>VLOOKUP(W235,'[1]PPTOS GENERALES 2024'!$AL$11:$AN$40,3)*Y235</f>
        <v>528.66</v>
      </c>
      <c r="Y235" s="641">
        <v>1</v>
      </c>
      <c r="Z235" s="642">
        <f>VLOOKUP(C235,'[1]PPTOS GENERALES 2024'!$AL$3:$AO$8,4)*Y235</f>
        <v>865.68</v>
      </c>
      <c r="AA235" s="642">
        <f>VLOOKUP(C235,'[1]PPTOS GENERALES 2024'!$AL$3:$AP$8,5)*DM235*Y235</f>
        <v>327.36</v>
      </c>
      <c r="AB235" s="642"/>
      <c r="AC235" s="638">
        <f>VLOOKUP(C235,'[1]PPTOS GENERALES 2024'!$AU$3:$AV$8,2)*Y235</f>
        <v>748.20899999999995</v>
      </c>
      <c r="AD235" s="638">
        <f>VLOOKUP(C235,'[1]PPTOS GENERALES 2024'!$AU$3:$AW$8,3)*DM235*Y235</f>
        <v>282.58566666666667</v>
      </c>
      <c r="AE235" s="643">
        <f>VLOOKUP(I235,'[1]PPTOS GENERALES 2024'!$AL$11:$AN$40,3)*Y235</f>
        <v>528.66</v>
      </c>
      <c r="AF235" s="638">
        <f>X235-AE235</f>
        <v>0</v>
      </c>
      <c r="AG235" s="638">
        <f>VLOOKUP(V235,'[1]PPTOS GENERALES 2024'!$AL$45:$AU$56,10)*Y235</f>
        <v>543.62</v>
      </c>
      <c r="AH235" s="638"/>
      <c r="AI235" s="638"/>
      <c r="AJ235" s="638"/>
      <c r="AK235" s="644"/>
      <c r="AL235" s="638">
        <f>VLOOKUP(V235,'[1]PPTOS GENERALES 2024'!$AL$45:$BB$56,12)*AK235</f>
        <v>0</v>
      </c>
      <c r="AM235" s="644"/>
      <c r="AN235" s="638">
        <f>VLOOKUP(V235,'[1]PPTOS GENERALES 2024'!$AL$45:$BB$56,14)*AM235</f>
        <v>0</v>
      </c>
      <c r="AO235" s="644"/>
      <c r="AP235" s="638">
        <f>VLOOKUP(V235,'[1]PPTOS GENERALES 2024'!$AL$45:$BB$56,15)*AO235</f>
        <v>0</v>
      </c>
      <c r="AQ235" s="644"/>
      <c r="AR235" s="638">
        <f>VLOOKUP(V235,'[1]PPTOS GENERALES 2024'!$AL$45:$BB$56,17)*AQ235</f>
        <v>0</v>
      </c>
      <c r="AS235" s="644"/>
      <c r="AT235" s="638">
        <f>VLOOKUP(V235,'[1]PPTOS GENERALES 2024'!$AL$45:$BG$56,18)*AS235</f>
        <v>0</v>
      </c>
      <c r="AU235" s="645"/>
      <c r="AV235" s="638">
        <f>VLOOKUP(V235,'[1]PPTOS GENERALES 2024'!$AL$45:$BG$56,19)*AU235</f>
        <v>0</v>
      </c>
      <c r="AW235" s="645"/>
      <c r="AX235" s="638">
        <f>VLOOKUP(V235,'[1]PPTOS GENERALES 2024'!$AL$45:$BG$56,20)*AW235</f>
        <v>0</v>
      </c>
      <c r="AY235" s="645"/>
      <c r="AZ235" s="638">
        <f>VLOOKUP(V235,'[1]PPTOS GENERALES 2024'!$AL$45:$BG$56,21)*AY235</f>
        <v>0</v>
      </c>
      <c r="BA235" s="645"/>
      <c r="BB235" s="638">
        <f>VLOOKUP(V235,'[1]PPTOS GENERALES 2024'!$AL$45:$BG$56,22)*BA235</f>
        <v>0</v>
      </c>
      <c r="BC235" s="645"/>
      <c r="BD235" s="321">
        <f>VLOOKUP(V235,'[1]PPTOS GENERALES 2024'!$AL$45:$BZ$56,23)*BC235</f>
        <v>0</v>
      </c>
      <c r="BE235" s="645"/>
      <c r="BF235" s="321">
        <f>VLOOKUP(V235,'[1]PPTOS GENERALES 2024'!$AL$45:$BZ$56,24)*BE235</f>
        <v>0</v>
      </c>
      <c r="BG235" s="645"/>
      <c r="BH235" s="321">
        <f>VLOOKUP(V235,'[1]PPTOS GENERALES 2024'!$AL$45:$BZ$56,25)*BG235</f>
        <v>0</v>
      </c>
      <c r="BI235" s="645"/>
      <c r="BJ235" s="321">
        <f>VLOOKUP(V235,'[1]PPTOS GENERALES 2024'!$AL$45:$BZ$56,26)*BI235</f>
        <v>0</v>
      </c>
      <c r="BK235" s="645"/>
      <c r="BL235" s="321">
        <f>VLOOKUP(V235,'[1]PPTOS GENERALES 2024'!$AL$45:$BZ$56,27)*BK235</f>
        <v>0</v>
      </c>
      <c r="BM235" s="321"/>
      <c r="BN235" s="321">
        <f>VLOOKUP(V235,'[1]PPTOS GENERALES 2024'!$AL$45:$BZ$56,28)*BM235</f>
        <v>0</v>
      </c>
      <c r="BO235" s="321"/>
      <c r="BP235" s="321">
        <f>VLOOKUP(V235,'[1]PPTOS GENERALES 2024'!$AL$45:$BZ$56,29)*BO235</f>
        <v>0</v>
      </c>
      <c r="BQ235" s="321"/>
      <c r="BR235" s="321">
        <f>VLOOKUP(V235,'[1]PPTOS GENERALES 2024'!$AL$45:$BZ$56,30)*BQ235</f>
        <v>0</v>
      </c>
      <c r="BS235" s="321"/>
      <c r="BT235" s="321">
        <f>VLOOKUP(V235,'[1]PPTOS GENERALES 2024'!$AL$45:$BZ$56,31)*BS235</f>
        <v>0</v>
      </c>
      <c r="BU235" s="321"/>
      <c r="BV235" s="321">
        <f>VLOOKUP(V235,'[1]PPTOS GENERALES 2024'!$AL$45:$BZ$56,32)*BU235</f>
        <v>0</v>
      </c>
      <c r="BW235" s="321"/>
      <c r="BX235" s="321">
        <f>VLOOKUP(V235,'[1]PPTOS GENERALES 2024'!$AL$45:$BZ$56,33)*BW235</f>
        <v>0</v>
      </c>
      <c r="BY235" s="321"/>
      <c r="BZ235" s="321">
        <f>VLOOKUP(V235,'[1]PPTOS GENERALES 2024'!$AL$45:$BZ$56,34)*BY235</f>
        <v>0</v>
      </c>
      <c r="CA235" s="321"/>
      <c r="CB235" s="321">
        <f>VLOOKUP(V235,'[1]PPTOS GENERALES 2024'!$AL$45:$BZ$56,35)*CA235</f>
        <v>0</v>
      </c>
      <c r="CC235" s="321">
        <v>0</v>
      </c>
      <c r="CD235" s="321">
        <f>VLOOKUP(V235,'[1]PPTOS GENERALES 2024'!$AL$45:$BZ$56,36)*CC235</f>
        <v>0</v>
      </c>
      <c r="CE235" s="321">
        <v>0</v>
      </c>
      <c r="CF235" s="321">
        <f>VLOOKUP(V235,'[1]PPTOS GENERALES 2024'!$AL$45:$BZ$56,37)*CE235</f>
        <v>0</v>
      </c>
      <c r="CG235" s="321">
        <v>0</v>
      </c>
      <c r="CH235" s="321">
        <f>VLOOKUP(V235,'[1]PPTOS GENERALES 2024'!$AL$45:$BZ$56,38)*CG235</f>
        <v>0</v>
      </c>
      <c r="CI235" s="321">
        <v>0</v>
      </c>
      <c r="CJ235" s="321">
        <f>VLOOKUP(V235,'[1]PPTOS GENERALES 2024'!$AL$45:$BZ$56,39)*CI235</f>
        <v>0</v>
      </c>
      <c r="CK235" s="321"/>
      <c r="CL235" s="321">
        <f>VLOOKUP(V235,'[1]PPTOS GENERALES 2024'!$AL$45:$BZ$56,40)*CK235</f>
        <v>0</v>
      </c>
      <c r="CM235" s="321"/>
      <c r="CN235" s="321">
        <f>VLOOKUP(V235,'[1]PPTOS GENERALES 2024'!$AL$45:$BZ$56,41)*CM235</f>
        <v>0</v>
      </c>
      <c r="CO235" s="638">
        <f>SUM(BB235)</f>
        <v>0</v>
      </c>
      <c r="CP235" s="638">
        <f>SUM(CO235)</f>
        <v>0</v>
      </c>
      <c r="CQ235" s="638"/>
      <c r="CR235" s="638">
        <f t="array" ref="CR235">ROUND((Z235*12)+(AC235*2),2)</f>
        <v>11884.58</v>
      </c>
      <c r="CS235" s="408"/>
      <c r="CT235" s="638"/>
      <c r="CU235" s="638">
        <f t="array" ref="CU235">ROUND((AA235*12)+ (AD235*2)+AB235,2)</f>
        <v>4493.49</v>
      </c>
      <c r="CV235" s="321">
        <f>SUM(CO235:CU235)</f>
        <v>16378.07</v>
      </c>
      <c r="CW235" s="638">
        <f t="array" ref="CW235">ROUND((AE235+AF235)*14,2)</f>
        <v>7401.24</v>
      </c>
      <c r="CX235" s="638">
        <f t="array" ref="CX235">ROUND(AG235*14,2)</f>
        <v>7610.68</v>
      </c>
      <c r="CY235" s="321">
        <f t="shared" si="175"/>
        <v>0</v>
      </c>
      <c r="CZ235" s="646">
        <f t="shared" si="176"/>
        <v>7610.68</v>
      </c>
      <c r="DA235" s="187">
        <f>CO235+CP235+CS235+CR235+CT235+CU235+CW235+CX235+CY235</f>
        <v>31389.989999999998</v>
      </c>
      <c r="DB235" s="637">
        <v>0</v>
      </c>
      <c r="DC235" s="647">
        <f>((Z235*14)+(AA235*14)+(AE235*14)+(AF235*14)+(AG235*14)+(AJ235*12)+(AR235*12)+(AT235*12)+(AV235*12)+(AX235*12)+(BB235*12)+DB235)</f>
        <v>31714.479999999996</v>
      </c>
      <c r="DD235" s="648">
        <f>((DC235/U235)-1)</f>
        <v>0.86962242616889385</v>
      </c>
      <c r="DE235" s="638"/>
      <c r="DF235" s="638"/>
      <c r="DG235" s="638">
        <f>Z235+AA235+AE235+AF235+AG235+AH235+AI235+AJ235+AL235+AN235+AP235+AR235+AT235+AV235+AX235+AZ235+BB235</f>
        <v>2265.3199999999997</v>
      </c>
      <c r="DH235" s="634" t="e">
        <f>#REF!-#REF!</f>
        <v>#REF!</v>
      </c>
      <c r="DI235" s="649" t="s">
        <v>122</v>
      </c>
      <c r="DJ235" s="649" t="s">
        <v>356</v>
      </c>
      <c r="DK235" s="284">
        <v>45658</v>
      </c>
      <c r="DL235" s="650">
        <f>DATEDIF(DJ235,DK235,"y")/3</f>
        <v>10.333333333333334</v>
      </c>
      <c r="DM235" s="650">
        <f>DATEDIF(DJ235,DK235,"y")/3</f>
        <v>10.333333333333334</v>
      </c>
      <c r="DN235" s="651">
        <f>ROUND(AF235/30,2)</f>
        <v>0</v>
      </c>
      <c r="DO235" s="652">
        <f>ROUND(AJ235/30,2)</f>
        <v>0</v>
      </c>
      <c r="DP235" s="652">
        <f>ROUND(AL235/30,2)</f>
        <v>0</v>
      </c>
      <c r="DQ235" s="652">
        <f>ROUND(AN235/30,2)</f>
        <v>0</v>
      </c>
      <c r="DR235" s="652">
        <f>ROUND(AP235/30,2)</f>
        <v>0</v>
      </c>
      <c r="DS235" s="652">
        <f>ROUND(AR235/30,2)</f>
        <v>0</v>
      </c>
      <c r="DT235" s="652">
        <f>ROUND(AT235/30,2)</f>
        <v>0</v>
      </c>
      <c r="DU235" s="652">
        <f>ROUND(AV235/30,2)</f>
        <v>0</v>
      </c>
      <c r="DV235" s="652">
        <f>ROUND(AX235/30,2)</f>
        <v>0</v>
      </c>
      <c r="DW235" s="652">
        <f>ROUND(AZ235/30,2)</f>
        <v>0</v>
      </c>
      <c r="DX235" s="652">
        <f>ROUND(BB235/30,2)</f>
        <v>0</v>
      </c>
      <c r="DY235" s="204"/>
      <c r="DZ235" s="406">
        <v>295</v>
      </c>
      <c r="EA235" s="406">
        <v>1459.25</v>
      </c>
      <c r="EB235" s="407" t="e">
        <f>#REF!-DZ235</f>
        <v>#REF!</v>
      </c>
      <c r="EC235" s="408">
        <f>DG235-EA235</f>
        <v>806.06999999999971</v>
      </c>
      <c r="ED235" s="653">
        <f>ROUND(DB235/2,2)</f>
        <v>0</v>
      </c>
      <c r="EE235" s="204"/>
      <c r="EF235" s="204"/>
      <c r="EG235" s="204"/>
      <c r="EH235" s="204"/>
      <c r="EI235" s="134" t="s">
        <v>348</v>
      </c>
      <c r="EJ235" s="124">
        <v>934</v>
      </c>
      <c r="EK235" s="654" t="s">
        <v>318</v>
      </c>
      <c r="EL235" s="655">
        <v>3</v>
      </c>
      <c r="EM235" s="655">
        <v>4</v>
      </c>
      <c r="EN235" s="655" t="s">
        <v>132</v>
      </c>
      <c r="EO235" s="656" t="s">
        <v>132</v>
      </c>
    </row>
    <row r="236" spans="1:1050" s="662" customFormat="1" ht="26.1" customHeight="1" outlineLevel="1" x14ac:dyDescent="0.2">
      <c r="A236" s="657"/>
      <c r="B236" s="507"/>
      <c r="C236" s="507"/>
      <c r="D236" s="507"/>
      <c r="E236" s="507"/>
      <c r="F236" s="507"/>
      <c r="G236" s="555"/>
      <c r="H236" s="506"/>
      <c r="I236" s="506"/>
      <c r="J236" s="557"/>
      <c r="K236" s="557"/>
      <c r="L236" s="557"/>
      <c r="M236" s="557"/>
      <c r="N236" s="557"/>
      <c r="O236" s="557"/>
      <c r="P236" s="557"/>
      <c r="Q236" s="557"/>
      <c r="R236" s="557"/>
      <c r="S236" s="557"/>
      <c r="T236" s="557"/>
      <c r="U236" s="557"/>
      <c r="V236" s="506"/>
      <c r="W236" s="508"/>
      <c r="X236" s="510"/>
      <c r="Y236" s="558"/>
      <c r="Z236" s="509"/>
      <c r="AA236" s="509"/>
      <c r="AB236" s="509"/>
      <c r="AC236" s="557"/>
      <c r="AD236" s="557"/>
      <c r="AE236" s="559"/>
      <c r="AF236" s="557"/>
      <c r="AG236" s="557"/>
      <c r="AH236" s="557"/>
      <c r="AI236" s="557"/>
      <c r="AJ236" s="557"/>
      <c r="AK236" s="513"/>
      <c r="AL236" s="557"/>
      <c r="AM236" s="513"/>
      <c r="AN236" s="557"/>
      <c r="AO236" s="513"/>
      <c r="AP236" s="557"/>
      <c r="AQ236" s="513"/>
      <c r="AR236" s="557"/>
      <c r="AS236" s="513"/>
      <c r="AT236" s="557"/>
      <c r="AU236" s="514"/>
      <c r="AV236" s="557"/>
      <c r="AW236" s="514"/>
      <c r="AX236" s="557"/>
      <c r="AY236" s="514"/>
      <c r="AZ236" s="557"/>
      <c r="BA236" s="514"/>
      <c r="BB236" s="557"/>
      <c r="BC236" s="514"/>
      <c r="BD236" s="557"/>
      <c r="BE236" s="514"/>
      <c r="BF236" s="557"/>
      <c r="BG236" s="514"/>
      <c r="BH236" s="557"/>
      <c r="BI236" s="514"/>
      <c r="BJ236" s="557"/>
      <c r="BK236" s="514"/>
      <c r="BL236" s="557"/>
      <c r="BM236" s="514"/>
      <c r="BN236" s="557"/>
      <c r="BO236" s="514"/>
      <c r="BP236" s="557"/>
      <c r="BQ236" s="514"/>
      <c r="BR236" s="514"/>
      <c r="BS236" s="514"/>
      <c r="BT236" s="514"/>
      <c r="BU236" s="514"/>
      <c r="BV236" s="514"/>
      <c r="BW236" s="514"/>
      <c r="BX236" s="514"/>
      <c r="BY236" s="514"/>
      <c r="BZ236" s="514"/>
      <c r="CA236" s="514"/>
      <c r="CB236" s="514"/>
      <c r="CC236" s="514"/>
      <c r="CD236" s="514"/>
      <c r="CE236" s="514"/>
      <c r="CF236" s="514"/>
      <c r="CG236" s="514"/>
      <c r="CH236" s="514"/>
      <c r="CI236" s="514"/>
      <c r="CJ236" s="514"/>
      <c r="CK236" s="514"/>
      <c r="CL236" s="514"/>
      <c r="CM236" s="514"/>
      <c r="CN236" s="514"/>
      <c r="CO236" s="557">
        <f>SUM(CO233:CO235)</f>
        <v>17646.46</v>
      </c>
      <c r="CP236" s="557"/>
      <c r="CQ236" s="557"/>
      <c r="CR236" s="557">
        <f>SUM(CR233:CR235)</f>
        <v>23769.16</v>
      </c>
      <c r="CS236" s="557"/>
      <c r="CT236" s="557"/>
      <c r="CU236" s="557">
        <f>SUM(CU233:CU235)</f>
        <v>14887.179999999998</v>
      </c>
      <c r="CV236" s="425"/>
      <c r="CW236" s="557">
        <f>SUM(CW233:CW235)</f>
        <v>32289.46</v>
      </c>
      <c r="CX236" s="557"/>
      <c r="CY236" s="557"/>
      <c r="CZ236" s="425">
        <f>SUM(CZ233:CZ235)</f>
        <v>50037.329999999994</v>
      </c>
      <c r="DA236" s="560">
        <f>SUM(DA233:DA235)</f>
        <v>138629.59</v>
      </c>
      <c r="DB236" s="556">
        <f>SUBTOTAL(9,DB233:DB235)</f>
        <v>0</v>
      </c>
      <c r="DC236" s="557"/>
      <c r="DD236" s="562"/>
      <c r="DE236" s="557"/>
      <c r="DF236" s="557"/>
      <c r="DG236" s="557"/>
      <c r="DH236" s="506"/>
      <c r="DI236" s="563"/>
      <c r="DJ236" s="563"/>
      <c r="DK236" s="564"/>
      <c r="DL236" s="520"/>
      <c r="DM236" s="520"/>
      <c r="DN236" s="658"/>
      <c r="DO236" s="658"/>
      <c r="DP236" s="658"/>
      <c r="DQ236" s="658"/>
      <c r="DR236" s="658"/>
      <c r="DS236" s="658"/>
      <c r="DT236" s="658"/>
      <c r="DU236" s="658"/>
      <c r="DV236" s="658"/>
      <c r="DW236" s="658"/>
      <c r="DX236" s="658"/>
      <c r="DY236" s="659"/>
      <c r="DZ236" s="563"/>
      <c r="EA236" s="563"/>
      <c r="EB236" s="556"/>
      <c r="EC236" s="557"/>
      <c r="ED236" s="557"/>
      <c r="EE236" s="659"/>
      <c r="EF236" s="659"/>
      <c r="EG236" s="659"/>
      <c r="EH236" s="659"/>
      <c r="EI236" s="659"/>
      <c r="EJ236" s="660"/>
      <c r="EK236" s="449"/>
      <c r="EL236" s="632"/>
      <c r="EM236" s="632"/>
      <c r="EN236" s="632"/>
      <c r="EO236" s="632"/>
      <c r="EP236" s="661"/>
      <c r="EQ236" s="661"/>
      <c r="ER236" s="661"/>
      <c r="ES236" s="661"/>
      <c r="ET236" s="661"/>
      <c r="EU236" s="661"/>
      <c r="EV236" s="661"/>
      <c r="EW236" s="661"/>
      <c r="EX236" s="661"/>
      <c r="EY236" s="661"/>
      <c r="EZ236" s="661"/>
      <c r="FA236" s="661"/>
      <c r="FB236" s="661"/>
      <c r="FC236" s="661"/>
      <c r="FD236" s="661"/>
      <c r="FE236" s="661"/>
      <c r="FF236" s="661"/>
      <c r="FG236" s="661"/>
      <c r="FH236" s="661"/>
      <c r="FI236" s="661"/>
      <c r="FJ236" s="661"/>
      <c r="FK236" s="661"/>
      <c r="FL236" s="661"/>
      <c r="FM236" s="661"/>
      <c r="FN236" s="661"/>
      <c r="FO236" s="661"/>
      <c r="FP236" s="661"/>
      <c r="FQ236" s="661"/>
      <c r="FR236" s="661"/>
      <c r="FS236" s="661"/>
      <c r="FT236" s="661"/>
      <c r="FU236" s="661"/>
      <c r="FV236" s="661"/>
      <c r="FW236" s="661"/>
      <c r="FX236" s="661"/>
      <c r="FY236" s="661"/>
      <c r="FZ236" s="661"/>
      <c r="GA236" s="661"/>
      <c r="GB236" s="661"/>
      <c r="GC236" s="661"/>
      <c r="GD236" s="661"/>
      <c r="GE236" s="661"/>
      <c r="GF236" s="661"/>
      <c r="GG236" s="661"/>
      <c r="GH236" s="661"/>
      <c r="GI236" s="661"/>
      <c r="GJ236" s="661"/>
      <c r="GK236" s="661"/>
      <c r="GL236" s="661"/>
      <c r="GM236" s="661"/>
      <c r="GN236" s="661"/>
      <c r="GO236" s="661"/>
      <c r="GP236" s="661"/>
      <c r="GQ236" s="661"/>
      <c r="GR236" s="661"/>
      <c r="GS236" s="661"/>
      <c r="GT236" s="661"/>
      <c r="GU236" s="661"/>
      <c r="GV236" s="661"/>
      <c r="GW236" s="661"/>
      <c r="GX236" s="661"/>
      <c r="GY236" s="661"/>
      <c r="GZ236" s="661"/>
      <c r="HA236" s="661"/>
      <c r="HB236" s="661"/>
      <c r="HC236" s="661"/>
      <c r="HD236" s="661"/>
      <c r="HE236" s="661"/>
      <c r="HF236" s="661"/>
      <c r="HG236" s="661"/>
      <c r="HH236" s="661"/>
      <c r="HI236" s="661"/>
      <c r="HJ236" s="661"/>
      <c r="HK236" s="661"/>
      <c r="HL236" s="661"/>
      <c r="HM236" s="661"/>
      <c r="HN236" s="661"/>
      <c r="HO236" s="661"/>
      <c r="HP236" s="661"/>
      <c r="HQ236" s="661"/>
      <c r="HR236" s="661"/>
      <c r="HS236" s="661"/>
      <c r="HT236" s="661"/>
      <c r="HU236" s="661"/>
      <c r="HV236" s="661"/>
      <c r="HW236" s="661"/>
      <c r="HX236" s="661"/>
      <c r="HY236" s="661"/>
      <c r="HZ236" s="661"/>
      <c r="IA236" s="661"/>
      <c r="IB236" s="661"/>
      <c r="IC236" s="661"/>
      <c r="ID236" s="661"/>
      <c r="IE236" s="661"/>
      <c r="IF236" s="661"/>
      <c r="IG236" s="661"/>
      <c r="IH236" s="661"/>
      <c r="II236" s="661"/>
      <c r="IJ236" s="661"/>
      <c r="IK236" s="661"/>
      <c r="IL236" s="661"/>
      <c r="IM236" s="661"/>
      <c r="IN236" s="661"/>
      <c r="IO236" s="661"/>
      <c r="IP236" s="661"/>
      <c r="IQ236" s="661"/>
      <c r="IR236" s="661"/>
      <c r="IS236" s="661"/>
      <c r="IT236" s="661"/>
      <c r="IU236" s="661"/>
      <c r="IV236" s="661"/>
      <c r="IW236" s="661"/>
      <c r="IX236" s="661"/>
      <c r="IY236" s="661"/>
      <c r="IZ236" s="661"/>
      <c r="JA236" s="661"/>
      <c r="JB236" s="661"/>
      <c r="JC236" s="661"/>
      <c r="JD236" s="661"/>
      <c r="JE236" s="661"/>
      <c r="JF236" s="661"/>
      <c r="JG236" s="661"/>
      <c r="JH236" s="661"/>
      <c r="JI236" s="661"/>
      <c r="JJ236" s="661"/>
      <c r="JK236" s="661"/>
      <c r="JL236" s="661"/>
      <c r="JM236" s="661"/>
      <c r="JN236" s="661"/>
      <c r="JO236" s="661"/>
      <c r="JP236" s="661"/>
      <c r="JQ236" s="661"/>
      <c r="JR236" s="661"/>
      <c r="JS236" s="661"/>
      <c r="JT236" s="661"/>
      <c r="JU236" s="661"/>
      <c r="JV236" s="661"/>
      <c r="JW236" s="661"/>
      <c r="JX236" s="661"/>
      <c r="JY236" s="661"/>
      <c r="JZ236" s="661"/>
      <c r="KA236" s="661"/>
      <c r="KB236" s="661"/>
      <c r="KC236" s="661"/>
      <c r="KD236" s="661"/>
      <c r="KE236" s="661"/>
      <c r="KF236" s="661"/>
      <c r="KG236" s="661"/>
      <c r="KH236" s="661"/>
      <c r="KI236" s="661"/>
      <c r="KJ236" s="661"/>
      <c r="KK236" s="661"/>
      <c r="KL236" s="661"/>
      <c r="KM236" s="661"/>
      <c r="KN236" s="661"/>
      <c r="KO236" s="661"/>
      <c r="KP236" s="661"/>
      <c r="KQ236" s="661"/>
      <c r="KR236" s="661"/>
      <c r="KS236" s="661"/>
      <c r="KT236" s="661"/>
      <c r="KU236" s="661"/>
      <c r="KV236" s="661"/>
      <c r="KW236" s="661"/>
      <c r="KX236" s="661"/>
      <c r="KY236" s="661"/>
      <c r="KZ236" s="661"/>
      <c r="LA236" s="661"/>
      <c r="LB236" s="661"/>
      <c r="LC236" s="661"/>
      <c r="LD236" s="661"/>
      <c r="LE236" s="661"/>
      <c r="LF236" s="661"/>
      <c r="LG236" s="661"/>
      <c r="LH236" s="661"/>
      <c r="LI236" s="661"/>
      <c r="LJ236" s="661"/>
      <c r="LK236" s="661"/>
      <c r="LL236" s="661"/>
      <c r="LM236" s="661"/>
      <c r="LN236" s="661"/>
      <c r="LO236" s="661"/>
      <c r="LP236" s="661"/>
      <c r="LQ236" s="661"/>
      <c r="LR236" s="661"/>
      <c r="LS236" s="661"/>
      <c r="LT236" s="661"/>
      <c r="LU236" s="661"/>
      <c r="LV236" s="661"/>
      <c r="LW236" s="661"/>
      <c r="LX236" s="661"/>
      <c r="LY236" s="661"/>
      <c r="LZ236" s="661"/>
      <c r="MA236" s="661"/>
      <c r="MB236" s="661"/>
      <c r="MC236" s="661"/>
      <c r="MD236" s="661"/>
      <c r="ME236" s="661"/>
      <c r="MF236" s="661"/>
      <c r="MG236" s="661"/>
      <c r="MH236" s="661"/>
      <c r="MI236" s="661"/>
      <c r="MJ236" s="661"/>
      <c r="MK236" s="661"/>
      <c r="ML236" s="661"/>
      <c r="MM236" s="661"/>
      <c r="MN236" s="661"/>
      <c r="MO236" s="661"/>
      <c r="MP236" s="661"/>
      <c r="MQ236" s="661"/>
      <c r="MR236" s="661"/>
      <c r="MS236" s="661"/>
      <c r="MT236" s="661"/>
      <c r="MU236" s="661"/>
      <c r="MV236" s="661"/>
      <c r="MW236" s="661"/>
      <c r="MX236" s="661"/>
      <c r="MY236" s="661"/>
      <c r="MZ236" s="661"/>
      <c r="NA236" s="661"/>
      <c r="NB236" s="661"/>
      <c r="NC236" s="661"/>
      <c r="ND236" s="661"/>
      <c r="NE236" s="661"/>
      <c r="NF236" s="661"/>
      <c r="NG236" s="661"/>
      <c r="NH236" s="661"/>
      <c r="NI236" s="661"/>
      <c r="NJ236" s="661"/>
      <c r="NK236" s="661"/>
      <c r="NL236" s="661"/>
      <c r="NM236" s="661"/>
      <c r="NN236" s="661"/>
      <c r="NO236" s="661"/>
      <c r="NP236" s="661"/>
      <c r="NQ236" s="661"/>
      <c r="NR236" s="661"/>
      <c r="NS236" s="661"/>
      <c r="NT236" s="661"/>
      <c r="NU236" s="661"/>
      <c r="NV236" s="661"/>
      <c r="NW236" s="661"/>
      <c r="NX236" s="661"/>
      <c r="NY236" s="661"/>
      <c r="NZ236" s="661"/>
      <c r="OA236" s="661"/>
      <c r="OB236" s="661"/>
      <c r="OC236" s="661"/>
      <c r="OD236" s="661"/>
      <c r="OE236" s="661"/>
      <c r="OF236" s="661"/>
      <c r="OG236" s="661"/>
      <c r="OH236" s="661"/>
      <c r="OI236" s="661"/>
      <c r="OJ236" s="661"/>
      <c r="OK236" s="661"/>
      <c r="OL236" s="661"/>
      <c r="OM236" s="661"/>
      <c r="ON236" s="661"/>
      <c r="OO236" s="661"/>
      <c r="OP236" s="661"/>
      <c r="OQ236" s="661"/>
      <c r="OR236" s="661"/>
      <c r="OS236" s="661"/>
      <c r="OT236" s="661"/>
      <c r="OU236" s="661"/>
      <c r="OV236" s="661"/>
      <c r="OW236" s="661"/>
      <c r="OX236" s="661"/>
      <c r="OY236" s="661"/>
      <c r="OZ236" s="661"/>
      <c r="PA236" s="661"/>
      <c r="PB236" s="661"/>
      <c r="PC236" s="661"/>
      <c r="PD236" s="661"/>
      <c r="PE236" s="661"/>
      <c r="PF236" s="661"/>
      <c r="PG236" s="661"/>
      <c r="PH236" s="661"/>
      <c r="PI236" s="661"/>
      <c r="PJ236" s="661"/>
      <c r="PK236" s="661"/>
      <c r="PL236" s="661"/>
      <c r="PM236" s="661"/>
      <c r="PN236" s="661"/>
      <c r="PO236" s="661"/>
      <c r="PP236" s="661"/>
      <c r="PQ236" s="661"/>
      <c r="PR236" s="661"/>
      <c r="PS236" s="661"/>
      <c r="PT236" s="661"/>
      <c r="PU236" s="661"/>
      <c r="PV236" s="661"/>
      <c r="PW236" s="661"/>
      <c r="PX236" s="661"/>
      <c r="PY236" s="661"/>
      <c r="PZ236" s="661"/>
      <c r="QA236" s="661"/>
      <c r="QB236" s="661"/>
      <c r="QC236" s="661"/>
      <c r="QD236" s="661"/>
      <c r="QE236" s="661"/>
      <c r="QF236" s="661"/>
      <c r="QG236" s="661"/>
      <c r="QH236" s="661"/>
      <c r="QI236" s="661"/>
      <c r="QJ236" s="661"/>
      <c r="QK236" s="661"/>
      <c r="QL236" s="661"/>
      <c r="QM236" s="661"/>
      <c r="QN236" s="661"/>
      <c r="QO236" s="661"/>
      <c r="QP236" s="661"/>
      <c r="QQ236" s="661"/>
      <c r="QR236" s="661"/>
      <c r="QS236" s="661"/>
      <c r="QT236" s="661"/>
      <c r="QU236" s="661"/>
      <c r="QV236" s="661"/>
      <c r="QW236" s="661"/>
      <c r="QX236" s="661"/>
      <c r="QY236" s="661"/>
      <c r="QZ236" s="661"/>
      <c r="RA236" s="661"/>
      <c r="RB236" s="661"/>
      <c r="RC236" s="661"/>
      <c r="RD236" s="661"/>
      <c r="RE236" s="661"/>
      <c r="RF236" s="661"/>
      <c r="RG236" s="661"/>
      <c r="RH236" s="661"/>
      <c r="RI236" s="661"/>
      <c r="RJ236" s="661"/>
      <c r="RK236" s="661"/>
      <c r="RL236" s="661"/>
      <c r="RM236" s="661"/>
      <c r="RN236" s="661"/>
      <c r="RO236" s="661"/>
      <c r="RP236" s="661"/>
      <c r="RQ236" s="661"/>
      <c r="RR236" s="661"/>
      <c r="RS236" s="661"/>
      <c r="RT236" s="661"/>
      <c r="RU236" s="661"/>
      <c r="RV236" s="661"/>
      <c r="RW236" s="661"/>
      <c r="RX236" s="661"/>
      <c r="RY236" s="661"/>
      <c r="RZ236" s="661"/>
      <c r="SA236" s="661"/>
      <c r="SB236" s="661"/>
      <c r="SC236" s="661"/>
      <c r="SD236" s="661"/>
      <c r="SE236" s="661"/>
      <c r="SF236" s="661"/>
      <c r="SG236" s="661"/>
      <c r="SH236" s="661"/>
      <c r="SI236" s="661"/>
      <c r="SJ236" s="661"/>
      <c r="SK236" s="661"/>
      <c r="SL236" s="661"/>
      <c r="SM236" s="661"/>
      <c r="SN236" s="661"/>
      <c r="SO236" s="661"/>
      <c r="SP236" s="661"/>
      <c r="SQ236" s="661"/>
      <c r="SR236" s="661"/>
      <c r="SS236" s="661"/>
      <c r="ST236" s="661"/>
      <c r="SU236" s="661"/>
      <c r="SV236" s="661"/>
      <c r="SW236" s="661"/>
      <c r="SX236" s="661"/>
      <c r="SY236" s="661"/>
      <c r="SZ236" s="661"/>
      <c r="TA236" s="661"/>
      <c r="TB236" s="661"/>
      <c r="TC236" s="661"/>
      <c r="TD236" s="661"/>
      <c r="TE236" s="661"/>
      <c r="TF236" s="661"/>
      <c r="TG236" s="661"/>
      <c r="TH236" s="661"/>
      <c r="TI236" s="661"/>
      <c r="TJ236" s="661"/>
      <c r="TK236" s="661"/>
      <c r="TL236" s="661"/>
      <c r="TM236" s="661"/>
      <c r="TN236" s="661"/>
      <c r="TO236" s="661"/>
      <c r="TP236" s="661"/>
      <c r="TQ236" s="661"/>
      <c r="TR236" s="661"/>
      <c r="TS236" s="661"/>
      <c r="TT236" s="661"/>
      <c r="TU236" s="661"/>
      <c r="TV236" s="661"/>
      <c r="TW236" s="661"/>
      <c r="TX236" s="661"/>
      <c r="TY236" s="661"/>
      <c r="TZ236" s="661"/>
      <c r="UA236" s="661"/>
      <c r="UB236" s="661"/>
      <c r="UC236" s="661"/>
      <c r="UD236" s="661"/>
      <c r="UE236" s="661"/>
      <c r="UF236" s="661"/>
      <c r="UG236" s="661"/>
      <c r="UH236" s="661"/>
      <c r="UI236" s="661"/>
      <c r="UJ236" s="661"/>
      <c r="UK236" s="661"/>
      <c r="UL236" s="661"/>
      <c r="UM236" s="661"/>
      <c r="UN236" s="661"/>
      <c r="UO236" s="661"/>
      <c r="UP236" s="661"/>
      <c r="UQ236" s="661"/>
      <c r="UR236" s="661"/>
      <c r="US236" s="661"/>
      <c r="UT236" s="661"/>
      <c r="UU236" s="661"/>
      <c r="UV236" s="661"/>
      <c r="UW236" s="661"/>
      <c r="UX236" s="661"/>
      <c r="UY236" s="661"/>
      <c r="UZ236" s="661"/>
      <c r="VA236" s="661"/>
      <c r="VB236" s="661"/>
      <c r="VC236" s="661"/>
      <c r="VD236" s="661"/>
      <c r="VE236" s="661"/>
      <c r="VF236" s="661"/>
      <c r="VG236" s="661"/>
      <c r="VH236" s="661"/>
      <c r="VI236" s="661"/>
      <c r="VJ236" s="661"/>
      <c r="VK236" s="661"/>
      <c r="VL236" s="661"/>
      <c r="VM236" s="661"/>
      <c r="VN236" s="661"/>
      <c r="VO236" s="661"/>
      <c r="VP236" s="661"/>
      <c r="VQ236" s="661"/>
      <c r="VR236" s="661"/>
      <c r="VS236" s="661"/>
      <c r="VT236" s="661"/>
      <c r="VU236" s="661"/>
      <c r="VV236" s="661"/>
      <c r="VW236" s="661"/>
      <c r="VX236" s="661"/>
      <c r="VY236" s="661"/>
      <c r="VZ236" s="661"/>
      <c r="WA236" s="661"/>
      <c r="WB236" s="661"/>
      <c r="WC236" s="661"/>
      <c r="WD236" s="661"/>
      <c r="WE236" s="661"/>
      <c r="WF236" s="661"/>
      <c r="WG236" s="661"/>
      <c r="WH236" s="661"/>
      <c r="WI236" s="661"/>
      <c r="WJ236" s="661"/>
      <c r="WK236" s="661"/>
      <c r="WL236" s="661"/>
      <c r="WM236" s="661"/>
      <c r="WN236" s="661"/>
      <c r="WO236" s="661"/>
      <c r="WP236" s="661"/>
      <c r="WQ236" s="661"/>
      <c r="WR236" s="661"/>
      <c r="WS236" s="661"/>
      <c r="WT236" s="661"/>
      <c r="WU236" s="661"/>
      <c r="WV236" s="661"/>
      <c r="WW236" s="661"/>
      <c r="WX236" s="661"/>
      <c r="WY236" s="661"/>
      <c r="WZ236" s="661"/>
      <c r="XA236" s="661"/>
      <c r="XB236" s="661"/>
      <c r="XC236" s="661"/>
      <c r="XD236" s="661"/>
      <c r="XE236" s="661"/>
      <c r="XF236" s="661"/>
      <c r="XG236" s="661"/>
      <c r="XH236" s="661"/>
      <c r="XI236" s="661"/>
      <c r="XJ236" s="661"/>
      <c r="XK236" s="661"/>
      <c r="XL236" s="661"/>
      <c r="XM236" s="661"/>
      <c r="XN236" s="661"/>
      <c r="XO236" s="661"/>
      <c r="XP236" s="661"/>
      <c r="XQ236" s="661"/>
      <c r="XR236" s="661"/>
      <c r="XS236" s="661"/>
      <c r="XT236" s="661"/>
      <c r="XU236" s="661"/>
      <c r="XV236" s="661"/>
      <c r="XW236" s="661"/>
      <c r="XX236" s="661"/>
      <c r="XY236" s="661"/>
      <c r="XZ236" s="661"/>
      <c r="YA236" s="661"/>
      <c r="YB236" s="661"/>
      <c r="YC236" s="661"/>
      <c r="YD236" s="661"/>
      <c r="YE236" s="661"/>
      <c r="YF236" s="661"/>
      <c r="YG236" s="661"/>
      <c r="YH236" s="661"/>
      <c r="YI236" s="661"/>
      <c r="YJ236" s="661"/>
      <c r="YK236" s="661"/>
      <c r="YL236" s="661"/>
      <c r="YM236" s="661"/>
      <c r="YN236" s="661"/>
      <c r="YO236" s="661"/>
      <c r="YP236" s="661"/>
      <c r="YQ236" s="661"/>
      <c r="YR236" s="661"/>
      <c r="YS236" s="661"/>
      <c r="YT236" s="661"/>
      <c r="YU236" s="661"/>
      <c r="YV236" s="661"/>
      <c r="YW236" s="661"/>
      <c r="YX236" s="661"/>
      <c r="YY236" s="661"/>
      <c r="YZ236" s="661"/>
      <c r="ZA236" s="661"/>
      <c r="ZB236" s="661"/>
      <c r="ZC236" s="661"/>
      <c r="ZD236" s="661"/>
      <c r="ZE236" s="661"/>
      <c r="ZF236" s="661"/>
      <c r="ZG236" s="661"/>
      <c r="ZH236" s="661"/>
      <c r="ZI236" s="661"/>
      <c r="ZJ236" s="661"/>
      <c r="ZK236" s="661"/>
      <c r="ZL236" s="661"/>
      <c r="ZM236" s="661"/>
      <c r="ZN236" s="661"/>
      <c r="ZO236" s="661"/>
      <c r="ZP236" s="661"/>
      <c r="ZQ236" s="661"/>
      <c r="ZR236" s="661"/>
      <c r="ZS236" s="661"/>
      <c r="ZT236" s="661"/>
      <c r="ZU236" s="661"/>
      <c r="ZV236" s="661"/>
      <c r="ZW236" s="661"/>
      <c r="ZX236" s="661"/>
      <c r="ZY236" s="661"/>
      <c r="ZZ236" s="661"/>
      <c r="AAA236" s="661"/>
      <c r="AAB236" s="661"/>
      <c r="AAC236" s="661"/>
      <c r="AAD236" s="661"/>
      <c r="AAE236" s="661"/>
      <c r="AAF236" s="661"/>
      <c r="AAG236" s="661"/>
      <c r="AAH236" s="661"/>
      <c r="AAI236" s="661"/>
      <c r="AAJ236" s="661"/>
      <c r="AAK236" s="661"/>
      <c r="AAL236" s="661"/>
      <c r="AAM236" s="661"/>
      <c r="AAN236" s="661"/>
      <c r="AAO236" s="661"/>
      <c r="AAP236" s="661"/>
      <c r="AAQ236" s="661"/>
      <c r="AAR236" s="661"/>
      <c r="AAS236" s="661"/>
      <c r="AAT236" s="661"/>
      <c r="AAU236" s="661"/>
      <c r="AAV236" s="661"/>
      <c r="AAW236" s="661"/>
      <c r="AAX236" s="661"/>
      <c r="AAY236" s="661"/>
      <c r="AAZ236" s="661"/>
      <c r="ABA236" s="661"/>
      <c r="ABB236" s="661"/>
      <c r="ABC236" s="661"/>
      <c r="ABD236" s="661"/>
      <c r="ABE236" s="661"/>
      <c r="ABF236" s="661"/>
      <c r="ABG236" s="661"/>
      <c r="ABH236" s="661"/>
      <c r="ABI236" s="661"/>
      <c r="ABJ236" s="661"/>
      <c r="ABK236" s="661"/>
      <c r="ABL236" s="661"/>
      <c r="ABM236" s="661"/>
      <c r="ABN236" s="661"/>
      <c r="ABO236" s="661"/>
      <c r="ABP236" s="661"/>
      <c r="ABQ236" s="661"/>
      <c r="ABR236" s="661"/>
      <c r="ABS236" s="661"/>
      <c r="ABT236" s="661"/>
      <c r="ABU236" s="661"/>
      <c r="ABV236" s="661"/>
      <c r="ABW236" s="661"/>
      <c r="ABX236" s="661"/>
      <c r="ABY236" s="661"/>
      <c r="ABZ236" s="661"/>
      <c r="ACA236" s="661"/>
      <c r="ACB236" s="661"/>
      <c r="ACC236" s="661"/>
      <c r="ACD236" s="661"/>
      <c r="ACE236" s="661"/>
      <c r="ACF236" s="661"/>
      <c r="ACG236" s="661"/>
      <c r="ACH236" s="661"/>
      <c r="ACI236" s="661"/>
      <c r="ACJ236" s="661"/>
      <c r="ACK236" s="661"/>
      <c r="ACL236" s="661"/>
      <c r="ACM236" s="661"/>
      <c r="ACN236" s="661"/>
      <c r="ACO236" s="661"/>
      <c r="ACP236" s="661"/>
      <c r="ACQ236" s="661"/>
      <c r="ACR236" s="661"/>
      <c r="ACS236" s="661"/>
      <c r="ACT236" s="661"/>
      <c r="ACU236" s="661"/>
      <c r="ACV236" s="661"/>
      <c r="ACW236" s="661"/>
      <c r="ACX236" s="661"/>
      <c r="ACY236" s="661"/>
      <c r="ACZ236" s="661"/>
      <c r="ADA236" s="661"/>
      <c r="ADB236" s="661"/>
      <c r="ADC236" s="661"/>
      <c r="ADD236" s="661"/>
      <c r="ADE236" s="661"/>
      <c r="ADF236" s="661"/>
      <c r="ADG236" s="661"/>
      <c r="ADH236" s="661"/>
      <c r="ADI236" s="661"/>
      <c r="ADJ236" s="661"/>
      <c r="ADK236" s="661"/>
      <c r="ADL236" s="661"/>
      <c r="ADM236" s="661"/>
      <c r="ADN236" s="661"/>
      <c r="ADO236" s="661"/>
      <c r="ADP236" s="661"/>
      <c r="ADQ236" s="661"/>
      <c r="ADR236" s="661"/>
      <c r="ADS236" s="661"/>
      <c r="ADT236" s="661"/>
      <c r="ADU236" s="661"/>
      <c r="ADV236" s="661"/>
      <c r="ADW236" s="661"/>
      <c r="ADX236" s="661"/>
      <c r="ADY236" s="661"/>
      <c r="ADZ236" s="661"/>
      <c r="AEA236" s="661"/>
      <c r="AEB236" s="661"/>
      <c r="AEC236" s="661"/>
      <c r="AED236" s="661"/>
      <c r="AEE236" s="661"/>
      <c r="AEF236" s="661"/>
      <c r="AEG236" s="661"/>
      <c r="AEH236" s="661"/>
      <c r="AEI236" s="661"/>
      <c r="AEJ236" s="661"/>
      <c r="AEK236" s="661"/>
      <c r="AEL236" s="661"/>
      <c r="AEM236" s="661"/>
      <c r="AEN236" s="661"/>
      <c r="AEO236" s="661"/>
      <c r="AEP236" s="661"/>
      <c r="AEQ236" s="661"/>
      <c r="AER236" s="661"/>
      <c r="AES236" s="661"/>
      <c r="AET236" s="661"/>
      <c r="AEU236" s="661"/>
      <c r="AEV236" s="661"/>
      <c r="AEW236" s="661"/>
      <c r="AEX236" s="661"/>
      <c r="AEY236" s="661"/>
      <c r="AEZ236" s="661"/>
      <c r="AFA236" s="661"/>
      <c r="AFB236" s="661"/>
      <c r="AFC236" s="661"/>
      <c r="AFD236" s="661"/>
      <c r="AFE236" s="661"/>
      <c r="AFF236" s="661"/>
      <c r="AFG236" s="661"/>
      <c r="AFH236" s="661"/>
      <c r="AFI236" s="661"/>
      <c r="AFJ236" s="661"/>
      <c r="AFK236" s="661"/>
      <c r="AFL236" s="661"/>
      <c r="AFM236" s="661"/>
      <c r="AFN236" s="661"/>
      <c r="AFO236" s="661"/>
      <c r="AFP236" s="661"/>
      <c r="AFQ236" s="661"/>
      <c r="AFR236" s="661"/>
      <c r="AFS236" s="661"/>
      <c r="AFT236" s="661"/>
      <c r="AFU236" s="661"/>
      <c r="AFV236" s="661"/>
      <c r="AFW236" s="661"/>
      <c r="AFX236" s="661"/>
      <c r="AFY236" s="661"/>
      <c r="AFZ236" s="661"/>
      <c r="AGA236" s="661"/>
      <c r="AGB236" s="661"/>
      <c r="AGC236" s="661"/>
      <c r="AGD236" s="661"/>
      <c r="AGE236" s="661"/>
      <c r="AGF236" s="661"/>
      <c r="AGG236" s="661"/>
      <c r="AGH236" s="661"/>
      <c r="AGI236" s="661"/>
      <c r="AGJ236" s="661"/>
      <c r="AGK236" s="661"/>
      <c r="AGL236" s="661"/>
      <c r="AGM236" s="661"/>
      <c r="AGN236" s="661"/>
      <c r="AGO236" s="661"/>
      <c r="AGP236" s="661"/>
      <c r="AGQ236" s="661"/>
      <c r="AGR236" s="661"/>
      <c r="AGS236" s="661"/>
      <c r="AGT236" s="661"/>
      <c r="AGU236" s="661"/>
      <c r="AGV236" s="661"/>
      <c r="AGW236" s="661"/>
      <c r="AGX236" s="661"/>
      <c r="AGY236" s="661"/>
      <c r="AGZ236" s="661"/>
      <c r="AHA236" s="661"/>
      <c r="AHB236" s="661"/>
      <c r="AHC236" s="661"/>
      <c r="AHD236" s="661"/>
      <c r="AHE236" s="661"/>
      <c r="AHF236" s="661"/>
      <c r="AHG236" s="661"/>
      <c r="AHH236" s="661"/>
      <c r="AHI236" s="661"/>
      <c r="AHJ236" s="661"/>
      <c r="AHK236" s="661"/>
      <c r="AHL236" s="661"/>
      <c r="AHM236" s="661"/>
      <c r="AHN236" s="661"/>
      <c r="AHO236" s="661"/>
      <c r="AHP236" s="661"/>
      <c r="AHQ236" s="661"/>
      <c r="AHR236" s="661"/>
      <c r="AHS236" s="661"/>
      <c r="AHT236" s="661"/>
      <c r="AHU236" s="661"/>
      <c r="AHV236" s="661"/>
      <c r="AHW236" s="661"/>
      <c r="AHX236" s="661"/>
      <c r="AHY236" s="661"/>
      <c r="AHZ236" s="661"/>
      <c r="AIA236" s="661"/>
      <c r="AIB236" s="661"/>
      <c r="AIC236" s="661"/>
      <c r="AID236" s="661"/>
      <c r="AIE236" s="661"/>
      <c r="AIF236" s="661"/>
      <c r="AIG236" s="661"/>
      <c r="AIH236" s="661"/>
      <c r="AII236" s="661"/>
      <c r="AIJ236" s="661"/>
      <c r="AIK236" s="661"/>
      <c r="AIL236" s="661"/>
      <c r="AIM236" s="661"/>
      <c r="AIN236" s="661"/>
      <c r="AIO236" s="661"/>
      <c r="AIP236" s="661"/>
      <c r="AIQ236" s="661"/>
      <c r="AIR236" s="661"/>
      <c r="AIS236" s="661"/>
      <c r="AIT236" s="661"/>
      <c r="AIU236" s="661"/>
      <c r="AIV236" s="661"/>
      <c r="AIW236" s="661"/>
      <c r="AIX236" s="661"/>
      <c r="AIY236" s="661"/>
      <c r="AIZ236" s="661"/>
      <c r="AJA236" s="661"/>
      <c r="AJB236" s="661"/>
      <c r="AJC236" s="661"/>
      <c r="AJD236" s="661"/>
      <c r="AJE236" s="661"/>
      <c r="AJF236" s="661"/>
      <c r="AJG236" s="661"/>
      <c r="AJH236" s="661"/>
      <c r="AJI236" s="661"/>
      <c r="AJJ236" s="661"/>
      <c r="AJK236" s="661"/>
      <c r="AJL236" s="661"/>
      <c r="AJM236" s="661"/>
      <c r="AJN236" s="661"/>
      <c r="AJO236" s="661"/>
      <c r="AJP236" s="661"/>
      <c r="AJQ236" s="661"/>
      <c r="AJR236" s="661"/>
      <c r="AJS236" s="661"/>
      <c r="AJT236" s="661"/>
      <c r="AJU236" s="661"/>
      <c r="AJV236" s="661"/>
      <c r="AJW236" s="661"/>
      <c r="AJX236" s="661"/>
      <c r="AJY236" s="661"/>
      <c r="AJZ236" s="661"/>
      <c r="AKA236" s="661"/>
      <c r="AKB236" s="661"/>
      <c r="AKC236" s="661"/>
      <c r="AKD236" s="661"/>
      <c r="AKE236" s="661"/>
      <c r="AKF236" s="661"/>
      <c r="AKG236" s="661"/>
      <c r="AKH236" s="661"/>
      <c r="AKI236" s="661"/>
      <c r="AKJ236" s="661"/>
      <c r="AKK236" s="661"/>
      <c r="AKL236" s="661"/>
      <c r="AKM236" s="661"/>
      <c r="AKN236" s="661"/>
      <c r="AKO236" s="661"/>
      <c r="AKP236" s="661"/>
      <c r="AKQ236" s="661"/>
      <c r="AKR236" s="661"/>
      <c r="AKS236" s="661"/>
      <c r="AKT236" s="661"/>
      <c r="AKU236" s="661"/>
      <c r="AKV236" s="661"/>
      <c r="AKW236" s="661"/>
      <c r="AKX236" s="661"/>
      <c r="AKY236" s="661"/>
      <c r="AKZ236" s="661"/>
      <c r="ALA236" s="661"/>
      <c r="ALB236" s="661"/>
      <c r="ALC236" s="661"/>
      <c r="ALD236" s="661"/>
      <c r="ALE236" s="661"/>
      <c r="ALF236" s="661"/>
      <c r="ALG236" s="661"/>
      <c r="ALH236" s="661"/>
      <c r="ALI236" s="661"/>
      <c r="ALJ236" s="661"/>
      <c r="ALK236" s="661"/>
      <c r="ALL236" s="661"/>
      <c r="ALM236" s="661"/>
      <c r="ALN236" s="661"/>
      <c r="ALO236" s="661"/>
      <c r="ALP236" s="661"/>
      <c r="ALQ236" s="661"/>
      <c r="ALR236" s="661"/>
      <c r="ALS236" s="661"/>
      <c r="ALT236" s="661"/>
      <c r="ALU236" s="661"/>
      <c r="ALV236" s="661"/>
      <c r="ALW236" s="661"/>
      <c r="ALX236" s="661"/>
      <c r="ALY236" s="661"/>
      <c r="ALZ236" s="661"/>
      <c r="AMA236" s="661"/>
      <c r="AMB236" s="661"/>
      <c r="AMC236" s="661"/>
      <c r="AMD236" s="661"/>
      <c r="AME236" s="661"/>
      <c r="AMF236" s="661"/>
      <c r="AMG236" s="661"/>
      <c r="AMH236" s="661"/>
      <c r="AMI236" s="661"/>
      <c r="AMJ236" s="661"/>
      <c r="AMK236" s="661"/>
      <c r="AML236" s="661"/>
      <c r="AMM236" s="661"/>
      <c r="AMN236" s="661"/>
      <c r="AMO236" s="661"/>
      <c r="AMP236" s="661"/>
      <c r="AMQ236" s="661"/>
      <c r="AMR236" s="661"/>
      <c r="AMS236" s="661"/>
      <c r="AMT236" s="661"/>
      <c r="AMU236" s="661"/>
      <c r="AMV236" s="661"/>
      <c r="AMW236" s="661"/>
      <c r="AMX236" s="661"/>
      <c r="AMY236" s="661"/>
      <c r="AMZ236" s="661"/>
      <c r="ANA236" s="661"/>
      <c r="ANB236" s="661"/>
      <c r="ANC236" s="661"/>
      <c r="AND236" s="661"/>
      <c r="ANE236" s="661"/>
      <c r="ANF236" s="661"/>
      <c r="ANG236" s="661"/>
      <c r="ANH236" s="661"/>
      <c r="ANI236" s="661"/>
      <c r="ANJ236" s="661"/>
    </row>
    <row r="237" spans="1:1050" ht="26.1" customHeight="1" x14ac:dyDescent="0.2">
      <c r="A237" s="386"/>
      <c r="B237" s="664"/>
      <c r="C237" s="664"/>
      <c r="D237" s="664"/>
      <c r="E237" s="664"/>
      <c r="F237" s="664"/>
      <c r="G237" s="665"/>
      <c r="H237" s="663"/>
      <c r="I237" s="663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08"/>
      <c r="V237" s="663"/>
      <c r="W237" s="666"/>
      <c r="X237" s="667"/>
      <c r="Y237" s="668"/>
      <c r="Z237" s="669"/>
      <c r="AA237" s="669"/>
      <c r="AB237" s="669"/>
      <c r="AC237" s="408"/>
      <c r="AD237" s="408"/>
      <c r="AE237" s="544"/>
      <c r="AF237" s="408"/>
      <c r="AG237" s="408"/>
      <c r="AH237" s="408"/>
      <c r="AI237" s="408"/>
      <c r="AJ237" s="408"/>
      <c r="AK237" s="670"/>
      <c r="AL237" s="408"/>
      <c r="AM237" s="670"/>
      <c r="AN237" s="408"/>
      <c r="AO237" s="670"/>
      <c r="AP237" s="408"/>
      <c r="AQ237" s="670"/>
      <c r="AR237" s="408"/>
      <c r="AS237" s="670"/>
      <c r="AT237" s="408"/>
      <c r="AU237" s="671"/>
      <c r="AV237" s="408"/>
      <c r="AW237" s="671"/>
      <c r="AX237" s="408"/>
      <c r="AY237" s="671"/>
      <c r="AZ237" s="408"/>
      <c r="BA237" s="671"/>
      <c r="BB237" s="408"/>
      <c r="BC237" s="671"/>
      <c r="BD237" s="408"/>
      <c r="BE237" s="671"/>
      <c r="BF237" s="408"/>
      <c r="BG237" s="671"/>
      <c r="BH237" s="408"/>
      <c r="BI237" s="671"/>
      <c r="BJ237" s="408"/>
      <c r="BK237" s="671"/>
      <c r="BL237" s="408"/>
      <c r="BM237" s="671"/>
      <c r="BN237" s="408"/>
      <c r="BO237" s="671"/>
      <c r="BP237" s="408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408">
        <f>SUM(CO233:CO236)</f>
        <v>35292.92</v>
      </c>
      <c r="CP237" s="408"/>
      <c r="CQ237" s="408"/>
      <c r="CR237" s="408"/>
      <c r="CS237" s="408"/>
      <c r="CT237" s="408"/>
      <c r="CU237" s="408"/>
      <c r="CV237" s="291"/>
      <c r="CW237" s="408"/>
      <c r="CX237" s="408"/>
      <c r="CY237" s="408"/>
      <c r="CZ237" s="672"/>
      <c r="DA237" s="673">
        <f>SUM(DA236,DA232,DA227,DA218,DA213,DA209,DA176,DA173,DA167,DA164,DA152,DA148,DA146,DA121,DA116,DA110,DA94,DA90,DA87,DA80,DA78,DA68,DA46)</f>
        <v>7457900.8883631993</v>
      </c>
      <c r="DB237" s="407">
        <f ca="1">SUBTOTAL(9,DB2:DB235)</f>
        <v>0</v>
      </c>
      <c r="DC237" s="408"/>
      <c r="DD237" s="674"/>
      <c r="DE237" s="408"/>
      <c r="DF237" s="408"/>
      <c r="DG237" s="408"/>
      <c r="DH237" s="663"/>
      <c r="DI237" s="406"/>
      <c r="DJ237" s="406"/>
      <c r="DK237" s="675"/>
      <c r="DL237" s="676"/>
      <c r="DM237" s="676"/>
      <c r="DN237" s="534"/>
      <c r="DO237" s="534"/>
      <c r="DP237" s="534"/>
      <c r="DQ237" s="534"/>
      <c r="DR237" s="534"/>
      <c r="DS237" s="534"/>
      <c r="DT237" s="534"/>
      <c r="DU237" s="534"/>
      <c r="DV237" s="534"/>
      <c r="DW237" s="534"/>
      <c r="DX237" s="534"/>
      <c r="DY237" s="204"/>
      <c r="DZ237" s="406"/>
      <c r="EA237" s="406"/>
      <c r="EB237" s="407"/>
      <c r="EC237" s="408"/>
      <c r="ED237" s="408"/>
      <c r="EE237" s="204"/>
      <c r="EF237" s="204"/>
      <c r="EG237" s="204"/>
      <c r="EH237" s="204"/>
      <c r="EI237" s="134"/>
      <c r="EJ237" s="677"/>
      <c r="EK237" s="678"/>
      <c r="EL237" s="679"/>
      <c r="EM237" s="679"/>
      <c r="EN237" s="679"/>
      <c r="EO237" s="679"/>
    </row>
    <row r="238" spans="1:1050" ht="26.1" customHeight="1" x14ac:dyDescent="0.2">
      <c r="A238" s="680"/>
      <c r="B238" s="288"/>
      <c r="C238" s="288"/>
      <c r="D238" s="288"/>
      <c r="E238" s="288"/>
      <c r="F238" s="288"/>
      <c r="G238" s="288"/>
      <c r="H238" s="288"/>
      <c r="I238" s="288"/>
      <c r="J238" s="288"/>
      <c r="K238" s="288"/>
      <c r="L238" s="288"/>
      <c r="M238" s="288"/>
      <c r="N238" s="288"/>
      <c r="O238" s="288"/>
      <c r="P238" s="288"/>
      <c r="Q238" s="288"/>
      <c r="R238" s="288"/>
      <c r="S238" s="288"/>
      <c r="T238" s="288"/>
      <c r="U238" s="288"/>
      <c r="V238" s="288"/>
      <c r="W238" s="288"/>
      <c r="X238" s="288"/>
      <c r="Y238" s="288"/>
      <c r="Z238" s="288"/>
      <c r="AA238" s="288"/>
      <c r="AB238" s="288"/>
      <c r="AC238" s="288"/>
      <c r="AD238" s="288"/>
      <c r="AE238" s="288"/>
      <c r="AF238" s="288"/>
      <c r="AG238" s="288"/>
      <c r="AH238" s="288"/>
      <c r="AI238" s="288"/>
      <c r="AJ238" s="288"/>
      <c r="AK238" s="288"/>
      <c r="AL238" s="288"/>
      <c r="AM238" s="288"/>
      <c r="AN238" s="288"/>
      <c r="AO238" s="288"/>
      <c r="AP238" s="288"/>
      <c r="AQ238" s="288"/>
      <c r="AR238" s="288"/>
      <c r="AS238" s="288"/>
      <c r="AT238" s="288"/>
      <c r="AU238" s="288"/>
      <c r="AV238" s="288"/>
      <c r="AW238" s="288"/>
      <c r="AX238" s="288"/>
      <c r="AY238" s="288"/>
      <c r="AZ238" s="288"/>
      <c r="BA238" s="288"/>
      <c r="BB238" s="288"/>
      <c r="BC238" s="288"/>
      <c r="BD238" s="288"/>
      <c r="BE238" s="288"/>
      <c r="BF238" s="288"/>
      <c r="BG238" s="288"/>
      <c r="BH238" s="288"/>
      <c r="BI238" s="288"/>
      <c r="BJ238" s="288"/>
      <c r="BK238" s="288"/>
      <c r="BL238" s="288"/>
      <c r="BM238" s="288"/>
      <c r="BN238" s="288"/>
      <c r="BO238" s="288"/>
      <c r="BP238" s="288"/>
      <c r="BQ238" s="288"/>
      <c r="BR238" s="288"/>
      <c r="BS238" s="288"/>
      <c r="BT238" s="288"/>
      <c r="BU238" s="288"/>
      <c r="BV238" s="288"/>
      <c r="BW238" s="288"/>
      <c r="BX238" s="288"/>
      <c r="BY238" s="288"/>
      <c r="BZ238" s="288"/>
      <c r="CA238" s="288"/>
      <c r="CB238" s="288"/>
      <c r="CC238" s="288"/>
      <c r="CD238" s="288"/>
      <c r="CE238" s="288"/>
      <c r="CF238" s="288"/>
      <c r="CG238" s="288"/>
      <c r="CH238" s="288"/>
      <c r="CI238" s="288"/>
      <c r="CJ238" s="288"/>
      <c r="CK238" s="288"/>
      <c r="CL238" s="288"/>
      <c r="CM238" s="288"/>
      <c r="CN238" s="288"/>
      <c r="CO238" s="288"/>
      <c r="CP238" s="288"/>
      <c r="CQ238" s="288"/>
      <c r="CR238" s="288"/>
      <c r="CS238" s="288"/>
      <c r="CT238" s="288"/>
      <c r="CU238" s="288"/>
      <c r="CV238" s="288"/>
      <c r="CW238" s="288"/>
      <c r="CX238" s="288"/>
      <c r="CY238" s="288"/>
      <c r="CZ238" s="681"/>
      <c r="DA238" s="291"/>
      <c r="DB238" s="288"/>
      <c r="DC238" s="288"/>
      <c r="DD238" s="288"/>
      <c r="DE238" s="288"/>
      <c r="DF238" s="288"/>
      <c r="DG238" s="288"/>
      <c r="DH238" s="288"/>
      <c r="DI238" s="288"/>
      <c r="DJ238" s="288"/>
      <c r="DK238" s="288"/>
      <c r="DL238" s="288"/>
      <c r="DM238" s="288"/>
      <c r="DN238" s="288"/>
      <c r="DO238" s="288"/>
      <c r="DP238" s="288"/>
      <c r="DQ238" s="288"/>
      <c r="DR238" s="288"/>
      <c r="DS238" s="288"/>
      <c r="DT238" s="288"/>
      <c r="DU238" s="288"/>
      <c r="DV238" s="288"/>
      <c r="DW238" s="288"/>
      <c r="DX238" s="288"/>
      <c r="DY238" s="288"/>
      <c r="DZ238" s="288"/>
      <c r="EA238" s="288"/>
      <c r="EB238" s="288"/>
      <c r="EC238" s="288"/>
      <c r="ED238" s="288"/>
      <c r="EE238" s="288"/>
      <c r="EF238" s="288"/>
      <c r="EG238" s="288"/>
      <c r="EH238" s="288"/>
      <c r="EI238" s="293"/>
      <c r="EJ238" s="682"/>
      <c r="EK238" s="288"/>
      <c r="EL238" s="288"/>
      <c r="EM238" s="288"/>
      <c r="EN238" s="288"/>
      <c r="EO238" s="28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  <c r="AMN238"/>
      <c r="AMO238"/>
      <c r="AMP238"/>
      <c r="AMQ238"/>
      <c r="AMR238"/>
      <c r="AMS238"/>
      <c r="AMT238"/>
      <c r="AMU238"/>
      <c r="AMV238"/>
      <c r="AMW23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</row>
    <row r="239" spans="1:1050" ht="26.1" customHeight="1" x14ac:dyDescent="0.2">
      <c r="A239" s="680"/>
      <c r="B239" s="288"/>
      <c r="C239" s="288"/>
      <c r="D239" s="288"/>
      <c r="E239" s="288"/>
      <c r="F239" s="288"/>
      <c r="G239" s="288"/>
      <c r="H239" s="288"/>
      <c r="I239" s="288"/>
      <c r="J239" s="288"/>
      <c r="K239" s="288"/>
      <c r="L239" s="288"/>
      <c r="M239" s="288"/>
      <c r="N239" s="288"/>
      <c r="O239" s="288"/>
      <c r="P239" s="288"/>
      <c r="Q239" s="288"/>
      <c r="R239" s="288"/>
      <c r="S239" s="288"/>
      <c r="T239" s="288"/>
      <c r="U239" s="288"/>
      <c r="V239" s="288"/>
      <c r="W239" s="288"/>
      <c r="X239" s="288"/>
      <c r="Y239" s="288"/>
      <c r="Z239" s="288"/>
      <c r="AA239" s="288"/>
      <c r="AB239" s="288"/>
      <c r="AC239" s="288"/>
      <c r="AD239" s="288"/>
      <c r="AE239" s="288"/>
      <c r="AF239" s="288"/>
      <c r="AG239" s="288"/>
      <c r="AH239" s="288"/>
      <c r="AI239" s="288"/>
      <c r="AJ239" s="288"/>
      <c r="AK239" s="288"/>
      <c r="AL239" s="288"/>
      <c r="AM239" s="288"/>
      <c r="AN239" s="288"/>
      <c r="AO239" s="288"/>
      <c r="AP239" s="288"/>
      <c r="AQ239" s="288"/>
      <c r="AR239" s="288"/>
      <c r="AS239" s="288"/>
      <c r="AT239" s="288"/>
      <c r="AU239" s="288"/>
      <c r="AV239" s="288"/>
      <c r="AW239" s="288"/>
      <c r="AX239" s="288"/>
      <c r="AY239" s="288"/>
      <c r="AZ239" s="288"/>
      <c r="BA239" s="288"/>
      <c r="BB239" s="288"/>
      <c r="BC239" s="288"/>
      <c r="BD239" s="288"/>
      <c r="BE239" s="288"/>
      <c r="BF239" s="288"/>
      <c r="BG239" s="288"/>
      <c r="BH239" s="288"/>
      <c r="BI239" s="288"/>
      <c r="BJ239" s="288"/>
      <c r="BK239" s="288"/>
      <c r="BL239" s="288"/>
      <c r="BM239" s="288"/>
      <c r="BN239" s="288"/>
      <c r="BO239" s="288"/>
      <c r="BP239" s="288"/>
      <c r="BQ239" s="288"/>
      <c r="BR239" s="288"/>
      <c r="BS239" s="288"/>
      <c r="BT239" s="288"/>
      <c r="BU239" s="288"/>
      <c r="BV239" s="288"/>
      <c r="BW239" s="288"/>
      <c r="BX239" s="288"/>
      <c r="BY239" s="288"/>
      <c r="BZ239" s="288"/>
      <c r="CA239" s="288"/>
      <c r="CB239" s="288"/>
      <c r="CC239" s="288"/>
      <c r="CD239" s="288"/>
      <c r="CE239" s="288"/>
      <c r="CF239" s="288"/>
      <c r="CG239" s="288"/>
      <c r="CH239" s="288"/>
      <c r="CI239" s="288"/>
      <c r="CJ239" s="288"/>
      <c r="CK239" s="288"/>
      <c r="CL239" s="288"/>
      <c r="CM239" s="288"/>
      <c r="CN239" s="288"/>
      <c r="CO239" s="288"/>
      <c r="CP239" s="288"/>
      <c r="CQ239" s="288"/>
      <c r="CR239" s="288"/>
      <c r="CS239" s="288"/>
      <c r="CT239" s="288"/>
      <c r="CU239" s="288"/>
      <c r="CV239" s="288"/>
      <c r="CW239" s="288"/>
      <c r="CX239" s="288"/>
      <c r="CY239" s="288"/>
      <c r="CZ239" s="681"/>
      <c r="DA239" s="288"/>
      <c r="DB239" s="288"/>
      <c r="DC239" s="288"/>
      <c r="DD239" s="288"/>
      <c r="DE239" s="288"/>
      <c r="DF239" s="288"/>
      <c r="DG239" s="288"/>
      <c r="DH239" s="288"/>
      <c r="DI239" s="288"/>
      <c r="DJ239" s="288"/>
      <c r="DK239" s="288"/>
      <c r="DL239" s="288"/>
      <c r="DM239" s="288"/>
      <c r="DN239" s="288"/>
      <c r="DO239" s="288"/>
      <c r="DP239" s="288"/>
      <c r="DQ239" s="288"/>
      <c r="DR239" s="288"/>
      <c r="DS239" s="288"/>
      <c r="DT239" s="288"/>
      <c r="DU239" s="288"/>
      <c r="DV239" s="288"/>
      <c r="DW239" s="288"/>
      <c r="DX239" s="288"/>
      <c r="DY239" s="288"/>
      <c r="DZ239" s="288"/>
      <c r="EA239" s="288"/>
      <c r="EB239" s="288"/>
      <c r="EC239" s="288"/>
      <c r="ED239" s="288"/>
      <c r="EE239" s="288"/>
      <c r="EF239" s="288"/>
      <c r="EG239" s="288"/>
      <c r="EH239" s="288"/>
      <c r="EI239" s="293"/>
      <c r="EJ239" s="682"/>
      <c r="EK239" s="288"/>
      <c r="EL239" s="288"/>
      <c r="EM239" s="288"/>
      <c r="EN239" s="288"/>
      <c r="EO239" s="288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  <c r="AMM239"/>
      <c r="AMN239"/>
      <c r="AMO239"/>
      <c r="AMP239"/>
      <c r="AMQ239"/>
      <c r="AMR239"/>
      <c r="AMS239"/>
      <c r="AMT239"/>
      <c r="AMU239"/>
      <c r="AMV239"/>
      <c r="AMW239"/>
      <c r="AMX239"/>
      <c r="AMY239"/>
      <c r="AMZ239"/>
      <c r="ANA239"/>
      <c r="ANB239"/>
      <c r="ANC239"/>
      <c r="AND239"/>
      <c r="ANE239"/>
      <c r="ANF239"/>
      <c r="ANG239"/>
      <c r="ANH239"/>
      <c r="ANI239"/>
      <c r="ANJ239"/>
    </row>
    <row r="240" spans="1:1050" ht="26.1" customHeight="1" x14ac:dyDescent="0.2">
      <c r="A240" s="680"/>
      <c r="B240" s="288"/>
      <c r="C240" s="288"/>
      <c r="D240" s="288"/>
      <c r="E240" s="288"/>
      <c r="F240" s="288"/>
      <c r="G240" s="288"/>
      <c r="H240" s="288"/>
      <c r="I240" s="288"/>
      <c r="J240" s="288"/>
      <c r="K240" s="288"/>
      <c r="L240" s="288"/>
      <c r="M240" s="288"/>
      <c r="N240" s="288"/>
      <c r="O240" s="288"/>
      <c r="P240" s="288"/>
      <c r="Q240" s="288"/>
      <c r="R240" s="288"/>
      <c r="S240" s="288"/>
      <c r="T240" s="288"/>
      <c r="U240" s="288"/>
      <c r="V240" s="288"/>
      <c r="W240" s="288"/>
      <c r="X240" s="288"/>
      <c r="Y240" s="288"/>
      <c r="Z240" s="288"/>
      <c r="AA240" s="288"/>
      <c r="AB240" s="288"/>
      <c r="AC240" s="288"/>
      <c r="AD240" s="288"/>
      <c r="AE240" s="288"/>
      <c r="AF240" s="288"/>
      <c r="AG240" s="288"/>
      <c r="AH240" s="288"/>
      <c r="AI240" s="288"/>
      <c r="AJ240" s="288"/>
      <c r="AK240" s="288"/>
      <c r="AL240" s="288"/>
      <c r="AM240" s="288"/>
      <c r="AN240" s="288"/>
      <c r="AO240" s="288"/>
      <c r="AP240" s="288"/>
      <c r="AQ240" s="288"/>
      <c r="AR240" s="288"/>
      <c r="AS240" s="288"/>
      <c r="AT240" s="288"/>
      <c r="AU240" s="288"/>
      <c r="AV240" s="288"/>
      <c r="AW240" s="288"/>
      <c r="AX240" s="288"/>
      <c r="AY240" s="288"/>
      <c r="AZ240" s="288"/>
      <c r="BA240" s="288"/>
      <c r="BB240" s="288"/>
      <c r="BC240" s="288"/>
      <c r="BD240" s="288"/>
      <c r="BE240" s="288"/>
      <c r="BF240" s="288"/>
      <c r="BG240" s="288"/>
      <c r="BH240" s="288"/>
      <c r="BI240" s="288"/>
      <c r="BJ240" s="288"/>
      <c r="BK240" s="288"/>
      <c r="BL240" s="288"/>
      <c r="BM240" s="288"/>
      <c r="BN240" s="288"/>
      <c r="BO240" s="288"/>
      <c r="BP240" s="288"/>
      <c r="BQ240" s="288"/>
      <c r="BR240" s="288"/>
      <c r="BS240" s="288"/>
      <c r="BT240" s="288"/>
      <c r="BU240" s="288"/>
      <c r="BV240" s="288"/>
      <c r="BW240" s="288"/>
      <c r="BX240" s="288"/>
      <c r="BY240" s="288"/>
      <c r="BZ240" s="288"/>
      <c r="CA240" s="288"/>
      <c r="CB240" s="288"/>
      <c r="CC240" s="288"/>
      <c r="CD240" s="288"/>
      <c r="CE240" s="288"/>
      <c r="CF240" s="288"/>
      <c r="CG240" s="288"/>
      <c r="CH240" s="288"/>
      <c r="CI240" s="288"/>
      <c r="CJ240" s="288"/>
      <c r="CK240" s="288"/>
      <c r="CL240" s="288"/>
      <c r="CM240" s="288"/>
      <c r="CN240" s="288"/>
      <c r="CO240" s="288"/>
      <c r="CP240" s="288"/>
      <c r="CQ240" s="288"/>
      <c r="CR240" s="288"/>
      <c r="CS240" s="288"/>
      <c r="CT240" s="288"/>
      <c r="CU240" s="288"/>
      <c r="CV240" s="288"/>
      <c r="CW240" s="288"/>
      <c r="CX240" s="288"/>
      <c r="CY240" s="288"/>
      <c r="CZ240" s="681"/>
      <c r="DA240" s="291"/>
      <c r="DB240" s="288"/>
      <c r="DC240" s="288"/>
      <c r="DD240" s="288"/>
      <c r="DE240" s="288"/>
      <c r="DF240" s="288"/>
      <c r="DG240" s="288"/>
      <c r="DH240" s="288"/>
      <c r="DI240" s="288"/>
      <c r="DJ240" s="288"/>
      <c r="DK240" s="288"/>
      <c r="DL240" s="288"/>
      <c r="DM240" s="288"/>
      <c r="DN240" s="288"/>
      <c r="DO240" s="288"/>
      <c r="DP240" s="288"/>
      <c r="DQ240" s="288"/>
      <c r="DR240" s="288"/>
      <c r="DS240" s="288"/>
      <c r="DT240" s="288"/>
      <c r="DU240" s="288"/>
      <c r="DV240" s="288"/>
      <c r="DW240" s="288"/>
      <c r="DX240" s="288"/>
      <c r="DY240" s="288"/>
      <c r="DZ240" s="288"/>
      <c r="EA240" s="288"/>
      <c r="EB240" s="288"/>
      <c r="EC240" s="288"/>
      <c r="ED240" s="288"/>
      <c r="EE240" s="288"/>
      <c r="EF240" s="288"/>
      <c r="EG240" s="288"/>
      <c r="EH240" s="288"/>
      <c r="EI240" s="293"/>
      <c r="EJ240" s="682"/>
      <c r="EK240" s="288"/>
      <c r="EL240" s="288"/>
      <c r="EM240" s="288"/>
      <c r="EN240" s="288"/>
      <c r="EO240" s="288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</row>
    <row r="241" spans="1:1050" s="687" customFormat="1" ht="26.1" customHeight="1" x14ac:dyDescent="0.2">
      <c r="A241" s="683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  <c r="BE241" s="291"/>
      <c r="BF241" s="291"/>
      <c r="BG241" s="291"/>
      <c r="BH241" s="291"/>
      <c r="BI241" s="291"/>
      <c r="BJ241" s="291"/>
      <c r="BK241" s="291"/>
      <c r="BL241" s="291"/>
      <c r="BM241" s="291"/>
      <c r="BN241" s="291"/>
      <c r="BO241" s="291"/>
      <c r="BP241" s="291"/>
      <c r="BQ241" s="291"/>
      <c r="BR241" s="291"/>
      <c r="BS241" s="291"/>
      <c r="BT241" s="291"/>
      <c r="BU241" s="291"/>
      <c r="BV241" s="291"/>
      <c r="BW241" s="291"/>
      <c r="BX241" s="291"/>
      <c r="BY241" s="291"/>
      <c r="BZ241" s="291"/>
      <c r="CA241" s="291"/>
      <c r="CB241" s="291"/>
      <c r="CC241" s="291"/>
      <c r="CD241" s="291"/>
      <c r="CE241" s="291"/>
      <c r="CF241" s="291"/>
      <c r="CG241" s="291"/>
      <c r="CH241" s="291"/>
      <c r="CI241" s="291"/>
      <c r="CJ241" s="291"/>
      <c r="CK241" s="291"/>
      <c r="CL241" s="291"/>
      <c r="CM241" s="291"/>
      <c r="CN241" s="291"/>
      <c r="CO241" s="291"/>
      <c r="CP241" s="291"/>
      <c r="CQ241" s="291"/>
      <c r="CR241" s="291"/>
      <c r="CS241" s="291"/>
      <c r="CT241" s="291"/>
      <c r="CU241" s="291"/>
      <c r="CV241" s="291"/>
      <c r="CW241" s="291"/>
      <c r="CX241" s="291"/>
      <c r="CY241" s="291"/>
      <c r="CZ241" s="684"/>
      <c r="DA241" s="291"/>
      <c r="DB241" s="291"/>
      <c r="DC241" s="291"/>
      <c r="DD241" s="291"/>
      <c r="DE241" s="291"/>
      <c r="DF241" s="291"/>
      <c r="DG241" s="291"/>
      <c r="DH241" s="291"/>
      <c r="DI241" s="291"/>
      <c r="DJ241" s="291"/>
      <c r="DK241" s="291"/>
      <c r="DL241" s="291"/>
      <c r="DM241" s="291"/>
      <c r="DN241" s="291"/>
      <c r="DO241" s="291"/>
      <c r="DP241" s="291"/>
      <c r="DQ241" s="291"/>
      <c r="DR241" s="291"/>
      <c r="DS241" s="291"/>
      <c r="DT241" s="291"/>
      <c r="DU241" s="291"/>
      <c r="DV241" s="291"/>
      <c r="DW241" s="291"/>
      <c r="DX241" s="291"/>
      <c r="DY241" s="291"/>
      <c r="DZ241" s="291"/>
      <c r="EA241" s="291"/>
      <c r="EB241" s="291"/>
      <c r="EC241" s="291"/>
      <c r="ED241" s="291"/>
      <c r="EE241" s="291"/>
      <c r="EF241" s="291"/>
      <c r="EG241" s="291"/>
      <c r="EH241" s="291"/>
      <c r="EI241" s="685"/>
      <c r="EJ241" s="686"/>
      <c r="EK241" s="291"/>
      <c r="EL241" s="291"/>
      <c r="EM241" s="291"/>
      <c r="EN241" s="291"/>
      <c r="EO241" s="291"/>
    </row>
    <row r="242" spans="1:1050" ht="26.1" customHeight="1" x14ac:dyDescent="0.2">
      <c r="A242" s="680"/>
      <c r="B242" s="288"/>
      <c r="C242" s="288"/>
      <c r="D242" s="288"/>
      <c r="E242" s="288"/>
      <c r="F242" s="288"/>
      <c r="G242" s="288"/>
      <c r="H242" s="288"/>
      <c r="I242" s="288"/>
      <c r="J242" s="288"/>
      <c r="K242" s="288"/>
      <c r="L242" s="288"/>
      <c r="M242" s="288"/>
      <c r="N242" s="288"/>
      <c r="O242" s="288"/>
      <c r="P242" s="288"/>
      <c r="Q242" s="288"/>
      <c r="R242" s="288"/>
      <c r="S242" s="288"/>
      <c r="T242" s="288"/>
      <c r="U242" s="288"/>
      <c r="V242" s="288"/>
      <c r="W242" s="288"/>
      <c r="X242" s="288"/>
      <c r="Y242" s="288"/>
      <c r="Z242" s="288"/>
      <c r="AA242" s="288"/>
      <c r="AB242" s="288"/>
      <c r="AC242" s="288"/>
      <c r="AD242" s="288"/>
      <c r="AE242" s="288"/>
      <c r="AF242" s="288"/>
      <c r="AG242" s="288"/>
      <c r="AH242" s="288"/>
      <c r="AI242" s="288"/>
      <c r="AJ242" s="288"/>
      <c r="AK242" s="288"/>
      <c r="AL242" s="288"/>
      <c r="AM242" s="288"/>
      <c r="AN242" s="288"/>
      <c r="AO242" s="288"/>
      <c r="AP242" s="288"/>
      <c r="AQ242" s="288"/>
      <c r="AR242" s="288"/>
      <c r="AS242" s="288"/>
      <c r="AT242" s="288"/>
      <c r="AU242" s="288"/>
      <c r="AV242" s="288"/>
      <c r="AW242" s="288"/>
      <c r="AX242" s="288"/>
      <c r="AY242" s="288"/>
      <c r="AZ242" s="288"/>
      <c r="BA242" s="288"/>
      <c r="BB242" s="288"/>
      <c r="BC242" s="288"/>
      <c r="BD242" s="288"/>
      <c r="BE242" s="288"/>
      <c r="BF242" s="288"/>
      <c r="BG242" s="288"/>
      <c r="BH242" s="288"/>
      <c r="BI242" s="288"/>
      <c r="BJ242" s="288"/>
      <c r="BK242" s="288"/>
      <c r="BL242" s="288"/>
      <c r="BM242" s="288"/>
      <c r="BN242" s="288"/>
      <c r="BO242" s="288"/>
      <c r="BP242" s="288"/>
      <c r="BQ242" s="288"/>
      <c r="BR242" s="288"/>
      <c r="BS242" s="288"/>
      <c r="BT242" s="288"/>
      <c r="BU242" s="288"/>
      <c r="BV242" s="288"/>
      <c r="BW242" s="288"/>
      <c r="BX242" s="288"/>
      <c r="BY242" s="288"/>
      <c r="BZ242" s="288"/>
      <c r="CA242" s="288"/>
      <c r="CB242" s="288"/>
      <c r="CC242" s="288"/>
      <c r="CD242" s="288"/>
      <c r="CE242" s="288"/>
      <c r="CF242" s="288"/>
      <c r="CG242" s="288"/>
      <c r="CH242" s="288"/>
      <c r="CI242" s="288"/>
      <c r="CJ242" s="288"/>
      <c r="CK242" s="288"/>
      <c r="CL242" s="288"/>
      <c r="CM242" s="288"/>
      <c r="CN242" s="288"/>
      <c r="CO242" s="288"/>
      <c r="CP242" s="288"/>
      <c r="CQ242" s="288"/>
      <c r="CR242" s="288"/>
      <c r="CS242" s="288"/>
      <c r="CT242" s="288"/>
      <c r="CU242" s="288"/>
      <c r="CV242" s="288"/>
      <c r="CW242" s="288"/>
      <c r="CX242" s="288"/>
      <c r="CY242" s="288"/>
      <c r="CZ242" s="681"/>
      <c r="DA242" s="288"/>
      <c r="DB242" s="288"/>
      <c r="DC242" s="288"/>
      <c r="DD242" s="288"/>
      <c r="DE242" s="288"/>
      <c r="DF242" s="288"/>
      <c r="DG242" s="288"/>
      <c r="DH242" s="288"/>
      <c r="DI242" s="288"/>
      <c r="DJ242" s="288"/>
      <c r="DK242" s="288"/>
      <c r="DL242" s="288"/>
      <c r="DM242" s="288"/>
      <c r="DN242" s="288"/>
      <c r="DO242" s="288"/>
      <c r="DP242" s="288"/>
      <c r="DQ242" s="288"/>
      <c r="DR242" s="288"/>
      <c r="DS242" s="288"/>
      <c r="DT242" s="288"/>
      <c r="DU242" s="288"/>
      <c r="DV242" s="288"/>
      <c r="DW242" s="288"/>
      <c r="DX242" s="288"/>
      <c r="DY242" s="288"/>
      <c r="DZ242" s="288"/>
      <c r="EA242" s="288"/>
      <c r="EB242" s="288"/>
      <c r="EC242" s="288"/>
      <c r="ED242" s="288"/>
      <c r="EE242" s="288"/>
      <c r="EF242" s="288"/>
      <c r="EG242" s="288"/>
      <c r="EH242" s="288"/>
      <c r="EI242" s="293"/>
      <c r="EJ242" s="682"/>
      <c r="EK242" s="288"/>
      <c r="EL242" s="288"/>
      <c r="EM242" s="288"/>
      <c r="EN242" s="288"/>
      <c r="EO242" s="288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  <c r="AMN242"/>
      <c r="AMO242"/>
      <c r="AMP242"/>
      <c r="AMQ242"/>
      <c r="AMR242"/>
      <c r="AMS242"/>
      <c r="AMT242"/>
      <c r="AMU242"/>
      <c r="AMV242"/>
      <c r="AMW242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</row>
    <row r="243" spans="1:1050" ht="26.1" customHeight="1" x14ac:dyDescent="0.2">
      <c r="A243" s="680"/>
      <c r="B243" s="288"/>
      <c r="C243" s="288"/>
      <c r="D243" s="288"/>
      <c r="E243" s="288"/>
      <c r="F243" s="288"/>
      <c r="G243" s="288"/>
      <c r="H243" s="288"/>
      <c r="I243" s="288"/>
      <c r="J243" s="288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88"/>
      <c r="X243" s="288"/>
      <c r="Y243" s="288"/>
      <c r="Z243" s="288"/>
      <c r="AA243" s="288"/>
      <c r="AB243" s="288"/>
      <c r="AC243" s="288"/>
      <c r="AD243" s="288"/>
      <c r="AE243" s="288"/>
      <c r="AF243" s="288"/>
      <c r="AG243" s="288"/>
      <c r="AH243" s="288"/>
      <c r="AI243" s="288"/>
      <c r="AJ243" s="288"/>
      <c r="AK243" s="288"/>
      <c r="AL243" s="288"/>
      <c r="AM243" s="288"/>
      <c r="AN243" s="288"/>
      <c r="AO243" s="288"/>
      <c r="AP243" s="288"/>
      <c r="AQ243" s="288"/>
      <c r="AR243" s="288"/>
      <c r="AS243" s="288"/>
      <c r="AT243" s="288"/>
      <c r="AU243" s="288"/>
      <c r="AV243" s="288"/>
      <c r="AW243" s="288"/>
      <c r="AX243" s="288"/>
      <c r="AY243" s="288"/>
      <c r="AZ243" s="288"/>
      <c r="BA243" s="288"/>
      <c r="BB243" s="288"/>
      <c r="BC243" s="288"/>
      <c r="BD243" s="288"/>
      <c r="BE243" s="288"/>
      <c r="BF243" s="288"/>
      <c r="BG243" s="288"/>
      <c r="BH243" s="288"/>
      <c r="BI243" s="288"/>
      <c r="BJ243" s="288"/>
      <c r="BK243" s="288"/>
      <c r="BL243" s="288"/>
      <c r="BM243" s="288"/>
      <c r="BN243" s="288"/>
      <c r="BO243" s="288"/>
      <c r="BP243" s="288"/>
      <c r="BQ243" s="288"/>
      <c r="BR243" s="288"/>
      <c r="BS243" s="288"/>
      <c r="BT243" s="288"/>
      <c r="BU243" s="288"/>
      <c r="BV243" s="288"/>
      <c r="BW243" s="288"/>
      <c r="BX243" s="288"/>
      <c r="BY243" s="288"/>
      <c r="BZ243" s="288"/>
      <c r="CA243" s="288"/>
      <c r="CB243" s="288"/>
      <c r="CC243" s="288"/>
      <c r="CD243" s="288"/>
      <c r="CE243" s="288"/>
      <c r="CF243" s="288"/>
      <c r="CG243" s="288"/>
      <c r="CH243" s="288"/>
      <c r="CI243" s="288"/>
      <c r="CJ243" s="288"/>
      <c r="CK243" s="288"/>
      <c r="CL243" s="288"/>
      <c r="CM243" s="288"/>
      <c r="CN243" s="288"/>
      <c r="CO243" s="288"/>
      <c r="CP243" s="288"/>
      <c r="CQ243" s="288"/>
      <c r="CR243" s="288"/>
      <c r="CS243" s="288"/>
      <c r="CT243" s="288"/>
      <c r="CU243" s="288"/>
      <c r="CV243" s="288"/>
      <c r="CW243" s="288"/>
      <c r="CX243" s="288"/>
      <c r="CY243" s="288"/>
      <c r="CZ243" s="681"/>
      <c r="DA243" s="288"/>
      <c r="DB243" s="288"/>
      <c r="DC243" s="288"/>
      <c r="DD243" s="288"/>
      <c r="DE243" s="288"/>
      <c r="DF243" s="288"/>
      <c r="DG243" s="288"/>
      <c r="DH243" s="288"/>
      <c r="DI243" s="288"/>
      <c r="DJ243" s="288"/>
      <c r="DK243" s="288"/>
      <c r="DL243" s="288"/>
      <c r="DM243" s="288"/>
      <c r="DN243" s="288"/>
      <c r="DO243" s="288"/>
      <c r="DP243" s="288"/>
      <c r="DQ243" s="288"/>
      <c r="DR243" s="288"/>
      <c r="DS243" s="288"/>
      <c r="DT243" s="288"/>
      <c r="DU243" s="288"/>
      <c r="DV243" s="288"/>
      <c r="DW243" s="288"/>
      <c r="DX243" s="288"/>
      <c r="DY243" s="288"/>
      <c r="DZ243" s="288"/>
      <c r="EA243" s="288"/>
      <c r="EB243" s="288"/>
      <c r="EC243" s="288"/>
      <c r="ED243" s="288"/>
      <c r="EE243" s="288"/>
      <c r="EF243" s="288"/>
      <c r="EG243" s="288"/>
      <c r="EH243" s="288"/>
      <c r="EI243" s="293"/>
      <c r="EJ243" s="682"/>
      <c r="EK243" s="288"/>
      <c r="EL243" s="288"/>
      <c r="EM243" s="288"/>
      <c r="EN243" s="288"/>
      <c r="EO243" s="288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</row>
    <row r="244" spans="1:1050" ht="26.1" customHeight="1" x14ac:dyDescent="0.2">
      <c r="A244" s="680"/>
      <c r="B244" s="288"/>
      <c r="C244" s="288"/>
      <c r="D244" s="288"/>
      <c r="E244" s="288"/>
      <c r="F244" s="288"/>
      <c r="G244" s="288"/>
      <c r="H244" s="288"/>
      <c r="I244" s="288"/>
      <c r="J244" s="288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88"/>
      <c r="X244" s="288"/>
      <c r="Y244" s="288"/>
      <c r="Z244" s="288"/>
      <c r="AA244" s="288"/>
      <c r="AB244" s="288"/>
      <c r="AC244" s="288"/>
      <c r="AD244" s="288"/>
      <c r="AE244" s="288"/>
      <c r="AF244" s="288"/>
      <c r="AG244" s="288"/>
      <c r="AH244" s="288"/>
      <c r="AI244" s="288"/>
      <c r="AJ244" s="288"/>
      <c r="AK244" s="288"/>
      <c r="AL244" s="288"/>
      <c r="AM244" s="288"/>
      <c r="AN244" s="288"/>
      <c r="AO244" s="288"/>
      <c r="AP244" s="288"/>
      <c r="AQ244" s="288"/>
      <c r="AR244" s="288"/>
      <c r="AS244" s="288"/>
      <c r="AT244" s="288"/>
      <c r="AU244" s="288"/>
      <c r="AV244" s="288"/>
      <c r="AW244" s="288"/>
      <c r="AX244" s="288"/>
      <c r="AY244" s="288"/>
      <c r="AZ244" s="288"/>
      <c r="BA244" s="288"/>
      <c r="BB244" s="288"/>
      <c r="BC244" s="288"/>
      <c r="BD244" s="288"/>
      <c r="BE244" s="288"/>
      <c r="BF244" s="288"/>
      <c r="BG244" s="288"/>
      <c r="BH244" s="288"/>
      <c r="BI244" s="288"/>
      <c r="BJ244" s="288"/>
      <c r="BK244" s="288"/>
      <c r="BL244" s="288"/>
      <c r="BM244" s="288"/>
      <c r="BN244" s="288"/>
      <c r="BO244" s="288"/>
      <c r="BP244" s="288"/>
      <c r="BQ244" s="288"/>
      <c r="BR244" s="288"/>
      <c r="BS244" s="288"/>
      <c r="BT244" s="288"/>
      <c r="BU244" s="288"/>
      <c r="BV244" s="288"/>
      <c r="BW244" s="288"/>
      <c r="BX244" s="288"/>
      <c r="BY244" s="288"/>
      <c r="BZ244" s="288"/>
      <c r="CA244" s="288"/>
      <c r="CB244" s="288"/>
      <c r="CC244" s="288"/>
      <c r="CD244" s="288"/>
      <c r="CE244" s="288"/>
      <c r="CF244" s="288"/>
      <c r="CG244" s="288"/>
      <c r="CH244" s="288"/>
      <c r="CI244" s="288"/>
      <c r="CJ244" s="288"/>
      <c r="CK244" s="288"/>
      <c r="CL244" s="288"/>
      <c r="CM244" s="288"/>
      <c r="CN244" s="288"/>
      <c r="CO244" s="288"/>
      <c r="CP244" s="288"/>
      <c r="CQ244" s="288"/>
      <c r="CR244" s="288"/>
      <c r="CS244" s="288"/>
      <c r="CT244" s="288"/>
      <c r="CU244" s="288"/>
      <c r="CV244" s="288"/>
      <c r="CW244" s="288"/>
      <c r="CX244" s="288"/>
      <c r="CY244" s="288"/>
      <c r="CZ244" s="681"/>
      <c r="DA244" s="288"/>
      <c r="DB244" s="288"/>
      <c r="DC244" s="288"/>
      <c r="DD244" s="288"/>
      <c r="DE244" s="288"/>
      <c r="DF244" s="288"/>
      <c r="DG244" s="288"/>
      <c r="DH244" s="288"/>
      <c r="DI244" s="288"/>
      <c r="DJ244" s="288"/>
      <c r="DK244" s="288"/>
      <c r="DL244" s="288"/>
      <c r="DM244" s="288"/>
      <c r="DN244" s="288"/>
      <c r="DO244" s="288"/>
      <c r="DP244" s="288"/>
      <c r="DQ244" s="288"/>
      <c r="DR244" s="288"/>
      <c r="DS244" s="288"/>
      <c r="DT244" s="288"/>
      <c r="DU244" s="288"/>
      <c r="DV244" s="288"/>
      <c r="DW244" s="288"/>
      <c r="DX244" s="288"/>
      <c r="DY244" s="288"/>
      <c r="DZ244" s="288"/>
      <c r="EA244" s="288"/>
      <c r="EB244" s="288"/>
      <c r="EC244" s="288"/>
      <c r="ED244" s="288"/>
      <c r="EE244" s="288"/>
      <c r="EF244" s="288"/>
      <c r="EG244" s="288"/>
      <c r="EH244" s="288"/>
      <c r="EI244" s="293"/>
      <c r="EJ244" s="682"/>
      <c r="EK244" s="288"/>
      <c r="EL244" s="288"/>
      <c r="EM244" s="288"/>
      <c r="EN244" s="288"/>
      <c r="EO244" s="288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  <c r="AMN244"/>
      <c r="AMO244"/>
      <c r="AMP244"/>
      <c r="AMQ244"/>
      <c r="AMR244"/>
      <c r="AMS244"/>
      <c r="AMT244"/>
      <c r="AMU244"/>
      <c r="AMV244"/>
      <c r="AMW244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</row>
    <row r="245" spans="1:1050" ht="26.1" customHeight="1" x14ac:dyDescent="0.2">
      <c r="A245" s="680"/>
      <c r="B245" s="288"/>
      <c r="C245" s="288"/>
      <c r="D245" s="288"/>
      <c r="E245" s="288"/>
      <c r="F245" s="288"/>
      <c r="G245" s="288"/>
      <c r="H245" s="288"/>
      <c r="I245" s="288"/>
      <c r="J245" s="288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88"/>
      <c r="X245" s="288"/>
      <c r="Y245" s="288"/>
      <c r="Z245" s="288"/>
      <c r="AA245" s="288"/>
      <c r="AB245" s="288"/>
      <c r="AC245" s="288"/>
      <c r="AD245" s="288"/>
      <c r="AE245" s="288"/>
      <c r="AF245" s="288"/>
      <c r="AG245" s="288"/>
      <c r="AH245" s="288"/>
      <c r="AI245" s="288"/>
      <c r="AJ245" s="288"/>
      <c r="AK245" s="288"/>
      <c r="AL245" s="288"/>
      <c r="AM245" s="288"/>
      <c r="AN245" s="288"/>
      <c r="AO245" s="288"/>
      <c r="AP245" s="288"/>
      <c r="AQ245" s="288"/>
      <c r="AR245" s="288"/>
      <c r="AS245" s="288"/>
      <c r="AT245" s="288"/>
      <c r="AU245" s="288"/>
      <c r="AV245" s="288"/>
      <c r="AW245" s="288"/>
      <c r="AX245" s="288"/>
      <c r="AY245" s="288"/>
      <c r="AZ245" s="288"/>
      <c r="BA245" s="288"/>
      <c r="BB245" s="288"/>
      <c r="BC245" s="288"/>
      <c r="BD245" s="288"/>
      <c r="BE245" s="288"/>
      <c r="BF245" s="288"/>
      <c r="BG245" s="288"/>
      <c r="BH245" s="288"/>
      <c r="BI245" s="288"/>
      <c r="BJ245" s="288"/>
      <c r="BK245" s="288"/>
      <c r="BL245" s="288"/>
      <c r="BM245" s="288"/>
      <c r="BN245" s="288"/>
      <c r="BO245" s="288"/>
      <c r="BP245" s="288"/>
      <c r="BQ245" s="288"/>
      <c r="BR245" s="288"/>
      <c r="BS245" s="288"/>
      <c r="BT245" s="288"/>
      <c r="BU245" s="288"/>
      <c r="BV245" s="288"/>
      <c r="BW245" s="288"/>
      <c r="BX245" s="288"/>
      <c r="BY245" s="288"/>
      <c r="BZ245" s="288"/>
      <c r="CA245" s="288"/>
      <c r="CB245" s="288"/>
      <c r="CC245" s="288"/>
      <c r="CD245" s="288"/>
      <c r="CE245" s="288"/>
      <c r="CF245" s="288"/>
      <c r="CG245" s="288"/>
      <c r="CH245" s="288"/>
      <c r="CI245" s="288"/>
      <c r="CJ245" s="288"/>
      <c r="CK245" s="288"/>
      <c r="CL245" s="288"/>
      <c r="CM245" s="288"/>
      <c r="CN245" s="288"/>
      <c r="CO245" s="288"/>
      <c r="CP245" s="288"/>
      <c r="CQ245" s="288"/>
      <c r="CR245" s="288"/>
      <c r="CS245" s="288"/>
      <c r="CT245" s="288"/>
      <c r="CU245" s="288"/>
      <c r="CV245" s="288"/>
      <c r="CW245" s="288"/>
      <c r="CX245" s="288"/>
      <c r="CY245" s="288"/>
      <c r="CZ245" s="681"/>
      <c r="DA245" s="288"/>
      <c r="DB245" s="288"/>
      <c r="DC245" s="288"/>
      <c r="DD245" s="288"/>
      <c r="DE245" s="288"/>
      <c r="DF245" s="288"/>
      <c r="DG245" s="288"/>
      <c r="DH245" s="288"/>
      <c r="DI245" s="288"/>
      <c r="DJ245" s="288"/>
      <c r="DK245" s="288"/>
      <c r="DL245" s="288"/>
      <c r="DM245" s="288"/>
      <c r="DN245" s="288"/>
      <c r="DO245" s="288"/>
      <c r="DP245" s="288"/>
      <c r="DQ245" s="288"/>
      <c r="DR245" s="288"/>
      <c r="DS245" s="288"/>
      <c r="DT245" s="288"/>
      <c r="DU245" s="288"/>
      <c r="DV245" s="288"/>
      <c r="DW245" s="288"/>
      <c r="DX245" s="288"/>
      <c r="DY245" s="288"/>
      <c r="DZ245" s="288"/>
      <c r="EA245" s="288"/>
      <c r="EB245" s="288"/>
      <c r="EC245" s="288"/>
      <c r="ED245" s="288"/>
      <c r="EE245" s="288"/>
      <c r="EF245" s="288"/>
      <c r="EG245" s="288"/>
      <c r="EH245" s="288"/>
      <c r="EI245" s="293"/>
      <c r="EJ245" s="682"/>
      <c r="EK245" s="288"/>
      <c r="EL245" s="288"/>
      <c r="EM245" s="288"/>
      <c r="EN245" s="288"/>
      <c r="EO245" s="288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</row>
    <row r="246" spans="1:1050" ht="26.1" customHeight="1" x14ac:dyDescent="0.2">
      <c r="A246" s="680"/>
      <c r="B246" s="288"/>
      <c r="C246" s="288"/>
      <c r="D246" s="288"/>
      <c r="E246" s="288"/>
      <c r="F246" s="288"/>
      <c r="G246" s="288"/>
      <c r="H246" s="288"/>
      <c r="I246" s="288"/>
      <c r="J246" s="288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88"/>
      <c r="X246" s="288"/>
      <c r="Y246" s="288"/>
      <c r="Z246" s="288"/>
      <c r="AA246" s="288"/>
      <c r="AB246" s="288"/>
      <c r="AC246" s="288"/>
      <c r="AD246" s="288"/>
      <c r="AE246" s="288"/>
      <c r="AF246" s="288"/>
      <c r="AG246" s="288"/>
      <c r="AH246" s="288"/>
      <c r="AI246" s="288"/>
      <c r="AJ246" s="288"/>
      <c r="AK246" s="288"/>
      <c r="AL246" s="288"/>
      <c r="AM246" s="288"/>
      <c r="AN246" s="288"/>
      <c r="AO246" s="288"/>
      <c r="AP246" s="288"/>
      <c r="AQ246" s="288"/>
      <c r="AR246" s="288"/>
      <c r="AS246" s="288"/>
      <c r="AT246" s="288"/>
      <c r="AU246" s="288"/>
      <c r="AV246" s="288"/>
      <c r="AW246" s="288"/>
      <c r="AX246" s="288"/>
      <c r="AY246" s="288"/>
      <c r="AZ246" s="288"/>
      <c r="BA246" s="288"/>
      <c r="BB246" s="288"/>
      <c r="BC246" s="288"/>
      <c r="BD246" s="288"/>
      <c r="BE246" s="288"/>
      <c r="BF246" s="288"/>
      <c r="BG246" s="288"/>
      <c r="BH246" s="288"/>
      <c r="BI246" s="288"/>
      <c r="BJ246" s="288"/>
      <c r="BK246" s="288"/>
      <c r="BL246" s="288"/>
      <c r="BM246" s="288"/>
      <c r="BN246" s="288"/>
      <c r="BO246" s="288"/>
      <c r="BP246" s="288"/>
      <c r="BQ246" s="288"/>
      <c r="BR246" s="288"/>
      <c r="BS246" s="288"/>
      <c r="BT246" s="288"/>
      <c r="BU246" s="288"/>
      <c r="BV246" s="288"/>
      <c r="BW246" s="288"/>
      <c r="BX246" s="288"/>
      <c r="BY246" s="288"/>
      <c r="BZ246" s="288"/>
      <c r="CA246" s="288"/>
      <c r="CB246" s="288"/>
      <c r="CC246" s="288"/>
      <c r="CD246" s="288"/>
      <c r="CE246" s="288"/>
      <c r="CF246" s="288"/>
      <c r="CG246" s="288"/>
      <c r="CH246" s="288"/>
      <c r="CI246" s="288"/>
      <c r="CJ246" s="288"/>
      <c r="CK246" s="288"/>
      <c r="CL246" s="288"/>
      <c r="CM246" s="288"/>
      <c r="CN246" s="288"/>
      <c r="CO246" s="288"/>
      <c r="CP246" s="288"/>
      <c r="CQ246" s="288"/>
      <c r="CR246" s="288"/>
      <c r="CS246" s="288"/>
      <c r="CT246" s="288"/>
      <c r="CU246" s="288"/>
      <c r="CV246" s="288"/>
      <c r="CW246" s="288"/>
      <c r="CX246" s="288"/>
      <c r="CY246" s="288"/>
      <c r="CZ246" s="681"/>
      <c r="DA246" s="288"/>
      <c r="DB246" s="288"/>
      <c r="DC246" s="288"/>
      <c r="DD246" s="288"/>
      <c r="DE246" s="288"/>
      <c r="DF246" s="288"/>
      <c r="DG246" s="288"/>
      <c r="DH246" s="288"/>
      <c r="DI246" s="288"/>
      <c r="DJ246" s="288"/>
      <c r="DK246" s="288"/>
      <c r="DL246" s="288"/>
      <c r="DM246" s="288"/>
      <c r="DN246" s="288"/>
      <c r="DO246" s="288"/>
      <c r="DP246" s="288"/>
      <c r="DQ246" s="288"/>
      <c r="DR246" s="288"/>
      <c r="DS246" s="288"/>
      <c r="DT246" s="288"/>
      <c r="DU246" s="288"/>
      <c r="DV246" s="288"/>
      <c r="DW246" s="288"/>
      <c r="DX246" s="288"/>
      <c r="DY246" s="288"/>
      <c r="DZ246" s="288"/>
      <c r="EA246" s="288"/>
      <c r="EB246" s="288"/>
      <c r="EC246" s="288"/>
      <c r="ED246" s="288"/>
      <c r="EE246" s="288"/>
      <c r="EF246" s="288"/>
      <c r="EG246" s="288"/>
      <c r="EH246" s="288"/>
      <c r="EI246" s="293"/>
      <c r="EJ246" s="682"/>
      <c r="EK246" s="288"/>
      <c r="EL246" s="288"/>
      <c r="EM246" s="288"/>
      <c r="EN246" s="288"/>
      <c r="EO246" s="288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</row>
    <row r="247" spans="1:1050" ht="26.1" customHeight="1" x14ac:dyDescent="0.2">
      <c r="A247" s="680"/>
      <c r="B247" s="288"/>
      <c r="C247" s="288"/>
      <c r="D247" s="288"/>
      <c r="E247" s="288"/>
      <c r="F247" s="288"/>
      <c r="G247" s="288"/>
      <c r="H247" s="288"/>
      <c r="I247" s="288"/>
      <c r="J247" s="288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88"/>
      <c r="X247" s="288"/>
      <c r="Y247" s="288"/>
      <c r="Z247" s="288"/>
      <c r="AA247" s="288"/>
      <c r="AB247" s="288"/>
      <c r="AC247" s="288"/>
      <c r="AD247" s="288"/>
      <c r="AE247" s="288"/>
      <c r="AF247" s="288"/>
      <c r="AG247" s="288"/>
      <c r="AH247" s="288"/>
      <c r="AI247" s="288"/>
      <c r="AJ247" s="288"/>
      <c r="AK247" s="288"/>
      <c r="AL247" s="288"/>
      <c r="AM247" s="288"/>
      <c r="AN247" s="288"/>
      <c r="AO247" s="288"/>
      <c r="AP247" s="288"/>
      <c r="AQ247" s="288"/>
      <c r="AR247" s="288"/>
      <c r="AS247" s="288"/>
      <c r="AT247" s="288"/>
      <c r="AU247" s="288"/>
      <c r="AV247" s="288"/>
      <c r="AW247" s="288"/>
      <c r="AX247" s="288"/>
      <c r="AY247" s="288"/>
      <c r="AZ247" s="288"/>
      <c r="BA247" s="288"/>
      <c r="BB247" s="288"/>
      <c r="BC247" s="288"/>
      <c r="BD247" s="288"/>
      <c r="BE247" s="288"/>
      <c r="BF247" s="288"/>
      <c r="BG247" s="288"/>
      <c r="BH247" s="288"/>
      <c r="BI247" s="288"/>
      <c r="BJ247" s="288"/>
      <c r="BK247" s="288"/>
      <c r="BL247" s="288"/>
      <c r="BM247" s="288"/>
      <c r="BN247" s="288"/>
      <c r="BO247" s="288"/>
      <c r="BP247" s="288"/>
      <c r="BQ247" s="288"/>
      <c r="BR247" s="288"/>
      <c r="BS247" s="288"/>
      <c r="BT247" s="288"/>
      <c r="BU247" s="288"/>
      <c r="BV247" s="288"/>
      <c r="BW247" s="288"/>
      <c r="BX247" s="288"/>
      <c r="BY247" s="288"/>
      <c r="BZ247" s="288"/>
      <c r="CA247" s="288"/>
      <c r="CB247" s="288"/>
      <c r="CC247" s="288"/>
      <c r="CD247" s="288"/>
      <c r="CE247" s="288"/>
      <c r="CF247" s="288"/>
      <c r="CG247" s="288"/>
      <c r="CH247" s="288"/>
      <c r="CI247" s="288"/>
      <c r="CJ247" s="288"/>
      <c r="CK247" s="288"/>
      <c r="CL247" s="288"/>
      <c r="CM247" s="288"/>
      <c r="CN247" s="288"/>
      <c r="CO247" s="288"/>
      <c r="CP247" s="288"/>
      <c r="CQ247" s="288"/>
      <c r="CR247" s="288"/>
      <c r="CS247" s="288"/>
      <c r="CT247" s="288"/>
      <c r="CU247" s="288"/>
      <c r="CV247" s="288"/>
      <c r="CW247" s="288"/>
      <c r="CX247" s="288"/>
      <c r="CY247" s="288"/>
      <c r="CZ247" s="681"/>
      <c r="DA247" s="288"/>
      <c r="DB247" s="288"/>
      <c r="DC247" s="288"/>
      <c r="DD247" s="288"/>
      <c r="DE247" s="288"/>
      <c r="DF247" s="288"/>
      <c r="DG247" s="288"/>
      <c r="DH247" s="288"/>
      <c r="DI247" s="288"/>
      <c r="DJ247" s="288"/>
      <c r="DK247" s="288"/>
      <c r="DL247" s="288"/>
      <c r="DM247" s="288"/>
      <c r="DN247" s="288"/>
      <c r="DO247" s="288"/>
      <c r="DP247" s="288"/>
      <c r="DQ247" s="288"/>
      <c r="DR247" s="288"/>
      <c r="DS247" s="288"/>
      <c r="DT247" s="288"/>
      <c r="DU247" s="288"/>
      <c r="DV247" s="288"/>
      <c r="DW247" s="288"/>
      <c r="DX247" s="288"/>
      <c r="DY247" s="288"/>
      <c r="DZ247" s="288"/>
      <c r="EA247" s="288"/>
      <c r="EB247" s="288"/>
      <c r="EC247" s="288"/>
      <c r="ED247" s="288"/>
      <c r="EE247" s="288"/>
      <c r="EF247" s="288"/>
      <c r="EG247" s="288"/>
      <c r="EH247" s="288"/>
      <c r="EI247" s="293"/>
      <c r="EJ247" s="682"/>
      <c r="EK247" s="288"/>
      <c r="EL247" s="288"/>
      <c r="EM247" s="288"/>
      <c r="EN247" s="288"/>
      <c r="EO247" s="288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</row>
    <row r="248" spans="1:1050" ht="26.1" customHeight="1" x14ac:dyDescent="0.2">
      <c r="A248" s="680"/>
      <c r="B248" s="288"/>
      <c r="C248" s="288"/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88"/>
      <c r="X248" s="288"/>
      <c r="Y248" s="288"/>
      <c r="Z248" s="288"/>
      <c r="AA248" s="288"/>
      <c r="AB248" s="288"/>
      <c r="AC248" s="288"/>
      <c r="AD248" s="288"/>
      <c r="AE248" s="288"/>
      <c r="AF248" s="288"/>
      <c r="AG248" s="288"/>
      <c r="AH248" s="288"/>
      <c r="AI248" s="288"/>
      <c r="AJ248" s="288"/>
      <c r="AK248" s="288"/>
      <c r="AL248" s="288"/>
      <c r="AM248" s="288"/>
      <c r="AN248" s="288"/>
      <c r="AO248" s="288"/>
      <c r="AP248" s="288"/>
      <c r="AQ248" s="288"/>
      <c r="AR248" s="288"/>
      <c r="AS248" s="288"/>
      <c r="AT248" s="288"/>
      <c r="AU248" s="288"/>
      <c r="AV248" s="288"/>
      <c r="AW248" s="288"/>
      <c r="AX248" s="288"/>
      <c r="AY248" s="288"/>
      <c r="AZ248" s="288"/>
      <c r="BA248" s="288"/>
      <c r="BB248" s="288"/>
      <c r="BC248" s="288"/>
      <c r="BD248" s="288"/>
      <c r="BE248" s="288"/>
      <c r="BF248" s="288"/>
      <c r="BG248" s="288"/>
      <c r="BH248" s="288"/>
      <c r="BI248" s="288"/>
      <c r="BJ248" s="288"/>
      <c r="BK248" s="288"/>
      <c r="BL248" s="288"/>
      <c r="BM248" s="288"/>
      <c r="BN248" s="288"/>
      <c r="BO248" s="288"/>
      <c r="BP248" s="288"/>
      <c r="BQ248" s="288"/>
      <c r="BR248" s="288"/>
      <c r="BS248" s="288"/>
      <c r="BT248" s="288"/>
      <c r="BU248" s="288"/>
      <c r="BV248" s="288"/>
      <c r="BW248" s="288"/>
      <c r="BX248" s="288"/>
      <c r="BY248" s="288"/>
      <c r="BZ248" s="288"/>
      <c r="CA248" s="288"/>
      <c r="CB248" s="288"/>
      <c r="CC248" s="288"/>
      <c r="CD248" s="288"/>
      <c r="CE248" s="288"/>
      <c r="CF248" s="288"/>
      <c r="CG248" s="288"/>
      <c r="CH248" s="288"/>
      <c r="CI248" s="288"/>
      <c r="CJ248" s="288"/>
      <c r="CK248" s="288"/>
      <c r="CL248" s="288"/>
      <c r="CM248" s="288"/>
      <c r="CN248" s="288"/>
      <c r="CO248" s="288"/>
      <c r="CP248" s="288"/>
      <c r="CQ248" s="288"/>
      <c r="CR248" s="288"/>
      <c r="CS248" s="288"/>
      <c r="CT248" s="288"/>
      <c r="CU248" s="288"/>
      <c r="CV248" s="288"/>
      <c r="CW248" s="288"/>
      <c r="CX248" s="288"/>
      <c r="CY248" s="288"/>
      <c r="CZ248" s="681"/>
      <c r="DA248" s="288"/>
      <c r="DB248" s="288"/>
      <c r="DC248" s="288"/>
      <c r="DD248" s="288"/>
      <c r="DE248" s="288"/>
      <c r="DF248" s="288"/>
      <c r="DG248" s="288"/>
      <c r="DH248" s="288"/>
      <c r="DI248" s="288"/>
      <c r="DJ248" s="288"/>
      <c r="DK248" s="288"/>
      <c r="DL248" s="288"/>
      <c r="DM248" s="288"/>
      <c r="DN248" s="288"/>
      <c r="DO248" s="288"/>
      <c r="DP248" s="288"/>
      <c r="DQ248" s="288"/>
      <c r="DR248" s="288"/>
      <c r="DS248" s="288"/>
      <c r="DT248" s="288"/>
      <c r="DU248" s="288"/>
      <c r="DV248" s="288"/>
      <c r="DW248" s="288"/>
      <c r="DX248" s="288"/>
      <c r="DY248" s="288"/>
      <c r="DZ248" s="288"/>
      <c r="EA248" s="288"/>
      <c r="EB248" s="288"/>
      <c r="EC248" s="288"/>
      <c r="ED248" s="288"/>
      <c r="EE248" s="288"/>
      <c r="EF248" s="288"/>
      <c r="EG248" s="288"/>
      <c r="EH248" s="288"/>
      <c r="EI248" s="293"/>
      <c r="EJ248" s="682"/>
      <c r="EK248" s="288"/>
      <c r="EL248" s="288"/>
      <c r="EM248" s="288"/>
      <c r="EN248" s="288"/>
      <c r="EO248" s="28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</row>
    <row r="249" spans="1:1050" ht="26.1" customHeight="1" x14ac:dyDescent="0.2">
      <c r="A249" s="680"/>
      <c r="B249" s="288"/>
      <c r="C249" s="288"/>
      <c r="D249" s="288"/>
      <c r="E249" s="288"/>
      <c r="F249" s="288"/>
      <c r="G249" s="288"/>
      <c r="H249" s="288"/>
      <c r="I249" s="288"/>
      <c r="J249" s="288"/>
      <c r="K249" s="288"/>
      <c r="L249" s="288"/>
      <c r="M249" s="288"/>
      <c r="N249" s="288"/>
      <c r="O249" s="288"/>
      <c r="P249" s="288"/>
      <c r="Q249" s="288"/>
      <c r="R249" s="288"/>
      <c r="S249" s="288"/>
      <c r="T249" s="288"/>
      <c r="U249" s="288"/>
      <c r="V249" s="288"/>
      <c r="W249" s="288"/>
      <c r="X249" s="288"/>
      <c r="Y249" s="288"/>
      <c r="Z249" s="288"/>
      <c r="AA249" s="288"/>
      <c r="AB249" s="288"/>
      <c r="AC249" s="288"/>
      <c r="AD249" s="288"/>
      <c r="AE249" s="288"/>
      <c r="AF249" s="288"/>
      <c r="AG249" s="288"/>
      <c r="AH249" s="288"/>
      <c r="AI249" s="288"/>
      <c r="AJ249" s="288"/>
      <c r="AK249" s="288"/>
      <c r="AL249" s="288"/>
      <c r="AM249" s="288"/>
      <c r="AN249" s="288"/>
      <c r="AO249" s="288"/>
      <c r="AP249" s="288"/>
      <c r="AQ249" s="288"/>
      <c r="AR249" s="288"/>
      <c r="AS249" s="288"/>
      <c r="AT249" s="288"/>
      <c r="AU249" s="288"/>
      <c r="AV249" s="288"/>
      <c r="AW249" s="288"/>
      <c r="AX249" s="288"/>
      <c r="AY249" s="288"/>
      <c r="AZ249" s="288"/>
      <c r="BA249" s="288"/>
      <c r="BB249" s="288"/>
      <c r="BC249" s="288"/>
      <c r="BD249" s="288"/>
      <c r="BE249" s="288"/>
      <c r="BF249" s="288"/>
      <c r="BG249" s="288"/>
      <c r="BH249" s="288"/>
      <c r="BI249" s="288"/>
      <c r="BJ249" s="288"/>
      <c r="BK249" s="288"/>
      <c r="BL249" s="288"/>
      <c r="BM249" s="288"/>
      <c r="BN249" s="288"/>
      <c r="BO249" s="288"/>
      <c r="BP249" s="288"/>
      <c r="BQ249" s="288"/>
      <c r="BR249" s="288"/>
      <c r="BS249" s="288"/>
      <c r="BT249" s="288"/>
      <c r="BU249" s="288"/>
      <c r="BV249" s="288"/>
      <c r="BW249" s="288"/>
      <c r="BX249" s="288"/>
      <c r="BY249" s="288"/>
      <c r="BZ249" s="288"/>
      <c r="CA249" s="288"/>
      <c r="CB249" s="288"/>
      <c r="CC249" s="288"/>
      <c r="CD249" s="288"/>
      <c r="CE249" s="288"/>
      <c r="CF249" s="288"/>
      <c r="CG249" s="288"/>
      <c r="CH249" s="288"/>
      <c r="CI249" s="288"/>
      <c r="CJ249" s="288"/>
      <c r="CK249" s="288"/>
      <c r="CL249" s="288"/>
      <c r="CM249" s="288"/>
      <c r="CN249" s="288"/>
      <c r="CO249" s="288"/>
      <c r="CP249" s="288"/>
      <c r="CQ249" s="288"/>
      <c r="CR249" s="288"/>
      <c r="CS249" s="288"/>
      <c r="CT249" s="288"/>
      <c r="CU249" s="288"/>
      <c r="CV249" s="288"/>
      <c r="CW249" s="288"/>
      <c r="CX249" s="288"/>
      <c r="CY249" s="288"/>
      <c r="CZ249" s="681"/>
      <c r="DA249" s="288"/>
      <c r="DB249" s="288"/>
      <c r="DC249" s="288"/>
      <c r="DD249" s="288"/>
      <c r="DE249" s="288"/>
      <c r="DF249" s="288"/>
      <c r="DG249" s="288"/>
      <c r="DH249" s="288"/>
      <c r="DI249" s="288"/>
      <c r="DJ249" s="288"/>
      <c r="DK249" s="288"/>
      <c r="DL249" s="288"/>
      <c r="DM249" s="288"/>
      <c r="DN249" s="288"/>
      <c r="DO249" s="288"/>
      <c r="DP249" s="288"/>
      <c r="DQ249" s="288"/>
      <c r="DR249" s="288"/>
      <c r="DS249" s="288"/>
      <c r="DT249" s="288"/>
      <c r="DU249" s="288"/>
      <c r="DV249" s="288"/>
      <c r="DW249" s="288"/>
      <c r="DX249" s="288"/>
      <c r="DY249" s="288"/>
      <c r="DZ249" s="288"/>
      <c r="EA249" s="288"/>
      <c r="EB249" s="288"/>
      <c r="EC249" s="288"/>
      <c r="ED249" s="288"/>
      <c r="EE249" s="288"/>
      <c r="EF249" s="288"/>
      <c r="EG249" s="288"/>
      <c r="EH249" s="288"/>
      <c r="EI249" s="293"/>
      <c r="EJ249" s="682"/>
      <c r="EK249" s="288"/>
      <c r="EL249" s="288"/>
      <c r="EM249" s="288"/>
      <c r="EN249" s="288"/>
      <c r="EO249" s="288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</row>
    <row r="250" spans="1:1050" ht="26.1" customHeight="1" x14ac:dyDescent="0.2">
      <c r="A250" s="680"/>
      <c r="B250" s="288"/>
      <c r="C250" s="288"/>
      <c r="D250" s="288"/>
      <c r="E250" s="288"/>
      <c r="F250" s="288"/>
      <c r="G250" s="288"/>
      <c r="H250" s="288"/>
      <c r="I250" s="288"/>
      <c r="J250" s="288"/>
      <c r="K250" s="288"/>
      <c r="L250" s="288"/>
      <c r="M250" s="288"/>
      <c r="N250" s="288"/>
      <c r="O250" s="288"/>
      <c r="P250" s="288"/>
      <c r="Q250" s="288"/>
      <c r="R250" s="288"/>
      <c r="S250" s="288"/>
      <c r="T250" s="288"/>
      <c r="U250" s="288"/>
      <c r="V250" s="288"/>
      <c r="W250" s="288"/>
      <c r="X250" s="288"/>
      <c r="Y250" s="288"/>
      <c r="Z250" s="288"/>
      <c r="AA250" s="288"/>
      <c r="AB250" s="288"/>
      <c r="AC250" s="288"/>
      <c r="AD250" s="288"/>
      <c r="AE250" s="288"/>
      <c r="AF250" s="288"/>
      <c r="AG250" s="288"/>
      <c r="AH250" s="288"/>
      <c r="AI250" s="288"/>
      <c r="AJ250" s="288"/>
      <c r="AK250" s="288"/>
      <c r="AL250" s="288"/>
      <c r="AM250" s="288"/>
      <c r="AN250" s="288"/>
      <c r="AO250" s="288"/>
      <c r="AP250" s="288"/>
      <c r="AQ250" s="288"/>
      <c r="AR250" s="288"/>
      <c r="AS250" s="288"/>
      <c r="AT250" s="288"/>
      <c r="AU250" s="288"/>
      <c r="AV250" s="288"/>
      <c r="AW250" s="288"/>
      <c r="AX250" s="288"/>
      <c r="AY250" s="288"/>
      <c r="AZ250" s="288"/>
      <c r="BA250" s="288"/>
      <c r="BB250" s="288"/>
      <c r="BC250" s="288"/>
      <c r="BD250" s="288"/>
      <c r="BE250" s="288"/>
      <c r="BF250" s="288"/>
      <c r="BG250" s="288"/>
      <c r="BH250" s="288"/>
      <c r="BI250" s="288"/>
      <c r="BJ250" s="288"/>
      <c r="BK250" s="288"/>
      <c r="BL250" s="288"/>
      <c r="BM250" s="288"/>
      <c r="BN250" s="288"/>
      <c r="BO250" s="288"/>
      <c r="BP250" s="288"/>
      <c r="BQ250" s="288"/>
      <c r="BR250" s="288"/>
      <c r="BS250" s="288"/>
      <c r="BT250" s="288"/>
      <c r="BU250" s="288"/>
      <c r="BV250" s="288"/>
      <c r="BW250" s="288"/>
      <c r="BX250" s="288"/>
      <c r="BY250" s="288"/>
      <c r="BZ250" s="288"/>
      <c r="CA250" s="288"/>
      <c r="CB250" s="288"/>
      <c r="CC250" s="288"/>
      <c r="CD250" s="288"/>
      <c r="CE250" s="288"/>
      <c r="CF250" s="288"/>
      <c r="CG250" s="288"/>
      <c r="CH250" s="288"/>
      <c r="CI250" s="288"/>
      <c r="CJ250" s="288"/>
      <c r="CK250" s="288"/>
      <c r="CL250" s="288"/>
      <c r="CM250" s="288"/>
      <c r="CN250" s="288"/>
      <c r="CO250" s="288"/>
      <c r="CP250" s="288"/>
      <c r="CQ250" s="288"/>
      <c r="CR250" s="288"/>
      <c r="CS250" s="288"/>
      <c r="CT250" s="288"/>
      <c r="CU250" s="288"/>
      <c r="CV250" s="288"/>
      <c r="CW250" s="288"/>
      <c r="CX250" s="288"/>
      <c r="CY250" s="288"/>
      <c r="CZ250" s="681"/>
      <c r="DA250" s="288"/>
      <c r="DB250" s="288"/>
      <c r="DC250" s="288"/>
      <c r="DD250" s="288"/>
      <c r="DE250" s="288"/>
      <c r="DF250" s="288"/>
      <c r="DG250" s="288"/>
      <c r="DH250" s="288"/>
      <c r="DI250" s="288"/>
      <c r="DJ250" s="288"/>
      <c r="DK250" s="288"/>
      <c r="DL250" s="288"/>
      <c r="DM250" s="288"/>
      <c r="DN250" s="288"/>
      <c r="DO250" s="288"/>
      <c r="DP250" s="288"/>
      <c r="DQ250" s="288"/>
      <c r="DR250" s="288"/>
      <c r="DS250" s="288"/>
      <c r="DT250" s="288"/>
      <c r="DU250" s="288"/>
      <c r="DV250" s="288"/>
      <c r="DW250" s="288"/>
      <c r="DX250" s="288"/>
      <c r="DY250" s="288"/>
      <c r="DZ250" s="288"/>
      <c r="EA250" s="288"/>
      <c r="EB250" s="288"/>
      <c r="EC250" s="288"/>
      <c r="ED250" s="288"/>
      <c r="EE250" s="288"/>
      <c r="EF250" s="288"/>
      <c r="EG250" s="288"/>
      <c r="EH250" s="288"/>
      <c r="EI250" s="293"/>
      <c r="EJ250" s="682"/>
      <c r="EK250" s="288"/>
      <c r="EL250" s="288"/>
      <c r="EM250" s="288"/>
      <c r="EN250" s="288"/>
      <c r="EO250" s="288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  <c r="AMM250"/>
      <c r="AMN250"/>
      <c r="AMO250"/>
      <c r="AMP250"/>
      <c r="AMQ250"/>
      <c r="AMR250"/>
      <c r="AMS250"/>
      <c r="AMT250"/>
      <c r="AMU250"/>
      <c r="AMV250"/>
      <c r="AMW250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</row>
    <row r="251" spans="1:1050" ht="26.1" customHeight="1" x14ac:dyDescent="0.2">
      <c r="A251" s="680"/>
      <c r="B251" s="288"/>
      <c r="C251" s="288"/>
      <c r="D251" s="288"/>
      <c r="E251" s="288"/>
      <c r="F251" s="288"/>
      <c r="G251" s="288"/>
      <c r="H251" s="288"/>
      <c r="I251" s="288"/>
      <c r="J251" s="288"/>
      <c r="K251" s="288"/>
      <c r="L251" s="288"/>
      <c r="M251" s="288"/>
      <c r="N251" s="288"/>
      <c r="O251" s="288"/>
      <c r="P251" s="288"/>
      <c r="Q251" s="288"/>
      <c r="R251" s="288"/>
      <c r="S251" s="288"/>
      <c r="T251" s="288"/>
      <c r="U251" s="288"/>
      <c r="V251" s="288"/>
      <c r="W251" s="288"/>
      <c r="X251" s="288"/>
      <c r="Y251" s="288"/>
      <c r="Z251" s="288"/>
      <c r="AA251" s="288"/>
      <c r="AB251" s="288"/>
      <c r="AC251" s="288"/>
      <c r="AD251" s="288"/>
      <c r="AE251" s="288"/>
      <c r="AF251" s="288"/>
      <c r="AG251" s="288"/>
      <c r="AH251" s="288"/>
      <c r="AI251" s="288"/>
      <c r="AJ251" s="288"/>
      <c r="AK251" s="288"/>
      <c r="AL251" s="288"/>
      <c r="AM251" s="288"/>
      <c r="AN251" s="288"/>
      <c r="AO251" s="288"/>
      <c r="AP251" s="288"/>
      <c r="AQ251" s="288"/>
      <c r="AR251" s="288"/>
      <c r="AS251" s="288"/>
      <c r="AT251" s="288"/>
      <c r="AU251" s="288"/>
      <c r="AV251" s="288"/>
      <c r="AW251" s="288"/>
      <c r="AX251" s="288"/>
      <c r="AY251" s="288"/>
      <c r="AZ251" s="288"/>
      <c r="BA251" s="288"/>
      <c r="BB251" s="288"/>
      <c r="BC251" s="288"/>
      <c r="BD251" s="288"/>
      <c r="BE251" s="288"/>
      <c r="BF251" s="288"/>
      <c r="BG251" s="288"/>
      <c r="BH251" s="288"/>
      <c r="BI251" s="288"/>
      <c r="BJ251" s="288"/>
      <c r="BK251" s="288"/>
      <c r="BL251" s="288"/>
      <c r="BM251" s="288"/>
      <c r="BN251" s="288"/>
      <c r="BO251" s="288"/>
      <c r="BP251" s="288"/>
      <c r="BQ251" s="288"/>
      <c r="BR251" s="288"/>
      <c r="BS251" s="288"/>
      <c r="BT251" s="288"/>
      <c r="BU251" s="288"/>
      <c r="BV251" s="288"/>
      <c r="BW251" s="288"/>
      <c r="BX251" s="288"/>
      <c r="BY251" s="288"/>
      <c r="BZ251" s="288"/>
      <c r="CA251" s="288"/>
      <c r="CB251" s="288"/>
      <c r="CC251" s="288"/>
      <c r="CD251" s="288"/>
      <c r="CE251" s="288"/>
      <c r="CF251" s="288"/>
      <c r="CG251" s="288"/>
      <c r="CH251" s="288"/>
      <c r="CI251" s="288"/>
      <c r="CJ251" s="288"/>
      <c r="CK251" s="288"/>
      <c r="CL251" s="288"/>
      <c r="CM251" s="288"/>
      <c r="CN251" s="288"/>
      <c r="CO251" s="288"/>
      <c r="CP251" s="288"/>
      <c r="CQ251" s="288"/>
      <c r="CR251" s="288"/>
      <c r="CS251" s="288"/>
      <c r="CT251" s="288"/>
      <c r="CU251" s="288"/>
      <c r="CV251" s="288"/>
      <c r="CW251" s="288"/>
      <c r="CX251" s="288"/>
      <c r="CY251" s="288"/>
      <c r="CZ251" s="681"/>
      <c r="DA251" s="288"/>
      <c r="DB251" s="288"/>
      <c r="DC251" s="288"/>
      <c r="DD251" s="288"/>
      <c r="DE251" s="288"/>
      <c r="DF251" s="288"/>
      <c r="DG251" s="288"/>
      <c r="DH251" s="288"/>
      <c r="DI251" s="288"/>
      <c r="DJ251" s="288"/>
      <c r="DK251" s="288"/>
      <c r="DL251" s="288"/>
      <c r="DM251" s="288"/>
      <c r="DN251" s="288"/>
      <c r="DO251" s="288"/>
      <c r="DP251" s="288"/>
      <c r="DQ251" s="288"/>
      <c r="DR251" s="288"/>
      <c r="DS251" s="288"/>
      <c r="DT251" s="288"/>
      <c r="DU251" s="288"/>
      <c r="DV251" s="288"/>
      <c r="DW251" s="288"/>
      <c r="DX251" s="288"/>
      <c r="DY251" s="288"/>
      <c r="DZ251" s="288"/>
      <c r="EA251" s="288"/>
      <c r="EB251" s="288"/>
      <c r="EC251" s="288"/>
      <c r="ED251" s="288"/>
      <c r="EE251" s="288"/>
      <c r="EF251" s="288"/>
      <c r="EG251" s="288"/>
      <c r="EH251" s="288"/>
      <c r="EI251" s="293"/>
      <c r="EJ251" s="682"/>
      <c r="EK251" s="288"/>
      <c r="EL251" s="288"/>
      <c r="EM251" s="288"/>
      <c r="EN251" s="288"/>
      <c r="EO251" s="288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  <c r="AMN251"/>
      <c r="AMO251"/>
      <c r="AMP251"/>
      <c r="AMQ251"/>
      <c r="AMR251"/>
      <c r="AMS251"/>
      <c r="AMT251"/>
      <c r="AMU251"/>
      <c r="AMV251"/>
      <c r="AMW251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</row>
    <row r="252" spans="1:1050" ht="26.1" customHeight="1" x14ac:dyDescent="0.2">
      <c r="A252" s="680"/>
      <c r="B252" s="288"/>
      <c r="C252" s="288"/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  <c r="O252" s="288"/>
      <c r="P252" s="288"/>
      <c r="Q252" s="288"/>
      <c r="R252" s="288"/>
      <c r="S252" s="288"/>
      <c r="T252" s="288"/>
      <c r="U252" s="288"/>
      <c r="V252" s="288"/>
      <c r="W252" s="288"/>
      <c r="X252" s="288"/>
      <c r="Y252" s="288"/>
      <c r="Z252" s="288"/>
      <c r="AA252" s="288"/>
      <c r="AB252" s="288"/>
      <c r="AC252" s="288"/>
      <c r="AD252" s="288"/>
      <c r="AE252" s="288"/>
      <c r="AF252" s="288"/>
      <c r="AG252" s="288"/>
      <c r="AH252" s="288"/>
      <c r="AI252" s="288"/>
      <c r="AJ252" s="288"/>
      <c r="AK252" s="288"/>
      <c r="AL252" s="288"/>
      <c r="AM252" s="288"/>
      <c r="AN252" s="288"/>
      <c r="AO252" s="288"/>
      <c r="AP252" s="288"/>
      <c r="AQ252" s="288"/>
      <c r="AR252" s="288"/>
      <c r="AS252" s="288"/>
      <c r="AT252" s="288"/>
      <c r="AU252" s="288"/>
      <c r="AV252" s="288"/>
      <c r="AW252" s="288"/>
      <c r="AX252" s="288"/>
      <c r="AY252" s="288"/>
      <c r="AZ252" s="288"/>
      <c r="BA252" s="288"/>
      <c r="BB252" s="288"/>
      <c r="BC252" s="288"/>
      <c r="BD252" s="288"/>
      <c r="BE252" s="288"/>
      <c r="BF252" s="288"/>
      <c r="BG252" s="288"/>
      <c r="BH252" s="288"/>
      <c r="BI252" s="288"/>
      <c r="BJ252" s="288"/>
      <c r="BK252" s="288"/>
      <c r="BL252" s="288"/>
      <c r="BM252" s="288"/>
      <c r="BN252" s="288"/>
      <c r="BO252" s="288"/>
      <c r="BP252" s="288"/>
      <c r="BQ252" s="288"/>
      <c r="BR252" s="288"/>
      <c r="BS252" s="288"/>
      <c r="BT252" s="288"/>
      <c r="BU252" s="288"/>
      <c r="BV252" s="288"/>
      <c r="BW252" s="288"/>
      <c r="BX252" s="288"/>
      <c r="BY252" s="288"/>
      <c r="BZ252" s="288"/>
      <c r="CA252" s="288"/>
      <c r="CB252" s="288"/>
      <c r="CC252" s="288"/>
      <c r="CD252" s="288"/>
      <c r="CE252" s="288"/>
      <c r="CF252" s="288"/>
      <c r="CG252" s="288"/>
      <c r="CH252" s="288"/>
      <c r="CI252" s="288"/>
      <c r="CJ252" s="288"/>
      <c r="CK252" s="288"/>
      <c r="CL252" s="288"/>
      <c r="CM252" s="288"/>
      <c r="CN252" s="288"/>
      <c r="CO252" s="288"/>
      <c r="CP252" s="288"/>
      <c r="CQ252" s="288"/>
      <c r="CR252" s="288"/>
      <c r="CS252" s="288"/>
      <c r="CT252" s="288"/>
      <c r="CU252" s="288"/>
      <c r="CV252" s="288"/>
      <c r="CW252" s="288"/>
      <c r="CX252" s="288"/>
      <c r="CY252" s="288"/>
      <c r="CZ252" s="681"/>
      <c r="DA252" s="288"/>
      <c r="DB252" s="288"/>
      <c r="DC252" s="288"/>
      <c r="DD252" s="288"/>
      <c r="DE252" s="288"/>
      <c r="DF252" s="288"/>
      <c r="DG252" s="288"/>
      <c r="DH252" s="288"/>
      <c r="DI252" s="288"/>
      <c r="DJ252" s="288"/>
      <c r="DK252" s="288"/>
      <c r="DL252" s="288"/>
      <c r="DM252" s="288"/>
      <c r="DN252" s="288"/>
      <c r="DO252" s="288"/>
      <c r="DP252" s="288"/>
      <c r="DQ252" s="288"/>
      <c r="DR252" s="288"/>
      <c r="DS252" s="288"/>
      <c r="DT252" s="288"/>
      <c r="DU252" s="288"/>
      <c r="DV252" s="288"/>
      <c r="DW252" s="288"/>
      <c r="DX252" s="288"/>
      <c r="DY252" s="288"/>
      <c r="DZ252" s="288"/>
      <c r="EA252" s="288"/>
      <c r="EB252" s="288"/>
      <c r="EC252" s="288"/>
      <c r="ED252" s="288"/>
      <c r="EE252" s="288"/>
      <c r="EF252" s="288"/>
      <c r="EG252" s="288"/>
      <c r="EH252" s="288"/>
      <c r="EI252" s="293"/>
      <c r="EJ252" s="682"/>
      <c r="EK252" s="288"/>
      <c r="EL252" s="288"/>
      <c r="EM252" s="288"/>
      <c r="EN252" s="288"/>
      <c r="EO252" s="288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  <c r="AMN252"/>
      <c r="AMO252"/>
      <c r="AMP252"/>
      <c r="AMQ252"/>
      <c r="AMR252"/>
      <c r="AMS252"/>
      <c r="AMT252"/>
      <c r="AMU252"/>
      <c r="AMV252"/>
      <c r="AMW252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</row>
    <row r="253" spans="1:1050" s="410" customFormat="1" ht="26.1" customHeight="1" x14ac:dyDescent="0.2">
      <c r="A253" s="680"/>
      <c r="B253" s="288"/>
      <c r="C253" s="288"/>
      <c r="D253" s="288"/>
      <c r="E253" s="288"/>
      <c r="F253" s="288"/>
      <c r="G253" s="288"/>
      <c r="H253" s="288"/>
      <c r="I253" s="288"/>
      <c r="J253" s="288"/>
      <c r="K253" s="288"/>
      <c r="L253" s="288"/>
      <c r="M253" s="288"/>
      <c r="N253" s="288"/>
      <c r="O253" s="288"/>
      <c r="P253" s="288"/>
      <c r="Q253" s="288"/>
      <c r="R253" s="288"/>
      <c r="S253" s="288"/>
      <c r="T253" s="288"/>
      <c r="U253" s="288"/>
      <c r="V253" s="288"/>
      <c r="W253" s="288"/>
      <c r="X253" s="288"/>
      <c r="Y253" s="288"/>
      <c r="Z253" s="288"/>
      <c r="AA253" s="288"/>
      <c r="AB253" s="288"/>
      <c r="AC253" s="288"/>
      <c r="AD253" s="288"/>
      <c r="AE253" s="288"/>
      <c r="AF253" s="288"/>
      <c r="AG253" s="288"/>
      <c r="AH253" s="288"/>
      <c r="AI253" s="288"/>
      <c r="AJ253" s="288"/>
      <c r="AK253" s="288"/>
      <c r="AL253" s="288"/>
      <c r="AM253" s="288"/>
      <c r="AN253" s="288"/>
      <c r="AO253" s="288"/>
      <c r="AP253" s="288"/>
      <c r="AQ253" s="288"/>
      <c r="AR253" s="288"/>
      <c r="AS253" s="288"/>
      <c r="AT253" s="288"/>
      <c r="AU253" s="288"/>
      <c r="AV253" s="288"/>
      <c r="AW253" s="288"/>
      <c r="AX253" s="288"/>
      <c r="AY253" s="288"/>
      <c r="AZ253" s="288"/>
      <c r="BA253" s="288"/>
      <c r="BB253" s="288"/>
      <c r="BC253" s="288"/>
      <c r="BD253" s="288"/>
      <c r="BE253" s="288"/>
      <c r="BF253" s="288"/>
      <c r="BG253" s="288"/>
      <c r="BH253" s="288"/>
      <c r="BI253" s="288"/>
      <c r="BJ253" s="288"/>
      <c r="BK253" s="288"/>
      <c r="BL253" s="288"/>
      <c r="BM253" s="288"/>
      <c r="BN253" s="288"/>
      <c r="BO253" s="288"/>
      <c r="BP253" s="288"/>
      <c r="BQ253" s="288"/>
      <c r="BR253" s="288"/>
      <c r="BS253" s="288"/>
      <c r="BT253" s="288"/>
      <c r="BU253" s="288"/>
      <c r="BV253" s="288"/>
      <c r="BW253" s="288"/>
      <c r="BX253" s="288"/>
      <c r="BY253" s="288"/>
      <c r="BZ253" s="288"/>
      <c r="CA253" s="288"/>
      <c r="CB253" s="288"/>
      <c r="CC253" s="288"/>
      <c r="CD253" s="288"/>
      <c r="CE253" s="288"/>
      <c r="CF253" s="288"/>
      <c r="CG253" s="288"/>
      <c r="CH253" s="288"/>
      <c r="CI253" s="288"/>
      <c r="CJ253" s="288"/>
      <c r="CK253" s="288"/>
      <c r="CL253" s="288"/>
      <c r="CM253" s="288"/>
      <c r="CN253" s="288"/>
      <c r="CO253" s="288"/>
      <c r="CP253" s="288"/>
      <c r="CQ253" s="288"/>
      <c r="CR253" s="288"/>
      <c r="CS253" s="288"/>
      <c r="CT253" s="288"/>
      <c r="CU253" s="288"/>
      <c r="CV253" s="288"/>
      <c r="CW253" s="288"/>
      <c r="CX253" s="288"/>
      <c r="CY253" s="288"/>
      <c r="CZ253" s="681"/>
      <c r="DA253" s="288"/>
      <c r="DB253" s="288"/>
      <c r="DC253" s="288"/>
      <c r="DD253" s="288"/>
      <c r="DE253" s="288"/>
      <c r="DF253" s="288"/>
      <c r="DG253" s="288"/>
      <c r="DH253" s="288"/>
      <c r="DI253" s="288"/>
      <c r="DJ253" s="288"/>
      <c r="DK253" s="288"/>
      <c r="DL253" s="288"/>
      <c r="DM253" s="288"/>
      <c r="DN253" s="288"/>
      <c r="DO253" s="288"/>
      <c r="DP253" s="288"/>
      <c r="DQ253" s="288"/>
      <c r="DR253" s="288"/>
      <c r="DS253" s="288"/>
      <c r="DT253" s="288"/>
      <c r="DU253" s="288"/>
      <c r="DV253" s="288"/>
      <c r="DW253" s="288"/>
      <c r="DX253" s="288"/>
      <c r="DY253" s="288"/>
      <c r="DZ253" s="288"/>
      <c r="EA253" s="288"/>
      <c r="EB253" s="288"/>
      <c r="EC253" s="288"/>
      <c r="ED253" s="288"/>
      <c r="EE253" s="288"/>
      <c r="EF253" s="288"/>
      <c r="EG253" s="288"/>
      <c r="EH253" s="288"/>
      <c r="EI253" s="293"/>
      <c r="EJ253" s="682"/>
      <c r="EK253" s="288"/>
      <c r="EL253" s="288"/>
      <c r="EM253" s="288"/>
      <c r="EN253" s="288"/>
      <c r="EO253" s="288"/>
    </row>
    <row r="254" spans="1:1050" ht="26.1" customHeight="1" x14ac:dyDescent="0.2">
      <c r="A254" s="680"/>
      <c r="B254" s="288"/>
      <c r="C254" s="288"/>
      <c r="D254" s="288"/>
      <c r="E254" s="288"/>
      <c r="F254" s="288"/>
      <c r="G254" s="288"/>
      <c r="H254" s="288"/>
      <c r="I254" s="288"/>
      <c r="J254" s="288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288"/>
      <c r="Z254" s="288"/>
      <c r="AA254" s="288"/>
      <c r="AB254" s="288"/>
      <c r="AC254" s="288"/>
      <c r="AD254" s="288"/>
      <c r="AE254" s="288"/>
      <c r="AF254" s="288"/>
      <c r="AG254" s="288"/>
      <c r="AH254" s="288"/>
      <c r="AI254" s="288"/>
      <c r="AJ254" s="288"/>
      <c r="AK254" s="288"/>
      <c r="AL254" s="288"/>
      <c r="AM254" s="288"/>
      <c r="AN254" s="288"/>
      <c r="AO254" s="288"/>
      <c r="AP254" s="288"/>
      <c r="AQ254" s="288"/>
      <c r="AR254" s="288"/>
      <c r="AS254" s="288"/>
      <c r="AT254" s="288"/>
      <c r="AU254" s="288"/>
      <c r="AV254" s="288"/>
      <c r="AW254" s="288"/>
      <c r="AX254" s="288"/>
      <c r="AY254" s="288"/>
      <c r="AZ254" s="288"/>
      <c r="BA254" s="288"/>
      <c r="BB254" s="288"/>
      <c r="BC254" s="288"/>
      <c r="BD254" s="288"/>
      <c r="BE254" s="288"/>
      <c r="BF254" s="288"/>
      <c r="BG254" s="288"/>
      <c r="BH254" s="288"/>
      <c r="BI254" s="288"/>
      <c r="BJ254" s="288"/>
      <c r="BK254" s="288"/>
      <c r="BL254" s="288"/>
      <c r="BM254" s="288"/>
      <c r="BN254" s="288"/>
      <c r="BO254" s="288"/>
      <c r="BP254" s="288"/>
      <c r="BQ254" s="288"/>
      <c r="BR254" s="288"/>
      <c r="BS254" s="288"/>
      <c r="BT254" s="288"/>
      <c r="BU254" s="288"/>
      <c r="BV254" s="288"/>
      <c r="BW254" s="288"/>
      <c r="BX254" s="288"/>
      <c r="BY254" s="288"/>
      <c r="BZ254" s="288"/>
      <c r="CA254" s="288"/>
      <c r="CB254" s="288"/>
      <c r="CC254" s="288"/>
      <c r="CD254" s="288"/>
      <c r="CE254" s="288"/>
      <c r="CF254" s="288"/>
      <c r="CG254" s="288"/>
      <c r="CH254" s="288"/>
      <c r="CI254" s="288"/>
      <c r="CJ254" s="288"/>
      <c r="CK254" s="288"/>
      <c r="CL254" s="288"/>
      <c r="CM254" s="288"/>
      <c r="CN254" s="288"/>
      <c r="CO254" s="288"/>
      <c r="CP254" s="288"/>
      <c r="CQ254" s="288"/>
      <c r="CR254" s="288"/>
      <c r="CS254" s="288"/>
      <c r="CT254" s="288"/>
      <c r="CU254" s="288"/>
      <c r="CV254" s="288"/>
      <c r="CW254" s="288"/>
      <c r="CX254" s="288"/>
      <c r="CY254" s="288"/>
      <c r="CZ254" s="681"/>
      <c r="DA254" s="288"/>
      <c r="DB254" s="288"/>
      <c r="DC254" s="288"/>
      <c r="DD254" s="288"/>
      <c r="DE254" s="288"/>
      <c r="DF254" s="288"/>
      <c r="DG254" s="288"/>
      <c r="DH254" s="288"/>
      <c r="DI254" s="288"/>
      <c r="DJ254" s="288"/>
      <c r="DK254" s="288"/>
      <c r="DL254" s="288"/>
      <c r="DM254" s="288"/>
      <c r="DN254" s="288"/>
      <c r="DO254" s="288"/>
      <c r="DP254" s="288"/>
      <c r="DQ254" s="288"/>
      <c r="DR254" s="288"/>
      <c r="DS254" s="288"/>
      <c r="DT254" s="288"/>
      <c r="DU254" s="288"/>
      <c r="DV254" s="288"/>
      <c r="DW254" s="288"/>
      <c r="DX254" s="288"/>
      <c r="DY254" s="288"/>
      <c r="DZ254" s="288"/>
      <c r="EA254" s="288"/>
      <c r="EB254" s="288"/>
      <c r="EC254" s="288"/>
      <c r="ED254" s="288"/>
      <c r="EE254" s="288"/>
      <c r="EF254" s="288"/>
      <c r="EG254" s="288"/>
      <c r="EH254" s="288"/>
      <c r="EI254" s="293"/>
      <c r="EJ254" s="682"/>
      <c r="EK254" s="288"/>
      <c r="EL254" s="288"/>
      <c r="EM254" s="288"/>
      <c r="EN254" s="288"/>
      <c r="EO254" s="288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</row>
    <row r="255" spans="1:1050" ht="26.1" customHeight="1" x14ac:dyDescent="0.2">
      <c r="A255" s="680"/>
      <c r="B255" s="288"/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8"/>
      <c r="Y255" s="288"/>
      <c r="Z255" s="288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  <c r="AK255" s="288"/>
      <c r="AL255" s="288"/>
      <c r="AM255" s="288"/>
      <c r="AN255" s="288"/>
      <c r="AO255" s="288"/>
      <c r="AP255" s="288"/>
      <c r="AQ255" s="288"/>
      <c r="AR255" s="288"/>
      <c r="AS255" s="288"/>
      <c r="AT255" s="288"/>
      <c r="AU255" s="288"/>
      <c r="AV255" s="288"/>
      <c r="AW255" s="288"/>
      <c r="AX255" s="288"/>
      <c r="AY255" s="288"/>
      <c r="AZ255" s="288"/>
      <c r="BA255" s="288"/>
      <c r="BB255" s="288"/>
      <c r="BC255" s="288"/>
      <c r="BD255" s="288"/>
      <c r="BE255" s="288"/>
      <c r="BF255" s="288"/>
      <c r="BG255" s="288"/>
      <c r="BH255" s="288"/>
      <c r="BI255" s="288"/>
      <c r="BJ255" s="288"/>
      <c r="BK255" s="288"/>
      <c r="BL255" s="288"/>
      <c r="BM255" s="288"/>
      <c r="BN255" s="288"/>
      <c r="BO255" s="288"/>
      <c r="BP255" s="288"/>
      <c r="BQ255" s="288"/>
      <c r="BR255" s="288"/>
      <c r="BS255" s="288"/>
      <c r="BT255" s="288"/>
      <c r="BU255" s="288"/>
      <c r="BV255" s="288"/>
      <c r="BW255" s="288"/>
      <c r="BX255" s="288"/>
      <c r="BY255" s="288"/>
      <c r="BZ255" s="288"/>
      <c r="CA255" s="288"/>
      <c r="CB255" s="288"/>
      <c r="CC255" s="288"/>
      <c r="CD255" s="288"/>
      <c r="CE255" s="288"/>
      <c r="CF255" s="288"/>
      <c r="CG255" s="288"/>
      <c r="CH255" s="288"/>
      <c r="CI255" s="288"/>
      <c r="CJ255" s="288"/>
      <c r="CK255" s="288"/>
      <c r="CL255" s="288"/>
      <c r="CM255" s="288"/>
      <c r="CN255" s="288"/>
      <c r="CO255" s="288"/>
      <c r="CP255" s="288"/>
      <c r="CQ255" s="288"/>
      <c r="CR255" s="288"/>
      <c r="CS255" s="288"/>
      <c r="CT255" s="288"/>
      <c r="CU255" s="288"/>
      <c r="CV255" s="288"/>
      <c r="CW255" s="288"/>
      <c r="CX255" s="288"/>
      <c r="CY255" s="288"/>
      <c r="CZ255" s="681"/>
      <c r="DA255" s="288"/>
      <c r="DB255" s="288"/>
      <c r="DC255" s="288"/>
      <c r="DD255" s="288"/>
      <c r="DE255" s="288"/>
      <c r="DF255" s="288"/>
      <c r="DG255" s="288"/>
      <c r="DH255" s="288"/>
      <c r="DI255" s="288"/>
      <c r="DJ255" s="288"/>
      <c r="DK255" s="288"/>
      <c r="DL255" s="288"/>
      <c r="DM255" s="288"/>
      <c r="DN255" s="288"/>
      <c r="DO255" s="288"/>
      <c r="DP255" s="288"/>
      <c r="DQ255" s="288"/>
      <c r="DR255" s="288"/>
      <c r="DS255" s="288"/>
      <c r="DT255" s="288"/>
      <c r="DU255" s="288"/>
      <c r="DV255" s="288"/>
      <c r="DW255" s="288"/>
      <c r="DX255" s="288"/>
      <c r="DY255" s="288"/>
      <c r="DZ255" s="288"/>
      <c r="EA255" s="288"/>
      <c r="EB255" s="288"/>
      <c r="EC255" s="288"/>
      <c r="ED255" s="288"/>
      <c r="EE255" s="288"/>
      <c r="EF255" s="288"/>
      <c r="EG255" s="288"/>
      <c r="EH255" s="288"/>
      <c r="EI255" s="293"/>
      <c r="EJ255" s="682"/>
      <c r="EK255" s="288"/>
      <c r="EL255" s="288"/>
      <c r="EM255" s="288"/>
      <c r="EN255" s="288"/>
      <c r="EO255" s="288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</row>
    <row r="256" spans="1:1050" ht="26.1" customHeight="1" x14ac:dyDescent="0.2">
      <c r="A256" s="680"/>
      <c r="B256" s="288"/>
      <c r="C256" s="288"/>
      <c r="D256" s="288"/>
      <c r="E256" s="288"/>
      <c r="F256" s="288"/>
      <c r="G256" s="288"/>
      <c r="H256" s="288"/>
      <c r="I256" s="288"/>
      <c r="J256" s="288"/>
      <c r="K256" s="288"/>
      <c r="L256" s="288"/>
      <c r="M256" s="288"/>
      <c r="N256" s="288"/>
      <c r="O256" s="288"/>
      <c r="P256" s="288"/>
      <c r="Q256" s="288"/>
      <c r="R256" s="288"/>
      <c r="S256" s="288"/>
      <c r="T256" s="288"/>
      <c r="U256" s="288"/>
      <c r="V256" s="288"/>
      <c r="W256" s="288"/>
      <c r="X256" s="288"/>
      <c r="Y256" s="288"/>
      <c r="Z256" s="288"/>
      <c r="AA256" s="288"/>
      <c r="AB256" s="288"/>
      <c r="AC256" s="288"/>
      <c r="AD256" s="288"/>
      <c r="AE256" s="288"/>
      <c r="AF256" s="288"/>
      <c r="AG256" s="288"/>
      <c r="AH256" s="288"/>
      <c r="AI256" s="288"/>
      <c r="AJ256" s="288"/>
      <c r="AK256" s="288"/>
      <c r="AL256" s="288"/>
      <c r="AM256" s="288"/>
      <c r="AN256" s="288"/>
      <c r="AO256" s="288"/>
      <c r="AP256" s="288"/>
      <c r="AQ256" s="288"/>
      <c r="AR256" s="288"/>
      <c r="AS256" s="288"/>
      <c r="AT256" s="288"/>
      <c r="AU256" s="288"/>
      <c r="AV256" s="288"/>
      <c r="AW256" s="288"/>
      <c r="AX256" s="288"/>
      <c r="AY256" s="288"/>
      <c r="AZ256" s="288"/>
      <c r="BA256" s="288"/>
      <c r="BB256" s="288"/>
      <c r="BC256" s="288"/>
      <c r="BD256" s="288"/>
      <c r="BE256" s="288"/>
      <c r="BF256" s="288"/>
      <c r="BG256" s="288"/>
      <c r="BH256" s="288"/>
      <c r="BI256" s="288"/>
      <c r="BJ256" s="288"/>
      <c r="BK256" s="288"/>
      <c r="BL256" s="288"/>
      <c r="BM256" s="288"/>
      <c r="BN256" s="288"/>
      <c r="BO256" s="288"/>
      <c r="BP256" s="288"/>
      <c r="BQ256" s="288"/>
      <c r="BR256" s="288"/>
      <c r="BS256" s="288"/>
      <c r="BT256" s="288"/>
      <c r="BU256" s="288"/>
      <c r="BV256" s="288"/>
      <c r="BW256" s="288"/>
      <c r="BX256" s="288"/>
      <c r="BY256" s="288"/>
      <c r="BZ256" s="288"/>
      <c r="CA256" s="288"/>
      <c r="CB256" s="288"/>
      <c r="CC256" s="288"/>
      <c r="CD256" s="288"/>
      <c r="CE256" s="288"/>
      <c r="CF256" s="288"/>
      <c r="CG256" s="288"/>
      <c r="CH256" s="288"/>
      <c r="CI256" s="288"/>
      <c r="CJ256" s="288"/>
      <c r="CK256" s="288"/>
      <c r="CL256" s="288"/>
      <c r="CM256" s="288"/>
      <c r="CN256" s="288"/>
      <c r="CO256" s="288"/>
      <c r="CP256" s="288"/>
      <c r="CQ256" s="288"/>
      <c r="CR256" s="288"/>
      <c r="CS256" s="288"/>
      <c r="CT256" s="288"/>
      <c r="CU256" s="288"/>
      <c r="CV256" s="288"/>
      <c r="CW256" s="288"/>
      <c r="CX256" s="288"/>
      <c r="CY256" s="288"/>
      <c r="CZ256" s="681"/>
      <c r="DA256" s="288"/>
      <c r="DB256" s="288"/>
      <c r="DC256" s="288"/>
      <c r="DD256" s="288"/>
      <c r="DE256" s="288"/>
      <c r="DF256" s="288"/>
      <c r="DG256" s="288"/>
      <c r="DH256" s="288"/>
      <c r="DI256" s="288"/>
      <c r="DJ256" s="288"/>
      <c r="DK256" s="288"/>
      <c r="DL256" s="288"/>
      <c r="DM256" s="288"/>
      <c r="DN256" s="288"/>
      <c r="DO256" s="288"/>
      <c r="DP256" s="288"/>
      <c r="DQ256" s="288"/>
      <c r="DR256" s="288"/>
      <c r="DS256" s="288"/>
      <c r="DT256" s="288"/>
      <c r="DU256" s="288"/>
      <c r="DV256" s="288"/>
      <c r="DW256" s="288"/>
      <c r="DX256" s="288"/>
      <c r="DY256" s="288"/>
      <c r="DZ256" s="288"/>
      <c r="EA256" s="288"/>
      <c r="EB256" s="288"/>
      <c r="EC256" s="288"/>
      <c r="ED256" s="288"/>
      <c r="EE256" s="288"/>
      <c r="EF256" s="288"/>
      <c r="EG256" s="288"/>
      <c r="EH256" s="288"/>
      <c r="EI256" s="293"/>
      <c r="EJ256" s="682"/>
      <c r="EK256" s="288"/>
      <c r="EL256" s="288"/>
      <c r="EM256" s="288"/>
      <c r="EN256" s="288"/>
      <c r="EO256" s="288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  <c r="AMN256"/>
      <c r="AMO256"/>
      <c r="AMP256"/>
      <c r="AMQ256"/>
      <c r="AMR256"/>
      <c r="AMS256"/>
      <c r="AMT256"/>
      <c r="AMU256"/>
      <c r="AMV256"/>
      <c r="AMW256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</row>
    <row r="257" spans="1:1050" s="410" customFormat="1" ht="26.1" customHeight="1" x14ac:dyDescent="0.2">
      <c r="A257" s="680"/>
      <c r="B257" s="288"/>
      <c r="C257" s="288"/>
      <c r="D257" s="288"/>
      <c r="E257" s="288"/>
      <c r="F257" s="288"/>
      <c r="G257" s="288"/>
      <c r="H257" s="288"/>
      <c r="I257" s="288"/>
      <c r="J257" s="288"/>
      <c r="K257" s="288"/>
      <c r="L257" s="288"/>
      <c r="M257" s="288"/>
      <c r="N257" s="288"/>
      <c r="O257" s="288"/>
      <c r="P257" s="288"/>
      <c r="Q257" s="288"/>
      <c r="R257" s="288"/>
      <c r="S257" s="288"/>
      <c r="T257" s="288"/>
      <c r="U257" s="288"/>
      <c r="V257" s="288"/>
      <c r="W257" s="288"/>
      <c r="X257" s="288"/>
      <c r="Y257" s="288"/>
      <c r="Z257" s="288"/>
      <c r="AA257" s="288"/>
      <c r="AB257" s="288"/>
      <c r="AC257" s="288"/>
      <c r="AD257" s="288"/>
      <c r="AE257" s="288"/>
      <c r="AF257" s="288"/>
      <c r="AG257" s="288"/>
      <c r="AH257" s="288"/>
      <c r="AI257" s="288"/>
      <c r="AJ257" s="288"/>
      <c r="AK257" s="288"/>
      <c r="AL257" s="288"/>
      <c r="AM257" s="288"/>
      <c r="AN257" s="288"/>
      <c r="AO257" s="288"/>
      <c r="AP257" s="288"/>
      <c r="AQ257" s="288"/>
      <c r="AR257" s="288"/>
      <c r="AS257" s="288"/>
      <c r="AT257" s="288"/>
      <c r="AU257" s="288"/>
      <c r="AV257" s="288"/>
      <c r="AW257" s="288"/>
      <c r="AX257" s="288"/>
      <c r="AY257" s="288"/>
      <c r="AZ257" s="288"/>
      <c r="BA257" s="288"/>
      <c r="BB257" s="288"/>
      <c r="BC257" s="288"/>
      <c r="BD257" s="288"/>
      <c r="BE257" s="288"/>
      <c r="BF257" s="288"/>
      <c r="BG257" s="288"/>
      <c r="BH257" s="288"/>
      <c r="BI257" s="288"/>
      <c r="BJ257" s="288"/>
      <c r="BK257" s="288"/>
      <c r="BL257" s="288"/>
      <c r="BM257" s="288"/>
      <c r="BN257" s="288"/>
      <c r="BO257" s="288"/>
      <c r="BP257" s="288"/>
      <c r="BQ257" s="288"/>
      <c r="BR257" s="288"/>
      <c r="BS257" s="288"/>
      <c r="BT257" s="288"/>
      <c r="BU257" s="288"/>
      <c r="BV257" s="288"/>
      <c r="BW257" s="288"/>
      <c r="BX257" s="288"/>
      <c r="BY257" s="288"/>
      <c r="BZ257" s="288"/>
      <c r="CA257" s="288"/>
      <c r="CB257" s="288"/>
      <c r="CC257" s="288"/>
      <c r="CD257" s="288"/>
      <c r="CE257" s="288"/>
      <c r="CF257" s="288"/>
      <c r="CG257" s="288"/>
      <c r="CH257" s="288"/>
      <c r="CI257" s="288"/>
      <c r="CJ257" s="288"/>
      <c r="CK257" s="288"/>
      <c r="CL257" s="288"/>
      <c r="CM257" s="288"/>
      <c r="CN257" s="288"/>
      <c r="CO257" s="288"/>
      <c r="CP257" s="288"/>
      <c r="CQ257" s="288"/>
      <c r="CR257" s="288"/>
      <c r="CS257" s="288"/>
      <c r="CT257" s="288"/>
      <c r="CU257" s="288"/>
      <c r="CV257" s="288"/>
      <c r="CW257" s="288"/>
      <c r="CX257" s="288"/>
      <c r="CY257" s="288"/>
      <c r="CZ257" s="681"/>
      <c r="DA257" s="288"/>
      <c r="DB257" s="288"/>
      <c r="DC257" s="288"/>
      <c r="DD257" s="288"/>
      <c r="DE257" s="288"/>
      <c r="DF257" s="288"/>
      <c r="DG257" s="288"/>
      <c r="DH257" s="288"/>
      <c r="DI257" s="288"/>
      <c r="DJ257" s="288"/>
      <c r="DK257" s="288"/>
      <c r="DL257" s="288"/>
      <c r="DM257" s="288"/>
      <c r="DN257" s="288"/>
      <c r="DO257" s="288"/>
      <c r="DP257" s="288"/>
      <c r="DQ257" s="288"/>
      <c r="DR257" s="288"/>
      <c r="DS257" s="288"/>
      <c r="DT257" s="288"/>
      <c r="DU257" s="288"/>
      <c r="DV257" s="288"/>
      <c r="DW257" s="288"/>
      <c r="DX257" s="288"/>
      <c r="DY257" s="288"/>
      <c r="DZ257" s="288"/>
      <c r="EA257" s="288"/>
      <c r="EB257" s="288"/>
      <c r="EC257" s="288"/>
      <c r="ED257" s="288"/>
      <c r="EE257" s="288"/>
      <c r="EF257" s="288"/>
      <c r="EG257" s="288"/>
      <c r="EH257" s="288"/>
      <c r="EI257" s="293"/>
      <c r="EJ257" s="682"/>
      <c r="EK257" s="288"/>
      <c r="EL257" s="288"/>
      <c r="EM257" s="288"/>
      <c r="EN257" s="288"/>
      <c r="EO257" s="288"/>
    </row>
    <row r="258" spans="1:1050" s="693" customFormat="1" ht="26.1" customHeight="1" x14ac:dyDescent="0.2">
      <c r="A258" s="688"/>
      <c r="B258" s="689"/>
      <c r="C258" s="689"/>
      <c r="D258" s="689"/>
      <c r="E258" s="689"/>
      <c r="F258" s="689"/>
      <c r="G258" s="689"/>
      <c r="H258" s="689"/>
      <c r="I258" s="689"/>
      <c r="J258" s="689"/>
      <c r="K258" s="689"/>
      <c r="L258" s="689"/>
      <c r="M258" s="689"/>
      <c r="N258" s="689"/>
      <c r="O258" s="689"/>
      <c r="P258" s="689"/>
      <c r="Q258" s="689"/>
      <c r="R258" s="689"/>
      <c r="S258" s="689"/>
      <c r="T258" s="689"/>
      <c r="U258" s="689"/>
      <c r="V258" s="689"/>
      <c r="W258" s="689"/>
      <c r="X258" s="689"/>
      <c r="Y258" s="689"/>
      <c r="Z258" s="689"/>
      <c r="AA258" s="689"/>
      <c r="AB258" s="689"/>
      <c r="AC258" s="689"/>
      <c r="AD258" s="689"/>
      <c r="AE258" s="689"/>
      <c r="AF258" s="689"/>
      <c r="AG258" s="689"/>
      <c r="AH258" s="689"/>
      <c r="AI258" s="689"/>
      <c r="AJ258" s="689"/>
      <c r="AK258" s="689"/>
      <c r="AL258" s="689"/>
      <c r="AM258" s="689"/>
      <c r="AN258" s="689"/>
      <c r="AO258" s="689"/>
      <c r="AP258" s="689"/>
      <c r="AQ258" s="689"/>
      <c r="AR258" s="689"/>
      <c r="AS258" s="689"/>
      <c r="AT258" s="689"/>
      <c r="AU258" s="689"/>
      <c r="AV258" s="689"/>
      <c r="AW258" s="689"/>
      <c r="AX258" s="689"/>
      <c r="AY258" s="689"/>
      <c r="AZ258" s="689"/>
      <c r="BA258" s="689"/>
      <c r="BB258" s="689"/>
      <c r="BC258" s="689"/>
      <c r="BD258" s="689"/>
      <c r="BE258" s="689"/>
      <c r="BF258" s="689"/>
      <c r="BG258" s="689"/>
      <c r="BH258" s="689"/>
      <c r="BI258" s="689"/>
      <c r="BJ258" s="689"/>
      <c r="BK258" s="689"/>
      <c r="BL258" s="689"/>
      <c r="BM258" s="689"/>
      <c r="BN258" s="689"/>
      <c r="BO258" s="689"/>
      <c r="BP258" s="689"/>
      <c r="BQ258" s="689"/>
      <c r="BR258" s="689"/>
      <c r="BS258" s="689"/>
      <c r="BT258" s="689"/>
      <c r="BU258" s="689"/>
      <c r="BV258" s="689"/>
      <c r="BW258" s="689"/>
      <c r="BX258" s="689"/>
      <c r="BY258" s="689"/>
      <c r="BZ258" s="689"/>
      <c r="CA258" s="689"/>
      <c r="CB258" s="689"/>
      <c r="CC258" s="689"/>
      <c r="CD258" s="689"/>
      <c r="CE258" s="689"/>
      <c r="CF258" s="689"/>
      <c r="CG258" s="689"/>
      <c r="CH258" s="689"/>
      <c r="CI258" s="689"/>
      <c r="CJ258" s="689"/>
      <c r="CK258" s="689"/>
      <c r="CL258" s="689"/>
      <c r="CM258" s="689"/>
      <c r="CN258" s="689"/>
      <c r="CO258" s="689"/>
      <c r="CP258" s="689"/>
      <c r="CQ258" s="689"/>
      <c r="CR258" s="689"/>
      <c r="CS258" s="689"/>
      <c r="CT258" s="689"/>
      <c r="CU258" s="689"/>
      <c r="CV258" s="689"/>
      <c r="CW258" s="689"/>
      <c r="CX258" s="689"/>
      <c r="CY258" s="689"/>
      <c r="CZ258" s="690"/>
      <c r="DA258" s="689"/>
      <c r="DB258" s="689"/>
      <c r="DC258" s="689"/>
      <c r="DD258" s="689"/>
      <c r="DE258" s="689"/>
      <c r="DF258" s="689"/>
      <c r="DG258" s="689"/>
      <c r="DH258" s="689"/>
      <c r="DI258" s="689"/>
      <c r="DJ258" s="689"/>
      <c r="DK258" s="689"/>
      <c r="DL258" s="689"/>
      <c r="DM258" s="689"/>
      <c r="DN258" s="689"/>
      <c r="DO258" s="689"/>
      <c r="DP258" s="689"/>
      <c r="DQ258" s="689"/>
      <c r="DR258" s="689"/>
      <c r="DS258" s="689"/>
      <c r="DT258" s="689"/>
      <c r="DU258" s="689"/>
      <c r="DV258" s="689"/>
      <c r="DW258" s="689"/>
      <c r="DX258" s="689"/>
      <c r="DY258" s="689"/>
      <c r="DZ258" s="689"/>
      <c r="EA258" s="689"/>
      <c r="EB258" s="689"/>
      <c r="EC258" s="689"/>
      <c r="ED258" s="689"/>
      <c r="EE258" s="689"/>
      <c r="EF258" s="689"/>
      <c r="EG258" s="689"/>
      <c r="EH258" s="689"/>
      <c r="EI258" s="691"/>
      <c r="EJ258" s="692"/>
      <c r="EK258" s="689"/>
      <c r="EL258" s="689"/>
      <c r="EM258" s="689"/>
      <c r="EN258" s="689"/>
      <c r="EO258" s="689"/>
    </row>
    <row r="259" spans="1:1050" x14ac:dyDescent="0.2">
      <c r="A259" s="694"/>
      <c r="D259" s="172"/>
      <c r="E259" s="172"/>
      <c r="F259" s="172"/>
      <c r="G259" s="172"/>
      <c r="H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DA259" s="172"/>
      <c r="DG259" s="172"/>
      <c r="DI259" s="172"/>
      <c r="DJ259" s="172"/>
      <c r="DK259" s="172"/>
      <c r="DL259" s="172"/>
      <c r="DM259" s="172"/>
      <c r="DN259" s="172"/>
      <c r="DO259" s="172"/>
      <c r="DP259" s="172"/>
      <c r="DQ259" s="172"/>
      <c r="DR259" s="172"/>
      <c r="DS259" s="172"/>
      <c r="DT259" s="172"/>
      <c r="DU259" s="172"/>
      <c r="DV259" s="172"/>
      <c r="DW259" s="172"/>
      <c r="DX259" s="172"/>
      <c r="DZ259" s="172"/>
      <c r="EA259" s="172"/>
      <c r="EK259" s="172"/>
      <c r="EL259" s="172"/>
      <c r="EM259" s="172"/>
      <c r="EN259" s="172"/>
      <c r="EO259" s="172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  <c r="AMR259"/>
      <c r="AMS259"/>
      <c r="AMT259"/>
      <c r="AMU259"/>
      <c r="AMV259"/>
      <c r="AMW259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</row>
    <row r="260" spans="1:1050" x14ac:dyDescent="0.2">
      <c r="A260" s="694"/>
      <c r="D260" s="172"/>
      <c r="E260" s="172"/>
      <c r="F260" s="172"/>
      <c r="G260" s="172"/>
      <c r="H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2"/>
      <c r="CR260" s="172"/>
      <c r="CS260" s="172"/>
      <c r="CT260" s="172"/>
      <c r="CU260" s="172"/>
      <c r="DA260" s="172"/>
      <c r="DG260" s="172"/>
      <c r="DI260" s="172"/>
      <c r="DJ260" s="172"/>
      <c r="DK260" s="172"/>
      <c r="DL260" s="172"/>
      <c r="DM260" s="172"/>
      <c r="DN260" s="172"/>
      <c r="DO260" s="172"/>
      <c r="DP260" s="172"/>
      <c r="DQ260" s="172"/>
      <c r="DR260" s="172"/>
      <c r="DS260" s="172"/>
      <c r="DT260" s="172"/>
      <c r="DU260" s="172"/>
      <c r="DV260" s="172"/>
      <c r="DW260" s="172"/>
      <c r="DX260" s="172"/>
      <c r="DZ260" s="172"/>
      <c r="EA260" s="172"/>
      <c r="EK260" s="172"/>
      <c r="EL260" s="172"/>
      <c r="EM260" s="172"/>
      <c r="EN260" s="172"/>
      <c r="EO260" s="172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  <c r="AMR260"/>
      <c r="AMS260"/>
      <c r="AMT260"/>
      <c r="AMU260"/>
      <c r="AMV260"/>
      <c r="AMW260"/>
      <c r="AMX260"/>
      <c r="AMY260"/>
      <c r="AMZ260"/>
      <c r="ANA260"/>
      <c r="ANB260"/>
      <c r="ANC260"/>
      <c r="AND260"/>
      <c r="ANE260"/>
      <c r="ANF260"/>
      <c r="ANG260"/>
      <c r="ANH260"/>
      <c r="ANI260"/>
      <c r="ANJ260"/>
    </row>
    <row r="261" spans="1:1050" x14ac:dyDescent="0.2">
      <c r="A261" s="694"/>
      <c r="D261" s="172"/>
      <c r="E261" s="172"/>
      <c r="F261" s="172"/>
      <c r="G261" s="172"/>
      <c r="H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DA261" s="172"/>
      <c r="DG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2"/>
      <c r="DT261" s="172"/>
      <c r="DU261" s="172"/>
      <c r="DV261" s="172"/>
      <c r="DW261" s="172"/>
      <c r="DX261" s="172"/>
      <c r="DZ261" s="172"/>
      <c r="EA261" s="172"/>
      <c r="EK261" s="172"/>
      <c r="EL261" s="172"/>
      <c r="EM261" s="172"/>
      <c r="EN261" s="172"/>
      <c r="EO261" s="172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</row>
    <row r="262" spans="1:1050" x14ac:dyDescent="0.2">
      <c r="A262" s="694"/>
      <c r="D262" s="172"/>
      <c r="E262" s="172"/>
      <c r="F262" s="172"/>
      <c r="G262" s="172"/>
      <c r="H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DA262" s="172"/>
      <c r="DG262" s="172"/>
      <c r="DI262" s="172"/>
      <c r="DJ262" s="172"/>
      <c r="DK262" s="172"/>
      <c r="DL262" s="172"/>
      <c r="DM262" s="172"/>
      <c r="DN262" s="172"/>
      <c r="DO262" s="172"/>
      <c r="DP262" s="172"/>
      <c r="DQ262" s="172"/>
      <c r="DR262" s="172"/>
      <c r="DS262" s="172"/>
      <c r="DT262" s="172"/>
      <c r="DU262" s="172"/>
      <c r="DV262" s="172"/>
      <c r="DW262" s="172"/>
      <c r="DX262" s="172"/>
      <c r="DZ262" s="172"/>
      <c r="EA262" s="172"/>
      <c r="EK262" s="172"/>
      <c r="EL262" s="172"/>
      <c r="EM262" s="172"/>
      <c r="EN262" s="172"/>
      <c r="EO262" s="17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  <c r="AMR262"/>
      <c r="AMS262"/>
      <c r="AMT262"/>
      <c r="AMU262"/>
      <c r="AMV262"/>
      <c r="AMW262"/>
      <c r="AMX262"/>
      <c r="AMY262"/>
      <c r="AMZ262"/>
      <c r="ANA262"/>
      <c r="ANB262"/>
      <c r="ANC262"/>
      <c r="AND262"/>
      <c r="ANE262"/>
      <c r="ANF262"/>
      <c r="ANG262"/>
      <c r="ANH262"/>
      <c r="ANI262"/>
      <c r="ANJ262"/>
    </row>
    <row r="263" spans="1:1050" x14ac:dyDescent="0.2">
      <c r="A263" s="694"/>
      <c r="D263" s="172"/>
      <c r="E263" s="172"/>
      <c r="F263" s="172"/>
      <c r="G263" s="172"/>
      <c r="H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2"/>
      <c r="CP263" s="172"/>
      <c r="CQ263" s="172"/>
      <c r="CR263" s="172"/>
      <c r="CS263" s="172"/>
      <c r="CT263" s="172"/>
      <c r="CU263" s="172"/>
      <c r="DA263" s="172"/>
      <c r="DG263" s="172"/>
      <c r="DI263" s="172"/>
      <c r="DJ263" s="172"/>
      <c r="DK263" s="172"/>
      <c r="DL263" s="172"/>
      <c r="DM263" s="172"/>
      <c r="DN263" s="172"/>
      <c r="DO263" s="172"/>
      <c r="DP263" s="172"/>
      <c r="DQ263" s="172"/>
      <c r="DR263" s="172"/>
      <c r="DS263" s="172"/>
      <c r="DT263" s="172"/>
      <c r="DU263" s="172"/>
      <c r="DV263" s="172"/>
      <c r="DW263" s="172"/>
      <c r="DX263" s="172"/>
      <c r="DZ263" s="172"/>
      <c r="EA263" s="172"/>
      <c r="EK263" s="172"/>
      <c r="EL263" s="172"/>
      <c r="EM263" s="172"/>
      <c r="EN263" s="172"/>
      <c r="EO263" s="172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  <c r="AMR263"/>
      <c r="AMS263"/>
      <c r="AMT263"/>
      <c r="AMU263"/>
      <c r="AMV263"/>
      <c r="AMW263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</row>
    <row r="264" spans="1:1050" x14ac:dyDescent="0.2">
      <c r="A264" s="694"/>
      <c r="D264" s="172"/>
      <c r="E264" s="172"/>
      <c r="F264" s="172"/>
      <c r="G264" s="172"/>
      <c r="H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2"/>
      <c r="CP264" s="172"/>
      <c r="CQ264" s="172"/>
      <c r="CR264" s="172"/>
      <c r="CS264" s="172"/>
      <c r="CT264" s="172"/>
      <c r="CU264" s="172"/>
      <c r="DA264" s="172"/>
      <c r="DG264" s="172"/>
      <c r="DI264" s="172"/>
      <c r="DJ264" s="172"/>
      <c r="DK264" s="172"/>
      <c r="DL264" s="172"/>
      <c r="DM264" s="172"/>
      <c r="DN264" s="172"/>
      <c r="DO264" s="172"/>
      <c r="DP264" s="172"/>
      <c r="DQ264" s="172"/>
      <c r="DR264" s="172"/>
      <c r="DS264" s="172"/>
      <c r="DT264" s="172"/>
      <c r="DU264" s="172"/>
      <c r="DV264" s="172"/>
      <c r="DW264" s="172"/>
      <c r="DX264" s="172"/>
      <c r="DZ264" s="172"/>
      <c r="EA264" s="172"/>
      <c r="EK264" s="172"/>
      <c r="EL264" s="172"/>
      <c r="EM264" s="172"/>
      <c r="EN264" s="172"/>
      <c r="EO264" s="172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  <c r="AMR264"/>
      <c r="AMS264"/>
      <c r="AMT264"/>
      <c r="AMU264"/>
      <c r="AMV264"/>
      <c r="AMW264"/>
      <c r="AMX264"/>
      <c r="AMY264"/>
      <c r="AMZ264"/>
      <c r="ANA264"/>
      <c r="ANB264"/>
      <c r="ANC264"/>
      <c r="AND264"/>
      <c r="ANE264"/>
      <c r="ANF264"/>
      <c r="ANG264"/>
      <c r="ANH264"/>
      <c r="ANI264"/>
      <c r="ANJ264"/>
    </row>
    <row r="265" spans="1:1050" x14ac:dyDescent="0.2">
      <c r="A265" s="694"/>
      <c r="D265" s="172"/>
      <c r="E265" s="172"/>
      <c r="F265" s="172"/>
      <c r="G265" s="172"/>
      <c r="H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2"/>
      <c r="CP265" s="172"/>
      <c r="CQ265" s="172"/>
      <c r="CR265" s="172"/>
      <c r="CS265" s="172"/>
      <c r="CT265" s="172"/>
      <c r="CU265" s="172"/>
      <c r="DA265" s="172"/>
      <c r="DG265" s="172"/>
      <c r="DI265" s="172"/>
      <c r="DJ265" s="172"/>
      <c r="DK265" s="172"/>
      <c r="DL265" s="172"/>
      <c r="DM265" s="172"/>
      <c r="DN265" s="172"/>
      <c r="DO265" s="172"/>
      <c r="DP265" s="172"/>
      <c r="DQ265" s="172"/>
      <c r="DR265" s="172"/>
      <c r="DS265" s="172"/>
      <c r="DT265" s="172"/>
      <c r="DU265" s="172"/>
      <c r="DV265" s="172"/>
      <c r="DW265" s="172"/>
      <c r="DX265" s="172"/>
      <c r="DZ265" s="172"/>
      <c r="EA265" s="172"/>
      <c r="EK265" s="172"/>
      <c r="EL265" s="172"/>
      <c r="EM265" s="172"/>
      <c r="EN265" s="172"/>
      <c r="EO265" s="172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  <c r="AMR265"/>
      <c r="AMS265"/>
      <c r="AMT265"/>
      <c r="AMU265"/>
      <c r="AMV265"/>
      <c r="AMW265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</row>
    <row r="266" spans="1:1050" x14ac:dyDescent="0.2">
      <c r="A266" s="694"/>
      <c r="D266" s="172"/>
      <c r="E266" s="172"/>
      <c r="F266" s="172"/>
      <c r="G266" s="172"/>
      <c r="H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2"/>
      <c r="CP266" s="172"/>
      <c r="CQ266" s="172"/>
      <c r="CR266" s="172"/>
      <c r="CS266" s="172"/>
      <c r="CT266" s="172"/>
      <c r="CU266" s="172"/>
      <c r="DA266" s="172"/>
      <c r="DG266" s="172"/>
      <c r="DI266" s="172"/>
      <c r="DJ266" s="172"/>
      <c r="DK266" s="172"/>
      <c r="DL266" s="172"/>
      <c r="DM266" s="172"/>
      <c r="DN266" s="172"/>
      <c r="DO266" s="172"/>
      <c r="DP266" s="172"/>
      <c r="DQ266" s="172"/>
      <c r="DR266" s="172"/>
      <c r="DS266" s="172"/>
      <c r="DT266" s="172"/>
      <c r="DU266" s="172"/>
      <c r="DV266" s="172"/>
      <c r="DW266" s="172"/>
      <c r="DX266" s="172"/>
      <c r="DZ266" s="172"/>
      <c r="EA266" s="172"/>
      <c r="EK266" s="172"/>
      <c r="EL266" s="172"/>
      <c r="EM266" s="172"/>
      <c r="EN266" s="172"/>
      <c r="EO266" s="172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  <c r="AML266"/>
      <c r="AMM266"/>
      <c r="AMN266"/>
      <c r="AMO266"/>
      <c r="AMP266"/>
      <c r="AMQ266"/>
      <c r="AMR266"/>
      <c r="AMS266"/>
      <c r="AMT266"/>
      <c r="AMU266"/>
      <c r="AMV266"/>
      <c r="AMW266"/>
      <c r="AMX266"/>
      <c r="AMY266"/>
      <c r="AMZ266"/>
      <c r="ANA266"/>
      <c r="ANB266"/>
      <c r="ANC266"/>
      <c r="AND266"/>
      <c r="ANE266"/>
      <c r="ANF266"/>
      <c r="ANG266"/>
      <c r="ANH266"/>
      <c r="ANI266"/>
      <c r="ANJ266"/>
    </row>
    <row r="267" spans="1:1050" x14ac:dyDescent="0.2">
      <c r="A267" s="694"/>
      <c r="D267" s="172"/>
      <c r="E267" s="172"/>
      <c r="F267" s="172"/>
      <c r="G267" s="172"/>
      <c r="H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2"/>
      <c r="CP267" s="172"/>
      <c r="CQ267" s="172"/>
      <c r="CR267" s="172"/>
      <c r="CS267" s="172"/>
      <c r="CT267" s="172"/>
      <c r="CU267" s="172"/>
      <c r="DA267" s="172"/>
      <c r="DG267" s="172"/>
      <c r="DI267" s="172"/>
      <c r="DJ267" s="172"/>
      <c r="DK267" s="172"/>
      <c r="DL267" s="172"/>
      <c r="DM267" s="172"/>
      <c r="DN267" s="172"/>
      <c r="DO267" s="172"/>
      <c r="DP267" s="172"/>
      <c r="DQ267" s="172"/>
      <c r="DR267" s="172"/>
      <c r="DS267" s="172"/>
      <c r="DT267" s="172"/>
      <c r="DU267" s="172"/>
      <c r="DV267" s="172"/>
      <c r="DW267" s="172"/>
      <c r="DX267" s="172"/>
      <c r="DZ267" s="172"/>
      <c r="EA267" s="172"/>
      <c r="EK267" s="172"/>
      <c r="EL267" s="172"/>
      <c r="EM267" s="172"/>
      <c r="EN267" s="172"/>
      <c r="EO267" s="172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</row>
    <row r="268" spans="1:1050" x14ac:dyDescent="0.2">
      <c r="A268" s="694"/>
      <c r="D268" s="172"/>
      <c r="E268" s="172"/>
      <c r="F268" s="172"/>
      <c r="G268" s="172"/>
      <c r="H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2"/>
      <c r="CP268" s="172"/>
      <c r="CQ268" s="172"/>
      <c r="CR268" s="172"/>
      <c r="CS268" s="172"/>
      <c r="CT268" s="172"/>
      <c r="CU268" s="172"/>
      <c r="DA268" s="172"/>
      <c r="DG268" s="172"/>
      <c r="DI268" s="172"/>
      <c r="DJ268" s="172"/>
      <c r="DK268" s="172"/>
      <c r="DL268" s="172"/>
      <c r="DM268" s="172"/>
      <c r="DN268" s="172"/>
      <c r="DO268" s="172"/>
      <c r="DP268" s="172"/>
      <c r="DQ268" s="172"/>
      <c r="DR268" s="172"/>
      <c r="DS268" s="172"/>
      <c r="DT268" s="172"/>
      <c r="DU268" s="172"/>
      <c r="DV268" s="172"/>
      <c r="DW268" s="172"/>
      <c r="DX268" s="172"/>
      <c r="DZ268" s="172"/>
      <c r="EA268" s="172"/>
      <c r="EK268" s="172"/>
      <c r="EL268" s="172"/>
      <c r="EM268" s="172"/>
      <c r="EN268" s="172"/>
      <c r="EO268" s="172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  <c r="AMR268"/>
      <c r="AMS268"/>
      <c r="AMT268"/>
      <c r="AMU268"/>
      <c r="AMV268"/>
      <c r="AMW268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</row>
    <row r="269" spans="1:1050" x14ac:dyDescent="0.2">
      <c r="A269" s="694"/>
      <c r="D269" s="172"/>
      <c r="E269" s="172"/>
      <c r="F269" s="172"/>
      <c r="G269" s="172"/>
      <c r="H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2"/>
      <c r="CP269" s="172"/>
      <c r="CQ269" s="172"/>
      <c r="CR269" s="172"/>
      <c r="CS269" s="172"/>
      <c r="CT269" s="172"/>
      <c r="CU269" s="172"/>
      <c r="DA269" s="172"/>
      <c r="DG269" s="172"/>
      <c r="DI269" s="172"/>
      <c r="DJ269" s="172"/>
      <c r="DK269" s="172"/>
      <c r="DL269" s="172"/>
      <c r="DM269" s="172"/>
      <c r="DN269" s="172"/>
      <c r="DO269" s="172"/>
      <c r="DP269" s="172"/>
      <c r="DQ269" s="172"/>
      <c r="DR269" s="172"/>
      <c r="DS269" s="172"/>
      <c r="DT269" s="172"/>
      <c r="DU269" s="172"/>
      <c r="DV269" s="172"/>
      <c r="DW269" s="172"/>
      <c r="DX269" s="172"/>
      <c r="DZ269" s="172"/>
      <c r="EA269" s="172"/>
      <c r="EK269" s="172"/>
      <c r="EL269" s="172"/>
      <c r="EM269" s="172"/>
      <c r="EN269" s="172"/>
      <c r="EO269" s="172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  <c r="AMN269"/>
      <c r="AMO269"/>
      <c r="AMP269"/>
      <c r="AMQ269"/>
      <c r="AMR269"/>
      <c r="AMS269"/>
      <c r="AMT269"/>
      <c r="AMU269"/>
      <c r="AMV269"/>
      <c r="AMW269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</row>
    <row r="270" spans="1:1050" x14ac:dyDescent="0.2">
      <c r="A270" s="694"/>
      <c r="D270" s="172"/>
      <c r="E270" s="172"/>
      <c r="F270" s="172"/>
      <c r="G270" s="172"/>
      <c r="H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DA270" s="172"/>
      <c r="DG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Z270" s="172"/>
      <c r="EA270" s="172"/>
      <c r="EK270" s="172"/>
      <c r="EL270" s="172"/>
      <c r="EM270" s="172"/>
      <c r="EN270" s="172"/>
      <c r="EO270" s="172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</row>
    <row r="271" spans="1:1050" x14ac:dyDescent="0.2">
      <c r="A271" s="694"/>
      <c r="D271" s="172"/>
      <c r="E271" s="172"/>
      <c r="F271" s="172"/>
      <c r="G271" s="172"/>
      <c r="H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DA271" s="172"/>
      <c r="DG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Z271" s="172"/>
      <c r="EA271" s="172"/>
      <c r="EK271" s="172"/>
      <c r="EL271" s="172"/>
      <c r="EM271" s="172"/>
      <c r="EN271" s="172"/>
      <c r="EO271" s="172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  <c r="AML271"/>
      <c r="AMM271"/>
      <c r="AMN271"/>
      <c r="AMO271"/>
      <c r="AMP271"/>
      <c r="AMQ271"/>
      <c r="AMR271"/>
      <c r="AMS271"/>
      <c r="AMT271"/>
      <c r="AMU271"/>
      <c r="AMV271"/>
      <c r="AMW271"/>
      <c r="AMX271"/>
      <c r="AMY271"/>
      <c r="AMZ271"/>
      <c r="ANA271"/>
      <c r="ANB271"/>
      <c r="ANC271"/>
      <c r="AND271"/>
      <c r="ANE271"/>
      <c r="ANF271"/>
      <c r="ANG271"/>
      <c r="ANH271"/>
      <c r="ANI271"/>
      <c r="ANJ271"/>
    </row>
    <row r="272" spans="1:1050" x14ac:dyDescent="0.2">
      <c r="A272" s="694"/>
      <c r="D272" s="172"/>
      <c r="E272" s="172"/>
      <c r="F272" s="172"/>
      <c r="G272" s="172"/>
      <c r="H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DA272" s="172"/>
      <c r="DG272" s="172"/>
      <c r="DI272" s="172"/>
      <c r="DJ272" s="172"/>
      <c r="DK272" s="172"/>
      <c r="DL272" s="172"/>
      <c r="DM272" s="172"/>
      <c r="DN272" s="172"/>
      <c r="DO272" s="172"/>
      <c r="DP272" s="172"/>
      <c r="DQ272" s="172"/>
      <c r="DR272" s="172"/>
      <c r="DS272" s="172"/>
      <c r="DT272" s="172"/>
      <c r="DU272" s="172"/>
      <c r="DV272" s="172"/>
      <c r="DW272" s="172"/>
      <c r="DX272" s="172"/>
      <c r="DZ272" s="172"/>
      <c r="EA272" s="172"/>
      <c r="EK272" s="172"/>
      <c r="EL272" s="172"/>
      <c r="EM272" s="172"/>
      <c r="EN272" s="172"/>
      <c r="EO272" s="1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  <c r="AML272"/>
      <c r="AMM272"/>
      <c r="AMN272"/>
      <c r="AMO272"/>
      <c r="AMP272"/>
      <c r="AMQ272"/>
      <c r="AMR272"/>
      <c r="AMS272"/>
      <c r="AMT272"/>
      <c r="AMU272"/>
      <c r="AMV272"/>
      <c r="AMW272"/>
      <c r="AMX272"/>
      <c r="AMY272"/>
      <c r="AMZ272"/>
      <c r="ANA272"/>
      <c r="ANB272"/>
      <c r="ANC272"/>
      <c r="AND272"/>
      <c r="ANE272"/>
      <c r="ANF272"/>
      <c r="ANG272"/>
      <c r="ANH272"/>
      <c r="ANI272"/>
      <c r="ANJ272"/>
    </row>
    <row r="273" spans="1:1050" x14ac:dyDescent="0.2">
      <c r="A273" s="694"/>
      <c r="D273" s="172"/>
      <c r="E273" s="172"/>
      <c r="F273" s="172"/>
      <c r="G273" s="172"/>
      <c r="H273" s="172"/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  <c r="BO273" s="172"/>
      <c r="BP273" s="172"/>
      <c r="BQ273" s="172"/>
      <c r="BR273" s="172"/>
      <c r="BS273" s="172"/>
      <c r="BT273" s="172"/>
      <c r="BU273" s="172"/>
      <c r="BV273" s="172"/>
      <c r="BW273" s="172"/>
      <c r="BX273" s="172"/>
      <c r="BY273" s="172"/>
      <c r="BZ273" s="172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2"/>
      <c r="CP273" s="172"/>
      <c r="CQ273" s="172"/>
      <c r="CR273" s="172"/>
      <c r="CS273" s="172"/>
      <c r="CT273" s="172"/>
      <c r="CU273" s="172"/>
      <c r="DA273" s="172"/>
      <c r="DG273" s="172"/>
      <c r="DI273" s="172"/>
      <c r="DJ273" s="172"/>
      <c r="DK273" s="172"/>
      <c r="DL273" s="172"/>
      <c r="DM273" s="172"/>
      <c r="DN273" s="172"/>
      <c r="DO273" s="172"/>
      <c r="DP273" s="172"/>
      <c r="DQ273" s="172"/>
      <c r="DR273" s="172"/>
      <c r="DS273" s="172"/>
      <c r="DT273" s="172"/>
      <c r="DU273" s="172"/>
      <c r="DV273" s="172"/>
      <c r="DW273" s="172"/>
      <c r="DX273" s="172"/>
      <c r="DZ273" s="172"/>
      <c r="EA273" s="172"/>
      <c r="EK273" s="172"/>
      <c r="EL273" s="172"/>
      <c r="EM273" s="172"/>
      <c r="EN273" s="172"/>
      <c r="EO273" s="172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  <c r="AML273"/>
      <c r="AMM273"/>
      <c r="AMN273"/>
      <c r="AMO273"/>
      <c r="AMP273"/>
      <c r="AMQ273"/>
      <c r="AMR273"/>
      <c r="AMS273"/>
      <c r="AMT273"/>
      <c r="AMU273"/>
      <c r="AMV273"/>
      <c r="AMW273"/>
      <c r="AMX273"/>
      <c r="AMY273"/>
      <c r="AMZ273"/>
      <c r="ANA273"/>
      <c r="ANB273"/>
      <c r="ANC273"/>
      <c r="AND273"/>
      <c r="ANE273"/>
      <c r="ANF273"/>
      <c r="ANG273"/>
      <c r="ANH273"/>
      <c r="ANI273"/>
      <c r="ANJ273"/>
    </row>
    <row r="274" spans="1:1050" x14ac:dyDescent="0.2">
      <c r="A274" s="694"/>
      <c r="D274" s="172"/>
      <c r="E274" s="172"/>
      <c r="F274" s="172"/>
      <c r="G274" s="172"/>
      <c r="H274" s="172"/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DA274" s="172"/>
      <c r="DG274" s="172"/>
      <c r="DI274" s="172"/>
      <c r="DJ274" s="172"/>
      <c r="DK274" s="172"/>
      <c r="DL274" s="172"/>
      <c r="DM274" s="172"/>
      <c r="DN274" s="172"/>
      <c r="DO274" s="172"/>
      <c r="DP274" s="172"/>
      <c r="DQ274" s="172"/>
      <c r="DR274" s="172"/>
      <c r="DS274" s="172"/>
      <c r="DT274" s="172"/>
      <c r="DU274" s="172"/>
      <c r="DV274" s="172"/>
      <c r="DW274" s="172"/>
      <c r="DX274" s="172"/>
      <c r="DZ274" s="172"/>
      <c r="EA274" s="172"/>
      <c r="EK274" s="172"/>
      <c r="EL274" s="172"/>
      <c r="EM274" s="172"/>
      <c r="EN274" s="172"/>
      <c r="EO274" s="172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  <c r="AML274"/>
      <c r="AMM274"/>
      <c r="AMN274"/>
      <c r="AMO274"/>
      <c r="AMP274"/>
      <c r="AMQ274"/>
      <c r="AMR274"/>
      <c r="AMS274"/>
      <c r="AMT274"/>
      <c r="AMU274"/>
      <c r="AMV274"/>
      <c r="AMW274"/>
      <c r="AMX274"/>
      <c r="AMY274"/>
      <c r="AMZ274"/>
      <c r="ANA274"/>
      <c r="ANB274"/>
      <c r="ANC274"/>
      <c r="AND274"/>
      <c r="ANE274"/>
      <c r="ANF274"/>
      <c r="ANG274"/>
      <c r="ANH274"/>
      <c r="ANI274"/>
      <c r="ANJ274"/>
    </row>
    <row r="275" spans="1:1050" x14ac:dyDescent="0.2">
      <c r="A275" s="694"/>
      <c r="D275" s="172"/>
      <c r="E275" s="172"/>
      <c r="F275" s="172"/>
      <c r="G275" s="172"/>
      <c r="H275" s="172"/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2"/>
      <c r="CP275" s="172"/>
      <c r="CQ275" s="172"/>
      <c r="CR275" s="172"/>
      <c r="CS275" s="172"/>
      <c r="CT275" s="172"/>
      <c r="CU275" s="172"/>
      <c r="DA275" s="172"/>
      <c r="DG275" s="172"/>
      <c r="DI275" s="172"/>
      <c r="DJ275" s="172"/>
      <c r="DK275" s="172"/>
      <c r="DL275" s="172"/>
      <c r="DM275" s="172"/>
      <c r="DN275" s="172"/>
      <c r="DO275" s="172"/>
      <c r="DP275" s="172"/>
      <c r="DQ275" s="172"/>
      <c r="DR275" s="172"/>
      <c r="DS275" s="172"/>
      <c r="DT275" s="172"/>
      <c r="DU275" s="172"/>
      <c r="DV275" s="172"/>
      <c r="DW275" s="172"/>
      <c r="DX275" s="172"/>
      <c r="DZ275" s="172"/>
      <c r="EA275" s="172"/>
      <c r="EK275" s="172"/>
      <c r="EL275" s="172"/>
      <c r="EM275" s="172"/>
      <c r="EN275" s="172"/>
      <c r="EO275" s="172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  <c r="AML275"/>
      <c r="AMM275"/>
      <c r="AMN275"/>
      <c r="AMO275"/>
      <c r="AMP275"/>
      <c r="AMQ275"/>
      <c r="AMR275"/>
      <c r="AMS275"/>
      <c r="AMT275"/>
      <c r="AMU275"/>
      <c r="AMV275"/>
      <c r="AMW275"/>
      <c r="AMX275"/>
      <c r="AMY275"/>
      <c r="AMZ275"/>
      <c r="ANA275"/>
      <c r="ANB275"/>
      <c r="ANC275"/>
      <c r="AND275"/>
      <c r="ANE275"/>
      <c r="ANF275"/>
      <c r="ANG275"/>
      <c r="ANH275"/>
      <c r="ANI275"/>
      <c r="ANJ275"/>
    </row>
    <row r="276" spans="1:1050" x14ac:dyDescent="0.2">
      <c r="A276" s="694"/>
      <c r="D276" s="172"/>
      <c r="E276" s="172"/>
      <c r="F276" s="172"/>
      <c r="G276" s="172"/>
      <c r="H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2"/>
      <c r="BN276" s="172"/>
      <c r="BO276" s="172"/>
      <c r="BP276" s="172"/>
      <c r="BQ276" s="172"/>
      <c r="BR276" s="172"/>
      <c r="BS276" s="172"/>
      <c r="BT276" s="172"/>
      <c r="BU276" s="172"/>
      <c r="BV276" s="172"/>
      <c r="BW276" s="172"/>
      <c r="BX276" s="172"/>
      <c r="BY276" s="172"/>
      <c r="BZ276" s="172"/>
      <c r="CA276" s="172"/>
      <c r="CB276" s="172"/>
      <c r="CC276" s="172"/>
      <c r="CD276" s="172"/>
      <c r="CE276" s="172"/>
      <c r="CF276" s="172"/>
      <c r="CG276" s="172"/>
      <c r="CH276" s="172"/>
      <c r="CI276" s="172"/>
      <c r="CJ276" s="172"/>
      <c r="CK276" s="172"/>
      <c r="CL276" s="172"/>
      <c r="CM276" s="172"/>
      <c r="CN276" s="172"/>
      <c r="CO276" s="172"/>
      <c r="CP276" s="172"/>
      <c r="CQ276" s="172"/>
      <c r="CR276" s="172"/>
      <c r="CS276" s="172"/>
      <c r="CT276" s="172"/>
      <c r="CU276" s="172"/>
      <c r="DA276" s="172"/>
      <c r="DG276" s="172"/>
      <c r="DI276" s="172"/>
      <c r="DJ276" s="172"/>
      <c r="DK276" s="172"/>
      <c r="DL276" s="172"/>
      <c r="DM276" s="172"/>
      <c r="DN276" s="172"/>
      <c r="DO276" s="172"/>
      <c r="DP276" s="172"/>
      <c r="DQ276" s="172"/>
      <c r="DR276" s="172"/>
      <c r="DS276" s="172"/>
      <c r="DT276" s="172"/>
      <c r="DU276" s="172"/>
      <c r="DV276" s="172"/>
      <c r="DW276" s="172"/>
      <c r="DX276" s="172"/>
      <c r="DZ276" s="172"/>
      <c r="EA276" s="172"/>
      <c r="EK276" s="172"/>
      <c r="EL276" s="172"/>
      <c r="EM276" s="172"/>
      <c r="EN276" s="172"/>
      <c r="EO276" s="172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  <c r="AML276"/>
      <c r="AMM276"/>
      <c r="AMN276"/>
      <c r="AMO276"/>
      <c r="AMP276"/>
      <c r="AMQ276"/>
      <c r="AMR276"/>
      <c r="AMS276"/>
      <c r="AMT276"/>
      <c r="AMU276"/>
      <c r="AMV276"/>
      <c r="AMW276"/>
      <c r="AMX276"/>
      <c r="AMY276"/>
      <c r="AMZ276"/>
      <c r="ANA276"/>
      <c r="ANB276"/>
      <c r="ANC276"/>
      <c r="AND276"/>
      <c r="ANE276"/>
      <c r="ANF276"/>
      <c r="ANG276"/>
      <c r="ANH276"/>
      <c r="ANI276"/>
      <c r="ANJ276"/>
    </row>
    <row r="277" spans="1:1050" x14ac:dyDescent="0.2">
      <c r="A277" s="694"/>
      <c r="D277" s="172"/>
      <c r="E277" s="172"/>
      <c r="F277" s="172"/>
      <c r="G277" s="172"/>
      <c r="H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2"/>
      <c r="BN277" s="172"/>
      <c r="BO277" s="172"/>
      <c r="BP277" s="172"/>
      <c r="BQ277" s="172"/>
      <c r="BR277" s="172"/>
      <c r="BS277" s="172"/>
      <c r="BT277" s="172"/>
      <c r="BU277" s="172"/>
      <c r="BV277" s="172"/>
      <c r="BW277" s="172"/>
      <c r="BX277" s="172"/>
      <c r="BY277" s="172"/>
      <c r="BZ277" s="172"/>
      <c r="CA277" s="172"/>
      <c r="CB277" s="172"/>
      <c r="CC277" s="172"/>
      <c r="CD277" s="172"/>
      <c r="CE277" s="172"/>
      <c r="CF277" s="172"/>
      <c r="CG277" s="172"/>
      <c r="CH277" s="172"/>
      <c r="CI277" s="172"/>
      <c r="CJ277" s="172"/>
      <c r="CK277" s="172"/>
      <c r="CL277" s="172"/>
      <c r="CM277" s="172"/>
      <c r="CN277" s="172"/>
      <c r="CO277" s="172"/>
      <c r="CP277" s="172"/>
      <c r="CQ277" s="172"/>
      <c r="CR277" s="172"/>
      <c r="CS277" s="172"/>
      <c r="CT277" s="172"/>
      <c r="CU277" s="172"/>
      <c r="DA277" s="172"/>
      <c r="DG277" s="172"/>
      <c r="DI277" s="172"/>
      <c r="DJ277" s="172"/>
      <c r="DK277" s="172"/>
      <c r="DL277" s="172"/>
      <c r="DM277" s="172"/>
      <c r="DN277" s="172"/>
      <c r="DO277" s="172"/>
      <c r="DP277" s="172"/>
      <c r="DQ277" s="172"/>
      <c r="DR277" s="172"/>
      <c r="DS277" s="172"/>
      <c r="DT277" s="172"/>
      <c r="DU277" s="172"/>
      <c r="DV277" s="172"/>
      <c r="DW277" s="172"/>
      <c r="DX277" s="172"/>
      <c r="DZ277" s="172"/>
      <c r="EA277" s="172"/>
      <c r="EK277" s="172"/>
      <c r="EL277" s="172"/>
      <c r="EM277" s="172"/>
      <c r="EN277" s="172"/>
      <c r="EO277" s="172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  <c r="AML277"/>
      <c r="AMM277"/>
      <c r="AMN277"/>
      <c r="AMO277"/>
      <c r="AMP277"/>
      <c r="AMQ277"/>
      <c r="AMR277"/>
      <c r="AMS277"/>
      <c r="AMT277"/>
      <c r="AMU277"/>
      <c r="AMV277"/>
      <c r="AMW277"/>
      <c r="AMX277"/>
      <c r="AMY277"/>
      <c r="AMZ277"/>
      <c r="ANA277"/>
      <c r="ANB277"/>
      <c r="ANC277"/>
      <c r="AND277"/>
      <c r="ANE277"/>
      <c r="ANF277"/>
      <c r="ANG277"/>
      <c r="ANH277"/>
      <c r="ANI277"/>
      <c r="ANJ277"/>
    </row>
    <row r="278" spans="1:1050" x14ac:dyDescent="0.2">
      <c r="A278" s="694"/>
      <c r="D278" s="172"/>
      <c r="E278" s="172"/>
      <c r="F278" s="172"/>
      <c r="G278" s="172"/>
      <c r="H278" s="172"/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DA278" s="172"/>
      <c r="DG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Z278" s="172"/>
      <c r="EA278" s="172"/>
      <c r="EK278" s="172"/>
      <c r="EL278" s="172"/>
      <c r="EM278" s="172"/>
      <c r="EN278" s="172"/>
      <c r="EO278" s="172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  <c r="AML278"/>
      <c r="AMM278"/>
      <c r="AMN278"/>
      <c r="AMO278"/>
      <c r="AMP278"/>
      <c r="AMQ278"/>
      <c r="AMR278"/>
      <c r="AMS278"/>
      <c r="AMT278"/>
      <c r="AMU278"/>
      <c r="AMV278"/>
      <c r="AMW278"/>
      <c r="AMX278"/>
      <c r="AMY278"/>
      <c r="AMZ278"/>
      <c r="ANA278"/>
      <c r="ANB278"/>
      <c r="ANC278"/>
      <c r="AND278"/>
      <c r="ANE278"/>
      <c r="ANF278"/>
      <c r="ANG278"/>
      <c r="ANH278"/>
      <c r="ANI278"/>
      <c r="ANJ278"/>
    </row>
    <row r="279" spans="1:1050" x14ac:dyDescent="0.2">
      <c r="A279" s="694"/>
      <c r="D279" s="172"/>
      <c r="E279" s="172"/>
      <c r="F279" s="172"/>
      <c r="G279" s="172"/>
      <c r="H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2"/>
      <c r="BN279" s="172"/>
      <c r="BO279" s="172"/>
      <c r="BP279" s="172"/>
      <c r="BQ279" s="172"/>
      <c r="BR279" s="172"/>
      <c r="BS279" s="172"/>
      <c r="BT279" s="172"/>
      <c r="BU279" s="172"/>
      <c r="BV279" s="172"/>
      <c r="BW279" s="172"/>
      <c r="BX279" s="172"/>
      <c r="BY279" s="172"/>
      <c r="BZ279" s="172"/>
      <c r="CA279" s="172"/>
      <c r="CB279" s="172"/>
      <c r="CC279" s="172"/>
      <c r="CD279" s="172"/>
      <c r="CE279" s="172"/>
      <c r="CF279" s="172"/>
      <c r="CG279" s="172"/>
      <c r="CH279" s="172"/>
      <c r="CI279" s="172"/>
      <c r="CJ279" s="172"/>
      <c r="CK279" s="172"/>
      <c r="CL279" s="172"/>
      <c r="CM279" s="172"/>
      <c r="CN279" s="172"/>
      <c r="CO279" s="172"/>
      <c r="CP279" s="172"/>
      <c r="CQ279" s="172"/>
      <c r="CR279" s="172"/>
      <c r="CS279" s="172"/>
      <c r="CT279" s="172"/>
      <c r="CU279" s="172"/>
      <c r="DA279" s="172"/>
      <c r="DG279" s="172"/>
      <c r="DI279" s="172"/>
      <c r="DJ279" s="172"/>
      <c r="DK279" s="172"/>
      <c r="DL279" s="172"/>
      <c r="DM279" s="172"/>
      <c r="DN279" s="172"/>
      <c r="DO279" s="172"/>
      <c r="DP279" s="172"/>
      <c r="DQ279" s="172"/>
      <c r="DR279" s="172"/>
      <c r="DS279" s="172"/>
      <c r="DT279" s="172"/>
      <c r="DU279" s="172"/>
      <c r="DV279" s="172"/>
      <c r="DW279" s="172"/>
      <c r="DX279" s="172"/>
      <c r="DZ279" s="172"/>
      <c r="EA279" s="172"/>
      <c r="EK279" s="172"/>
      <c r="EL279" s="172"/>
      <c r="EM279" s="172"/>
      <c r="EN279" s="172"/>
      <c r="EO279" s="172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  <c r="AML279"/>
      <c r="AMM279"/>
      <c r="AMN279"/>
      <c r="AMO279"/>
      <c r="AMP279"/>
      <c r="AMQ279"/>
      <c r="AMR279"/>
      <c r="AMS279"/>
      <c r="AMT279"/>
      <c r="AMU279"/>
      <c r="AMV279"/>
      <c r="AMW279"/>
      <c r="AMX279"/>
      <c r="AMY279"/>
      <c r="AMZ279"/>
      <c r="ANA279"/>
      <c r="ANB279"/>
      <c r="ANC279"/>
      <c r="AND279"/>
      <c r="ANE279"/>
      <c r="ANF279"/>
      <c r="ANG279"/>
      <c r="ANH279"/>
      <c r="ANI279"/>
      <c r="ANJ279"/>
    </row>
    <row r="280" spans="1:1050" x14ac:dyDescent="0.2">
      <c r="A280" s="694"/>
      <c r="D280" s="172"/>
      <c r="E280" s="172"/>
      <c r="F280" s="172"/>
      <c r="G280" s="172"/>
      <c r="H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DA280" s="172"/>
      <c r="DG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Z280" s="172"/>
      <c r="EA280" s="172"/>
      <c r="EK280" s="172"/>
      <c r="EL280" s="172"/>
      <c r="EM280" s="172"/>
      <c r="EN280" s="172"/>
      <c r="EO280" s="172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  <c r="AML280"/>
      <c r="AMM280"/>
      <c r="AMN280"/>
      <c r="AMO280"/>
      <c r="AMP280"/>
      <c r="AMQ280"/>
      <c r="AMR280"/>
      <c r="AMS280"/>
      <c r="AMT280"/>
      <c r="AMU280"/>
      <c r="AMV280"/>
      <c r="AMW280"/>
      <c r="AMX280"/>
      <c r="AMY280"/>
      <c r="AMZ280"/>
      <c r="ANA280"/>
      <c r="ANB280"/>
      <c r="ANC280"/>
      <c r="AND280"/>
      <c r="ANE280"/>
      <c r="ANF280"/>
      <c r="ANG280"/>
      <c r="ANH280"/>
      <c r="ANI280"/>
      <c r="ANJ280"/>
    </row>
    <row r="281" spans="1:1050" x14ac:dyDescent="0.2">
      <c r="A281" s="694"/>
      <c r="D281" s="172"/>
      <c r="E281" s="172"/>
      <c r="F281" s="172"/>
      <c r="G281" s="172"/>
      <c r="H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2"/>
      <c r="BN281" s="172"/>
      <c r="BO281" s="172"/>
      <c r="BP281" s="172"/>
      <c r="BQ281" s="172"/>
      <c r="BR281" s="172"/>
      <c r="BS281" s="172"/>
      <c r="BT281" s="172"/>
      <c r="BU281" s="172"/>
      <c r="BV281" s="172"/>
      <c r="BW281" s="172"/>
      <c r="BX281" s="172"/>
      <c r="BY281" s="172"/>
      <c r="BZ281" s="172"/>
      <c r="CA281" s="172"/>
      <c r="CB281" s="172"/>
      <c r="CC281" s="172"/>
      <c r="CD281" s="172"/>
      <c r="CE281" s="172"/>
      <c r="CF281" s="172"/>
      <c r="CG281" s="172"/>
      <c r="CH281" s="172"/>
      <c r="CI281" s="172"/>
      <c r="CJ281" s="172"/>
      <c r="CK281" s="172"/>
      <c r="CL281" s="172"/>
      <c r="CM281" s="172"/>
      <c r="CN281" s="172"/>
      <c r="CO281" s="172"/>
      <c r="CP281" s="172"/>
      <c r="CQ281" s="172"/>
      <c r="CR281" s="172"/>
      <c r="CS281" s="172"/>
      <c r="CT281" s="172"/>
      <c r="CU281" s="172"/>
      <c r="DA281" s="172"/>
      <c r="DG281" s="172"/>
      <c r="DI281" s="172"/>
      <c r="DJ281" s="172"/>
      <c r="DK281" s="172"/>
      <c r="DL281" s="172"/>
      <c r="DM281" s="172"/>
      <c r="DN281" s="172"/>
      <c r="DO281" s="172"/>
      <c r="DP281" s="172"/>
      <c r="DQ281" s="172"/>
      <c r="DR281" s="172"/>
      <c r="DS281" s="172"/>
      <c r="DT281" s="172"/>
      <c r="DU281" s="172"/>
      <c r="DV281" s="172"/>
      <c r="DW281" s="172"/>
      <c r="DX281" s="172"/>
      <c r="DZ281" s="172"/>
      <c r="EA281" s="172"/>
      <c r="EK281" s="172"/>
      <c r="EL281" s="172"/>
      <c r="EM281" s="172"/>
      <c r="EN281" s="172"/>
      <c r="EO281" s="172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  <c r="AML281"/>
      <c r="AMM281"/>
      <c r="AMN281"/>
      <c r="AMO281"/>
      <c r="AMP281"/>
      <c r="AMQ281"/>
      <c r="AMR281"/>
      <c r="AMS281"/>
      <c r="AMT281"/>
      <c r="AMU281"/>
      <c r="AMV281"/>
      <c r="AMW281"/>
      <c r="AMX281"/>
      <c r="AMY281"/>
      <c r="AMZ281"/>
      <c r="ANA281"/>
      <c r="ANB281"/>
      <c r="ANC281"/>
      <c r="AND281"/>
      <c r="ANE281"/>
      <c r="ANF281"/>
      <c r="ANG281"/>
      <c r="ANH281"/>
      <c r="ANI281"/>
      <c r="ANJ281"/>
    </row>
    <row r="282" spans="1:1050" x14ac:dyDescent="0.2">
      <c r="A282" s="694"/>
      <c r="D282" s="172"/>
      <c r="E282" s="172"/>
      <c r="F282" s="172"/>
      <c r="G282" s="172"/>
      <c r="H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DA282" s="172"/>
      <c r="DG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Z282" s="172"/>
      <c r="EA282" s="172"/>
      <c r="EK282" s="172"/>
      <c r="EL282" s="172"/>
      <c r="EM282" s="172"/>
      <c r="EN282" s="172"/>
      <c r="EO282" s="17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  <c r="AML282"/>
      <c r="AMM282"/>
      <c r="AMN282"/>
      <c r="AMO282"/>
      <c r="AMP282"/>
      <c r="AMQ282"/>
      <c r="AMR282"/>
      <c r="AMS282"/>
      <c r="AMT282"/>
      <c r="AMU282"/>
      <c r="AMV282"/>
      <c r="AMW282"/>
      <c r="AMX282"/>
      <c r="AMY282"/>
      <c r="AMZ282"/>
      <c r="ANA282"/>
      <c r="ANB282"/>
      <c r="ANC282"/>
      <c r="AND282"/>
      <c r="ANE282"/>
      <c r="ANF282"/>
      <c r="ANG282"/>
      <c r="ANH282"/>
      <c r="ANI282"/>
      <c r="ANJ282"/>
    </row>
    <row r="283" spans="1:1050" x14ac:dyDescent="0.2">
      <c r="A283" s="694"/>
      <c r="D283" s="172"/>
      <c r="E283" s="172"/>
      <c r="F283" s="172"/>
      <c r="G283" s="172"/>
      <c r="H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2"/>
      <c r="BN283" s="172"/>
      <c r="BO283" s="172"/>
      <c r="BP283" s="172"/>
      <c r="BQ283" s="172"/>
      <c r="BR283" s="172"/>
      <c r="BS283" s="172"/>
      <c r="BT283" s="172"/>
      <c r="BU283" s="172"/>
      <c r="BV283" s="172"/>
      <c r="BW283" s="172"/>
      <c r="BX283" s="172"/>
      <c r="BY283" s="172"/>
      <c r="BZ283" s="172"/>
      <c r="CA283" s="172"/>
      <c r="CB283" s="172"/>
      <c r="CC283" s="172"/>
      <c r="CD283" s="172"/>
      <c r="CE283" s="172"/>
      <c r="CF283" s="172"/>
      <c r="CG283" s="172"/>
      <c r="CH283" s="172"/>
      <c r="CI283" s="172"/>
      <c r="CJ283" s="172"/>
      <c r="CK283" s="172"/>
      <c r="CL283" s="172"/>
      <c r="CM283" s="172"/>
      <c r="CN283" s="172"/>
      <c r="CO283" s="172"/>
      <c r="CP283" s="172"/>
      <c r="CQ283" s="172"/>
      <c r="CR283" s="172"/>
      <c r="CS283" s="172"/>
      <c r="CT283" s="172"/>
      <c r="CU283" s="172"/>
      <c r="DA283" s="172"/>
      <c r="DG283" s="172"/>
      <c r="DI283" s="172"/>
      <c r="DJ283" s="172"/>
      <c r="DK283" s="172"/>
      <c r="DL283" s="172"/>
      <c r="DM283" s="172"/>
      <c r="DN283" s="172"/>
      <c r="DO283" s="172"/>
      <c r="DP283" s="172"/>
      <c r="DQ283" s="172"/>
      <c r="DR283" s="172"/>
      <c r="DS283" s="172"/>
      <c r="DT283" s="172"/>
      <c r="DU283" s="172"/>
      <c r="DV283" s="172"/>
      <c r="DW283" s="172"/>
      <c r="DX283" s="172"/>
      <c r="DZ283" s="172"/>
      <c r="EA283" s="172"/>
      <c r="EK283" s="172"/>
      <c r="EL283" s="172"/>
      <c r="EM283" s="172"/>
      <c r="EN283" s="172"/>
      <c r="EO283" s="172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  <c r="AML283"/>
      <c r="AMM283"/>
      <c r="AMN283"/>
      <c r="AMO283"/>
      <c r="AMP283"/>
      <c r="AMQ283"/>
      <c r="AMR283"/>
      <c r="AMS283"/>
      <c r="AMT283"/>
      <c r="AMU283"/>
      <c r="AMV283"/>
      <c r="AMW283"/>
      <c r="AMX283"/>
      <c r="AMY283"/>
      <c r="AMZ283"/>
      <c r="ANA283"/>
      <c r="ANB283"/>
      <c r="ANC283"/>
      <c r="AND283"/>
      <c r="ANE283"/>
      <c r="ANF283"/>
      <c r="ANG283"/>
      <c r="ANH283"/>
      <c r="ANI283"/>
      <c r="ANJ283"/>
    </row>
    <row r="284" spans="1:1050" x14ac:dyDescent="0.2">
      <c r="A284" s="694"/>
      <c r="D284" s="172"/>
      <c r="E284" s="172"/>
      <c r="F284" s="172"/>
      <c r="G284" s="172"/>
      <c r="H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2"/>
      <c r="BR284" s="172"/>
      <c r="BS284" s="172"/>
      <c r="BT284" s="172"/>
      <c r="BU284" s="172"/>
      <c r="BV284" s="172"/>
      <c r="BW284" s="172"/>
      <c r="BX284" s="172"/>
      <c r="BY284" s="172"/>
      <c r="BZ284" s="172"/>
      <c r="CA284" s="172"/>
      <c r="CB284" s="172"/>
      <c r="CC284" s="172"/>
      <c r="CD284" s="172"/>
      <c r="CE284" s="172"/>
      <c r="CF284" s="172"/>
      <c r="CG284" s="172"/>
      <c r="CH284" s="172"/>
      <c r="CI284" s="172"/>
      <c r="CJ284" s="172"/>
      <c r="CK284" s="172"/>
      <c r="CL284" s="172"/>
      <c r="CM284" s="172"/>
      <c r="CN284" s="172"/>
      <c r="CO284" s="172"/>
      <c r="CP284" s="172"/>
      <c r="CQ284" s="172"/>
      <c r="CR284" s="172"/>
      <c r="CS284" s="172"/>
      <c r="CT284" s="172"/>
      <c r="CU284" s="172"/>
      <c r="DA284" s="172"/>
      <c r="DG284" s="172"/>
      <c r="DI284" s="172"/>
      <c r="DJ284" s="172"/>
      <c r="DK284" s="172"/>
      <c r="DL284" s="172"/>
      <c r="DM284" s="172"/>
      <c r="DN284" s="172"/>
      <c r="DO284" s="172"/>
      <c r="DP284" s="172"/>
      <c r="DQ284" s="172"/>
      <c r="DR284" s="172"/>
      <c r="DS284" s="172"/>
      <c r="DT284" s="172"/>
      <c r="DU284" s="172"/>
      <c r="DV284" s="172"/>
      <c r="DW284" s="172"/>
      <c r="DX284" s="172"/>
      <c r="DZ284" s="172"/>
      <c r="EA284" s="172"/>
      <c r="EK284" s="172"/>
      <c r="EL284" s="172"/>
      <c r="EM284" s="172"/>
      <c r="EN284" s="172"/>
      <c r="EO284" s="172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  <c r="AML284"/>
      <c r="AMM284"/>
      <c r="AMN284"/>
      <c r="AMO284"/>
      <c r="AMP284"/>
      <c r="AMQ284"/>
      <c r="AMR284"/>
      <c r="AMS284"/>
      <c r="AMT284"/>
      <c r="AMU284"/>
      <c r="AMV284"/>
      <c r="AMW284"/>
      <c r="AMX284"/>
      <c r="AMY284"/>
      <c r="AMZ284"/>
      <c r="ANA284"/>
      <c r="ANB284"/>
      <c r="ANC284"/>
      <c r="AND284"/>
      <c r="ANE284"/>
      <c r="ANF284"/>
      <c r="ANG284"/>
      <c r="ANH284"/>
      <c r="ANI284"/>
      <c r="ANJ284"/>
    </row>
    <row r="285" spans="1:1050" x14ac:dyDescent="0.2">
      <c r="A285" s="694"/>
      <c r="D285" s="172"/>
      <c r="E285" s="172"/>
      <c r="F285" s="172"/>
      <c r="G285" s="172"/>
      <c r="H285" s="172"/>
      <c r="J285" s="172"/>
      <c r="K285" s="17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2"/>
      <c r="BR285" s="172"/>
      <c r="BS285" s="172"/>
      <c r="BT285" s="172"/>
      <c r="BU285" s="172"/>
      <c r="BV285" s="172"/>
      <c r="BW285" s="172"/>
      <c r="BX285" s="172"/>
      <c r="BY285" s="172"/>
      <c r="BZ285" s="172"/>
      <c r="CA285" s="172"/>
      <c r="CB285" s="172"/>
      <c r="CC285" s="172"/>
      <c r="CD285" s="172"/>
      <c r="CE285" s="172"/>
      <c r="CF285" s="172"/>
      <c r="CG285" s="172"/>
      <c r="CH285" s="172"/>
      <c r="CI285" s="172"/>
      <c r="CJ285" s="172"/>
      <c r="CK285" s="172"/>
      <c r="CL285" s="172"/>
      <c r="CM285" s="172"/>
      <c r="CN285" s="172"/>
      <c r="CO285" s="172"/>
      <c r="CP285" s="172"/>
      <c r="CQ285" s="172"/>
      <c r="CR285" s="172"/>
      <c r="CS285" s="172"/>
      <c r="CT285" s="172"/>
      <c r="CU285" s="172"/>
      <c r="DA285" s="172"/>
      <c r="DG285" s="172"/>
      <c r="DI285" s="172"/>
      <c r="DJ285" s="172"/>
      <c r="DK285" s="172"/>
      <c r="DL285" s="172"/>
      <c r="DM285" s="172"/>
      <c r="DN285" s="172"/>
      <c r="DO285" s="172"/>
      <c r="DP285" s="172"/>
      <c r="DQ285" s="172"/>
      <c r="DR285" s="172"/>
      <c r="DS285" s="172"/>
      <c r="DT285" s="172"/>
      <c r="DU285" s="172"/>
      <c r="DV285" s="172"/>
      <c r="DW285" s="172"/>
      <c r="DX285" s="172"/>
      <c r="DZ285" s="172"/>
      <c r="EA285" s="172"/>
      <c r="EK285" s="172"/>
      <c r="EL285" s="172"/>
      <c r="EM285" s="172"/>
      <c r="EN285" s="172"/>
      <c r="EO285" s="172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  <c r="AML285"/>
      <c r="AMM285"/>
      <c r="AMN285"/>
      <c r="AMO285"/>
      <c r="AMP285"/>
      <c r="AMQ285"/>
      <c r="AMR285"/>
      <c r="AMS285"/>
      <c r="AMT285"/>
      <c r="AMU285"/>
      <c r="AMV285"/>
      <c r="AMW285"/>
      <c r="AMX285"/>
      <c r="AMY285"/>
      <c r="AMZ285"/>
      <c r="ANA285"/>
      <c r="ANB285"/>
      <c r="ANC285"/>
      <c r="AND285"/>
      <c r="ANE285"/>
      <c r="ANF285"/>
      <c r="ANG285"/>
      <c r="ANH285"/>
      <c r="ANI285"/>
      <c r="ANJ285"/>
    </row>
    <row r="286" spans="1:1050" x14ac:dyDescent="0.2">
      <c r="A286" s="694"/>
      <c r="D286" s="172"/>
      <c r="E286" s="172"/>
      <c r="F286" s="172"/>
      <c r="G286" s="172"/>
      <c r="H286" s="172"/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2"/>
      <c r="BR286" s="172"/>
      <c r="BS286" s="172"/>
      <c r="BT286" s="172"/>
      <c r="BU286" s="172"/>
      <c r="BV286" s="172"/>
      <c r="BW286" s="172"/>
      <c r="BX286" s="172"/>
      <c r="BY286" s="172"/>
      <c r="BZ286" s="172"/>
      <c r="CA286" s="172"/>
      <c r="CB286" s="172"/>
      <c r="CC286" s="172"/>
      <c r="CD286" s="172"/>
      <c r="CE286" s="172"/>
      <c r="CF286" s="172"/>
      <c r="CG286" s="172"/>
      <c r="CH286" s="172"/>
      <c r="CI286" s="172"/>
      <c r="CJ286" s="172"/>
      <c r="CK286" s="172"/>
      <c r="CL286" s="172"/>
      <c r="CM286" s="172"/>
      <c r="CN286" s="172"/>
      <c r="CO286" s="172"/>
      <c r="CP286" s="172"/>
      <c r="CQ286" s="172"/>
      <c r="CR286" s="172"/>
      <c r="CS286" s="172"/>
      <c r="CT286" s="172"/>
      <c r="CU286" s="172"/>
      <c r="DA286" s="172"/>
      <c r="DG286" s="172"/>
      <c r="DI286" s="172"/>
      <c r="DJ286" s="172"/>
      <c r="DK286" s="172"/>
      <c r="DL286" s="172"/>
      <c r="DM286" s="172"/>
      <c r="DN286" s="172"/>
      <c r="DO286" s="172"/>
      <c r="DP286" s="172"/>
      <c r="DQ286" s="172"/>
      <c r="DR286" s="172"/>
      <c r="DS286" s="172"/>
      <c r="DT286" s="172"/>
      <c r="DU286" s="172"/>
      <c r="DV286" s="172"/>
      <c r="DW286" s="172"/>
      <c r="DX286" s="172"/>
      <c r="DZ286" s="172"/>
      <c r="EA286" s="172"/>
      <c r="EK286" s="172"/>
      <c r="EL286" s="172"/>
      <c r="EM286" s="172"/>
      <c r="EN286" s="172"/>
      <c r="EO286" s="172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  <c r="AML286"/>
      <c r="AMM286"/>
      <c r="AMN286"/>
      <c r="AMO286"/>
      <c r="AMP286"/>
      <c r="AMQ286"/>
      <c r="AMR286"/>
      <c r="AMS286"/>
      <c r="AMT286"/>
      <c r="AMU286"/>
      <c r="AMV286"/>
      <c r="AMW286"/>
      <c r="AMX286"/>
      <c r="AMY286"/>
      <c r="AMZ286"/>
      <c r="ANA286"/>
      <c r="ANB286"/>
      <c r="ANC286"/>
      <c r="AND286"/>
      <c r="ANE286"/>
      <c r="ANF286"/>
      <c r="ANG286"/>
      <c r="ANH286"/>
      <c r="ANI286"/>
      <c r="ANJ286"/>
    </row>
    <row r="287" spans="1:1050" x14ac:dyDescent="0.2">
      <c r="A287" s="694"/>
      <c r="D287" s="172"/>
      <c r="E287" s="172"/>
      <c r="F287" s="172"/>
      <c r="G287" s="172"/>
      <c r="H287" s="172"/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172"/>
      <c r="BJ287" s="172"/>
      <c r="BK287" s="172"/>
      <c r="BL287" s="172"/>
      <c r="BM287" s="172"/>
      <c r="BN287" s="172"/>
      <c r="BO287" s="172"/>
      <c r="BP287" s="172"/>
      <c r="BQ287" s="172"/>
      <c r="BR287" s="172"/>
      <c r="BS287" s="172"/>
      <c r="BT287" s="172"/>
      <c r="BU287" s="172"/>
      <c r="BV287" s="172"/>
      <c r="BW287" s="172"/>
      <c r="BX287" s="172"/>
      <c r="BY287" s="172"/>
      <c r="BZ287" s="172"/>
      <c r="CA287" s="172"/>
      <c r="CB287" s="172"/>
      <c r="CC287" s="172"/>
      <c r="CD287" s="172"/>
      <c r="CE287" s="172"/>
      <c r="CF287" s="172"/>
      <c r="CG287" s="172"/>
      <c r="CH287" s="172"/>
      <c r="CI287" s="172"/>
      <c r="CJ287" s="172"/>
      <c r="CK287" s="172"/>
      <c r="CL287" s="172"/>
      <c r="CM287" s="172"/>
      <c r="CN287" s="172"/>
      <c r="CO287" s="172"/>
      <c r="CP287" s="172"/>
      <c r="CQ287" s="172"/>
      <c r="CR287" s="172"/>
      <c r="CS287" s="172"/>
      <c r="CT287" s="172"/>
      <c r="CU287" s="172"/>
      <c r="DA287" s="172"/>
      <c r="DG287" s="172"/>
      <c r="DI287" s="172"/>
      <c r="DJ287" s="172"/>
      <c r="DK287" s="172"/>
      <c r="DL287" s="172"/>
      <c r="DM287" s="172"/>
      <c r="DN287" s="172"/>
      <c r="DO287" s="172"/>
      <c r="DP287" s="172"/>
      <c r="DQ287" s="172"/>
      <c r="DR287" s="172"/>
      <c r="DS287" s="172"/>
      <c r="DT287" s="172"/>
      <c r="DU287" s="172"/>
      <c r="DV287" s="172"/>
      <c r="DW287" s="172"/>
      <c r="DX287" s="172"/>
      <c r="DZ287" s="172"/>
      <c r="EA287" s="172"/>
      <c r="EK287" s="172"/>
      <c r="EL287" s="172"/>
      <c r="EM287" s="172"/>
      <c r="EN287" s="172"/>
      <c r="EO287" s="172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  <c r="AML287"/>
      <c r="AMM287"/>
      <c r="AMN287"/>
      <c r="AMO287"/>
      <c r="AMP287"/>
      <c r="AMQ287"/>
      <c r="AMR287"/>
      <c r="AMS287"/>
      <c r="AMT287"/>
      <c r="AMU287"/>
      <c r="AMV287"/>
      <c r="AMW287"/>
      <c r="AMX287"/>
      <c r="AMY287"/>
      <c r="AMZ287"/>
      <c r="ANA287"/>
      <c r="ANB287"/>
      <c r="ANC287"/>
      <c r="AND287"/>
      <c r="ANE287"/>
      <c r="ANF287"/>
      <c r="ANG287"/>
      <c r="ANH287"/>
      <c r="ANI287"/>
      <c r="ANJ287"/>
    </row>
    <row r="288" spans="1:1050" x14ac:dyDescent="0.2">
      <c r="A288" s="694"/>
      <c r="D288" s="172"/>
      <c r="E288" s="172"/>
      <c r="F288" s="172"/>
      <c r="G288" s="172"/>
      <c r="H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172"/>
      <c r="BN288" s="172"/>
      <c r="BO288" s="172"/>
      <c r="BP288" s="172"/>
      <c r="BQ288" s="172"/>
      <c r="BR288" s="172"/>
      <c r="BS288" s="172"/>
      <c r="BT288" s="172"/>
      <c r="BU288" s="172"/>
      <c r="BV288" s="172"/>
      <c r="BW288" s="172"/>
      <c r="BX288" s="172"/>
      <c r="BY288" s="172"/>
      <c r="BZ288" s="172"/>
      <c r="CA288" s="172"/>
      <c r="CB288" s="172"/>
      <c r="CC288" s="172"/>
      <c r="CD288" s="172"/>
      <c r="CE288" s="172"/>
      <c r="CF288" s="172"/>
      <c r="CG288" s="172"/>
      <c r="CH288" s="172"/>
      <c r="CI288" s="172"/>
      <c r="CJ288" s="172"/>
      <c r="CK288" s="172"/>
      <c r="CL288" s="172"/>
      <c r="CM288" s="172"/>
      <c r="CN288" s="172"/>
      <c r="CO288" s="172"/>
      <c r="CP288" s="172"/>
      <c r="CQ288" s="172"/>
      <c r="CR288" s="172"/>
      <c r="CS288" s="172"/>
      <c r="CT288" s="172"/>
      <c r="CU288" s="172"/>
      <c r="DA288" s="172"/>
      <c r="DG288" s="172"/>
      <c r="DI288" s="172"/>
      <c r="DJ288" s="172"/>
      <c r="DK288" s="172"/>
      <c r="DL288" s="172"/>
      <c r="DM288" s="172"/>
      <c r="DN288" s="172"/>
      <c r="DO288" s="172"/>
      <c r="DP288" s="172"/>
      <c r="DQ288" s="172"/>
      <c r="DR288" s="172"/>
      <c r="DS288" s="172"/>
      <c r="DT288" s="172"/>
      <c r="DU288" s="172"/>
      <c r="DV288" s="172"/>
      <c r="DW288" s="172"/>
      <c r="DX288" s="172"/>
      <c r="DZ288" s="172"/>
      <c r="EA288" s="172"/>
      <c r="EK288" s="172"/>
      <c r="EL288" s="172"/>
      <c r="EM288" s="172"/>
      <c r="EN288" s="172"/>
      <c r="EO288" s="172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  <c r="AML288"/>
      <c r="AMM288"/>
      <c r="AMN288"/>
      <c r="AMO288"/>
      <c r="AMP288"/>
      <c r="AMQ288"/>
      <c r="AMR288"/>
      <c r="AMS288"/>
      <c r="AMT288"/>
      <c r="AMU288"/>
      <c r="AMV288"/>
      <c r="AMW288"/>
      <c r="AMX288"/>
      <c r="AMY288"/>
      <c r="AMZ288"/>
      <c r="ANA288"/>
      <c r="ANB288"/>
      <c r="ANC288"/>
      <c r="AND288"/>
      <c r="ANE288"/>
      <c r="ANF288"/>
      <c r="ANG288"/>
      <c r="ANH288"/>
      <c r="ANI288"/>
      <c r="ANJ288"/>
    </row>
    <row r="289" spans="1:1050" x14ac:dyDescent="0.2">
      <c r="A289" s="694"/>
      <c r="D289" s="172"/>
      <c r="E289" s="172"/>
      <c r="F289" s="172"/>
      <c r="G289" s="172"/>
      <c r="H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172"/>
      <c r="BN289" s="172"/>
      <c r="BO289" s="172"/>
      <c r="BP289" s="172"/>
      <c r="BQ289" s="172"/>
      <c r="BR289" s="172"/>
      <c r="BS289" s="172"/>
      <c r="BT289" s="172"/>
      <c r="BU289" s="172"/>
      <c r="BV289" s="172"/>
      <c r="BW289" s="172"/>
      <c r="BX289" s="172"/>
      <c r="BY289" s="172"/>
      <c r="BZ289" s="172"/>
      <c r="CA289" s="172"/>
      <c r="CB289" s="172"/>
      <c r="CC289" s="172"/>
      <c r="CD289" s="172"/>
      <c r="CE289" s="172"/>
      <c r="CF289" s="172"/>
      <c r="CG289" s="172"/>
      <c r="CH289" s="172"/>
      <c r="CI289" s="172"/>
      <c r="CJ289" s="172"/>
      <c r="CK289" s="172"/>
      <c r="CL289" s="172"/>
      <c r="CM289" s="172"/>
      <c r="CN289" s="172"/>
      <c r="CO289" s="172"/>
      <c r="CP289" s="172"/>
      <c r="CQ289" s="172"/>
      <c r="CR289" s="172"/>
      <c r="CS289" s="172"/>
      <c r="CT289" s="172"/>
      <c r="CU289" s="172"/>
      <c r="DA289" s="172"/>
      <c r="DG289" s="172"/>
      <c r="DI289" s="172"/>
      <c r="DJ289" s="172"/>
      <c r="DK289" s="172"/>
      <c r="DL289" s="172"/>
      <c r="DM289" s="172"/>
      <c r="DN289" s="172"/>
      <c r="DO289" s="172"/>
      <c r="DP289" s="172"/>
      <c r="DQ289" s="172"/>
      <c r="DR289" s="172"/>
      <c r="DS289" s="172"/>
      <c r="DT289" s="172"/>
      <c r="DU289" s="172"/>
      <c r="DV289" s="172"/>
      <c r="DW289" s="172"/>
      <c r="DX289" s="172"/>
      <c r="DZ289" s="172"/>
      <c r="EA289" s="172"/>
      <c r="EK289" s="172"/>
      <c r="EL289" s="172"/>
      <c r="EM289" s="172"/>
      <c r="EN289" s="172"/>
      <c r="EO289" s="172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  <c r="AML289"/>
      <c r="AMM289"/>
      <c r="AMN289"/>
      <c r="AMO289"/>
      <c r="AMP289"/>
      <c r="AMQ289"/>
      <c r="AMR289"/>
      <c r="AMS289"/>
      <c r="AMT289"/>
      <c r="AMU289"/>
      <c r="AMV289"/>
      <c r="AMW289"/>
      <c r="AMX289"/>
      <c r="AMY289"/>
      <c r="AMZ289"/>
      <c r="ANA289"/>
      <c r="ANB289"/>
      <c r="ANC289"/>
      <c r="AND289"/>
      <c r="ANE289"/>
      <c r="ANF289"/>
      <c r="ANG289"/>
      <c r="ANH289"/>
      <c r="ANI289"/>
      <c r="ANJ289"/>
    </row>
    <row r="290" spans="1:1050" x14ac:dyDescent="0.2">
      <c r="A290" s="694"/>
      <c r="D290" s="172"/>
      <c r="E290" s="172"/>
      <c r="F290" s="172"/>
      <c r="G290" s="172"/>
      <c r="H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172"/>
      <c r="BN290" s="172"/>
      <c r="BO290" s="172"/>
      <c r="BP290" s="172"/>
      <c r="BQ290" s="172"/>
      <c r="BR290" s="172"/>
      <c r="BS290" s="172"/>
      <c r="BT290" s="172"/>
      <c r="BU290" s="172"/>
      <c r="BV290" s="172"/>
      <c r="BW290" s="172"/>
      <c r="BX290" s="172"/>
      <c r="BY290" s="172"/>
      <c r="BZ290" s="172"/>
      <c r="CA290" s="172"/>
      <c r="CB290" s="172"/>
      <c r="CC290" s="172"/>
      <c r="CD290" s="172"/>
      <c r="CE290" s="172"/>
      <c r="CF290" s="172"/>
      <c r="CG290" s="172"/>
      <c r="CH290" s="172"/>
      <c r="CI290" s="172"/>
      <c r="CJ290" s="172"/>
      <c r="CK290" s="172"/>
      <c r="CL290" s="172"/>
      <c r="CM290" s="172"/>
      <c r="CN290" s="172"/>
      <c r="CO290" s="172"/>
      <c r="CP290" s="172"/>
      <c r="CQ290" s="172"/>
      <c r="CR290" s="172"/>
      <c r="CS290" s="172"/>
      <c r="CT290" s="172"/>
      <c r="CU290" s="172"/>
      <c r="DA290" s="172"/>
      <c r="DG290" s="172"/>
      <c r="DI290" s="172"/>
      <c r="DJ290" s="172"/>
      <c r="DK290" s="172"/>
      <c r="DL290" s="172"/>
      <c r="DM290" s="172"/>
      <c r="DN290" s="172"/>
      <c r="DO290" s="172"/>
      <c r="DP290" s="172"/>
      <c r="DQ290" s="172"/>
      <c r="DR290" s="172"/>
      <c r="DS290" s="172"/>
      <c r="DT290" s="172"/>
      <c r="DU290" s="172"/>
      <c r="DV290" s="172"/>
      <c r="DW290" s="172"/>
      <c r="DX290" s="172"/>
      <c r="DZ290" s="172"/>
      <c r="EA290" s="172"/>
      <c r="EK290" s="172"/>
      <c r="EL290" s="172"/>
      <c r="EM290" s="172"/>
      <c r="EN290" s="172"/>
      <c r="EO290" s="172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  <c r="AML290"/>
      <c r="AMM290"/>
      <c r="AMN290"/>
      <c r="AMO290"/>
      <c r="AMP290"/>
      <c r="AMQ290"/>
      <c r="AMR290"/>
      <c r="AMS290"/>
      <c r="AMT290"/>
      <c r="AMU290"/>
      <c r="AMV290"/>
      <c r="AMW290"/>
      <c r="AMX290"/>
      <c r="AMY290"/>
      <c r="AMZ290"/>
      <c r="ANA290"/>
      <c r="ANB290"/>
      <c r="ANC290"/>
      <c r="AND290"/>
      <c r="ANE290"/>
      <c r="ANF290"/>
      <c r="ANG290"/>
      <c r="ANH290"/>
      <c r="ANI290"/>
      <c r="ANJ290"/>
    </row>
    <row r="291" spans="1:1050" x14ac:dyDescent="0.2">
      <c r="A291" s="694"/>
      <c r="D291" s="172"/>
      <c r="E291" s="172"/>
      <c r="F291" s="172"/>
      <c r="G291" s="172"/>
      <c r="H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2"/>
      <c r="BR291" s="172"/>
      <c r="BS291" s="172"/>
      <c r="BT291" s="172"/>
      <c r="BU291" s="172"/>
      <c r="BV291" s="172"/>
      <c r="BW291" s="172"/>
      <c r="BX291" s="172"/>
      <c r="BY291" s="172"/>
      <c r="BZ291" s="172"/>
      <c r="CA291" s="172"/>
      <c r="CB291" s="172"/>
      <c r="CC291" s="172"/>
      <c r="CD291" s="172"/>
      <c r="CE291" s="172"/>
      <c r="CF291" s="172"/>
      <c r="CG291" s="172"/>
      <c r="CH291" s="172"/>
      <c r="CI291" s="172"/>
      <c r="CJ291" s="172"/>
      <c r="CK291" s="172"/>
      <c r="CL291" s="172"/>
      <c r="CM291" s="172"/>
      <c r="CN291" s="172"/>
      <c r="CO291" s="172"/>
      <c r="CP291" s="172"/>
      <c r="CQ291" s="172"/>
      <c r="CR291" s="172"/>
      <c r="CS291" s="172"/>
      <c r="CT291" s="172"/>
      <c r="CU291" s="172"/>
      <c r="DA291" s="172"/>
      <c r="DG291" s="172"/>
      <c r="DI291" s="172"/>
      <c r="DJ291" s="172"/>
      <c r="DK291" s="172"/>
      <c r="DL291" s="172"/>
      <c r="DM291" s="172"/>
      <c r="DN291" s="172"/>
      <c r="DO291" s="172"/>
      <c r="DP291" s="172"/>
      <c r="DQ291" s="172"/>
      <c r="DR291" s="172"/>
      <c r="DS291" s="172"/>
      <c r="DT291" s="172"/>
      <c r="DU291" s="172"/>
      <c r="DV291" s="172"/>
      <c r="DW291" s="172"/>
      <c r="DX291" s="172"/>
      <c r="DZ291" s="172"/>
      <c r="EA291" s="172"/>
      <c r="EK291" s="172"/>
      <c r="EL291" s="172"/>
      <c r="EM291" s="172"/>
      <c r="EN291" s="172"/>
      <c r="EO291" s="172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  <c r="AML291"/>
      <c r="AMM291"/>
      <c r="AMN291"/>
      <c r="AMO291"/>
      <c r="AMP291"/>
      <c r="AMQ291"/>
      <c r="AMR291"/>
      <c r="AMS291"/>
      <c r="AMT291"/>
      <c r="AMU291"/>
      <c r="AMV291"/>
      <c r="AMW291"/>
      <c r="AMX291"/>
      <c r="AMY291"/>
      <c r="AMZ291"/>
      <c r="ANA291"/>
      <c r="ANB291"/>
      <c r="ANC291"/>
      <c r="AND291"/>
      <c r="ANE291"/>
      <c r="ANF291"/>
      <c r="ANG291"/>
      <c r="ANH291"/>
      <c r="ANI291"/>
      <c r="ANJ291"/>
    </row>
    <row r="292" spans="1:1050" x14ac:dyDescent="0.2">
      <c r="A292" s="694"/>
      <c r="D292" s="172"/>
      <c r="E292" s="172"/>
      <c r="F292" s="172"/>
      <c r="G292" s="172"/>
      <c r="H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2"/>
      <c r="BR292" s="172"/>
      <c r="BS292" s="172"/>
      <c r="BT292" s="172"/>
      <c r="BU292" s="172"/>
      <c r="BV292" s="172"/>
      <c r="BW292" s="172"/>
      <c r="BX292" s="172"/>
      <c r="BY292" s="172"/>
      <c r="BZ292" s="172"/>
      <c r="CA292" s="172"/>
      <c r="CB292" s="172"/>
      <c r="CC292" s="172"/>
      <c r="CD292" s="172"/>
      <c r="CE292" s="172"/>
      <c r="CF292" s="172"/>
      <c r="CG292" s="172"/>
      <c r="CH292" s="172"/>
      <c r="CI292" s="172"/>
      <c r="CJ292" s="172"/>
      <c r="CK292" s="172"/>
      <c r="CL292" s="172"/>
      <c r="CM292" s="172"/>
      <c r="CN292" s="172"/>
      <c r="CO292" s="172"/>
      <c r="CP292" s="172"/>
      <c r="CQ292" s="172"/>
      <c r="CR292" s="172"/>
      <c r="CS292" s="172"/>
      <c r="CT292" s="172"/>
      <c r="CU292" s="172"/>
      <c r="DA292" s="172"/>
      <c r="DG292" s="172"/>
      <c r="DI292" s="172"/>
      <c r="DJ292" s="172"/>
      <c r="DK292" s="172"/>
      <c r="DL292" s="172"/>
      <c r="DM292" s="172"/>
      <c r="DN292" s="172"/>
      <c r="DO292" s="172"/>
      <c r="DP292" s="172"/>
      <c r="DQ292" s="172"/>
      <c r="DR292" s="172"/>
      <c r="DS292" s="172"/>
      <c r="DT292" s="172"/>
      <c r="DU292" s="172"/>
      <c r="DV292" s="172"/>
      <c r="DW292" s="172"/>
      <c r="DX292" s="172"/>
      <c r="DZ292" s="172"/>
      <c r="EA292" s="172"/>
      <c r="EK292" s="172"/>
      <c r="EL292" s="172"/>
      <c r="EM292" s="172"/>
      <c r="EN292" s="172"/>
      <c r="EO292" s="17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  <c r="AML292"/>
      <c r="AMM292"/>
      <c r="AMN292"/>
      <c r="AMO292"/>
      <c r="AMP292"/>
      <c r="AMQ292"/>
      <c r="AMR292"/>
      <c r="AMS292"/>
      <c r="AMT292"/>
      <c r="AMU292"/>
      <c r="AMV292"/>
      <c r="AMW292"/>
      <c r="AMX292"/>
      <c r="AMY292"/>
      <c r="AMZ292"/>
      <c r="ANA292"/>
      <c r="ANB292"/>
      <c r="ANC292"/>
      <c r="AND292"/>
      <c r="ANE292"/>
      <c r="ANF292"/>
      <c r="ANG292"/>
      <c r="ANH292"/>
      <c r="ANI292"/>
      <c r="ANJ292"/>
    </row>
    <row r="293" spans="1:1050" x14ac:dyDescent="0.2">
      <c r="A293" s="694"/>
      <c r="D293" s="172"/>
      <c r="E293" s="172"/>
      <c r="F293" s="172"/>
      <c r="G293" s="172"/>
      <c r="H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  <c r="AV293" s="172"/>
      <c r="AW293" s="172"/>
      <c r="AX293" s="172"/>
      <c r="AY293" s="172"/>
      <c r="AZ293" s="172"/>
      <c r="BA293" s="172"/>
      <c r="BB293" s="172"/>
      <c r="BC293" s="172"/>
      <c r="BD293" s="172"/>
      <c r="BE293" s="172"/>
      <c r="BF293" s="172"/>
      <c r="BG293" s="172"/>
      <c r="BH293" s="172"/>
      <c r="BI293" s="172"/>
      <c r="BJ293" s="172"/>
      <c r="BK293" s="172"/>
      <c r="BL293" s="172"/>
      <c r="BM293" s="172"/>
      <c r="BN293" s="172"/>
      <c r="BO293" s="172"/>
      <c r="BP293" s="172"/>
      <c r="BQ293" s="172"/>
      <c r="BR293" s="172"/>
      <c r="BS293" s="172"/>
      <c r="BT293" s="172"/>
      <c r="BU293" s="172"/>
      <c r="BV293" s="172"/>
      <c r="BW293" s="172"/>
      <c r="BX293" s="172"/>
      <c r="BY293" s="172"/>
      <c r="BZ293" s="172"/>
      <c r="CA293" s="172"/>
      <c r="CB293" s="172"/>
      <c r="CC293" s="172"/>
      <c r="CD293" s="172"/>
      <c r="CE293" s="172"/>
      <c r="CF293" s="172"/>
      <c r="CG293" s="172"/>
      <c r="CH293" s="172"/>
      <c r="CI293" s="172"/>
      <c r="CJ293" s="172"/>
      <c r="CK293" s="172"/>
      <c r="CL293" s="172"/>
      <c r="CM293" s="172"/>
      <c r="CN293" s="172"/>
      <c r="CO293" s="172"/>
      <c r="CP293" s="172"/>
      <c r="CQ293" s="172"/>
      <c r="CR293" s="172"/>
      <c r="CS293" s="172"/>
      <c r="CT293" s="172"/>
      <c r="CU293" s="172"/>
      <c r="DA293" s="172"/>
      <c r="DG293" s="172"/>
      <c r="DI293" s="172"/>
      <c r="DJ293" s="172"/>
      <c r="DK293" s="172"/>
      <c r="DL293" s="172"/>
      <c r="DM293" s="172"/>
      <c r="DN293" s="172"/>
      <c r="DO293" s="172"/>
      <c r="DP293" s="172"/>
      <c r="DQ293" s="172"/>
      <c r="DR293" s="172"/>
      <c r="DS293" s="172"/>
      <c r="DT293" s="172"/>
      <c r="DU293" s="172"/>
      <c r="DV293" s="172"/>
      <c r="DW293" s="172"/>
      <c r="DX293" s="172"/>
      <c r="DZ293" s="172"/>
      <c r="EA293" s="172"/>
      <c r="EK293" s="172"/>
      <c r="EL293" s="172"/>
      <c r="EM293" s="172"/>
      <c r="EN293" s="172"/>
      <c r="EO293" s="172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  <c r="AML293"/>
      <c r="AMM293"/>
      <c r="AMN293"/>
      <c r="AMO293"/>
      <c r="AMP293"/>
      <c r="AMQ293"/>
      <c r="AMR293"/>
      <c r="AMS293"/>
      <c r="AMT293"/>
      <c r="AMU293"/>
      <c r="AMV293"/>
      <c r="AMW293"/>
      <c r="AMX293"/>
      <c r="AMY293"/>
      <c r="AMZ293"/>
      <c r="ANA293"/>
      <c r="ANB293"/>
      <c r="ANC293"/>
      <c r="AND293"/>
      <c r="ANE293"/>
      <c r="ANF293"/>
      <c r="ANG293"/>
      <c r="ANH293"/>
      <c r="ANI293"/>
      <c r="ANJ293"/>
    </row>
    <row r="294" spans="1:1050" x14ac:dyDescent="0.2">
      <c r="A294" s="694"/>
      <c r="D294" s="172"/>
      <c r="E294" s="172"/>
      <c r="F294" s="172"/>
      <c r="G294" s="172"/>
      <c r="H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  <c r="BB294" s="172"/>
      <c r="BC294" s="172"/>
      <c r="BD294" s="172"/>
      <c r="BE294" s="172"/>
      <c r="BF294" s="172"/>
      <c r="BG294" s="172"/>
      <c r="BH294" s="172"/>
      <c r="BI294" s="172"/>
      <c r="BJ294" s="172"/>
      <c r="BK294" s="172"/>
      <c r="BL294" s="172"/>
      <c r="BM294" s="172"/>
      <c r="BN294" s="172"/>
      <c r="BO294" s="172"/>
      <c r="BP294" s="172"/>
      <c r="BQ294" s="172"/>
      <c r="BR294" s="172"/>
      <c r="BS294" s="172"/>
      <c r="BT294" s="172"/>
      <c r="BU294" s="172"/>
      <c r="BV294" s="172"/>
      <c r="BW294" s="172"/>
      <c r="BX294" s="172"/>
      <c r="BY294" s="172"/>
      <c r="BZ294" s="172"/>
      <c r="CA294" s="172"/>
      <c r="CB294" s="172"/>
      <c r="CC294" s="172"/>
      <c r="CD294" s="172"/>
      <c r="CE294" s="172"/>
      <c r="CF294" s="172"/>
      <c r="CG294" s="172"/>
      <c r="CH294" s="172"/>
      <c r="CI294" s="172"/>
      <c r="CJ294" s="172"/>
      <c r="CK294" s="172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DA294" s="172"/>
      <c r="DG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172"/>
      <c r="DU294" s="172"/>
      <c r="DV294" s="172"/>
      <c r="DW294" s="172"/>
      <c r="DX294" s="172"/>
      <c r="DZ294" s="172"/>
      <c r="EA294" s="172"/>
      <c r="EK294" s="172"/>
      <c r="EL294" s="172"/>
      <c r="EM294" s="172"/>
      <c r="EN294" s="172"/>
      <c r="EO294" s="172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  <c r="AMN294"/>
      <c r="AMO294"/>
      <c r="AMP294"/>
      <c r="AMQ294"/>
      <c r="AMR294"/>
      <c r="AMS294"/>
      <c r="AMT294"/>
      <c r="AMU294"/>
      <c r="AMV294"/>
      <c r="AMW294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</row>
    <row r="295" spans="1:1050" x14ac:dyDescent="0.2">
      <c r="A295" s="694"/>
      <c r="D295" s="172"/>
      <c r="E295" s="172"/>
      <c r="F295" s="172"/>
      <c r="G295" s="172"/>
      <c r="H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C295" s="172"/>
      <c r="BD295" s="172"/>
      <c r="BE295" s="172"/>
      <c r="BF295" s="172"/>
      <c r="BG295" s="172"/>
      <c r="BH295" s="172"/>
      <c r="BI295" s="172"/>
      <c r="BJ295" s="172"/>
      <c r="BK295" s="172"/>
      <c r="BL295" s="172"/>
      <c r="BM295" s="172"/>
      <c r="BN295" s="172"/>
      <c r="BO295" s="172"/>
      <c r="BP295" s="172"/>
      <c r="BQ295" s="172"/>
      <c r="BR295" s="172"/>
      <c r="BS295" s="172"/>
      <c r="BT295" s="172"/>
      <c r="BU295" s="172"/>
      <c r="BV295" s="172"/>
      <c r="BW295" s="172"/>
      <c r="BX295" s="172"/>
      <c r="BY295" s="172"/>
      <c r="BZ295" s="172"/>
      <c r="CA295" s="172"/>
      <c r="CB295" s="172"/>
      <c r="CC295" s="172"/>
      <c r="CD295" s="172"/>
      <c r="CE295" s="172"/>
      <c r="CF295" s="172"/>
      <c r="CG295" s="172"/>
      <c r="CH295" s="172"/>
      <c r="CI295" s="172"/>
      <c r="CJ295" s="172"/>
      <c r="CK295" s="172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DA295" s="172"/>
      <c r="DG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172"/>
      <c r="DU295" s="172"/>
      <c r="DV295" s="172"/>
      <c r="DW295" s="172"/>
      <c r="DX295" s="172"/>
      <c r="DZ295" s="172"/>
      <c r="EA295" s="172"/>
      <c r="EK295" s="172"/>
      <c r="EL295" s="172"/>
      <c r="EM295" s="172"/>
      <c r="EN295" s="172"/>
      <c r="EO295" s="172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  <c r="AML295"/>
      <c r="AMM295"/>
      <c r="AMN295"/>
      <c r="AMO295"/>
      <c r="AMP295"/>
      <c r="AMQ295"/>
      <c r="AMR295"/>
      <c r="AMS295"/>
      <c r="AMT295"/>
      <c r="AMU295"/>
      <c r="AMV295"/>
      <c r="AMW295"/>
      <c r="AMX295"/>
      <c r="AMY295"/>
      <c r="AMZ295"/>
      <c r="ANA295"/>
      <c r="ANB295"/>
      <c r="ANC295"/>
      <c r="AND295"/>
      <c r="ANE295"/>
      <c r="ANF295"/>
      <c r="ANG295"/>
      <c r="ANH295"/>
      <c r="ANI295"/>
      <c r="ANJ295"/>
    </row>
    <row r="296" spans="1:1050" x14ac:dyDescent="0.2">
      <c r="A296" s="694"/>
      <c r="D296" s="172"/>
      <c r="E296" s="172"/>
      <c r="F296" s="172"/>
      <c r="G296" s="172"/>
      <c r="H296" s="172"/>
      <c r="J296" s="172"/>
      <c r="K296" s="172"/>
      <c r="L296" s="172"/>
      <c r="M296" s="172"/>
      <c r="N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2"/>
      <c r="BB296" s="172"/>
      <c r="BC296" s="172"/>
      <c r="BD296" s="172"/>
      <c r="BE296" s="172"/>
      <c r="BF296" s="172"/>
      <c r="BG296" s="172"/>
      <c r="BH296" s="172"/>
      <c r="BI296" s="172"/>
      <c r="BJ296" s="172"/>
      <c r="BK296" s="172"/>
      <c r="BL296" s="172"/>
      <c r="BM296" s="172"/>
      <c r="BN296" s="172"/>
      <c r="BO296" s="172"/>
      <c r="BP296" s="172"/>
      <c r="BQ296" s="172"/>
      <c r="BR296" s="172"/>
      <c r="BS296" s="172"/>
      <c r="BT296" s="172"/>
      <c r="BU296" s="172"/>
      <c r="BV296" s="172"/>
      <c r="BW296" s="172"/>
      <c r="BX296" s="172"/>
      <c r="BY296" s="172"/>
      <c r="BZ296" s="172"/>
      <c r="CA296" s="172"/>
      <c r="CB296" s="172"/>
      <c r="CC296" s="172"/>
      <c r="CD296" s="172"/>
      <c r="CE296" s="172"/>
      <c r="CF296" s="172"/>
      <c r="CG296" s="172"/>
      <c r="CH296" s="172"/>
      <c r="CI296" s="172"/>
      <c r="CJ296" s="172"/>
      <c r="CK296" s="172"/>
      <c r="CL296" s="172"/>
      <c r="CM296" s="172"/>
      <c r="CN296" s="172"/>
      <c r="CO296" s="172"/>
      <c r="CP296" s="172"/>
      <c r="CQ296" s="172"/>
      <c r="CR296" s="172"/>
      <c r="CS296" s="172"/>
      <c r="CT296" s="172"/>
      <c r="CU296" s="172"/>
      <c r="DA296" s="172"/>
      <c r="DG296" s="172"/>
      <c r="DI296" s="172"/>
      <c r="DJ296" s="172"/>
      <c r="DK296" s="172"/>
      <c r="DL296" s="172"/>
      <c r="DM296" s="172"/>
      <c r="DN296" s="172"/>
      <c r="DO296" s="172"/>
      <c r="DP296" s="172"/>
      <c r="DQ296" s="172"/>
      <c r="DR296" s="172"/>
      <c r="DS296" s="172"/>
      <c r="DT296" s="172"/>
      <c r="DU296" s="172"/>
      <c r="DV296" s="172"/>
      <c r="DW296" s="172"/>
      <c r="DX296" s="172"/>
      <c r="DZ296" s="172"/>
      <c r="EA296" s="172"/>
      <c r="EK296" s="172"/>
      <c r="EL296" s="172"/>
      <c r="EM296" s="172"/>
      <c r="EN296" s="172"/>
      <c r="EO296" s="172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  <c r="AML296"/>
      <c r="AMM296"/>
      <c r="AMN296"/>
      <c r="AMO296"/>
      <c r="AMP296"/>
      <c r="AMQ296"/>
      <c r="AMR296"/>
      <c r="AMS296"/>
      <c r="AMT296"/>
      <c r="AMU296"/>
      <c r="AMV296"/>
      <c r="AMW296"/>
      <c r="AMX296"/>
      <c r="AMY296"/>
      <c r="AMZ296"/>
      <c r="ANA296"/>
      <c r="ANB296"/>
      <c r="ANC296"/>
      <c r="AND296"/>
      <c r="ANE296"/>
      <c r="ANF296"/>
      <c r="ANG296"/>
      <c r="ANH296"/>
      <c r="ANI296"/>
      <c r="ANJ296"/>
    </row>
    <row r="297" spans="1:1050" x14ac:dyDescent="0.2">
      <c r="A297" s="694"/>
      <c r="D297" s="172"/>
      <c r="E297" s="172"/>
      <c r="F297" s="172"/>
      <c r="G297" s="172"/>
      <c r="H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  <c r="AV297" s="172"/>
      <c r="AW297" s="172"/>
      <c r="AX297" s="172"/>
      <c r="AY297" s="172"/>
      <c r="AZ297" s="172"/>
      <c r="BA297" s="172"/>
      <c r="BB297" s="172"/>
      <c r="BC297" s="172"/>
      <c r="BD297" s="172"/>
      <c r="BE297" s="172"/>
      <c r="BF297" s="172"/>
      <c r="BG297" s="172"/>
      <c r="BH297" s="172"/>
      <c r="BI297" s="172"/>
      <c r="BJ297" s="172"/>
      <c r="BK297" s="172"/>
      <c r="BL297" s="172"/>
      <c r="BM297" s="172"/>
      <c r="BN297" s="172"/>
      <c r="BO297" s="172"/>
      <c r="BP297" s="172"/>
      <c r="BQ297" s="172"/>
      <c r="BR297" s="172"/>
      <c r="BS297" s="172"/>
      <c r="BT297" s="172"/>
      <c r="BU297" s="172"/>
      <c r="BV297" s="172"/>
      <c r="BW297" s="172"/>
      <c r="BX297" s="172"/>
      <c r="BY297" s="172"/>
      <c r="BZ297" s="172"/>
      <c r="CA297" s="172"/>
      <c r="CB297" s="172"/>
      <c r="CC297" s="172"/>
      <c r="CD297" s="172"/>
      <c r="CE297" s="172"/>
      <c r="CF297" s="172"/>
      <c r="CG297" s="172"/>
      <c r="CH297" s="172"/>
      <c r="CI297" s="172"/>
      <c r="CJ297" s="172"/>
      <c r="CK297" s="172"/>
      <c r="CL297" s="172"/>
      <c r="CM297" s="172"/>
      <c r="CN297" s="172"/>
      <c r="CO297" s="172"/>
      <c r="CP297" s="172"/>
      <c r="CQ297" s="172"/>
      <c r="CR297" s="172"/>
      <c r="CS297" s="172"/>
      <c r="CT297" s="172"/>
      <c r="CU297" s="172"/>
      <c r="DA297" s="172"/>
      <c r="DG297" s="172"/>
      <c r="DI297" s="172"/>
      <c r="DJ297" s="172"/>
      <c r="DK297" s="172"/>
      <c r="DL297" s="172"/>
      <c r="DM297" s="172"/>
      <c r="DN297" s="172"/>
      <c r="DO297" s="172"/>
      <c r="DP297" s="172"/>
      <c r="DQ297" s="172"/>
      <c r="DR297" s="172"/>
      <c r="DS297" s="172"/>
      <c r="DT297" s="172"/>
      <c r="DU297" s="172"/>
      <c r="DV297" s="172"/>
      <c r="DW297" s="172"/>
      <c r="DX297" s="172"/>
      <c r="DZ297" s="172"/>
      <c r="EA297" s="172"/>
      <c r="EK297" s="172"/>
      <c r="EL297" s="172"/>
      <c r="EM297" s="172"/>
      <c r="EN297" s="172"/>
      <c r="EO297" s="172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  <c r="AML297"/>
      <c r="AMM297"/>
      <c r="AMN297"/>
      <c r="AMO297"/>
      <c r="AMP297"/>
      <c r="AMQ297"/>
      <c r="AMR297"/>
      <c r="AMS297"/>
      <c r="AMT297"/>
      <c r="AMU297"/>
      <c r="AMV297"/>
      <c r="AMW297"/>
      <c r="AMX297"/>
      <c r="AMY297"/>
      <c r="AMZ297"/>
      <c r="ANA297"/>
      <c r="ANB297"/>
      <c r="ANC297"/>
      <c r="AND297"/>
      <c r="ANE297"/>
      <c r="ANF297"/>
      <c r="ANG297"/>
      <c r="ANH297"/>
      <c r="ANI297"/>
      <c r="ANJ297"/>
    </row>
    <row r="298" spans="1:1050" x14ac:dyDescent="0.2">
      <c r="A298" s="694"/>
      <c r="D298" s="172"/>
      <c r="E298" s="172"/>
      <c r="F298" s="172"/>
      <c r="G298" s="172"/>
      <c r="H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C298" s="172"/>
      <c r="BD298" s="172"/>
      <c r="BE298" s="172"/>
      <c r="BF298" s="172"/>
      <c r="BG298" s="172"/>
      <c r="BH298" s="172"/>
      <c r="BI298" s="172"/>
      <c r="BJ298" s="172"/>
      <c r="BK298" s="172"/>
      <c r="BL298" s="172"/>
      <c r="BM298" s="172"/>
      <c r="BN298" s="172"/>
      <c r="BO298" s="172"/>
      <c r="BP298" s="172"/>
      <c r="BQ298" s="172"/>
      <c r="BR298" s="172"/>
      <c r="BS298" s="172"/>
      <c r="BT298" s="172"/>
      <c r="BU298" s="172"/>
      <c r="BV298" s="172"/>
      <c r="BW298" s="172"/>
      <c r="BX298" s="172"/>
      <c r="BY298" s="172"/>
      <c r="BZ298" s="172"/>
      <c r="CA298" s="172"/>
      <c r="CB298" s="172"/>
      <c r="CC298" s="172"/>
      <c r="CD298" s="172"/>
      <c r="CE298" s="172"/>
      <c r="CF298" s="172"/>
      <c r="CG298" s="172"/>
      <c r="CH298" s="172"/>
      <c r="CI298" s="172"/>
      <c r="CJ298" s="172"/>
      <c r="CK298" s="172"/>
      <c r="CL298" s="172"/>
      <c r="CM298" s="172"/>
      <c r="CN298" s="172"/>
      <c r="CO298" s="172"/>
      <c r="CP298" s="172"/>
      <c r="CQ298" s="172"/>
      <c r="CR298" s="172"/>
      <c r="CS298" s="172"/>
      <c r="CT298" s="172"/>
      <c r="CU298" s="172"/>
      <c r="DA298" s="172"/>
      <c r="DG298" s="172"/>
      <c r="DI298" s="172"/>
      <c r="DJ298" s="172"/>
      <c r="DK298" s="172"/>
      <c r="DL298" s="172"/>
      <c r="DM298" s="172"/>
      <c r="DN298" s="172"/>
      <c r="DO298" s="172"/>
      <c r="DP298" s="172"/>
      <c r="DQ298" s="172"/>
      <c r="DR298" s="172"/>
      <c r="DS298" s="172"/>
      <c r="DT298" s="172"/>
      <c r="DU298" s="172"/>
      <c r="DV298" s="172"/>
      <c r="DW298" s="172"/>
      <c r="DX298" s="172"/>
      <c r="DZ298" s="172"/>
      <c r="EA298" s="172"/>
      <c r="EK298" s="172"/>
      <c r="EL298" s="172"/>
      <c r="EM298" s="172"/>
      <c r="EN298" s="172"/>
      <c r="EO298" s="172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  <c r="AML298"/>
      <c r="AMM298"/>
      <c r="AMN298"/>
      <c r="AMO298"/>
      <c r="AMP298"/>
      <c r="AMQ298"/>
      <c r="AMR298"/>
      <c r="AMS298"/>
      <c r="AMT298"/>
      <c r="AMU298"/>
      <c r="AMV298"/>
      <c r="AMW298"/>
      <c r="AMX298"/>
      <c r="AMY298"/>
      <c r="AMZ298"/>
      <c r="ANA298"/>
      <c r="ANB298"/>
      <c r="ANC298"/>
      <c r="AND298"/>
      <c r="ANE298"/>
      <c r="ANF298"/>
      <c r="ANG298"/>
      <c r="ANH298"/>
      <c r="ANI298"/>
      <c r="ANJ298"/>
    </row>
    <row r="299" spans="1:1050" x14ac:dyDescent="0.2">
      <c r="A299" s="694"/>
      <c r="D299" s="172"/>
      <c r="E299" s="172"/>
      <c r="F299" s="172"/>
      <c r="G299" s="172"/>
      <c r="H299" s="172"/>
      <c r="J299" s="172"/>
      <c r="K299" s="172"/>
      <c r="L299" s="172"/>
      <c r="M299" s="172"/>
      <c r="N299" s="172"/>
      <c r="O299" s="172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  <c r="AW299" s="172"/>
      <c r="AX299" s="172"/>
      <c r="AY299" s="172"/>
      <c r="AZ299" s="172"/>
      <c r="BA299" s="172"/>
      <c r="BB299" s="172"/>
      <c r="BC299" s="172"/>
      <c r="BD299" s="172"/>
      <c r="BE299" s="172"/>
      <c r="BF299" s="172"/>
      <c r="BG299" s="172"/>
      <c r="BH299" s="172"/>
      <c r="BI299" s="172"/>
      <c r="BJ299" s="172"/>
      <c r="BK299" s="172"/>
      <c r="BL299" s="172"/>
      <c r="BM299" s="172"/>
      <c r="BN299" s="172"/>
      <c r="BO299" s="172"/>
      <c r="BP299" s="172"/>
      <c r="BQ299" s="172"/>
      <c r="BR299" s="172"/>
      <c r="BS299" s="172"/>
      <c r="BT299" s="172"/>
      <c r="BU299" s="172"/>
      <c r="BV299" s="172"/>
      <c r="BW299" s="172"/>
      <c r="BX299" s="172"/>
      <c r="BY299" s="172"/>
      <c r="BZ299" s="172"/>
      <c r="CA299" s="172"/>
      <c r="CB299" s="172"/>
      <c r="CC299" s="172"/>
      <c r="CD299" s="172"/>
      <c r="CE299" s="172"/>
      <c r="CF299" s="172"/>
      <c r="CG299" s="172"/>
      <c r="CH299" s="172"/>
      <c r="CI299" s="172"/>
      <c r="CJ299" s="172"/>
      <c r="CK299" s="172"/>
      <c r="CL299" s="172"/>
      <c r="CM299" s="172"/>
      <c r="CN299" s="172"/>
      <c r="CO299" s="172"/>
      <c r="CP299" s="172"/>
      <c r="CQ299" s="172"/>
      <c r="CR299" s="172"/>
      <c r="CS299" s="172"/>
      <c r="CT299" s="172"/>
      <c r="CU299" s="172"/>
      <c r="DA299" s="172"/>
      <c r="DG299" s="172"/>
      <c r="DI299" s="172"/>
      <c r="DJ299" s="172"/>
      <c r="DK299" s="172"/>
      <c r="DL299" s="172"/>
      <c r="DM299" s="172"/>
      <c r="DN299" s="172"/>
      <c r="DO299" s="172"/>
      <c r="DP299" s="172"/>
      <c r="DQ299" s="172"/>
      <c r="DR299" s="172"/>
      <c r="DS299" s="172"/>
      <c r="DT299" s="172"/>
      <c r="DU299" s="172"/>
      <c r="DV299" s="172"/>
      <c r="DW299" s="172"/>
      <c r="DX299" s="172"/>
      <c r="DZ299" s="172"/>
      <c r="EA299" s="172"/>
      <c r="EK299" s="172"/>
      <c r="EL299" s="172"/>
      <c r="EM299" s="172"/>
      <c r="EN299" s="172"/>
      <c r="EO299" s="172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  <c r="AML299"/>
      <c r="AMM299"/>
      <c r="AMN299"/>
      <c r="AMO299"/>
      <c r="AMP299"/>
      <c r="AMQ299"/>
      <c r="AMR299"/>
      <c r="AMS299"/>
      <c r="AMT299"/>
      <c r="AMU299"/>
      <c r="AMV299"/>
      <c r="AMW299"/>
      <c r="AMX299"/>
      <c r="AMY299"/>
      <c r="AMZ299"/>
      <c r="ANA299"/>
      <c r="ANB299"/>
      <c r="ANC299"/>
      <c r="AND299"/>
      <c r="ANE299"/>
      <c r="ANF299"/>
      <c r="ANG299"/>
      <c r="ANH299"/>
      <c r="ANI299"/>
      <c r="ANJ299"/>
    </row>
    <row r="300" spans="1:1050" x14ac:dyDescent="0.2">
      <c r="A300" s="694"/>
      <c r="D300" s="172"/>
      <c r="E300" s="172"/>
      <c r="F300" s="172"/>
      <c r="G300" s="172"/>
      <c r="H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C300" s="172"/>
      <c r="BD300" s="172"/>
      <c r="BE300" s="172"/>
      <c r="BF300" s="172"/>
      <c r="BG300" s="172"/>
      <c r="BH300" s="172"/>
      <c r="BI300" s="172"/>
      <c r="BJ300" s="172"/>
      <c r="BK300" s="172"/>
      <c r="BL300" s="172"/>
      <c r="BM300" s="172"/>
      <c r="BN300" s="172"/>
      <c r="BO300" s="172"/>
      <c r="BP300" s="172"/>
      <c r="BQ300" s="172"/>
      <c r="BR300" s="172"/>
      <c r="BS300" s="172"/>
      <c r="BT300" s="172"/>
      <c r="BU300" s="172"/>
      <c r="BV300" s="172"/>
      <c r="BW300" s="172"/>
      <c r="BX300" s="172"/>
      <c r="BY300" s="172"/>
      <c r="BZ300" s="172"/>
      <c r="CA300" s="172"/>
      <c r="CB300" s="172"/>
      <c r="CC300" s="172"/>
      <c r="CD300" s="172"/>
      <c r="CE300" s="172"/>
      <c r="CF300" s="172"/>
      <c r="CG300" s="172"/>
      <c r="CH300" s="172"/>
      <c r="CI300" s="172"/>
      <c r="CJ300" s="172"/>
      <c r="CK300" s="172"/>
      <c r="CL300" s="172"/>
      <c r="CM300" s="172"/>
      <c r="CN300" s="172"/>
      <c r="CO300" s="172"/>
      <c r="CP300" s="172"/>
      <c r="CQ300" s="172"/>
      <c r="CR300" s="172"/>
      <c r="CS300" s="172"/>
      <c r="CT300" s="172"/>
      <c r="CU300" s="172"/>
      <c r="DA300" s="172"/>
      <c r="DG300" s="172"/>
      <c r="DI300" s="172"/>
      <c r="DJ300" s="172"/>
      <c r="DK300" s="172"/>
      <c r="DL300" s="172"/>
      <c r="DM300" s="172"/>
      <c r="DN300" s="172"/>
      <c r="DO300" s="172"/>
      <c r="DP300" s="172"/>
      <c r="DQ300" s="172"/>
      <c r="DR300" s="172"/>
      <c r="DS300" s="172"/>
      <c r="DT300" s="172"/>
      <c r="DU300" s="172"/>
      <c r="DV300" s="172"/>
      <c r="DW300" s="172"/>
      <c r="DX300" s="172"/>
      <c r="DZ300" s="172"/>
      <c r="EA300" s="172"/>
      <c r="EK300" s="172"/>
      <c r="EL300" s="172"/>
      <c r="EM300" s="172"/>
      <c r="EN300" s="172"/>
      <c r="EO300" s="172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  <c r="AML300"/>
      <c r="AMM300"/>
      <c r="AMN300"/>
      <c r="AMO300"/>
      <c r="AMP300"/>
      <c r="AMQ300"/>
      <c r="AMR300"/>
      <c r="AMS300"/>
      <c r="AMT300"/>
      <c r="AMU300"/>
      <c r="AMV300"/>
      <c r="AMW300"/>
      <c r="AMX300"/>
      <c r="AMY300"/>
      <c r="AMZ300"/>
      <c r="ANA300"/>
      <c r="ANB300"/>
      <c r="ANC300"/>
      <c r="AND300"/>
      <c r="ANE300"/>
      <c r="ANF300"/>
      <c r="ANG300"/>
      <c r="ANH300"/>
      <c r="ANI300"/>
      <c r="ANJ300"/>
    </row>
    <row r="301" spans="1:1050" x14ac:dyDescent="0.2">
      <c r="A301" s="694"/>
      <c r="D301" s="172"/>
      <c r="E301" s="172"/>
      <c r="F301" s="172"/>
      <c r="G301" s="172"/>
      <c r="H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2"/>
      <c r="CR301" s="172"/>
      <c r="CS301" s="172"/>
      <c r="CT301" s="172"/>
      <c r="CU301" s="172"/>
      <c r="DA301" s="172"/>
      <c r="DG301" s="172"/>
      <c r="DI301" s="172"/>
      <c r="DJ301" s="172"/>
      <c r="DK301" s="172"/>
      <c r="DL301" s="172"/>
      <c r="DM301" s="172"/>
      <c r="DN301" s="172"/>
      <c r="DO301" s="172"/>
      <c r="DP301" s="172"/>
      <c r="DQ301" s="172"/>
      <c r="DR301" s="172"/>
      <c r="DS301" s="172"/>
      <c r="DT301" s="172"/>
      <c r="DU301" s="172"/>
      <c r="DV301" s="172"/>
      <c r="DW301" s="172"/>
      <c r="DX301" s="172"/>
      <c r="DZ301" s="172"/>
      <c r="EA301" s="172"/>
      <c r="EK301" s="172"/>
      <c r="EL301" s="172"/>
      <c r="EM301" s="172"/>
      <c r="EN301" s="172"/>
      <c r="EO301" s="172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  <c r="AMN301"/>
      <c r="AMO301"/>
      <c r="AMP301"/>
      <c r="AMQ301"/>
      <c r="AMR301"/>
      <c r="AMS301"/>
      <c r="AMT301"/>
      <c r="AMU301"/>
      <c r="AMV301"/>
      <c r="AMW301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</row>
    <row r="302" spans="1:1050" x14ac:dyDescent="0.2">
      <c r="A302" s="694"/>
      <c r="D302" s="172"/>
      <c r="E302" s="172"/>
      <c r="F302" s="172"/>
      <c r="G302" s="172"/>
      <c r="H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  <c r="AX302" s="172"/>
      <c r="AY302" s="172"/>
      <c r="AZ302" s="172"/>
      <c r="BA302" s="172"/>
      <c r="BB302" s="172"/>
      <c r="BC302" s="172"/>
      <c r="BD302" s="172"/>
      <c r="BE302" s="172"/>
      <c r="BF302" s="172"/>
      <c r="BG302" s="172"/>
      <c r="BH302" s="172"/>
      <c r="BI302" s="172"/>
      <c r="BJ302" s="172"/>
      <c r="BK302" s="172"/>
      <c r="BL302" s="172"/>
      <c r="BM302" s="172"/>
      <c r="BN302" s="172"/>
      <c r="BO302" s="172"/>
      <c r="BP302" s="172"/>
      <c r="BQ302" s="172"/>
      <c r="BR302" s="172"/>
      <c r="BS302" s="172"/>
      <c r="BT302" s="172"/>
      <c r="BU302" s="172"/>
      <c r="BV302" s="172"/>
      <c r="BW302" s="172"/>
      <c r="BX302" s="172"/>
      <c r="BY302" s="172"/>
      <c r="BZ302" s="172"/>
      <c r="CA302" s="172"/>
      <c r="CB302" s="172"/>
      <c r="CC302" s="172"/>
      <c r="CD302" s="172"/>
      <c r="CE302" s="172"/>
      <c r="CF302" s="172"/>
      <c r="CG302" s="172"/>
      <c r="CH302" s="172"/>
      <c r="CI302" s="172"/>
      <c r="CJ302" s="172"/>
      <c r="CK302" s="172"/>
      <c r="CL302" s="172"/>
      <c r="CM302" s="172"/>
      <c r="CN302" s="172"/>
      <c r="CO302" s="172"/>
      <c r="CP302" s="172"/>
      <c r="CQ302" s="172"/>
      <c r="CR302" s="172"/>
      <c r="CS302" s="172"/>
      <c r="CT302" s="172"/>
      <c r="CU302" s="172"/>
      <c r="DA302" s="172"/>
      <c r="DG302" s="172"/>
      <c r="DI302" s="172"/>
      <c r="DJ302" s="172"/>
      <c r="DK302" s="172"/>
      <c r="DL302" s="172"/>
      <c r="DM302" s="172"/>
      <c r="DN302" s="172"/>
      <c r="DO302" s="172"/>
      <c r="DP302" s="172"/>
      <c r="DQ302" s="172"/>
      <c r="DR302" s="172"/>
      <c r="DS302" s="172"/>
      <c r="DT302" s="172"/>
      <c r="DU302" s="172"/>
      <c r="DV302" s="172"/>
      <c r="DW302" s="172"/>
      <c r="DX302" s="172"/>
      <c r="DZ302" s="172"/>
      <c r="EA302" s="172"/>
      <c r="EK302" s="172"/>
      <c r="EL302" s="172"/>
      <c r="EM302" s="172"/>
      <c r="EN302" s="172"/>
      <c r="EO302" s="17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  <c r="AML302"/>
      <c r="AMM302"/>
      <c r="AMN302"/>
      <c r="AMO302"/>
      <c r="AMP302"/>
      <c r="AMQ302"/>
      <c r="AMR302"/>
      <c r="AMS302"/>
      <c r="AMT302"/>
      <c r="AMU302"/>
      <c r="AMV302"/>
      <c r="AMW302"/>
      <c r="AMX302"/>
      <c r="AMY302"/>
      <c r="AMZ302"/>
      <c r="ANA302"/>
      <c r="ANB302"/>
      <c r="ANC302"/>
      <c r="AND302"/>
      <c r="ANE302"/>
      <c r="ANF302"/>
      <c r="ANG302"/>
      <c r="ANH302"/>
      <c r="ANI302"/>
      <c r="ANJ302"/>
    </row>
    <row r="303" spans="1:1050" x14ac:dyDescent="0.2">
      <c r="A303" s="694"/>
      <c r="D303" s="172"/>
      <c r="E303" s="172"/>
      <c r="F303" s="172"/>
      <c r="G303" s="172"/>
      <c r="H303" s="172"/>
      <c r="J303" s="172"/>
      <c r="K303" s="172"/>
      <c r="L303" s="172"/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  <c r="BO303" s="172"/>
      <c r="BP303" s="172"/>
      <c r="BQ303" s="172"/>
      <c r="BR303" s="172"/>
      <c r="BS303" s="172"/>
      <c r="BT303" s="172"/>
      <c r="BU303" s="172"/>
      <c r="BV303" s="172"/>
      <c r="BW303" s="172"/>
      <c r="BX303" s="172"/>
      <c r="BY303" s="172"/>
      <c r="BZ303" s="172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2"/>
      <c r="CP303" s="172"/>
      <c r="CQ303" s="172"/>
      <c r="CR303" s="172"/>
      <c r="CS303" s="172"/>
      <c r="CT303" s="172"/>
      <c r="CU303" s="172"/>
      <c r="DA303" s="172"/>
      <c r="DG303" s="172"/>
      <c r="DI303" s="172"/>
      <c r="DJ303" s="172"/>
      <c r="DK303" s="172"/>
      <c r="DL303" s="172"/>
      <c r="DM303" s="172"/>
      <c r="DN303" s="172"/>
      <c r="DO303" s="172"/>
      <c r="DP303" s="172"/>
      <c r="DQ303" s="172"/>
      <c r="DR303" s="172"/>
      <c r="DS303" s="172"/>
      <c r="DT303" s="172"/>
      <c r="DU303" s="172"/>
      <c r="DV303" s="172"/>
      <c r="DW303" s="172"/>
      <c r="DX303" s="172"/>
      <c r="DZ303" s="172"/>
      <c r="EA303" s="172"/>
      <c r="EK303" s="172"/>
      <c r="EL303" s="172"/>
      <c r="EM303" s="172"/>
      <c r="EN303" s="172"/>
      <c r="EO303" s="172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  <c r="AML303"/>
      <c r="AMM303"/>
      <c r="AMN303"/>
      <c r="AMO303"/>
      <c r="AMP303"/>
      <c r="AMQ303"/>
      <c r="AMR303"/>
      <c r="AMS303"/>
      <c r="AMT303"/>
      <c r="AMU303"/>
      <c r="AMV303"/>
      <c r="AMW303"/>
      <c r="AMX303"/>
      <c r="AMY303"/>
      <c r="AMZ303"/>
      <c r="ANA303"/>
      <c r="ANB303"/>
      <c r="ANC303"/>
      <c r="AND303"/>
      <c r="ANE303"/>
      <c r="ANF303"/>
      <c r="ANG303"/>
      <c r="ANH303"/>
      <c r="ANI303"/>
      <c r="ANJ303"/>
    </row>
    <row r="304" spans="1:1050" x14ac:dyDescent="0.2">
      <c r="A304" s="694"/>
      <c r="D304" s="172"/>
      <c r="E304" s="172"/>
      <c r="F304" s="172"/>
      <c r="G304" s="172"/>
      <c r="H304" s="172"/>
      <c r="J304" s="172"/>
      <c r="K304" s="172"/>
      <c r="L304" s="172"/>
      <c r="M304" s="172"/>
      <c r="N304" s="172"/>
      <c r="O304" s="172"/>
      <c r="P304" s="172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  <c r="BO304" s="172"/>
      <c r="BP304" s="172"/>
      <c r="BQ304" s="172"/>
      <c r="BR304" s="172"/>
      <c r="BS304" s="172"/>
      <c r="BT304" s="172"/>
      <c r="BU304" s="172"/>
      <c r="BV304" s="172"/>
      <c r="BW304" s="172"/>
      <c r="BX304" s="172"/>
      <c r="BY304" s="172"/>
      <c r="BZ304" s="172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2"/>
      <c r="CP304" s="172"/>
      <c r="CQ304" s="172"/>
      <c r="CR304" s="172"/>
      <c r="CS304" s="172"/>
      <c r="CT304" s="172"/>
      <c r="CU304" s="172"/>
      <c r="DA304" s="172"/>
      <c r="DG304" s="172"/>
      <c r="DI304" s="172"/>
      <c r="DJ304" s="172"/>
      <c r="DK304" s="172"/>
      <c r="DL304" s="172"/>
      <c r="DM304" s="172"/>
      <c r="DN304" s="172"/>
      <c r="DO304" s="172"/>
      <c r="DP304" s="172"/>
      <c r="DQ304" s="172"/>
      <c r="DR304" s="172"/>
      <c r="DS304" s="172"/>
      <c r="DT304" s="172"/>
      <c r="DU304" s="172"/>
      <c r="DV304" s="172"/>
      <c r="DW304" s="172"/>
      <c r="DX304" s="172"/>
      <c r="DZ304" s="172"/>
      <c r="EA304" s="172"/>
      <c r="EK304" s="172"/>
      <c r="EL304" s="172"/>
      <c r="EM304" s="172"/>
      <c r="EN304" s="172"/>
      <c r="EO304" s="172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  <c r="AML304"/>
      <c r="AMM304"/>
      <c r="AMN304"/>
      <c r="AMO304"/>
      <c r="AMP304"/>
      <c r="AMQ304"/>
      <c r="AMR304"/>
      <c r="AMS304"/>
      <c r="AMT304"/>
      <c r="AMU304"/>
      <c r="AMV304"/>
      <c r="AMW304"/>
      <c r="AMX304"/>
      <c r="AMY304"/>
      <c r="AMZ304"/>
      <c r="ANA304"/>
      <c r="ANB304"/>
      <c r="ANC304"/>
      <c r="AND304"/>
      <c r="ANE304"/>
      <c r="ANF304"/>
      <c r="ANG304"/>
      <c r="ANH304"/>
      <c r="ANI304"/>
      <c r="ANJ304"/>
    </row>
    <row r="305" spans="1:1050" x14ac:dyDescent="0.2">
      <c r="A305" s="694"/>
      <c r="D305" s="172"/>
      <c r="E305" s="172"/>
      <c r="F305" s="172"/>
      <c r="G305" s="172"/>
      <c r="H305" s="172"/>
      <c r="J305" s="172"/>
      <c r="K305" s="172"/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  <c r="AX305" s="172"/>
      <c r="AY305" s="172"/>
      <c r="AZ305" s="172"/>
      <c r="BA305" s="172"/>
      <c r="BB305" s="172"/>
      <c r="BC305" s="172"/>
      <c r="BD305" s="172"/>
      <c r="BE305" s="172"/>
      <c r="BF305" s="172"/>
      <c r="BG305" s="172"/>
      <c r="BH305" s="172"/>
      <c r="BI305" s="172"/>
      <c r="BJ305" s="172"/>
      <c r="BK305" s="172"/>
      <c r="BL305" s="172"/>
      <c r="BM305" s="172"/>
      <c r="BN305" s="172"/>
      <c r="BO305" s="172"/>
      <c r="BP305" s="172"/>
      <c r="BQ305" s="172"/>
      <c r="BR305" s="172"/>
      <c r="BS305" s="172"/>
      <c r="BT305" s="172"/>
      <c r="BU305" s="172"/>
      <c r="BV305" s="172"/>
      <c r="BW305" s="172"/>
      <c r="BX305" s="172"/>
      <c r="BY305" s="172"/>
      <c r="BZ305" s="172"/>
      <c r="CA305" s="172"/>
      <c r="CB305" s="172"/>
      <c r="CC305" s="172"/>
      <c r="CD305" s="172"/>
      <c r="CE305" s="172"/>
      <c r="CF305" s="172"/>
      <c r="CG305" s="172"/>
      <c r="CH305" s="172"/>
      <c r="CI305" s="172"/>
      <c r="CJ305" s="172"/>
      <c r="CK305" s="172"/>
      <c r="CL305" s="172"/>
      <c r="CM305" s="172"/>
      <c r="CN305" s="172"/>
      <c r="CO305" s="172"/>
      <c r="CP305" s="172"/>
      <c r="CQ305" s="172"/>
      <c r="CR305" s="172"/>
      <c r="CS305" s="172"/>
      <c r="CT305" s="172"/>
      <c r="CU305" s="172"/>
      <c r="DA305" s="172"/>
      <c r="DG305" s="172"/>
      <c r="DI305" s="172"/>
      <c r="DJ305" s="172"/>
      <c r="DK305" s="172"/>
      <c r="DL305" s="172"/>
      <c r="DM305" s="172"/>
      <c r="DN305" s="172"/>
      <c r="DO305" s="172"/>
      <c r="DP305" s="172"/>
      <c r="DQ305" s="172"/>
      <c r="DR305" s="172"/>
      <c r="DS305" s="172"/>
      <c r="DT305" s="172"/>
      <c r="DU305" s="172"/>
      <c r="DV305" s="172"/>
      <c r="DW305" s="172"/>
      <c r="DX305" s="172"/>
      <c r="DZ305" s="172"/>
      <c r="EA305" s="172"/>
      <c r="EK305" s="172"/>
      <c r="EL305" s="172"/>
      <c r="EM305" s="172"/>
      <c r="EN305" s="172"/>
      <c r="EO305" s="172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  <c r="AMN305"/>
      <c r="AMO305"/>
      <c r="AMP305"/>
      <c r="AMQ305"/>
      <c r="AMR305"/>
      <c r="AMS305"/>
      <c r="AMT305"/>
      <c r="AMU305"/>
      <c r="AMV305"/>
      <c r="AMW305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</row>
    <row r="306" spans="1:1050" x14ac:dyDescent="0.2">
      <c r="A306" s="694"/>
      <c r="D306" s="172"/>
      <c r="E306" s="172"/>
      <c r="F306" s="172"/>
      <c r="G306" s="172"/>
      <c r="H306" s="172"/>
      <c r="J306" s="172"/>
      <c r="K306" s="172"/>
      <c r="L306" s="172"/>
      <c r="M306" s="172"/>
      <c r="N306" s="172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172"/>
      <c r="BN306" s="172"/>
      <c r="BO306" s="172"/>
      <c r="BP306" s="172"/>
      <c r="BQ306" s="172"/>
      <c r="BR306" s="172"/>
      <c r="BS306" s="172"/>
      <c r="BT306" s="172"/>
      <c r="BU306" s="172"/>
      <c r="BV306" s="172"/>
      <c r="BW306" s="172"/>
      <c r="BX306" s="172"/>
      <c r="BY306" s="172"/>
      <c r="BZ306" s="172"/>
      <c r="CA306" s="172"/>
      <c r="CB306" s="172"/>
      <c r="CC306" s="172"/>
      <c r="CD306" s="172"/>
      <c r="CE306" s="172"/>
      <c r="CF306" s="172"/>
      <c r="CG306" s="172"/>
      <c r="CH306" s="172"/>
      <c r="CI306" s="172"/>
      <c r="CJ306" s="172"/>
      <c r="CK306" s="172"/>
      <c r="CL306" s="172"/>
      <c r="CM306" s="172"/>
      <c r="CN306" s="172"/>
      <c r="CO306" s="172"/>
      <c r="CP306" s="172"/>
      <c r="CQ306" s="172"/>
      <c r="CR306" s="172"/>
      <c r="CS306" s="172"/>
      <c r="CT306" s="172"/>
      <c r="CU306" s="172"/>
      <c r="DA306" s="172"/>
      <c r="DG306" s="172"/>
      <c r="DI306" s="172"/>
      <c r="DJ306" s="172"/>
      <c r="DK306" s="172"/>
      <c r="DL306" s="172"/>
      <c r="DM306" s="172"/>
      <c r="DN306" s="172"/>
      <c r="DO306" s="172"/>
      <c r="DP306" s="172"/>
      <c r="DQ306" s="172"/>
      <c r="DR306" s="172"/>
      <c r="DS306" s="172"/>
      <c r="DT306" s="172"/>
      <c r="DU306" s="172"/>
      <c r="DV306" s="172"/>
      <c r="DW306" s="172"/>
      <c r="DX306" s="172"/>
      <c r="DZ306" s="172"/>
      <c r="EA306" s="172"/>
      <c r="EK306" s="172"/>
      <c r="EL306" s="172"/>
      <c r="EM306" s="172"/>
      <c r="EN306" s="172"/>
      <c r="EO306" s="172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  <c r="AML306"/>
      <c r="AMM306"/>
      <c r="AMN306"/>
      <c r="AMO306"/>
      <c r="AMP306"/>
      <c r="AMQ306"/>
      <c r="AMR306"/>
      <c r="AMS306"/>
      <c r="AMT306"/>
      <c r="AMU306"/>
      <c r="AMV306"/>
      <c r="AMW306"/>
      <c r="AMX306"/>
      <c r="AMY306"/>
      <c r="AMZ306"/>
      <c r="ANA306"/>
      <c r="ANB306"/>
      <c r="ANC306"/>
      <c r="AND306"/>
      <c r="ANE306"/>
      <c r="ANF306"/>
      <c r="ANG306"/>
      <c r="ANH306"/>
      <c r="ANI306"/>
      <c r="ANJ306"/>
    </row>
    <row r="307" spans="1:1050" x14ac:dyDescent="0.2">
      <c r="A307" s="694"/>
      <c r="D307" s="172"/>
      <c r="E307" s="172"/>
      <c r="F307" s="172"/>
      <c r="G307" s="172"/>
      <c r="H307" s="172"/>
      <c r="J307" s="172"/>
      <c r="K307" s="172"/>
      <c r="L307" s="172"/>
      <c r="M307" s="172"/>
      <c r="N307" s="172"/>
      <c r="O307" s="172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C307" s="172"/>
      <c r="BD307" s="172"/>
      <c r="BE307" s="172"/>
      <c r="BF307" s="172"/>
      <c r="BG307" s="172"/>
      <c r="BH307" s="172"/>
      <c r="BI307" s="172"/>
      <c r="BJ307" s="172"/>
      <c r="BK307" s="172"/>
      <c r="BL307" s="172"/>
      <c r="BM307" s="172"/>
      <c r="BN307" s="172"/>
      <c r="BO307" s="172"/>
      <c r="BP307" s="172"/>
      <c r="BQ307" s="172"/>
      <c r="BR307" s="172"/>
      <c r="BS307" s="172"/>
      <c r="BT307" s="172"/>
      <c r="BU307" s="172"/>
      <c r="BV307" s="172"/>
      <c r="BW307" s="172"/>
      <c r="BX307" s="172"/>
      <c r="BY307" s="172"/>
      <c r="BZ307" s="172"/>
      <c r="CA307" s="172"/>
      <c r="CB307" s="172"/>
      <c r="CC307" s="172"/>
      <c r="CD307" s="172"/>
      <c r="CE307" s="172"/>
      <c r="CF307" s="172"/>
      <c r="CG307" s="172"/>
      <c r="CH307" s="172"/>
      <c r="CI307" s="172"/>
      <c r="CJ307" s="172"/>
      <c r="CK307" s="172"/>
      <c r="CL307" s="172"/>
      <c r="CM307" s="172"/>
      <c r="CN307" s="172"/>
      <c r="CO307" s="172"/>
      <c r="CP307" s="172"/>
      <c r="CQ307" s="172"/>
      <c r="CR307" s="172"/>
      <c r="CS307" s="172"/>
      <c r="CT307" s="172"/>
      <c r="CU307" s="172"/>
      <c r="DA307" s="172"/>
      <c r="DG307" s="172"/>
      <c r="DI307" s="172"/>
      <c r="DJ307" s="172"/>
      <c r="DK307" s="172"/>
      <c r="DL307" s="172"/>
      <c r="DM307" s="172"/>
      <c r="DN307" s="172"/>
      <c r="DO307" s="172"/>
      <c r="DP307" s="172"/>
      <c r="DQ307" s="172"/>
      <c r="DR307" s="172"/>
      <c r="DS307" s="172"/>
      <c r="DT307" s="172"/>
      <c r="DU307" s="172"/>
      <c r="DV307" s="172"/>
      <c r="DW307" s="172"/>
      <c r="DX307" s="172"/>
      <c r="DZ307" s="172"/>
      <c r="EA307" s="172"/>
      <c r="EK307" s="172"/>
      <c r="EL307" s="172"/>
      <c r="EM307" s="172"/>
      <c r="EN307" s="172"/>
      <c r="EO307" s="172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  <c r="AML307"/>
      <c r="AMM307"/>
      <c r="AMN307"/>
      <c r="AMO307"/>
      <c r="AMP307"/>
      <c r="AMQ307"/>
      <c r="AMR307"/>
      <c r="AMS307"/>
      <c r="AMT307"/>
      <c r="AMU307"/>
      <c r="AMV307"/>
      <c r="AMW307"/>
      <c r="AMX307"/>
      <c r="AMY307"/>
      <c r="AMZ307"/>
      <c r="ANA307"/>
      <c r="ANB307"/>
      <c r="ANC307"/>
      <c r="AND307"/>
      <c r="ANE307"/>
      <c r="ANF307"/>
      <c r="ANG307"/>
      <c r="ANH307"/>
      <c r="ANI307"/>
      <c r="ANJ307"/>
    </row>
    <row r="308" spans="1:1050" x14ac:dyDescent="0.2">
      <c r="A308" s="694"/>
      <c r="D308" s="172"/>
      <c r="E308" s="172"/>
      <c r="F308" s="172"/>
      <c r="G308" s="172"/>
      <c r="H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172"/>
      <c r="BN308" s="172"/>
      <c r="BO308" s="172"/>
      <c r="BP308" s="172"/>
      <c r="BQ308" s="172"/>
      <c r="BR308" s="172"/>
      <c r="BS308" s="172"/>
      <c r="BT308" s="172"/>
      <c r="BU308" s="172"/>
      <c r="BV308" s="172"/>
      <c r="BW308" s="172"/>
      <c r="BX308" s="172"/>
      <c r="BY308" s="172"/>
      <c r="BZ308" s="172"/>
      <c r="CA308" s="172"/>
      <c r="CB308" s="172"/>
      <c r="CC308" s="172"/>
      <c r="CD308" s="172"/>
      <c r="CE308" s="172"/>
      <c r="CF308" s="172"/>
      <c r="CG308" s="172"/>
      <c r="CH308" s="172"/>
      <c r="CI308" s="172"/>
      <c r="CJ308" s="172"/>
      <c r="CK308" s="172"/>
      <c r="CL308" s="172"/>
      <c r="CM308" s="172"/>
      <c r="CN308" s="172"/>
      <c r="CO308" s="172"/>
      <c r="CP308" s="172"/>
      <c r="CQ308" s="172"/>
      <c r="CR308" s="172"/>
      <c r="CS308" s="172"/>
      <c r="CT308" s="172"/>
      <c r="CU308" s="172"/>
      <c r="DA308" s="172"/>
      <c r="DG308" s="172"/>
      <c r="DI308" s="172"/>
      <c r="DJ308" s="172"/>
      <c r="DK308" s="172"/>
      <c r="DL308" s="172"/>
      <c r="DM308" s="172"/>
      <c r="DN308" s="172"/>
      <c r="DO308" s="172"/>
      <c r="DP308" s="172"/>
      <c r="DQ308" s="172"/>
      <c r="DR308" s="172"/>
      <c r="DS308" s="172"/>
      <c r="DT308" s="172"/>
      <c r="DU308" s="172"/>
      <c r="DV308" s="172"/>
      <c r="DW308" s="172"/>
      <c r="DX308" s="172"/>
      <c r="DZ308" s="172"/>
      <c r="EA308" s="172"/>
      <c r="EK308" s="172"/>
      <c r="EL308" s="172"/>
      <c r="EM308" s="172"/>
      <c r="EN308" s="172"/>
      <c r="EO308" s="172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  <c r="AML308"/>
      <c r="AMM308"/>
      <c r="AMN308"/>
      <c r="AMO308"/>
      <c r="AMP308"/>
      <c r="AMQ308"/>
      <c r="AMR308"/>
      <c r="AMS308"/>
      <c r="AMT308"/>
      <c r="AMU308"/>
      <c r="AMV308"/>
      <c r="AMW308"/>
      <c r="AMX308"/>
      <c r="AMY308"/>
      <c r="AMZ308"/>
      <c r="ANA308"/>
      <c r="ANB308"/>
      <c r="ANC308"/>
      <c r="AND308"/>
      <c r="ANE308"/>
      <c r="ANF308"/>
      <c r="ANG308"/>
      <c r="ANH308"/>
      <c r="ANI308"/>
      <c r="ANJ308"/>
    </row>
    <row r="309" spans="1:1050" x14ac:dyDescent="0.2">
      <c r="A309" s="694"/>
      <c r="D309" s="172"/>
      <c r="E309" s="172"/>
      <c r="F309" s="172"/>
      <c r="G309" s="172"/>
      <c r="H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C309" s="172"/>
      <c r="BD309" s="172"/>
      <c r="BE309" s="172"/>
      <c r="BF309" s="172"/>
      <c r="BG309" s="172"/>
      <c r="BH309" s="172"/>
      <c r="BI309" s="172"/>
      <c r="BJ309" s="172"/>
      <c r="BK309" s="172"/>
      <c r="BL309" s="172"/>
      <c r="BM309" s="172"/>
      <c r="BN309" s="172"/>
      <c r="BO309" s="172"/>
      <c r="BP309" s="172"/>
      <c r="BQ309" s="172"/>
      <c r="BR309" s="172"/>
      <c r="BS309" s="172"/>
      <c r="BT309" s="172"/>
      <c r="BU309" s="172"/>
      <c r="BV309" s="172"/>
      <c r="BW309" s="172"/>
      <c r="BX309" s="172"/>
      <c r="BY309" s="172"/>
      <c r="BZ309" s="172"/>
      <c r="CA309" s="172"/>
      <c r="CB309" s="172"/>
      <c r="CC309" s="172"/>
      <c r="CD309" s="172"/>
      <c r="CE309" s="172"/>
      <c r="CF309" s="172"/>
      <c r="CG309" s="172"/>
      <c r="CH309" s="172"/>
      <c r="CI309" s="172"/>
      <c r="CJ309" s="172"/>
      <c r="CK309" s="172"/>
      <c r="CL309" s="172"/>
      <c r="CM309" s="172"/>
      <c r="CN309" s="172"/>
      <c r="CO309" s="172"/>
      <c r="CP309" s="172"/>
      <c r="CQ309" s="172"/>
      <c r="CR309" s="172"/>
      <c r="CS309" s="172"/>
      <c r="CT309" s="172"/>
      <c r="CU309" s="172"/>
      <c r="DA309" s="172"/>
      <c r="DG309" s="172"/>
      <c r="DI309" s="172"/>
      <c r="DJ309" s="172"/>
      <c r="DK309" s="172"/>
      <c r="DL309" s="172"/>
      <c r="DM309" s="172"/>
      <c r="DN309" s="172"/>
      <c r="DO309" s="172"/>
      <c r="DP309" s="172"/>
      <c r="DQ309" s="172"/>
      <c r="DR309" s="172"/>
      <c r="DS309" s="172"/>
      <c r="DT309" s="172"/>
      <c r="DU309" s="172"/>
      <c r="DV309" s="172"/>
      <c r="DW309" s="172"/>
      <c r="DX309" s="172"/>
      <c r="DZ309" s="172"/>
      <c r="EA309" s="172"/>
      <c r="EK309" s="172"/>
      <c r="EL309" s="172"/>
      <c r="EM309" s="172"/>
      <c r="EN309" s="172"/>
      <c r="EO309" s="172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  <c r="AML309"/>
      <c r="AMM309"/>
      <c r="AMN309"/>
      <c r="AMO309"/>
      <c r="AMP309"/>
      <c r="AMQ309"/>
      <c r="AMR309"/>
      <c r="AMS309"/>
      <c r="AMT309"/>
      <c r="AMU309"/>
      <c r="AMV309"/>
      <c r="AMW309"/>
      <c r="AMX309"/>
      <c r="AMY309"/>
      <c r="AMZ309"/>
      <c r="ANA309"/>
      <c r="ANB309"/>
      <c r="ANC309"/>
      <c r="AND309"/>
      <c r="ANE309"/>
      <c r="ANF309"/>
      <c r="ANG309"/>
      <c r="ANH309"/>
      <c r="ANI309"/>
      <c r="ANJ309"/>
    </row>
    <row r="310" spans="1:1050" x14ac:dyDescent="0.2">
      <c r="A310" s="694"/>
      <c r="D310" s="172"/>
      <c r="E310" s="172"/>
      <c r="F310" s="172"/>
      <c r="G310" s="172"/>
      <c r="H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  <c r="AX310" s="172"/>
      <c r="AY310" s="172"/>
      <c r="AZ310" s="172"/>
      <c r="BA310" s="172"/>
      <c r="BB310" s="172"/>
      <c r="BC310" s="172"/>
      <c r="BD310" s="172"/>
      <c r="BE310" s="172"/>
      <c r="BF310" s="172"/>
      <c r="BG310" s="172"/>
      <c r="BH310" s="172"/>
      <c r="BI310" s="172"/>
      <c r="BJ310" s="172"/>
      <c r="BK310" s="172"/>
      <c r="BL310" s="172"/>
      <c r="BM310" s="172"/>
      <c r="BN310" s="172"/>
      <c r="BO310" s="172"/>
      <c r="BP310" s="172"/>
      <c r="BQ310" s="172"/>
      <c r="BR310" s="172"/>
      <c r="BS310" s="172"/>
      <c r="BT310" s="172"/>
      <c r="BU310" s="172"/>
      <c r="BV310" s="172"/>
      <c r="BW310" s="172"/>
      <c r="BX310" s="172"/>
      <c r="BY310" s="172"/>
      <c r="BZ310" s="172"/>
      <c r="CA310" s="172"/>
      <c r="CB310" s="172"/>
      <c r="CC310" s="172"/>
      <c r="CD310" s="172"/>
      <c r="CE310" s="172"/>
      <c r="CF310" s="172"/>
      <c r="CG310" s="172"/>
      <c r="CH310" s="172"/>
      <c r="CI310" s="172"/>
      <c r="CJ310" s="172"/>
      <c r="CK310" s="172"/>
      <c r="CL310" s="172"/>
      <c r="CM310" s="172"/>
      <c r="CN310" s="172"/>
      <c r="CO310" s="172"/>
      <c r="CP310" s="172"/>
      <c r="CQ310" s="172"/>
      <c r="CR310" s="172"/>
      <c r="CS310" s="172"/>
      <c r="CT310" s="172"/>
      <c r="CU310" s="172"/>
      <c r="DA310" s="172"/>
      <c r="DG310" s="172"/>
      <c r="DI310" s="172"/>
      <c r="DJ310" s="172"/>
      <c r="DK310" s="172"/>
      <c r="DL310" s="172"/>
      <c r="DM310" s="172"/>
      <c r="DN310" s="172"/>
      <c r="DO310" s="172"/>
      <c r="DP310" s="172"/>
      <c r="DQ310" s="172"/>
      <c r="DR310" s="172"/>
      <c r="DS310" s="172"/>
      <c r="DT310" s="172"/>
      <c r="DU310" s="172"/>
      <c r="DV310" s="172"/>
      <c r="DW310" s="172"/>
      <c r="DX310" s="172"/>
      <c r="DZ310" s="172"/>
      <c r="EA310" s="172"/>
      <c r="EK310" s="172"/>
      <c r="EL310" s="172"/>
      <c r="EM310" s="172"/>
      <c r="EN310" s="172"/>
      <c r="EO310" s="172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  <c r="AML310"/>
      <c r="AMM310"/>
      <c r="AMN310"/>
      <c r="AMO310"/>
      <c r="AMP310"/>
      <c r="AMQ310"/>
      <c r="AMR310"/>
      <c r="AMS310"/>
      <c r="AMT310"/>
      <c r="AMU310"/>
      <c r="AMV310"/>
      <c r="AMW310"/>
      <c r="AMX310"/>
      <c r="AMY310"/>
      <c r="AMZ310"/>
      <c r="ANA310"/>
      <c r="ANB310"/>
      <c r="ANC310"/>
      <c r="AND310"/>
      <c r="ANE310"/>
      <c r="ANF310"/>
      <c r="ANG310"/>
      <c r="ANH310"/>
      <c r="ANI310"/>
      <c r="ANJ310"/>
    </row>
    <row r="311" spans="1:1050" x14ac:dyDescent="0.2">
      <c r="A311" s="694"/>
      <c r="D311" s="172"/>
      <c r="E311" s="172"/>
      <c r="F311" s="172"/>
      <c r="G311" s="172"/>
      <c r="H311" s="172"/>
      <c r="J311" s="172"/>
      <c r="K311" s="172"/>
      <c r="L311" s="172"/>
      <c r="M311" s="172"/>
      <c r="N311" s="172"/>
      <c r="O311" s="172"/>
      <c r="P311" s="172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  <c r="AX311" s="172"/>
      <c r="AY311" s="172"/>
      <c r="AZ311" s="172"/>
      <c r="BA311" s="172"/>
      <c r="BB311" s="172"/>
      <c r="BC311" s="172"/>
      <c r="BD311" s="172"/>
      <c r="BE311" s="172"/>
      <c r="BF311" s="172"/>
      <c r="BG311" s="172"/>
      <c r="BH311" s="172"/>
      <c r="BI311" s="172"/>
      <c r="BJ311" s="172"/>
      <c r="BK311" s="172"/>
      <c r="BL311" s="172"/>
      <c r="BM311" s="172"/>
      <c r="BN311" s="172"/>
      <c r="BO311" s="172"/>
      <c r="BP311" s="172"/>
      <c r="BQ311" s="172"/>
      <c r="BR311" s="172"/>
      <c r="BS311" s="172"/>
      <c r="BT311" s="172"/>
      <c r="BU311" s="172"/>
      <c r="BV311" s="172"/>
      <c r="BW311" s="172"/>
      <c r="BX311" s="172"/>
      <c r="BY311" s="172"/>
      <c r="BZ311" s="172"/>
      <c r="CA311" s="172"/>
      <c r="CB311" s="172"/>
      <c r="CC311" s="172"/>
      <c r="CD311" s="172"/>
      <c r="CE311" s="172"/>
      <c r="CF311" s="172"/>
      <c r="CG311" s="172"/>
      <c r="CH311" s="172"/>
      <c r="CI311" s="172"/>
      <c r="CJ311" s="172"/>
      <c r="CK311" s="172"/>
      <c r="CL311" s="172"/>
      <c r="CM311" s="172"/>
      <c r="CN311" s="172"/>
      <c r="CO311" s="172"/>
      <c r="CP311" s="172"/>
      <c r="CQ311" s="172"/>
      <c r="CR311" s="172"/>
      <c r="CS311" s="172"/>
      <c r="CT311" s="172"/>
      <c r="CU311" s="172"/>
      <c r="DA311" s="172"/>
      <c r="DG311" s="172"/>
      <c r="DI311" s="172"/>
      <c r="DJ311" s="172"/>
      <c r="DK311" s="172"/>
      <c r="DL311" s="172"/>
      <c r="DM311" s="172"/>
      <c r="DN311" s="172"/>
      <c r="DO311" s="172"/>
      <c r="DP311" s="172"/>
      <c r="DQ311" s="172"/>
      <c r="DR311" s="172"/>
      <c r="DS311" s="172"/>
      <c r="DT311" s="172"/>
      <c r="DU311" s="172"/>
      <c r="DV311" s="172"/>
      <c r="DW311" s="172"/>
      <c r="DX311" s="172"/>
      <c r="DZ311" s="172"/>
      <c r="EA311" s="172"/>
      <c r="EK311" s="172"/>
      <c r="EL311" s="172"/>
      <c r="EM311" s="172"/>
      <c r="EN311" s="172"/>
      <c r="EO311" s="172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  <c r="AML311"/>
      <c r="AMM311"/>
      <c r="AMN311"/>
      <c r="AMO311"/>
      <c r="AMP311"/>
      <c r="AMQ311"/>
      <c r="AMR311"/>
      <c r="AMS311"/>
      <c r="AMT311"/>
      <c r="AMU311"/>
      <c r="AMV311"/>
      <c r="AMW311"/>
      <c r="AMX311"/>
      <c r="AMY311"/>
      <c r="AMZ311"/>
      <c r="ANA311"/>
      <c r="ANB311"/>
      <c r="ANC311"/>
      <c r="AND311"/>
      <c r="ANE311"/>
      <c r="ANF311"/>
      <c r="ANG311"/>
      <c r="ANH311"/>
      <c r="ANI311"/>
      <c r="ANJ311"/>
    </row>
    <row r="312" spans="1:1050" x14ac:dyDescent="0.2">
      <c r="A312" s="694"/>
      <c r="D312" s="172"/>
      <c r="E312" s="172"/>
      <c r="F312" s="172"/>
      <c r="G312" s="172"/>
      <c r="H312" s="172"/>
      <c r="J312" s="172"/>
      <c r="K312" s="172"/>
      <c r="L312" s="172"/>
      <c r="M312" s="172"/>
      <c r="N312" s="172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2"/>
      <c r="BH312" s="172"/>
      <c r="BI312" s="172"/>
      <c r="BJ312" s="172"/>
      <c r="BK312" s="172"/>
      <c r="BL312" s="172"/>
      <c r="BM312" s="172"/>
      <c r="BN312" s="172"/>
      <c r="BO312" s="172"/>
      <c r="BP312" s="172"/>
      <c r="BQ312" s="172"/>
      <c r="BR312" s="172"/>
      <c r="BS312" s="172"/>
      <c r="BT312" s="172"/>
      <c r="BU312" s="172"/>
      <c r="BV312" s="172"/>
      <c r="BW312" s="172"/>
      <c r="BX312" s="172"/>
      <c r="BY312" s="172"/>
      <c r="BZ312" s="172"/>
      <c r="CA312" s="172"/>
      <c r="CB312" s="172"/>
      <c r="CC312" s="172"/>
      <c r="CD312" s="172"/>
      <c r="CE312" s="172"/>
      <c r="CF312" s="172"/>
      <c r="CG312" s="172"/>
      <c r="CH312" s="172"/>
      <c r="CI312" s="172"/>
      <c r="CJ312" s="172"/>
      <c r="CK312" s="172"/>
      <c r="CL312" s="172"/>
      <c r="CM312" s="172"/>
      <c r="CN312" s="172"/>
      <c r="CO312" s="172"/>
      <c r="CP312" s="172"/>
      <c r="CQ312" s="172"/>
      <c r="CR312" s="172"/>
      <c r="CS312" s="172"/>
      <c r="CT312" s="172"/>
      <c r="CU312" s="172"/>
      <c r="DA312" s="172"/>
      <c r="DG312" s="172"/>
      <c r="DI312" s="172"/>
      <c r="DJ312" s="172"/>
      <c r="DK312" s="172"/>
      <c r="DL312" s="172"/>
      <c r="DM312" s="172"/>
      <c r="DN312" s="172"/>
      <c r="DO312" s="172"/>
      <c r="DP312" s="172"/>
      <c r="DQ312" s="172"/>
      <c r="DR312" s="172"/>
      <c r="DS312" s="172"/>
      <c r="DT312" s="172"/>
      <c r="DU312" s="172"/>
      <c r="DV312" s="172"/>
      <c r="DW312" s="172"/>
      <c r="DX312" s="172"/>
      <c r="DZ312" s="172"/>
      <c r="EA312" s="172"/>
      <c r="EK312" s="172"/>
      <c r="EL312" s="172"/>
      <c r="EM312" s="172"/>
      <c r="EN312" s="172"/>
      <c r="EO312" s="17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  <c r="AML312"/>
      <c r="AMM312"/>
      <c r="AMN312"/>
      <c r="AMO312"/>
      <c r="AMP312"/>
      <c r="AMQ312"/>
      <c r="AMR312"/>
      <c r="AMS312"/>
      <c r="AMT312"/>
      <c r="AMU312"/>
      <c r="AMV312"/>
      <c r="AMW312"/>
      <c r="AMX312"/>
      <c r="AMY312"/>
      <c r="AMZ312"/>
      <c r="ANA312"/>
      <c r="ANB312"/>
      <c r="ANC312"/>
      <c r="AND312"/>
      <c r="ANE312"/>
      <c r="ANF312"/>
      <c r="ANG312"/>
      <c r="ANH312"/>
      <c r="ANI312"/>
      <c r="ANJ312"/>
    </row>
    <row r="313" spans="1:1050" x14ac:dyDescent="0.2">
      <c r="A313" s="694"/>
      <c r="D313" s="172"/>
      <c r="E313" s="172"/>
      <c r="F313" s="172"/>
      <c r="G313" s="172"/>
      <c r="H313" s="172"/>
      <c r="J313" s="172"/>
      <c r="K313" s="172"/>
      <c r="L313" s="172"/>
      <c r="M313" s="172"/>
      <c r="N313" s="172"/>
      <c r="O313" s="172"/>
      <c r="P313" s="172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172"/>
      <c r="BN313" s="172"/>
      <c r="BO313" s="172"/>
      <c r="BP313" s="172"/>
      <c r="BQ313" s="172"/>
      <c r="BR313" s="172"/>
      <c r="BS313" s="172"/>
      <c r="BT313" s="172"/>
      <c r="BU313" s="172"/>
      <c r="BV313" s="172"/>
      <c r="BW313" s="172"/>
      <c r="BX313" s="172"/>
      <c r="BY313" s="172"/>
      <c r="BZ313" s="172"/>
      <c r="CA313" s="172"/>
      <c r="CB313" s="172"/>
      <c r="CC313" s="172"/>
      <c r="CD313" s="172"/>
      <c r="CE313" s="172"/>
      <c r="CF313" s="172"/>
      <c r="CG313" s="172"/>
      <c r="CH313" s="172"/>
      <c r="CI313" s="172"/>
      <c r="CJ313" s="172"/>
      <c r="CK313" s="172"/>
      <c r="CL313" s="172"/>
      <c r="CM313" s="172"/>
      <c r="CN313" s="172"/>
      <c r="CO313" s="172"/>
      <c r="CP313" s="172"/>
      <c r="CQ313" s="172"/>
      <c r="CR313" s="172"/>
      <c r="CS313" s="172"/>
      <c r="CT313" s="172"/>
      <c r="CU313" s="172"/>
      <c r="DA313" s="172"/>
      <c r="DG313" s="172"/>
      <c r="DI313" s="172"/>
      <c r="DJ313" s="172"/>
      <c r="DK313" s="172"/>
      <c r="DL313" s="172"/>
      <c r="DM313" s="172"/>
      <c r="DN313" s="172"/>
      <c r="DO313" s="172"/>
      <c r="DP313" s="172"/>
      <c r="DQ313" s="172"/>
      <c r="DR313" s="172"/>
      <c r="DS313" s="172"/>
      <c r="DT313" s="172"/>
      <c r="DU313" s="172"/>
      <c r="DV313" s="172"/>
      <c r="DW313" s="172"/>
      <c r="DX313" s="172"/>
      <c r="DZ313" s="172"/>
      <c r="EA313" s="172"/>
      <c r="EK313" s="172"/>
      <c r="EL313" s="172"/>
      <c r="EM313" s="172"/>
      <c r="EN313" s="172"/>
      <c r="EO313" s="172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  <c r="AML313"/>
      <c r="AMM313"/>
      <c r="AMN313"/>
      <c r="AMO313"/>
      <c r="AMP313"/>
      <c r="AMQ313"/>
      <c r="AMR313"/>
      <c r="AMS313"/>
      <c r="AMT313"/>
      <c r="AMU313"/>
      <c r="AMV313"/>
      <c r="AMW313"/>
      <c r="AMX313"/>
      <c r="AMY313"/>
      <c r="AMZ313"/>
      <c r="ANA313"/>
      <c r="ANB313"/>
      <c r="ANC313"/>
      <c r="AND313"/>
      <c r="ANE313"/>
      <c r="ANF313"/>
      <c r="ANG313"/>
      <c r="ANH313"/>
      <c r="ANI313"/>
      <c r="ANJ313"/>
    </row>
    <row r="314" spans="1:1050" x14ac:dyDescent="0.2">
      <c r="A314" s="694"/>
      <c r="D314" s="172"/>
      <c r="E314" s="172"/>
      <c r="F314" s="172"/>
      <c r="G314" s="172"/>
      <c r="H314" s="172"/>
      <c r="J314" s="172"/>
      <c r="K314" s="172"/>
      <c r="L314" s="172"/>
      <c r="M314" s="172"/>
      <c r="N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72"/>
      <c r="BN314" s="172"/>
      <c r="BO314" s="172"/>
      <c r="BP314" s="172"/>
      <c r="BQ314" s="172"/>
      <c r="BR314" s="172"/>
      <c r="BS314" s="172"/>
      <c r="BT314" s="172"/>
      <c r="BU314" s="172"/>
      <c r="BV314" s="172"/>
      <c r="BW314" s="172"/>
      <c r="BX314" s="172"/>
      <c r="BY314" s="172"/>
      <c r="BZ314" s="172"/>
      <c r="CA314" s="172"/>
      <c r="CB314" s="172"/>
      <c r="CC314" s="172"/>
      <c r="CD314" s="172"/>
      <c r="CE314" s="172"/>
      <c r="CF314" s="172"/>
      <c r="CG314" s="172"/>
      <c r="CH314" s="172"/>
      <c r="CI314" s="172"/>
      <c r="CJ314" s="172"/>
      <c r="CK314" s="172"/>
      <c r="CL314" s="172"/>
      <c r="CM314" s="172"/>
      <c r="CN314" s="172"/>
      <c r="CO314" s="172"/>
      <c r="CP314" s="172"/>
      <c r="CQ314" s="172"/>
      <c r="CR314" s="172"/>
      <c r="CS314" s="172"/>
      <c r="CT314" s="172"/>
      <c r="CU314" s="172"/>
      <c r="DA314" s="172"/>
      <c r="DG314" s="172"/>
      <c r="DI314" s="172"/>
      <c r="DJ314" s="172"/>
      <c r="DK314" s="172"/>
      <c r="DL314" s="172"/>
      <c r="DM314" s="172"/>
      <c r="DN314" s="172"/>
      <c r="DO314" s="172"/>
      <c r="DP314" s="172"/>
      <c r="DQ314" s="172"/>
      <c r="DR314" s="172"/>
      <c r="DS314" s="172"/>
      <c r="DT314" s="172"/>
      <c r="DU314" s="172"/>
      <c r="DV314" s="172"/>
      <c r="DW314" s="172"/>
      <c r="DX314" s="172"/>
      <c r="DZ314" s="172"/>
      <c r="EA314" s="172"/>
      <c r="EK314" s="172"/>
      <c r="EL314" s="172"/>
      <c r="EM314" s="172"/>
      <c r="EN314" s="172"/>
      <c r="EO314" s="172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  <c r="AML314"/>
      <c r="AMM314"/>
      <c r="AMN314"/>
      <c r="AMO314"/>
      <c r="AMP314"/>
      <c r="AMQ314"/>
      <c r="AMR314"/>
      <c r="AMS314"/>
      <c r="AMT314"/>
      <c r="AMU314"/>
      <c r="AMV314"/>
      <c r="AMW314"/>
      <c r="AMX314"/>
      <c r="AMY314"/>
      <c r="AMZ314"/>
      <c r="ANA314"/>
      <c r="ANB314"/>
      <c r="ANC314"/>
      <c r="AND314"/>
      <c r="ANE314"/>
      <c r="ANF314"/>
      <c r="ANG314"/>
      <c r="ANH314"/>
      <c r="ANI314"/>
      <c r="ANJ314"/>
    </row>
    <row r="315" spans="1:1050" x14ac:dyDescent="0.2">
      <c r="A315" s="694"/>
      <c r="D315" s="172"/>
      <c r="E315" s="172"/>
      <c r="F315" s="172"/>
      <c r="G315" s="172"/>
      <c r="H315" s="172"/>
      <c r="J315" s="172"/>
      <c r="K315" s="172"/>
      <c r="L315" s="172"/>
      <c r="M315" s="172"/>
      <c r="N315" s="172"/>
      <c r="O315" s="172"/>
      <c r="P315" s="172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2"/>
      <c r="BR315" s="172"/>
      <c r="BS315" s="172"/>
      <c r="BT315" s="172"/>
      <c r="BU315" s="172"/>
      <c r="BV315" s="172"/>
      <c r="BW315" s="172"/>
      <c r="BX315" s="172"/>
      <c r="BY315" s="172"/>
      <c r="BZ315" s="172"/>
      <c r="CA315" s="172"/>
      <c r="CB315" s="172"/>
      <c r="CC315" s="172"/>
      <c r="CD315" s="172"/>
      <c r="CE315" s="172"/>
      <c r="CF315" s="172"/>
      <c r="CG315" s="172"/>
      <c r="CH315" s="172"/>
      <c r="CI315" s="172"/>
      <c r="CJ315" s="172"/>
      <c r="CK315" s="172"/>
      <c r="CL315" s="172"/>
      <c r="CM315" s="172"/>
      <c r="CN315" s="172"/>
      <c r="CO315" s="172"/>
      <c r="CP315" s="172"/>
      <c r="CQ315" s="172"/>
      <c r="CR315" s="172"/>
      <c r="CS315" s="172"/>
      <c r="CT315" s="172"/>
      <c r="CU315" s="172"/>
      <c r="DA315" s="172"/>
      <c r="DG315" s="172"/>
      <c r="DI315" s="172"/>
      <c r="DJ315" s="172"/>
      <c r="DK315" s="172"/>
      <c r="DL315" s="172"/>
      <c r="DM315" s="172"/>
      <c r="DN315" s="172"/>
      <c r="DO315" s="172"/>
      <c r="DP315" s="172"/>
      <c r="DQ315" s="172"/>
      <c r="DR315" s="172"/>
      <c r="DS315" s="172"/>
      <c r="DT315" s="172"/>
      <c r="DU315" s="172"/>
      <c r="DV315" s="172"/>
      <c r="DW315" s="172"/>
      <c r="DX315" s="172"/>
      <c r="DZ315" s="172"/>
      <c r="EA315" s="172"/>
      <c r="EK315" s="172"/>
      <c r="EL315" s="172"/>
      <c r="EM315" s="172"/>
      <c r="EN315" s="172"/>
      <c r="EO315" s="172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  <c r="AML315"/>
      <c r="AMM315"/>
      <c r="AMN315"/>
      <c r="AMO315"/>
      <c r="AMP315"/>
      <c r="AMQ315"/>
      <c r="AMR315"/>
      <c r="AMS315"/>
      <c r="AMT315"/>
      <c r="AMU315"/>
      <c r="AMV315"/>
      <c r="AMW315"/>
      <c r="AMX315"/>
      <c r="AMY315"/>
      <c r="AMZ315"/>
      <c r="ANA315"/>
      <c r="ANB315"/>
      <c r="ANC315"/>
      <c r="AND315"/>
      <c r="ANE315"/>
      <c r="ANF315"/>
      <c r="ANG315"/>
      <c r="ANH315"/>
      <c r="ANI315"/>
      <c r="ANJ315"/>
    </row>
    <row r="316" spans="1:1050" x14ac:dyDescent="0.2">
      <c r="A316" s="694"/>
      <c r="D316" s="172"/>
      <c r="E316" s="172"/>
      <c r="F316" s="172"/>
      <c r="G316" s="172"/>
      <c r="H316" s="172"/>
      <c r="J316" s="172"/>
      <c r="K316" s="172"/>
      <c r="L316" s="172"/>
      <c r="M316" s="172"/>
      <c r="N316" s="172"/>
      <c r="O316" s="172"/>
      <c r="P316" s="172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2"/>
      <c r="BR316" s="172"/>
      <c r="BS316" s="172"/>
      <c r="BT316" s="172"/>
      <c r="BU316" s="172"/>
      <c r="BV316" s="172"/>
      <c r="BW316" s="172"/>
      <c r="BX316" s="172"/>
      <c r="BY316" s="172"/>
      <c r="BZ316" s="172"/>
      <c r="CA316" s="172"/>
      <c r="CB316" s="172"/>
      <c r="CC316" s="172"/>
      <c r="CD316" s="172"/>
      <c r="CE316" s="172"/>
      <c r="CF316" s="172"/>
      <c r="CG316" s="172"/>
      <c r="CH316" s="172"/>
      <c r="CI316" s="172"/>
      <c r="CJ316" s="172"/>
      <c r="CK316" s="172"/>
      <c r="CL316" s="172"/>
      <c r="CM316" s="172"/>
      <c r="CN316" s="172"/>
      <c r="CO316" s="172"/>
      <c r="CP316" s="172"/>
      <c r="CQ316" s="172"/>
      <c r="CR316" s="172"/>
      <c r="CS316" s="172"/>
      <c r="CT316" s="172"/>
      <c r="CU316" s="172"/>
      <c r="DA316" s="172"/>
      <c r="DG316" s="172"/>
      <c r="DI316" s="172"/>
      <c r="DJ316" s="172"/>
      <c r="DK316" s="172"/>
      <c r="DL316" s="172"/>
      <c r="DM316" s="172"/>
      <c r="DN316" s="172"/>
      <c r="DO316" s="172"/>
      <c r="DP316" s="172"/>
      <c r="DQ316" s="172"/>
      <c r="DR316" s="172"/>
      <c r="DS316" s="172"/>
      <c r="DT316" s="172"/>
      <c r="DU316" s="172"/>
      <c r="DV316" s="172"/>
      <c r="DW316" s="172"/>
      <c r="DX316" s="172"/>
      <c r="DZ316" s="172"/>
      <c r="EA316" s="172"/>
      <c r="EK316" s="172"/>
      <c r="EL316" s="172"/>
      <c r="EM316" s="172"/>
      <c r="EN316" s="172"/>
      <c r="EO316" s="172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  <c r="AML316"/>
      <c r="AMM316"/>
      <c r="AMN316"/>
      <c r="AMO316"/>
      <c r="AMP316"/>
      <c r="AMQ316"/>
      <c r="AMR316"/>
      <c r="AMS316"/>
      <c r="AMT316"/>
      <c r="AMU316"/>
      <c r="AMV316"/>
      <c r="AMW316"/>
      <c r="AMX316"/>
      <c r="AMY316"/>
      <c r="AMZ316"/>
      <c r="ANA316"/>
      <c r="ANB316"/>
      <c r="ANC316"/>
      <c r="AND316"/>
      <c r="ANE316"/>
      <c r="ANF316"/>
      <c r="ANG316"/>
      <c r="ANH316"/>
      <c r="ANI316"/>
      <c r="ANJ316"/>
    </row>
    <row r="317" spans="1:1050" x14ac:dyDescent="0.2">
      <c r="A317" s="694"/>
      <c r="D317" s="172"/>
      <c r="E317" s="172"/>
      <c r="F317" s="172"/>
      <c r="G317" s="172"/>
      <c r="H317" s="172"/>
      <c r="J317" s="172"/>
      <c r="K317" s="17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2"/>
      <c r="BR317" s="172"/>
      <c r="BS317" s="172"/>
      <c r="BT317" s="172"/>
      <c r="BU317" s="172"/>
      <c r="BV317" s="172"/>
      <c r="BW317" s="172"/>
      <c r="BX317" s="172"/>
      <c r="BY317" s="172"/>
      <c r="BZ317" s="172"/>
      <c r="CA317" s="172"/>
      <c r="CB317" s="172"/>
      <c r="CC317" s="172"/>
      <c r="CD317" s="172"/>
      <c r="CE317" s="172"/>
      <c r="CF317" s="172"/>
      <c r="CG317" s="172"/>
      <c r="CH317" s="172"/>
      <c r="CI317" s="172"/>
      <c r="CJ317" s="172"/>
      <c r="CK317" s="172"/>
      <c r="CL317" s="172"/>
      <c r="CM317" s="172"/>
      <c r="CN317" s="172"/>
      <c r="CO317" s="172"/>
      <c r="CP317" s="172"/>
      <c r="CQ317" s="172"/>
      <c r="CR317" s="172"/>
      <c r="CS317" s="172"/>
      <c r="CT317" s="172"/>
      <c r="CU317" s="172"/>
      <c r="DA317" s="172"/>
      <c r="DG317" s="172"/>
      <c r="DI317" s="172"/>
      <c r="DJ317" s="172"/>
      <c r="DK317" s="172"/>
      <c r="DL317" s="172"/>
      <c r="DM317" s="172"/>
      <c r="DN317" s="172"/>
      <c r="DO317" s="172"/>
      <c r="DP317" s="172"/>
      <c r="DQ317" s="172"/>
      <c r="DR317" s="172"/>
      <c r="DS317" s="172"/>
      <c r="DT317" s="172"/>
      <c r="DU317" s="172"/>
      <c r="DV317" s="172"/>
      <c r="DW317" s="172"/>
      <c r="DX317" s="172"/>
      <c r="DZ317" s="172"/>
      <c r="EA317" s="172"/>
      <c r="EK317" s="172"/>
      <c r="EL317" s="172"/>
      <c r="EM317" s="172"/>
      <c r="EN317" s="172"/>
      <c r="EO317" s="172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  <c r="AML317"/>
      <c r="AMM317"/>
      <c r="AMN317"/>
      <c r="AMO317"/>
      <c r="AMP317"/>
      <c r="AMQ317"/>
      <c r="AMR317"/>
      <c r="AMS317"/>
      <c r="AMT317"/>
      <c r="AMU317"/>
      <c r="AMV317"/>
      <c r="AMW317"/>
      <c r="AMX317"/>
      <c r="AMY317"/>
      <c r="AMZ317"/>
      <c r="ANA317"/>
      <c r="ANB317"/>
      <c r="ANC317"/>
      <c r="AND317"/>
      <c r="ANE317"/>
      <c r="ANF317"/>
      <c r="ANG317"/>
      <c r="ANH317"/>
      <c r="ANI317"/>
      <c r="ANJ317"/>
    </row>
    <row r="318" spans="1:1050" x14ac:dyDescent="0.2">
      <c r="A318" s="694"/>
      <c r="D318" s="172"/>
      <c r="E318" s="172"/>
      <c r="F318" s="172"/>
      <c r="G318" s="172"/>
      <c r="H318" s="172"/>
      <c r="J318" s="172"/>
      <c r="K318" s="172"/>
      <c r="L318" s="172"/>
      <c r="M318" s="172"/>
      <c r="N318" s="172"/>
      <c r="O318" s="172"/>
      <c r="P318" s="172"/>
      <c r="Q318" s="172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172"/>
      <c r="BN318" s="172"/>
      <c r="BO318" s="172"/>
      <c r="BP318" s="172"/>
      <c r="BQ318" s="172"/>
      <c r="BR318" s="172"/>
      <c r="BS318" s="172"/>
      <c r="BT318" s="172"/>
      <c r="BU318" s="172"/>
      <c r="BV318" s="172"/>
      <c r="BW318" s="172"/>
      <c r="BX318" s="172"/>
      <c r="BY318" s="172"/>
      <c r="BZ318" s="172"/>
      <c r="CA318" s="172"/>
      <c r="CB318" s="172"/>
      <c r="CC318" s="172"/>
      <c r="CD318" s="172"/>
      <c r="CE318" s="172"/>
      <c r="CF318" s="172"/>
      <c r="CG318" s="172"/>
      <c r="CH318" s="172"/>
      <c r="CI318" s="172"/>
      <c r="CJ318" s="172"/>
      <c r="CK318" s="172"/>
      <c r="CL318" s="172"/>
      <c r="CM318" s="172"/>
      <c r="CN318" s="172"/>
      <c r="CO318" s="172"/>
      <c r="CP318" s="172"/>
      <c r="CQ318" s="172"/>
      <c r="CR318" s="172"/>
      <c r="CS318" s="172"/>
      <c r="CT318" s="172"/>
      <c r="CU318" s="172"/>
      <c r="DA318" s="172"/>
      <c r="DG318" s="172"/>
      <c r="DI318" s="172"/>
      <c r="DJ318" s="172"/>
      <c r="DK318" s="172"/>
      <c r="DL318" s="172"/>
      <c r="DM318" s="172"/>
      <c r="DN318" s="172"/>
      <c r="DO318" s="172"/>
      <c r="DP318" s="172"/>
      <c r="DQ318" s="172"/>
      <c r="DR318" s="172"/>
      <c r="DS318" s="172"/>
      <c r="DT318" s="172"/>
      <c r="DU318" s="172"/>
      <c r="DV318" s="172"/>
      <c r="DW318" s="172"/>
      <c r="DX318" s="172"/>
      <c r="DZ318" s="172"/>
      <c r="EA318" s="172"/>
      <c r="EK318" s="172"/>
      <c r="EL318" s="172"/>
      <c r="EM318" s="172"/>
      <c r="EN318" s="172"/>
      <c r="EO318" s="172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  <c r="AML318"/>
      <c r="AMM318"/>
      <c r="AMN318"/>
      <c r="AMO318"/>
      <c r="AMP318"/>
      <c r="AMQ318"/>
      <c r="AMR318"/>
      <c r="AMS318"/>
      <c r="AMT318"/>
      <c r="AMU318"/>
      <c r="AMV318"/>
      <c r="AMW318"/>
      <c r="AMX318"/>
      <c r="AMY318"/>
      <c r="AMZ318"/>
      <c r="ANA318"/>
      <c r="ANB318"/>
      <c r="ANC318"/>
      <c r="AND318"/>
      <c r="ANE318"/>
      <c r="ANF318"/>
      <c r="ANG318"/>
      <c r="ANH318"/>
      <c r="ANI318"/>
      <c r="ANJ318"/>
    </row>
    <row r="319" spans="1:1050" x14ac:dyDescent="0.2">
      <c r="A319" s="694"/>
      <c r="D319" s="172"/>
      <c r="E319" s="172"/>
      <c r="F319" s="172"/>
      <c r="G319" s="172"/>
      <c r="H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172"/>
      <c r="BN319" s="172"/>
      <c r="BO319" s="172"/>
      <c r="BP319" s="172"/>
      <c r="BQ319" s="172"/>
      <c r="BR319" s="172"/>
      <c r="BS319" s="172"/>
      <c r="BT319" s="172"/>
      <c r="BU319" s="172"/>
      <c r="BV319" s="172"/>
      <c r="BW319" s="172"/>
      <c r="BX319" s="172"/>
      <c r="BY319" s="172"/>
      <c r="BZ319" s="172"/>
      <c r="CA319" s="172"/>
      <c r="CB319" s="172"/>
      <c r="CC319" s="172"/>
      <c r="CD319" s="172"/>
      <c r="CE319" s="172"/>
      <c r="CF319" s="172"/>
      <c r="CG319" s="172"/>
      <c r="CH319" s="172"/>
      <c r="CI319" s="172"/>
      <c r="CJ319" s="172"/>
      <c r="CK319" s="172"/>
      <c r="CL319" s="172"/>
      <c r="CM319" s="172"/>
      <c r="CN319" s="172"/>
      <c r="CO319" s="172"/>
      <c r="CP319" s="172"/>
      <c r="CQ319" s="172"/>
      <c r="CR319" s="172"/>
      <c r="CS319" s="172"/>
      <c r="CT319" s="172"/>
      <c r="CU319" s="172"/>
      <c r="DA319" s="172"/>
      <c r="DG319" s="172"/>
      <c r="DI319" s="172"/>
      <c r="DJ319" s="172"/>
      <c r="DK319" s="172"/>
      <c r="DL319" s="172"/>
      <c r="DM319" s="172"/>
      <c r="DN319" s="172"/>
      <c r="DO319" s="172"/>
      <c r="DP319" s="172"/>
      <c r="DQ319" s="172"/>
      <c r="DR319" s="172"/>
      <c r="DS319" s="172"/>
      <c r="DT319" s="172"/>
      <c r="DU319" s="172"/>
      <c r="DV319" s="172"/>
      <c r="DW319" s="172"/>
      <c r="DX319" s="172"/>
      <c r="DZ319" s="172"/>
      <c r="EA319" s="172"/>
      <c r="EK319" s="172"/>
      <c r="EL319" s="172"/>
      <c r="EM319" s="172"/>
      <c r="EN319" s="172"/>
      <c r="EO319" s="172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  <c r="AML319"/>
      <c r="AMM319"/>
      <c r="AMN319"/>
      <c r="AMO319"/>
      <c r="AMP319"/>
      <c r="AMQ319"/>
      <c r="AMR319"/>
      <c r="AMS319"/>
      <c r="AMT319"/>
      <c r="AMU319"/>
      <c r="AMV319"/>
      <c r="AMW319"/>
      <c r="AMX319"/>
      <c r="AMY319"/>
      <c r="AMZ319"/>
      <c r="ANA319"/>
      <c r="ANB319"/>
      <c r="ANC319"/>
      <c r="AND319"/>
      <c r="ANE319"/>
      <c r="ANF319"/>
      <c r="ANG319"/>
      <c r="ANH319"/>
      <c r="ANI319"/>
      <c r="ANJ319"/>
    </row>
    <row r="320" spans="1:1050" x14ac:dyDescent="0.2">
      <c r="A320" s="694"/>
      <c r="D320" s="172"/>
      <c r="E320" s="172"/>
      <c r="F320" s="172"/>
      <c r="G320" s="172"/>
      <c r="H320" s="172"/>
      <c r="J320" s="172"/>
      <c r="K320" s="172"/>
      <c r="L320" s="172"/>
      <c r="M320" s="172"/>
      <c r="N320" s="172"/>
      <c r="O320" s="172"/>
      <c r="P320" s="172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172"/>
      <c r="BN320" s="172"/>
      <c r="BO320" s="172"/>
      <c r="BP320" s="172"/>
      <c r="BQ320" s="172"/>
      <c r="BR320" s="172"/>
      <c r="BS320" s="172"/>
      <c r="BT320" s="172"/>
      <c r="BU320" s="172"/>
      <c r="BV320" s="172"/>
      <c r="BW320" s="172"/>
      <c r="BX320" s="172"/>
      <c r="BY320" s="172"/>
      <c r="BZ320" s="172"/>
      <c r="CA320" s="172"/>
      <c r="CB320" s="172"/>
      <c r="CC320" s="172"/>
      <c r="CD320" s="172"/>
      <c r="CE320" s="172"/>
      <c r="CF320" s="172"/>
      <c r="CG320" s="172"/>
      <c r="CH320" s="172"/>
      <c r="CI320" s="172"/>
      <c r="CJ320" s="172"/>
      <c r="CK320" s="172"/>
      <c r="CL320" s="172"/>
      <c r="CM320" s="172"/>
      <c r="CN320" s="172"/>
      <c r="CO320" s="172"/>
      <c r="CP320" s="172"/>
      <c r="CQ320" s="172"/>
      <c r="CR320" s="172"/>
      <c r="CS320" s="172"/>
      <c r="CT320" s="172"/>
      <c r="CU320" s="172"/>
      <c r="DA320" s="172"/>
      <c r="DG320" s="172"/>
      <c r="DI320" s="172"/>
      <c r="DJ320" s="172"/>
      <c r="DK320" s="172"/>
      <c r="DL320" s="172"/>
      <c r="DM320" s="172"/>
      <c r="DN320" s="172"/>
      <c r="DO320" s="172"/>
      <c r="DP320" s="172"/>
      <c r="DQ320" s="172"/>
      <c r="DR320" s="172"/>
      <c r="DS320" s="172"/>
      <c r="DT320" s="172"/>
      <c r="DU320" s="172"/>
      <c r="DV320" s="172"/>
      <c r="DW320" s="172"/>
      <c r="DX320" s="172"/>
      <c r="DZ320" s="172"/>
      <c r="EA320" s="172"/>
      <c r="EK320" s="172"/>
      <c r="EL320" s="172"/>
      <c r="EM320" s="172"/>
      <c r="EN320" s="172"/>
      <c r="EO320" s="172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  <c r="AML320"/>
      <c r="AMM320"/>
      <c r="AMN320"/>
      <c r="AMO320"/>
      <c r="AMP320"/>
      <c r="AMQ320"/>
      <c r="AMR320"/>
      <c r="AMS320"/>
      <c r="AMT320"/>
      <c r="AMU320"/>
      <c r="AMV320"/>
      <c r="AMW320"/>
      <c r="AMX320"/>
      <c r="AMY320"/>
      <c r="AMZ320"/>
      <c r="ANA320"/>
      <c r="ANB320"/>
      <c r="ANC320"/>
      <c r="AND320"/>
      <c r="ANE320"/>
      <c r="ANF320"/>
      <c r="ANG320"/>
      <c r="ANH320"/>
      <c r="ANI320"/>
      <c r="ANJ320"/>
    </row>
    <row r="321" spans="1:1050" x14ac:dyDescent="0.2">
      <c r="A321" s="694"/>
      <c r="D321" s="172"/>
      <c r="E321" s="172"/>
      <c r="F321" s="172"/>
      <c r="G321" s="172"/>
      <c r="H321" s="172"/>
      <c r="J321" s="172"/>
      <c r="K321" s="172"/>
      <c r="L321" s="172"/>
      <c r="M321" s="172"/>
      <c r="N321" s="172"/>
      <c r="O321" s="172"/>
      <c r="P321" s="172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172"/>
      <c r="BN321" s="172"/>
      <c r="BO321" s="172"/>
      <c r="BP321" s="172"/>
      <c r="BQ321" s="172"/>
      <c r="BR321" s="172"/>
      <c r="BS321" s="172"/>
      <c r="BT321" s="172"/>
      <c r="BU321" s="172"/>
      <c r="BV321" s="172"/>
      <c r="BW321" s="172"/>
      <c r="BX321" s="172"/>
      <c r="BY321" s="172"/>
      <c r="BZ321" s="172"/>
      <c r="CA321" s="172"/>
      <c r="CB321" s="172"/>
      <c r="CC321" s="172"/>
      <c r="CD321" s="172"/>
      <c r="CE321" s="172"/>
      <c r="CF321" s="172"/>
      <c r="CG321" s="172"/>
      <c r="CH321" s="172"/>
      <c r="CI321" s="172"/>
      <c r="CJ321" s="172"/>
      <c r="CK321" s="172"/>
      <c r="CL321" s="172"/>
      <c r="CM321" s="172"/>
      <c r="CN321" s="172"/>
      <c r="CO321" s="172"/>
      <c r="CP321" s="172"/>
      <c r="CQ321" s="172"/>
      <c r="CR321" s="172"/>
      <c r="CS321" s="172"/>
      <c r="CT321" s="172"/>
      <c r="CU321" s="172"/>
      <c r="DA321" s="172"/>
      <c r="DG321" s="172"/>
      <c r="DI321" s="172"/>
      <c r="DJ321" s="172"/>
      <c r="DK321" s="172"/>
      <c r="DL321" s="172"/>
      <c r="DM321" s="172"/>
      <c r="DN321" s="172"/>
      <c r="DO321" s="172"/>
      <c r="DP321" s="172"/>
      <c r="DQ321" s="172"/>
      <c r="DR321" s="172"/>
      <c r="DS321" s="172"/>
      <c r="DT321" s="172"/>
      <c r="DU321" s="172"/>
      <c r="DV321" s="172"/>
      <c r="DW321" s="172"/>
      <c r="DX321" s="172"/>
      <c r="DZ321" s="172"/>
      <c r="EA321" s="172"/>
      <c r="EK321" s="172"/>
      <c r="EL321" s="172"/>
      <c r="EM321" s="172"/>
      <c r="EN321" s="172"/>
      <c r="EO321" s="172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  <c r="AML321"/>
      <c r="AMM321"/>
      <c r="AMN321"/>
      <c r="AMO321"/>
      <c r="AMP321"/>
      <c r="AMQ321"/>
      <c r="AMR321"/>
      <c r="AMS321"/>
      <c r="AMT321"/>
      <c r="AMU321"/>
      <c r="AMV321"/>
      <c r="AMW321"/>
      <c r="AMX321"/>
      <c r="AMY321"/>
      <c r="AMZ321"/>
      <c r="ANA321"/>
      <c r="ANB321"/>
      <c r="ANC321"/>
      <c r="AND321"/>
      <c r="ANE321"/>
      <c r="ANF321"/>
      <c r="ANG321"/>
      <c r="ANH321"/>
      <c r="ANI321"/>
      <c r="ANJ321"/>
    </row>
    <row r="322" spans="1:1050" x14ac:dyDescent="0.2">
      <c r="A322" s="694"/>
      <c r="D322" s="172"/>
      <c r="E322" s="172"/>
      <c r="F322" s="172"/>
      <c r="G322" s="172"/>
      <c r="H322" s="172"/>
      <c r="J322" s="172"/>
      <c r="K322" s="172"/>
      <c r="L322" s="172"/>
      <c r="M322" s="172"/>
      <c r="N322" s="172"/>
      <c r="O322" s="172"/>
      <c r="P322" s="172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2"/>
      <c r="BR322" s="172"/>
      <c r="BS322" s="172"/>
      <c r="BT322" s="172"/>
      <c r="BU322" s="172"/>
      <c r="BV322" s="172"/>
      <c r="BW322" s="172"/>
      <c r="BX322" s="172"/>
      <c r="BY322" s="172"/>
      <c r="BZ322" s="172"/>
      <c r="CA322" s="172"/>
      <c r="CB322" s="172"/>
      <c r="CC322" s="172"/>
      <c r="CD322" s="172"/>
      <c r="CE322" s="172"/>
      <c r="CF322" s="172"/>
      <c r="CG322" s="172"/>
      <c r="CH322" s="172"/>
      <c r="CI322" s="172"/>
      <c r="CJ322" s="172"/>
      <c r="CK322" s="172"/>
      <c r="CL322" s="172"/>
      <c r="CM322" s="172"/>
      <c r="CN322" s="172"/>
      <c r="CO322" s="172"/>
      <c r="CP322" s="172"/>
      <c r="CQ322" s="172"/>
      <c r="CR322" s="172"/>
      <c r="CS322" s="172"/>
      <c r="CT322" s="172"/>
      <c r="CU322" s="172"/>
      <c r="DA322" s="172"/>
      <c r="DG322" s="172"/>
      <c r="DI322" s="172"/>
      <c r="DJ322" s="172"/>
      <c r="DK322" s="172"/>
      <c r="DL322" s="172"/>
      <c r="DM322" s="172"/>
      <c r="DN322" s="172"/>
      <c r="DO322" s="172"/>
      <c r="DP322" s="172"/>
      <c r="DQ322" s="172"/>
      <c r="DR322" s="172"/>
      <c r="DS322" s="172"/>
      <c r="DT322" s="172"/>
      <c r="DU322" s="172"/>
      <c r="DV322" s="172"/>
      <c r="DW322" s="172"/>
      <c r="DX322" s="172"/>
      <c r="DZ322" s="172"/>
      <c r="EA322" s="172"/>
      <c r="EK322" s="172"/>
      <c r="EL322" s="172"/>
      <c r="EM322" s="172"/>
      <c r="EN322" s="172"/>
      <c r="EO322" s="17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</row>
    <row r="323" spans="1:1050" x14ac:dyDescent="0.2">
      <c r="A323" s="694"/>
      <c r="D323" s="172"/>
      <c r="E323" s="172"/>
      <c r="F323" s="172"/>
      <c r="G323" s="172"/>
      <c r="H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2"/>
      <c r="BR323" s="172"/>
      <c r="BS323" s="172"/>
      <c r="BT323" s="172"/>
      <c r="BU323" s="172"/>
      <c r="BV323" s="172"/>
      <c r="BW323" s="172"/>
      <c r="BX323" s="172"/>
      <c r="BY323" s="172"/>
      <c r="BZ323" s="172"/>
      <c r="CA323" s="172"/>
      <c r="CB323" s="172"/>
      <c r="CC323" s="172"/>
      <c r="CD323" s="172"/>
      <c r="CE323" s="172"/>
      <c r="CF323" s="172"/>
      <c r="CG323" s="172"/>
      <c r="CH323" s="172"/>
      <c r="CI323" s="172"/>
      <c r="CJ323" s="172"/>
      <c r="CK323" s="172"/>
      <c r="CL323" s="172"/>
      <c r="CM323" s="172"/>
      <c r="CN323" s="172"/>
      <c r="CO323" s="172"/>
      <c r="CP323" s="172"/>
      <c r="CQ323" s="172"/>
      <c r="CR323" s="172"/>
      <c r="CS323" s="172"/>
      <c r="CT323" s="172"/>
      <c r="CU323" s="172"/>
      <c r="DA323" s="172"/>
      <c r="DG323" s="172"/>
      <c r="DI323" s="172"/>
      <c r="DJ323" s="172"/>
      <c r="DK323" s="172"/>
      <c r="DL323" s="172"/>
      <c r="DM323" s="172"/>
      <c r="DN323" s="172"/>
      <c r="DO323" s="172"/>
      <c r="DP323" s="172"/>
      <c r="DQ323" s="172"/>
      <c r="DR323" s="172"/>
      <c r="DS323" s="172"/>
      <c r="DT323" s="172"/>
      <c r="DU323" s="172"/>
      <c r="DV323" s="172"/>
      <c r="DW323" s="172"/>
      <c r="DX323" s="172"/>
      <c r="DZ323" s="172"/>
      <c r="EA323" s="172"/>
      <c r="EK323" s="172"/>
      <c r="EL323" s="172"/>
      <c r="EM323" s="172"/>
      <c r="EN323" s="172"/>
      <c r="EO323" s="172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  <c r="AML323"/>
      <c r="AMM323"/>
      <c r="AMN323"/>
      <c r="AMO323"/>
      <c r="AMP323"/>
      <c r="AMQ323"/>
      <c r="AMR323"/>
      <c r="AMS323"/>
      <c r="AMT323"/>
      <c r="AMU323"/>
      <c r="AMV323"/>
      <c r="AMW323"/>
      <c r="AMX323"/>
      <c r="AMY323"/>
      <c r="AMZ323"/>
      <c r="ANA323"/>
      <c r="ANB323"/>
      <c r="ANC323"/>
      <c r="AND323"/>
      <c r="ANE323"/>
      <c r="ANF323"/>
      <c r="ANG323"/>
      <c r="ANH323"/>
      <c r="ANI323"/>
      <c r="ANJ323"/>
    </row>
    <row r="324" spans="1:1050" x14ac:dyDescent="0.2">
      <c r="A324" s="694"/>
      <c r="D324" s="172"/>
      <c r="E324" s="172"/>
      <c r="F324" s="172"/>
      <c r="G324" s="172"/>
      <c r="H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  <c r="CM324" s="172"/>
      <c r="CN324" s="172"/>
      <c r="CO324" s="172"/>
      <c r="CP324" s="172"/>
      <c r="CQ324" s="172"/>
      <c r="CR324" s="172"/>
      <c r="CS324" s="172"/>
      <c r="CT324" s="172"/>
      <c r="CU324" s="172"/>
      <c r="DA324" s="172"/>
      <c r="DG324" s="172"/>
      <c r="DI324" s="172"/>
      <c r="DJ324" s="172"/>
      <c r="DK324" s="172"/>
      <c r="DL324" s="172"/>
      <c r="DM324" s="172"/>
      <c r="DN324" s="172"/>
      <c r="DO324" s="172"/>
      <c r="DP324" s="172"/>
      <c r="DQ324" s="172"/>
      <c r="DR324" s="172"/>
      <c r="DS324" s="172"/>
      <c r="DT324" s="172"/>
      <c r="DU324" s="172"/>
      <c r="DV324" s="172"/>
      <c r="DW324" s="172"/>
      <c r="DX324" s="172"/>
      <c r="DZ324" s="172"/>
      <c r="EA324" s="172"/>
      <c r="EK324" s="172"/>
      <c r="EL324" s="172"/>
      <c r="EM324" s="172"/>
      <c r="EN324" s="172"/>
      <c r="EO324" s="172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  <c r="AML324"/>
      <c r="AMM324"/>
      <c r="AMN324"/>
      <c r="AMO324"/>
      <c r="AMP324"/>
      <c r="AMQ324"/>
      <c r="AMR324"/>
      <c r="AMS324"/>
      <c r="AMT324"/>
      <c r="AMU324"/>
      <c r="AMV324"/>
      <c r="AMW324"/>
      <c r="AMX324"/>
      <c r="AMY324"/>
      <c r="AMZ324"/>
      <c r="ANA324"/>
      <c r="ANB324"/>
      <c r="ANC324"/>
      <c r="AND324"/>
      <c r="ANE324"/>
      <c r="ANF324"/>
      <c r="ANG324"/>
      <c r="ANH324"/>
      <c r="ANI324"/>
      <c r="ANJ324"/>
    </row>
    <row r="325" spans="1:1050" x14ac:dyDescent="0.2">
      <c r="A325" s="694"/>
      <c r="D325" s="172"/>
      <c r="E325" s="172"/>
      <c r="F325" s="172"/>
      <c r="G325" s="172"/>
      <c r="H325" s="172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172"/>
      <c r="BN325" s="172"/>
      <c r="BO325" s="172"/>
      <c r="BP325" s="172"/>
      <c r="BQ325" s="172"/>
      <c r="BR325" s="172"/>
      <c r="BS325" s="172"/>
      <c r="BT325" s="172"/>
      <c r="BU325" s="172"/>
      <c r="BV325" s="172"/>
      <c r="BW325" s="172"/>
      <c r="BX325" s="172"/>
      <c r="BY325" s="172"/>
      <c r="BZ325" s="172"/>
      <c r="CA325" s="172"/>
      <c r="CB325" s="172"/>
      <c r="CC325" s="172"/>
      <c r="CD325" s="172"/>
      <c r="CE325" s="172"/>
      <c r="CF325" s="172"/>
      <c r="CG325" s="172"/>
      <c r="CH325" s="172"/>
      <c r="CI325" s="172"/>
      <c r="CJ325" s="172"/>
      <c r="CK325" s="172"/>
      <c r="CL325" s="172"/>
      <c r="CM325" s="172"/>
      <c r="CN325" s="172"/>
      <c r="CO325" s="172"/>
      <c r="CP325" s="172"/>
      <c r="CQ325" s="172"/>
      <c r="CR325" s="172"/>
      <c r="CS325" s="172"/>
      <c r="CT325" s="172"/>
      <c r="CU325" s="172"/>
      <c r="DA325" s="172"/>
      <c r="DG325" s="172"/>
      <c r="DI325" s="172"/>
      <c r="DJ325" s="172"/>
      <c r="DK325" s="172"/>
      <c r="DL325" s="172"/>
      <c r="DM325" s="172"/>
      <c r="DN325" s="172"/>
      <c r="DO325" s="172"/>
      <c r="DP325" s="172"/>
      <c r="DQ325" s="172"/>
      <c r="DR325" s="172"/>
      <c r="DS325" s="172"/>
      <c r="DT325" s="172"/>
      <c r="DU325" s="172"/>
      <c r="DV325" s="172"/>
      <c r="DW325" s="172"/>
      <c r="DX325" s="172"/>
      <c r="DZ325" s="172"/>
      <c r="EA325" s="172"/>
      <c r="EK325" s="172"/>
      <c r="EL325" s="172"/>
      <c r="EM325" s="172"/>
      <c r="EN325" s="172"/>
      <c r="EO325" s="172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  <c r="AML325"/>
      <c r="AMM325"/>
      <c r="AMN325"/>
      <c r="AMO325"/>
      <c r="AMP325"/>
      <c r="AMQ325"/>
      <c r="AMR325"/>
      <c r="AMS325"/>
      <c r="AMT325"/>
      <c r="AMU325"/>
      <c r="AMV325"/>
      <c r="AMW325"/>
      <c r="AMX325"/>
      <c r="AMY325"/>
      <c r="AMZ325"/>
      <c r="ANA325"/>
      <c r="ANB325"/>
      <c r="ANC325"/>
      <c r="AND325"/>
      <c r="ANE325"/>
      <c r="ANF325"/>
      <c r="ANG325"/>
      <c r="ANH325"/>
      <c r="ANI325"/>
      <c r="ANJ325"/>
    </row>
    <row r="326" spans="1:1050" x14ac:dyDescent="0.2">
      <c r="A326" s="694"/>
      <c r="D326" s="172"/>
      <c r="E326" s="172"/>
      <c r="F326" s="172"/>
      <c r="G326" s="172"/>
      <c r="H326" s="172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172"/>
      <c r="BN326" s="172"/>
      <c r="BO326" s="172"/>
      <c r="BP326" s="172"/>
      <c r="BQ326" s="172"/>
      <c r="BR326" s="172"/>
      <c r="BS326" s="172"/>
      <c r="BT326" s="172"/>
      <c r="BU326" s="172"/>
      <c r="BV326" s="172"/>
      <c r="BW326" s="172"/>
      <c r="BX326" s="172"/>
      <c r="BY326" s="172"/>
      <c r="BZ326" s="172"/>
      <c r="CA326" s="172"/>
      <c r="CB326" s="172"/>
      <c r="CC326" s="172"/>
      <c r="CD326" s="172"/>
      <c r="CE326" s="172"/>
      <c r="CF326" s="172"/>
      <c r="CG326" s="172"/>
      <c r="CH326" s="172"/>
      <c r="CI326" s="172"/>
      <c r="CJ326" s="172"/>
      <c r="CK326" s="172"/>
      <c r="CL326" s="172"/>
      <c r="CM326" s="172"/>
      <c r="CN326" s="172"/>
      <c r="CO326" s="172"/>
      <c r="CP326" s="172"/>
      <c r="CQ326" s="172"/>
      <c r="CR326" s="172"/>
      <c r="CS326" s="172"/>
      <c r="CT326" s="172"/>
      <c r="CU326" s="172"/>
      <c r="DA326" s="172"/>
      <c r="DG326" s="172"/>
      <c r="DI326" s="172"/>
      <c r="DJ326" s="172"/>
      <c r="DK326" s="172"/>
      <c r="DL326" s="172"/>
      <c r="DM326" s="172"/>
      <c r="DN326" s="172"/>
      <c r="DO326" s="172"/>
      <c r="DP326" s="172"/>
      <c r="DQ326" s="172"/>
      <c r="DR326" s="172"/>
      <c r="DS326" s="172"/>
      <c r="DT326" s="172"/>
      <c r="DU326" s="172"/>
      <c r="DV326" s="172"/>
      <c r="DW326" s="172"/>
      <c r="DX326" s="172"/>
      <c r="DZ326" s="172"/>
      <c r="EA326" s="172"/>
      <c r="EK326" s="172"/>
      <c r="EL326" s="172"/>
      <c r="EM326" s="172"/>
      <c r="EN326" s="172"/>
      <c r="EO326" s="172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  <c r="AML326"/>
      <c r="AMM326"/>
      <c r="AMN326"/>
      <c r="AMO326"/>
      <c r="AMP326"/>
      <c r="AMQ326"/>
      <c r="AMR326"/>
      <c r="AMS326"/>
      <c r="AMT326"/>
      <c r="AMU326"/>
      <c r="AMV326"/>
      <c r="AMW326"/>
      <c r="AMX326"/>
      <c r="AMY326"/>
      <c r="AMZ326"/>
      <c r="ANA326"/>
      <c r="ANB326"/>
      <c r="ANC326"/>
      <c r="AND326"/>
      <c r="ANE326"/>
      <c r="ANF326"/>
      <c r="ANG326"/>
      <c r="ANH326"/>
      <c r="ANI326"/>
      <c r="ANJ326"/>
    </row>
    <row r="327" spans="1:1050" x14ac:dyDescent="0.2">
      <c r="A327" s="694"/>
      <c r="D327" s="172"/>
      <c r="E327" s="172"/>
      <c r="F327" s="172"/>
      <c r="G327" s="172"/>
      <c r="H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172"/>
      <c r="BN327" s="172"/>
      <c r="BO327" s="172"/>
      <c r="BP327" s="172"/>
      <c r="BQ327" s="172"/>
      <c r="BR327" s="172"/>
      <c r="BS327" s="172"/>
      <c r="BT327" s="172"/>
      <c r="BU327" s="172"/>
      <c r="BV327" s="172"/>
      <c r="BW327" s="172"/>
      <c r="BX327" s="172"/>
      <c r="BY327" s="172"/>
      <c r="BZ327" s="172"/>
      <c r="CA327" s="172"/>
      <c r="CB327" s="172"/>
      <c r="CC327" s="172"/>
      <c r="CD327" s="172"/>
      <c r="CE327" s="172"/>
      <c r="CF327" s="172"/>
      <c r="CG327" s="172"/>
      <c r="CH327" s="172"/>
      <c r="CI327" s="172"/>
      <c r="CJ327" s="172"/>
      <c r="CK327" s="172"/>
      <c r="CL327" s="172"/>
      <c r="CM327" s="172"/>
      <c r="CN327" s="172"/>
      <c r="CO327" s="172"/>
      <c r="CP327" s="172"/>
      <c r="CQ327" s="172"/>
      <c r="CR327" s="172"/>
      <c r="CS327" s="172"/>
      <c r="CT327" s="172"/>
      <c r="CU327" s="172"/>
      <c r="DA327" s="172"/>
      <c r="DG327" s="172"/>
      <c r="DI327" s="172"/>
      <c r="DJ327" s="172"/>
      <c r="DK327" s="172"/>
      <c r="DL327" s="172"/>
      <c r="DM327" s="172"/>
      <c r="DN327" s="172"/>
      <c r="DO327" s="172"/>
      <c r="DP327" s="172"/>
      <c r="DQ327" s="172"/>
      <c r="DR327" s="172"/>
      <c r="DS327" s="172"/>
      <c r="DT327" s="172"/>
      <c r="DU327" s="172"/>
      <c r="DV327" s="172"/>
      <c r="DW327" s="172"/>
      <c r="DX327" s="172"/>
      <c r="DZ327" s="172"/>
      <c r="EA327" s="172"/>
      <c r="EK327" s="172"/>
      <c r="EL327" s="172"/>
      <c r="EM327" s="172"/>
      <c r="EN327" s="172"/>
      <c r="EO327" s="172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  <c r="AML327"/>
      <c r="AMM327"/>
      <c r="AMN327"/>
      <c r="AMO327"/>
      <c r="AMP327"/>
      <c r="AMQ327"/>
      <c r="AMR327"/>
      <c r="AMS327"/>
      <c r="AMT327"/>
      <c r="AMU327"/>
      <c r="AMV327"/>
      <c r="AMW327"/>
      <c r="AMX327"/>
      <c r="AMY327"/>
      <c r="AMZ327"/>
      <c r="ANA327"/>
      <c r="ANB327"/>
      <c r="ANC327"/>
      <c r="AND327"/>
      <c r="ANE327"/>
      <c r="ANF327"/>
      <c r="ANG327"/>
      <c r="ANH327"/>
      <c r="ANI327"/>
      <c r="ANJ327"/>
    </row>
    <row r="328" spans="1:1050" x14ac:dyDescent="0.2">
      <c r="A328" s="694"/>
      <c r="D328" s="172"/>
      <c r="E328" s="172"/>
      <c r="F328" s="172"/>
      <c r="G328" s="172"/>
      <c r="H328" s="172"/>
      <c r="J328" s="172"/>
      <c r="K328" s="172"/>
      <c r="L328" s="172"/>
      <c r="M328" s="172"/>
      <c r="N328" s="172"/>
      <c r="O328" s="172"/>
      <c r="P328" s="172"/>
      <c r="Q328" s="172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  <c r="AX328" s="172"/>
      <c r="AY328" s="172"/>
      <c r="AZ328" s="172"/>
      <c r="BA328" s="172"/>
      <c r="BB328" s="172"/>
      <c r="BC328" s="172"/>
      <c r="BD328" s="172"/>
      <c r="BE328" s="172"/>
      <c r="BF328" s="172"/>
      <c r="BG328" s="172"/>
      <c r="BH328" s="172"/>
      <c r="BI328" s="172"/>
      <c r="BJ328" s="172"/>
      <c r="BK328" s="172"/>
      <c r="BL328" s="172"/>
      <c r="BM328" s="172"/>
      <c r="BN328" s="172"/>
      <c r="BO328" s="172"/>
      <c r="BP328" s="172"/>
      <c r="BQ328" s="172"/>
      <c r="BR328" s="172"/>
      <c r="BS328" s="172"/>
      <c r="BT328" s="172"/>
      <c r="BU328" s="172"/>
      <c r="BV328" s="172"/>
      <c r="BW328" s="172"/>
      <c r="BX328" s="172"/>
      <c r="BY328" s="172"/>
      <c r="BZ328" s="172"/>
      <c r="CA328" s="172"/>
      <c r="CB328" s="172"/>
      <c r="CC328" s="172"/>
      <c r="CD328" s="172"/>
      <c r="CE328" s="172"/>
      <c r="CF328" s="172"/>
      <c r="CG328" s="172"/>
      <c r="CH328" s="172"/>
      <c r="CI328" s="172"/>
      <c r="CJ328" s="172"/>
      <c r="CK328" s="172"/>
      <c r="CL328" s="172"/>
      <c r="CM328" s="172"/>
      <c r="CN328" s="172"/>
      <c r="CO328" s="172"/>
      <c r="CP328" s="172"/>
      <c r="CQ328" s="172"/>
      <c r="CR328" s="172"/>
      <c r="CS328" s="172"/>
      <c r="CT328" s="172"/>
      <c r="CU328" s="172"/>
      <c r="DA328" s="172"/>
      <c r="DG328" s="172"/>
      <c r="DI328" s="172"/>
      <c r="DJ328" s="172"/>
      <c r="DK328" s="172"/>
      <c r="DL328" s="172"/>
      <c r="DM328" s="172"/>
      <c r="DN328" s="172"/>
      <c r="DO328" s="172"/>
      <c r="DP328" s="172"/>
      <c r="DQ328" s="172"/>
      <c r="DR328" s="172"/>
      <c r="DS328" s="172"/>
      <c r="DT328" s="172"/>
      <c r="DU328" s="172"/>
      <c r="DV328" s="172"/>
      <c r="DW328" s="172"/>
      <c r="DX328" s="172"/>
      <c r="DZ328" s="172"/>
      <c r="EA328" s="172"/>
      <c r="EK328" s="172"/>
      <c r="EL328" s="172"/>
      <c r="EM328" s="172"/>
      <c r="EN328" s="172"/>
      <c r="EO328" s="172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  <c r="AML328"/>
      <c r="AMM328"/>
      <c r="AMN328"/>
      <c r="AMO328"/>
      <c r="AMP328"/>
      <c r="AMQ328"/>
      <c r="AMR328"/>
      <c r="AMS328"/>
      <c r="AMT328"/>
      <c r="AMU328"/>
      <c r="AMV328"/>
      <c r="AMW328"/>
      <c r="AMX328"/>
      <c r="AMY328"/>
      <c r="AMZ328"/>
      <c r="ANA328"/>
      <c r="ANB328"/>
      <c r="ANC328"/>
      <c r="AND328"/>
      <c r="ANE328"/>
      <c r="ANF328"/>
      <c r="ANG328"/>
      <c r="ANH328"/>
      <c r="ANI328"/>
      <c r="ANJ328"/>
    </row>
    <row r="329" spans="1:1050" x14ac:dyDescent="0.2">
      <c r="A329" s="694"/>
      <c r="D329" s="172"/>
      <c r="E329" s="172"/>
      <c r="F329" s="172"/>
      <c r="G329" s="172"/>
      <c r="H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  <c r="AX329" s="172"/>
      <c r="AY329" s="172"/>
      <c r="AZ329" s="172"/>
      <c r="BA329" s="172"/>
      <c r="BB329" s="172"/>
      <c r="BC329" s="172"/>
      <c r="BD329" s="172"/>
      <c r="BE329" s="172"/>
      <c r="BF329" s="172"/>
      <c r="BG329" s="172"/>
      <c r="BH329" s="172"/>
      <c r="BI329" s="172"/>
      <c r="BJ329" s="172"/>
      <c r="BK329" s="172"/>
      <c r="BL329" s="172"/>
      <c r="BM329" s="172"/>
      <c r="BN329" s="172"/>
      <c r="BO329" s="172"/>
      <c r="BP329" s="172"/>
      <c r="BQ329" s="172"/>
      <c r="BR329" s="172"/>
      <c r="BS329" s="172"/>
      <c r="BT329" s="172"/>
      <c r="BU329" s="172"/>
      <c r="BV329" s="172"/>
      <c r="BW329" s="172"/>
      <c r="BX329" s="172"/>
      <c r="BY329" s="172"/>
      <c r="BZ329" s="172"/>
      <c r="CA329" s="172"/>
      <c r="CB329" s="172"/>
      <c r="CC329" s="172"/>
      <c r="CD329" s="172"/>
      <c r="CE329" s="172"/>
      <c r="CF329" s="172"/>
      <c r="CG329" s="172"/>
      <c r="CH329" s="172"/>
      <c r="CI329" s="172"/>
      <c r="CJ329" s="172"/>
      <c r="CK329" s="172"/>
      <c r="CL329" s="172"/>
      <c r="CM329" s="172"/>
      <c r="CN329" s="172"/>
      <c r="CO329" s="172"/>
      <c r="CP329" s="172"/>
      <c r="CQ329" s="172"/>
      <c r="CR329" s="172"/>
      <c r="CS329" s="172"/>
      <c r="CT329" s="172"/>
      <c r="CU329" s="172"/>
      <c r="DA329" s="172"/>
      <c r="DG329" s="172"/>
      <c r="DI329" s="172"/>
      <c r="DJ329" s="172"/>
      <c r="DK329" s="172"/>
      <c r="DL329" s="172"/>
      <c r="DM329" s="172"/>
      <c r="DN329" s="172"/>
      <c r="DO329" s="172"/>
      <c r="DP329" s="172"/>
      <c r="DQ329" s="172"/>
      <c r="DR329" s="172"/>
      <c r="DS329" s="172"/>
      <c r="DT329" s="172"/>
      <c r="DU329" s="172"/>
      <c r="DV329" s="172"/>
      <c r="DW329" s="172"/>
      <c r="DX329" s="172"/>
      <c r="DZ329" s="172"/>
      <c r="EA329" s="172"/>
      <c r="EK329" s="172"/>
      <c r="EL329" s="172"/>
      <c r="EM329" s="172"/>
      <c r="EN329" s="172"/>
      <c r="EO329" s="172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  <c r="AML329"/>
      <c r="AMM329"/>
      <c r="AMN329"/>
      <c r="AMO329"/>
      <c r="AMP329"/>
      <c r="AMQ329"/>
      <c r="AMR329"/>
      <c r="AMS329"/>
      <c r="AMT329"/>
      <c r="AMU329"/>
      <c r="AMV329"/>
      <c r="AMW329"/>
      <c r="AMX329"/>
      <c r="AMY329"/>
      <c r="AMZ329"/>
      <c r="ANA329"/>
      <c r="ANB329"/>
      <c r="ANC329"/>
      <c r="AND329"/>
      <c r="ANE329"/>
      <c r="ANF329"/>
      <c r="ANG329"/>
      <c r="ANH329"/>
      <c r="ANI329"/>
      <c r="ANJ329"/>
    </row>
    <row r="330" spans="1:1050" x14ac:dyDescent="0.2">
      <c r="A330" s="694"/>
      <c r="D330" s="172"/>
      <c r="E330" s="172"/>
      <c r="F330" s="172"/>
      <c r="G330" s="172"/>
      <c r="H330" s="172"/>
      <c r="J330" s="172"/>
      <c r="K330" s="172"/>
      <c r="L330" s="172"/>
      <c r="M330" s="172"/>
      <c r="N330" s="172"/>
      <c r="O330" s="172"/>
      <c r="P330" s="172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  <c r="AX330" s="172"/>
      <c r="AY330" s="172"/>
      <c r="AZ330" s="172"/>
      <c r="BA330" s="172"/>
      <c r="BB330" s="172"/>
      <c r="BC330" s="172"/>
      <c r="BD330" s="172"/>
      <c r="BE330" s="172"/>
      <c r="BF330" s="172"/>
      <c r="BG330" s="172"/>
      <c r="BH330" s="172"/>
      <c r="BI330" s="172"/>
      <c r="BJ330" s="172"/>
      <c r="BK330" s="172"/>
      <c r="BL330" s="172"/>
      <c r="BM330" s="172"/>
      <c r="BN330" s="172"/>
      <c r="BO330" s="172"/>
      <c r="BP330" s="172"/>
      <c r="BQ330" s="172"/>
      <c r="BR330" s="172"/>
      <c r="BS330" s="172"/>
      <c r="BT330" s="172"/>
      <c r="BU330" s="172"/>
      <c r="BV330" s="172"/>
      <c r="BW330" s="172"/>
      <c r="BX330" s="172"/>
      <c r="BY330" s="172"/>
      <c r="BZ330" s="172"/>
      <c r="CA330" s="172"/>
      <c r="CB330" s="172"/>
      <c r="CC330" s="172"/>
      <c r="CD330" s="172"/>
      <c r="CE330" s="172"/>
      <c r="CF330" s="172"/>
      <c r="CG330" s="172"/>
      <c r="CH330" s="172"/>
      <c r="CI330" s="172"/>
      <c r="CJ330" s="172"/>
      <c r="CK330" s="172"/>
      <c r="CL330" s="172"/>
      <c r="CM330" s="172"/>
      <c r="CN330" s="172"/>
      <c r="CO330" s="172"/>
      <c r="CP330" s="172"/>
      <c r="CQ330" s="172"/>
      <c r="CR330" s="172"/>
      <c r="CS330" s="172"/>
      <c r="CT330" s="172"/>
      <c r="CU330" s="172"/>
      <c r="DA330" s="172"/>
      <c r="DG330" s="172"/>
      <c r="DI330" s="172"/>
      <c r="DJ330" s="172"/>
      <c r="DK330" s="172"/>
      <c r="DL330" s="172"/>
      <c r="DM330" s="172"/>
      <c r="DN330" s="172"/>
      <c r="DO330" s="172"/>
      <c r="DP330" s="172"/>
      <c r="DQ330" s="172"/>
      <c r="DR330" s="172"/>
      <c r="DS330" s="172"/>
      <c r="DT330" s="172"/>
      <c r="DU330" s="172"/>
      <c r="DV330" s="172"/>
      <c r="DW330" s="172"/>
      <c r="DX330" s="172"/>
      <c r="DZ330" s="172"/>
      <c r="EA330" s="172"/>
      <c r="EK330" s="172"/>
      <c r="EL330" s="172"/>
      <c r="EM330" s="172"/>
      <c r="EN330" s="172"/>
      <c r="EO330" s="172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  <c r="AML330"/>
      <c r="AMM330"/>
      <c r="AMN330"/>
      <c r="AMO330"/>
      <c r="AMP330"/>
      <c r="AMQ330"/>
      <c r="AMR330"/>
      <c r="AMS330"/>
      <c r="AMT330"/>
      <c r="AMU330"/>
      <c r="AMV330"/>
      <c r="AMW330"/>
      <c r="AMX330"/>
      <c r="AMY330"/>
      <c r="AMZ330"/>
      <c r="ANA330"/>
      <c r="ANB330"/>
      <c r="ANC330"/>
      <c r="AND330"/>
      <c r="ANE330"/>
      <c r="ANF330"/>
      <c r="ANG330"/>
      <c r="ANH330"/>
      <c r="ANI330"/>
      <c r="ANJ330"/>
    </row>
    <row r="331" spans="1:1050" x14ac:dyDescent="0.2">
      <c r="A331" s="694"/>
      <c r="D331" s="172"/>
      <c r="E331" s="172"/>
      <c r="F331" s="172"/>
      <c r="G331" s="172"/>
      <c r="H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  <c r="AX331" s="172"/>
      <c r="AY331" s="172"/>
      <c r="AZ331" s="172"/>
      <c r="BA331" s="172"/>
      <c r="BB331" s="172"/>
      <c r="BC331" s="172"/>
      <c r="BD331" s="172"/>
      <c r="BE331" s="172"/>
      <c r="BF331" s="172"/>
      <c r="BG331" s="172"/>
      <c r="BH331" s="172"/>
      <c r="BI331" s="172"/>
      <c r="BJ331" s="172"/>
      <c r="BK331" s="172"/>
      <c r="BL331" s="172"/>
      <c r="BM331" s="172"/>
      <c r="BN331" s="172"/>
      <c r="BO331" s="172"/>
      <c r="BP331" s="172"/>
      <c r="BQ331" s="172"/>
      <c r="BR331" s="172"/>
      <c r="BS331" s="172"/>
      <c r="BT331" s="172"/>
      <c r="BU331" s="172"/>
      <c r="BV331" s="172"/>
      <c r="BW331" s="172"/>
      <c r="BX331" s="172"/>
      <c r="BY331" s="172"/>
      <c r="BZ331" s="172"/>
      <c r="CA331" s="172"/>
      <c r="CB331" s="172"/>
      <c r="CC331" s="172"/>
      <c r="CD331" s="172"/>
      <c r="CE331" s="172"/>
      <c r="CF331" s="172"/>
      <c r="CG331" s="172"/>
      <c r="CH331" s="172"/>
      <c r="CI331" s="172"/>
      <c r="CJ331" s="172"/>
      <c r="CK331" s="172"/>
      <c r="CL331" s="172"/>
      <c r="CM331" s="172"/>
      <c r="CN331" s="172"/>
      <c r="CO331" s="172"/>
      <c r="CP331" s="172"/>
      <c r="CQ331" s="172"/>
      <c r="CR331" s="172"/>
      <c r="CS331" s="172"/>
      <c r="CT331" s="172"/>
      <c r="CU331" s="172"/>
      <c r="DA331" s="172"/>
      <c r="DG331" s="172"/>
      <c r="DI331" s="172"/>
      <c r="DJ331" s="172"/>
      <c r="DK331" s="172"/>
      <c r="DL331" s="172"/>
      <c r="DM331" s="172"/>
      <c r="DN331" s="172"/>
      <c r="DO331" s="172"/>
      <c r="DP331" s="172"/>
      <c r="DQ331" s="172"/>
      <c r="DR331" s="172"/>
      <c r="DS331" s="172"/>
      <c r="DT331" s="172"/>
      <c r="DU331" s="172"/>
      <c r="DV331" s="172"/>
      <c r="DW331" s="172"/>
      <c r="DX331" s="172"/>
      <c r="DZ331" s="172"/>
      <c r="EA331" s="172"/>
      <c r="EK331" s="172"/>
      <c r="EL331" s="172"/>
      <c r="EM331" s="172"/>
      <c r="EN331" s="172"/>
      <c r="EO331" s="172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  <c r="AML331"/>
      <c r="AMM331"/>
      <c r="AMN331"/>
      <c r="AMO331"/>
      <c r="AMP331"/>
      <c r="AMQ331"/>
      <c r="AMR331"/>
      <c r="AMS331"/>
      <c r="AMT331"/>
      <c r="AMU331"/>
      <c r="AMV331"/>
      <c r="AMW331"/>
      <c r="AMX331"/>
      <c r="AMY331"/>
      <c r="AMZ331"/>
      <c r="ANA331"/>
      <c r="ANB331"/>
      <c r="ANC331"/>
      <c r="AND331"/>
      <c r="ANE331"/>
      <c r="ANF331"/>
      <c r="ANG331"/>
      <c r="ANH331"/>
      <c r="ANI331"/>
      <c r="ANJ331"/>
    </row>
    <row r="332" spans="1:1050" x14ac:dyDescent="0.2">
      <c r="A332" s="694"/>
      <c r="D332" s="172"/>
      <c r="E332" s="172"/>
      <c r="F332" s="172"/>
      <c r="G332" s="172"/>
      <c r="H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  <c r="AX332" s="172"/>
      <c r="AY332" s="172"/>
      <c r="AZ332" s="172"/>
      <c r="BA332" s="172"/>
      <c r="BB332" s="172"/>
      <c r="BC332" s="172"/>
      <c r="BD332" s="172"/>
      <c r="BE332" s="172"/>
      <c r="BF332" s="172"/>
      <c r="BG332" s="172"/>
      <c r="BH332" s="172"/>
      <c r="BI332" s="172"/>
      <c r="BJ332" s="172"/>
      <c r="BK332" s="172"/>
      <c r="BL332" s="172"/>
      <c r="BM332" s="172"/>
      <c r="BN332" s="172"/>
      <c r="BO332" s="172"/>
      <c r="BP332" s="172"/>
      <c r="BQ332" s="172"/>
      <c r="BR332" s="172"/>
      <c r="BS332" s="172"/>
      <c r="BT332" s="172"/>
      <c r="BU332" s="172"/>
      <c r="BV332" s="172"/>
      <c r="BW332" s="172"/>
      <c r="BX332" s="172"/>
      <c r="BY332" s="172"/>
      <c r="BZ332" s="172"/>
      <c r="CA332" s="172"/>
      <c r="CB332" s="172"/>
      <c r="CC332" s="172"/>
      <c r="CD332" s="172"/>
      <c r="CE332" s="172"/>
      <c r="CF332" s="172"/>
      <c r="CG332" s="172"/>
      <c r="CH332" s="172"/>
      <c r="CI332" s="172"/>
      <c r="CJ332" s="172"/>
      <c r="CK332" s="172"/>
      <c r="CL332" s="172"/>
      <c r="CM332" s="172"/>
      <c r="CN332" s="172"/>
      <c r="CO332" s="172"/>
      <c r="CP332" s="172"/>
      <c r="CQ332" s="172"/>
      <c r="CR332" s="172"/>
      <c r="CS332" s="172"/>
      <c r="CT332" s="172"/>
      <c r="CU332" s="172"/>
      <c r="DA332" s="172"/>
      <c r="DG332" s="172"/>
      <c r="DI332" s="172"/>
      <c r="DJ332" s="172"/>
      <c r="DK332" s="172"/>
      <c r="DL332" s="172"/>
      <c r="DM332" s="172"/>
      <c r="DN332" s="172"/>
      <c r="DO332" s="172"/>
      <c r="DP332" s="172"/>
      <c r="DQ332" s="172"/>
      <c r="DR332" s="172"/>
      <c r="DS332" s="172"/>
      <c r="DT332" s="172"/>
      <c r="DU332" s="172"/>
      <c r="DV332" s="172"/>
      <c r="DW332" s="172"/>
      <c r="DX332" s="172"/>
      <c r="DZ332" s="172"/>
      <c r="EA332" s="172"/>
      <c r="EK332" s="172"/>
      <c r="EL332" s="172"/>
      <c r="EM332" s="172"/>
      <c r="EN332" s="172"/>
      <c r="EO332" s="17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  <c r="AML332"/>
      <c r="AMM332"/>
      <c r="AMN332"/>
      <c r="AMO332"/>
      <c r="AMP332"/>
      <c r="AMQ332"/>
      <c r="AMR332"/>
      <c r="AMS332"/>
      <c r="AMT332"/>
      <c r="AMU332"/>
      <c r="AMV332"/>
      <c r="AMW332"/>
      <c r="AMX332"/>
      <c r="AMY332"/>
      <c r="AMZ332"/>
      <c r="ANA332"/>
      <c r="ANB332"/>
      <c r="ANC332"/>
      <c r="AND332"/>
      <c r="ANE332"/>
      <c r="ANF332"/>
      <c r="ANG332"/>
      <c r="ANH332"/>
      <c r="ANI332"/>
      <c r="ANJ332"/>
    </row>
    <row r="333" spans="1:1050" x14ac:dyDescent="0.2">
      <c r="A333" s="694"/>
      <c r="D333" s="172"/>
      <c r="E333" s="172"/>
      <c r="F333" s="172"/>
      <c r="G333" s="172"/>
      <c r="H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  <c r="AW333" s="172"/>
      <c r="AX333" s="172"/>
      <c r="AY333" s="172"/>
      <c r="AZ333" s="172"/>
      <c r="BA333" s="172"/>
      <c r="BB333" s="172"/>
      <c r="BC333" s="172"/>
      <c r="BD333" s="172"/>
      <c r="BE333" s="172"/>
      <c r="BF333" s="172"/>
      <c r="BG333" s="172"/>
      <c r="BH333" s="172"/>
      <c r="BI333" s="172"/>
      <c r="BJ333" s="172"/>
      <c r="BK333" s="172"/>
      <c r="BL333" s="172"/>
      <c r="BM333" s="172"/>
      <c r="BN333" s="172"/>
      <c r="BO333" s="172"/>
      <c r="BP333" s="172"/>
      <c r="BQ333" s="172"/>
      <c r="BR333" s="172"/>
      <c r="BS333" s="172"/>
      <c r="BT333" s="172"/>
      <c r="BU333" s="172"/>
      <c r="BV333" s="172"/>
      <c r="BW333" s="172"/>
      <c r="BX333" s="172"/>
      <c r="BY333" s="172"/>
      <c r="BZ333" s="172"/>
      <c r="CA333" s="172"/>
      <c r="CB333" s="172"/>
      <c r="CC333" s="172"/>
      <c r="CD333" s="172"/>
      <c r="CE333" s="172"/>
      <c r="CF333" s="172"/>
      <c r="CG333" s="172"/>
      <c r="CH333" s="172"/>
      <c r="CI333" s="172"/>
      <c r="CJ333" s="172"/>
      <c r="CK333" s="172"/>
      <c r="CL333" s="172"/>
      <c r="CM333" s="172"/>
      <c r="CN333" s="172"/>
      <c r="CO333" s="172"/>
      <c r="CP333" s="172"/>
      <c r="CQ333" s="172"/>
      <c r="CR333" s="172"/>
      <c r="CS333" s="172"/>
      <c r="CT333" s="172"/>
      <c r="CU333" s="172"/>
      <c r="DA333" s="172"/>
      <c r="DG333" s="172"/>
      <c r="DI333" s="172"/>
      <c r="DJ333" s="172"/>
      <c r="DK333" s="172"/>
      <c r="DL333" s="172"/>
      <c r="DM333" s="172"/>
      <c r="DN333" s="172"/>
      <c r="DO333" s="172"/>
      <c r="DP333" s="172"/>
      <c r="DQ333" s="172"/>
      <c r="DR333" s="172"/>
      <c r="DS333" s="172"/>
      <c r="DT333" s="172"/>
      <c r="DU333" s="172"/>
      <c r="DV333" s="172"/>
      <c r="DW333" s="172"/>
      <c r="DX333" s="172"/>
      <c r="DZ333" s="172"/>
      <c r="EA333" s="172"/>
      <c r="EK333" s="172"/>
      <c r="EL333" s="172"/>
      <c r="EM333" s="172"/>
      <c r="EN333" s="172"/>
      <c r="EO333" s="172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  <c r="AMK333"/>
      <c r="AML333"/>
      <c r="AMM333"/>
      <c r="AMN333"/>
      <c r="AMO333"/>
      <c r="AMP333"/>
      <c r="AMQ333"/>
      <c r="AMR333"/>
      <c r="AMS333"/>
      <c r="AMT333"/>
      <c r="AMU333"/>
      <c r="AMV333"/>
      <c r="AMW333"/>
      <c r="AMX333"/>
      <c r="AMY333"/>
      <c r="AMZ333"/>
      <c r="ANA333"/>
      <c r="ANB333"/>
      <c r="ANC333"/>
      <c r="AND333"/>
      <c r="ANE333"/>
      <c r="ANF333"/>
      <c r="ANG333"/>
      <c r="ANH333"/>
      <c r="ANI333"/>
      <c r="ANJ333"/>
    </row>
    <row r="334" spans="1:1050" x14ac:dyDescent="0.2">
      <c r="A334" s="694"/>
      <c r="D334" s="172"/>
      <c r="E334" s="172"/>
      <c r="F334" s="172"/>
      <c r="G334" s="172"/>
      <c r="H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2"/>
      <c r="BB334" s="172"/>
      <c r="BC334" s="172"/>
      <c r="BD334" s="172"/>
      <c r="BE334" s="172"/>
      <c r="BF334" s="172"/>
      <c r="BG334" s="172"/>
      <c r="BH334" s="172"/>
      <c r="BI334" s="172"/>
      <c r="BJ334" s="172"/>
      <c r="BK334" s="172"/>
      <c r="BL334" s="172"/>
      <c r="BM334" s="172"/>
      <c r="BN334" s="172"/>
      <c r="BO334" s="172"/>
      <c r="BP334" s="172"/>
      <c r="BQ334" s="172"/>
      <c r="BR334" s="172"/>
      <c r="BS334" s="172"/>
      <c r="BT334" s="172"/>
      <c r="BU334" s="172"/>
      <c r="BV334" s="172"/>
      <c r="BW334" s="172"/>
      <c r="BX334" s="172"/>
      <c r="BY334" s="172"/>
      <c r="BZ334" s="172"/>
      <c r="CA334" s="172"/>
      <c r="CB334" s="172"/>
      <c r="CC334" s="172"/>
      <c r="CD334" s="172"/>
      <c r="CE334" s="172"/>
      <c r="CF334" s="172"/>
      <c r="CG334" s="172"/>
      <c r="CH334" s="172"/>
      <c r="CI334" s="172"/>
      <c r="CJ334" s="172"/>
      <c r="CK334" s="172"/>
      <c r="CL334" s="172"/>
      <c r="CM334" s="172"/>
      <c r="CN334" s="172"/>
      <c r="CO334" s="172"/>
      <c r="CP334" s="172"/>
      <c r="CQ334" s="172"/>
      <c r="CR334" s="172"/>
      <c r="CS334" s="172"/>
      <c r="CT334" s="172"/>
      <c r="CU334" s="172"/>
      <c r="DA334" s="172"/>
      <c r="DG334" s="172"/>
      <c r="DI334" s="172"/>
      <c r="DJ334" s="172"/>
      <c r="DK334" s="172"/>
      <c r="DL334" s="172"/>
      <c r="DM334" s="172"/>
      <c r="DN334" s="172"/>
      <c r="DO334" s="172"/>
      <c r="DP334" s="172"/>
      <c r="DQ334" s="172"/>
      <c r="DR334" s="172"/>
      <c r="DS334" s="172"/>
      <c r="DT334" s="172"/>
      <c r="DU334" s="172"/>
      <c r="DV334" s="172"/>
      <c r="DW334" s="172"/>
      <c r="DX334" s="172"/>
      <c r="DZ334" s="172"/>
      <c r="EA334" s="172"/>
      <c r="EK334" s="172"/>
      <c r="EL334" s="172"/>
      <c r="EM334" s="172"/>
      <c r="EN334" s="172"/>
      <c r="EO334" s="172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  <c r="AMK334"/>
      <c r="AML334"/>
      <c r="AMM334"/>
      <c r="AMN334"/>
      <c r="AMO334"/>
      <c r="AMP334"/>
      <c r="AMQ334"/>
      <c r="AMR334"/>
      <c r="AMS334"/>
      <c r="AMT334"/>
      <c r="AMU334"/>
      <c r="AMV334"/>
      <c r="AMW334"/>
      <c r="AMX334"/>
      <c r="AMY334"/>
      <c r="AMZ334"/>
      <c r="ANA334"/>
      <c r="ANB334"/>
      <c r="ANC334"/>
      <c r="AND334"/>
      <c r="ANE334"/>
      <c r="ANF334"/>
      <c r="ANG334"/>
      <c r="ANH334"/>
      <c r="ANI334"/>
      <c r="ANJ334"/>
    </row>
    <row r="335" spans="1:1050" x14ac:dyDescent="0.2">
      <c r="A335" s="694"/>
      <c r="D335" s="172"/>
      <c r="E335" s="172"/>
      <c r="F335" s="172"/>
      <c r="G335" s="172"/>
      <c r="H335" s="172"/>
      <c r="J335" s="172"/>
      <c r="K335" s="172"/>
      <c r="L335" s="172"/>
      <c r="M335" s="172"/>
      <c r="N335" s="172"/>
      <c r="O335" s="172"/>
      <c r="P335" s="172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2"/>
      <c r="BB335" s="172"/>
      <c r="BC335" s="172"/>
      <c r="BD335" s="172"/>
      <c r="BE335" s="172"/>
      <c r="BF335" s="172"/>
      <c r="BG335" s="172"/>
      <c r="BH335" s="172"/>
      <c r="BI335" s="172"/>
      <c r="BJ335" s="172"/>
      <c r="BK335" s="172"/>
      <c r="BL335" s="172"/>
      <c r="BM335" s="172"/>
      <c r="BN335" s="172"/>
      <c r="BO335" s="172"/>
      <c r="BP335" s="172"/>
      <c r="BQ335" s="172"/>
      <c r="BR335" s="172"/>
      <c r="BS335" s="172"/>
      <c r="BT335" s="172"/>
      <c r="BU335" s="172"/>
      <c r="BV335" s="172"/>
      <c r="BW335" s="172"/>
      <c r="BX335" s="172"/>
      <c r="BY335" s="172"/>
      <c r="BZ335" s="172"/>
      <c r="CA335" s="172"/>
      <c r="CB335" s="172"/>
      <c r="CC335" s="172"/>
      <c r="CD335" s="172"/>
      <c r="CE335" s="172"/>
      <c r="CF335" s="172"/>
      <c r="CG335" s="172"/>
      <c r="CH335" s="172"/>
      <c r="CI335" s="172"/>
      <c r="CJ335" s="172"/>
      <c r="CK335" s="172"/>
      <c r="CL335" s="172"/>
      <c r="CM335" s="172"/>
      <c r="CN335" s="172"/>
      <c r="CO335" s="172"/>
      <c r="CP335" s="172"/>
      <c r="CQ335" s="172"/>
      <c r="CR335" s="172"/>
      <c r="CS335" s="172"/>
      <c r="CT335" s="172"/>
      <c r="CU335" s="172"/>
      <c r="DA335" s="172"/>
      <c r="DG335" s="172"/>
      <c r="DI335" s="172"/>
      <c r="DJ335" s="172"/>
      <c r="DK335" s="172"/>
      <c r="DL335" s="172"/>
      <c r="DM335" s="172"/>
      <c r="DN335" s="172"/>
      <c r="DO335" s="172"/>
      <c r="DP335" s="172"/>
      <c r="DQ335" s="172"/>
      <c r="DR335" s="172"/>
      <c r="DS335" s="172"/>
      <c r="DT335" s="172"/>
      <c r="DU335" s="172"/>
      <c r="DV335" s="172"/>
      <c r="DW335" s="172"/>
      <c r="DX335" s="172"/>
      <c r="DZ335" s="172"/>
      <c r="EA335" s="172"/>
      <c r="EK335" s="172"/>
      <c r="EL335" s="172"/>
      <c r="EM335" s="172"/>
      <c r="EN335" s="172"/>
      <c r="EO335" s="172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  <c r="AML335"/>
      <c r="AMM335"/>
      <c r="AMN335"/>
      <c r="AMO335"/>
      <c r="AMP335"/>
      <c r="AMQ335"/>
      <c r="AMR335"/>
      <c r="AMS335"/>
      <c r="AMT335"/>
      <c r="AMU335"/>
      <c r="AMV335"/>
      <c r="AMW335"/>
      <c r="AMX335"/>
      <c r="AMY335"/>
      <c r="AMZ335"/>
      <c r="ANA335"/>
      <c r="ANB335"/>
      <c r="ANC335"/>
      <c r="AND335"/>
      <c r="ANE335"/>
      <c r="ANF335"/>
      <c r="ANG335"/>
      <c r="ANH335"/>
      <c r="ANI335"/>
      <c r="ANJ335"/>
    </row>
    <row r="336" spans="1:1050" x14ac:dyDescent="0.2">
      <c r="A336" s="694"/>
      <c r="D336" s="172"/>
      <c r="E336" s="172"/>
      <c r="F336" s="172"/>
      <c r="G336" s="172"/>
      <c r="H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172"/>
      <c r="BN336" s="172"/>
      <c r="BO336" s="172"/>
      <c r="BP336" s="172"/>
      <c r="BQ336" s="172"/>
      <c r="BR336" s="172"/>
      <c r="BS336" s="172"/>
      <c r="BT336" s="172"/>
      <c r="BU336" s="172"/>
      <c r="BV336" s="172"/>
      <c r="BW336" s="172"/>
      <c r="BX336" s="172"/>
      <c r="BY336" s="172"/>
      <c r="BZ336" s="172"/>
      <c r="CA336" s="172"/>
      <c r="CB336" s="172"/>
      <c r="CC336" s="172"/>
      <c r="CD336" s="172"/>
      <c r="CE336" s="172"/>
      <c r="CF336" s="172"/>
      <c r="CG336" s="172"/>
      <c r="CH336" s="172"/>
      <c r="CI336" s="172"/>
      <c r="CJ336" s="172"/>
      <c r="CK336" s="172"/>
      <c r="CL336" s="172"/>
      <c r="CM336" s="172"/>
      <c r="CN336" s="172"/>
      <c r="CO336" s="172"/>
      <c r="CP336" s="172"/>
      <c r="CQ336" s="172"/>
      <c r="CR336" s="172"/>
      <c r="CS336" s="172"/>
      <c r="CT336" s="172"/>
      <c r="CU336" s="172"/>
      <c r="DA336" s="172"/>
      <c r="DG336" s="172"/>
      <c r="DI336" s="172"/>
      <c r="DJ336" s="172"/>
      <c r="DK336" s="172"/>
      <c r="DL336" s="172"/>
      <c r="DM336" s="172"/>
      <c r="DN336" s="172"/>
      <c r="DO336" s="172"/>
      <c r="DP336" s="172"/>
      <c r="DQ336" s="172"/>
      <c r="DR336" s="172"/>
      <c r="DS336" s="172"/>
      <c r="DT336" s="172"/>
      <c r="DU336" s="172"/>
      <c r="DV336" s="172"/>
      <c r="DW336" s="172"/>
      <c r="DX336" s="172"/>
      <c r="DZ336" s="172"/>
      <c r="EA336" s="172"/>
      <c r="EK336" s="172"/>
      <c r="EL336" s="172"/>
      <c r="EM336" s="172"/>
      <c r="EN336" s="172"/>
      <c r="EO336" s="172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  <c r="AMK336"/>
      <c r="AML336"/>
      <c r="AMM336"/>
      <c r="AMN336"/>
      <c r="AMO336"/>
      <c r="AMP336"/>
      <c r="AMQ336"/>
      <c r="AMR336"/>
      <c r="AMS336"/>
      <c r="AMT336"/>
      <c r="AMU336"/>
      <c r="AMV336"/>
      <c r="AMW336"/>
      <c r="AMX336"/>
      <c r="AMY336"/>
      <c r="AMZ336"/>
      <c r="ANA336"/>
      <c r="ANB336"/>
      <c r="ANC336"/>
      <c r="AND336"/>
      <c r="ANE336"/>
      <c r="ANF336"/>
      <c r="ANG336"/>
      <c r="ANH336"/>
      <c r="ANI336"/>
      <c r="ANJ336"/>
    </row>
    <row r="337" spans="1:1050" x14ac:dyDescent="0.2">
      <c r="A337" s="694"/>
      <c r="D337" s="172"/>
      <c r="E337" s="172"/>
      <c r="F337" s="172"/>
      <c r="G337" s="172"/>
      <c r="H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172"/>
      <c r="BN337" s="172"/>
      <c r="BO337" s="172"/>
      <c r="BP337" s="172"/>
      <c r="BQ337" s="172"/>
      <c r="BR337" s="172"/>
      <c r="BS337" s="172"/>
      <c r="BT337" s="172"/>
      <c r="BU337" s="172"/>
      <c r="BV337" s="172"/>
      <c r="BW337" s="172"/>
      <c r="BX337" s="172"/>
      <c r="BY337" s="172"/>
      <c r="BZ337" s="172"/>
      <c r="CA337" s="172"/>
      <c r="CB337" s="172"/>
      <c r="CC337" s="172"/>
      <c r="CD337" s="172"/>
      <c r="CE337" s="172"/>
      <c r="CF337" s="172"/>
      <c r="CG337" s="172"/>
      <c r="CH337" s="172"/>
      <c r="CI337" s="172"/>
      <c r="CJ337" s="172"/>
      <c r="CK337" s="172"/>
      <c r="CL337" s="172"/>
      <c r="CM337" s="172"/>
      <c r="CN337" s="172"/>
      <c r="CO337" s="172"/>
      <c r="CP337" s="172"/>
      <c r="CQ337" s="172"/>
      <c r="CR337" s="172"/>
      <c r="CS337" s="172"/>
      <c r="CT337" s="172"/>
      <c r="CU337" s="172"/>
      <c r="DA337" s="172"/>
      <c r="DG337" s="172"/>
      <c r="DI337" s="172"/>
      <c r="DJ337" s="172"/>
      <c r="DK337" s="172"/>
      <c r="DL337" s="172"/>
      <c r="DM337" s="172"/>
      <c r="DN337" s="172"/>
      <c r="DO337" s="172"/>
      <c r="DP337" s="172"/>
      <c r="DQ337" s="172"/>
      <c r="DR337" s="172"/>
      <c r="DS337" s="172"/>
      <c r="DT337" s="172"/>
      <c r="DU337" s="172"/>
      <c r="DV337" s="172"/>
      <c r="DW337" s="172"/>
      <c r="DX337" s="172"/>
      <c r="DZ337" s="172"/>
      <c r="EA337" s="172"/>
      <c r="EK337" s="172"/>
      <c r="EL337" s="172"/>
      <c r="EM337" s="172"/>
      <c r="EN337" s="172"/>
      <c r="EO337" s="172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  <c r="AMK337"/>
      <c r="AML337"/>
      <c r="AMM337"/>
      <c r="AMN337"/>
      <c r="AMO337"/>
      <c r="AMP337"/>
      <c r="AMQ337"/>
      <c r="AMR337"/>
      <c r="AMS337"/>
      <c r="AMT337"/>
      <c r="AMU337"/>
      <c r="AMV337"/>
      <c r="AMW337"/>
      <c r="AMX337"/>
      <c r="AMY337"/>
      <c r="AMZ337"/>
      <c r="ANA337"/>
      <c r="ANB337"/>
      <c r="ANC337"/>
      <c r="AND337"/>
      <c r="ANE337"/>
      <c r="ANF337"/>
      <c r="ANG337"/>
      <c r="ANH337"/>
      <c r="ANI337"/>
      <c r="ANJ337"/>
    </row>
    <row r="338" spans="1:1050" x14ac:dyDescent="0.2">
      <c r="A338" s="694"/>
      <c r="D338" s="172"/>
      <c r="E338" s="172"/>
      <c r="F338" s="172"/>
      <c r="G338" s="172"/>
      <c r="H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172"/>
      <c r="BN338" s="172"/>
      <c r="BO338" s="172"/>
      <c r="BP338" s="172"/>
      <c r="BQ338" s="172"/>
      <c r="BR338" s="172"/>
      <c r="BS338" s="172"/>
      <c r="BT338" s="172"/>
      <c r="BU338" s="172"/>
      <c r="BV338" s="172"/>
      <c r="BW338" s="172"/>
      <c r="BX338" s="172"/>
      <c r="BY338" s="172"/>
      <c r="BZ338" s="172"/>
      <c r="CA338" s="172"/>
      <c r="CB338" s="172"/>
      <c r="CC338" s="172"/>
      <c r="CD338" s="172"/>
      <c r="CE338" s="172"/>
      <c r="CF338" s="172"/>
      <c r="CG338" s="172"/>
      <c r="CH338" s="172"/>
      <c r="CI338" s="172"/>
      <c r="CJ338" s="172"/>
      <c r="CK338" s="172"/>
      <c r="CL338" s="172"/>
      <c r="CM338" s="172"/>
      <c r="CN338" s="172"/>
      <c r="CO338" s="172"/>
      <c r="CP338" s="172"/>
      <c r="CQ338" s="172"/>
      <c r="CR338" s="172"/>
      <c r="CS338" s="172"/>
      <c r="CT338" s="172"/>
      <c r="CU338" s="172"/>
      <c r="DA338" s="172"/>
      <c r="DG338" s="172"/>
      <c r="DI338" s="172"/>
      <c r="DJ338" s="172"/>
      <c r="DK338" s="172"/>
      <c r="DL338" s="172"/>
      <c r="DM338" s="172"/>
      <c r="DN338" s="172"/>
      <c r="DO338" s="172"/>
      <c r="DP338" s="172"/>
      <c r="DQ338" s="172"/>
      <c r="DR338" s="172"/>
      <c r="DS338" s="172"/>
      <c r="DT338" s="172"/>
      <c r="DU338" s="172"/>
      <c r="DV338" s="172"/>
      <c r="DW338" s="172"/>
      <c r="DX338" s="172"/>
      <c r="DZ338" s="172"/>
      <c r="EA338" s="172"/>
      <c r="EK338" s="172"/>
      <c r="EL338" s="172"/>
      <c r="EM338" s="172"/>
      <c r="EN338" s="172"/>
      <c r="EO338" s="172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  <c r="AMK338"/>
      <c r="AML338"/>
      <c r="AMM338"/>
      <c r="AMN338"/>
      <c r="AMO338"/>
      <c r="AMP338"/>
      <c r="AMQ338"/>
      <c r="AMR338"/>
      <c r="AMS338"/>
      <c r="AMT338"/>
      <c r="AMU338"/>
      <c r="AMV338"/>
      <c r="AMW338"/>
      <c r="AMX338"/>
      <c r="AMY338"/>
      <c r="AMZ338"/>
      <c r="ANA338"/>
      <c r="ANB338"/>
      <c r="ANC338"/>
      <c r="AND338"/>
      <c r="ANE338"/>
      <c r="ANF338"/>
      <c r="ANG338"/>
      <c r="ANH338"/>
      <c r="ANI338"/>
      <c r="ANJ338"/>
    </row>
    <row r="339" spans="1:1050" x14ac:dyDescent="0.2">
      <c r="A339" s="694"/>
      <c r="D339" s="172"/>
      <c r="E339" s="172"/>
      <c r="F339" s="172"/>
      <c r="G339" s="172"/>
      <c r="H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2"/>
      <c r="BO339" s="172"/>
      <c r="BP339" s="172"/>
      <c r="BQ339" s="172"/>
      <c r="BR339" s="172"/>
      <c r="BS339" s="172"/>
      <c r="BT339" s="172"/>
      <c r="BU339" s="172"/>
      <c r="BV339" s="172"/>
      <c r="BW339" s="172"/>
      <c r="BX339" s="172"/>
      <c r="BY339" s="172"/>
      <c r="BZ339" s="172"/>
      <c r="CA339" s="172"/>
      <c r="CB339" s="172"/>
      <c r="CC339" s="172"/>
      <c r="CD339" s="172"/>
      <c r="CE339" s="172"/>
      <c r="CF339" s="172"/>
      <c r="CG339" s="172"/>
      <c r="CH339" s="172"/>
      <c r="CI339" s="172"/>
      <c r="CJ339" s="172"/>
      <c r="CK339" s="172"/>
      <c r="CL339" s="172"/>
      <c r="CM339" s="172"/>
      <c r="CN339" s="172"/>
      <c r="CO339" s="172"/>
      <c r="CP339" s="172"/>
      <c r="CQ339" s="172"/>
      <c r="CR339" s="172"/>
      <c r="CS339" s="172"/>
      <c r="CT339" s="172"/>
      <c r="CU339" s="172"/>
      <c r="DA339" s="172"/>
      <c r="DG339" s="172"/>
      <c r="DI339" s="172"/>
      <c r="DJ339" s="172"/>
      <c r="DK339" s="172"/>
      <c r="DL339" s="172"/>
      <c r="DM339" s="172"/>
      <c r="DN339" s="172"/>
      <c r="DO339" s="172"/>
      <c r="DP339" s="172"/>
      <c r="DQ339" s="172"/>
      <c r="DR339" s="172"/>
      <c r="DS339" s="172"/>
      <c r="DT339" s="172"/>
      <c r="DU339" s="172"/>
      <c r="DV339" s="172"/>
      <c r="DW339" s="172"/>
      <c r="DX339" s="172"/>
      <c r="DZ339" s="172"/>
      <c r="EA339" s="172"/>
      <c r="EK339" s="172"/>
      <c r="EL339" s="172"/>
      <c r="EM339" s="172"/>
      <c r="EN339" s="172"/>
      <c r="EO339" s="172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  <c r="AMK339"/>
      <c r="AML339"/>
      <c r="AMM339"/>
      <c r="AMN339"/>
      <c r="AMO339"/>
      <c r="AMP339"/>
      <c r="AMQ339"/>
      <c r="AMR339"/>
      <c r="AMS339"/>
      <c r="AMT339"/>
      <c r="AMU339"/>
      <c r="AMV339"/>
      <c r="AMW339"/>
      <c r="AMX339"/>
      <c r="AMY339"/>
      <c r="AMZ339"/>
      <c r="ANA339"/>
      <c r="ANB339"/>
      <c r="ANC339"/>
      <c r="AND339"/>
      <c r="ANE339"/>
      <c r="ANF339"/>
      <c r="ANG339"/>
      <c r="ANH339"/>
      <c r="ANI339"/>
      <c r="ANJ339"/>
    </row>
    <row r="340" spans="1:1050" x14ac:dyDescent="0.2">
      <c r="A340" s="694"/>
      <c r="D340" s="172"/>
      <c r="E340" s="172"/>
      <c r="F340" s="172"/>
      <c r="G340" s="172"/>
      <c r="H340" s="172"/>
      <c r="J340" s="172"/>
      <c r="K340" s="17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172"/>
      <c r="BN340" s="172"/>
      <c r="BO340" s="172"/>
      <c r="BP340" s="172"/>
      <c r="BQ340" s="172"/>
      <c r="BR340" s="172"/>
      <c r="BS340" s="172"/>
      <c r="BT340" s="172"/>
      <c r="BU340" s="172"/>
      <c r="BV340" s="172"/>
      <c r="BW340" s="172"/>
      <c r="BX340" s="172"/>
      <c r="BY340" s="172"/>
      <c r="BZ340" s="172"/>
      <c r="CA340" s="172"/>
      <c r="CB340" s="172"/>
      <c r="CC340" s="172"/>
      <c r="CD340" s="172"/>
      <c r="CE340" s="172"/>
      <c r="CF340" s="172"/>
      <c r="CG340" s="172"/>
      <c r="CH340" s="172"/>
      <c r="CI340" s="172"/>
      <c r="CJ340" s="172"/>
      <c r="CK340" s="172"/>
      <c r="CL340" s="172"/>
      <c r="CM340" s="172"/>
      <c r="CN340" s="172"/>
      <c r="CO340" s="172"/>
      <c r="CP340" s="172"/>
      <c r="CQ340" s="172"/>
      <c r="CR340" s="172"/>
      <c r="CS340" s="172"/>
      <c r="CT340" s="172"/>
      <c r="CU340" s="172"/>
      <c r="DA340" s="172"/>
      <c r="DG340" s="172"/>
      <c r="DI340" s="172"/>
      <c r="DJ340" s="172"/>
      <c r="DK340" s="172"/>
      <c r="DL340" s="172"/>
      <c r="DM340" s="172"/>
      <c r="DN340" s="172"/>
      <c r="DO340" s="172"/>
      <c r="DP340" s="172"/>
      <c r="DQ340" s="172"/>
      <c r="DR340" s="172"/>
      <c r="DS340" s="172"/>
      <c r="DT340" s="172"/>
      <c r="DU340" s="172"/>
      <c r="DV340" s="172"/>
      <c r="DW340" s="172"/>
      <c r="DX340" s="172"/>
      <c r="DZ340" s="172"/>
      <c r="EA340" s="172"/>
      <c r="EK340" s="172"/>
      <c r="EL340" s="172"/>
      <c r="EM340" s="172"/>
      <c r="EN340" s="172"/>
      <c r="EO340" s="172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  <c r="AML340"/>
      <c r="AMM340"/>
      <c r="AMN340"/>
      <c r="AMO340"/>
      <c r="AMP340"/>
      <c r="AMQ340"/>
      <c r="AMR340"/>
      <c r="AMS340"/>
      <c r="AMT340"/>
      <c r="AMU340"/>
      <c r="AMV340"/>
      <c r="AMW340"/>
      <c r="AMX340"/>
      <c r="AMY340"/>
      <c r="AMZ340"/>
      <c r="ANA340"/>
      <c r="ANB340"/>
      <c r="ANC340"/>
      <c r="AND340"/>
      <c r="ANE340"/>
      <c r="ANF340"/>
      <c r="ANG340"/>
      <c r="ANH340"/>
      <c r="ANI340"/>
      <c r="ANJ340"/>
    </row>
    <row r="341" spans="1:1050" x14ac:dyDescent="0.2">
      <c r="A341" s="694"/>
      <c r="D341" s="172"/>
      <c r="E341" s="172"/>
      <c r="F341" s="172"/>
      <c r="G341" s="172"/>
      <c r="H341" s="172"/>
      <c r="J341" s="172"/>
      <c r="K341" s="17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172"/>
      <c r="BN341" s="172"/>
      <c r="BO341" s="172"/>
      <c r="BP341" s="172"/>
      <c r="BQ341" s="172"/>
      <c r="BR341" s="172"/>
      <c r="BS341" s="172"/>
      <c r="BT341" s="172"/>
      <c r="BU341" s="172"/>
      <c r="BV341" s="172"/>
      <c r="BW341" s="172"/>
      <c r="BX341" s="172"/>
      <c r="BY341" s="172"/>
      <c r="BZ341" s="172"/>
      <c r="CA341" s="172"/>
      <c r="CB341" s="172"/>
      <c r="CC341" s="172"/>
      <c r="CD341" s="172"/>
      <c r="CE341" s="172"/>
      <c r="CF341" s="172"/>
      <c r="CG341" s="172"/>
      <c r="CH341" s="172"/>
      <c r="CI341" s="172"/>
      <c r="CJ341" s="172"/>
      <c r="CK341" s="172"/>
      <c r="CL341" s="172"/>
      <c r="CM341" s="172"/>
      <c r="CN341" s="172"/>
      <c r="CO341" s="172"/>
      <c r="CP341" s="172"/>
      <c r="CQ341" s="172"/>
      <c r="CR341" s="172"/>
      <c r="CS341" s="172"/>
      <c r="CT341" s="172"/>
      <c r="CU341" s="172"/>
      <c r="DA341" s="172"/>
      <c r="DG341" s="172"/>
      <c r="DI341" s="172"/>
      <c r="DJ341" s="172"/>
      <c r="DK341" s="172"/>
      <c r="DL341" s="172"/>
      <c r="DM341" s="172"/>
      <c r="DN341" s="172"/>
      <c r="DO341" s="172"/>
      <c r="DP341" s="172"/>
      <c r="DQ341" s="172"/>
      <c r="DR341" s="172"/>
      <c r="DS341" s="172"/>
      <c r="DT341" s="172"/>
      <c r="DU341" s="172"/>
      <c r="DV341" s="172"/>
      <c r="DW341" s="172"/>
      <c r="DX341" s="172"/>
      <c r="DZ341" s="172"/>
      <c r="EA341" s="172"/>
      <c r="EK341" s="172"/>
      <c r="EL341" s="172"/>
      <c r="EM341" s="172"/>
      <c r="EN341" s="172"/>
      <c r="EO341" s="172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  <c r="AMK341"/>
      <c r="AML341"/>
      <c r="AMM341"/>
      <c r="AMN341"/>
      <c r="AMO341"/>
      <c r="AMP341"/>
      <c r="AMQ341"/>
      <c r="AMR341"/>
      <c r="AMS341"/>
      <c r="AMT341"/>
      <c r="AMU341"/>
      <c r="AMV341"/>
      <c r="AMW341"/>
      <c r="AMX341"/>
      <c r="AMY341"/>
      <c r="AMZ341"/>
      <c r="ANA341"/>
      <c r="ANB341"/>
      <c r="ANC341"/>
      <c r="AND341"/>
      <c r="ANE341"/>
      <c r="ANF341"/>
      <c r="ANG341"/>
      <c r="ANH341"/>
      <c r="ANI341"/>
      <c r="ANJ341"/>
    </row>
    <row r="342" spans="1:1050" x14ac:dyDescent="0.2">
      <c r="A342" s="694"/>
      <c r="D342" s="172"/>
      <c r="E342" s="172"/>
      <c r="F342" s="172"/>
      <c r="G342" s="172"/>
      <c r="H342" s="172"/>
      <c r="J342" s="172"/>
      <c r="K342" s="17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  <c r="BU342" s="172"/>
      <c r="BV342" s="172"/>
      <c r="BW342" s="172"/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2"/>
      <c r="CL342" s="172"/>
      <c r="CM342" s="172"/>
      <c r="CN342" s="172"/>
      <c r="CO342" s="172"/>
      <c r="CP342" s="172"/>
      <c r="CQ342" s="172"/>
      <c r="CR342" s="172"/>
      <c r="CS342" s="172"/>
      <c r="CT342" s="172"/>
      <c r="CU342" s="172"/>
      <c r="DA342" s="172"/>
      <c r="DG342" s="172"/>
      <c r="DI342" s="172"/>
      <c r="DJ342" s="172"/>
      <c r="DK342" s="172"/>
      <c r="DL342" s="172"/>
      <c r="DM342" s="172"/>
      <c r="DN342" s="172"/>
      <c r="DO342" s="172"/>
      <c r="DP342" s="172"/>
      <c r="DQ342" s="172"/>
      <c r="DR342" s="172"/>
      <c r="DS342" s="172"/>
      <c r="DT342" s="172"/>
      <c r="DU342" s="172"/>
      <c r="DV342" s="172"/>
      <c r="DW342" s="172"/>
      <c r="DX342" s="172"/>
      <c r="DZ342" s="172"/>
      <c r="EA342" s="172"/>
      <c r="EK342" s="172"/>
      <c r="EL342" s="172"/>
      <c r="EM342" s="172"/>
      <c r="EN342" s="172"/>
      <c r="EO342" s="17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  <c r="AMK342"/>
      <c r="AML342"/>
      <c r="AMM342"/>
      <c r="AMN342"/>
      <c r="AMO342"/>
      <c r="AMP342"/>
      <c r="AMQ342"/>
      <c r="AMR342"/>
      <c r="AMS342"/>
      <c r="AMT342"/>
      <c r="AMU342"/>
      <c r="AMV342"/>
      <c r="AMW342"/>
      <c r="AMX342"/>
      <c r="AMY342"/>
      <c r="AMZ342"/>
      <c r="ANA342"/>
      <c r="ANB342"/>
      <c r="ANC342"/>
      <c r="AND342"/>
      <c r="ANE342"/>
      <c r="ANF342"/>
      <c r="ANG342"/>
      <c r="ANH342"/>
      <c r="ANI342"/>
      <c r="ANJ342"/>
    </row>
    <row r="343" spans="1:1050" x14ac:dyDescent="0.2">
      <c r="A343" s="694"/>
      <c r="D343" s="172"/>
      <c r="E343" s="172"/>
      <c r="F343" s="172"/>
      <c r="G343" s="172"/>
      <c r="H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  <c r="BO343" s="172"/>
      <c r="BP343" s="172"/>
      <c r="BQ343" s="172"/>
      <c r="BR343" s="172"/>
      <c r="BS343" s="172"/>
      <c r="BT343" s="172"/>
      <c r="BU343" s="172"/>
      <c r="BV343" s="172"/>
      <c r="BW343" s="172"/>
      <c r="BX343" s="172"/>
      <c r="BY343" s="172"/>
      <c r="BZ343" s="172"/>
      <c r="CA343" s="172"/>
      <c r="CB343" s="172"/>
      <c r="CC343" s="172"/>
      <c r="CD343" s="172"/>
      <c r="CE343" s="172"/>
      <c r="CF343" s="172"/>
      <c r="CG343" s="172"/>
      <c r="CH343" s="172"/>
      <c r="CI343" s="172"/>
      <c r="CJ343" s="172"/>
      <c r="CK343" s="172"/>
      <c r="CL343" s="172"/>
      <c r="CM343" s="172"/>
      <c r="CN343" s="172"/>
      <c r="CO343" s="172"/>
      <c r="CP343" s="172"/>
      <c r="CQ343" s="172"/>
      <c r="CR343" s="172"/>
      <c r="CS343" s="172"/>
      <c r="CT343" s="172"/>
      <c r="CU343" s="172"/>
      <c r="DA343" s="172"/>
      <c r="DG343" s="172"/>
      <c r="DI343" s="172"/>
      <c r="DJ343" s="172"/>
      <c r="DK343" s="172"/>
      <c r="DL343" s="172"/>
      <c r="DM343" s="172"/>
      <c r="DN343" s="172"/>
      <c r="DO343" s="172"/>
      <c r="DP343" s="172"/>
      <c r="DQ343" s="172"/>
      <c r="DR343" s="172"/>
      <c r="DS343" s="172"/>
      <c r="DT343" s="172"/>
      <c r="DU343" s="172"/>
      <c r="DV343" s="172"/>
      <c r="DW343" s="172"/>
      <c r="DX343" s="172"/>
      <c r="DZ343" s="172"/>
      <c r="EA343" s="172"/>
      <c r="EK343" s="172"/>
      <c r="EL343" s="172"/>
      <c r="EM343" s="172"/>
      <c r="EN343" s="172"/>
      <c r="EO343" s="172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  <c r="AMK343"/>
      <c r="AML343"/>
      <c r="AMM343"/>
      <c r="AMN343"/>
      <c r="AMO343"/>
      <c r="AMP343"/>
      <c r="AMQ343"/>
      <c r="AMR343"/>
      <c r="AMS343"/>
      <c r="AMT343"/>
      <c r="AMU343"/>
      <c r="AMV343"/>
      <c r="AMW343"/>
      <c r="AMX343"/>
      <c r="AMY343"/>
      <c r="AMZ343"/>
      <c r="ANA343"/>
      <c r="ANB343"/>
      <c r="ANC343"/>
      <c r="AND343"/>
      <c r="ANE343"/>
      <c r="ANF343"/>
      <c r="ANG343"/>
      <c r="ANH343"/>
      <c r="ANI343"/>
      <c r="ANJ343"/>
    </row>
    <row r="344" spans="1:1050" x14ac:dyDescent="0.2">
      <c r="A344" s="694"/>
      <c r="D344" s="172"/>
      <c r="E344" s="172"/>
      <c r="F344" s="172"/>
      <c r="G344" s="172"/>
      <c r="H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  <c r="BO344" s="172"/>
      <c r="BP344" s="172"/>
      <c r="BQ344" s="172"/>
      <c r="BR344" s="172"/>
      <c r="BS344" s="172"/>
      <c r="BT344" s="172"/>
      <c r="BU344" s="172"/>
      <c r="BV344" s="172"/>
      <c r="BW344" s="172"/>
      <c r="BX344" s="172"/>
      <c r="BY344" s="172"/>
      <c r="BZ344" s="172"/>
      <c r="CA344" s="172"/>
      <c r="CB344" s="172"/>
      <c r="CC344" s="172"/>
      <c r="CD344" s="172"/>
      <c r="CE344" s="172"/>
      <c r="CF344" s="172"/>
      <c r="CG344" s="172"/>
      <c r="CH344" s="172"/>
      <c r="CI344" s="172"/>
      <c r="CJ344" s="172"/>
      <c r="CK344" s="172"/>
      <c r="CL344" s="172"/>
      <c r="CM344" s="172"/>
      <c r="CN344" s="172"/>
      <c r="CO344" s="172"/>
      <c r="CP344" s="172"/>
      <c r="CQ344" s="172"/>
      <c r="CR344" s="172"/>
      <c r="CS344" s="172"/>
      <c r="CT344" s="172"/>
      <c r="CU344" s="172"/>
      <c r="DA344" s="172"/>
      <c r="DG344" s="172"/>
      <c r="DI344" s="172"/>
      <c r="DJ344" s="172"/>
      <c r="DK344" s="172"/>
      <c r="DL344" s="172"/>
      <c r="DM344" s="172"/>
      <c r="DN344" s="172"/>
      <c r="DO344" s="172"/>
      <c r="DP344" s="172"/>
      <c r="DQ344" s="172"/>
      <c r="DR344" s="172"/>
      <c r="DS344" s="172"/>
      <c r="DT344" s="172"/>
      <c r="DU344" s="172"/>
      <c r="DV344" s="172"/>
      <c r="DW344" s="172"/>
      <c r="DX344" s="172"/>
      <c r="DZ344" s="172"/>
      <c r="EA344" s="172"/>
      <c r="EK344" s="172"/>
      <c r="EL344" s="172"/>
      <c r="EM344" s="172"/>
      <c r="EN344" s="172"/>
      <c r="EO344" s="172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  <c r="AMK344"/>
      <c r="AML344"/>
      <c r="AMM344"/>
      <c r="AMN344"/>
      <c r="AMO344"/>
      <c r="AMP344"/>
      <c r="AMQ344"/>
      <c r="AMR344"/>
      <c r="AMS344"/>
      <c r="AMT344"/>
      <c r="AMU344"/>
      <c r="AMV344"/>
      <c r="AMW344"/>
      <c r="AMX344"/>
      <c r="AMY344"/>
      <c r="AMZ344"/>
      <c r="ANA344"/>
      <c r="ANB344"/>
      <c r="ANC344"/>
      <c r="AND344"/>
      <c r="ANE344"/>
      <c r="ANF344"/>
      <c r="ANG344"/>
      <c r="ANH344"/>
      <c r="ANI344"/>
      <c r="ANJ344"/>
    </row>
    <row r="345" spans="1:1050" x14ac:dyDescent="0.2">
      <c r="A345" s="694"/>
      <c r="D345" s="172"/>
      <c r="E345" s="172"/>
      <c r="F345" s="172"/>
      <c r="G345" s="172"/>
      <c r="H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172"/>
      <c r="BN345" s="172"/>
      <c r="BO345" s="172"/>
      <c r="BP345" s="172"/>
      <c r="BQ345" s="172"/>
      <c r="BR345" s="172"/>
      <c r="BS345" s="172"/>
      <c r="BT345" s="172"/>
      <c r="BU345" s="172"/>
      <c r="BV345" s="172"/>
      <c r="BW345" s="172"/>
      <c r="BX345" s="172"/>
      <c r="BY345" s="172"/>
      <c r="BZ345" s="172"/>
      <c r="CA345" s="172"/>
      <c r="CB345" s="172"/>
      <c r="CC345" s="172"/>
      <c r="CD345" s="172"/>
      <c r="CE345" s="172"/>
      <c r="CF345" s="172"/>
      <c r="CG345" s="172"/>
      <c r="CH345" s="172"/>
      <c r="CI345" s="172"/>
      <c r="CJ345" s="172"/>
      <c r="CK345" s="172"/>
      <c r="CL345" s="172"/>
      <c r="CM345" s="172"/>
      <c r="CN345" s="172"/>
      <c r="CO345" s="172"/>
      <c r="CP345" s="172"/>
      <c r="CQ345" s="172"/>
      <c r="CR345" s="172"/>
      <c r="CS345" s="172"/>
      <c r="CT345" s="172"/>
      <c r="CU345" s="172"/>
      <c r="DA345" s="172"/>
      <c r="DG345" s="172"/>
      <c r="DI345" s="172"/>
      <c r="DJ345" s="172"/>
      <c r="DK345" s="172"/>
      <c r="DL345" s="172"/>
      <c r="DM345" s="172"/>
      <c r="DN345" s="172"/>
      <c r="DO345" s="172"/>
      <c r="DP345" s="172"/>
      <c r="DQ345" s="172"/>
      <c r="DR345" s="172"/>
      <c r="DS345" s="172"/>
      <c r="DT345" s="172"/>
      <c r="DU345" s="172"/>
      <c r="DV345" s="172"/>
      <c r="DW345" s="172"/>
      <c r="DX345" s="172"/>
      <c r="DZ345" s="172"/>
      <c r="EA345" s="172"/>
      <c r="EK345" s="172"/>
      <c r="EL345" s="172"/>
      <c r="EM345" s="172"/>
      <c r="EN345" s="172"/>
      <c r="EO345" s="172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  <c r="AML345"/>
      <c r="AMM345"/>
      <c r="AMN345"/>
      <c r="AMO345"/>
      <c r="AMP345"/>
      <c r="AMQ345"/>
      <c r="AMR345"/>
      <c r="AMS345"/>
      <c r="AMT345"/>
      <c r="AMU345"/>
      <c r="AMV345"/>
      <c r="AMW345"/>
      <c r="AMX345"/>
      <c r="AMY345"/>
      <c r="AMZ345"/>
      <c r="ANA345"/>
      <c r="ANB345"/>
      <c r="ANC345"/>
      <c r="AND345"/>
      <c r="ANE345"/>
      <c r="ANF345"/>
      <c r="ANG345"/>
      <c r="ANH345"/>
      <c r="ANI345"/>
      <c r="ANJ345"/>
    </row>
    <row r="346" spans="1:1050" x14ac:dyDescent="0.2">
      <c r="A346" s="694"/>
      <c r="D346" s="172"/>
      <c r="E346" s="172"/>
      <c r="F346" s="172"/>
      <c r="G346" s="172"/>
      <c r="H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2"/>
      <c r="BR346" s="172"/>
      <c r="BS346" s="172"/>
      <c r="BT346" s="172"/>
      <c r="BU346" s="172"/>
      <c r="BV346" s="172"/>
      <c r="BW346" s="172"/>
      <c r="BX346" s="172"/>
      <c r="BY346" s="172"/>
      <c r="BZ346" s="172"/>
      <c r="CA346" s="172"/>
      <c r="CB346" s="172"/>
      <c r="CC346" s="172"/>
      <c r="CD346" s="172"/>
      <c r="CE346" s="172"/>
      <c r="CF346" s="172"/>
      <c r="CG346" s="172"/>
      <c r="CH346" s="172"/>
      <c r="CI346" s="172"/>
      <c r="CJ346" s="172"/>
      <c r="CK346" s="172"/>
      <c r="CL346" s="172"/>
      <c r="CM346" s="172"/>
      <c r="CN346" s="172"/>
      <c r="CO346" s="172"/>
      <c r="CP346" s="172"/>
      <c r="CQ346" s="172"/>
      <c r="CR346" s="172"/>
      <c r="CS346" s="172"/>
      <c r="CT346" s="172"/>
      <c r="CU346" s="172"/>
      <c r="DA346" s="172"/>
      <c r="DG346" s="172"/>
      <c r="DI346" s="172"/>
      <c r="DJ346" s="172"/>
      <c r="DK346" s="172"/>
      <c r="DL346" s="172"/>
      <c r="DM346" s="172"/>
      <c r="DN346" s="172"/>
      <c r="DO346" s="172"/>
      <c r="DP346" s="172"/>
      <c r="DQ346" s="172"/>
      <c r="DR346" s="172"/>
      <c r="DS346" s="172"/>
      <c r="DT346" s="172"/>
      <c r="DU346" s="172"/>
      <c r="DV346" s="172"/>
      <c r="DW346" s="172"/>
      <c r="DX346" s="172"/>
      <c r="DZ346" s="172"/>
      <c r="EA346" s="172"/>
      <c r="EK346" s="172"/>
      <c r="EL346" s="172"/>
      <c r="EM346" s="172"/>
      <c r="EN346" s="172"/>
      <c r="EO346" s="172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  <c r="AML346"/>
      <c r="AMM346"/>
      <c r="AMN346"/>
      <c r="AMO346"/>
      <c r="AMP346"/>
      <c r="AMQ346"/>
      <c r="AMR346"/>
      <c r="AMS346"/>
      <c r="AMT346"/>
      <c r="AMU346"/>
      <c r="AMV346"/>
      <c r="AMW346"/>
      <c r="AMX346"/>
      <c r="AMY346"/>
      <c r="AMZ346"/>
      <c r="ANA346"/>
      <c r="ANB346"/>
      <c r="ANC346"/>
      <c r="AND346"/>
      <c r="ANE346"/>
      <c r="ANF346"/>
      <c r="ANG346"/>
      <c r="ANH346"/>
      <c r="ANI346"/>
      <c r="ANJ346"/>
    </row>
    <row r="347" spans="1:1050" x14ac:dyDescent="0.2">
      <c r="A347" s="694"/>
      <c r="D347" s="172"/>
      <c r="E347" s="172"/>
      <c r="F347" s="172"/>
      <c r="G347" s="172"/>
      <c r="H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2"/>
      <c r="BR347" s="172"/>
      <c r="BS347" s="172"/>
      <c r="BT347" s="172"/>
      <c r="BU347" s="172"/>
      <c r="BV347" s="172"/>
      <c r="BW347" s="172"/>
      <c r="BX347" s="172"/>
      <c r="BY347" s="172"/>
      <c r="BZ347" s="172"/>
      <c r="CA347" s="172"/>
      <c r="CB347" s="172"/>
      <c r="CC347" s="172"/>
      <c r="CD347" s="172"/>
      <c r="CE347" s="172"/>
      <c r="CF347" s="172"/>
      <c r="CG347" s="172"/>
      <c r="CH347" s="172"/>
      <c r="CI347" s="172"/>
      <c r="CJ347" s="172"/>
      <c r="CK347" s="172"/>
      <c r="CL347" s="172"/>
      <c r="CM347" s="172"/>
      <c r="CN347" s="172"/>
      <c r="CO347" s="172"/>
      <c r="CP347" s="172"/>
      <c r="CQ347" s="172"/>
      <c r="CR347" s="172"/>
      <c r="CS347" s="172"/>
      <c r="CT347" s="172"/>
      <c r="CU347" s="172"/>
      <c r="DA347" s="172"/>
      <c r="DG347" s="172"/>
      <c r="DI347" s="172"/>
      <c r="DJ347" s="172"/>
      <c r="DK347" s="172"/>
      <c r="DL347" s="172"/>
      <c r="DM347" s="172"/>
      <c r="DN347" s="172"/>
      <c r="DO347" s="172"/>
      <c r="DP347" s="172"/>
      <c r="DQ347" s="172"/>
      <c r="DR347" s="172"/>
      <c r="DS347" s="172"/>
      <c r="DT347" s="172"/>
      <c r="DU347" s="172"/>
      <c r="DV347" s="172"/>
      <c r="DW347" s="172"/>
      <c r="DX347" s="172"/>
      <c r="DZ347" s="172"/>
      <c r="EA347" s="172"/>
      <c r="EK347" s="172"/>
      <c r="EL347" s="172"/>
      <c r="EM347" s="172"/>
      <c r="EN347" s="172"/>
      <c r="EO347" s="172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  <c r="AMK347"/>
      <c r="AML347"/>
      <c r="AMM347"/>
      <c r="AMN347"/>
      <c r="AMO347"/>
      <c r="AMP347"/>
      <c r="AMQ347"/>
      <c r="AMR347"/>
      <c r="AMS347"/>
      <c r="AMT347"/>
      <c r="AMU347"/>
      <c r="AMV347"/>
      <c r="AMW347"/>
      <c r="AMX347"/>
      <c r="AMY347"/>
      <c r="AMZ347"/>
      <c r="ANA347"/>
      <c r="ANB347"/>
      <c r="ANC347"/>
      <c r="AND347"/>
      <c r="ANE347"/>
      <c r="ANF347"/>
      <c r="ANG347"/>
      <c r="ANH347"/>
      <c r="ANI347"/>
      <c r="ANJ347"/>
    </row>
    <row r="348" spans="1:1050" x14ac:dyDescent="0.2">
      <c r="A348" s="694"/>
      <c r="D348" s="172"/>
      <c r="E348" s="172"/>
      <c r="F348" s="172"/>
      <c r="G348" s="172"/>
      <c r="H348" s="172"/>
      <c r="J348" s="172"/>
      <c r="K348" s="172"/>
      <c r="L348" s="172"/>
      <c r="M348" s="172"/>
      <c r="N348" s="172"/>
      <c r="O348" s="172"/>
      <c r="P348" s="172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2"/>
      <c r="BR348" s="172"/>
      <c r="BS348" s="172"/>
      <c r="BT348" s="172"/>
      <c r="BU348" s="172"/>
      <c r="BV348" s="172"/>
      <c r="BW348" s="172"/>
      <c r="BX348" s="172"/>
      <c r="BY348" s="172"/>
      <c r="BZ348" s="172"/>
      <c r="CA348" s="172"/>
      <c r="CB348" s="172"/>
      <c r="CC348" s="172"/>
      <c r="CD348" s="172"/>
      <c r="CE348" s="172"/>
      <c r="CF348" s="172"/>
      <c r="CG348" s="172"/>
      <c r="CH348" s="172"/>
      <c r="CI348" s="172"/>
      <c r="CJ348" s="172"/>
      <c r="CK348" s="172"/>
      <c r="CL348" s="172"/>
      <c r="CM348" s="172"/>
      <c r="CN348" s="172"/>
      <c r="CO348" s="172"/>
      <c r="CP348" s="172"/>
      <c r="CQ348" s="172"/>
      <c r="CR348" s="172"/>
      <c r="CS348" s="172"/>
      <c r="CT348" s="172"/>
      <c r="CU348" s="172"/>
      <c r="DA348" s="172"/>
      <c r="DG348" s="172"/>
      <c r="DI348" s="172"/>
      <c r="DJ348" s="172"/>
      <c r="DK348" s="172"/>
      <c r="DL348" s="172"/>
      <c r="DM348" s="172"/>
      <c r="DN348" s="172"/>
      <c r="DO348" s="172"/>
      <c r="DP348" s="172"/>
      <c r="DQ348" s="172"/>
      <c r="DR348" s="172"/>
      <c r="DS348" s="172"/>
      <c r="DT348" s="172"/>
      <c r="DU348" s="172"/>
      <c r="DV348" s="172"/>
      <c r="DW348" s="172"/>
      <c r="DX348" s="172"/>
      <c r="DZ348" s="172"/>
      <c r="EA348" s="172"/>
      <c r="EK348" s="172"/>
      <c r="EL348" s="172"/>
      <c r="EM348" s="172"/>
      <c r="EN348" s="172"/>
      <c r="EO348" s="172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  <c r="AMK348"/>
      <c r="AML348"/>
      <c r="AMM348"/>
      <c r="AMN348"/>
      <c r="AMO348"/>
      <c r="AMP348"/>
      <c r="AMQ348"/>
      <c r="AMR348"/>
      <c r="AMS348"/>
      <c r="AMT348"/>
      <c r="AMU348"/>
      <c r="AMV348"/>
      <c r="AMW348"/>
      <c r="AMX348"/>
      <c r="AMY348"/>
      <c r="AMZ348"/>
      <c r="ANA348"/>
      <c r="ANB348"/>
      <c r="ANC348"/>
      <c r="AND348"/>
      <c r="ANE348"/>
      <c r="ANF348"/>
      <c r="ANG348"/>
      <c r="ANH348"/>
      <c r="ANI348"/>
      <c r="ANJ348"/>
    </row>
    <row r="349" spans="1:1050" x14ac:dyDescent="0.2">
      <c r="A349" s="694"/>
      <c r="D349" s="172"/>
      <c r="E349" s="172"/>
      <c r="F349" s="172"/>
      <c r="G349" s="172"/>
      <c r="H349" s="172"/>
      <c r="J349" s="172"/>
      <c r="K349" s="17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  <c r="AX349" s="172"/>
      <c r="AY349" s="172"/>
      <c r="AZ349" s="172"/>
      <c r="BA349" s="172"/>
      <c r="BB349" s="172"/>
      <c r="BC349" s="172"/>
      <c r="BD349" s="172"/>
      <c r="BE349" s="172"/>
      <c r="BF349" s="172"/>
      <c r="BG349" s="172"/>
      <c r="BH349" s="172"/>
      <c r="BI349" s="172"/>
      <c r="BJ349" s="172"/>
      <c r="BK349" s="172"/>
      <c r="BL349" s="172"/>
      <c r="BM349" s="172"/>
      <c r="BN349" s="172"/>
      <c r="BO349" s="172"/>
      <c r="BP349" s="172"/>
      <c r="BQ349" s="172"/>
      <c r="BR349" s="172"/>
      <c r="BS349" s="172"/>
      <c r="BT349" s="172"/>
      <c r="BU349" s="172"/>
      <c r="BV349" s="172"/>
      <c r="BW349" s="172"/>
      <c r="BX349" s="172"/>
      <c r="BY349" s="172"/>
      <c r="BZ349" s="172"/>
      <c r="CA349" s="172"/>
      <c r="CB349" s="172"/>
      <c r="CC349" s="172"/>
      <c r="CD349" s="172"/>
      <c r="CE349" s="172"/>
      <c r="CF349" s="172"/>
      <c r="CG349" s="172"/>
      <c r="CH349" s="172"/>
      <c r="CI349" s="172"/>
      <c r="CJ349" s="172"/>
      <c r="CK349" s="172"/>
      <c r="CL349" s="172"/>
      <c r="CM349" s="172"/>
      <c r="CN349" s="172"/>
      <c r="CO349" s="172"/>
      <c r="CP349" s="172"/>
      <c r="CQ349" s="172"/>
      <c r="CR349" s="172"/>
      <c r="CS349" s="172"/>
      <c r="CT349" s="172"/>
      <c r="CU349" s="172"/>
      <c r="DA349" s="172"/>
      <c r="DG349" s="172"/>
      <c r="DI349" s="172"/>
      <c r="DJ349" s="172"/>
      <c r="DK349" s="172"/>
      <c r="DL349" s="172"/>
      <c r="DM349" s="172"/>
      <c r="DN349" s="172"/>
      <c r="DO349" s="172"/>
      <c r="DP349" s="172"/>
      <c r="DQ349" s="172"/>
      <c r="DR349" s="172"/>
      <c r="DS349" s="172"/>
      <c r="DT349" s="172"/>
      <c r="DU349" s="172"/>
      <c r="DV349" s="172"/>
      <c r="DW349" s="172"/>
      <c r="DX349" s="172"/>
      <c r="DZ349" s="172"/>
      <c r="EA349" s="172"/>
      <c r="EK349" s="172"/>
      <c r="EL349" s="172"/>
      <c r="EM349" s="172"/>
      <c r="EN349" s="172"/>
      <c r="EO349" s="172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  <c r="AML349"/>
      <c r="AMM349"/>
      <c r="AMN349"/>
      <c r="AMO349"/>
      <c r="AMP349"/>
      <c r="AMQ349"/>
      <c r="AMR349"/>
      <c r="AMS349"/>
      <c r="AMT349"/>
      <c r="AMU349"/>
      <c r="AMV349"/>
      <c r="AMW349"/>
      <c r="AMX349"/>
      <c r="AMY349"/>
      <c r="AMZ349"/>
      <c r="ANA349"/>
      <c r="ANB349"/>
      <c r="ANC349"/>
      <c r="AND349"/>
      <c r="ANE349"/>
      <c r="ANF349"/>
      <c r="ANG349"/>
      <c r="ANH349"/>
      <c r="ANI349"/>
      <c r="ANJ349"/>
    </row>
    <row r="350" spans="1:1050" x14ac:dyDescent="0.2">
      <c r="A350" s="694"/>
      <c r="D350" s="172"/>
      <c r="E350" s="172"/>
      <c r="F350" s="172"/>
      <c r="G350" s="172"/>
      <c r="H350" s="172"/>
      <c r="J350" s="172"/>
      <c r="K350" s="17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  <c r="AX350" s="172"/>
      <c r="AY350" s="172"/>
      <c r="AZ350" s="172"/>
      <c r="BA350" s="172"/>
      <c r="BB350" s="172"/>
      <c r="BC350" s="172"/>
      <c r="BD350" s="172"/>
      <c r="BE350" s="172"/>
      <c r="BF350" s="172"/>
      <c r="BG350" s="172"/>
      <c r="BH350" s="172"/>
      <c r="BI350" s="172"/>
      <c r="BJ350" s="172"/>
      <c r="BK350" s="172"/>
      <c r="BL350" s="172"/>
      <c r="BM350" s="172"/>
      <c r="BN350" s="172"/>
      <c r="BO350" s="172"/>
      <c r="BP350" s="172"/>
      <c r="BQ350" s="172"/>
      <c r="BR350" s="172"/>
      <c r="BS350" s="172"/>
      <c r="BT350" s="172"/>
      <c r="BU350" s="172"/>
      <c r="BV350" s="172"/>
      <c r="BW350" s="172"/>
      <c r="BX350" s="172"/>
      <c r="BY350" s="172"/>
      <c r="BZ350" s="172"/>
      <c r="CA350" s="172"/>
      <c r="CB350" s="172"/>
      <c r="CC350" s="172"/>
      <c r="CD350" s="172"/>
      <c r="CE350" s="172"/>
      <c r="CF350" s="172"/>
      <c r="CG350" s="172"/>
      <c r="CH350" s="172"/>
      <c r="CI350" s="172"/>
      <c r="CJ350" s="172"/>
      <c r="CK350" s="172"/>
      <c r="CL350" s="172"/>
      <c r="CM350" s="172"/>
      <c r="CN350" s="172"/>
      <c r="CO350" s="172"/>
      <c r="CP350" s="172"/>
      <c r="CQ350" s="172"/>
      <c r="CR350" s="172"/>
      <c r="CS350" s="172"/>
      <c r="CT350" s="172"/>
      <c r="CU350" s="172"/>
      <c r="DA350" s="172"/>
      <c r="DG350" s="172"/>
      <c r="DI350" s="172"/>
      <c r="DJ350" s="172"/>
      <c r="DK350" s="172"/>
      <c r="DL350" s="172"/>
      <c r="DM350" s="172"/>
      <c r="DN350" s="172"/>
      <c r="DO350" s="172"/>
      <c r="DP350" s="172"/>
      <c r="DQ350" s="172"/>
      <c r="DR350" s="172"/>
      <c r="DS350" s="172"/>
      <c r="DT350" s="172"/>
      <c r="DU350" s="172"/>
      <c r="DV350" s="172"/>
      <c r="DW350" s="172"/>
      <c r="DX350" s="172"/>
      <c r="DZ350" s="172"/>
      <c r="EA350" s="172"/>
      <c r="EK350" s="172"/>
      <c r="EL350" s="172"/>
      <c r="EM350" s="172"/>
      <c r="EN350" s="172"/>
      <c r="EO350" s="172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  <c r="AML350"/>
      <c r="AMM350"/>
      <c r="AMN350"/>
      <c r="AMO350"/>
      <c r="AMP350"/>
      <c r="AMQ350"/>
      <c r="AMR350"/>
      <c r="AMS350"/>
      <c r="AMT350"/>
      <c r="AMU350"/>
      <c r="AMV350"/>
      <c r="AMW350"/>
      <c r="AMX350"/>
      <c r="AMY350"/>
      <c r="AMZ350"/>
      <c r="ANA350"/>
      <c r="ANB350"/>
      <c r="ANC350"/>
      <c r="AND350"/>
      <c r="ANE350"/>
      <c r="ANF350"/>
      <c r="ANG350"/>
      <c r="ANH350"/>
      <c r="ANI350"/>
      <c r="ANJ350"/>
    </row>
    <row r="351" spans="1:1050" x14ac:dyDescent="0.2">
      <c r="A351" s="694"/>
      <c r="D351" s="172"/>
      <c r="E351" s="172"/>
      <c r="F351" s="172"/>
      <c r="G351" s="172"/>
      <c r="H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  <c r="AX351" s="172"/>
      <c r="AY351" s="172"/>
      <c r="AZ351" s="172"/>
      <c r="BA351" s="172"/>
      <c r="BB351" s="172"/>
      <c r="BC351" s="172"/>
      <c r="BD351" s="172"/>
      <c r="BE351" s="172"/>
      <c r="BF351" s="172"/>
      <c r="BG351" s="172"/>
      <c r="BH351" s="172"/>
      <c r="BI351" s="172"/>
      <c r="BJ351" s="172"/>
      <c r="BK351" s="172"/>
      <c r="BL351" s="172"/>
      <c r="BM351" s="172"/>
      <c r="BN351" s="172"/>
      <c r="BO351" s="172"/>
      <c r="BP351" s="172"/>
      <c r="BQ351" s="172"/>
      <c r="BR351" s="172"/>
      <c r="BS351" s="172"/>
      <c r="BT351" s="172"/>
      <c r="BU351" s="172"/>
      <c r="BV351" s="172"/>
      <c r="BW351" s="172"/>
      <c r="BX351" s="172"/>
      <c r="BY351" s="172"/>
      <c r="BZ351" s="172"/>
      <c r="CA351" s="172"/>
      <c r="CB351" s="172"/>
      <c r="CC351" s="172"/>
      <c r="CD351" s="172"/>
      <c r="CE351" s="172"/>
      <c r="CF351" s="172"/>
      <c r="CG351" s="172"/>
      <c r="CH351" s="172"/>
      <c r="CI351" s="172"/>
      <c r="CJ351" s="172"/>
      <c r="CK351" s="172"/>
      <c r="CL351" s="172"/>
      <c r="CM351" s="172"/>
      <c r="CN351" s="172"/>
      <c r="CO351" s="172"/>
      <c r="CP351" s="172"/>
      <c r="CQ351" s="172"/>
      <c r="CR351" s="172"/>
      <c r="CS351" s="172"/>
      <c r="CT351" s="172"/>
      <c r="CU351" s="172"/>
      <c r="DA351" s="172"/>
      <c r="DG351" s="172"/>
      <c r="DI351" s="172"/>
      <c r="DJ351" s="172"/>
      <c r="DK351" s="172"/>
      <c r="DL351" s="172"/>
      <c r="DM351" s="172"/>
      <c r="DN351" s="172"/>
      <c r="DO351" s="172"/>
      <c r="DP351" s="172"/>
      <c r="DQ351" s="172"/>
      <c r="DR351" s="172"/>
      <c r="DS351" s="172"/>
      <c r="DT351" s="172"/>
      <c r="DU351" s="172"/>
      <c r="DV351" s="172"/>
      <c r="DW351" s="172"/>
      <c r="DX351" s="172"/>
      <c r="DZ351" s="172"/>
      <c r="EA351" s="172"/>
      <c r="EK351" s="172"/>
      <c r="EL351" s="172"/>
      <c r="EM351" s="172"/>
      <c r="EN351" s="172"/>
      <c r="EO351" s="172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  <c r="AML351"/>
      <c r="AMM351"/>
      <c r="AMN351"/>
      <c r="AMO351"/>
      <c r="AMP351"/>
      <c r="AMQ351"/>
      <c r="AMR351"/>
      <c r="AMS351"/>
      <c r="AMT351"/>
      <c r="AMU351"/>
      <c r="AMV351"/>
      <c r="AMW351"/>
      <c r="AMX351"/>
      <c r="AMY351"/>
      <c r="AMZ351"/>
      <c r="ANA351"/>
      <c r="ANB351"/>
      <c r="ANC351"/>
      <c r="AND351"/>
      <c r="ANE351"/>
      <c r="ANF351"/>
      <c r="ANG351"/>
      <c r="ANH351"/>
      <c r="ANI351"/>
      <c r="ANJ351"/>
    </row>
    <row r="352" spans="1:1050" x14ac:dyDescent="0.2">
      <c r="A352" s="694"/>
      <c r="D352" s="172"/>
      <c r="E352" s="172"/>
      <c r="F352" s="172"/>
      <c r="G352" s="172"/>
      <c r="H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  <c r="AX352" s="172"/>
      <c r="AY352" s="172"/>
      <c r="AZ352" s="172"/>
      <c r="BA352" s="172"/>
      <c r="BB352" s="172"/>
      <c r="BC352" s="172"/>
      <c r="BD352" s="172"/>
      <c r="BE352" s="172"/>
      <c r="BF352" s="172"/>
      <c r="BG352" s="172"/>
      <c r="BH352" s="172"/>
      <c r="BI352" s="172"/>
      <c r="BJ352" s="172"/>
      <c r="BK352" s="172"/>
      <c r="BL352" s="172"/>
      <c r="BM352" s="172"/>
      <c r="BN352" s="172"/>
      <c r="BO352" s="172"/>
      <c r="BP352" s="172"/>
      <c r="BQ352" s="172"/>
      <c r="BR352" s="172"/>
      <c r="BS352" s="172"/>
      <c r="BT352" s="172"/>
      <c r="BU352" s="172"/>
      <c r="BV352" s="172"/>
      <c r="BW352" s="172"/>
      <c r="BX352" s="172"/>
      <c r="BY352" s="172"/>
      <c r="BZ352" s="172"/>
      <c r="CA352" s="172"/>
      <c r="CB352" s="172"/>
      <c r="CC352" s="172"/>
      <c r="CD352" s="172"/>
      <c r="CE352" s="172"/>
      <c r="CF352" s="172"/>
      <c r="CG352" s="172"/>
      <c r="CH352" s="172"/>
      <c r="CI352" s="172"/>
      <c r="CJ352" s="172"/>
      <c r="CK352" s="172"/>
      <c r="CL352" s="172"/>
      <c r="CM352" s="172"/>
      <c r="CN352" s="172"/>
      <c r="CO352" s="172"/>
      <c r="CP352" s="172"/>
      <c r="CQ352" s="172"/>
      <c r="CR352" s="172"/>
      <c r="CS352" s="172"/>
      <c r="CT352" s="172"/>
      <c r="CU352" s="172"/>
      <c r="DA352" s="172"/>
      <c r="DG352" s="172"/>
      <c r="DI352" s="172"/>
      <c r="DJ352" s="172"/>
      <c r="DK352" s="172"/>
      <c r="DL352" s="172"/>
      <c r="DM352" s="172"/>
      <c r="DN352" s="172"/>
      <c r="DO352" s="172"/>
      <c r="DP352" s="172"/>
      <c r="DQ352" s="172"/>
      <c r="DR352" s="172"/>
      <c r="DS352" s="172"/>
      <c r="DT352" s="172"/>
      <c r="DU352" s="172"/>
      <c r="DV352" s="172"/>
      <c r="DW352" s="172"/>
      <c r="DX352" s="172"/>
      <c r="DZ352" s="172"/>
      <c r="EA352" s="172"/>
      <c r="EK352" s="172"/>
      <c r="EL352" s="172"/>
      <c r="EM352" s="172"/>
      <c r="EN352" s="172"/>
      <c r="EO352" s="17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  <c r="AMK352"/>
      <c r="AML352"/>
      <c r="AMM352"/>
      <c r="AMN352"/>
      <c r="AMO352"/>
      <c r="AMP352"/>
      <c r="AMQ352"/>
      <c r="AMR352"/>
      <c r="AMS352"/>
      <c r="AMT352"/>
      <c r="AMU352"/>
      <c r="AMV352"/>
      <c r="AMW352"/>
      <c r="AMX352"/>
      <c r="AMY352"/>
      <c r="AMZ352"/>
      <c r="ANA352"/>
      <c r="ANB352"/>
      <c r="ANC352"/>
      <c r="AND352"/>
      <c r="ANE352"/>
      <c r="ANF352"/>
      <c r="ANG352"/>
      <c r="ANH352"/>
      <c r="ANI352"/>
      <c r="ANJ352"/>
    </row>
    <row r="353" spans="1:1050" x14ac:dyDescent="0.2">
      <c r="A353" s="694"/>
      <c r="D353" s="172"/>
      <c r="E353" s="172"/>
      <c r="F353" s="172"/>
      <c r="G353" s="172"/>
      <c r="H353" s="172"/>
      <c r="J353" s="172"/>
      <c r="K353" s="172"/>
      <c r="L353" s="172"/>
      <c r="M353" s="172"/>
      <c r="N353" s="172"/>
      <c r="O353" s="172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2"/>
      <c r="BR353" s="172"/>
      <c r="BS353" s="172"/>
      <c r="BT353" s="172"/>
      <c r="BU353" s="172"/>
      <c r="BV353" s="172"/>
      <c r="BW353" s="172"/>
      <c r="BX353" s="172"/>
      <c r="BY353" s="172"/>
      <c r="BZ353" s="172"/>
      <c r="CA353" s="172"/>
      <c r="CB353" s="172"/>
      <c r="CC353" s="172"/>
      <c r="CD353" s="172"/>
      <c r="CE353" s="172"/>
      <c r="CF353" s="172"/>
      <c r="CG353" s="172"/>
      <c r="CH353" s="172"/>
      <c r="CI353" s="172"/>
      <c r="CJ353" s="172"/>
      <c r="CK353" s="172"/>
      <c r="CL353" s="172"/>
      <c r="CM353" s="172"/>
      <c r="CN353" s="172"/>
      <c r="CO353" s="172"/>
      <c r="CP353" s="172"/>
      <c r="CQ353" s="172"/>
      <c r="CR353" s="172"/>
      <c r="CS353" s="172"/>
      <c r="CT353" s="172"/>
      <c r="CU353" s="172"/>
      <c r="DA353" s="172"/>
      <c r="DG353" s="172"/>
      <c r="DI353" s="172"/>
      <c r="DJ353" s="172"/>
      <c r="DK353" s="172"/>
      <c r="DL353" s="172"/>
      <c r="DM353" s="172"/>
      <c r="DN353" s="172"/>
      <c r="DO353" s="172"/>
      <c r="DP353" s="172"/>
      <c r="DQ353" s="172"/>
      <c r="DR353" s="172"/>
      <c r="DS353" s="172"/>
      <c r="DT353" s="172"/>
      <c r="DU353" s="172"/>
      <c r="DV353" s="172"/>
      <c r="DW353" s="172"/>
      <c r="DX353" s="172"/>
      <c r="DZ353" s="172"/>
      <c r="EA353" s="172"/>
      <c r="EK353" s="172"/>
      <c r="EL353" s="172"/>
      <c r="EM353" s="172"/>
      <c r="EN353" s="172"/>
      <c r="EO353" s="172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  <c r="AMK353"/>
      <c r="AML353"/>
      <c r="AMM353"/>
      <c r="AMN353"/>
      <c r="AMO353"/>
      <c r="AMP353"/>
      <c r="AMQ353"/>
      <c r="AMR353"/>
      <c r="AMS353"/>
      <c r="AMT353"/>
      <c r="AMU353"/>
      <c r="AMV353"/>
      <c r="AMW353"/>
      <c r="AMX353"/>
      <c r="AMY353"/>
      <c r="AMZ353"/>
      <c r="ANA353"/>
      <c r="ANB353"/>
      <c r="ANC353"/>
      <c r="AND353"/>
      <c r="ANE353"/>
      <c r="ANF353"/>
      <c r="ANG353"/>
      <c r="ANH353"/>
      <c r="ANI353"/>
      <c r="ANJ353"/>
    </row>
    <row r="354" spans="1:1050" x14ac:dyDescent="0.2">
      <c r="A354" s="694"/>
      <c r="D354" s="172"/>
      <c r="E354" s="172"/>
      <c r="F354" s="172"/>
      <c r="G354" s="172"/>
      <c r="H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2"/>
      <c r="BR354" s="172"/>
      <c r="BS354" s="172"/>
      <c r="BT354" s="172"/>
      <c r="BU354" s="172"/>
      <c r="BV354" s="172"/>
      <c r="BW354" s="172"/>
      <c r="BX354" s="172"/>
      <c r="BY354" s="172"/>
      <c r="BZ354" s="172"/>
      <c r="CA354" s="172"/>
      <c r="CB354" s="172"/>
      <c r="CC354" s="172"/>
      <c r="CD354" s="172"/>
      <c r="CE354" s="172"/>
      <c r="CF354" s="172"/>
      <c r="CG354" s="172"/>
      <c r="CH354" s="172"/>
      <c r="CI354" s="172"/>
      <c r="CJ354" s="172"/>
      <c r="CK354" s="172"/>
      <c r="CL354" s="172"/>
      <c r="CM354" s="172"/>
      <c r="CN354" s="172"/>
      <c r="CO354" s="172"/>
      <c r="CP354" s="172"/>
      <c r="CQ354" s="172"/>
      <c r="CR354" s="172"/>
      <c r="CS354" s="172"/>
      <c r="CT354" s="172"/>
      <c r="CU354" s="172"/>
      <c r="DA354" s="172"/>
      <c r="DG354" s="172"/>
      <c r="DI354" s="172"/>
      <c r="DJ354" s="172"/>
      <c r="DK354" s="172"/>
      <c r="DL354" s="172"/>
      <c r="DM354" s="172"/>
      <c r="DN354" s="172"/>
      <c r="DO354" s="172"/>
      <c r="DP354" s="172"/>
      <c r="DQ354" s="172"/>
      <c r="DR354" s="172"/>
      <c r="DS354" s="172"/>
      <c r="DT354" s="172"/>
      <c r="DU354" s="172"/>
      <c r="DV354" s="172"/>
      <c r="DW354" s="172"/>
      <c r="DX354" s="172"/>
      <c r="DZ354" s="172"/>
      <c r="EA354" s="172"/>
      <c r="EK354" s="172"/>
      <c r="EL354" s="172"/>
      <c r="EM354" s="172"/>
      <c r="EN354" s="172"/>
      <c r="EO354" s="172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  <c r="AMK354"/>
      <c r="AML354"/>
      <c r="AMM354"/>
      <c r="AMN354"/>
      <c r="AMO354"/>
      <c r="AMP354"/>
      <c r="AMQ354"/>
      <c r="AMR354"/>
      <c r="AMS354"/>
      <c r="AMT354"/>
      <c r="AMU354"/>
      <c r="AMV354"/>
      <c r="AMW354"/>
      <c r="AMX354"/>
      <c r="AMY354"/>
      <c r="AMZ354"/>
      <c r="ANA354"/>
      <c r="ANB354"/>
      <c r="ANC354"/>
      <c r="AND354"/>
      <c r="ANE354"/>
      <c r="ANF354"/>
      <c r="ANG354"/>
      <c r="ANH354"/>
      <c r="ANI354"/>
      <c r="ANJ354"/>
    </row>
    <row r="355" spans="1:1050" x14ac:dyDescent="0.2">
      <c r="A355" s="694"/>
      <c r="D355" s="172"/>
      <c r="E355" s="172"/>
      <c r="F355" s="172"/>
      <c r="G355" s="172"/>
      <c r="H355" s="172"/>
      <c r="J355" s="172"/>
      <c r="K355" s="172"/>
      <c r="L355" s="172"/>
      <c r="M355" s="172"/>
      <c r="N355" s="172"/>
      <c r="O355" s="172"/>
      <c r="P355" s="172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2"/>
      <c r="BB355" s="172"/>
      <c r="BC355" s="172"/>
      <c r="BD355" s="172"/>
      <c r="BE355" s="172"/>
      <c r="BF355" s="172"/>
      <c r="BG355" s="172"/>
      <c r="BH355" s="172"/>
      <c r="BI355" s="172"/>
      <c r="BJ355" s="172"/>
      <c r="BK355" s="172"/>
      <c r="BL355" s="172"/>
      <c r="BM355" s="172"/>
      <c r="BN355" s="172"/>
      <c r="BO355" s="172"/>
      <c r="BP355" s="172"/>
      <c r="BQ355" s="172"/>
      <c r="BR355" s="172"/>
      <c r="BS355" s="172"/>
      <c r="BT355" s="172"/>
      <c r="BU355" s="172"/>
      <c r="BV355" s="172"/>
      <c r="BW355" s="172"/>
      <c r="BX355" s="172"/>
      <c r="BY355" s="172"/>
      <c r="BZ355" s="172"/>
      <c r="CA355" s="172"/>
      <c r="CB355" s="172"/>
      <c r="CC355" s="172"/>
      <c r="CD355" s="172"/>
      <c r="CE355" s="172"/>
      <c r="CF355" s="172"/>
      <c r="CG355" s="172"/>
      <c r="CH355" s="172"/>
      <c r="CI355" s="172"/>
      <c r="CJ355" s="172"/>
      <c r="CK355" s="172"/>
      <c r="CL355" s="172"/>
      <c r="CM355" s="172"/>
      <c r="CN355" s="172"/>
      <c r="CO355" s="172"/>
      <c r="CP355" s="172"/>
      <c r="CQ355" s="172"/>
      <c r="CR355" s="172"/>
      <c r="CS355" s="172"/>
      <c r="CT355" s="172"/>
      <c r="CU355" s="172"/>
      <c r="DA355" s="172"/>
      <c r="DG355" s="172"/>
      <c r="DI355" s="172"/>
      <c r="DJ355" s="172"/>
      <c r="DK355" s="172"/>
      <c r="DL355" s="172"/>
      <c r="DM355" s="172"/>
      <c r="DN355" s="172"/>
      <c r="DO355" s="172"/>
      <c r="DP355" s="172"/>
      <c r="DQ355" s="172"/>
      <c r="DR355" s="172"/>
      <c r="DS355" s="172"/>
      <c r="DT355" s="172"/>
      <c r="DU355" s="172"/>
      <c r="DV355" s="172"/>
      <c r="DW355" s="172"/>
      <c r="DX355" s="172"/>
      <c r="DZ355" s="172"/>
      <c r="EA355" s="172"/>
      <c r="EK355" s="172"/>
      <c r="EL355" s="172"/>
      <c r="EM355" s="172"/>
      <c r="EN355" s="172"/>
      <c r="EO355" s="172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  <c r="AMK355"/>
      <c r="AML355"/>
      <c r="AMM355"/>
      <c r="AMN355"/>
      <c r="AMO355"/>
      <c r="AMP355"/>
      <c r="AMQ355"/>
      <c r="AMR355"/>
      <c r="AMS355"/>
      <c r="AMT355"/>
      <c r="AMU355"/>
      <c r="AMV355"/>
      <c r="AMW355"/>
      <c r="AMX355"/>
      <c r="AMY355"/>
      <c r="AMZ355"/>
      <c r="ANA355"/>
      <c r="ANB355"/>
      <c r="ANC355"/>
      <c r="AND355"/>
      <c r="ANE355"/>
      <c r="ANF355"/>
      <c r="ANG355"/>
      <c r="ANH355"/>
      <c r="ANI355"/>
      <c r="ANJ355"/>
    </row>
    <row r="356" spans="1:1050" x14ac:dyDescent="0.2">
      <c r="A356" s="694"/>
      <c r="D356" s="172"/>
      <c r="E356" s="172"/>
      <c r="F356" s="172"/>
      <c r="G356" s="172"/>
      <c r="H356" s="172"/>
      <c r="J356" s="172"/>
      <c r="K356" s="172"/>
      <c r="L356" s="172"/>
      <c r="M356" s="172"/>
      <c r="N356" s="172"/>
      <c r="O356" s="172"/>
      <c r="P356" s="172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  <c r="AX356" s="172"/>
      <c r="AY356" s="172"/>
      <c r="AZ356" s="172"/>
      <c r="BA356" s="172"/>
      <c r="BB356" s="172"/>
      <c r="BC356" s="172"/>
      <c r="BD356" s="172"/>
      <c r="BE356" s="172"/>
      <c r="BF356" s="172"/>
      <c r="BG356" s="172"/>
      <c r="BH356" s="172"/>
      <c r="BI356" s="172"/>
      <c r="BJ356" s="172"/>
      <c r="BK356" s="172"/>
      <c r="BL356" s="172"/>
      <c r="BM356" s="172"/>
      <c r="BN356" s="172"/>
      <c r="BO356" s="172"/>
      <c r="BP356" s="172"/>
      <c r="BQ356" s="172"/>
      <c r="BR356" s="172"/>
      <c r="BS356" s="172"/>
      <c r="BT356" s="172"/>
      <c r="BU356" s="172"/>
      <c r="BV356" s="172"/>
      <c r="BW356" s="172"/>
      <c r="BX356" s="172"/>
      <c r="BY356" s="172"/>
      <c r="BZ356" s="172"/>
      <c r="CA356" s="172"/>
      <c r="CB356" s="172"/>
      <c r="CC356" s="172"/>
      <c r="CD356" s="172"/>
      <c r="CE356" s="172"/>
      <c r="CF356" s="172"/>
      <c r="CG356" s="172"/>
      <c r="CH356" s="172"/>
      <c r="CI356" s="172"/>
      <c r="CJ356" s="172"/>
      <c r="CK356" s="172"/>
      <c r="CL356" s="172"/>
      <c r="CM356" s="172"/>
      <c r="CN356" s="172"/>
      <c r="CO356" s="172"/>
      <c r="CP356" s="172"/>
      <c r="CQ356" s="172"/>
      <c r="CR356" s="172"/>
      <c r="CS356" s="172"/>
      <c r="CT356" s="172"/>
      <c r="CU356" s="172"/>
      <c r="DA356" s="172"/>
      <c r="DG356" s="172"/>
      <c r="DI356" s="172"/>
      <c r="DJ356" s="172"/>
      <c r="DK356" s="172"/>
      <c r="DL356" s="172"/>
      <c r="DM356" s="172"/>
      <c r="DN356" s="172"/>
      <c r="DO356" s="172"/>
      <c r="DP356" s="172"/>
      <c r="DQ356" s="172"/>
      <c r="DR356" s="172"/>
      <c r="DS356" s="172"/>
      <c r="DT356" s="172"/>
      <c r="DU356" s="172"/>
      <c r="DV356" s="172"/>
      <c r="DW356" s="172"/>
      <c r="DX356" s="172"/>
      <c r="DZ356" s="172"/>
      <c r="EA356" s="172"/>
      <c r="EK356" s="172"/>
      <c r="EL356" s="172"/>
      <c r="EM356" s="172"/>
      <c r="EN356" s="172"/>
      <c r="EO356" s="172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  <c r="AML356"/>
      <c r="AMM356"/>
      <c r="AMN356"/>
      <c r="AMO356"/>
      <c r="AMP356"/>
      <c r="AMQ356"/>
      <c r="AMR356"/>
      <c r="AMS356"/>
      <c r="AMT356"/>
      <c r="AMU356"/>
      <c r="AMV356"/>
      <c r="AMW356"/>
      <c r="AMX356"/>
      <c r="AMY356"/>
      <c r="AMZ356"/>
      <c r="ANA356"/>
      <c r="ANB356"/>
      <c r="ANC356"/>
      <c r="AND356"/>
      <c r="ANE356"/>
      <c r="ANF356"/>
      <c r="ANG356"/>
      <c r="ANH356"/>
      <c r="ANI356"/>
      <c r="ANJ356"/>
    </row>
    <row r="357" spans="1:1050" x14ac:dyDescent="0.2">
      <c r="A357" s="694"/>
      <c r="D357" s="172"/>
      <c r="E357" s="172"/>
      <c r="F357" s="172"/>
      <c r="G357" s="172"/>
      <c r="H357" s="172"/>
      <c r="J357" s="172"/>
      <c r="K357" s="172"/>
      <c r="L357" s="172"/>
      <c r="M357" s="172"/>
      <c r="N357" s="172"/>
      <c r="O357" s="172"/>
      <c r="P357" s="172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  <c r="AX357" s="172"/>
      <c r="AY357" s="172"/>
      <c r="AZ357" s="172"/>
      <c r="BA357" s="172"/>
      <c r="BB357" s="172"/>
      <c r="BC357" s="172"/>
      <c r="BD357" s="172"/>
      <c r="BE357" s="172"/>
      <c r="BF357" s="172"/>
      <c r="BG357" s="172"/>
      <c r="BH357" s="172"/>
      <c r="BI357" s="172"/>
      <c r="BJ357" s="172"/>
      <c r="BK357" s="172"/>
      <c r="BL357" s="172"/>
      <c r="BM357" s="172"/>
      <c r="BN357" s="172"/>
      <c r="BO357" s="172"/>
      <c r="BP357" s="172"/>
      <c r="BQ357" s="172"/>
      <c r="BR357" s="172"/>
      <c r="BS357" s="172"/>
      <c r="BT357" s="172"/>
      <c r="BU357" s="172"/>
      <c r="BV357" s="172"/>
      <c r="BW357" s="172"/>
      <c r="BX357" s="172"/>
      <c r="BY357" s="172"/>
      <c r="BZ357" s="172"/>
      <c r="CA357" s="172"/>
      <c r="CB357" s="172"/>
      <c r="CC357" s="172"/>
      <c r="CD357" s="172"/>
      <c r="CE357" s="172"/>
      <c r="CF357" s="172"/>
      <c r="CG357" s="172"/>
      <c r="CH357" s="172"/>
      <c r="CI357" s="172"/>
      <c r="CJ357" s="172"/>
      <c r="CK357" s="172"/>
      <c r="CL357" s="172"/>
      <c r="CM357" s="172"/>
      <c r="CN357" s="172"/>
      <c r="CO357" s="172"/>
      <c r="CP357" s="172"/>
      <c r="CQ357" s="172"/>
      <c r="CR357" s="172"/>
      <c r="CS357" s="172"/>
      <c r="CT357" s="172"/>
      <c r="CU357" s="172"/>
      <c r="DA357" s="172"/>
      <c r="DG357" s="172"/>
      <c r="DI357" s="172"/>
      <c r="DJ357" s="172"/>
      <c r="DK357" s="172"/>
      <c r="DL357" s="172"/>
      <c r="DM357" s="172"/>
      <c r="DN357" s="172"/>
      <c r="DO357" s="172"/>
      <c r="DP357" s="172"/>
      <c r="DQ357" s="172"/>
      <c r="DR357" s="172"/>
      <c r="DS357" s="172"/>
      <c r="DT357" s="172"/>
      <c r="DU357" s="172"/>
      <c r="DV357" s="172"/>
      <c r="DW357" s="172"/>
      <c r="DX357" s="172"/>
      <c r="DZ357" s="172"/>
      <c r="EA357" s="172"/>
      <c r="EK357" s="172"/>
      <c r="EL357" s="172"/>
      <c r="EM357" s="172"/>
      <c r="EN357" s="172"/>
      <c r="EO357" s="172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  <c r="AMK357"/>
      <c r="AML357"/>
      <c r="AMM357"/>
      <c r="AMN357"/>
      <c r="AMO357"/>
      <c r="AMP357"/>
      <c r="AMQ357"/>
      <c r="AMR357"/>
      <c r="AMS357"/>
      <c r="AMT357"/>
      <c r="AMU357"/>
      <c r="AMV357"/>
      <c r="AMW357"/>
      <c r="AMX357"/>
      <c r="AMY357"/>
      <c r="AMZ357"/>
      <c r="ANA357"/>
      <c r="ANB357"/>
      <c r="ANC357"/>
      <c r="AND357"/>
      <c r="ANE357"/>
      <c r="ANF357"/>
      <c r="ANG357"/>
      <c r="ANH357"/>
      <c r="ANI357"/>
      <c r="ANJ357"/>
    </row>
    <row r="358" spans="1:1050" x14ac:dyDescent="0.2">
      <c r="A358" s="694"/>
      <c r="D358" s="172"/>
      <c r="E358" s="172"/>
      <c r="F358" s="172"/>
      <c r="G358" s="172"/>
      <c r="H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  <c r="AW358" s="172"/>
      <c r="AX358" s="172"/>
      <c r="AY358" s="172"/>
      <c r="AZ358" s="172"/>
      <c r="BA358" s="172"/>
      <c r="BB358" s="172"/>
      <c r="BC358" s="172"/>
      <c r="BD358" s="172"/>
      <c r="BE358" s="172"/>
      <c r="BF358" s="172"/>
      <c r="BG358" s="172"/>
      <c r="BH358" s="172"/>
      <c r="BI358" s="172"/>
      <c r="BJ358" s="172"/>
      <c r="BK358" s="172"/>
      <c r="BL358" s="172"/>
      <c r="BM358" s="172"/>
      <c r="BN358" s="172"/>
      <c r="BO358" s="172"/>
      <c r="BP358" s="172"/>
      <c r="BQ358" s="172"/>
      <c r="BR358" s="172"/>
      <c r="BS358" s="172"/>
      <c r="BT358" s="172"/>
      <c r="BU358" s="172"/>
      <c r="BV358" s="172"/>
      <c r="BW358" s="172"/>
      <c r="BX358" s="172"/>
      <c r="BY358" s="172"/>
      <c r="BZ358" s="172"/>
      <c r="CA358" s="172"/>
      <c r="CB358" s="172"/>
      <c r="CC358" s="172"/>
      <c r="CD358" s="172"/>
      <c r="CE358" s="172"/>
      <c r="CF358" s="172"/>
      <c r="CG358" s="172"/>
      <c r="CH358" s="172"/>
      <c r="CI358" s="172"/>
      <c r="CJ358" s="172"/>
      <c r="CK358" s="172"/>
      <c r="CL358" s="172"/>
      <c r="CM358" s="172"/>
      <c r="CN358" s="172"/>
      <c r="CO358" s="172"/>
      <c r="CP358" s="172"/>
      <c r="CQ358" s="172"/>
      <c r="CR358" s="172"/>
      <c r="CS358" s="172"/>
      <c r="CT358" s="172"/>
      <c r="CU358" s="172"/>
      <c r="DA358" s="172"/>
      <c r="DG358" s="172"/>
      <c r="DI358" s="172"/>
      <c r="DJ358" s="172"/>
      <c r="DK358" s="172"/>
      <c r="DL358" s="172"/>
      <c r="DM358" s="172"/>
      <c r="DN358" s="172"/>
      <c r="DO358" s="172"/>
      <c r="DP358" s="172"/>
      <c r="DQ358" s="172"/>
      <c r="DR358" s="172"/>
      <c r="DS358" s="172"/>
      <c r="DT358" s="172"/>
      <c r="DU358" s="172"/>
      <c r="DV358" s="172"/>
      <c r="DW358" s="172"/>
      <c r="DX358" s="172"/>
      <c r="DZ358" s="172"/>
      <c r="EA358" s="172"/>
      <c r="EK358" s="172"/>
      <c r="EL358" s="172"/>
      <c r="EM358" s="172"/>
      <c r="EN358" s="172"/>
      <c r="EO358" s="172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  <c r="AMK358"/>
      <c r="AML358"/>
      <c r="AMM358"/>
      <c r="AMN358"/>
      <c r="AMO358"/>
      <c r="AMP358"/>
      <c r="AMQ358"/>
      <c r="AMR358"/>
      <c r="AMS358"/>
      <c r="AMT358"/>
      <c r="AMU358"/>
      <c r="AMV358"/>
      <c r="AMW358"/>
      <c r="AMX358"/>
      <c r="AMY358"/>
      <c r="AMZ358"/>
      <c r="ANA358"/>
      <c r="ANB358"/>
      <c r="ANC358"/>
      <c r="AND358"/>
      <c r="ANE358"/>
      <c r="ANF358"/>
      <c r="ANG358"/>
      <c r="ANH358"/>
      <c r="ANI358"/>
      <c r="ANJ358"/>
    </row>
    <row r="359" spans="1:1050" x14ac:dyDescent="0.2">
      <c r="A359" s="694"/>
      <c r="D359" s="172"/>
      <c r="E359" s="172"/>
      <c r="F359" s="172"/>
      <c r="G359" s="172"/>
      <c r="H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  <c r="AW359" s="172"/>
      <c r="AX359" s="172"/>
      <c r="AY359" s="172"/>
      <c r="AZ359" s="172"/>
      <c r="BA359" s="172"/>
      <c r="BB359" s="172"/>
      <c r="BC359" s="172"/>
      <c r="BD359" s="172"/>
      <c r="BE359" s="172"/>
      <c r="BF359" s="172"/>
      <c r="BG359" s="172"/>
      <c r="BH359" s="172"/>
      <c r="BI359" s="172"/>
      <c r="BJ359" s="172"/>
      <c r="BK359" s="172"/>
      <c r="BL359" s="172"/>
      <c r="BM359" s="172"/>
      <c r="BN359" s="172"/>
      <c r="BO359" s="172"/>
      <c r="BP359" s="172"/>
      <c r="BQ359" s="172"/>
      <c r="BR359" s="172"/>
      <c r="BS359" s="172"/>
      <c r="BT359" s="172"/>
      <c r="BU359" s="172"/>
      <c r="BV359" s="172"/>
      <c r="BW359" s="172"/>
      <c r="BX359" s="172"/>
      <c r="BY359" s="172"/>
      <c r="BZ359" s="172"/>
      <c r="CA359" s="172"/>
      <c r="CB359" s="172"/>
      <c r="CC359" s="172"/>
      <c r="CD359" s="172"/>
      <c r="CE359" s="172"/>
      <c r="CF359" s="172"/>
      <c r="CG359" s="172"/>
      <c r="CH359" s="172"/>
      <c r="CI359" s="172"/>
      <c r="CJ359" s="172"/>
      <c r="CK359" s="172"/>
      <c r="CL359" s="172"/>
      <c r="CM359" s="172"/>
      <c r="CN359" s="172"/>
      <c r="CO359" s="172"/>
      <c r="CP359" s="172"/>
      <c r="CQ359" s="172"/>
      <c r="CR359" s="172"/>
      <c r="CS359" s="172"/>
      <c r="CT359" s="172"/>
      <c r="CU359" s="172"/>
      <c r="DA359" s="172"/>
      <c r="DG359" s="172"/>
      <c r="DI359" s="172"/>
      <c r="DJ359" s="172"/>
      <c r="DK359" s="172"/>
      <c r="DL359" s="172"/>
      <c r="DM359" s="172"/>
      <c r="DN359" s="172"/>
      <c r="DO359" s="172"/>
      <c r="DP359" s="172"/>
      <c r="DQ359" s="172"/>
      <c r="DR359" s="172"/>
      <c r="DS359" s="172"/>
      <c r="DT359" s="172"/>
      <c r="DU359" s="172"/>
      <c r="DV359" s="172"/>
      <c r="DW359" s="172"/>
      <c r="DX359" s="172"/>
      <c r="DZ359" s="172"/>
      <c r="EA359" s="172"/>
      <c r="EK359" s="172"/>
      <c r="EL359" s="172"/>
      <c r="EM359" s="172"/>
      <c r="EN359" s="172"/>
      <c r="EO359" s="172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  <c r="AMK359"/>
      <c r="AML359"/>
      <c r="AMM359"/>
      <c r="AMN359"/>
      <c r="AMO359"/>
      <c r="AMP359"/>
      <c r="AMQ359"/>
      <c r="AMR359"/>
      <c r="AMS359"/>
      <c r="AMT359"/>
      <c r="AMU359"/>
      <c r="AMV359"/>
      <c r="AMW359"/>
      <c r="AMX359"/>
      <c r="AMY359"/>
      <c r="AMZ359"/>
      <c r="ANA359"/>
      <c r="ANB359"/>
      <c r="ANC359"/>
      <c r="AND359"/>
      <c r="ANE359"/>
      <c r="ANF359"/>
      <c r="ANG359"/>
      <c r="ANH359"/>
      <c r="ANI359"/>
      <c r="ANJ359"/>
    </row>
    <row r="360" spans="1:1050" x14ac:dyDescent="0.2">
      <c r="A360" s="694"/>
      <c r="D360" s="172"/>
      <c r="E360" s="172"/>
      <c r="F360" s="172"/>
      <c r="G360" s="172"/>
      <c r="H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  <c r="CM360" s="172"/>
      <c r="CN360" s="172"/>
      <c r="CO360" s="172"/>
      <c r="CP360" s="172"/>
      <c r="CQ360" s="172"/>
      <c r="CR360" s="172"/>
      <c r="CS360" s="172"/>
      <c r="CT360" s="172"/>
      <c r="CU360" s="172"/>
      <c r="DA360" s="172"/>
      <c r="DG360" s="172"/>
      <c r="DI360" s="172"/>
      <c r="DJ360" s="172"/>
      <c r="DK360" s="172"/>
      <c r="DL360" s="172"/>
      <c r="DM360" s="172"/>
      <c r="DN360" s="172"/>
      <c r="DO360" s="172"/>
      <c r="DP360" s="172"/>
      <c r="DQ360" s="172"/>
      <c r="DR360" s="172"/>
      <c r="DS360" s="172"/>
      <c r="DT360" s="172"/>
      <c r="DU360" s="172"/>
      <c r="DV360" s="172"/>
      <c r="DW360" s="172"/>
      <c r="DX360" s="172"/>
      <c r="DZ360" s="172"/>
      <c r="EA360" s="172"/>
      <c r="EK360" s="172"/>
      <c r="EL360" s="172"/>
      <c r="EM360" s="172"/>
      <c r="EN360" s="172"/>
      <c r="EO360" s="172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  <c r="AMK360"/>
      <c r="AML360"/>
      <c r="AMM360"/>
      <c r="AMN360"/>
      <c r="AMO360"/>
      <c r="AMP360"/>
      <c r="AMQ360"/>
      <c r="AMR360"/>
      <c r="AMS360"/>
      <c r="AMT360"/>
      <c r="AMU360"/>
      <c r="AMV360"/>
      <c r="AMW360"/>
      <c r="AMX360"/>
      <c r="AMY360"/>
      <c r="AMZ360"/>
      <c r="ANA360"/>
      <c r="ANB360"/>
      <c r="ANC360"/>
      <c r="AND360"/>
      <c r="ANE360"/>
      <c r="ANF360"/>
      <c r="ANG360"/>
      <c r="ANH360"/>
      <c r="ANI360"/>
      <c r="ANJ360"/>
    </row>
    <row r="361" spans="1:1050" x14ac:dyDescent="0.2">
      <c r="A361" s="694"/>
      <c r="D361" s="172"/>
      <c r="E361" s="172"/>
      <c r="F361" s="172"/>
      <c r="G361" s="172"/>
      <c r="H361" s="172"/>
      <c r="J361" s="172"/>
      <c r="K361" s="17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  <c r="AX361" s="172"/>
      <c r="AY361" s="172"/>
      <c r="AZ361" s="172"/>
      <c r="BA361" s="172"/>
      <c r="BB361" s="172"/>
      <c r="BC361" s="172"/>
      <c r="BD361" s="172"/>
      <c r="BE361" s="172"/>
      <c r="BF361" s="172"/>
      <c r="BG361" s="172"/>
      <c r="BH361" s="172"/>
      <c r="BI361" s="172"/>
      <c r="BJ361" s="172"/>
      <c r="BK361" s="172"/>
      <c r="BL361" s="172"/>
      <c r="BM361" s="172"/>
      <c r="BN361" s="172"/>
      <c r="BO361" s="172"/>
      <c r="BP361" s="172"/>
      <c r="BQ361" s="172"/>
      <c r="BR361" s="172"/>
      <c r="BS361" s="172"/>
      <c r="BT361" s="172"/>
      <c r="BU361" s="172"/>
      <c r="BV361" s="172"/>
      <c r="BW361" s="172"/>
      <c r="BX361" s="172"/>
      <c r="BY361" s="172"/>
      <c r="BZ361" s="172"/>
      <c r="CA361" s="172"/>
      <c r="CB361" s="172"/>
      <c r="CC361" s="172"/>
      <c r="CD361" s="172"/>
      <c r="CE361" s="172"/>
      <c r="CF361" s="172"/>
      <c r="CG361" s="172"/>
      <c r="CH361" s="172"/>
      <c r="CI361" s="172"/>
      <c r="CJ361" s="172"/>
      <c r="CK361" s="172"/>
      <c r="CL361" s="172"/>
      <c r="CM361" s="172"/>
      <c r="CN361" s="172"/>
      <c r="CO361" s="172"/>
      <c r="CP361" s="172"/>
      <c r="CQ361" s="172"/>
      <c r="CR361" s="172"/>
      <c r="CS361" s="172"/>
      <c r="CT361" s="172"/>
      <c r="CU361" s="172"/>
      <c r="DA361" s="172"/>
      <c r="DG361" s="172"/>
      <c r="DI361" s="172"/>
      <c r="DJ361" s="172"/>
      <c r="DK361" s="172"/>
      <c r="DL361" s="172"/>
      <c r="DM361" s="172"/>
      <c r="DN361" s="172"/>
      <c r="DO361" s="172"/>
      <c r="DP361" s="172"/>
      <c r="DQ361" s="172"/>
      <c r="DR361" s="172"/>
      <c r="DS361" s="172"/>
      <c r="DT361" s="172"/>
      <c r="DU361" s="172"/>
      <c r="DV361" s="172"/>
      <c r="DW361" s="172"/>
      <c r="DX361" s="172"/>
      <c r="DZ361" s="172"/>
      <c r="EA361" s="172"/>
      <c r="EK361" s="172"/>
      <c r="EL361" s="172"/>
      <c r="EM361" s="172"/>
      <c r="EN361" s="172"/>
      <c r="EO361" s="172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  <c r="AMK361"/>
      <c r="AML361"/>
      <c r="AMM361"/>
      <c r="AMN361"/>
      <c r="AMO361"/>
      <c r="AMP361"/>
      <c r="AMQ361"/>
      <c r="AMR361"/>
      <c r="AMS361"/>
      <c r="AMT361"/>
      <c r="AMU361"/>
      <c r="AMV361"/>
      <c r="AMW361"/>
      <c r="AMX361"/>
      <c r="AMY361"/>
      <c r="AMZ361"/>
      <c r="ANA361"/>
      <c r="ANB361"/>
      <c r="ANC361"/>
      <c r="AND361"/>
      <c r="ANE361"/>
      <c r="ANF361"/>
      <c r="ANG361"/>
      <c r="ANH361"/>
      <c r="ANI361"/>
      <c r="ANJ361"/>
    </row>
    <row r="362" spans="1:1050" x14ac:dyDescent="0.2">
      <c r="A362" s="694"/>
      <c r="D362" s="172"/>
      <c r="E362" s="172"/>
      <c r="F362" s="172"/>
      <c r="G362" s="172"/>
      <c r="H362" s="172"/>
      <c r="J362" s="172"/>
      <c r="K362" s="172"/>
      <c r="L362" s="172"/>
      <c r="M362" s="172"/>
      <c r="N362" s="172"/>
      <c r="O362" s="172"/>
      <c r="P362" s="172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172"/>
      <c r="BN362" s="172"/>
      <c r="BO362" s="172"/>
      <c r="BP362" s="172"/>
      <c r="BQ362" s="172"/>
      <c r="BR362" s="172"/>
      <c r="BS362" s="172"/>
      <c r="BT362" s="172"/>
      <c r="BU362" s="172"/>
      <c r="BV362" s="172"/>
      <c r="BW362" s="172"/>
      <c r="BX362" s="172"/>
      <c r="BY362" s="172"/>
      <c r="BZ362" s="172"/>
      <c r="CA362" s="172"/>
      <c r="CB362" s="172"/>
      <c r="CC362" s="172"/>
      <c r="CD362" s="172"/>
      <c r="CE362" s="172"/>
      <c r="CF362" s="172"/>
      <c r="CG362" s="172"/>
      <c r="CH362" s="172"/>
      <c r="CI362" s="172"/>
      <c r="CJ362" s="172"/>
      <c r="CK362" s="172"/>
      <c r="CL362" s="172"/>
      <c r="CM362" s="172"/>
      <c r="CN362" s="172"/>
      <c r="CO362" s="172"/>
      <c r="CP362" s="172"/>
      <c r="CQ362" s="172"/>
      <c r="CR362" s="172"/>
      <c r="CS362" s="172"/>
      <c r="CT362" s="172"/>
      <c r="CU362" s="172"/>
      <c r="DA362" s="172"/>
      <c r="DG362" s="172"/>
      <c r="DI362" s="172"/>
      <c r="DJ362" s="172"/>
      <c r="DK362" s="172"/>
      <c r="DL362" s="172"/>
      <c r="DM362" s="172"/>
      <c r="DN362" s="172"/>
      <c r="DO362" s="172"/>
      <c r="DP362" s="172"/>
      <c r="DQ362" s="172"/>
      <c r="DR362" s="172"/>
      <c r="DS362" s="172"/>
      <c r="DT362" s="172"/>
      <c r="DU362" s="172"/>
      <c r="DV362" s="172"/>
      <c r="DW362" s="172"/>
      <c r="DX362" s="172"/>
      <c r="DZ362" s="172"/>
      <c r="EA362" s="172"/>
      <c r="EK362" s="172"/>
      <c r="EL362" s="172"/>
      <c r="EM362" s="172"/>
      <c r="EN362" s="172"/>
      <c r="EO362" s="17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  <c r="AMK362"/>
      <c r="AML362"/>
      <c r="AMM362"/>
      <c r="AMN362"/>
      <c r="AMO362"/>
      <c r="AMP362"/>
      <c r="AMQ362"/>
      <c r="AMR362"/>
      <c r="AMS362"/>
      <c r="AMT362"/>
      <c r="AMU362"/>
      <c r="AMV362"/>
      <c r="AMW362"/>
      <c r="AMX362"/>
      <c r="AMY362"/>
      <c r="AMZ362"/>
      <c r="ANA362"/>
      <c r="ANB362"/>
      <c r="ANC362"/>
      <c r="AND362"/>
      <c r="ANE362"/>
      <c r="ANF362"/>
      <c r="ANG362"/>
      <c r="ANH362"/>
      <c r="ANI362"/>
      <c r="ANJ362"/>
    </row>
    <row r="363" spans="1:1050" x14ac:dyDescent="0.2">
      <c r="A363" s="694"/>
      <c r="D363" s="172"/>
      <c r="E363" s="172"/>
      <c r="F363" s="172"/>
      <c r="G363" s="172"/>
      <c r="H363" s="172"/>
      <c r="J363" s="172"/>
      <c r="K363" s="17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  <c r="AX363" s="172"/>
      <c r="AY363" s="172"/>
      <c r="AZ363" s="172"/>
      <c r="BA363" s="172"/>
      <c r="BB363" s="172"/>
      <c r="BC363" s="172"/>
      <c r="BD363" s="172"/>
      <c r="BE363" s="172"/>
      <c r="BF363" s="172"/>
      <c r="BG363" s="172"/>
      <c r="BH363" s="172"/>
      <c r="BI363" s="172"/>
      <c r="BJ363" s="172"/>
      <c r="BK363" s="172"/>
      <c r="BL363" s="172"/>
      <c r="BM363" s="172"/>
      <c r="BN363" s="172"/>
      <c r="BO363" s="172"/>
      <c r="BP363" s="172"/>
      <c r="BQ363" s="172"/>
      <c r="BR363" s="172"/>
      <c r="BS363" s="172"/>
      <c r="BT363" s="172"/>
      <c r="BU363" s="172"/>
      <c r="BV363" s="172"/>
      <c r="BW363" s="172"/>
      <c r="BX363" s="172"/>
      <c r="BY363" s="172"/>
      <c r="BZ363" s="172"/>
      <c r="CA363" s="172"/>
      <c r="CB363" s="172"/>
      <c r="CC363" s="172"/>
      <c r="CD363" s="172"/>
      <c r="CE363" s="172"/>
      <c r="CF363" s="172"/>
      <c r="CG363" s="172"/>
      <c r="CH363" s="172"/>
      <c r="CI363" s="172"/>
      <c r="CJ363" s="172"/>
      <c r="CK363" s="172"/>
      <c r="CL363" s="172"/>
      <c r="CM363" s="172"/>
      <c r="CN363" s="172"/>
      <c r="CO363" s="172"/>
      <c r="CP363" s="172"/>
      <c r="CQ363" s="172"/>
      <c r="CR363" s="172"/>
      <c r="CS363" s="172"/>
      <c r="CT363" s="172"/>
      <c r="CU363" s="172"/>
      <c r="DA363" s="172"/>
      <c r="DG363" s="172"/>
      <c r="DI363" s="172"/>
      <c r="DJ363" s="172"/>
      <c r="DK363" s="172"/>
      <c r="DL363" s="172"/>
      <c r="DM363" s="172"/>
      <c r="DN363" s="172"/>
      <c r="DO363" s="172"/>
      <c r="DP363" s="172"/>
      <c r="DQ363" s="172"/>
      <c r="DR363" s="172"/>
      <c r="DS363" s="172"/>
      <c r="DT363" s="172"/>
      <c r="DU363" s="172"/>
      <c r="DV363" s="172"/>
      <c r="DW363" s="172"/>
      <c r="DX363" s="172"/>
      <c r="DZ363" s="172"/>
      <c r="EA363" s="172"/>
      <c r="EK363" s="172"/>
      <c r="EL363" s="172"/>
      <c r="EM363" s="172"/>
      <c r="EN363" s="172"/>
      <c r="EO363" s="172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  <c r="AMK363"/>
      <c r="AML363"/>
      <c r="AMM363"/>
      <c r="AMN363"/>
      <c r="AMO363"/>
      <c r="AMP363"/>
      <c r="AMQ363"/>
      <c r="AMR363"/>
      <c r="AMS363"/>
      <c r="AMT363"/>
      <c r="AMU363"/>
      <c r="AMV363"/>
      <c r="AMW363"/>
      <c r="AMX363"/>
      <c r="AMY363"/>
      <c r="AMZ363"/>
      <c r="ANA363"/>
      <c r="ANB363"/>
      <c r="ANC363"/>
      <c r="AND363"/>
      <c r="ANE363"/>
      <c r="ANF363"/>
      <c r="ANG363"/>
      <c r="ANH363"/>
      <c r="ANI363"/>
      <c r="ANJ363"/>
    </row>
    <row r="364" spans="1:1050" x14ac:dyDescent="0.2">
      <c r="A364" s="694"/>
      <c r="D364" s="172"/>
      <c r="E364" s="172"/>
      <c r="F364" s="172"/>
      <c r="G364" s="172"/>
      <c r="H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172"/>
      <c r="BN364" s="172"/>
      <c r="BO364" s="172"/>
      <c r="BP364" s="172"/>
      <c r="BQ364" s="172"/>
      <c r="BR364" s="172"/>
      <c r="BS364" s="172"/>
      <c r="BT364" s="172"/>
      <c r="BU364" s="172"/>
      <c r="BV364" s="172"/>
      <c r="BW364" s="172"/>
      <c r="BX364" s="172"/>
      <c r="BY364" s="172"/>
      <c r="BZ364" s="172"/>
      <c r="CA364" s="172"/>
      <c r="CB364" s="172"/>
      <c r="CC364" s="172"/>
      <c r="CD364" s="172"/>
      <c r="CE364" s="172"/>
      <c r="CF364" s="172"/>
      <c r="CG364" s="172"/>
      <c r="CH364" s="172"/>
      <c r="CI364" s="172"/>
      <c r="CJ364" s="172"/>
      <c r="CK364" s="172"/>
      <c r="CL364" s="172"/>
      <c r="CM364" s="172"/>
      <c r="CN364" s="172"/>
      <c r="CO364" s="172"/>
      <c r="CP364" s="172"/>
      <c r="CQ364" s="172"/>
      <c r="CR364" s="172"/>
      <c r="CS364" s="172"/>
      <c r="CT364" s="172"/>
      <c r="CU364" s="172"/>
      <c r="DA364" s="172"/>
      <c r="DG364" s="172"/>
      <c r="DI364" s="172"/>
      <c r="DJ364" s="172"/>
      <c r="DK364" s="172"/>
      <c r="DL364" s="172"/>
      <c r="DM364" s="172"/>
      <c r="DN364" s="172"/>
      <c r="DO364" s="172"/>
      <c r="DP364" s="172"/>
      <c r="DQ364" s="172"/>
      <c r="DR364" s="172"/>
      <c r="DS364" s="172"/>
      <c r="DT364" s="172"/>
      <c r="DU364" s="172"/>
      <c r="DV364" s="172"/>
      <c r="DW364" s="172"/>
      <c r="DX364" s="172"/>
      <c r="DZ364" s="172"/>
      <c r="EA364" s="172"/>
      <c r="EK364" s="172"/>
      <c r="EL364" s="172"/>
      <c r="EM364" s="172"/>
      <c r="EN364" s="172"/>
      <c r="EO364" s="172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  <c r="AMK364"/>
      <c r="AML364"/>
      <c r="AMM364"/>
      <c r="AMN364"/>
      <c r="AMO364"/>
      <c r="AMP364"/>
      <c r="AMQ364"/>
      <c r="AMR364"/>
      <c r="AMS364"/>
      <c r="AMT364"/>
      <c r="AMU364"/>
      <c r="AMV364"/>
      <c r="AMW364"/>
      <c r="AMX364"/>
      <c r="AMY364"/>
      <c r="AMZ364"/>
      <c r="ANA364"/>
      <c r="ANB364"/>
      <c r="ANC364"/>
      <c r="AND364"/>
      <c r="ANE364"/>
      <c r="ANF364"/>
      <c r="ANG364"/>
      <c r="ANH364"/>
      <c r="ANI364"/>
      <c r="ANJ364"/>
    </row>
    <row r="365" spans="1:1050" x14ac:dyDescent="0.2">
      <c r="A365" s="694"/>
      <c r="D365" s="172"/>
      <c r="E365" s="172"/>
      <c r="F365" s="172"/>
      <c r="G365" s="172"/>
      <c r="H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  <c r="AX365" s="172"/>
      <c r="AY365" s="172"/>
      <c r="AZ365" s="172"/>
      <c r="BA365" s="172"/>
      <c r="BB365" s="172"/>
      <c r="BC365" s="172"/>
      <c r="BD365" s="172"/>
      <c r="BE365" s="172"/>
      <c r="BF365" s="172"/>
      <c r="BG365" s="172"/>
      <c r="BH365" s="172"/>
      <c r="BI365" s="172"/>
      <c r="BJ365" s="172"/>
      <c r="BK365" s="172"/>
      <c r="BL365" s="172"/>
      <c r="BM365" s="172"/>
      <c r="BN365" s="172"/>
      <c r="BO365" s="172"/>
      <c r="BP365" s="172"/>
      <c r="BQ365" s="172"/>
      <c r="BR365" s="172"/>
      <c r="BS365" s="172"/>
      <c r="BT365" s="172"/>
      <c r="BU365" s="172"/>
      <c r="BV365" s="172"/>
      <c r="BW365" s="172"/>
      <c r="BX365" s="172"/>
      <c r="BY365" s="172"/>
      <c r="BZ365" s="172"/>
      <c r="CA365" s="172"/>
      <c r="CB365" s="172"/>
      <c r="CC365" s="172"/>
      <c r="CD365" s="172"/>
      <c r="CE365" s="172"/>
      <c r="CF365" s="172"/>
      <c r="CG365" s="172"/>
      <c r="CH365" s="172"/>
      <c r="CI365" s="172"/>
      <c r="CJ365" s="172"/>
      <c r="CK365" s="172"/>
      <c r="CL365" s="172"/>
      <c r="CM365" s="172"/>
      <c r="CN365" s="172"/>
      <c r="CO365" s="172"/>
      <c r="CP365" s="172"/>
      <c r="CQ365" s="172"/>
      <c r="CR365" s="172"/>
      <c r="CS365" s="172"/>
      <c r="CT365" s="172"/>
      <c r="CU365" s="172"/>
      <c r="DA365" s="172"/>
      <c r="DG365" s="172"/>
      <c r="DI365" s="172"/>
      <c r="DJ365" s="172"/>
      <c r="DK365" s="172"/>
      <c r="DL365" s="172"/>
      <c r="DM365" s="172"/>
      <c r="DN365" s="172"/>
      <c r="DO365" s="172"/>
      <c r="DP365" s="172"/>
      <c r="DQ365" s="172"/>
      <c r="DR365" s="172"/>
      <c r="DS365" s="172"/>
      <c r="DT365" s="172"/>
      <c r="DU365" s="172"/>
      <c r="DV365" s="172"/>
      <c r="DW365" s="172"/>
      <c r="DX365" s="172"/>
      <c r="DZ365" s="172"/>
      <c r="EA365" s="172"/>
      <c r="EK365" s="172"/>
      <c r="EL365" s="172"/>
      <c r="EM365" s="172"/>
      <c r="EN365" s="172"/>
      <c r="EO365" s="172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  <c r="AMK365"/>
      <c r="AML365"/>
      <c r="AMM365"/>
      <c r="AMN365"/>
      <c r="AMO365"/>
      <c r="AMP365"/>
      <c r="AMQ365"/>
      <c r="AMR365"/>
      <c r="AMS365"/>
      <c r="AMT365"/>
      <c r="AMU365"/>
      <c r="AMV365"/>
      <c r="AMW365"/>
      <c r="AMX365"/>
      <c r="AMY365"/>
      <c r="AMZ365"/>
      <c r="ANA365"/>
      <c r="ANB365"/>
      <c r="ANC365"/>
      <c r="AND365"/>
      <c r="ANE365"/>
      <c r="ANF365"/>
      <c r="ANG365"/>
      <c r="ANH365"/>
      <c r="ANI365"/>
      <c r="ANJ365"/>
    </row>
    <row r="366" spans="1:1050" x14ac:dyDescent="0.2">
      <c r="A366" s="694"/>
      <c r="D366" s="172"/>
      <c r="E366" s="172"/>
      <c r="F366" s="172"/>
      <c r="G366" s="172"/>
      <c r="H366" s="172"/>
      <c r="J366" s="172"/>
      <c r="K366" s="172"/>
      <c r="L366" s="172"/>
      <c r="M366" s="172"/>
      <c r="N366" s="172"/>
      <c r="O366" s="172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C366" s="172"/>
      <c r="BD366" s="172"/>
      <c r="BE366" s="172"/>
      <c r="BF366" s="172"/>
      <c r="BG366" s="172"/>
      <c r="BH366" s="172"/>
      <c r="BI366" s="172"/>
      <c r="BJ366" s="172"/>
      <c r="BK366" s="172"/>
      <c r="BL366" s="172"/>
      <c r="BM366" s="172"/>
      <c r="BN366" s="172"/>
      <c r="BO366" s="172"/>
      <c r="BP366" s="172"/>
      <c r="BQ366" s="172"/>
      <c r="BR366" s="172"/>
      <c r="BS366" s="172"/>
      <c r="BT366" s="172"/>
      <c r="BU366" s="172"/>
      <c r="BV366" s="172"/>
      <c r="BW366" s="172"/>
      <c r="BX366" s="172"/>
      <c r="BY366" s="172"/>
      <c r="BZ366" s="172"/>
      <c r="CA366" s="172"/>
      <c r="CB366" s="172"/>
      <c r="CC366" s="172"/>
      <c r="CD366" s="172"/>
      <c r="CE366" s="172"/>
      <c r="CF366" s="172"/>
      <c r="CG366" s="172"/>
      <c r="CH366" s="172"/>
      <c r="CI366" s="172"/>
      <c r="CJ366" s="172"/>
      <c r="CK366" s="172"/>
      <c r="CL366" s="172"/>
      <c r="CM366" s="172"/>
      <c r="CN366" s="172"/>
      <c r="CO366" s="172"/>
      <c r="CP366" s="172"/>
      <c r="CQ366" s="172"/>
      <c r="CR366" s="172"/>
      <c r="CS366" s="172"/>
      <c r="CT366" s="172"/>
      <c r="CU366" s="172"/>
      <c r="DA366" s="172"/>
      <c r="DG366" s="172"/>
      <c r="DI366" s="172"/>
      <c r="DJ366" s="172"/>
      <c r="DK366" s="172"/>
      <c r="DL366" s="172"/>
      <c r="DM366" s="172"/>
      <c r="DN366" s="172"/>
      <c r="DO366" s="172"/>
      <c r="DP366" s="172"/>
      <c r="DQ366" s="172"/>
      <c r="DR366" s="172"/>
      <c r="DS366" s="172"/>
      <c r="DT366" s="172"/>
      <c r="DU366" s="172"/>
      <c r="DV366" s="172"/>
      <c r="DW366" s="172"/>
      <c r="DX366" s="172"/>
      <c r="DZ366" s="172"/>
      <c r="EA366" s="172"/>
      <c r="EK366" s="172"/>
      <c r="EL366" s="172"/>
      <c r="EM366" s="172"/>
      <c r="EN366" s="172"/>
      <c r="EO366" s="172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  <c r="AMK366"/>
      <c r="AML366"/>
      <c r="AMM366"/>
      <c r="AMN366"/>
      <c r="AMO366"/>
      <c r="AMP366"/>
      <c r="AMQ366"/>
      <c r="AMR366"/>
      <c r="AMS366"/>
      <c r="AMT366"/>
      <c r="AMU366"/>
      <c r="AMV366"/>
      <c r="AMW366"/>
      <c r="AMX366"/>
      <c r="AMY366"/>
      <c r="AMZ366"/>
      <c r="ANA366"/>
      <c r="ANB366"/>
      <c r="ANC366"/>
      <c r="AND366"/>
      <c r="ANE366"/>
      <c r="ANF366"/>
      <c r="ANG366"/>
      <c r="ANH366"/>
      <c r="ANI366"/>
      <c r="ANJ366"/>
    </row>
    <row r="367" spans="1:1050" x14ac:dyDescent="0.2">
      <c r="A367" s="694"/>
      <c r="D367" s="172"/>
      <c r="E367" s="172"/>
      <c r="F367" s="172"/>
      <c r="G367" s="172"/>
      <c r="H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2"/>
      <c r="BH367" s="172"/>
      <c r="BI367" s="172"/>
      <c r="BJ367" s="172"/>
      <c r="BK367" s="172"/>
      <c r="BL367" s="172"/>
      <c r="BM367" s="172"/>
      <c r="BN367" s="172"/>
      <c r="BO367" s="172"/>
      <c r="BP367" s="172"/>
      <c r="BQ367" s="172"/>
      <c r="BR367" s="172"/>
      <c r="BS367" s="172"/>
      <c r="BT367" s="172"/>
      <c r="BU367" s="172"/>
      <c r="BV367" s="172"/>
      <c r="BW367" s="172"/>
      <c r="BX367" s="172"/>
      <c r="BY367" s="172"/>
      <c r="BZ367" s="172"/>
      <c r="CA367" s="172"/>
      <c r="CB367" s="172"/>
      <c r="CC367" s="172"/>
      <c r="CD367" s="172"/>
      <c r="CE367" s="172"/>
      <c r="CF367" s="172"/>
      <c r="CG367" s="172"/>
      <c r="CH367" s="172"/>
      <c r="CI367" s="172"/>
      <c r="CJ367" s="172"/>
      <c r="CK367" s="172"/>
      <c r="CL367" s="172"/>
      <c r="CM367" s="172"/>
      <c r="CN367" s="172"/>
      <c r="CO367" s="172"/>
      <c r="CP367" s="172"/>
      <c r="CQ367" s="172"/>
      <c r="CR367" s="172"/>
      <c r="CS367" s="172"/>
      <c r="CT367" s="172"/>
      <c r="CU367" s="172"/>
      <c r="DA367" s="172"/>
      <c r="DG367" s="172"/>
      <c r="DI367" s="172"/>
      <c r="DJ367" s="172"/>
      <c r="DK367" s="172"/>
      <c r="DL367" s="172"/>
      <c r="DM367" s="172"/>
      <c r="DN367" s="172"/>
      <c r="DO367" s="172"/>
      <c r="DP367" s="172"/>
      <c r="DQ367" s="172"/>
      <c r="DR367" s="172"/>
      <c r="DS367" s="172"/>
      <c r="DT367" s="172"/>
      <c r="DU367" s="172"/>
      <c r="DV367" s="172"/>
      <c r="DW367" s="172"/>
      <c r="DX367" s="172"/>
      <c r="DZ367" s="172"/>
      <c r="EA367" s="172"/>
      <c r="EK367" s="172"/>
      <c r="EL367" s="172"/>
      <c r="EM367" s="172"/>
      <c r="EN367" s="172"/>
      <c r="EO367" s="172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  <c r="AML367"/>
      <c r="AMM367"/>
      <c r="AMN367"/>
      <c r="AMO367"/>
      <c r="AMP367"/>
      <c r="AMQ367"/>
      <c r="AMR367"/>
      <c r="AMS367"/>
      <c r="AMT367"/>
      <c r="AMU367"/>
      <c r="AMV367"/>
      <c r="AMW367"/>
      <c r="AMX367"/>
      <c r="AMY367"/>
      <c r="AMZ367"/>
      <c r="ANA367"/>
      <c r="ANB367"/>
      <c r="ANC367"/>
      <c r="AND367"/>
      <c r="ANE367"/>
      <c r="ANF367"/>
      <c r="ANG367"/>
      <c r="ANH367"/>
      <c r="ANI367"/>
      <c r="ANJ367"/>
    </row>
    <row r="368" spans="1:1050" x14ac:dyDescent="0.2">
      <c r="A368" s="694"/>
      <c r="D368" s="172"/>
      <c r="E368" s="172"/>
      <c r="F368" s="172"/>
      <c r="G368" s="172"/>
      <c r="H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2"/>
      <c r="AP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2"/>
      <c r="BN368" s="172"/>
      <c r="BO368" s="172"/>
      <c r="BP368" s="172"/>
      <c r="BQ368" s="172"/>
      <c r="BR368" s="172"/>
      <c r="BS368" s="172"/>
      <c r="BT368" s="172"/>
      <c r="BU368" s="172"/>
      <c r="BV368" s="172"/>
      <c r="BW368" s="172"/>
      <c r="BX368" s="172"/>
      <c r="BY368" s="172"/>
      <c r="BZ368" s="172"/>
      <c r="CA368" s="172"/>
      <c r="CB368" s="172"/>
      <c r="CC368" s="172"/>
      <c r="CD368" s="172"/>
      <c r="CE368" s="172"/>
      <c r="CF368" s="172"/>
      <c r="CG368" s="172"/>
      <c r="CH368" s="172"/>
      <c r="CI368" s="172"/>
      <c r="CJ368" s="172"/>
      <c r="CK368" s="172"/>
      <c r="CL368" s="172"/>
      <c r="CM368" s="172"/>
      <c r="CN368" s="172"/>
      <c r="CO368" s="172"/>
      <c r="CP368" s="172"/>
      <c r="CQ368" s="172"/>
      <c r="CR368" s="172"/>
      <c r="CS368" s="172"/>
      <c r="CT368" s="172"/>
      <c r="CU368" s="172"/>
      <c r="DA368" s="172"/>
      <c r="DG368" s="172"/>
      <c r="DI368" s="172"/>
      <c r="DJ368" s="172"/>
      <c r="DK368" s="172"/>
      <c r="DL368" s="172"/>
      <c r="DM368" s="172"/>
      <c r="DN368" s="172"/>
      <c r="DO368" s="172"/>
      <c r="DP368" s="172"/>
      <c r="DQ368" s="172"/>
      <c r="DR368" s="172"/>
      <c r="DS368" s="172"/>
      <c r="DT368" s="172"/>
      <c r="DU368" s="172"/>
      <c r="DV368" s="172"/>
      <c r="DW368" s="172"/>
      <c r="DX368" s="172"/>
      <c r="DZ368" s="172"/>
      <c r="EA368" s="172"/>
      <c r="EK368" s="172"/>
      <c r="EL368" s="172"/>
      <c r="EM368" s="172"/>
      <c r="EN368" s="172"/>
      <c r="EO368" s="172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  <c r="AML368"/>
      <c r="AMM368"/>
      <c r="AMN368"/>
      <c r="AMO368"/>
      <c r="AMP368"/>
      <c r="AMQ368"/>
      <c r="AMR368"/>
      <c r="AMS368"/>
      <c r="AMT368"/>
      <c r="AMU368"/>
      <c r="AMV368"/>
      <c r="AMW368"/>
      <c r="AMX368"/>
      <c r="AMY368"/>
      <c r="AMZ368"/>
      <c r="ANA368"/>
      <c r="ANB368"/>
      <c r="ANC368"/>
      <c r="AND368"/>
      <c r="ANE368"/>
      <c r="ANF368"/>
      <c r="ANG368"/>
      <c r="ANH368"/>
      <c r="ANI368"/>
      <c r="ANJ368"/>
    </row>
    <row r="369" spans="1:1050" x14ac:dyDescent="0.2">
      <c r="A369" s="694"/>
      <c r="D369" s="172"/>
      <c r="E369" s="172"/>
      <c r="F369" s="172"/>
      <c r="G369" s="172"/>
      <c r="H369" s="172"/>
      <c r="J369" s="172"/>
      <c r="K369" s="172"/>
      <c r="L369" s="172"/>
      <c r="M369" s="172"/>
      <c r="N369" s="172"/>
      <c r="O369" s="172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/>
      <c r="AP369" s="172"/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C369" s="172"/>
      <c r="BD369" s="172"/>
      <c r="BE369" s="172"/>
      <c r="BF369" s="172"/>
      <c r="BG369" s="172"/>
      <c r="BH369" s="172"/>
      <c r="BI369" s="172"/>
      <c r="BJ369" s="172"/>
      <c r="BK369" s="172"/>
      <c r="BL369" s="172"/>
      <c r="BM369" s="172"/>
      <c r="BN369" s="172"/>
      <c r="BO369" s="172"/>
      <c r="BP369" s="172"/>
      <c r="BQ369" s="172"/>
      <c r="BR369" s="172"/>
      <c r="BS369" s="172"/>
      <c r="BT369" s="172"/>
      <c r="BU369" s="172"/>
      <c r="BV369" s="172"/>
      <c r="BW369" s="172"/>
      <c r="BX369" s="172"/>
      <c r="BY369" s="172"/>
      <c r="BZ369" s="172"/>
      <c r="CA369" s="172"/>
      <c r="CB369" s="172"/>
      <c r="CC369" s="172"/>
      <c r="CD369" s="172"/>
      <c r="CE369" s="172"/>
      <c r="CF369" s="172"/>
      <c r="CG369" s="172"/>
      <c r="CH369" s="172"/>
      <c r="CI369" s="172"/>
      <c r="CJ369" s="172"/>
      <c r="CK369" s="172"/>
      <c r="CL369" s="172"/>
      <c r="CM369" s="172"/>
      <c r="CN369" s="172"/>
      <c r="CO369" s="172"/>
      <c r="CP369" s="172"/>
      <c r="CQ369" s="172"/>
      <c r="CR369" s="172"/>
      <c r="CS369" s="172"/>
      <c r="CT369" s="172"/>
      <c r="CU369" s="172"/>
      <c r="DA369" s="172"/>
      <c r="DG369" s="172"/>
      <c r="DI369" s="172"/>
      <c r="DJ369" s="172"/>
      <c r="DK369" s="172"/>
      <c r="DL369" s="172"/>
      <c r="DM369" s="172"/>
      <c r="DN369" s="172"/>
      <c r="DO369" s="172"/>
      <c r="DP369" s="172"/>
      <c r="DQ369" s="172"/>
      <c r="DR369" s="172"/>
      <c r="DS369" s="172"/>
      <c r="DT369" s="172"/>
      <c r="DU369" s="172"/>
      <c r="DV369" s="172"/>
      <c r="DW369" s="172"/>
      <c r="DX369" s="172"/>
      <c r="DZ369" s="172"/>
      <c r="EA369" s="172"/>
      <c r="EK369" s="172"/>
      <c r="EL369" s="172"/>
      <c r="EM369" s="172"/>
      <c r="EN369" s="172"/>
      <c r="EO369" s="172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  <c r="AMN369"/>
      <c r="AMO369"/>
      <c r="AMP369"/>
      <c r="AMQ369"/>
      <c r="AMR369"/>
      <c r="AMS369"/>
      <c r="AMT369"/>
      <c r="AMU369"/>
      <c r="AMV369"/>
      <c r="AMW369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</row>
    <row r="370" spans="1:1050" x14ac:dyDescent="0.2">
      <c r="A370" s="694"/>
      <c r="D370" s="172"/>
      <c r="E370" s="172"/>
      <c r="F370" s="172"/>
      <c r="G370" s="172"/>
      <c r="H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/>
      <c r="AP370" s="172"/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2"/>
      <c r="BH370" s="172"/>
      <c r="BI370" s="172"/>
      <c r="BJ370" s="172"/>
      <c r="BK370" s="172"/>
      <c r="BL370" s="172"/>
      <c r="BM370" s="172"/>
      <c r="BN370" s="172"/>
      <c r="BO370" s="172"/>
      <c r="BP370" s="172"/>
      <c r="BQ370" s="172"/>
      <c r="BR370" s="172"/>
      <c r="BS370" s="172"/>
      <c r="BT370" s="172"/>
      <c r="BU370" s="172"/>
      <c r="BV370" s="172"/>
      <c r="BW370" s="172"/>
      <c r="BX370" s="172"/>
      <c r="BY370" s="172"/>
      <c r="BZ370" s="172"/>
      <c r="CA370" s="172"/>
      <c r="CB370" s="172"/>
      <c r="CC370" s="172"/>
      <c r="CD370" s="172"/>
      <c r="CE370" s="172"/>
      <c r="CF370" s="172"/>
      <c r="CG370" s="172"/>
      <c r="CH370" s="172"/>
      <c r="CI370" s="172"/>
      <c r="CJ370" s="172"/>
      <c r="CK370" s="172"/>
      <c r="CL370" s="172"/>
      <c r="CM370" s="172"/>
      <c r="CN370" s="172"/>
      <c r="CO370" s="172"/>
      <c r="CP370" s="172"/>
      <c r="CQ370" s="172"/>
      <c r="CR370" s="172"/>
      <c r="CS370" s="172"/>
      <c r="CT370" s="172"/>
      <c r="CU370" s="172"/>
      <c r="DA370" s="172"/>
      <c r="DG370" s="172"/>
      <c r="DI370" s="172"/>
      <c r="DJ370" s="172"/>
      <c r="DK370" s="172"/>
      <c r="DL370" s="172"/>
      <c r="DM370" s="172"/>
      <c r="DN370" s="172"/>
      <c r="DO370" s="172"/>
      <c r="DP370" s="172"/>
      <c r="DQ370" s="172"/>
      <c r="DR370" s="172"/>
      <c r="DS370" s="172"/>
      <c r="DT370" s="172"/>
      <c r="DU370" s="172"/>
      <c r="DV370" s="172"/>
      <c r="DW370" s="172"/>
      <c r="DX370" s="172"/>
      <c r="DZ370" s="172"/>
      <c r="EA370" s="172"/>
      <c r="EK370" s="172"/>
      <c r="EL370" s="172"/>
      <c r="EM370" s="172"/>
      <c r="EN370" s="172"/>
      <c r="EO370" s="172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  <c r="AMN370"/>
      <c r="AMO370"/>
      <c r="AMP370"/>
      <c r="AMQ370"/>
      <c r="AMR370"/>
      <c r="AMS370"/>
      <c r="AMT370"/>
      <c r="AMU370"/>
      <c r="AMV370"/>
      <c r="AMW37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</row>
    <row r="371" spans="1:1050" x14ac:dyDescent="0.2">
      <c r="A371" s="694"/>
      <c r="D371" s="172"/>
      <c r="E371" s="172"/>
      <c r="F371" s="172"/>
      <c r="G371" s="172"/>
      <c r="H371" s="172"/>
      <c r="J371" s="172"/>
      <c r="K371" s="172"/>
      <c r="L371" s="172"/>
      <c r="M371" s="172"/>
      <c r="N371" s="172"/>
      <c r="O371" s="172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  <c r="BO371" s="172"/>
      <c r="BP371" s="172"/>
      <c r="BQ371" s="172"/>
      <c r="BR371" s="172"/>
      <c r="BS371" s="172"/>
      <c r="BT371" s="172"/>
      <c r="BU371" s="172"/>
      <c r="BV371" s="172"/>
      <c r="BW371" s="172"/>
      <c r="BX371" s="172"/>
      <c r="BY371" s="172"/>
      <c r="BZ371" s="172"/>
      <c r="CA371" s="172"/>
      <c r="CB371" s="172"/>
      <c r="CC371" s="172"/>
      <c r="CD371" s="172"/>
      <c r="CE371" s="172"/>
      <c r="CF371" s="172"/>
      <c r="CG371" s="172"/>
      <c r="CH371" s="172"/>
      <c r="CI371" s="172"/>
      <c r="CJ371" s="172"/>
      <c r="CK371" s="172"/>
      <c r="CL371" s="172"/>
      <c r="CM371" s="172"/>
      <c r="CN371" s="172"/>
      <c r="CO371" s="172"/>
      <c r="CP371" s="172"/>
      <c r="CQ371" s="172"/>
      <c r="CR371" s="172"/>
      <c r="CS371" s="172"/>
      <c r="CT371" s="172"/>
      <c r="CU371" s="172"/>
      <c r="DA371" s="172"/>
      <c r="DG371" s="172"/>
      <c r="DI371" s="172"/>
      <c r="DJ371" s="172"/>
      <c r="DK371" s="172"/>
      <c r="DL371" s="172"/>
      <c r="DM371" s="172"/>
      <c r="DN371" s="172"/>
      <c r="DO371" s="172"/>
      <c r="DP371" s="172"/>
      <c r="DQ371" s="172"/>
      <c r="DR371" s="172"/>
      <c r="DS371" s="172"/>
      <c r="DT371" s="172"/>
      <c r="DU371" s="172"/>
      <c r="DV371" s="172"/>
      <c r="DW371" s="172"/>
      <c r="DX371" s="172"/>
      <c r="DZ371" s="172"/>
      <c r="EA371" s="172"/>
      <c r="EK371" s="172"/>
      <c r="EL371" s="172"/>
      <c r="EM371" s="172"/>
      <c r="EN371" s="172"/>
      <c r="EO371" s="172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</row>
    <row r="372" spans="1:1050" x14ac:dyDescent="0.2">
      <c r="A372" s="694"/>
      <c r="D372" s="172"/>
      <c r="E372" s="172"/>
      <c r="F372" s="172"/>
      <c r="G372" s="172"/>
      <c r="H372" s="172"/>
      <c r="J372" s="172"/>
      <c r="K372" s="172"/>
      <c r="L372" s="172"/>
      <c r="M372" s="172"/>
      <c r="N372" s="172"/>
      <c r="O372" s="172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  <c r="BO372" s="172"/>
      <c r="BP372" s="172"/>
      <c r="BQ372" s="172"/>
      <c r="BR372" s="172"/>
      <c r="BS372" s="172"/>
      <c r="BT372" s="172"/>
      <c r="BU372" s="172"/>
      <c r="BV372" s="172"/>
      <c r="BW372" s="172"/>
      <c r="BX372" s="172"/>
      <c r="BY372" s="172"/>
      <c r="BZ372" s="172"/>
      <c r="CA372" s="172"/>
      <c r="CB372" s="172"/>
      <c r="CC372" s="172"/>
      <c r="CD372" s="172"/>
      <c r="CE372" s="172"/>
      <c r="CF372" s="172"/>
      <c r="CG372" s="172"/>
      <c r="CH372" s="172"/>
      <c r="CI372" s="172"/>
      <c r="CJ372" s="172"/>
      <c r="CK372" s="172"/>
      <c r="CL372" s="172"/>
      <c r="CM372" s="172"/>
      <c r="CN372" s="172"/>
      <c r="CO372" s="172"/>
      <c r="CP372" s="172"/>
      <c r="CQ372" s="172"/>
      <c r="CR372" s="172"/>
      <c r="CS372" s="172"/>
      <c r="CT372" s="172"/>
      <c r="CU372" s="172"/>
      <c r="DA372" s="172"/>
      <c r="DG372" s="172"/>
      <c r="DI372" s="172"/>
      <c r="DJ372" s="172"/>
      <c r="DK372" s="172"/>
      <c r="DL372" s="172"/>
      <c r="DM372" s="172"/>
      <c r="DN372" s="172"/>
      <c r="DO372" s="172"/>
      <c r="DP372" s="172"/>
      <c r="DQ372" s="172"/>
      <c r="DR372" s="172"/>
      <c r="DS372" s="172"/>
      <c r="DT372" s="172"/>
      <c r="DU372" s="172"/>
      <c r="DV372" s="172"/>
      <c r="DW372" s="172"/>
      <c r="DX372" s="172"/>
      <c r="DZ372" s="172"/>
      <c r="EA372" s="172"/>
      <c r="EK372" s="172"/>
      <c r="EL372" s="172"/>
      <c r="EM372" s="172"/>
      <c r="EN372" s="172"/>
      <c r="EO372" s="1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</row>
    <row r="373" spans="1:1050" x14ac:dyDescent="0.2">
      <c r="A373" s="694"/>
      <c r="D373" s="172"/>
      <c r="E373" s="172"/>
      <c r="F373" s="172"/>
      <c r="G373" s="172"/>
      <c r="H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2"/>
      <c r="CP373" s="172"/>
      <c r="CQ373" s="172"/>
      <c r="CR373" s="172"/>
      <c r="CS373" s="172"/>
      <c r="CT373" s="172"/>
      <c r="CU373" s="172"/>
      <c r="DA373" s="172"/>
      <c r="DG373" s="172"/>
      <c r="DI373" s="172"/>
      <c r="DJ373" s="172"/>
      <c r="DK373" s="172"/>
      <c r="DL373" s="172"/>
      <c r="DM373" s="172"/>
      <c r="DN373" s="172"/>
      <c r="DO373" s="172"/>
      <c r="DP373" s="172"/>
      <c r="DQ373" s="172"/>
      <c r="DR373" s="172"/>
      <c r="DS373" s="172"/>
      <c r="DT373" s="172"/>
      <c r="DU373" s="172"/>
      <c r="DV373" s="172"/>
      <c r="DW373" s="172"/>
      <c r="DX373" s="172"/>
      <c r="DZ373" s="172"/>
      <c r="EA373" s="172"/>
      <c r="EK373" s="172"/>
      <c r="EL373" s="172"/>
      <c r="EM373" s="172"/>
      <c r="EN373" s="172"/>
      <c r="EO373" s="172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</row>
    <row r="374" spans="1:1050" x14ac:dyDescent="0.2">
      <c r="A374" s="694"/>
      <c r="D374" s="172"/>
      <c r="E374" s="172"/>
      <c r="F374" s="172"/>
      <c r="G374" s="172"/>
      <c r="H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  <c r="BO374" s="172"/>
      <c r="BP374" s="172"/>
      <c r="BQ374" s="172"/>
      <c r="BR374" s="172"/>
      <c r="BS374" s="172"/>
      <c r="BT374" s="172"/>
      <c r="BU374" s="172"/>
      <c r="BV374" s="172"/>
      <c r="BW374" s="172"/>
      <c r="BX374" s="172"/>
      <c r="BY374" s="172"/>
      <c r="BZ374" s="172"/>
      <c r="CA374" s="172"/>
      <c r="CB374" s="172"/>
      <c r="CC374" s="172"/>
      <c r="CD374" s="172"/>
      <c r="CE374" s="172"/>
      <c r="CF374" s="172"/>
      <c r="CG374" s="172"/>
      <c r="CH374" s="172"/>
      <c r="CI374" s="172"/>
      <c r="CJ374" s="172"/>
      <c r="CK374" s="172"/>
      <c r="CL374" s="172"/>
      <c r="CM374" s="172"/>
      <c r="CN374" s="172"/>
      <c r="CO374" s="172"/>
      <c r="CP374" s="172"/>
      <c r="CQ374" s="172"/>
      <c r="CR374" s="172"/>
      <c r="CS374" s="172"/>
      <c r="CT374" s="172"/>
      <c r="CU374" s="172"/>
      <c r="DA374" s="172"/>
      <c r="DG374" s="172"/>
      <c r="DI374" s="172"/>
      <c r="DJ374" s="172"/>
      <c r="DK374" s="172"/>
      <c r="DL374" s="172"/>
      <c r="DM374" s="172"/>
      <c r="DN374" s="172"/>
      <c r="DO374" s="172"/>
      <c r="DP374" s="172"/>
      <c r="DQ374" s="172"/>
      <c r="DR374" s="172"/>
      <c r="DS374" s="172"/>
      <c r="DT374" s="172"/>
      <c r="DU374" s="172"/>
      <c r="DV374" s="172"/>
      <c r="DW374" s="172"/>
      <c r="DX374" s="172"/>
      <c r="DZ374" s="172"/>
      <c r="EA374" s="172"/>
      <c r="EK374" s="172"/>
      <c r="EL374" s="172"/>
      <c r="EM374" s="172"/>
      <c r="EN374" s="172"/>
      <c r="EO374" s="172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</row>
    <row r="375" spans="1:1050" x14ac:dyDescent="0.2">
      <c r="A375" s="694"/>
      <c r="D375" s="172"/>
      <c r="E375" s="172"/>
      <c r="F375" s="172"/>
      <c r="G375" s="172"/>
      <c r="H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  <c r="BO375" s="172"/>
      <c r="BP375" s="172"/>
      <c r="BQ375" s="172"/>
      <c r="BR375" s="172"/>
      <c r="BS375" s="172"/>
      <c r="BT375" s="172"/>
      <c r="BU375" s="172"/>
      <c r="BV375" s="172"/>
      <c r="BW375" s="172"/>
      <c r="BX375" s="172"/>
      <c r="BY375" s="172"/>
      <c r="BZ375" s="172"/>
      <c r="CA375" s="172"/>
      <c r="CB375" s="172"/>
      <c r="CC375" s="172"/>
      <c r="CD375" s="172"/>
      <c r="CE375" s="172"/>
      <c r="CF375" s="172"/>
      <c r="CG375" s="172"/>
      <c r="CH375" s="172"/>
      <c r="CI375" s="172"/>
      <c r="CJ375" s="172"/>
      <c r="CK375" s="172"/>
      <c r="CL375" s="172"/>
      <c r="CM375" s="172"/>
      <c r="CN375" s="172"/>
      <c r="CO375" s="172"/>
      <c r="CP375" s="172"/>
      <c r="CQ375" s="172"/>
      <c r="CR375" s="172"/>
      <c r="CS375" s="172"/>
      <c r="CT375" s="172"/>
      <c r="CU375" s="172"/>
      <c r="DA375" s="172"/>
      <c r="DG375" s="172"/>
      <c r="DI375" s="172"/>
      <c r="DJ375" s="172"/>
      <c r="DK375" s="172"/>
      <c r="DL375" s="172"/>
      <c r="DM375" s="172"/>
      <c r="DN375" s="172"/>
      <c r="DO375" s="172"/>
      <c r="DP375" s="172"/>
      <c r="DQ375" s="172"/>
      <c r="DR375" s="172"/>
      <c r="DS375" s="172"/>
      <c r="DT375" s="172"/>
      <c r="DU375" s="172"/>
      <c r="DV375" s="172"/>
      <c r="DW375" s="172"/>
      <c r="DX375" s="172"/>
      <c r="DZ375" s="172"/>
      <c r="EA375" s="172"/>
      <c r="EK375" s="172"/>
      <c r="EL375" s="172"/>
      <c r="EM375" s="172"/>
      <c r="EN375" s="172"/>
      <c r="EO375" s="172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</row>
    <row r="376" spans="1:1050" x14ac:dyDescent="0.2">
      <c r="A376" s="694"/>
      <c r="D376" s="172"/>
      <c r="E376" s="172"/>
      <c r="F376" s="172"/>
      <c r="G376" s="172"/>
      <c r="H376" s="172"/>
      <c r="J376" s="172"/>
      <c r="K376" s="172"/>
      <c r="L376" s="172"/>
      <c r="M376" s="172"/>
      <c r="N376" s="172"/>
      <c r="O376" s="172"/>
      <c r="P376" s="172"/>
      <c r="Q376" s="172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172"/>
      <c r="BN376" s="172"/>
      <c r="BO376" s="172"/>
      <c r="BP376" s="172"/>
      <c r="BQ376" s="172"/>
      <c r="BR376" s="172"/>
      <c r="BS376" s="172"/>
      <c r="BT376" s="172"/>
      <c r="BU376" s="172"/>
      <c r="BV376" s="172"/>
      <c r="BW376" s="172"/>
      <c r="BX376" s="172"/>
      <c r="BY376" s="172"/>
      <c r="BZ376" s="172"/>
      <c r="CA376" s="172"/>
      <c r="CB376" s="172"/>
      <c r="CC376" s="172"/>
      <c r="CD376" s="172"/>
      <c r="CE376" s="172"/>
      <c r="CF376" s="172"/>
      <c r="CG376" s="172"/>
      <c r="CH376" s="172"/>
      <c r="CI376" s="172"/>
      <c r="CJ376" s="172"/>
      <c r="CK376" s="172"/>
      <c r="CL376" s="172"/>
      <c r="CM376" s="172"/>
      <c r="CN376" s="172"/>
      <c r="CO376" s="172"/>
      <c r="CP376" s="172"/>
      <c r="CQ376" s="172"/>
      <c r="CR376" s="172"/>
      <c r="CS376" s="172"/>
      <c r="CT376" s="172"/>
      <c r="CU376" s="172"/>
      <c r="DA376" s="172"/>
      <c r="DG376" s="172"/>
      <c r="DI376" s="172"/>
      <c r="DJ376" s="172"/>
      <c r="DK376" s="172"/>
      <c r="DL376" s="172"/>
      <c r="DM376" s="172"/>
      <c r="DN376" s="172"/>
      <c r="DO376" s="172"/>
      <c r="DP376" s="172"/>
      <c r="DQ376" s="172"/>
      <c r="DR376" s="172"/>
      <c r="DS376" s="172"/>
      <c r="DT376" s="172"/>
      <c r="DU376" s="172"/>
      <c r="DV376" s="172"/>
      <c r="DW376" s="172"/>
      <c r="DX376" s="172"/>
      <c r="DZ376" s="172"/>
      <c r="EA376" s="172"/>
      <c r="EK376" s="172"/>
      <c r="EL376" s="172"/>
      <c r="EM376" s="172"/>
      <c r="EN376" s="172"/>
      <c r="EO376" s="172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  <c r="AMN376"/>
      <c r="AMO376"/>
      <c r="AMP376"/>
      <c r="AMQ376"/>
      <c r="AMR376"/>
      <c r="AMS376"/>
      <c r="AMT376"/>
      <c r="AMU376"/>
      <c r="AMV376"/>
      <c r="AMW376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</row>
    <row r="377" spans="1:1050" x14ac:dyDescent="0.2">
      <c r="A377" s="694"/>
      <c r="D377" s="172"/>
      <c r="E377" s="172"/>
      <c r="F377" s="172"/>
      <c r="G377" s="172"/>
      <c r="H377" s="172"/>
      <c r="J377" s="172"/>
      <c r="K377" s="172"/>
      <c r="L377" s="172"/>
      <c r="M377" s="172"/>
      <c r="N377" s="172"/>
      <c r="O377" s="172"/>
      <c r="P377" s="172"/>
      <c r="Q377" s="172"/>
      <c r="R377" s="172"/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172"/>
      <c r="BN377" s="172"/>
      <c r="BO377" s="172"/>
      <c r="BP377" s="172"/>
      <c r="BQ377" s="172"/>
      <c r="BR377" s="172"/>
      <c r="BS377" s="172"/>
      <c r="BT377" s="172"/>
      <c r="BU377" s="172"/>
      <c r="BV377" s="172"/>
      <c r="BW377" s="172"/>
      <c r="BX377" s="172"/>
      <c r="BY377" s="172"/>
      <c r="BZ377" s="172"/>
      <c r="CA377" s="172"/>
      <c r="CB377" s="172"/>
      <c r="CC377" s="172"/>
      <c r="CD377" s="172"/>
      <c r="CE377" s="172"/>
      <c r="CF377" s="172"/>
      <c r="CG377" s="172"/>
      <c r="CH377" s="172"/>
      <c r="CI377" s="172"/>
      <c r="CJ377" s="172"/>
      <c r="CK377" s="172"/>
      <c r="CL377" s="172"/>
      <c r="CM377" s="172"/>
      <c r="CN377" s="172"/>
      <c r="CO377" s="172"/>
      <c r="CP377" s="172"/>
      <c r="CQ377" s="172"/>
      <c r="CR377" s="172"/>
      <c r="CS377" s="172"/>
      <c r="CT377" s="172"/>
      <c r="CU377" s="172"/>
      <c r="DA377" s="172"/>
      <c r="DG377" s="172"/>
      <c r="DI377" s="172"/>
      <c r="DJ377" s="172"/>
      <c r="DK377" s="172"/>
      <c r="DL377" s="172"/>
      <c r="DM377" s="172"/>
      <c r="DN377" s="172"/>
      <c r="DO377" s="172"/>
      <c r="DP377" s="172"/>
      <c r="DQ377" s="172"/>
      <c r="DR377" s="172"/>
      <c r="DS377" s="172"/>
      <c r="DT377" s="172"/>
      <c r="DU377" s="172"/>
      <c r="DV377" s="172"/>
      <c r="DW377" s="172"/>
      <c r="DX377" s="172"/>
      <c r="DZ377" s="172"/>
      <c r="EA377" s="172"/>
      <c r="EK377" s="172"/>
      <c r="EL377" s="172"/>
      <c r="EM377" s="172"/>
      <c r="EN377" s="172"/>
      <c r="EO377" s="172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</row>
    <row r="378" spans="1:1050" x14ac:dyDescent="0.2">
      <c r="A378" s="694"/>
      <c r="D378" s="172"/>
      <c r="E378" s="172"/>
      <c r="F378" s="172"/>
      <c r="G378" s="172"/>
      <c r="H378" s="172"/>
      <c r="J378" s="172"/>
      <c r="K378" s="172"/>
      <c r="L378" s="172"/>
      <c r="M378" s="172"/>
      <c r="N378" s="172"/>
      <c r="O378" s="172"/>
      <c r="P378" s="172"/>
      <c r="Q378" s="172"/>
      <c r="R378" s="172"/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172"/>
      <c r="BN378" s="172"/>
      <c r="BO378" s="172"/>
      <c r="BP378" s="172"/>
      <c r="BQ378" s="172"/>
      <c r="BR378" s="172"/>
      <c r="BS378" s="172"/>
      <c r="BT378" s="172"/>
      <c r="BU378" s="172"/>
      <c r="BV378" s="172"/>
      <c r="BW378" s="172"/>
      <c r="BX378" s="172"/>
      <c r="BY378" s="172"/>
      <c r="BZ378" s="172"/>
      <c r="CA378" s="172"/>
      <c r="CB378" s="172"/>
      <c r="CC378" s="172"/>
      <c r="CD378" s="172"/>
      <c r="CE378" s="172"/>
      <c r="CF378" s="172"/>
      <c r="CG378" s="172"/>
      <c r="CH378" s="172"/>
      <c r="CI378" s="172"/>
      <c r="CJ378" s="172"/>
      <c r="CK378" s="172"/>
      <c r="CL378" s="172"/>
      <c r="CM378" s="172"/>
      <c r="CN378" s="172"/>
      <c r="CO378" s="172"/>
      <c r="CP378" s="172"/>
      <c r="CQ378" s="172"/>
      <c r="CR378" s="172"/>
      <c r="CS378" s="172"/>
      <c r="CT378" s="172"/>
      <c r="CU378" s="172"/>
      <c r="DA378" s="172"/>
      <c r="DG378" s="172"/>
      <c r="DI378" s="172"/>
      <c r="DJ378" s="172"/>
      <c r="DK378" s="172"/>
      <c r="DL378" s="172"/>
      <c r="DM378" s="172"/>
      <c r="DN378" s="172"/>
      <c r="DO378" s="172"/>
      <c r="DP378" s="172"/>
      <c r="DQ378" s="172"/>
      <c r="DR378" s="172"/>
      <c r="DS378" s="172"/>
      <c r="DT378" s="172"/>
      <c r="DU378" s="172"/>
      <c r="DV378" s="172"/>
      <c r="DW378" s="172"/>
      <c r="DX378" s="172"/>
      <c r="DZ378" s="172"/>
      <c r="EA378" s="172"/>
      <c r="EK378" s="172"/>
      <c r="EL378" s="172"/>
      <c r="EM378" s="172"/>
      <c r="EN378" s="172"/>
      <c r="EO378" s="172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  <c r="AML378"/>
      <c r="AMM378"/>
      <c r="AMN378"/>
      <c r="AMO378"/>
      <c r="AMP378"/>
      <c r="AMQ378"/>
      <c r="AMR378"/>
      <c r="AMS378"/>
      <c r="AMT378"/>
      <c r="AMU378"/>
      <c r="AMV378"/>
      <c r="AMW378"/>
      <c r="AMX378"/>
      <c r="AMY378"/>
      <c r="AMZ378"/>
      <c r="ANA378"/>
      <c r="ANB378"/>
      <c r="ANC378"/>
      <c r="AND378"/>
      <c r="ANE378"/>
      <c r="ANF378"/>
      <c r="ANG378"/>
      <c r="ANH378"/>
      <c r="ANI378"/>
      <c r="ANJ378"/>
    </row>
    <row r="379" spans="1:1050" x14ac:dyDescent="0.2">
      <c r="A379" s="694"/>
      <c r="D379" s="172"/>
      <c r="E379" s="172"/>
      <c r="F379" s="172"/>
      <c r="G379" s="172"/>
      <c r="H379" s="172"/>
      <c r="J379" s="172"/>
      <c r="K379" s="172"/>
      <c r="L379" s="172"/>
      <c r="M379" s="172"/>
      <c r="N379" s="172"/>
      <c r="O379" s="172"/>
      <c r="P379" s="172"/>
      <c r="Q379" s="172"/>
      <c r="R379" s="172"/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172"/>
      <c r="BN379" s="172"/>
      <c r="BO379" s="172"/>
      <c r="BP379" s="172"/>
      <c r="BQ379" s="172"/>
      <c r="BR379" s="172"/>
      <c r="BS379" s="172"/>
      <c r="BT379" s="172"/>
      <c r="BU379" s="172"/>
      <c r="BV379" s="172"/>
      <c r="BW379" s="172"/>
      <c r="BX379" s="172"/>
      <c r="BY379" s="172"/>
      <c r="BZ379" s="172"/>
      <c r="CA379" s="172"/>
      <c r="CB379" s="172"/>
      <c r="CC379" s="172"/>
      <c r="CD379" s="172"/>
      <c r="CE379" s="172"/>
      <c r="CF379" s="172"/>
      <c r="CG379" s="172"/>
      <c r="CH379" s="172"/>
      <c r="CI379" s="172"/>
      <c r="CJ379" s="172"/>
      <c r="CK379" s="172"/>
      <c r="CL379" s="172"/>
      <c r="CM379" s="172"/>
      <c r="CN379" s="172"/>
      <c r="CO379" s="172"/>
      <c r="CP379" s="172"/>
      <c r="CQ379" s="172"/>
      <c r="CR379" s="172"/>
      <c r="CS379" s="172"/>
      <c r="CT379" s="172"/>
      <c r="CU379" s="172"/>
      <c r="DA379" s="172"/>
      <c r="DG379" s="172"/>
      <c r="DI379" s="172"/>
      <c r="DJ379" s="172"/>
      <c r="DK379" s="172"/>
      <c r="DL379" s="172"/>
      <c r="DM379" s="172"/>
      <c r="DN379" s="172"/>
      <c r="DO379" s="172"/>
      <c r="DP379" s="172"/>
      <c r="DQ379" s="172"/>
      <c r="DR379" s="172"/>
      <c r="DS379" s="172"/>
      <c r="DT379" s="172"/>
      <c r="DU379" s="172"/>
      <c r="DV379" s="172"/>
      <c r="DW379" s="172"/>
      <c r="DX379" s="172"/>
      <c r="DZ379" s="172"/>
      <c r="EA379" s="172"/>
      <c r="EK379" s="172"/>
      <c r="EL379" s="172"/>
      <c r="EM379" s="172"/>
      <c r="EN379" s="172"/>
      <c r="EO379" s="172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</row>
    <row r="380" spans="1:1050" x14ac:dyDescent="0.2">
      <c r="A380" s="694"/>
      <c r="D380" s="172"/>
      <c r="E380" s="172"/>
      <c r="F380" s="172"/>
      <c r="G380" s="172"/>
      <c r="H380" s="172"/>
      <c r="J380" s="172"/>
      <c r="K380" s="172"/>
      <c r="L380" s="172"/>
      <c r="M380" s="172"/>
      <c r="N380" s="172"/>
      <c r="O380" s="172"/>
      <c r="P380" s="172"/>
      <c r="Q380" s="172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172"/>
      <c r="BN380" s="172"/>
      <c r="BO380" s="172"/>
      <c r="BP380" s="172"/>
      <c r="BQ380" s="172"/>
      <c r="BR380" s="172"/>
      <c r="BS380" s="172"/>
      <c r="BT380" s="172"/>
      <c r="BU380" s="172"/>
      <c r="BV380" s="172"/>
      <c r="BW380" s="172"/>
      <c r="BX380" s="172"/>
      <c r="BY380" s="172"/>
      <c r="BZ380" s="172"/>
      <c r="CA380" s="172"/>
      <c r="CB380" s="172"/>
      <c r="CC380" s="172"/>
      <c r="CD380" s="172"/>
      <c r="CE380" s="172"/>
      <c r="CF380" s="172"/>
      <c r="CG380" s="172"/>
      <c r="CH380" s="172"/>
      <c r="CI380" s="172"/>
      <c r="CJ380" s="172"/>
      <c r="CK380" s="172"/>
      <c r="CL380" s="172"/>
      <c r="CM380" s="172"/>
      <c r="CN380" s="172"/>
      <c r="CO380" s="172"/>
      <c r="CP380" s="172"/>
      <c r="CQ380" s="172"/>
      <c r="CR380" s="172"/>
      <c r="CS380" s="172"/>
      <c r="CT380" s="172"/>
      <c r="CU380" s="172"/>
      <c r="DA380" s="172"/>
      <c r="DG380" s="172"/>
      <c r="DI380" s="172"/>
      <c r="DJ380" s="172"/>
      <c r="DK380" s="172"/>
      <c r="DL380" s="172"/>
      <c r="DM380" s="172"/>
      <c r="DN380" s="172"/>
      <c r="DO380" s="172"/>
      <c r="DP380" s="172"/>
      <c r="DQ380" s="172"/>
      <c r="DR380" s="172"/>
      <c r="DS380" s="172"/>
      <c r="DT380" s="172"/>
      <c r="DU380" s="172"/>
      <c r="DV380" s="172"/>
      <c r="DW380" s="172"/>
      <c r="DX380" s="172"/>
      <c r="DZ380" s="172"/>
      <c r="EA380" s="172"/>
      <c r="EK380" s="172"/>
      <c r="EL380" s="172"/>
      <c r="EM380" s="172"/>
      <c r="EN380" s="172"/>
      <c r="EO380" s="172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</row>
    <row r="381" spans="1:1050" x14ac:dyDescent="0.2">
      <c r="A381" s="694"/>
      <c r="D381" s="172"/>
      <c r="E381" s="172"/>
      <c r="F381" s="172"/>
      <c r="G381" s="172"/>
      <c r="H381" s="172"/>
      <c r="J381" s="172"/>
      <c r="K381" s="172"/>
      <c r="L381" s="172"/>
      <c r="M381" s="172"/>
      <c r="N381" s="172"/>
      <c r="O381" s="172"/>
      <c r="P381" s="172"/>
      <c r="Q381" s="172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172"/>
      <c r="BN381" s="172"/>
      <c r="BO381" s="172"/>
      <c r="BP381" s="172"/>
      <c r="BQ381" s="172"/>
      <c r="BR381" s="172"/>
      <c r="BS381" s="172"/>
      <c r="BT381" s="172"/>
      <c r="BU381" s="172"/>
      <c r="BV381" s="172"/>
      <c r="BW381" s="172"/>
      <c r="BX381" s="172"/>
      <c r="BY381" s="172"/>
      <c r="BZ381" s="172"/>
      <c r="CA381" s="172"/>
      <c r="CB381" s="172"/>
      <c r="CC381" s="172"/>
      <c r="CD381" s="172"/>
      <c r="CE381" s="172"/>
      <c r="CF381" s="172"/>
      <c r="CG381" s="172"/>
      <c r="CH381" s="172"/>
      <c r="CI381" s="172"/>
      <c r="CJ381" s="172"/>
      <c r="CK381" s="172"/>
      <c r="CL381" s="172"/>
      <c r="CM381" s="172"/>
      <c r="CN381" s="172"/>
      <c r="CO381" s="172"/>
      <c r="CP381" s="172"/>
      <c r="CQ381" s="172"/>
      <c r="CR381" s="172"/>
      <c r="CS381" s="172"/>
      <c r="CT381" s="172"/>
      <c r="CU381" s="172"/>
      <c r="DA381" s="172"/>
      <c r="DG381" s="172"/>
      <c r="DI381" s="172"/>
      <c r="DJ381" s="172"/>
      <c r="DK381" s="172"/>
      <c r="DL381" s="172"/>
      <c r="DM381" s="172"/>
      <c r="DN381" s="172"/>
      <c r="DO381" s="172"/>
      <c r="DP381" s="172"/>
      <c r="DQ381" s="172"/>
      <c r="DR381" s="172"/>
      <c r="DS381" s="172"/>
      <c r="DT381" s="172"/>
      <c r="DU381" s="172"/>
      <c r="DV381" s="172"/>
      <c r="DW381" s="172"/>
      <c r="DX381" s="172"/>
      <c r="DZ381" s="172"/>
      <c r="EA381" s="172"/>
      <c r="EK381" s="172"/>
      <c r="EL381" s="172"/>
      <c r="EM381" s="172"/>
      <c r="EN381" s="172"/>
      <c r="EO381" s="172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</row>
    <row r="382" spans="1:1050" x14ac:dyDescent="0.2">
      <c r="A382" s="694"/>
      <c r="D382" s="172"/>
      <c r="E382" s="172"/>
      <c r="F382" s="172"/>
      <c r="G382" s="172"/>
      <c r="H382" s="172"/>
      <c r="J382" s="172"/>
      <c r="K382" s="17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172"/>
      <c r="BN382" s="172"/>
      <c r="BO382" s="172"/>
      <c r="BP382" s="172"/>
      <c r="BQ382" s="172"/>
      <c r="BR382" s="172"/>
      <c r="BS382" s="172"/>
      <c r="BT382" s="172"/>
      <c r="BU382" s="172"/>
      <c r="BV382" s="172"/>
      <c r="BW382" s="172"/>
      <c r="BX382" s="172"/>
      <c r="BY382" s="172"/>
      <c r="BZ382" s="172"/>
      <c r="CA382" s="172"/>
      <c r="CB382" s="172"/>
      <c r="CC382" s="172"/>
      <c r="CD382" s="172"/>
      <c r="CE382" s="172"/>
      <c r="CF382" s="172"/>
      <c r="CG382" s="172"/>
      <c r="CH382" s="172"/>
      <c r="CI382" s="172"/>
      <c r="CJ382" s="172"/>
      <c r="CK382" s="172"/>
      <c r="CL382" s="172"/>
      <c r="CM382" s="172"/>
      <c r="CN382" s="172"/>
      <c r="CO382" s="172"/>
      <c r="CP382" s="172"/>
      <c r="CQ382" s="172"/>
      <c r="CR382" s="172"/>
      <c r="CS382" s="172"/>
      <c r="CT382" s="172"/>
      <c r="CU382" s="172"/>
      <c r="DA382" s="172"/>
      <c r="DG382" s="172"/>
      <c r="DI382" s="172"/>
      <c r="DJ382" s="172"/>
      <c r="DK382" s="172"/>
      <c r="DL382" s="172"/>
      <c r="DM382" s="172"/>
      <c r="DN382" s="172"/>
      <c r="DO382" s="172"/>
      <c r="DP382" s="172"/>
      <c r="DQ382" s="172"/>
      <c r="DR382" s="172"/>
      <c r="DS382" s="172"/>
      <c r="DT382" s="172"/>
      <c r="DU382" s="172"/>
      <c r="DV382" s="172"/>
      <c r="DW382" s="172"/>
      <c r="DX382" s="172"/>
      <c r="DZ382" s="172"/>
      <c r="EA382" s="172"/>
      <c r="EK382" s="172"/>
      <c r="EL382" s="172"/>
      <c r="EM382" s="172"/>
      <c r="EN382" s="172"/>
      <c r="EO382" s="17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</row>
    <row r="383" spans="1:1050" x14ac:dyDescent="0.2">
      <c r="A383" s="694"/>
      <c r="D383" s="172"/>
      <c r="E383" s="172"/>
      <c r="F383" s="172"/>
      <c r="G383" s="172"/>
      <c r="H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172"/>
      <c r="AO383" s="172"/>
      <c r="AP383" s="172"/>
      <c r="AQ383" s="172"/>
      <c r="AR383" s="172"/>
      <c r="AS383" s="172"/>
      <c r="AT383" s="172"/>
      <c r="AU383" s="172"/>
      <c r="AV383" s="172"/>
      <c r="AW383" s="172"/>
      <c r="AX383" s="172"/>
      <c r="AY383" s="172"/>
      <c r="AZ383" s="172"/>
      <c r="BA383" s="172"/>
      <c r="BB383" s="172"/>
      <c r="BC383" s="172"/>
      <c r="BD383" s="172"/>
      <c r="BE383" s="172"/>
      <c r="BF383" s="172"/>
      <c r="BG383" s="172"/>
      <c r="BH383" s="172"/>
      <c r="BI383" s="172"/>
      <c r="BJ383" s="172"/>
      <c r="BK383" s="172"/>
      <c r="BL383" s="172"/>
      <c r="BM383" s="172"/>
      <c r="BN383" s="172"/>
      <c r="BO383" s="172"/>
      <c r="BP383" s="172"/>
      <c r="BQ383" s="172"/>
      <c r="BR383" s="172"/>
      <c r="BS383" s="172"/>
      <c r="BT383" s="172"/>
      <c r="BU383" s="172"/>
      <c r="BV383" s="172"/>
      <c r="BW383" s="172"/>
      <c r="BX383" s="172"/>
      <c r="BY383" s="172"/>
      <c r="BZ383" s="172"/>
      <c r="CA383" s="172"/>
      <c r="CB383" s="172"/>
      <c r="CC383" s="172"/>
      <c r="CD383" s="172"/>
      <c r="CE383" s="172"/>
      <c r="CF383" s="172"/>
      <c r="CG383" s="172"/>
      <c r="CH383" s="172"/>
      <c r="CI383" s="172"/>
      <c r="CJ383" s="172"/>
      <c r="CK383" s="172"/>
      <c r="CL383" s="172"/>
      <c r="CM383" s="172"/>
      <c r="CN383" s="172"/>
      <c r="CO383" s="172"/>
      <c r="CP383" s="172"/>
      <c r="CQ383" s="172"/>
      <c r="CR383" s="172"/>
      <c r="CS383" s="172"/>
      <c r="CT383" s="172"/>
      <c r="CU383" s="172"/>
      <c r="DA383" s="172"/>
      <c r="DG383" s="172"/>
      <c r="DI383" s="172"/>
      <c r="DJ383" s="172"/>
      <c r="DK383" s="172"/>
      <c r="DL383" s="172"/>
      <c r="DM383" s="172"/>
      <c r="DN383" s="172"/>
      <c r="DO383" s="172"/>
      <c r="DP383" s="172"/>
      <c r="DQ383" s="172"/>
      <c r="DR383" s="172"/>
      <c r="DS383" s="172"/>
      <c r="DT383" s="172"/>
      <c r="DU383" s="172"/>
      <c r="DV383" s="172"/>
      <c r="DW383" s="172"/>
      <c r="DX383" s="172"/>
      <c r="DZ383" s="172"/>
      <c r="EA383" s="172"/>
      <c r="EK383" s="172"/>
      <c r="EL383" s="172"/>
      <c r="EM383" s="172"/>
      <c r="EN383" s="172"/>
      <c r="EO383" s="172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</row>
    <row r="384" spans="1:1050" x14ac:dyDescent="0.2">
      <c r="A384" s="694"/>
      <c r="D384" s="172"/>
      <c r="E384" s="172"/>
      <c r="F384" s="172"/>
      <c r="G384" s="172"/>
      <c r="H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172"/>
      <c r="AQ384" s="172"/>
      <c r="AR384" s="172"/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C384" s="172"/>
      <c r="BD384" s="172"/>
      <c r="BE384" s="172"/>
      <c r="BF384" s="172"/>
      <c r="BG384" s="172"/>
      <c r="BH384" s="172"/>
      <c r="BI384" s="172"/>
      <c r="BJ384" s="172"/>
      <c r="BK384" s="172"/>
      <c r="BL384" s="172"/>
      <c r="BM384" s="172"/>
      <c r="BN384" s="172"/>
      <c r="BO384" s="172"/>
      <c r="BP384" s="172"/>
      <c r="BQ384" s="172"/>
      <c r="BR384" s="172"/>
      <c r="BS384" s="172"/>
      <c r="BT384" s="172"/>
      <c r="BU384" s="172"/>
      <c r="BV384" s="172"/>
      <c r="BW384" s="172"/>
      <c r="BX384" s="172"/>
      <c r="BY384" s="172"/>
      <c r="BZ384" s="172"/>
      <c r="CA384" s="172"/>
      <c r="CB384" s="172"/>
      <c r="CC384" s="172"/>
      <c r="CD384" s="172"/>
      <c r="CE384" s="172"/>
      <c r="CF384" s="172"/>
      <c r="CG384" s="172"/>
      <c r="CH384" s="172"/>
      <c r="CI384" s="172"/>
      <c r="CJ384" s="172"/>
      <c r="CK384" s="172"/>
      <c r="CL384" s="172"/>
      <c r="CM384" s="172"/>
      <c r="CN384" s="172"/>
      <c r="CO384" s="172"/>
      <c r="CP384" s="172"/>
      <c r="CQ384" s="172"/>
      <c r="CR384" s="172"/>
      <c r="CS384" s="172"/>
      <c r="CT384" s="172"/>
      <c r="CU384" s="172"/>
      <c r="DA384" s="172"/>
      <c r="DG384" s="172"/>
      <c r="DI384" s="172"/>
      <c r="DJ384" s="172"/>
      <c r="DK384" s="172"/>
      <c r="DL384" s="172"/>
      <c r="DM384" s="172"/>
      <c r="DN384" s="172"/>
      <c r="DO384" s="172"/>
      <c r="DP384" s="172"/>
      <c r="DQ384" s="172"/>
      <c r="DR384" s="172"/>
      <c r="DS384" s="172"/>
      <c r="DT384" s="172"/>
      <c r="DU384" s="172"/>
      <c r="DV384" s="172"/>
      <c r="DW384" s="172"/>
      <c r="DX384" s="172"/>
      <c r="DZ384" s="172"/>
      <c r="EA384" s="172"/>
      <c r="EK384" s="172"/>
      <c r="EL384" s="172"/>
      <c r="EM384" s="172"/>
      <c r="EN384" s="172"/>
      <c r="EO384" s="172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</row>
    <row r="385" spans="1:1050" x14ac:dyDescent="0.2">
      <c r="A385" s="694"/>
      <c r="D385" s="172"/>
      <c r="E385" s="172"/>
      <c r="F385" s="172"/>
      <c r="G385" s="172"/>
      <c r="H385" s="172"/>
      <c r="J385" s="172"/>
      <c r="K385" s="172"/>
      <c r="L385" s="172"/>
      <c r="M385" s="172"/>
      <c r="N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172"/>
      <c r="AQ385" s="172"/>
      <c r="AR385" s="172"/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C385" s="172"/>
      <c r="BD385" s="172"/>
      <c r="BE385" s="172"/>
      <c r="BF385" s="172"/>
      <c r="BG385" s="172"/>
      <c r="BH385" s="172"/>
      <c r="BI385" s="172"/>
      <c r="BJ385" s="172"/>
      <c r="BK385" s="172"/>
      <c r="BL385" s="172"/>
      <c r="BM385" s="172"/>
      <c r="BN385" s="172"/>
      <c r="BO385" s="172"/>
      <c r="BP385" s="172"/>
      <c r="BQ385" s="172"/>
      <c r="BR385" s="172"/>
      <c r="BS385" s="172"/>
      <c r="BT385" s="172"/>
      <c r="BU385" s="172"/>
      <c r="BV385" s="172"/>
      <c r="BW385" s="172"/>
      <c r="BX385" s="172"/>
      <c r="BY385" s="172"/>
      <c r="BZ385" s="172"/>
      <c r="CA385" s="172"/>
      <c r="CB385" s="172"/>
      <c r="CC385" s="172"/>
      <c r="CD385" s="172"/>
      <c r="CE385" s="172"/>
      <c r="CF385" s="172"/>
      <c r="CG385" s="172"/>
      <c r="CH385" s="172"/>
      <c r="CI385" s="172"/>
      <c r="CJ385" s="172"/>
      <c r="CK385" s="172"/>
      <c r="CL385" s="172"/>
      <c r="CM385" s="172"/>
      <c r="CN385" s="172"/>
      <c r="CO385" s="172"/>
      <c r="CP385" s="172"/>
      <c r="CQ385" s="172"/>
      <c r="CR385" s="172"/>
      <c r="CS385" s="172"/>
      <c r="CT385" s="172"/>
      <c r="CU385" s="172"/>
      <c r="DA385" s="172"/>
      <c r="DG385" s="172"/>
      <c r="DI385" s="172"/>
      <c r="DJ385" s="172"/>
      <c r="DK385" s="172"/>
      <c r="DL385" s="172"/>
      <c r="DM385" s="172"/>
      <c r="DN385" s="172"/>
      <c r="DO385" s="172"/>
      <c r="DP385" s="172"/>
      <c r="DQ385" s="172"/>
      <c r="DR385" s="172"/>
      <c r="DS385" s="172"/>
      <c r="DT385" s="172"/>
      <c r="DU385" s="172"/>
      <c r="DV385" s="172"/>
      <c r="DW385" s="172"/>
      <c r="DX385" s="172"/>
      <c r="DZ385" s="172"/>
      <c r="EA385" s="172"/>
      <c r="EK385" s="172"/>
      <c r="EL385" s="172"/>
      <c r="EM385" s="172"/>
      <c r="EN385" s="172"/>
      <c r="EO385" s="172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</row>
    <row r="386" spans="1:1050" x14ac:dyDescent="0.2">
      <c r="A386" s="694"/>
      <c r="D386" s="172"/>
      <c r="E386" s="172"/>
      <c r="F386" s="172"/>
      <c r="G386" s="172"/>
      <c r="H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  <c r="BI386" s="172"/>
      <c r="BJ386" s="172"/>
      <c r="BK386" s="172"/>
      <c r="BL386" s="172"/>
      <c r="BM386" s="172"/>
      <c r="BN386" s="172"/>
      <c r="BO386" s="172"/>
      <c r="BP386" s="172"/>
      <c r="BQ386" s="172"/>
      <c r="BR386" s="172"/>
      <c r="BS386" s="172"/>
      <c r="BT386" s="172"/>
      <c r="BU386" s="172"/>
      <c r="BV386" s="172"/>
      <c r="BW386" s="172"/>
      <c r="BX386" s="172"/>
      <c r="BY386" s="172"/>
      <c r="BZ386" s="172"/>
      <c r="CA386" s="172"/>
      <c r="CB386" s="172"/>
      <c r="CC386" s="172"/>
      <c r="CD386" s="172"/>
      <c r="CE386" s="172"/>
      <c r="CF386" s="172"/>
      <c r="CG386" s="172"/>
      <c r="CH386" s="172"/>
      <c r="CI386" s="172"/>
      <c r="CJ386" s="172"/>
      <c r="CK386" s="172"/>
      <c r="CL386" s="172"/>
      <c r="CM386" s="172"/>
      <c r="CN386" s="172"/>
      <c r="CO386" s="172"/>
      <c r="CP386" s="172"/>
      <c r="CQ386" s="172"/>
      <c r="CR386" s="172"/>
      <c r="CS386" s="172"/>
      <c r="CT386" s="172"/>
      <c r="CU386" s="172"/>
      <c r="DA386" s="172"/>
      <c r="DG386" s="172"/>
      <c r="DI386" s="172"/>
      <c r="DJ386" s="172"/>
      <c r="DK386" s="172"/>
      <c r="DL386" s="172"/>
      <c r="DM386" s="172"/>
      <c r="DN386" s="172"/>
      <c r="DO386" s="172"/>
      <c r="DP386" s="172"/>
      <c r="DQ386" s="172"/>
      <c r="DR386" s="172"/>
      <c r="DS386" s="172"/>
      <c r="DT386" s="172"/>
      <c r="DU386" s="172"/>
      <c r="DV386" s="172"/>
      <c r="DW386" s="172"/>
      <c r="DX386" s="172"/>
      <c r="DZ386" s="172"/>
      <c r="EA386" s="172"/>
      <c r="EK386" s="172"/>
      <c r="EL386" s="172"/>
      <c r="EM386" s="172"/>
      <c r="EN386" s="172"/>
      <c r="EO386" s="172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</row>
    <row r="387" spans="1:1050" x14ac:dyDescent="0.2">
      <c r="A387" s="694"/>
      <c r="D387" s="172"/>
      <c r="E387" s="172"/>
      <c r="F387" s="172"/>
      <c r="G387" s="172"/>
      <c r="H387" s="172"/>
      <c r="J387" s="172"/>
      <c r="K387" s="172"/>
      <c r="L387" s="172"/>
      <c r="M387" s="172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172"/>
      <c r="AQ387" s="172"/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C387" s="172"/>
      <c r="BD387" s="172"/>
      <c r="BE387" s="172"/>
      <c r="BF387" s="172"/>
      <c r="BG387" s="172"/>
      <c r="BH387" s="172"/>
      <c r="BI387" s="172"/>
      <c r="BJ387" s="172"/>
      <c r="BK387" s="172"/>
      <c r="BL387" s="172"/>
      <c r="BM387" s="172"/>
      <c r="BN387" s="172"/>
      <c r="BO387" s="172"/>
      <c r="BP387" s="172"/>
      <c r="BQ387" s="172"/>
      <c r="BR387" s="172"/>
      <c r="BS387" s="172"/>
      <c r="BT387" s="172"/>
      <c r="BU387" s="172"/>
      <c r="BV387" s="172"/>
      <c r="BW387" s="172"/>
      <c r="BX387" s="172"/>
      <c r="BY387" s="172"/>
      <c r="BZ387" s="172"/>
      <c r="CA387" s="172"/>
      <c r="CB387" s="172"/>
      <c r="CC387" s="172"/>
      <c r="CD387" s="172"/>
      <c r="CE387" s="172"/>
      <c r="CF387" s="172"/>
      <c r="CG387" s="172"/>
      <c r="CH387" s="172"/>
      <c r="CI387" s="172"/>
      <c r="CJ387" s="172"/>
      <c r="CK387" s="172"/>
      <c r="CL387" s="172"/>
      <c r="CM387" s="172"/>
      <c r="CN387" s="172"/>
      <c r="CO387" s="172"/>
      <c r="CP387" s="172"/>
      <c r="CQ387" s="172"/>
      <c r="CR387" s="172"/>
      <c r="CS387" s="172"/>
      <c r="CT387" s="172"/>
      <c r="CU387" s="172"/>
      <c r="DA387" s="172"/>
      <c r="DG387" s="172"/>
      <c r="DI387" s="172"/>
      <c r="DJ387" s="172"/>
      <c r="DK387" s="172"/>
      <c r="DL387" s="172"/>
      <c r="DM387" s="172"/>
      <c r="DN387" s="172"/>
      <c r="DO387" s="172"/>
      <c r="DP387" s="172"/>
      <c r="DQ387" s="172"/>
      <c r="DR387" s="172"/>
      <c r="DS387" s="172"/>
      <c r="DT387" s="172"/>
      <c r="DU387" s="172"/>
      <c r="DV387" s="172"/>
      <c r="DW387" s="172"/>
      <c r="DX387" s="172"/>
      <c r="DZ387" s="172"/>
      <c r="EA387" s="172"/>
      <c r="EK387" s="172"/>
      <c r="EL387" s="172"/>
      <c r="EM387" s="172"/>
      <c r="EN387" s="172"/>
      <c r="EO387" s="172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  <c r="AMN387"/>
      <c r="AMO387"/>
      <c r="AMP387"/>
      <c r="AMQ387"/>
      <c r="AMR387"/>
      <c r="AMS387"/>
      <c r="AMT387"/>
      <c r="AMU387"/>
      <c r="AMV387"/>
      <c r="AMW387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</row>
    <row r="388" spans="1:1050" x14ac:dyDescent="0.2">
      <c r="A388" s="694"/>
      <c r="D388" s="172"/>
      <c r="E388" s="172"/>
      <c r="F388" s="172"/>
      <c r="G388" s="172"/>
      <c r="H388" s="172"/>
      <c r="J388" s="172"/>
      <c r="K388" s="17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172"/>
      <c r="AQ388" s="172"/>
      <c r="AR388" s="172"/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C388" s="172"/>
      <c r="BD388" s="172"/>
      <c r="BE388" s="172"/>
      <c r="BF388" s="172"/>
      <c r="BG388" s="172"/>
      <c r="BH388" s="172"/>
      <c r="BI388" s="172"/>
      <c r="BJ388" s="172"/>
      <c r="BK388" s="172"/>
      <c r="BL388" s="172"/>
      <c r="BM388" s="172"/>
      <c r="BN388" s="172"/>
      <c r="BO388" s="172"/>
      <c r="BP388" s="172"/>
      <c r="BQ388" s="172"/>
      <c r="BR388" s="172"/>
      <c r="BS388" s="172"/>
      <c r="BT388" s="172"/>
      <c r="BU388" s="172"/>
      <c r="BV388" s="172"/>
      <c r="BW388" s="172"/>
      <c r="BX388" s="172"/>
      <c r="BY388" s="172"/>
      <c r="BZ388" s="172"/>
      <c r="CA388" s="172"/>
      <c r="CB388" s="172"/>
      <c r="CC388" s="172"/>
      <c r="CD388" s="172"/>
      <c r="CE388" s="172"/>
      <c r="CF388" s="172"/>
      <c r="CG388" s="172"/>
      <c r="CH388" s="172"/>
      <c r="CI388" s="172"/>
      <c r="CJ388" s="172"/>
      <c r="CK388" s="172"/>
      <c r="CL388" s="172"/>
      <c r="CM388" s="172"/>
      <c r="CN388" s="172"/>
      <c r="CO388" s="172"/>
      <c r="CP388" s="172"/>
      <c r="CQ388" s="172"/>
      <c r="CR388" s="172"/>
      <c r="CS388" s="172"/>
      <c r="CT388" s="172"/>
      <c r="CU388" s="172"/>
      <c r="DA388" s="172"/>
      <c r="DG388" s="172"/>
      <c r="DI388" s="172"/>
      <c r="DJ388" s="172"/>
      <c r="DK388" s="172"/>
      <c r="DL388" s="172"/>
      <c r="DM388" s="172"/>
      <c r="DN388" s="172"/>
      <c r="DO388" s="172"/>
      <c r="DP388" s="172"/>
      <c r="DQ388" s="172"/>
      <c r="DR388" s="172"/>
      <c r="DS388" s="172"/>
      <c r="DT388" s="172"/>
      <c r="DU388" s="172"/>
      <c r="DV388" s="172"/>
      <c r="DW388" s="172"/>
      <c r="DX388" s="172"/>
      <c r="DZ388" s="172"/>
      <c r="EA388" s="172"/>
      <c r="EK388" s="172"/>
      <c r="EL388" s="172"/>
      <c r="EM388" s="172"/>
      <c r="EN388" s="172"/>
      <c r="EO388" s="172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  <c r="AML388"/>
      <c r="AMM388"/>
      <c r="AMN388"/>
      <c r="AMO388"/>
      <c r="AMP388"/>
      <c r="AMQ388"/>
      <c r="AMR388"/>
      <c r="AMS388"/>
      <c r="AMT388"/>
      <c r="AMU388"/>
      <c r="AMV388"/>
      <c r="AMW388"/>
      <c r="AMX388"/>
      <c r="AMY388"/>
      <c r="AMZ388"/>
      <c r="ANA388"/>
      <c r="ANB388"/>
      <c r="ANC388"/>
      <c r="AND388"/>
      <c r="ANE388"/>
      <c r="ANF388"/>
      <c r="ANG388"/>
      <c r="ANH388"/>
      <c r="ANI388"/>
      <c r="ANJ388"/>
    </row>
    <row r="389" spans="1:1050" x14ac:dyDescent="0.2">
      <c r="A389" s="694"/>
      <c r="D389" s="172"/>
      <c r="E389" s="172"/>
      <c r="F389" s="172"/>
      <c r="G389" s="172"/>
      <c r="H389" s="172"/>
      <c r="J389" s="172"/>
      <c r="K389" s="172"/>
      <c r="L389" s="172"/>
      <c r="M389" s="172"/>
      <c r="N389" s="172"/>
      <c r="O389" s="172"/>
      <c r="P389" s="172"/>
      <c r="Q389" s="172"/>
      <c r="R389" s="172"/>
      <c r="S389" s="172"/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172"/>
      <c r="AQ389" s="172"/>
      <c r="AR389" s="172"/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C389" s="172"/>
      <c r="BD389" s="172"/>
      <c r="BE389" s="172"/>
      <c r="BF389" s="172"/>
      <c r="BG389" s="172"/>
      <c r="BH389" s="172"/>
      <c r="BI389" s="172"/>
      <c r="BJ389" s="172"/>
      <c r="BK389" s="172"/>
      <c r="BL389" s="172"/>
      <c r="BM389" s="172"/>
      <c r="BN389" s="172"/>
      <c r="BO389" s="172"/>
      <c r="BP389" s="172"/>
      <c r="BQ389" s="172"/>
      <c r="BR389" s="172"/>
      <c r="BS389" s="172"/>
      <c r="BT389" s="172"/>
      <c r="BU389" s="172"/>
      <c r="BV389" s="172"/>
      <c r="BW389" s="172"/>
      <c r="BX389" s="172"/>
      <c r="BY389" s="172"/>
      <c r="BZ389" s="172"/>
      <c r="CA389" s="172"/>
      <c r="CB389" s="172"/>
      <c r="CC389" s="172"/>
      <c r="CD389" s="172"/>
      <c r="CE389" s="172"/>
      <c r="CF389" s="172"/>
      <c r="CG389" s="172"/>
      <c r="CH389" s="172"/>
      <c r="CI389" s="172"/>
      <c r="CJ389" s="172"/>
      <c r="CK389" s="172"/>
      <c r="CL389" s="172"/>
      <c r="CM389" s="172"/>
      <c r="CN389" s="172"/>
      <c r="CO389" s="172"/>
      <c r="CP389" s="172"/>
      <c r="CQ389" s="172"/>
      <c r="CR389" s="172"/>
      <c r="CS389" s="172"/>
      <c r="CT389" s="172"/>
      <c r="CU389" s="172"/>
      <c r="DA389" s="172"/>
      <c r="DG389" s="172"/>
      <c r="DI389" s="172"/>
      <c r="DJ389" s="172"/>
      <c r="DK389" s="172"/>
      <c r="DL389" s="172"/>
      <c r="DM389" s="172"/>
      <c r="DN389" s="172"/>
      <c r="DO389" s="172"/>
      <c r="DP389" s="172"/>
      <c r="DQ389" s="172"/>
      <c r="DR389" s="172"/>
      <c r="DS389" s="172"/>
      <c r="DT389" s="172"/>
      <c r="DU389" s="172"/>
      <c r="DV389" s="172"/>
      <c r="DW389" s="172"/>
      <c r="DX389" s="172"/>
      <c r="DZ389" s="172"/>
      <c r="EA389" s="172"/>
      <c r="EK389" s="172"/>
      <c r="EL389" s="172"/>
      <c r="EM389" s="172"/>
      <c r="EN389" s="172"/>
      <c r="EO389" s="172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  <c r="AML389"/>
      <c r="AMM389"/>
      <c r="AMN389"/>
      <c r="AMO389"/>
      <c r="AMP389"/>
      <c r="AMQ389"/>
      <c r="AMR389"/>
      <c r="AMS389"/>
      <c r="AMT389"/>
      <c r="AMU389"/>
      <c r="AMV389"/>
      <c r="AMW389"/>
      <c r="AMX389"/>
      <c r="AMY389"/>
      <c r="AMZ389"/>
      <c r="ANA389"/>
      <c r="ANB389"/>
      <c r="ANC389"/>
      <c r="AND389"/>
      <c r="ANE389"/>
      <c r="ANF389"/>
      <c r="ANG389"/>
      <c r="ANH389"/>
      <c r="ANI389"/>
      <c r="ANJ389"/>
    </row>
    <row r="390" spans="1:1050" x14ac:dyDescent="0.2">
      <c r="A390" s="694"/>
      <c r="D390" s="172"/>
      <c r="E390" s="172"/>
      <c r="F390" s="172"/>
      <c r="G390" s="172"/>
      <c r="H390" s="172"/>
      <c r="J390" s="172"/>
      <c r="K390" s="17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C390" s="172"/>
      <c r="BD390" s="172"/>
      <c r="BE390" s="172"/>
      <c r="BF390" s="172"/>
      <c r="BG390" s="172"/>
      <c r="BH390" s="172"/>
      <c r="BI390" s="172"/>
      <c r="BJ390" s="172"/>
      <c r="BK390" s="172"/>
      <c r="BL390" s="172"/>
      <c r="BM390" s="172"/>
      <c r="BN390" s="172"/>
      <c r="BO390" s="172"/>
      <c r="BP390" s="172"/>
      <c r="BQ390" s="172"/>
      <c r="BR390" s="172"/>
      <c r="BS390" s="172"/>
      <c r="BT390" s="172"/>
      <c r="BU390" s="172"/>
      <c r="BV390" s="172"/>
      <c r="BW390" s="172"/>
      <c r="BX390" s="172"/>
      <c r="BY390" s="172"/>
      <c r="BZ390" s="172"/>
      <c r="CA390" s="172"/>
      <c r="CB390" s="172"/>
      <c r="CC390" s="172"/>
      <c r="CD390" s="172"/>
      <c r="CE390" s="172"/>
      <c r="CF390" s="172"/>
      <c r="CG390" s="172"/>
      <c r="CH390" s="172"/>
      <c r="CI390" s="172"/>
      <c r="CJ390" s="172"/>
      <c r="CK390" s="172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DA390" s="172"/>
      <c r="DG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172"/>
      <c r="DU390" s="172"/>
      <c r="DV390" s="172"/>
      <c r="DW390" s="172"/>
      <c r="DX390" s="172"/>
      <c r="DZ390" s="172"/>
      <c r="EA390" s="172"/>
      <c r="EK390" s="172"/>
      <c r="EL390" s="172"/>
      <c r="EM390" s="172"/>
      <c r="EN390" s="172"/>
      <c r="EO390" s="172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  <c r="AML390"/>
      <c r="AMM390"/>
      <c r="AMN390"/>
      <c r="AMO390"/>
      <c r="AMP390"/>
      <c r="AMQ390"/>
      <c r="AMR390"/>
      <c r="AMS390"/>
      <c r="AMT390"/>
      <c r="AMU390"/>
      <c r="AMV390"/>
      <c r="AMW390"/>
      <c r="AMX390"/>
      <c r="AMY390"/>
      <c r="AMZ390"/>
      <c r="ANA390"/>
      <c r="ANB390"/>
      <c r="ANC390"/>
      <c r="AND390"/>
      <c r="ANE390"/>
      <c r="ANF390"/>
      <c r="ANG390"/>
      <c r="ANH390"/>
      <c r="ANI390"/>
      <c r="ANJ390"/>
    </row>
    <row r="391" spans="1:1050" x14ac:dyDescent="0.2">
      <c r="A391" s="694"/>
      <c r="D391" s="172"/>
      <c r="E391" s="172"/>
      <c r="F391" s="172"/>
      <c r="G391" s="172"/>
      <c r="H391" s="172"/>
      <c r="J391" s="172"/>
      <c r="K391" s="17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172"/>
      <c r="BN391" s="172"/>
      <c r="BO391" s="172"/>
      <c r="BP391" s="172"/>
      <c r="BQ391" s="172"/>
      <c r="BR391" s="172"/>
      <c r="BS391" s="172"/>
      <c r="BT391" s="172"/>
      <c r="BU391" s="172"/>
      <c r="BV391" s="172"/>
      <c r="BW391" s="172"/>
      <c r="BX391" s="172"/>
      <c r="BY391" s="172"/>
      <c r="BZ391" s="172"/>
      <c r="CA391" s="172"/>
      <c r="CB391" s="172"/>
      <c r="CC391" s="172"/>
      <c r="CD391" s="172"/>
      <c r="CE391" s="172"/>
      <c r="CF391" s="172"/>
      <c r="CG391" s="172"/>
      <c r="CH391" s="172"/>
      <c r="CI391" s="172"/>
      <c r="CJ391" s="172"/>
      <c r="CK391" s="172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DA391" s="172"/>
      <c r="DG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172"/>
      <c r="DU391" s="172"/>
      <c r="DV391" s="172"/>
      <c r="DW391" s="172"/>
      <c r="DX391" s="172"/>
      <c r="DZ391" s="172"/>
      <c r="EA391" s="172"/>
      <c r="EK391" s="172"/>
      <c r="EL391" s="172"/>
      <c r="EM391" s="172"/>
      <c r="EN391" s="172"/>
      <c r="EO391" s="172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</row>
    <row r="392" spans="1:1050" x14ac:dyDescent="0.2">
      <c r="A392" s="694"/>
      <c r="D392" s="172"/>
      <c r="E392" s="172"/>
      <c r="F392" s="172"/>
      <c r="G392" s="172"/>
      <c r="H392" s="172"/>
      <c r="J392" s="172"/>
      <c r="K392" s="172"/>
      <c r="L392" s="172"/>
      <c r="M392" s="172"/>
      <c r="N392" s="172"/>
      <c r="O392" s="172"/>
      <c r="P392" s="172"/>
      <c r="Q392" s="172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172"/>
      <c r="BN392" s="172"/>
      <c r="BO392" s="172"/>
      <c r="BP392" s="172"/>
      <c r="BQ392" s="172"/>
      <c r="BR392" s="172"/>
      <c r="BS392" s="172"/>
      <c r="BT392" s="172"/>
      <c r="BU392" s="172"/>
      <c r="BV392" s="172"/>
      <c r="BW392" s="172"/>
      <c r="BX392" s="172"/>
      <c r="BY392" s="172"/>
      <c r="BZ392" s="172"/>
      <c r="CA392" s="172"/>
      <c r="CB392" s="172"/>
      <c r="CC392" s="172"/>
      <c r="CD392" s="172"/>
      <c r="CE392" s="172"/>
      <c r="CF392" s="172"/>
      <c r="CG392" s="172"/>
      <c r="CH392" s="172"/>
      <c r="CI392" s="172"/>
      <c r="CJ392" s="172"/>
      <c r="CK392" s="172"/>
      <c r="CL392" s="172"/>
      <c r="CM392" s="172"/>
      <c r="CN392" s="172"/>
      <c r="CO392" s="172"/>
      <c r="CP392" s="172"/>
      <c r="CQ392" s="172"/>
      <c r="CR392" s="172"/>
      <c r="CS392" s="172"/>
      <c r="CT392" s="172"/>
      <c r="CU392" s="172"/>
      <c r="DA392" s="172"/>
      <c r="DG392" s="172"/>
      <c r="DI392" s="172"/>
      <c r="DJ392" s="172"/>
      <c r="DK392" s="172"/>
      <c r="DL392" s="172"/>
      <c r="DM392" s="172"/>
      <c r="DN392" s="172"/>
      <c r="DO392" s="172"/>
      <c r="DP392" s="172"/>
      <c r="DQ392" s="172"/>
      <c r="DR392" s="172"/>
      <c r="DS392" s="172"/>
      <c r="DT392" s="172"/>
      <c r="DU392" s="172"/>
      <c r="DV392" s="172"/>
      <c r="DW392" s="172"/>
      <c r="DX392" s="172"/>
      <c r="DZ392" s="172"/>
      <c r="EA392" s="172"/>
      <c r="EK392" s="172"/>
      <c r="EL392" s="172"/>
      <c r="EM392" s="172"/>
      <c r="EN392" s="172"/>
      <c r="EO392" s="17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  <c r="AMN392"/>
      <c r="AMO392"/>
      <c r="AMP392"/>
      <c r="AMQ392"/>
      <c r="AMR392"/>
      <c r="AMS392"/>
      <c r="AMT392"/>
      <c r="AMU392"/>
      <c r="AMV392"/>
      <c r="AMW392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</row>
    <row r="393" spans="1:1050" x14ac:dyDescent="0.2">
      <c r="A393" s="694"/>
      <c r="D393" s="172"/>
      <c r="E393" s="172"/>
      <c r="F393" s="172"/>
      <c r="G393" s="172"/>
      <c r="H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172"/>
      <c r="BN393" s="172"/>
      <c r="BO393" s="172"/>
      <c r="BP393" s="172"/>
      <c r="BQ393" s="172"/>
      <c r="BR393" s="172"/>
      <c r="BS393" s="172"/>
      <c r="BT393" s="172"/>
      <c r="BU393" s="172"/>
      <c r="BV393" s="172"/>
      <c r="BW393" s="172"/>
      <c r="BX393" s="172"/>
      <c r="BY393" s="172"/>
      <c r="BZ393" s="172"/>
      <c r="CA393" s="172"/>
      <c r="CB393" s="172"/>
      <c r="CC393" s="172"/>
      <c r="CD393" s="172"/>
      <c r="CE393" s="172"/>
      <c r="CF393" s="172"/>
      <c r="CG393" s="172"/>
      <c r="CH393" s="172"/>
      <c r="CI393" s="172"/>
      <c r="CJ393" s="172"/>
      <c r="CK393" s="172"/>
      <c r="CL393" s="172"/>
      <c r="CM393" s="172"/>
      <c r="CN393" s="172"/>
      <c r="CO393" s="172"/>
      <c r="CP393" s="172"/>
      <c r="CQ393" s="172"/>
      <c r="CR393" s="172"/>
      <c r="CS393" s="172"/>
      <c r="CT393" s="172"/>
      <c r="CU393" s="172"/>
      <c r="DA393" s="172"/>
      <c r="DG393" s="172"/>
      <c r="DI393" s="172"/>
      <c r="DJ393" s="172"/>
      <c r="DK393" s="172"/>
      <c r="DL393" s="172"/>
      <c r="DM393" s="172"/>
      <c r="DN393" s="172"/>
      <c r="DO393" s="172"/>
      <c r="DP393" s="172"/>
      <c r="DQ393" s="172"/>
      <c r="DR393" s="172"/>
      <c r="DS393" s="172"/>
      <c r="DT393" s="172"/>
      <c r="DU393" s="172"/>
      <c r="DV393" s="172"/>
      <c r="DW393" s="172"/>
      <c r="DX393" s="172"/>
      <c r="DZ393" s="172"/>
      <c r="EA393" s="172"/>
      <c r="EK393" s="172"/>
      <c r="EL393" s="172"/>
      <c r="EM393" s="172"/>
      <c r="EN393" s="172"/>
      <c r="EO393" s="172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</row>
    <row r="394" spans="1:1050" x14ac:dyDescent="0.2">
      <c r="A394" s="694"/>
      <c r="D394" s="172"/>
      <c r="E394" s="172"/>
      <c r="F394" s="172"/>
      <c r="G394" s="172"/>
      <c r="H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172"/>
      <c r="BN394" s="172"/>
      <c r="BO394" s="172"/>
      <c r="BP394" s="172"/>
      <c r="BQ394" s="172"/>
      <c r="BR394" s="172"/>
      <c r="BS394" s="172"/>
      <c r="BT394" s="172"/>
      <c r="BU394" s="172"/>
      <c r="BV394" s="172"/>
      <c r="BW394" s="172"/>
      <c r="BX394" s="172"/>
      <c r="BY394" s="172"/>
      <c r="BZ394" s="172"/>
      <c r="CA394" s="172"/>
      <c r="CB394" s="172"/>
      <c r="CC394" s="172"/>
      <c r="CD394" s="172"/>
      <c r="CE394" s="172"/>
      <c r="CF394" s="172"/>
      <c r="CG394" s="172"/>
      <c r="CH394" s="172"/>
      <c r="CI394" s="172"/>
      <c r="CJ394" s="172"/>
      <c r="CK394" s="172"/>
      <c r="CL394" s="172"/>
      <c r="CM394" s="172"/>
      <c r="CN394" s="172"/>
      <c r="CO394" s="172"/>
      <c r="CP394" s="172"/>
      <c r="CQ394" s="172"/>
      <c r="CR394" s="172"/>
      <c r="CS394" s="172"/>
      <c r="CT394" s="172"/>
      <c r="CU394" s="172"/>
      <c r="DA394" s="172"/>
      <c r="DG394" s="172"/>
      <c r="DI394" s="172"/>
      <c r="DJ394" s="172"/>
      <c r="DK394" s="172"/>
      <c r="DL394" s="172"/>
      <c r="DM394" s="172"/>
      <c r="DN394" s="172"/>
      <c r="DO394" s="172"/>
      <c r="DP394" s="172"/>
      <c r="DQ394" s="172"/>
      <c r="DR394" s="172"/>
      <c r="DS394" s="172"/>
      <c r="DT394" s="172"/>
      <c r="DU394" s="172"/>
      <c r="DV394" s="172"/>
      <c r="DW394" s="172"/>
      <c r="DX394" s="172"/>
      <c r="DZ394" s="172"/>
      <c r="EA394" s="172"/>
      <c r="EK394" s="172"/>
      <c r="EL394" s="172"/>
      <c r="EM394" s="172"/>
      <c r="EN394" s="172"/>
      <c r="EO394" s="172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  <c r="AML394"/>
      <c r="AMM394"/>
      <c r="AMN394"/>
      <c r="AMO394"/>
      <c r="AMP394"/>
      <c r="AMQ394"/>
      <c r="AMR394"/>
      <c r="AMS394"/>
      <c r="AMT394"/>
      <c r="AMU394"/>
      <c r="AMV394"/>
      <c r="AMW394"/>
      <c r="AMX394"/>
      <c r="AMY394"/>
      <c r="AMZ394"/>
      <c r="ANA394"/>
      <c r="ANB394"/>
      <c r="ANC394"/>
      <c r="AND394"/>
      <c r="ANE394"/>
      <c r="ANF394"/>
      <c r="ANG394"/>
      <c r="ANH394"/>
      <c r="ANI394"/>
      <c r="ANJ394"/>
    </row>
    <row r="395" spans="1:1050" x14ac:dyDescent="0.2">
      <c r="A395" s="694"/>
      <c r="D395" s="172"/>
      <c r="E395" s="172"/>
      <c r="F395" s="172"/>
      <c r="G395" s="172"/>
      <c r="H395" s="172"/>
      <c r="J395" s="172"/>
      <c r="K395" s="172"/>
      <c r="L395" s="172"/>
      <c r="M395" s="172"/>
      <c r="N395" s="172"/>
      <c r="O395" s="172"/>
      <c r="P395" s="172"/>
      <c r="Q395" s="172"/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172"/>
      <c r="BN395" s="172"/>
      <c r="BO395" s="172"/>
      <c r="BP395" s="172"/>
      <c r="BQ395" s="172"/>
      <c r="BR395" s="172"/>
      <c r="BS395" s="172"/>
      <c r="BT395" s="172"/>
      <c r="BU395" s="172"/>
      <c r="BV395" s="172"/>
      <c r="BW395" s="172"/>
      <c r="BX395" s="172"/>
      <c r="BY395" s="172"/>
      <c r="BZ395" s="172"/>
      <c r="CA395" s="172"/>
      <c r="CB395" s="172"/>
      <c r="CC395" s="172"/>
      <c r="CD395" s="172"/>
      <c r="CE395" s="172"/>
      <c r="CF395" s="172"/>
      <c r="CG395" s="172"/>
      <c r="CH395" s="172"/>
      <c r="CI395" s="172"/>
      <c r="CJ395" s="172"/>
      <c r="CK395" s="172"/>
      <c r="CL395" s="172"/>
      <c r="CM395" s="172"/>
      <c r="CN395" s="172"/>
      <c r="CO395" s="172"/>
      <c r="CP395" s="172"/>
      <c r="CQ395" s="172"/>
      <c r="CR395" s="172"/>
      <c r="CS395" s="172"/>
      <c r="CT395" s="172"/>
      <c r="CU395" s="172"/>
      <c r="DA395" s="172"/>
      <c r="DG395" s="172"/>
      <c r="DI395" s="172"/>
      <c r="DJ395" s="172"/>
      <c r="DK395" s="172"/>
      <c r="DL395" s="172"/>
      <c r="DM395" s="172"/>
      <c r="DN395" s="172"/>
      <c r="DO395" s="172"/>
      <c r="DP395" s="172"/>
      <c r="DQ395" s="172"/>
      <c r="DR395" s="172"/>
      <c r="DS395" s="172"/>
      <c r="DT395" s="172"/>
      <c r="DU395" s="172"/>
      <c r="DV395" s="172"/>
      <c r="DW395" s="172"/>
      <c r="DX395" s="172"/>
      <c r="DZ395" s="172"/>
      <c r="EA395" s="172"/>
      <c r="EK395" s="172"/>
      <c r="EL395" s="172"/>
      <c r="EM395" s="172"/>
      <c r="EN395" s="172"/>
      <c r="EO395" s="172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</row>
    <row r="396" spans="1:1050" x14ac:dyDescent="0.2">
      <c r="A396" s="694"/>
      <c r="D396" s="172"/>
      <c r="E396" s="172"/>
      <c r="F396" s="172"/>
      <c r="G396" s="172"/>
      <c r="H396" s="172"/>
      <c r="J396" s="172"/>
      <c r="K396" s="172"/>
      <c r="L396" s="172"/>
      <c r="M396" s="172"/>
      <c r="N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172"/>
      <c r="BN396" s="172"/>
      <c r="BO396" s="172"/>
      <c r="BP396" s="172"/>
      <c r="BQ396" s="172"/>
      <c r="BR396" s="172"/>
      <c r="BS396" s="172"/>
      <c r="BT396" s="172"/>
      <c r="BU396" s="172"/>
      <c r="BV396" s="172"/>
      <c r="BW396" s="172"/>
      <c r="BX396" s="172"/>
      <c r="BY396" s="172"/>
      <c r="BZ396" s="172"/>
      <c r="CA396" s="172"/>
      <c r="CB396" s="172"/>
      <c r="CC396" s="172"/>
      <c r="CD396" s="172"/>
      <c r="CE396" s="172"/>
      <c r="CF396" s="172"/>
      <c r="CG396" s="172"/>
      <c r="CH396" s="172"/>
      <c r="CI396" s="172"/>
      <c r="CJ396" s="172"/>
      <c r="CK396" s="172"/>
      <c r="CL396" s="172"/>
      <c r="CM396" s="172"/>
      <c r="CN396" s="172"/>
      <c r="CO396" s="172"/>
      <c r="CP396" s="172"/>
      <c r="CQ396" s="172"/>
      <c r="CR396" s="172"/>
      <c r="CS396" s="172"/>
      <c r="CT396" s="172"/>
      <c r="CU396" s="172"/>
      <c r="DA396" s="172"/>
      <c r="DG396" s="172"/>
      <c r="DI396" s="172"/>
      <c r="DJ396" s="172"/>
      <c r="DK396" s="172"/>
      <c r="DL396" s="172"/>
      <c r="DM396" s="172"/>
      <c r="DN396" s="172"/>
      <c r="DO396" s="172"/>
      <c r="DP396" s="172"/>
      <c r="DQ396" s="172"/>
      <c r="DR396" s="172"/>
      <c r="DS396" s="172"/>
      <c r="DT396" s="172"/>
      <c r="DU396" s="172"/>
      <c r="DV396" s="172"/>
      <c r="DW396" s="172"/>
      <c r="DX396" s="172"/>
      <c r="DZ396" s="172"/>
      <c r="EA396" s="172"/>
      <c r="EK396" s="172"/>
      <c r="EL396" s="172"/>
      <c r="EM396" s="172"/>
      <c r="EN396" s="172"/>
      <c r="EO396" s="172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</row>
    <row r="397" spans="1:1050" x14ac:dyDescent="0.2">
      <c r="A397" s="694"/>
      <c r="D397" s="172"/>
      <c r="E397" s="172"/>
      <c r="F397" s="172"/>
      <c r="G397" s="172"/>
      <c r="H397" s="172"/>
      <c r="J397" s="172"/>
      <c r="K397" s="172"/>
      <c r="L397" s="172"/>
      <c r="M397" s="172"/>
      <c r="N397" s="172"/>
      <c r="O397" s="172"/>
      <c r="P397" s="172"/>
      <c r="Q397" s="172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172"/>
      <c r="BN397" s="172"/>
      <c r="BO397" s="172"/>
      <c r="BP397" s="172"/>
      <c r="BQ397" s="172"/>
      <c r="BR397" s="172"/>
      <c r="BS397" s="172"/>
      <c r="BT397" s="172"/>
      <c r="BU397" s="172"/>
      <c r="BV397" s="172"/>
      <c r="BW397" s="172"/>
      <c r="BX397" s="172"/>
      <c r="BY397" s="172"/>
      <c r="BZ397" s="172"/>
      <c r="CA397" s="172"/>
      <c r="CB397" s="172"/>
      <c r="CC397" s="172"/>
      <c r="CD397" s="172"/>
      <c r="CE397" s="172"/>
      <c r="CF397" s="172"/>
      <c r="CG397" s="172"/>
      <c r="CH397" s="172"/>
      <c r="CI397" s="172"/>
      <c r="CJ397" s="172"/>
      <c r="CK397" s="172"/>
      <c r="CL397" s="172"/>
      <c r="CM397" s="172"/>
      <c r="CN397" s="172"/>
      <c r="CO397" s="172"/>
      <c r="CP397" s="172"/>
      <c r="CQ397" s="172"/>
      <c r="CR397" s="172"/>
      <c r="CS397" s="172"/>
      <c r="CT397" s="172"/>
      <c r="CU397" s="172"/>
      <c r="DA397" s="172"/>
      <c r="DG397" s="172"/>
      <c r="DI397" s="172"/>
      <c r="DJ397" s="172"/>
      <c r="DK397" s="172"/>
      <c r="DL397" s="172"/>
      <c r="DM397" s="172"/>
      <c r="DN397" s="172"/>
      <c r="DO397" s="172"/>
      <c r="DP397" s="172"/>
      <c r="DQ397" s="172"/>
      <c r="DR397" s="172"/>
      <c r="DS397" s="172"/>
      <c r="DT397" s="172"/>
      <c r="DU397" s="172"/>
      <c r="DV397" s="172"/>
      <c r="DW397" s="172"/>
      <c r="DX397" s="172"/>
      <c r="DZ397" s="172"/>
      <c r="EA397" s="172"/>
      <c r="EK397" s="172"/>
      <c r="EL397" s="172"/>
      <c r="EM397" s="172"/>
      <c r="EN397" s="172"/>
      <c r="EO397" s="172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  <c r="AMN397"/>
      <c r="AMO397"/>
      <c r="AMP397"/>
      <c r="AMQ397"/>
      <c r="AMR397"/>
      <c r="AMS397"/>
      <c r="AMT397"/>
      <c r="AMU397"/>
      <c r="AMV397"/>
      <c r="AMW397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</row>
    <row r="398" spans="1:1050" x14ac:dyDescent="0.2">
      <c r="A398" s="694"/>
      <c r="D398" s="172"/>
      <c r="E398" s="172"/>
      <c r="F398" s="172"/>
      <c r="G398" s="172"/>
      <c r="H398" s="172"/>
      <c r="J398" s="172"/>
      <c r="K398" s="172"/>
      <c r="L398" s="172"/>
      <c r="M398" s="172"/>
      <c r="N398" s="172"/>
      <c r="O398" s="172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172"/>
      <c r="BN398" s="172"/>
      <c r="BO398" s="172"/>
      <c r="BP398" s="172"/>
      <c r="BQ398" s="172"/>
      <c r="BR398" s="172"/>
      <c r="BS398" s="172"/>
      <c r="BT398" s="172"/>
      <c r="BU398" s="172"/>
      <c r="BV398" s="172"/>
      <c r="BW398" s="172"/>
      <c r="BX398" s="172"/>
      <c r="BY398" s="172"/>
      <c r="BZ398" s="172"/>
      <c r="CA398" s="172"/>
      <c r="CB398" s="172"/>
      <c r="CC398" s="172"/>
      <c r="CD398" s="172"/>
      <c r="CE398" s="172"/>
      <c r="CF398" s="172"/>
      <c r="CG398" s="172"/>
      <c r="CH398" s="172"/>
      <c r="CI398" s="172"/>
      <c r="CJ398" s="172"/>
      <c r="CK398" s="172"/>
      <c r="CL398" s="172"/>
      <c r="CM398" s="172"/>
      <c r="CN398" s="172"/>
      <c r="CO398" s="172"/>
      <c r="CP398" s="172"/>
      <c r="CQ398" s="172"/>
      <c r="CR398" s="172"/>
      <c r="CS398" s="172"/>
      <c r="CT398" s="172"/>
      <c r="CU398" s="172"/>
      <c r="DA398" s="172"/>
      <c r="DG398" s="172"/>
      <c r="DI398" s="172"/>
      <c r="DJ398" s="172"/>
      <c r="DK398" s="172"/>
      <c r="DL398" s="172"/>
      <c r="DM398" s="172"/>
      <c r="DN398" s="172"/>
      <c r="DO398" s="172"/>
      <c r="DP398" s="172"/>
      <c r="DQ398" s="172"/>
      <c r="DR398" s="172"/>
      <c r="DS398" s="172"/>
      <c r="DT398" s="172"/>
      <c r="DU398" s="172"/>
      <c r="DV398" s="172"/>
      <c r="DW398" s="172"/>
      <c r="DX398" s="172"/>
      <c r="DZ398" s="172"/>
      <c r="EA398" s="172"/>
      <c r="EK398" s="172"/>
      <c r="EL398" s="172"/>
      <c r="EM398" s="172"/>
      <c r="EN398" s="172"/>
      <c r="EO398" s="172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  <c r="AMK398"/>
      <c r="AML398"/>
      <c r="AMM398"/>
      <c r="AMN398"/>
      <c r="AMO398"/>
      <c r="AMP398"/>
      <c r="AMQ398"/>
      <c r="AMR398"/>
      <c r="AMS398"/>
      <c r="AMT398"/>
      <c r="AMU398"/>
      <c r="AMV398"/>
      <c r="AMW398"/>
      <c r="AMX398"/>
      <c r="AMY398"/>
      <c r="AMZ398"/>
      <c r="ANA398"/>
      <c r="ANB398"/>
      <c r="ANC398"/>
      <c r="AND398"/>
      <c r="ANE398"/>
      <c r="ANF398"/>
      <c r="ANG398"/>
      <c r="ANH398"/>
      <c r="ANI398"/>
      <c r="ANJ398"/>
    </row>
    <row r="399" spans="1:1050" x14ac:dyDescent="0.2">
      <c r="A399" s="694"/>
      <c r="D399" s="172"/>
      <c r="E399" s="172"/>
      <c r="F399" s="172"/>
      <c r="G399" s="172"/>
      <c r="H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172"/>
      <c r="BN399" s="172"/>
      <c r="BO399" s="172"/>
      <c r="BP399" s="172"/>
      <c r="BQ399" s="172"/>
      <c r="BR399" s="172"/>
      <c r="BS399" s="172"/>
      <c r="BT399" s="172"/>
      <c r="BU399" s="172"/>
      <c r="BV399" s="172"/>
      <c r="BW399" s="172"/>
      <c r="BX399" s="172"/>
      <c r="BY399" s="172"/>
      <c r="BZ399" s="172"/>
      <c r="CA399" s="172"/>
      <c r="CB399" s="172"/>
      <c r="CC399" s="172"/>
      <c r="CD399" s="172"/>
      <c r="CE399" s="172"/>
      <c r="CF399" s="172"/>
      <c r="CG399" s="172"/>
      <c r="CH399" s="172"/>
      <c r="CI399" s="172"/>
      <c r="CJ399" s="172"/>
      <c r="CK399" s="172"/>
      <c r="CL399" s="172"/>
      <c r="CM399" s="172"/>
      <c r="CN399" s="172"/>
      <c r="CO399" s="172"/>
      <c r="CP399" s="172"/>
      <c r="CQ399" s="172"/>
      <c r="CR399" s="172"/>
      <c r="CS399" s="172"/>
      <c r="CT399" s="172"/>
      <c r="CU399" s="172"/>
      <c r="DA399" s="172"/>
      <c r="DG399" s="172"/>
      <c r="DI399" s="172"/>
      <c r="DJ399" s="172"/>
      <c r="DK399" s="172"/>
      <c r="DL399" s="172"/>
      <c r="DM399" s="172"/>
      <c r="DN399" s="172"/>
      <c r="DO399" s="172"/>
      <c r="DP399" s="172"/>
      <c r="DQ399" s="172"/>
      <c r="DR399" s="172"/>
      <c r="DS399" s="172"/>
      <c r="DT399" s="172"/>
      <c r="DU399" s="172"/>
      <c r="DV399" s="172"/>
      <c r="DW399" s="172"/>
      <c r="DX399" s="172"/>
      <c r="DZ399" s="172"/>
      <c r="EA399" s="172"/>
      <c r="EK399" s="172"/>
      <c r="EL399" s="172"/>
      <c r="EM399" s="172"/>
      <c r="EN399" s="172"/>
      <c r="EO399" s="172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  <c r="AMN399"/>
      <c r="AMO399"/>
      <c r="AMP399"/>
      <c r="AMQ399"/>
      <c r="AMR399"/>
      <c r="AMS399"/>
      <c r="AMT399"/>
      <c r="AMU399"/>
      <c r="AMV399"/>
      <c r="AMW399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</row>
    <row r="400" spans="1:1050" x14ac:dyDescent="0.2">
      <c r="A400" s="694"/>
      <c r="D400" s="172"/>
      <c r="E400" s="172"/>
      <c r="F400" s="172"/>
      <c r="G400" s="172"/>
      <c r="H400" s="172"/>
      <c r="J400" s="172"/>
      <c r="K400" s="172"/>
      <c r="L400" s="172"/>
      <c r="M400" s="172"/>
      <c r="N400" s="172"/>
      <c r="O400" s="172"/>
      <c r="P400" s="172"/>
      <c r="Q400" s="172"/>
      <c r="R400" s="172"/>
      <c r="S400" s="172"/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172"/>
      <c r="AO400" s="172"/>
      <c r="AP400" s="172"/>
      <c r="AQ400" s="172"/>
      <c r="AR400" s="172"/>
      <c r="AS400" s="172"/>
      <c r="AT400" s="172"/>
      <c r="AU400" s="172"/>
      <c r="AV400" s="172"/>
      <c r="AW400" s="172"/>
      <c r="AX400" s="172"/>
      <c r="AY400" s="172"/>
      <c r="AZ400" s="172"/>
      <c r="BA400" s="172"/>
      <c r="BB400" s="172"/>
      <c r="BC400" s="172"/>
      <c r="BD400" s="172"/>
      <c r="BE400" s="172"/>
      <c r="BF400" s="172"/>
      <c r="BG400" s="172"/>
      <c r="BH400" s="172"/>
      <c r="BI400" s="172"/>
      <c r="BJ400" s="172"/>
      <c r="BK400" s="172"/>
      <c r="BL400" s="172"/>
      <c r="BM400" s="172"/>
      <c r="BN400" s="172"/>
      <c r="BO400" s="172"/>
      <c r="BP400" s="172"/>
      <c r="BQ400" s="172"/>
      <c r="BR400" s="172"/>
      <c r="BS400" s="172"/>
      <c r="BT400" s="172"/>
      <c r="BU400" s="172"/>
      <c r="BV400" s="172"/>
      <c r="BW400" s="172"/>
      <c r="BX400" s="172"/>
      <c r="BY400" s="172"/>
      <c r="BZ400" s="172"/>
      <c r="CA400" s="172"/>
      <c r="CB400" s="172"/>
      <c r="CC400" s="172"/>
      <c r="CD400" s="172"/>
      <c r="CE400" s="172"/>
      <c r="CF400" s="172"/>
      <c r="CG400" s="172"/>
      <c r="CH400" s="172"/>
      <c r="CI400" s="172"/>
      <c r="CJ400" s="172"/>
      <c r="CK400" s="172"/>
      <c r="CL400" s="172"/>
      <c r="CM400" s="172"/>
      <c r="CN400" s="172"/>
      <c r="CO400" s="172"/>
      <c r="CP400" s="172"/>
      <c r="CQ400" s="172"/>
      <c r="CR400" s="172"/>
      <c r="CS400" s="172"/>
      <c r="CT400" s="172"/>
      <c r="CU400" s="172"/>
      <c r="DA400" s="172"/>
      <c r="DG400" s="172"/>
      <c r="DI400" s="172"/>
      <c r="DJ400" s="172"/>
      <c r="DK400" s="172"/>
      <c r="DL400" s="172"/>
      <c r="DM400" s="172"/>
      <c r="DN400" s="172"/>
      <c r="DO400" s="172"/>
      <c r="DP400" s="172"/>
      <c r="DQ400" s="172"/>
      <c r="DR400" s="172"/>
      <c r="DS400" s="172"/>
      <c r="DT400" s="172"/>
      <c r="DU400" s="172"/>
      <c r="DV400" s="172"/>
      <c r="DW400" s="172"/>
      <c r="DX400" s="172"/>
      <c r="DZ400" s="172"/>
      <c r="EA400" s="172"/>
      <c r="EK400" s="172"/>
      <c r="EL400" s="172"/>
      <c r="EM400" s="172"/>
      <c r="EN400" s="172"/>
      <c r="EO400" s="172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  <c r="AML400"/>
      <c r="AMM400"/>
      <c r="AMN400"/>
      <c r="AMO400"/>
      <c r="AMP400"/>
      <c r="AMQ400"/>
      <c r="AMR400"/>
      <c r="AMS400"/>
      <c r="AMT400"/>
      <c r="AMU400"/>
      <c r="AMV400"/>
      <c r="AMW400"/>
      <c r="AMX400"/>
      <c r="AMY400"/>
      <c r="AMZ400"/>
      <c r="ANA400"/>
      <c r="ANB400"/>
      <c r="ANC400"/>
      <c r="AND400"/>
      <c r="ANE400"/>
      <c r="ANF400"/>
      <c r="ANG400"/>
      <c r="ANH400"/>
      <c r="ANI400"/>
      <c r="ANJ400"/>
    </row>
    <row r="401" spans="1:1050" x14ac:dyDescent="0.2">
      <c r="A401" s="694"/>
      <c r="D401" s="172"/>
      <c r="E401" s="172"/>
      <c r="F401" s="172"/>
      <c r="G401" s="172"/>
      <c r="H401" s="172"/>
      <c r="J401" s="172"/>
      <c r="K401" s="17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2"/>
      <c r="Z401" s="172"/>
      <c r="AA401" s="172"/>
      <c r="AB401" s="172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172"/>
      <c r="AO401" s="172"/>
      <c r="AP401" s="172"/>
      <c r="AQ401" s="172"/>
      <c r="AR401" s="172"/>
      <c r="AS401" s="172"/>
      <c r="AT401" s="172"/>
      <c r="AU401" s="172"/>
      <c r="AV401" s="172"/>
      <c r="AW401" s="172"/>
      <c r="AX401" s="172"/>
      <c r="AY401" s="172"/>
      <c r="AZ401" s="172"/>
      <c r="BA401" s="172"/>
      <c r="BB401" s="172"/>
      <c r="BC401" s="172"/>
      <c r="BD401" s="172"/>
      <c r="BE401" s="172"/>
      <c r="BF401" s="172"/>
      <c r="BG401" s="172"/>
      <c r="BH401" s="172"/>
      <c r="BI401" s="172"/>
      <c r="BJ401" s="172"/>
      <c r="BK401" s="172"/>
      <c r="BL401" s="172"/>
      <c r="BM401" s="172"/>
      <c r="BN401" s="172"/>
      <c r="BO401" s="172"/>
      <c r="BP401" s="172"/>
      <c r="BQ401" s="172"/>
      <c r="BR401" s="172"/>
      <c r="BS401" s="172"/>
      <c r="BT401" s="172"/>
      <c r="BU401" s="172"/>
      <c r="BV401" s="172"/>
      <c r="BW401" s="172"/>
      <c r="BX401" s="172"/>
      <c r="BY401" s="172"/>
      <c r="BZ401" s="172"/>
      <c r="CA401" s="172"/>
      <c r="CB401" s="172"/>
      <c r="CC401" s="172"/>
      <c r="CD401" s="172"/>
      <c r="CE401" s="172"/>
      <c r="CF401" s="172"/>
      <c r="CG401" s="172"/>
      <c r="CH401" s="172"/>
      <c r="CI401" s="172"/>
      <c r="CJ401" s="172"/>
      <c r="CK401" s="172"/>
      <c r="CL401" s="172"/>
      <c r="CM401" s="172"/>
      <c r="CN401" s="172"/>
      <c r="CO401" s="172"/>
      <c r="CP401" s="172"/>
      <c r="CQ401" s="172"/>
      <c r="CR401" s="172"/>
      <c r="CS401" s="172"/>
      <c r="CT401" s="172"/>
      <c r="CU401" s="172"/>
      <c r="DA401" s="172"/>
      <c r="DG401" s="172"/>
      <c r="DI401" s="172"/>
      <c r="DJ401" s="172"/>
      <c r="DK401" s="172"/>
      <c r="DL401" s="172"/>
      <c r="DM401" s="172"/>
      <c r="DN401" s="172"/>
      <c r="DO401" s="172"/>
      <c r="DP401" s="172"/>
      <c r="DQ401" s="172"/>
      <c r="DR401" s="172"/>
      <c r="DS401" s="172"/>
      <c r="DT401" s="172"/>
      <c r="DU401" s="172"/>
      <c r="DV401" s="172"/>
      <c r="DW401" s="172"/>
      <c r="DX401" s="172"/>
      <c r="DZ401" s="172"/>
      <c r="EA401" s="172"/>
      <c r="EK401" s="172"/>
      <c r="EL401" s="172"/>
      <c r="EM401" s="172"/>
      <c r="EN401" s="172"/>
      <c r="EO401" s="172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  <c r="AML401"/>
      <c r="AMM401"/>
      <c r="AMN401"/>
      <c r="AMO401"/>
      <c r="AMP401"/>
      <c r="AMQ401"/>
      <c r="AMR401"/>
      <c r="AMS401"/>
      <c r="AMT401"/>
      <c r="AMU401"/>
      <c r="AMV401"/>
      <c r="AMW401"/>
      <c r="AMX401"/>
      <c r="AMY401"/>
      <c r="AMZ401"/>
      <c r="ANA401"/>
      <c r="ANB401"/>
      <c r="ANC401"/>
      <c r="AND401"/>
      <c r="ANE401"/>
      <c r="ANF401"/>
      <c r="ANG401"/>
      <c r="ANH401"/>
      <c r="ANI401"/>
      <c r="ANJ401"/>
    </row>
    <row r="402" spans="1:1050" x14ac:dyDescent="0.2">
      <c r="A402" s="694"/>
      <c r="D402" s="172"/>
      <c r="E402" s="172"/>
      <c r="F402" s="172"/>
      <c r="G402" s="172"/>
      <c r="H402" s="172"/>
      <c r="J402" s="172"/>
      <c r="K402" s="172"/>
      <c r="L402" s="172"/>
      <c r="M402" s="172"/>
      <c r="N402" s="172"/>
      <c r="O402" s="172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2"/>
      <c r="AG402" s="172"/>
      <c r="AH402" s="172"/>
      <c r="AI402" s="172"/>
      <c r="AJ402" s="172"/>
      <c r="AK402" s="172"/>
      <c r="AL402" s="172"/>
      <c r="AM402" s="172"/>
      <c r="AN402" s="172"/>
      <c r="AO402" s="172"/>
      <c r="AP402" s="172"/>
      <c r="AQ402" s="172"/>
      <c r="AR402" s="172"/>
      <c r="AS402" s="172"/>
      <c r="AT402" s="172"/>
      <c r="AU402" s="172"/>
      <c r="AV402" s="172"/>
      <c r="AW402" s="172"/>
      <c r="AX402" s="172"/>
      <c r="AY402" s="172"/>
      <c r="AZ402" s="172"/>
      <c r="BA402" s="172"/>
      <c r="BB402" s="172"/>
      <c r="BC402" s="172"/>
      <c r="BD402" s="172"/>
      <c r="BE402" s="172"/>
      <c r="BF402" s="172"/>
      <c r="BG402" s="172"/>
      <c r="BH402" s="172"/>
      <c r="BI402" s="172"/>
      <c r="BJ402" s="172"/>
      <c r="BK402" s="172"/>
      <c r="BL402" s="172"/>
      <c r="BM402" s="172"/>
      <c r="BN402" s="172"/>
      <c r="BO402" s="172"/>
      <c r="BP402" s="172"/>
      <c r="BQ402" s="172"/>
      <c r="BR402" s="172"/>
      <c r="BS402" s="172"/>
      <c r="BT402" s="172"/>
      <c r="BU402" s="172"/>
      <c r="BV402" s="172"/>
      <c r="BW402" s="172"/>
      <c r="BX402" s="172"/>
      <c r="BY402" s="172"/>
      <c r="BZ402" s="172"/>
      <c r="CA402" s="172"/>
      <c r="CB402" s="172"/>
      <c r="CC402" s="172"/>
      <c r="CD402" s="172"/>
      <c r="CE402" s="172"/>
      <c r="CF402" s="172"/>
      <c r="CG402" s="172"/>
      <c r="CH402" s="172"/>
      <c r="CI402" s="172"/>
      <c r="CJ402" s="172"/>
      <c r="CK402" s="172"/>
      <c r="CL402" s="172"/>
      <c r="CM402" s="172"/>
      <c r="CN402" s="172"/>
      <c r="CO402" s="172"/>
      <c r="CP402" s="172"/>
      <c r="CQ402" s="172"/>
      <c r="CR402" s="172"/>
      <c r="CS402" s="172"/>
      <c r="CT402" s="172"/>
      <c r="CU402" s="172"/>
      <c r="DA402" s="172"/>
      <c r="DG402" s="172"/>
      <c r="DI402" s="172"/>
      <c r="DJ402" s="172"/>
      <c r="DK402" s="172"/>
      <c r="DL402" s="172"/>
      <c r="DM402" s="172"/>
      <c r="DN402" s="172"/>
      <c r="DO402" s="172"/>
      <c r="DP402" s="172"/>
      <c r="DQ402" s="172"/>
      <c r="DR402" s="172"/>
      <c r="DS402" s="172"/>
      <c r="DT402" s="172"/>
      <c r="DU402" s="172"/>
      <c r="DV402" s="172"/>
      <c r="DW402" s="172"/>
      <c r="DX402" s="172"/>
      <c r="DZ402" s="172"/>
      <c r="EA402" s="172"/>
      <c r="EK402" s="172"/>
      <c r="EL402" s="172"/>
      <c r="EM402" s="172"/>
      <c r="EN402" s="172"/>
      <c r="EO402" s="17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</row>
    <row r="403" spans="1:1050" x14ac:dyDescent="0.2">
      <c r="A403" s="694"/>
      <c r="D403" s="172"/>
      <c r="E403" s="172"/>
      <c r="F403" s="172"/>
      <c r="G403" s="172"/>
      <c r="H403" s="172"/>
      <c r="J403" s="172"/>
      <c r="K403" s="172"/>
      <c r="L403" s="172"/>
      <c r="M403" s="172"/>
      <c r="N403" s="172"/>
      <c r="O403" s="172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  <c r="AI403" s="172"/>
      <c r="AJ403" s="172"/>
      <c r="AK403" s="172"/>
      <c r="AL403" s="172"/>
      <c r="AM403" s="172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2"/>
      <c r="BO403" s="172"/>
      <c r="BP403" s="172"/>
      <c r="BQ403" s="172"/>
      <c r="BR403" s="172"/>
      <c r="BS403" s="172"/>
      <c r="BT403" s="172"/>
      <c r="BU403" s="172"/>
      <c r="BV403" s="172"/>
      <c r="BW403" s="172"/>
      <c r="BX403" s="172"/>
      <c r="BY403" s="172"/>
      <c r="BZ403" s="172"/>
      <c r="CA403" s="172"/>
      <c r="CB403" s="172"/>
      <c r="CC403" s="172"/>
      <c r="CD403" s="172"/>
      <c r="CE403" s="172"/>
      <c r="CF403" s="172"/>
      <c r="CG403" s="172"/>
      <c r="CH403" s="172"/>
      <c r="CI403" s="172"/>
      <c r="CJ403" s="172"/>
      <c r="CK403" s="172"/>
      <c r="CL403" s="172"/>
      <c r="CM403" s="172"/>
      <c r="CN403" s="172"/>
      <c r="CO403" s="172"/>
      <c r="CP403" s="172"/>
      <c r="CQ403" s="172"/>
      <c r="CR403" s="172"/>
      <c r="CS403" s="172"/>
      <c r="CT403" s="172"/>
      <c r="CU403" s="172"/>
      <c r="DA403" s="172"/>
      <c r="DG403" s="172"/>
      <c r="DI403" s="172"/>
      <c r="DJ403" s="172"/>
      <c r="DK403" s="172"/>
      <c r="DL403" s="172"/>
      <c r="DM403" s="172"/>
      <c r="DN403" s="172"/>
      <c r="DO403" s="172"/>
      <c r="DP403" s="172"/>
      <c r="DQ403" s="172"/>
      <c r="DR403" s="172"/>
      <c r="DS403" s="172"/>
      <c r="DT403" s="172"/>
      <c r="DU403" s="172"/>
      <c r="DV403" s="172"/>
      <c r="DW403" s="172"/>
      <c r="DX403" s="172"/>
      <c r="DZ403" s="172"/>
      <c r="EA403" s="172"/>
      <c r="EK403" s="172"/>
      <c r="EL403" s="172"/>
      <c r="EM403" s="172"/>
      <c r="EN403" s="172"/>
      <c r="EO403" s="172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  <c r="AML403"/>
      <c r="AMM403"/>
      <c r="AMN403"/>
      <c r="AMO403"/>
      <c r="AMP403"/>
      <c r="AMQ403"/>
      <c r="AMR403"/>
      <c r="AMS403"/>
      <c r="AMT403"/>
      <c r="AMU403"/>
      <c r="AMV403"/>
      <c r="AMW403"/>
      <c r="AMX403"/>
      <c r="AMY403"/>
      <c r="AMZ403"/>
      <c r="ANA403"/>
      <c r="ANB403"/>
      <c r="ANC403"/>
      <c r="AND403"/>
      <c r="ANE403"/>
      <c r="ANF403"/>
      <c r="ANG403"/>
      <c r="ANH403"/>
      <c r="ANI403"/>
      <c r="ANJ403"/>
    </row>
    <row r="404" spans="1:1050" x14ac:dyDescent="0.2">
      <c r="A404" s="694"/>
      <c r="D404" s="172"/>
      <c r="E404" s="172"/>
      <c r="F404" s="172"/>
      <c r="G404" s="172"/>
      <c r="H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/>
      <c r="AR404" s="172"/>
      <c r="AS404" s="172"/>
      <c r="AT404" s="172"/>
      <c r="AU404" s="172"/>
      <c r="AV404" s="172"/>
      <c r="AW404" s="172"/>
      <c r="AX404" s="172"/>
      <c r="AY404" s="172"/>
      <c r="AZ404" s="172"/>
      <c r="BA404" s="172"/>
      <c r="BB404" s="172"/>
      <c r="BC404" s="172"/>
      <c r="BD404" s="172"/>
      <c r="BE404" s="172"/>
      <c r="BF404" s="172"/>
      <c r="BG404" s="172"/>
      <c r="BH404" s="172"/>
      <c r="BI404" s="172"/>
      <c r="BJ404" s="172"/>
      <c r="BK404" s="172"/>
      <c r="BL404" s="172"/>
      <c r="BM404" s="172"/>
      <c r="BN404" s="172"/>
      <c r="BO404" s="172"/>
      <c r="BP404" s="172"/>
      <c r="BQ404" s="172"/>
      <c r="BR404" s="172"/>
      <c r="BS404" s="172"/>
      <c r="BT404" s="172"/>
      <c r="BU404" s="172"/>
      <c r="BV404" s="172"/>
      <c r="BW404" s="172"/>
      <c r="BX404" s="172"/>
      <c r="BY404" s="172"/>
      <c r="BZ404" s="172"/>
      <c r="CA404" s="172"/>
      <c r="CB404" s="172"/>
      <c r="CC404" s="172"/>
      <c r="CD404" s="172"/>
      <c r="CE404" s="172"/>
      <c r="CF404" s="172"/>
      <c r="CG404" s="172"/>
      <c r="CH404" s="172"/>
      <c r="CI404" s="172"/>
      <c r="CJ404" s="172"/>
      <c r="CK404" s="172"/>
      <c r="CL404" s="172"/>
      <c r="CM404" s="172"/>
      <c r="CN404" s="172"/>
      <c r="CO404" s="172"/>
      <c r="CP404" s="172"/>
      <c r="CQ404" s="172"/>
      <c r="CR404" s="172"/>
      <c r="CS404" s="172"/>
      <c r="CT404" s="172"/>
      <c r="CU404" s="172"/>
      <c r="DA404" s="172"/>
      <c r="DG404" s="172"/>
      <c r="DI404" s="172"/>
      <c r="DJ404" s="172"/>
      <c r="DK404" s="172"/>
      <c r="DL404" s="172"/>
      <c r="DM404" s="172"/>
      <c r="DN404" s="172"/>
      <c r="DO404" s="172"/>
      <c r="DP404" s="172"/>
      <c r="DQ404" s="172"/>
      <c r="DR404" s="172"/>
      <c r="DS404" s="172"/>
      <c r="DT404" s="172"/>
      <c r="DU404" s="172"/>
      <c r="DV404" s="172"/>
      <c r="DW404" s="172"/>
      <c r="DX404" s="172"/>
      <c r="DZ404" s="172"/>
      <c r="EA404" s="172"/>
      <c r="EK404" s="172"/>
      <c r="EL404" s="172"/>
      <c r="EM404" s="172"/>
      <c r="EN404" s="172"/>
      <c r="EO404" s="172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  <c r="AML404"/>
      <c r="AMM404"/>
      <c r="AMN404"/>
      <c r="AMO404"/>
      <c r="AMP404"/>
      <c r="AMQ404"/>
      <c r="AMR404"/>
      <c r="AMS404"/>
      <c r="AMT404"/>
      <c r="AMU404"/>
      <c r="AMV404"/>
      <c r="AMW404"/>
      <c r="AMX404"/>
      <c r="AMY404"/>
      <c r="AMZ404"/>
      <c r="ANA404"/>
      <c r="ANB404"/>
      <c r="ANC404"/>
      <c r="AND404"/>
      <c r="ANE404"/>
      <c r="ANF404"/>
      <c r="ANG404"/>
      <c r="ANH404"/>
      <c r="ANI404"/>
      <c r="ANJ404"/>
    </row>
    <row r="405" spans="1:1050" x14ac:dyDescent="0.2">
      <c r="A405" s="694"/>
      <c r="D405" s="172"/>
      <c r="E405" s="172"/>
      <c r="F405" s="172"/>
      <c r="G405" s="172"/>
      <c r="H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172"/>
      <c r="AO405" s="172"/>
      <c r="AP405" s="172"/>
      <c r="AQ405" s="172"/>
      <c r="AR405" s="172"/>
      <c r="AS405" s="172"/>
      <c r="AT405" s="172"/>
      <c r="AU405" s="172"/>
      <c r="AV405" s="172"/>
      <c r="AW405" s="172"/>
      <c r="AX405" s="172"/>
      <c r="AY405" s="172"/>
      <c r="AZ405" s="172"/>
      <c r="BA405" s="172"/>
      <c r="BB405" s="172"/>
      <c r="BC405" s="172"/>
      <c r="BD405" s="172"/>
      <c r="BE405" s="172"/>
      <c r="BF405" s="172"/>
      <c r="BG405" s="172"/>
      <c r="BH405" s="172"/>
      <c r="BI405" s="172"/>
      <c r="BJ405" s="172"/>
      <c r="BK405" s="172"/>
      <c r="BL405" s="172"/>
      <c r="BM405" s="172"/>
      <c r="BN405" s="172"/>
      <c r="BO405" s="172"/>
      <c r="BP405" s="172"/>
      <c r="BQ405" s="172"/>
      <c r="BR405" s="172"/>
      <c r="BS405" s="172"/>
      <c r="BT405" s="172"/>
      <c r="BU405" s="172"/>
      <c r="BV405" s="172"/>
      <c r="BW405" s="172"/>
      <c r="BX405" s="172"/>
      <c r="BY405" s="172"/>
      <c r="BZ405" s="172"/>
      <c r="CA405" s="172"/>
      <c r="CB405" s="172"/>
      <c r="CC405" s="172"/>
      <c r="CD405" s="172"/>
      <c r="CE405" s="172"/>
      <c r="CF405" s="172"/>
      <c r="CG405" s="172"/>
      <c r="CH405" s="172"/>
      <c r="CI405" s="172"/>
      <c r="CJ405" s="172"/>
      <c r="CK405" s="172"/>
      <c r="CL405" s="172"/>
      <c r="CM405" s="172"/>
      <c r="CN405" s="172"/>
      <c r="CO405" s="172"/>
      <c r="CP405" s="172"/>
      <c r="CQ405" s="172"/>
      <c r="CR405" s="172"/>
      <c r="CS405" s="172"/>
      <c r="CT405" s="172"/>
      <c r="CU405" s="172"/>
      <c r="DA405" s="172"/>
      <c r="DG405" s="172"/>
      <c r="DI405" s="172"/>
      <c r="DJ405" s="172"/>
      <c r="DK405" s="172"/>
      <c r="DL405" s="172"/>
      <c r="DM405" s="172"/>
      <c r="DN405" s="172"/>
      <c r="DO405" s="172"/>
      <c r="DP405" s="172"/>
      <c r="DQ405" s="172"/>
      <c r="DR405" s="172"/>
      <c r="DS405" s="172"/>
      <c r="DT405" s="172"/>
      <c r="DU405" s="172"/>
      <c r="DV405" s="172"/>
      <c r="DW405" s="172"/>
      <c r="DX405" s="172"/>
      <c r="DZ405" s="172"/>
      <c r="EA405" s="172"/>
      <c r="EK405" s="172"/>
      <c r="EL405" s="172"/>
      <c r="EM405" s="172"/>
      <c r="EN405" s="172"/>
      <c r="EO405" s="172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  <c r="AML405"/>
      <c r="AMM405"/>
      <c r="AMN405"/>
      <c r="AMO405"/>
      <c r="AMP405"/>
      <c r="AMQ405"/>
      <c r="AMR405"/>
      <c r="AMS405"/>
      <c r="AMT405"/>
      <c r="AMU405"/>
      <c r="AMV405"/>
      <c r="AMW405"/>
      <c r="AMX405"/>
      <c r="AMY405"/>
      <c r="AMZ405"/>
      <c r="ANA405"/>
      <c r="ANB405"/>
      <c r="ANC405"/>
      <c r="AND405"/>
      <c r="ANE405"/>
      <c r="ANF405"/>
      <c r="ANG405"/>
      <c r="ANH405"/>
      <c r="ANI405"/>
      <c r="ANJ405"/>
    </row>
    <row r="406" spans="1:1050" x14ac:dyDescent="0.2">
      <c r="A406" s="694"/>
      <c r="D406" s="172"/>
      <c r="E406" s="172"/>
      <c r="F406" s="172"/>
      <c r="G406" s="172"/>
      <c r="H406" s="172"/>
      <c r="J406" s="172"/>
      <c r="K406" s="172"/>
      <c r="L406" s="172"/>
      <c r="M406" s="172"/>
      <c r="N406" s="172"/>
      <c r="O406" s="172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172"/>
      <c r="AO406" s="172"/>
      <c r="AP406" s="172"/>
      <c r="AQ406" s="172"/>
      <c r="AR406" s="172"/>
      <c r="AS406" s="172"/>
      <c r="AT406" s="172"/>
      <c r="AU406" s="172"/>
      <c r="AV406" s="172"/>
      <c r="AW406" s="172"/>
      <c r="AX406" s="172"/>
      <c r="AY406" s="172"/>
      <c r="AZ406" s="172"/>
      <c r="BA406" s="172"/>
      <c r="BB406" s="172"/>
      <c r="BC406" s="172"/>
      <c r="BD406" s="172"/>
      <c r="BE406" s="172"/>
      <c r="BF406" s="172"/>
      <c r="BG406" s="172"/>
      <c r="BH406" s="172"/>
      <c r="BI406" s="172"/>
      <c r="BJ406" s="172"/>
      <c r="BK406" s="172"/>
      <c r="BL406" s="172"/>
      <c r="BM406" s="172"/>
      <c r="BN406" s="172"/>
      <c r="BO406" s="172"/>
      <c r="BP406" s="172"/>
      <c r="BQ406" s="172"/>
      <c r="BR406" s="172"/>
      <c r="BS406" s="172"/>
      <c r="BT406" s="172"/>
      <c r="BU406" s="172"/>
      <c r="BV406" s="172"/>
      <c r="BW406" s="172"/>
      <c r="BX406" s="172"/>
      <c r="BY406" s="172"/>
      <c r="BZ406" s="172"/>
      <c r="CA406" s="172"/>
      <c r="CB406" s="172"/>
      <c r="CC406" s="172"/>
      <c r="CD406" s="172"/>
      <c r="CE406" s="172"/>
      <c r="CF406" s="172"/>
      <c r="CG406" s="172"/>
      <c r="CH406" s="172"/>
      <c r="CI406" s="172"/>
      <c r="CJ406" s="172"/>
      <c r="CK406" s="172"/>
      <c r="CL406" s="172"/>
      <c r="CM406" s="172"/>
      <c r="CN406" s="172"/>
      <c r="CO406" s="172"/>
      <c r="CP406" s="172"/>
      <c r="CQ406" s="172"/>
      <c r="CR406" s="172"/>
      <c r="CS406" s="172"/>
      <c r="CT406" s="172"/>
      <c r="CU406" s="172"/>
      <c r="DA406" s="172"/>
      <c r="DG406" s="172"/>
      <c r="DI406" s="172"/>
      <c r="DJ406" s="172"/>
      <c r="DK406" s="172"/>
      <c r="DL406" s="172"/>
      <c r="DM406" s="172"/>
      <c r="DN406" s="172"/>
      <c r="DO406" s="172"/>
      <c r="DP406" s="172"/>
      <c r="DQ406" s="172"/>
      <c r="DR406" s="172"/>
      <c r="DS406" s="172"/>
      <c r="DT406" s="172"/>
      <c r="DU406" s="172"/>
      <c r="DV406" s="172"/>
      <c r="DW406" s="172"/>
      <c r="DX406" s="172"/>
      <c r="DZ406" s="172"/>
      <c r="EA406" s="172"/>
      <c r="EK406" s="172"/>
      <c r="EL406" s="172"/>
      <c r="EM406" s="172"/>
      <c r="EN406" s="172"/>
      <c r="EO406" s="172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  <c r="AML406"/>
      <c r="AMM406"/>
      <c r="AMN406"/>
      <c r="AMO406"/>
      <c r="AMP406"/>
      <c r="AMQ406"/>
      <c r="AMR406"/>
      <c r="AMS406"/>
      <c r="AMT406"/>
      <c r="AMU406"/>
      <c r="AMV406"/>
      <c r="AMW406"/>
      <c r="AMX406"/>
      <c r="AMY406"/>
      <c r="AMZ406"/>
      <c r="ANA406"/>
      <c r="ANB406"/>
      <c r="ANC406"/>
      <c r="AND406"/>
      <c r="ANE406"/>
      <c r="ANF406"/>
      <c r="ANG406"/>
      <c r="ANH406"/>
      <c r="ANI406"/>
      <c r="ANJ406"/>
    </row>
    <row r="407" spans="1:1050" x14ac:dyDescent="0.2">
      <c r="A407" s="694"/>
      <c r="D407" s="172"/>
      <c r="E407" s="172"/>
      <c r="F407" s="172"/>
      <c r="G407" s="172"/>
      <c r="H407" s="172"/>
      <c r="J407" s="172"/>
      <c r="K407" s="172"/>
      <c r="L407" s="172"/>
      <c r="M407" s="172"/>
      <c r="N407" s="172"/>
      <c r="O407" s="172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2"/>
      <c r="BO407" s="172"/>
      <c r="BP407" s="172"/>
      <c r="BQ407" s="172"/>
      <c r="BR407" s="172"/>
      <c r="BS407" s="172"/>
      <c r="BT407" s="172"/>
      <c r="BU407" s="172"/>
      <c r="BV407" s="172"/>
      <c r="BW407" s="172"/>
      <c r="BX407" s="172"/>
      <c r="BY407" s="172"/>
      <c r="BZ407" s="172"/>
      <c r="CA407" s="172"/>
      <c r="CB407" s="172"/>
      <c r="CC407" s="172"/>
      <c r="CD407" s="172"/>
      <c r="CE407" s="172"/>
      <c r="CF407" s="172"/>
      <c r="CG407" s="172"/>
      <c r="CH407" s="172"/>
      <c r="CI407" s="172"/>
      <c r="CJ407" s="172"/>
      <c r="CK407" s="172"/>
      <c r="CL407" s="172"/>
      <c r="CM407" s="172"/>
      <c r="CN407" s="172"/>
      <c r="CO407" s="172"/>
      <c r="CP407" s="172"/>
      <c r="CQ407" s="172"/>
      <c r="CR407" s="172"/>
      <c r="CS407" s="172"/>
      <c r="CT407" s="172"/>
      <c r="CU407" s="172"/>
      <c r="DA407" s="172"/>
      <c r="DG407" s="172"/>
      <c r="DI407" s="172"/>
      <c r="DJ407" s="172"/>
      <c r="DK407" s="172"/>
      <c r="DL407" s="172"/>
      <c r="DM407" s="172"/>
      <c r="DN407" s="172"/>
      <c r="DO407" s="172"/>
      <c r="DP407" s="172"/>
      <c r="DQ407" s="172"/>
      <c r="DR407" s="172"/>
      <c r="DS407" s="172"/>
      <c r="DT407" s="172"/>
      <c r="DU407" s="172"/>
      <c r="DV407" s="172"/>
      <c r="DW407" s="172"/>
      <c r="DX407" s="172"/>
      <c r="DZ407" s="172"/>
      <c r="EA407" s="172"/>
      <c r="EK407" s="172"/>
      <c r="EL407" s="172"/>
      <c r="EM407" s="172"/>
      <c r="EN407" s="172"/>
      <c r="EO407" s="172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  <c r="AML407"/>
      <c r="AMM407"/>
      <c r="AMN407"/>
      <c r="AMO407"/>
      <c r="AMP407"/>
      <c r="AMQ407"/>
      <c r="AMR407"/>
      <c r="AMS407"/>
      <c r="AMT407"/>
      <c r="AMU407"/>
      <c r="AMV407"/>
      <c r="AMW407"/>
      <c r="AMX407"/>
      <c r="AMY407"/>
      <c r="AMZ407"/>
      <c r="ANA407"/>
      <c r="ANB407"/>
      <c r="ANC407"/>
      <c r="AND407"/>
      <c r="ANE407"/>
      <c r="ANF407"/>
      <c r="ANG407"/>
      <c r="ANH407"/>
      <c r="ANI407"/>
      <c r="ANJ407"/>
    </row>
    <row r="408" spans="1:1050" x14ac:dyDescent="0.2">
      <c r="A408" s="694"/>
      <c r="D408" s="172"/>
      <c r="E408" s="172"/>
      <c r="F408" s="172"/>
      <c r="G408" s="172"/>
      <c r="H408" s="172"/>
      <c r="J408" s="172"/>
      <c r="K408" s="172"/>
      <c r="L408" s="172"/>
      <c r="M408" s="172"/>
      <c r="N408" s="172"/>
      <c r="O408" s="172"/>
      <c r="P408" s="172"/>
      <c r="Q408" s="172"/>
      <c r="R408" s="172"/>
      <c r="S408" s="172"/>
      <c r="T408" s="172"/>
      <c r="U408" s="172"/>
      <c r="V408" s="172"/>
      <c r="W408" s="172"/>
      <c r="X408" s="172"/>
      <c r="Y408" s="172"/>
      <c r="Z408" s="172"/>
      <c r="AA408" s="172"/>
      <c r="AB408" s="172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172"/>
      <c r="AO408" s="172"/>
      <c r="AP408" s="172"/>
      <c r="AQ408" s="172"/>
      <c r="AR408" s="172"/>
      <c r="AS408" s="172"/>
      <c r="AT408" s="172"/>
      <c r="AU408" s="172"/>
      <c r="AV408" s="172"/>
      <c r="AW408" s="172"/>
      <c r="AX408" s="172"/>
      <c r="AY408" s="172"/>
      <c r="AZ408" s="172"/>
      <c r="BA408" s="172"/>
      <c r="BB408" s="172"/>
      <c r="BC408" s="172"/>
      <c r="BD408" s="172"/>
      <c r="BE408" s="172"/>
      <c r="BF408" s="172"/>
      <c r="BG408" s="172"/>
      <c r="BH408" s="172"/>
      <c r="BI408" s="172"/>
      <c r="BJ408" s="172"/>
      <c r="BK408" s="172"/>
      <c r="BL408" s="172"/>
      <c r="BM408" s="172"/>
      <c r="BN408" s="172"/>
      <c r="BO408" s="172"/>
      <c r="BP408" s="172"/>
      <c r="BQ408" s="172"/>
      <c r="BR408" s="172"/>
      <c r="BS408" s="172"/>
      <c r="BT408" s="172"/>
      <c r="BU408" s="172"/>
      <c r="BV408" s="172"/>
      <c r="BW408" s="172"/>
      <c r="BX408" s="172"/>
      <c r="BY408" s="172"/>
      <c r="BZ408" s="172"/>
      <c r="CA408" s="172"/>
      <c r="CB408" s="172"/>
      <c r="CC408" s="172"/>
      <c r="CD408" s="172"/>
      <c r="CE408" s="172"/>
      <c r="CF408" s="172"/>
      <c r="CG408" s="172"/>
      <c r="CH408" s="172"/>
      <c r="CI408" s="172"/>
      <c r="CJ408" s="172"/>
      <c r="CK408" s="172"/>
      <c r="CL408" s="172"/>
      <c r="CM408" s="172"/>
      <c r="CN408" s="172"/>
      <c r="CO408" s="172"/>
      <c r="CP408" s="172"/>
      <c r="CQ408" s="172"/>
      <c r="CR408" s="172"/>
      <c r="CS408" s="172"/>
      <c r="CT408" s="172"/>
      <c r="CU408" s="172"/>
      <c r="DA408" s="172"/>
      <c r="DG408" s="172"/>
      <c r="DI408" s="172"/>
      <c r="DJ408" s="172"/>
      <c r="DK408" s="172"/>
      <c r="DL408" s="172"/>
      <c r="DM408" s="172"/>
      <c r="DN408" s="172"/>
      <c r="DO408" s="172"/>
      <c r="DP408" s="172"/>
      <c r="DQ408" s="172"/>
      <c r="DR408" s="172"/>
      <c r="DS408" s="172"/>
      <c r="DT408" s="172"/>
      <c r="DU408" s="172"/>
      <c r="DV408" s="172"/>
      <c r="DW408" s="172"/>
      <c r="DX408" s="172"/>
      <c r="DZ408" s="172"/>
      <c r="EA408" s="172"/>
      <c r="EK408" s="172"/>
      <c r="EL408" s="172"/>
      <c r="EM408" s="172"/>
      <c r="EN408" s="172"/>
      <c r="EO408" s="172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  <c r="AML408"/>
      <c r="AMM408"/>
      <c r="AMN408"/>
      <c r="AMO408"/>
      <c r="AMP408"/>
      <c r="AMQ408"/>
      <c r="AMR408"/>
      <c r="AMS408"/>
      <c r="AMT408"/>
      <c r="AMU408"/>
      <c r="AMV408"/>
      <c r="AMW408"/>
      <c r="AMX408"/>
      <c r="AMY408"/>
      <c r="AMZ408"/>
      <c r="ANA408"/>
      <c r="ANB408"/>
      <c r="ANC408"/>
      <c r="AND408"/>
      <c r="ANE408"/>
      <c r="ANF408"/>
      <c r="ANG408"/>
      <c r="ANH408"/>
      <c r="ANI408"/>
      <c r="ANJ408"/>
    </row>
    <row r="409" spans="1:1050" x14ac:dyDescent="0.2">
      <c r="A409" s="694"/>
      <c r="D409" s="172"/>
      <c r="E409" s="172"/>
      <c r="F409" s="172"/>
      <c r="G409" s="172"/>
      <c r="H409" s="172"/>
      <c r="J409" s="172"/>
      <c r="K409" s="17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172"/>
      <c r="AQ409" s="172"/>
      <c r="AR409" s="172"/>
      <c r="AS409" s="172"/>
      <c r="AT409" s="172"/>
      <c r="AU409" s="172"/>
      <c r="AV409" s="172"/>
      <c r="AW409" s="172"/>
      <c r="AX409" s="172"/>
      <c r="AY409" s="172"/>
      <c r="AZ409" s="172"/>
      <c r="BA409" s="172"/>
      <c r="BB409" s="172"/>
      <c r="BC409" s="172"/>
      <c r="BD409" s="172"/>
      <c r="BE409" s="172"/>
      <c r="BF409" s="172"/>
      <c r="BG409" s="172"/>
      <c r="BH409" s="172"/>
      <c r="BI409" s="172"/>
      <c r="BJ409" s="172"/>
      <c r="BK409" s="172"/>
      <c r="BL409" s="172"/>
      <c r="BM409" s="172"/>
      <c r="BN409" s="172"/>
      <c r="BO409" s="172"/>
      <c r="BP409" s="172"/>
      <c r="BQ409" s="172"/>
      <c r="BR409" s="172"/>
      <c r="BS409" s="172"/>
      <c r="BT409" s="172"/>
      <c r="BU409" s="172"/>
      <c r="BV409" s="172"/>
      <c r="BW409" s="172"/>
      <c r="BX409" s="172"/>
      <c r="BY409" s="172"/>
      <c r="BZ409" s="172"/>
      <c r="CA409" s="172"/>
      <c r="CB409" s="172"/>
      <c r="CC409" s="172"/>
      <c r="CD409" s="172"/>
      <c r="CE409" s="172"/>
      <c r="CF409" s="172"/>
      <c r="CG409" s="172"/>
      <c r="CH409" s="172"/>
      <c r="CI409" s="172"/>
      <c r="CJ409" s="172"/>
      <c r="CK409" s="172"/>
      <c r="CL409" s="172"/>
      <c r="CM409" s="172"/>
      <c r="CN409" s="172"/>
      <c r="CO409" s="172"/>
      <c r="CP409" s="172"/>
      <c r="CQ409" s="172"/>
      <c r="CR409" s="172"/>
      <c r="CS409" s="172"/>
      <c r="CT409" s="172"/>
      <c r="CU409" s="172"/>
      <c r="DA409" s="172"/>
      <c r="DG409" s="172"/>
      <c r="DI409" s="172"/>
      <c r="DJ409" s="172"/>
      <c r="DK409" s="172"/>
      <c r="DL409" s="172"/>
      <c r="DM409" s="172"/>
      <c r="DN409" s="172"/>
      <c r="DO409" s="172"/>
      <c r="DP409" s="172"/>
      <c r="DQ409" s="172"/>
      <c r="DR409" s="172"/>
      <c r="DS409" s="172"/>
      <c r="DT409" s="172"/>
      <c r="DU409" s="172"/>
      <c r="DV409" s="172"/>
      <c r="DW409" s="172"/>
      <c r="DX409" s="172"/>
      <c r="DZ409" s="172"/>
      <c r="EA409" s="172"/>
      <c r="EK409" s="172"/>
      <c r="EL409" s="172"/>
      <c r="EM409" s="172"/>
      <c r="EN409" s="172"/>
      <c r="EO409" s="172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  <c r="AML409"/>
      <c r="AMM409"/>
      <c r="AMN409"/>
      <c r="AMO409"/>
      <c r="AMP409"/>
      <c r="AMQ409"/>
      <c r="AMR409"/>
      <c r="AMS409"/>
      <c r="AMT409"/>
      <c r="AMU409"/>
      <c r="AMV409"/>
      <c r="AMW409"/>
      <c r="AMX409"/>
      <c r="AMY409"/>
      <c r="AMZ409"/>
      <c r="ANA409"/>
      <c r="ANB409"/>
      <c r="ANC409"/>
      <c r="AND409"/>
      <c r="ANE409"/>
      <c r="ANF409"/>
      <c r="ANG409"/>
      <c r="ANH409"/>
      <c r="ANI409"/>
      <c r="ANJ409"/>
    </row>
    <row r="410" spans="1:1050" x14ac:dyDescent="0.2">
      <c r="A410" s="694"/>
      <c r="D410" s="172"/>
      <c r="E410" s="172"/>
      <c r="F410" s="172"/>
      <c r="G410" s="172"/>
      <c r="H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172"/>
      <c r="BN410" s="172"/>
      <c r="BO410" s="172"/>
      <c r="BP410" s="172"/>
      <c r="BQ410" s="172"/>
      <c r="BR410" s="172"/>
      <c r="BS410" s="172"/>
      <c r="BT410" s="172"/>
      <c r="BU410" s="172"/>
      <c r="BV410" s="172"/>
      <c r="BW410" s="172"/>
      <c r="BX410" s="172"/>
      <c r="BY410" s="172"/>
      <c r="BZ410" s="172"/>
      <c r="CA410" s="172"/>
      <c r="CB410" s="172"/>
      <c r="CC410" s="172"/>
      <c r="CD410" s="172"/>
      <c r="CE410" s="172"/>
      <c r="CF410" s="172"/>
      <c r="CG410" s="172"/>
      <c r="CH410" s="172"/>
      <c r="CI410" s="172"/>
      <c r="CJ410" s="172"/>
      <c r="CK410" s="172"/>
      <c r="CL410" s="172"/>
      <c r="CM410" s="172"/>
      <c r="CN410" s="172"/>
      <c r="CO410" s="172"/>
      <c r="CP410" s="172"/>
      <c r="CQ410" s="172"/>
      <c r="CR410" s="172"/>
      <c r="CS410" s="172"/>
      <c r="CT410" s="172"/>
      <c r="CU410" s="172"/>
      <c r="DA410" s="172"/>
      <c r="DG410" s="172"/>
      <c r="DI410" s="172"/>
      <c r="DJ410" s="172"/>
      <c r="DK410" s="172"/>
      <c r="DL410" s="172"/>
      <c r="DM410" s="172"/>
      <c r="DN410" s="172"/>
      <c r="DO410" s="172"/>
      <c r="DP410" s="172"/>
      <c r="DQ410" s="172"/>
      <c r="DR410" s="172"/>
      <c r="DS410" s="172"/>
      <c r="DT410" s="172"/>
      <c r="DU410" s="172"/>
      <c r="DV410" s="172"/>
      <c r="DW410" s="172"/>
      <c r="DX410" s="172"/>
      <c r="DZ410" s="172"/>
      <c r="EA410" s="172"/>
      <c r="EK410" s="172"/>
      <c r="EL410" s="172"/>
      <c r="EM410" s="172"/>
      <c r="EN410" s="172"/>
      <c r="EO410" s="172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  <c r="AML410"/>
      <c r="AMM410"/>
      <c r="AMN410"/>
      <c r="AMO410"/>
      <c r="AMP410"/>
      <c r="AMQ410"/>
      <c r="AMR410"/>
      <c r="AMS410"/>
      <c r="AMT410"/>
      <c r="AMU410"/>
      <c r="AMV410"/>
      <c r="AMW410"/>
      <c r="AMX410"/>
      <c r="AMY410"/>
      <c r="AMZ410"/>
      <c r="ANA410"/>
      <c r="ANB410"/>
      <c r="ANC410"/>
      <c r="AND410"/>
      <c r="ANE410"/>
      <c r="ANF410"/>
      <c r="ANG410"/>
      <c r="ANH410"/>
      <c r="ANI410"/>
      <c r="ANJ410"/>
    </row>
    <row r="411" spans="1:1050" x14ac:dyDescent="0.2">
      <c r="A411" s="694"/>
      <c r="D411" s="172"/>
      <c r="E411" s="172"/>
      <c r="F411" s="172"/>
      <c r="G411" s="172"/>
      <c r="H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172"/>
      <c r="AQ411" s="172"/>
      <c r="AR411" s="172"/>
      <c r="AS411" s="172"/>
      <c r="AT411" s="172"/>
      <c r="AU411" s="172"/>
      <c r="AV411" s="172"/>
      <c r="AW411" s="172"/>
      <c r="AX411" s="172"/>
      <c r="AY411" s="172"/>
      <c r="AZ411" s="172"/>
      <c r="BA411" s="172"/>
      <c r="BB411" s="172"/>
      <c r="BC411" s="172"/>
      <c r="BD411" s="172"/>
      <c r="BE411" s="172"/>
      <c r="BF411" s="172"/>
      <c r="BG411" s="172"/>
      <c r="BH411" s="172"/>
      <c r="BI411" s="172"/>
      <c r="BJ411" s="172"/>
      <c r="BK411" s="172"/>
      <c r="BL411" s="172"/>
      <c r="BM411" s="172"/>
      <c r="BN411" s="172"/>
      <c r="BO411" s="172"/>
      <c r="BP411" s="172"/>
      <c r="BQ411" s="172"/>
      <c r="BR411" s="172"/>
      <c r="BS411" s="172"/>
      <c r="BT411" s="172"/>
      <c r="BU411" s="172"/>
      <c r="BV411" s="172"/>
      <c r="BW411" s="172"/>
      <c r="BX411" s="172"/>
      <c r="BY411" s="172"/>
      <c r="BZ411" s="172"/>
      <c r="CA411" s="172"/>
      <c r="CB411" s="172"/>
      <c r="CC411" s="172"/>
      <c r="CD411" s="172"/>
      <c r="CE411" s="172"/>
      <c r="CF411" s="172"/>
      <c r="CG411" s="172"/>
      <c r="CH411" s="172"/>
      <c r="CI411" s="172"/>
      <c r="CJ411" s="172"/>
      <c r="CK411" s="172"/>
      <c r="CL411" s="172"/>
      <c r="CM411" s="172"/>
      <c r="CN411" s="172"/>
      <c r="CO411" s="172"/>
      <c r="CP411" s="172"/>
      <c r="CQ411" s="172"/>
      <c r="CR411" s="172"/>
      <c r="CS411" s="172"/>
      <c r="CT411" s="172"/>
      <c r="CU411" s="172"/>
      <c r="DA411" s="172"/>
      <c r="DG411" s="172"/>
      <c r="DI411" s="172"/>
      <c r="DJ411" s="172"/>
      <c r="DK411" s="172"/>
      <c r="DL411" s="172"/>
      <c r="DM411" s="172"/>
      <c r="DN411" s="172"/>
      <c r="DO411" s="172"/>
      <c r="DP411" s="172"/>
      <c r="DQ411" s="172"/>
      <c r="DR411" s="172"/>
      <c r="DS411" s="172"/>
      <c r="DT411" s="172"/>
      <c r="DU411" s="172"/>
      <c r="DV411" s="172"/>
      <c r="DW411" s="172"/>
      <c r="DX411" s="172"/>
      <c r="DZ411" s="172"/>
      <c r="EA411" s="172"/>
      <c r="EK411" s="172"/>
      <c r="EL411" s="172"/>
      <c r="EM411" s="172"/>
      <c r="EN411" s="172"/>
      <c r="EO411" s="172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  <c r="AML411"/>
      <c r="AMM411"/>
      <c r="AMN411"/>
      <c r="AMO411"/>
      <c r="AMP411"/>
      <c r="AMQ411"/>
      <c r="AMR411"/>
      <c r="AMS411"/>
      <c r="AMT411"/>
      <c r="AMU411"/>
      <c r="AMV411"/>
      <c r="AMW411"/>
      <c r="AMX411"/>
      <c r="AMY411"/>
      <c r="AMZ411"/>
      <c r="ANA411"/>
      <c r="ANB411"/>
      <c r="ANC411"/>
      <c r="AND411"/>
      <c r="ANE411"/>
      <c r="ANF411"/>
      <c r="ANG411"/>
      <c r="ANH411"/>
      <c r="ANI411"/>
      <c r="ANJ411"/>
    </row>
    <row r="412" spans="1:1050" x14ac:dyDescent="0.2">
      <c r="A412" s="694"/>
      <c r="D412" s="172"/>
      <c r="E412" s="172"/>
      <c r="F412" s="172"/>
      <c r="G412" s="172"/>
      <c r="H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172"/>
      <c r="BN412" s="172"/>
      <c r="BO412" s="172"/>
      <c r="BP412" s="172"/>
      <c r="BQ412" s="172"/>
      <c r="BR412" s="172"/>
      <c r="BS412" s="172"/>
      <c r="BT412" s="172"/>
      <c r="BU412" s="172"/>
      <c r="BV412" s="172"/>
      <c r="BW412" s="172"/>
      <c r="BX412" s="172"/>
      <c r="BY412" s="172"/>
      <c r="BZ412" s="172"/>
      <c r="CA412" s="172"/>
      <c r="CB412" s="172"/>
      <c r="CC412" s="172"/>
      <c r="CD412" s="172"/>
      <c r="CE412" s="172"/>
      <c r="CF412" s="172"/>
      <c r="CG412" s="172"/>
      <c r="CH412" s="172"/>
      <c r="CI412" s="172"/>
      <c r="CJ412" s="172"/>
      <c r="CK412" s="172"/>
      <c r="CL412" s="172"/>
      <c r="CM412" s="172"/>
      <c r="CN412" s="172"/>
      <c r="CO412" s="172"/>
      <c r="CP412" s="172"/>
      <c r="CQ412" s="172"/>
      <c r="CR412" s="172"/>
      <c r="CS412" s="172"/>
      <c r="CT412" s="172"/>
      <c r="CU412" s="172"/>
      <c r="DA412" s="172"/>
      <c r="DG412" s="172"/>
      <c r="DI412" s="172"/>
      <c r="DJ412" s="172"/>
      <c r="DK412" s="172"/>
      <c r="DL412" s="172"/>
      <c r="DM412" s="172"/>
      <c r="DN412" s="172"/>
      <c r="DO412" s="172"/>
      <c r="DP412" s="172"/>
      <c r="DQ412" s="172"/>
      <c r="DR412" s="172"/>
      <c r="DS412" s="172"/>
      <c r="DT412" s="172"/>
      <c r="DU412" s="172"/>
      <c r="DV412" s="172"/>
      <c r="DW412" s="172"/>
      <c r="DX412" s="172"/>
      <c r="DZ412" s="172"/>
      <c r="EA412" s="172"/>
      <c r="EK412" s="172"/>
      <c r="EL412" s="172"/>
      <c r="EM412" s="172"/>
      <c r="EN412" s="172"/>
      <c r="EO412" s="17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  <c r="AML412"/>
      <c r="AMM412"/>
      <c r="AMN412"/>
      <c r="AMO412"/>
      <c r="AMP412"/>
      <c r="AMQ412"/>
      <c r="AMR412"/>
      <c r="AMS412"/>
      <c r="AMT412"/>
      <c r="AMU412"/>
      <c r="AMV412"/>
      <c r="AMW412"/>
      <c r="AMX412"/>
      <c r="AMY412"/>
      <c r="AMZ412"/>
      <c r="ANA412"/>
      <c r="ANB412"/>
      <c r="ANC412"/>
      <c r="AND412"/>
      <c r="ANE412"/>
      <c r="ANF412"/>
      <c r="ANG412"/>
      <c r="ANH412"/>
      <c r="ANI412"/>
      <c r="ANJ412"/>
    </row>
    <row r="413" spans="1:1050" x14ac:dyDescent="0.2">
      <c r="A413" s="694"/>
      <c r="D413" s="172"/>
      <c r="E413" s="172"/>
      <c r="F413" s="172"/>
      <c r="G413" s="172"/>
      <c r="H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172"/>
      <c r="AQ413" s="172"/>
      <c r="AR413" s="172"/>
      <c r="AS413" s="172"/>
      <c r="AT413" s="172"/>
      <c r="AU413" s="172"/>
      <c r="AV413" s="172"/>
      <c r="AW413" s="172"/>
      <c r="AX413" s="172"/>
      <c r="AY413" s="172"/>
      <c r="AZ413" s="172"/>
      <c r="BA413" s="172"/>
      <c r="BB413" s="172"/>
      <c r="BC413" s="172"/>
      <c r="BD413" s="172"/>
      <c r="BE413" s="172"/>
      <c r="BF413" s="172"/>
      <c r="BG413" s="172"/>
      <c r="BH413" s="172"/>
      <c r="BI413" s="172"/>
      <c r="BJ413" s="172"/>
      <c r="BK413" s="172"/>
      <c r="BL413" s="172"/>
      <c r="BM413" s="172"/>
      <c r="BN413" s="172"/>
      <c r="BO413" s="172"/>
      <c r="BP413" s="172"/>
      <c r="BQ413" s="172"/>
      <c r="BR413" s="172"/>
      <c r="BS413" s="172"/>
      <c r="BT413" s="172"/>
      <c r="BU413" s="172"/>
      <c r="BV413" s="172"/>
      <c r="BW413" s="172"/>
      <c r="BX413" s="172"/>
      <c r="BY413" s="172"/>
      <c r="BZ413" s="172"/>
      <c r="CA413" s="172"/>
      <c r="CB413" s="172"/>
      <c r="CC413" s="172"/>
      <c r="CD413" s="172"/>
      <c r="CE413" s="172"/>
      <c r="CF413" s="172"/>
      <c r="CG413" s="172"/>
      <c r="CH413" s="172"/>
      <c r="CI413" s="172"/>
      <c r="CJ413" s="172"/>
      <c r="CK413" s="172"/>
      <c r="CL413" s="172"/>
      <c r="CM413" s="172"/>
      <c r="CN413" s="172"/>
      <c r="CO413" s="172"/>
      <c r="CP413" s="172"/>
      <c r="CQ413" s="172"/>
      <c r="CR413" s="172"/>
      <c r="CS413" s="172"/>
      <c r="CT413" s="172"/>
      <c r="CU413" s="172"/>
      <c r="DA413" s="172"/>
      <c r="DG413" s="172"/>
      <c r="DI413" s="172"/>
      <c r="DJ413" s="172"/>
      <c r="DK413" s="172"/>
      <c r="DL413" s="172"/>
      <c r="DM413" s="172"/>
      <c r="DN413" s="172"/>
      <c r="DO413" s="172"/>
      <c r="DP413" s="172"/>
      <c r="DQ413" s="172"/>
      <c r="DR413" s="172"/>
      <c r="DS413" s="172"/>
      <c r="DT413" s="172"/>
      <c r="DU413" s="172"/>
      <c r="DV413" s="172"/>
      <c r="DW413" s="172"/>
      <c r="DX413" s="172"/>
      <c r="DZ413" s="172"/>
      <c r="EA413" s="172"/>
      <c r="EK413" s="172"/>
      <c r="EL413" s="172"/>
      <c r="EM413" s="172"/>
      <c r="EN413" s="172"/>
      <c r="EO413" s="172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  <c r="AMK413"/>
      <c r="AML413"/>
      <c r="AMM413"/>
      <c r="AMN413"/>
      <c r="AMO413"/>
      <c r="AMP413"/>
      <c r="AMQ413"/>
      <c r="AMR413"/>
      <c r="AMS413"/>
      <c r="AMT413"/>
      <c r="AMU413"/>
      <c r="AMV413"/>
      <c r="AMW413"/>
      <c r="AMX413"/>
      <c r="AMY413"/>
      <c r="AMZ413"/>
      <c r="ANA413"/>
      <c r="ANB413"/>
      <c r="ANC413"/>
      <c r="AND413"/>
      <c r="ANE413"/>
      <c r="ANF413"/>
      <c r="ANG413"/>
      <c r="ANH413"/>
      <c r="ANI413"/>
      <c r="ANJ413"/>
    </row>
    <row r="414" spans="1:1050" x14ac:dyDescent="0.2">
      <c r="A414" s="694"/>
      <c r="D414" s="172"/>
      <c r="E414" s="172"/>
      <c r="F414" s="172"/>
      <c r="G414" s="172"/>
      <c r="H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172"/>
      <c r="AO414" s="172"/>
      <c r="AP414" s="172"/>
      <c r="AQ414" s="172"/>
      <c r="AR414" s="172"/>
      <c r="AS414" s="172"/>
      <c r="AT414" s="172"/>
      <c r="AU414" s="172"/>
      <c r="AV414" s="172"/>
      <c r="AW414" s="172"/>
      <c r="AX414" s="172"/>
      <c r="AY414" s="172"/>
      <c r="AZ414" s="172"/>
      <c r="BA414" s="172"/>
      <c r="BB414" s="172"/>
      <c r="BC414" s="172"/>
      <c r="BD414" s="172"/>
      <c r="BE414" s="172"/>
      <c r="BF414" s="172"/>
      <c r="BG414" s="172"/>
      <c r="BH414" s="172"/>
      <c r="BI414" s="172"/>
      <c r="BJ414" s="172"/>
      <c r="BK414" s="172"/>
      <c r="BL414" s="172"/>
      <c r="BM414" s="172"/>
      <c r="BN414" s="172"/>
      <c r="BO414" s="172"/>
      <c r="BP414" s="172"/>
      <c r="BQ414" s="172"/>
      <c r="BR414" s="172"/>
      <c r="BS414" s="172"/>
      <c r="BT414" s="172"/>
      <c r="BU414" s="172"/>
      <c r="BV414" s="172"/>
      <c r="BW414" s="172"/>
      <c r="BX414" s="172"/>
      <c r="BY414" s="172"/>
      <c r="BZ414" s="172"/>
      <c r="CA414" s="172"/>
      <c r="CB414" s="172"/>
      <c r="CC414" s="172"/>
      <c r="CD414" s="172"/>
      <c r="CE414" s="172"/>
      <c r="CF414" s="172"/>
      <c r="CG414" s="172"/>
      <c r="CH414" s="172"/>
      <c r="CI414" s="172"/>
      <c r="CJ414" s="172"/>
      <c r="CK414" s="172"/>
      <c r="CL414" s="172"/>
      <c r="CM414" s="172"/>
      <c r="CN414" s="172"/>
      <c r="CO414" s="172"/>
      <c r="CP414" s="172"/>
      <c r="CQ414" s="172"/>
      <c r="CR414" s="172"/>
      <c r="CS414" s="172"/>
      <c r="CT414" s="172"/>
      <c r="CU414" s="172"/>
      <c r="DA414" s="172"/>
      <c r="DG414" s="172"/>
      <c r="DI414" s="172"/>
      <c r="DJ414" s="172"/>
      <c r="DK414" s="172"/>
      <c r="DL414" s="172"/>
      <c r="DM414" s="172"/>
      <c r="DN414" s="172"/>
      <c r="DO414" s="172"/>
      <c r="DP414" s="172"/>
      <c r="DQ414" s="172"/>
      <c r="DR414" s="172"/>
      <c r="DS414" s="172"/>
      <c r="DT414" s="172"/>
      <c r="DU414" s="172"/>
      <c r="DV414" s="172"/>
      <c r="DW414" s="172"/>
      <c r="DX414" s="172"/>
      <c r="DZ414" s="172"/>
      <c r="EA414" s="172"/>
      <c r="EK414" s="172"/>
      <c r="EL414" s="172"/>
      <c r="EM414" s="172"/>
      <c r="EN414" s="172"/>
      <c r="EO414" s="172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  <c r="AML414"/>
      <c r="AMM414"/>
      <c r="AMN414"/>
      <c r="AMO414"/>
      <c r="AMP414"/>
      <c r="AMQ414"/>
      <c r="AMR414"/>
      <c r="AMS414"/>
      <c r="AMT414"/>
      <c r="AMU414"/>
      <c r="AMV414"/>
      <c r="AMW414"/>
      <c r="AMX414"/>
      <c r="AMY414"/>
      <c r="AMZ414"/>
      <c r="ANA414"/>
      <c r="ANB414"/>
      <c r="ANC414"/>
      <c r="AND414"/>
      <c r="ANE414"/>
      <c r="ANF414"/>
      <c r="ANG414"/>
      <c r="ANH414"/>
      <c r="ANI414"/>
      <c r="ANJ414"/>
    </row>
    <row r="415" spans="1:1050" x14ac:dyDescent="0.2">
      <c r="A415" s="694"/>
      <c r="D415" s="172"/>
      <c r="E415" s="172"/>
      <c r="F415" s="172"/>
      <c r="G415" s="172"/>
      <c r="H415" s="172"/>
      <c r="J415" s="172"/>
      <c r="K415" s="17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172"/>
      <c r="AO415" s="172"/>
      <c r="AP415" s="172"/>
      <c r="AQ415" s="172"/>
      <c r="AR415" s="172"/>
      <c r="AS415" s="172"/>
      <c r="AT415" s="172"/>
      <c r="AU415" s="172"/>
      <c r="AV415" s="172"/>
      <c r="AW415" s="172"/>
      <c r="AX415" s="172"/>
      <c r="AY415" s="172"/>
      <c r="AZ415" s="172"/>
      <c r="BA415" s="172"/>
      <c r="BB415" s="172"/>
      <c r="BC415" s="172"/>
      <c r="BD415" s="172"/>
      <c r="BE415" s="172"/>
      <c r="BF415" s="172"/>
      <c r="BG415" s="172"/>
      <c r="BH415" s="172"/>
      <c r="BI415" s="172"/>
      <c r="BJ415" s="172"/>
      <c r="BK415" s="172"/>
      <c r="BL415" s="172"/>
      <c r="BM415" s="172"/>
      <c r="BN415" s="172"/>
      <c r="BO415" s="172"/>
      <c r="BP415" s="172"/>
      <c r="BQ415" s="172"/>
      <c r="BR415" s="172"/>
      <c r="BS415" s="172"/>
      <c r="BT415" s="172"/>
      <c r="BU415" s="172"/>
      <c r="BV415" s="172"/>
      <c r="BW415" s="172"/>
      <c r="BX415" s="172"/>
      <c r="BY415" s="172"/>
      <c r="BZ415" s="172"/>
      <c r="CA415" s="172"/>
      <c r="CB415" s="172"/>
      <c r="CC415" s="172"/>
      <c r="CD415" s="172"/>
      <c r="CE415" s="172"/>
      <c r="CF415" s="172"/>
      <c r="CG415" s="172"/>
      <c r="CH415" s="172"/>
      <c r="CI415" s="172"/>
      <c r="CJ415" s="172"/>
      <c r="CK415" s="172"/>
      <c r="CL415" s="172"/>
      <c r="CM415" s="172"/>
      <c r="CN415" s="172"/>
      <c r="CO415" s="172"/>
      <c r="CP415" s="172"/>
      <c r="CQ415" s="172"/>
      <c r="CR415" s="172"/>
      <c r="CS415" s="172"/>
      <c r="CT415" s="172"/>
      <c r="CU415" s="172"/>
      <c r="DA415" s="172"/>
      <c r="DG415" s="172"/>
      <c r="DI415" s="172"/>
      <c r="DJ415" s="172"/>
      <c r="DK415" s="172"/>
      <c r="DL415" s="172"/>
      <c r="DM415" s="172"/>
      <c r="DN415" s="172"/>
      <c r="DO415" s="172"/>
      <c r="DP415" s="172"/>
      <c r="DQ415" s="172"/>
      <c r="DR415" s="172"/>
      <c r="DS415" s="172"/>
      <c r="DT415" s="172"/>
      <c r="DU415" s="172"/>
      <c r="DV415" s="172"/>
      <c r="DW415" s="172"/>
      <c r="DX415" s="172"/>
      <c r="DZ415" s="172"/>
      <c r="EA415" s="172"/>
      <c r="EK415" s="172"/>
      <c r="EL415" s="172"/>
      <c r="EM415" s="172"/>
      <c r="EN415" s="172"/>
      <c r="EO415" s="172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  <c r="AML415"/>
      <c r="AMM415"/>
      <c r="AMN415"/>
      <c r="AMO415"/>
      <c r="AMP415"/>
      <c r="AMQ415"/>
      <c r="AMR415"/>
      <c r="AMS415"/>
      <c r="AMT415"/>
      <c r="AMU415"/>
      <c r="AMV415"/>
      <c r="AMW415"/>
      <c r="AMX415"/>
      <c r="AMY415"/>
      <c r="AMZ415"/>
      <c r="ANA415"/>
      <c r="ANB415"/>
      <c r="ANC415"/>
      <c r="AND415"/>
      <c r="ANE415"/>
      <c r="ANF415"/>
      <c r="ANG415"/>
      <c r="ANH415"/>
      <c r="ANI415"/>
      <c r="ANJ415"/>
    </row>
    <row r="416" spans="1:1050" x14ac:dyDescent="0.2">
      <c r="A416" s="694"/>
      <c r="D416" s="172"/>
      <c r="E416" s="172"/>
      <c r="F416" s="172"/>
      <c r="G416" s="172"/>
      <c r="H416" s="172"/>
      <c r="J416" s="172"/>
      <c r="K416" s="17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172"/>
      <c r="AO416" s="172"/>
      <c r="AP416" s="172"/>
      <c r="AQ416" s="172"/>
      <c r="AR416" s="172"/>
      <c r="AS416" s="172"/>
      <c r="AT416" s="172"/>
      <c r="AU416" s="172"/>
      <c r="AV416" s="172"/>
      <c r="AW416" s="172"/>
      <c r="AX416" s="172"/>
      <c r="AY416" s="172"/>
      <c r="AZ416" s="172"/>
      <c r="BA416" s="172"/>
      <c r="BB416" s="172"/>
      <c r="BC416" s="172"/>
      <c r="BD416" s="172"/>
      <c r="BE416" s="172"/>
      <c r="BF416" s="172"/>
      <c r="BG416" s="172"/>
      <c r="BH416" s="172"/>
      <c r="BI416" s="172"/>
      <c r="BJ416" s="172"/>
      <c r="BK416" s="172"/>
      <c r="BL416" s="172"/>
      <c r="BM416" s="172"/>
      <c r="BN416" s="172"/>
      <c r="BO416" s="172"/>
      <c r="BP416" s="172"/>
      <c r="BQ416" s="172"/>
      <c r="BR416" s="172"/>
      <c r="BS416" s="172"/>
      <c r="BT416" s="172"/>
      <c r="BU416" s="172"/>
      <c r="BV416" s="172"/>
      <c r="BW416" s="172"/>
      <c r="BX416" s="172"/>
      <c r="BY416" s="172"/>
      <c r="BZ416" s="172"/>
      <c r="CA416" s="172"/>
      <c r="CB416" s="172"/>
      <c r="CC416" s="172"/>
      <c r="CD416" s="172"/>
      <c r="CE416" s="172"/>
      <c r="CF416" s="172"/>
      <c r="CG416" s="172"/>
      <c r="CH416" s="172"/>
      <c r="CI416" s="172"/>
      <c r="CJ416" s="172"/>
      <c r="CK416" s="172"/>
      <c r="CL416" s="172"/>
      <c r="CM416" s="172"/>
      <c r="CN416" s="172"/>
      <c r="CO416" s="172"/>
      <c r="CP416" s="172"/>
      <c r="CQ416" s="172"/>
      <c r="CR416" s="172"/>
      <c r="CS416" s="172"/>
      <c r="CT416" s="172"/>
      <c r="CU416" s="172"/>
      <c r="DA416" s="172"/>
      <c r="DG416" s="172"/>
      <c r="DI416" s="172"/>
      <c r="DJ416" s="172"/>
      <c r="DK416" s="172"/>
      <c r="DL416" s="172"/>
      <c r="DM416" s="172"/>
      <c r="DN416" s="172"/>
      <c r="DO416" s="172"/>
      <c r="DP416" s="172"/>
      <c r="DQ416" s="172"/>
      <c r="DR416" s="172"/>
      <c r="DS416" s="172"/>
      <c r="DT416" s="172"/>
      <c r="DU416" s="172"/>
      <c r="DV416" s="172"/>
      <c r="DW416" s="172"/>
      <c r="DX416" s="172"/>
      <c r="DZ416" s="172"/>
      <c r="EA416" s="172"/>
      <c r="EK416" s="172"/>
      <c r="EL416" s="172"/>
      <c r="EM416" s="172"/>
      <c r="EN416" s="172"/>
      <c r="EO416" s="172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  <c r="AML416"/>
      <c r="AMM416"/>
      <c r="AMN416"/>
      <c r="AMO416"/>
      <c r="AMP416"/>
      <c r="AMQ416"/>
      <c r="AMR416"/>
      <c r="AMS416"/>
      <c r="AMT416"/>
      <c r="AMU416"/>
      <c r="AMV416"/>
      <c r="AMW416"/>
      <c r="AMX416"/>
      <c r="AMY416"/>
      <c r="AMZ416"/>
      <c r="ANA416"/>
      <c r="ANB416"/>
      <c r="ANC416"/>
      <c r="AND416"/>
      <c r="ANE416"/>
      <c r="ANF416"/>
      <c r="ANG416"/>
      <c r="ANH416"/>
      <c r="ANI416"/>
      <c r="ANJ416"/>
    </row>
    <row r="417" spans="1:1050" x14ac:dyDescent="0.2">
      <c r="A417" s="694"/>
      <c r="D417" s="172"/>
      <c r="E417" s="172"/>
      <c r="F417" s="172"/>
      <c r="G417" s="172"/>
      <c r="H417" s="172"/>
      <c r="J417" s="172"/>
      <c r="K417" s="17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172"/>
      <c r="AO417" s="172"/>
      <c r="AP417" s="172"/>
      <c r="AQ417" s="172"/>
      <c r="AR417" s="172"/>
      <c r="AS417" s="172"/>
      <c r="AT417" s="172"/>
      <c r="AU417" s="172"/>
      <c r="AV417" s="172"/>
      <c r="AW417" s="172"/>
      <c r="AX417" s="172"/>
      <c r="AY417" s="172"/>
      <c r="AZ417" s="172"/>
      <c r="BA417" s="172"/>
      <c r="BB417" s="172"/>
      <c r="BC417" s="172"/>
      <c r="BD417" s="172"/>
      <c r="BE417" s="172"/>
      <c r="BF417" s="172"/>
      <c r="BG417" s="172"/>
      <c r="BH417" s="172"/>
      <c r="BI417" s="172"/>
      <c r="BJ417" s="172"/>
      <c r="BK417" s="172"/>
      <c r="BL417" s="172"/>
      <c r="BM417" s="172"/>
      <c r="BN417" s="172"/>
      <c r="BO417" s="172"/>
      <c r="BP417" s="172"/>
      <c r="BQ417" s="172"/>
      <c r="BR417" s="172"/>
      <c r="BS417" s="172"/>
      <c r="BT417" s="172"/>
      <c r="BU417" s="172"/>
      <c r="BV417" s="172"/>
      <c r="BW417" s="172"/>
      <c r="BX417" s="172"/>
      <c r="BY417" s="172"/>
      <c r="BZ417" s="172"/>
      <c r="CA417" s="172"/>
      <c r="CB417" s="172"/>
      <c r="CC417" s="172"/>
      <c r="CD417" s="172"/>
      <c r="CE417" s="172"/>
      <c r="CF417" s="172"/>
      <c r="CG417" s="172"/>
      <c r="CH417" s="172"/>
      <c r="CI417" s="172"/>
      <c r="CJ417" s="172"/>
      <c r="CK417" s="172"/>
      <c r="CL417" s="172"/>
      <c r="CM417" s="172"/>
      <c r="CN417" s="172"/>
      <c r="CO417" s="172"/>
      <c r="CP417" s="172"/>
      <c r="CQ417" s="172"/>
      <c r="CR417" s="172"/>
      <c r="CS417" s="172"/>
      <c r="CT417" s="172"/>
      <c r="CU417" s="172"/>
      <c r="DA417" s="172"/>
      <c r="DG417" s="172"/>
      <c r="DI417" s="172"/>
      <c r="DJ417" s="172"/>
      <c r="DK417" s="172"/>
      <c r="DL417" s="172"/>
      <c r="DM417" s="172"/>
      <c r="DN417" s="172"/>
      <c r="DO417" s="172"/>
      <c r="DP417" s="172"/>
      <c r="DQ417" s="172"/>
      <c r="DR417" s="172"/>
      <c r="DS417" s="172"/>
      <c r="DT417" s="172"/>
      <c r="DU417" s="172"/>
      <c r="DV417" s="172"/>
      <c r="DW417" s="172"/>
      <c r="DX417" s="172"/>
      <c r="DZ417" s="172"/>
      <c r="EA417" s="172"/>
      <c r="EK417" s="172"/>
      <c r="EL417" s="172"/>
      <c r="EM417" s="172"/>
      <c r="EN417" s="172"/>
      <c r="EO417" s="172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  <c r="AMK417"/>
      <c r="AML417"/>
      <c r="AMM417"/>
      <c r="AMN417"/>
      <c r="AMO417"/>
      <c r="AMP417"/>
      <c r="AMQ417"/>
      <c r="AMR417"/>
      <c r="AMS417"/>
      <c r="AMT417"/>
      <c r="AMU417"/>
      <c r="AMV417"/>
      <c r="AMW417"/>
      <c r="AMX417"/>
      <c r="AMY417"/>
      <c r="AMZ417"/>
      <c r="ANA417"/>
      <c r="ANB417"/>
      <c r="ANC417"/>
      <c r="AND417"/>
      <c r="ANE417"/>
      <c r="ANF417"/>
      <c r="ANG417"/>
      <c r="ANH417"/>
      <c r="ANI417"/>
      <c r="ANJ417"/>
    </row>
    <row r="418" spans="1:1050" x14ac:dyDescent="0.2">
      <c r="A418" s="694"/>
      <c r="D418" s="172"/>
      <c r="E418" s="172"/>
      <c r="F418" s="172"/>
      <c r="G418" s="172"/>
      <c r="H418" s="172"/>
      <c r="J418" s="172"/>
      <c r="K418" s="172"/>
      <c r="L418" s="172"/>
      <c r="M418" s="172"/>
      <c r="N418" s="172"/>
      <c r="O418" s="172"/>
      <c r="P418" s="172"/>
      <c r="Q418" s="172"/>
      <c r="R418" s="172"/>
      <c r="S418" s="172"/>
      <c r="T418" s="172"/>
      <c r="U418" s="172"/>
      <c r="V418" s="172"/>
      <c r="W418" s="172"/>
      <c r="X418" s="172"/>
      <c r="Y418" s="172"/>
      <c r="Z418" s="172"/>
      <c r="AA418" s="172"/>
      <c r="AB418" s="172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172"/>
      <c r="AO418" s="172"/>
      <c r="AP418" s="172"/>
      <c r="AQ418" s="172"/>
      <c r="AR418" s="172"/>
      <c r="AS418" s="172"/>
      <c r="AT418" s="172"/>
      <c r="AU418" s="172"/>
      <c r="AV418" s="172"/>
      <c r="AW418" s="172"/>
      <c r="AX418" s="172"/>
      <c r="AY418" s="172"/>
      <c r="AZ418" s="172"/>
      <c r="BA418" s="172"/>
      <c r="BB418" s="172"/>
      <c r="BC418" s="172"/>
      <c r="BD418" s="172"/>
      <c r="BE418" s="172"/>
      <c r="BF418" s="172"/>
      <c r="BG418" s="172"/>
      <c r="BH418" s="172"/>
      <c r="BI418" s="172"/>
      <c r="BJ418" s="172"/>
      <c r="BK418" s="172"/>
      <c r="BL418" s="172"/>
      <c r="BM418" s="172"/>
      <c r="BN418" s="172"/>
      <c r="BO418" s="172"/>
      <c r="BP418" s="172"/>
      <c r="BQ418" s="172"/>
      <c r="BR418" s="172"/>
      <c r="BS418" s="172"/>
      <c r="BT418" s="172"/>
      <c r="BU418" s="172"/>
      <c r="BV418" s="172"/>
      <c r="BW418" s="172"/>
      <c r="BX418" s="172"/>
      <c r="BY418" s="172"/>
      <c r="BZ418" s="172"/>
      <c r="CA418" s="172"/>
      <c r="CB418" s="172"/>
      <c r="CC418" s="172"/>
      <c r="CD418" s="172"/>
      <c r="CE418" s="172"/>
      <c r="CF418" s="172"/>
      <c r="CG418" s="172"/>
      <c r="CH418" s="172"/>
      <c r="CI418" s="172"/>
      <c r="CJ418" s="172"/>
      <c r="CK418" s="172"/>
      <c r="CL418" s="172"/>
      <c r="CM418" s="172"/>
      <c r="CN418" s="172"/>
      <c r="CO418" s="172"/>
      <c r="CP418" s="172"/>
      <c r="CQ418" s="172"/>
      <c r="CR418" s="172"/>
      <c r="CS418" s="172"/>
      <c r="CT418" s="172"/>
      <c r="CU418" s="172"/>
      <c r="DA418" s="172"/>
      <c r="DG418" s="172"/>
      <c r="DI418" s="172"/>
      <c r="DJ418" s="172"/>
      <c r="DK418" s="172"/>
      <c r="DL418" s="172"/>
      <c r="DM418" s="172"/>
      <c r="DN418" s="172"/>
      <c r="DO418" s="172"/>
      <c r="DP418" s="172"/>
      <c r="DQ418" s="172"/>
      <c r="DR418" s="172"/>
      <c r="DS418" s="172"/>
      <c r="DT418" s="172"/>
      <c r="DU418" s="172"/>
      <c r="DV418" s="172"/>
      <c r="DW418" s="172"/>
      <c r="DX418" s="172"/>
      <c r="DZ418" s="172"/>
      <c r="EA418" s="172"/>
      <c r="EK418" s="172"/>
      <c r="EL418" s="172"/>
      <c r="EM418" s="172"/>
      <c r="EN418" s="172"/>
      <c r="EO418" s="172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  <c r="AMK418"/>
      <c r="AML418"/>
      <c r="AMM418"/>
      <c r="AMN418"/>
      <c r="AMO418"/>
      <c r="AMP418"/>
      <c r="AMQ418"/>
      <c r="AMR418"/>
      <c r="AMS418"/>
      <c r="AMT418"/>
      <c r="AMU418"/>
      <c r="AMV418"/>
      <c r="AMW418"/>
      <c r="AMX418"/>
      <c r="AMY418"/>
      <c r="AMZ418"/>
      <c r="ANA418"/>
      <c r="ANB418"/>
      <c r="ANC418"/>
      <c r="AND418"/>
      <c r="ANE418"/>
      <c r="ANF418"/>
      <c r="ANG418"/>
      <c r="ANH418"/>
      <c r="ANI418"/>
      <c r="ANJ418"/>
    </row>
    <row r="419" spans="1:1050" x14ac:dyDescent="0.2">
      <c r="A419" s="694"/>
      <c r="D419" s="172"/>
      <c r="E419" s="172"/>
      <c r="F419" s="172"/>
      <c r="G419" s="172"/>
      <c r="H419" s="172"/>
      <c r="J419" s="172"/>
      <c r="K419" s="172"/>
      <c r="L419" s="172"/>
      <c r="M419" s="172"/>
      <c r="N419" s="172"/>
      <c r="O419" s="172"/>
      <c r="P419" s="172"/>
      <c r="Q419" s="172"/>
      <c r="R419" s="172"/>
      <c r="S419" s="172"/>
      <c r="T419" s="172"/>
      <c r="U419" s="172"/>
      <c r="V419" s="172"/>
      <c r="W419" s="172"/>
      <c r="X419" s="172"/>
      <c r="Y419" s="172"/>
      <c r="Z419" s="172"/>
      <c r="AA419" s="172"/>
      <c r="AB419" s="172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172"/>
      <c r="AO419" s="172"/>
      <c r="AP419" s="172"/>
      <c r="AQ419" s="172"/>
      <c r="AR419" s="172"/>
      <c r="AS419" s="172"/>
      <c r="AT419" s="172"/>
      <c r="AU419" s="172"/>
      <c r="AV419" s="172"/>
      <c r="AW419" s="172"/>
      <c r="AX419" s="172"/>
      <c r="AY419" s="172"/>
      <c r="AZ419" s="172"/>
      <c r="BA419" s="172"/>
      <c r="BB419" s="172"/>
      <c r="BC419" s="172"/>
      <c r="BD419" s="172"/>
      <c r="BE419" s="172"/>
      <c r="BF419" s="172"/>
      <c r="BG419" s="172"/>
      <c r="BH419" s="172"/>
      <c r="BI419" s="172"/>
      <c r="BJ419" s="172"/>
      <c r="BK419" s="172"/>
      <c r="BL419" s="172"/>
      <c r="BM419" s="172"/>
      <c r="BN419" s="172"/>
      <c r="BO419" s="172"/>
      <c r="BP419" s="172"/>
      <c r="BQ419" s="172"/>
      <c r="BR419" s="172"/>
      <c r="BS419" s="172"/>
      <c r="BT419" s="172"/>
      <c r="BU419" s="172"/>
      <c r="BV419" s="172"/>
      <c r="BW419" s="172"/>
      <c r="BX419" s="172"/>
      <c r="BY419" s="172"/>
      <c r="BZ419" s="172"/>
      <c r="CA419" s="172"/>
      <c r="CB419" s="172"/>
      <c r="CC419" s="172"/>
      <c r="CD419" s="172"/>
      <c r="CE419" s="172"/>
      <c r="CF419" s="172"/>
      <c r="CG419" s="172"/>
      <c r="CH419" s="172"/>
      <c r="CI419" s="172"/>
      <c r="CJ419" s="172"/>
      <c r="CK419" s="172"/>
      <c r="CL419" s="172"/>
      <c r="CM419" s="172"/>
      <c r="CN419" s="172"/>
      <c r="CO419" s="172"/>
      <c r="CP419" s="172"/>
      <c r="CQ419" s="172"/>
      <c r="CR419" s="172"/>
      <c r="CS419" s="172"/>
      <c r="CT419" s="172"/>
      <c r="CU419" s="172"/>
      <c r="DA419" s="172"/>
      <c r="DG419" s="172"/>
      <c r="DI419" s="172"/>
      <c r="DJ419" s="172"/>
      <c r="DK419" s="172"/>
      <c r="DL419" s="172"/>
      <c r="DM419" s="172"/>
      <c r="DN419" s="172"/>
      <c r="DO419" s="172"/>
      <c r="DP419" s="172"/>
      <c r="DQ419" s="172"/>
      <c r="DR419" s="172"/>
      <c r="DS419" s="172"/>
      <c r="DT419" s="172"/>
      <c r="DU419" s="172"/>
      <c r="DV419" s="172"/>
      <c r="DW419" s="172"/>
      <c r="DX419" s="172"/>
      <c r="DZ419" s="172"/>
      <c r="EA419" s="172"/>
      <c r="EK419" s="172"/>
      <c r="EL419" s="172"/>
      <c r="EM419" s="172"/>
      <c r="EN419" s="172"/>
      <c r="EO419" s="172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  <c r="AML419"/>
      <c r="AMM419"/>
      <c r="AMN419"/>
      <c r="AMO419"/>
      <c r="AMP419"/>
      <c r="AMQ419"/>
      <c r="AMR419"/>
      <c r="AMS419"/>
      <c r="AMT419"/>
      <c r="AMU419"/>
      <c r="AMV419"/>
      <c r="AMW419"/>
      <c r="AMX419"/>
      <c r="AMY419"/>
      <c r="AMZ419"/>
      <c r="ANA419"/>
      <c r="ANB419"/>
      <c r="ANC419"/>
      <c r="AND419"/>
      <c r="ANE419"/>
      <c r="ANF419"/>
      <c r="ANG419"/>
      <c r="ANH419"/>
      <c r="ANI419"/>
      <c r="ANJ419"/>
    </row>
    <row r="420" spans="1:1050" x14ac:dyDescent="0.2">
      <c r="A420" s="694"/>
      <c r="D420" s="172"/>
      <c r="E420" s="172"/>
      <c r="F420" s="172"/>
      <c r="G420" s="172"/>
      <c r="H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72"/>
      <c r="AG420" s="172"/>
      <c r="AH420" s="172"/>
      <c r="AI420" s="172"/>
      <c r="AJ420" s="172"/>
      <c r="AK420" s="172"/>
      <c r="AL420" s="172"/>
      <c r="AM420" s="172"/>
      <c r="AN420" s="172"/>
      <c r="AO420" s="172"/>
      <c r="AP420" s="172"/>
      <c r="AQ420" s="172"/>
      <c r="AR420" s="172"/>
      <c r="AS420" s="172"/>
      <c r="AT420" s="172"/>
      <c r="AU420" s="172"/>
      <c r="AV420" s="172"/>
      <c r="AW420" s="172"/>
      <c r="AX420" s="172"/>
      <c r="AY420" s="172"/>
      <c r="AZ420" s="172"/>
      <c r="BA420" s="172"/>
      <c r="BB420" s="172"/>
      <c r="BC420" s="172"/>
      <c r="BD420" s="172"/>
      <c r="BE420" s="172"/>
      <c r="BF420" s="172"/>
      <c r="BG420" s="172"/>
      <c r="BH420" s="172"/>
      <c r="BI420" s="172"/>
      <c r="BJ420" s="172"/>
      <c r="BK420" s="172"/>
      <c r="BL420" s="172"/>
      <c r="BM420" s="172"/>
      <c r="BN420" s="172"/>
      <c r="BO420" s="172"/>
      <c r="BP420" s="172"/>
      <c r="BQ420" s="172"/>
      <c r="BR420" s="172"/>
      <c r="BS420" s="172"/>
      <c r="BT420" s="172"/>
      <c r="BU420" s="172"/>
      <c r="BV420" s="172"/>
      <c r="BW420" s="172"/>
      <c r="BX420" s="172"/>
      <c r="BY420" s="172"/>
      <c r="BZ420" s="172"/>
      <c r="CA420" s="172"/>
      <c r="CB420" s="172"/>
      <c r="CC420" s="172"/>
      <c r="CD420" s="172"/>
      <c r="CE420" s="172"/>
      <c r="CF420" s="172"/>
      <c r="CG420" s="172"/>
      <c r="CH420" s="172"/>
      <c r="CI420" s="172"/>
      <c r="CJ420" s="172"/>
      <c r="CK420" s="172"/>
      <c r="CL420" s="172"/>
      <c r="CM420" s="172"/>
      <c r="CN420" s="172"/>
      <c r="CO420" s="172"/>
      <c r="CP420" s="172"/>
      <c r="CQ420" s="172"/>
      <c r="CR420" s="172"/>
      <c r="CS420" s="172"/>
      <c r="CT420" s="172"/>
      <c r="CU420" s="172"/>
      <c r="DA420" s="172"/>
      <c r="DG420" s="172"/>
      <c r="DI420" s="172"/>
      <c r="DJ420" s="172"/>
      <c r="DK420" s="172"/>
      <c r="DL420" s="172"/>
      <c r="DM420" s="172"/>
      <c r="DN420" s="172"/>
      <c r="DO420" s="172"/>
      <c r="DP420" s="172"/>
      <c r="DQ420" s="172"/>
      <c r="DR420" s="172"/>
      <c r="DS420" s="172"/>
      <c r="DT420" s="172"/>
      <c r="DU420" s="172"/>
      <c r="DV420" s="172"/>
      <c r="DW420" s="172"/>
      <c r="DX420" s="172"/>
      <c r="DZ420" s="172"/>
      <c r="EA420" s="172"/>
      <c r="EK420" s="172"/>
      <c r="EL420" s="172"/>
      <c r="EM420" s="172"/>
      <c r="EN420" s="172"/>
      <c r="EO420" s="172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  <c r="AML420"/>
      <c r="AMM420"/>
      <c r="AMN420"/>
      <c r="AMO420"/>
      <c r="AMP420"/>
      <c r="AMQ420"/>
      <c r="AMR420"/>
      <c r="AMS420"/>
      <c r="AMT420"/>
      <c r="AMU420"/>
      <c r="AMV420"/>
      <c r="AMW420"/>
      <c r="AMX420"/>
      <c r="AMY420"/>
      <c r="AMZ420"/>
      <c r="ANA420"/>
      <c r="ANB420"/>
      <c r="ANC420"/>
      <c r="AND420"/>
      <c r="ANE420"/>
      <c r="ANF420"/>
      <c r="ANG420"/>
      <c r="ANH420"/>
      <c r="ANI420"/>
      <c r="ANJ420"/>
    </row>
    <row r="421" spans="1:1050" x14ac:dyDescent="0.2">
      <c r="A421" s="694"/>
      <c r="D421" s="172"/>
      <c r="E421" s="172"/>
      <c r="F421" s="172"/>
      <c r="G421" s="172"/>
      <c r="H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  <c r="AA421" s="172"/>
      <c r="AB421" s="172"/>
      <c r="AC421" s="172"/>
      <c r="AD421" s="172"/>
      <c r="AE421" s="172"/>
      <c r="AF421" s="172"/>
      <c r="AG421" s="172"/>
      <c r="AH421" s="172"/>
      <c r="AI421" s="172"/>
      <c r="AJ421" s="172"/>
      <c r="AK421" s="172"/>
      <c r="AL421" s="172"/>
      <c r="AM421" s="172"/>
      <c r="AN421" s="172"/>
      <c r="AO421" s="172"/>
      <c r="AP421" s="172"/>
      <c r="AQ421" s="172"/>
      <c r="AR421" s="172"/>
      <c r="AS421" s="172"/>
      <c r="AT421" s="172"/>
      <c r="AU421" s="172"/>
      <c r="AV421" s="172"/>
      <c r="AW421" s="172"/>
      <c r="AX421" s="172"/>
      <c r="AY421" s="172"/>
      <c r="AZ421" s="172"/>
      <c r="BA421" s="172"/>
      <c r="BB421" s="172"/>
      <c r="BC421" s="172"/>
      <c r="BD421" s="172"/>
      <c r="BE421" s="172"/>
      <c r="BF421" s="172"/>
      <c r="BG421" s="172"/>
      <c r="BH421" s="172"/>
      <c r="BI421" s="172"/>
      <c r="BJ421" s="172"/>
      <c r="BK421" s="172"/>
      <c r="BL421" s="172"/>
      <c r="BM421" s="172"/>
      <c r="BN421" s="172"/>
      <c r="BO421" s="172"/>
      <c r="BP421" s="172"/>
      <c r="BQ421" s="172"/>
      <c r="BR421" s="172"/>
      <c r="BS421" s="172"/>
      <c r="BT421" s="172"/>
      <c r="BU421" s="172"/>
      <c r="BV421" s="172"/>
      <c r="BW421" s="172"/>
      <c r="BX421" s="172"/>
      <c r="BY421" s="172"/>
      <c r="BZ421" s="172"/>
      <c r="CA421" s="172"/>
      <c r="CB421" s="172"/>
      <c r="CC421" s="172"/>
      <c r="CD421" s="172"/>
      <c r="CE421" s="172"/>
      <c r="CF421" s="172"/>
      <c r="CG421" s="172"/>
      <c r="CH421" s="172"/>
      <c r="CI421" s="172"/>
      <c r="CJ421" s="172"/>
      <c r="CK421" s="172"/>
      <c r="CL421" s="172"/>
      <c r="CM421" s="172"/>
      <c r="CN421" s="172"/>
      <c r="CO421" s="172"/>
      <c r="CP421" s="172"/>
      <c r="CQ421" s="172"/>
      <c r="CR421" s="172"/>
      <c r="CS421" s="172"/>
      <c r="CT421" s="172"/>
      <c r="CU421" s="172"/>
      <c r="DA421" s="172"/>
      <c r="DG421" s="172"/>
      <c r="DI421" s="172"/>
      <c r="DJ421" s="172"/>
      <c r="DK421" s="172"/>
      <c r="DL421" s="172"/>
      <c r="DM421" s="172"/>
      <c r="DN421" s="172"/>
      <c r="DO421" s="172"/>
      <c r="DP421" s="172"/>
      <c r="DQ421" s="172"/>
      <c r="DR421" s="172"/>
      <c r="DS421" s="172"/>
      <c r="DT421" s="172"/>
      <c r="DU421" s="172"/>
      <c r="DV421" s="172"/>
      <c r="DW421" s="172"/>
      <c r="DX421" s="172"/>
      <c r="DZ421" s="172"/>
      <c r="EA421" s="172"/>
      <c r="EK421" s="172"/>
      <c r="EL421" s="172"/>
      <c r="EM421" s="172"/>
      <c r="EN421" s="172"/>
      <c r="EO421" s="172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  <c r="AML421"/>
      <c r="AMM421"/>
      <c r="AMN421"/>
      <c r="AMO421"/>
      <c r="AMP421"/>
      <c r="AMQ421"/>
      <c r="AMR421"/>
      <c r="AMS421"/>
      <c r="AMT421"/>
      <c r="AMU421"/>
      <c r="AMV421"/>
      <c r="AMW421"/>
      <c r="AMX421"/>
      <c r="AMY421"/>
      <c r="AMZ421"/>
      <c r="ANA421"/>
      <c r="ANB421"/>
      <c r="ANC421"/>
      <c r="AND421"/>
      <c r="ANE421"/>
      <c r="ANF421"/>
      <c r="ANG421"/>
      <c r="ANH421"/>
      <c r="ANI421"/>
      <c r="ANJ421"/>
    </row>
    <row r="422" spans="1:1050" x14ac:dyDescent="0.2">
      <c r="A422" s="694"/>
      <c r="D422" s="172"/>
      <c r="E422" s="172"/>
      <c r="F422" s="172"/>
      <c r="G422" s="172"/>
      <c r="H422" s="172"/>
      <c r="J422" s="172"/>
      <c r="K422" s="172"/>
      <c r="L422" s="172"/>
      <c r="M422" s="172"/>
      <c r="N422" s="172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  <c r="Z422" s="172"/>
      <c r="AA422" s="172"/>
      <c r="AB422" s="172"/>
      <c r="AC422" s="172"/>
      <c r="AD422" s="172"/>
      <c r="AE422" s="172"/>
      <c r="AF422" s="172"/>
      <c r="AG422" s="172"/>
      <c r="AH422" s="172"/>
      <c r="AI422" s="172"/>
      <c r="AJ422" s="172"/>
      <c r="AK422" s="172"/>
      <c r="AL422" s="172"/>
      <c r="AM422" s="172"/>
      <c r="AN422" s="172"/>
      <c r="AO422" s="172"/>
      <c r="AP422" s="172"/>
      <c r="AQ422" s="172"/>
      <c r="AR422" s="172"/>
      <c r="AS422" s="172"/>
      <c r="AT422" s="172"/>
      <c r="AU422" s="172"/>
      <c r="AV422" s="172"/>
      <c r="AW422" s="172"/>
      <c r="AX422" s="172"/>
      <c r="AY422" s="172"/>
      <c r="AZ422" s="172"/>
      <c r="BA422" s="172"/>
      <c r="BB422" s="172"/>
      <c r="BC422" s="172"/>
      <c r="BD422" s="172"/>
      <c r="BE422" s="172"/>
      <c r="BF422" s="172"/>
      <c r="BG422" s="172"/>
      <c r="BH422" s="172"/>
      <c r="BI422" s="172"/>
      <c r="BJ422" s="172"/>
      <c r="BK422" s="172"/>
      <c r="BL422" s="172"/>
      <c r="BM422" s="172"/>
      <c r="BN422" s="172"/>
      <c r="BO422" s="172"/>
      <c r="BP422" s="172"/>
      <c r="BQ422" s="172"/>
      <c r="BR422" s="172"/>
      <c r="BS422" s="172"/>
      <c r="BT422" s="172"/>
      <c r="BU422" s="172"/>
      <c r="BV422" s="172"/>
      <c r="BW422" s="172"/>
      <c r="BX422" s="172"/>
      <c r="BY422" s="172"/>
      <c r="BZ422" s="172"/>
      <c r="CA422" s="172"/>
      <c r="CB422" s="172"/>
      <c r="CC422" s="172"/>
      <c r="CD422" s="172"/>
      <c r="CE422" s="172"/>
      <c r="CF422" s="172"/>
      <c r="CG422" s="172"/>
      <c r="CH422" s="172"/>
      <c r="CI422" s="172"/>
      <c r="CJ422" s="172"/>
      <c r="CK422" s="172"/>
      <c r="CL422" s="172"/>
      <c r="CM422" s="172"/>
      <c r="CN422" s="172"/>
      <c r="CO422" s="172"/>
      <c r="CP422" s="172"/>
      <c r="CQ422" s="172"/>
      <c r="CR422" s="172"/>
      <c r="CS422" s="172"/>
      <c r="CT422" s="172"/>
      <c r="CU422" s="172"/>
      <c r="DA422" s="172"/>
      <c r="DG422" s="172"/>
      <c r="DI422" s="172"/>
      <c r="DJ422" s="172"/>
      <c r="DK422" s="172"/>
      <c r="DL422" s="172"/>
      <c r="DM422" s="172"/>
      <c r="DN422" s="172"/>
      <c r="DO422" s="172"/>
      <c r="DP422" s="172"/>
      <c r="DQ422" s="172"/>
      <c r="DR422" s="172"/>
      <c r="DS422" s="172"/>
      <c r="DT422" s="172"/>
      <c r="DU422" s="172"/>
      <c r="DV422" s="172"/>
      <c r="DW422" s="172"/>
      <c r="DX422" s="172"/>
      <c r="DZ422" s="172"/>
      <c r="EA422" s="172"/>
      <c r="EK422" s="172"/>
      <c r="EL422" s="172"/>
      <c r="EM422" s="172"/>
      <c r="EN422" s="172"/>
      <c r="EO422" s="17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  <c r="AMK422"/>
      <c r="AML422"/>
      <c r="AMM422"/>
      <c r="AMN422"/>
      <c r="AMO422"/>
      <c r="AMP422"/>
      <c r="AMQ422"/>
      <c r="AMR422"/>
      <c r="AMS422"/>
      <c r="AMT422"/>
      <c r="AMU422"/>
      <c r="AMV422"/>
      <c r="AMW422"/>
      <c r="AMX422"/>
      <c r="AMY422"/>
      <c r="AMZ422"/>
      <c r="ANA422"/>
      <c r="ANB422"/>
      <c r="ANC422"/>
      <c r="AND422"/>
      <c r="ANE422"/>
      <c r="ANF422"/>
      <c r="ANG422"/>
      <c r="ANH422"/>
      <c r="ANI422"/>
      <c r="ANJ422"/>
    </row>
    <row r="423" spans="1:1050" x14ac:dyDescent="0.2">
      <c r="A423" s="694"/>
      <c r="D423" s="172"/>
      <c r="E423" s="172"/>
      <c r="F423" s="172"/>
      <c r="G423" s="172"/>
      <c r="H423" s="172"/>
      <c r="J423" s="172"/>
      <c r="K423" s="172"/>
      <c r="L423" s="172"/>
      <c r="M423" s="172"/>
      <c r="N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  <c r="Z423" s="172"/>
      <c r="AA423" s="172"/>
      <c r="AB423" s="172"/>
      <c r="AC423" s="172"/>
      <c r="AD423" s="172"/>
      <c r="AE423" s="172"/>
      <c r="AF423" s="172"/>
      <c r="AG423" s="172"/>
      <c r="AH423" s="172"/>
      <c r="AI423" s="172"/>
      <c r="AJ423" s="172"/>
      <c r="AK423" s="172"/>
      <c r="AL423" s="172"/>
      <c r="AM423" s="172"/>
      <c r="AN423" s="172"/>
      <c r="AO423" s="172"/>
      <c r="AP423" s="172"/>
      <c r="AQ423" s="172"/>
      <c r="AR423" s="172"/>
      <c r="AS423" s="172"/>
      <c r="AT423" s="172"/>
      <c r="AU423" s="172"/>
      <c r="AV423" s="172"/>
      <c r="AW423" s="172"/>
      <c r="AX423" s="172"/>
      <c r="AY423" s="172"/>
      <c r="AZ423" s="172"/>
      <c r="BA423" s="172"/>
      <c r="BB423" s="172"/>
      <c r="BC423" s="172"/>
      <c r="BD423" s="172"/>
      <c r="BE423" s="172"/>
      <c r="BF423" s="172"/>
      <c r="BG423" s="172"/>
      <c r="BH423" s="172"/>
      <c r="BI423" s="172"/>
      <c r="BJ423" s="172"/>
      <c r="BK423" s="172"/>
      <c r="BL423" s="172"/>
      <c r="BM423" s="172"/>
      <c r="BN423" s="172"/>
      <c r="BO423" s="172"/>
      <c r="BP423" s="172"/>
      <c r="BQ423" s="172"/>
      <c r="BR423" s="172"/>
      <c r="BS423" s="172"/>
      <c r="BT423" s="172"/>
      <c r="BU423" s="172"/>
      <c r="BV423" s="172"/>
      <c r="BW423" s="172"/>
      <c r="BX423" s="172"/>
      <c r="BY423" s="172"/>
      <c r="BZ423" s="172"/>
      <c r="CA423" s="172"/>
      <c r="CB423" s="172"/>
      <c r="CC423" s="172"/>
      <c r="CD423" s="172"/>
      <c r="CE423" s="172"/>
      <c r="CF423" s="172"/>
      <c r="CG423" s="172"/>
      <c r="CH423" s="172"/>
      <c r="CI423" s="172"/>
      <c r="CJ423" s="172"/>
      <c r="CK423" s="172"/>
      <c r="CL423" s="172"/>
      <c r="CM423" s="172"/>
      <c r="CN423" s="172"/>
      <c r="CO423" s="172"/>
      <c r="CP423" s="172"/>
      <c r="CQ423" s="172"/>
      <c r="CR423" s="172"/>
      <c r="CS423" s="172"/>
      <c r="CT423" s="172"/>
      <c r="CU423" s="172"/>
      <c r="DA423" s="172"/>
      <c r="DG423" s="172"/>
      <c r="DI423" s="172"/>
      <c r="DJ423" s="172"/>
      <c r="DK423" s="172"/>
      <c r="DL423" s="172"/>
      <c r="DM423" s="172"/>
      <c r="DN423" s="172"/>
      <c r="DO423" s="172"/>
      <c r="DP423" s="172"/>
      <c r="DQ423" s="172"/>
      <c r="DR423" s="172"/>
      <c r="DS423" s="172"/>
      <c r="DT423" s="172"/>
      <c r="DU423" s="172"/>
      <c r="DV423" s="172"/>
      <c r="DW423" s="172"/>
      <c r="DX423" s="172"/>
      <c r="DZ423" s="172"/>
      <c r="EA423" s="172"/>
      <c r="EK423" s="172"/>
      <c r="EL423" s="172"/>
      <c r="EM423" s="172"/>
      <c r="EN423" s="172"/>
      <c r="EO423" s="172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  <c r="AMK423"/>
      <c r="AML423"/>
      <c r="AMM423"/>
      <c r="AMN423"/>
      <c r="AMO423"/>
      <c r="AMP423"/>
      <c r="AMQ423"/>
      <c r="AMR423"/>
      <c r="AMS423"/>
      <c r="AMT423"/>
      <c r="AMU423"/>
      <c r="AMV423"/>
      <c r="AMW423"/>
      <c r="AMX423"/>
      <c r="AMY423"/>
      <c r="AMZ423"/>
      <c r="ANA423"/>
      <c r="ANB423"/>
      <c r="ANC423"/>
      <c r="AND423"/>
      <c r="ANE423"/>
      <c r="ANF423"/>
      <c r="ANG423"/>
      <c r="ANH423"/>
      <c r="ANI423"/>
      <c r="ANJ423"/>
    </row>
    <row r="424" spans="1:1050" x14ac:dyDescent="0.2">
      <c r="A424" s="694"/>
      <c r="D424" s="172"/>
      <c r="E424" s="172"/>
      <c r="F424" s="172"/>
      <c r="G424" s="172"/>
      <c r="H424" s="172"/>
      <c r="J424" s="172"/>
      <c r="K424" s="172"/>
      <c r="L424" s="172"/>
      <c r="M424" s="172"/>
      <c r="N424" s="172"/>
      <c r="O424" s="172"/>
      <c r="P424" s="172"/>
      <c r="Q424" s="172"/>
      <c r="R424" s="172"/>
      <c r="S424" s="172"/>
      <c r="T424" s="172"/>
      <c r="U424" s="172"/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2"/>
      <c r="AG424" s="172"/>
      <c r="AH424" s="172"/>
      <c r="AI424" s="172"/>
      <c r="AJ424" s="172"/>
      <c r="AK424" s="172"/>
      <c r="AL424" s="172"/>
      <c r="AM424" s="172"/>
      <c r="AN424" s="172"/>
      <c r="AO424" s="172"/>
      <c r="AP424" s="172"/>
      <c r="AQ424" s="172"/>
      <c r="AR424" s="172"/>
      <c r="AS424" s="172"/>
      <c r="AT424" s="172"/>
      <c r="AU424" s="172"/>
      <c r="AV424" s="172"/>
      <c r="AW424" s="172"/>
      <c r="AX424" s="172"/>
      <c r="AY424" s="172"/>
      <c r="AZ424" s="172"/>
      <c r="BA424" s="172"/>
      <c r="BB424" s="172"/>
      <c r="BC424" s="172"/>
      <c r="BD424" s="172"/>
      <c r="BE424" s="172"/>
      <c r="BF424" s="172"/>
      <c r="BG424" s="172"/>
      <c r="BH424" s="172"/>
      <c r="BI424" s="172"/>
      <c r="BJ424" s="172"/>
      <c r="BK424" s="172"/>
      <c r="BL424" s="172"/>
      <c r="BM424" s="172"/>
      <c r="BN424" s="172"/>
      <c r="BO424" s="172"/>
      <c r="BP424" s="172"/>
      <c r="BQ424" s="172"/>
      <c r="BR424" s="172"/>
      <c r="BS424" s="172"/>
      <c r="BT424" s="172"/>
      <c r="BU424" s="172"/>
      <c r="BV424" s="172"/>
      <c r="BW424" s="172"/>
      <c r="BX424" s="172"/>
      <c r="BY424" s="172"/>
      <c r="BZ424" s="172"/>
      <c r="CA424" s="172"/>
      <c r="CB424" s="172"/>
      <c r="CC424" s="172"/>
      <c r="CD424" s="172"/>
      <c r="CE424" s="172"/>
      <c r="CF424" s="172"/>
      <c r="CG424" s="172"/>
      <c r="CH424" s="172"/>
      <c r="CI424" s="172"/>
      <c r="CJ424" s="172"/>
      <c r="CK424" s="172"/>
      <c r="CL424" s="172"/>
      <c r="CM424" s="172"/>
      <c r="CN424" s="172"/>
      <c r="CO424" s="172"/>
      <c r="CP424" s="172"/>
      <c r="CQ424" s="172"/>
      <c r="CR424" s="172"/>
      <c r="CS424" s="172"/>
      <c r="CT424" s="172"/>
      <c r="CU424" s="172"/>
      <c r="DA424" s="172"/>
      <c r="DG424" s="172"/>
      <c r="DI424" s="172"/>
      <c r="DJ424" s="172"/>
      <c r="DK424" s="172"/>
      <c r="DL424" s="172"/>
      <c r="DM424" s="172"/>
      <c r="DN424" s="172"/>
      <c r="DO424" s="172"/>
      <c r="DP424" s="172"/>
      <c r="DQ424" s="172"/>
      <c r="DR424" s="172"/>
      <c r="DS424" s="172"/>
      <c r="DT424" s="172"/>
      <c r="DU424" s="172"/>
      <c r="DV424" s="172"/>
      <c r="DW424" s="172"/>
      <c r="DX424" s="172"/>
      <c r="DZ424" s="172"/>
      <c r="EA424" s="172"/>
      <c r="EK424" s="172"/>
      <c r="EL424" s="172"/>
      <c r="EM424" s="172"/>
      <c r="EN424" s="172"/>
      <c r="EO424" s="172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  <c r="AML424"/>
      <c r="AMM424"/>
      <c r="AMN424"/>
      <c r="AMO424"/>
      <c r="AMP424"/>
      <c r="AMQ424"/>
      <c r="AMR424"/>
      <c r="AMS424"/>
      <c r="AMT424"/>
      <c r="AMU424"/>
      <c r="AMV424"/>
      <c r="AMW424"/>
      <c r="AMX424"/>
      <c r="AMY424"/>
      <c r="AMZ424"/>
      <c r="ANA424"/>
      <c r="ANB424"/>
      <c r="ANC424"/>
      <c r="AND424"/>
      <c r="ANE424"/>
      <c r="ANF424"/>
      <c r="ANG424"/>
      <c r="ANH424"/>
      <c r="ANI424"/>
      <c r="ANJ424"/>
    </row>
    <row r="425" spans="1:1050" x14ac:dyDescent="0.2">
      <c r="A425" s="694"/>
      <c r="D425" s="172"/>
      <c r="E425" s="172"/>
      <c r="F425" s="172"/>
      <c r="G425" s="172"/>
      <c r="H425" s="172"/>
      <c r="J425" s="172"/>
      <c r="K425" s="172"/>
      <c r="L425" s="172"/>
      <c r="M425" s="172"/>
      <c r="N425" s="172"/>
      <c r="O425" s="172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  <c r="AI425" s="172"/>
      <c r="AJ425" s="172"/>
      <c r="AK425" s="172"/>
      <c r="AL425" s="172"/>
      <c r="AM425" s="172"/>
      <c r="AN425" s="172"/>
      <c r="AO425" s="172"/>
      <c r="AP425" s="172"/>
      <c r="AQ425" s="172"/>
      <c r="AR425" s="172"/>
      <c r="AS425" s="172"/>
      <c r="AT425" s="172"/>
      <c r="AU425" s="172"/>
      <c r="AV425" s="172"/>
      <c r="AW425" s="172"/>
      <c r="AX425" s="172"/>
      <c r="AY425" s="172"/>
      <c r="AZ425" s="172"/>
      <c r="BA425" s="172"/>
      <c r="BB425" s="172"/>
      <c r="BC425" s="172"/>
      <c r="BD425" s="172"/>
      <c r="BE425" s="172"/>
      <c r="BF425" s="172"/>
      <c r="BG425" s="172"/>
      <c r="BH425" s="172"/>
      <c r="BI425" s="172"/>
      <c r="BJ425" s="172"/>
      <c r="BK425" s="172"/>
      <c r="BL425" s="172"/>
      <c r="BM425" s="172"/>
      <c r="BN425" s="172"/>
      <c r="BO425" s="172"/>
      <c r="BP425" s="172"/>
      <c r="BQ425" s="172"/>
      <c r="BR425" s="172"/>
      <c r="BS425" s="172"/>
      <c r="BT425" s="172"/>
      <c r="BU425" s="172"/>
      <c r="BV425" s="172"/>
      <c r="BW425" s="172"/>
      <c r="BX425" s="172"/>
      <c r="BY425" s="172"/>
      <c r="BZ425" s="172"/>
      <c r="CA425" s="172"/>
      <c r="CB425" s="172"/>
      <c r="CC425" s="172"/>
      <c r="CD425" s="172"/>
      <c r="CE425" s="172"/>
      <c r="CF425" s="172"/>
      <c r="CG425" s="172"/>
      <c r="CH425" s="172"/>
      <c r="CI425" s="172"/>
      <c r="CJ425" s="172"/>
      <c r="CK425" s="172"/>
      <c r="CL425" s="172"/>
      <c r="CM425" s="172"/>
      <c r="CN425" s="172"/>
      <c r="CO425" s="172"/>
      <c r="CP425" s="172"/>
      <c r="CQ425" s="172"/>
      <c r="CR425" s="172"/>
      <c r="CS425" s="172"/>
      <c r="CT425" s="172"/>
      <c r="CU425" s="172"/>
      <c r="DA425" s="172"/>
      <c r="DG425" s="172"/>
      <c r="DI425" s="172"/>
      <c r="DJ425" s="172"/>
      <c r="DK425" s="172"/>
      <c r="DL425" s="172"/>
      <c r="DM425" s="172"/>
      <c r="DN425" s="172"/>
      <c r="DO425" s="172"/>
      <c r="DP425" s="172"/>
      <c r="DQ425" s="172"/>
      <c r="DR425" s="172"/>
      <c r="DS425" s="172"/>
      <c r="DT425" s="172"/>
      <c r="DU425" s="172"/>
      <c r="DV425" s="172"/>
      <c r="DW425" s="172"/>
      <c r="DX425" s="172"/>
      <c r="DZ425" s="172"/>
      <c r="EA425" s="172"/>
      <c r="EK425" s="172"/>
      <c r="EL425" s="172"/>
      <c r="EM425" s="172"/>
      <c r="EN425" s="172"/>
      <c r="EO425" s="172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  <c r="AMK425"/>
      <c r="AML425"/>
      <c r="AMM425"/>
      <c r="AMN425"/>
      <c r="AMO425"/>
      <c r="AMP425"/>
      <c r="AMQ425"/>
      <c r="AMR425"/>
      <c r="AMS425"/>
      <c r="AMT425"/>
      <c r="AMU425"/>
      <c r="AMV425"/>
      <c r="AMW425"/>
      <c r="AMX425"/>
      <c r="AMY425"/>
      <c r="AMZ425"/>
      <c r="ANA425"/>
      <c r="ANB425"/>
      <c r="ANC425"/>
      <c r="AND425"/>
      <c r="ANE425"/>
      <c r="ANF425"/>
      <c r="ANG425"/>
      <c r="ANH425"/>
      <c r="ANI425"/>
      <c r="ANJ425"/>
    </row>
    <row r="426" spans="1:1050" x14ac:dyDescent="0.2">
      <c r="A426" s="694"/>
      <c r="D426" s="172"/>
      <c r="E426" s="172"/>
      <c r="F426" s="172"/>
      <c r="G426" s="172"/>
      <c r="H426" s="172"/>
      <c r="J426" s="172"/>
      <c r="K426" s="172"/>
      <c r="L426" s="172"/>
      <c r="M426" s="172"/>
      <c r="N426" s="172"/>
      <c r="O426" s="172"/>
      <c r="P426" s="172"/>
      <c r="Q426" s="172"/>
      <c r="R426" s="172"/>
      <c r="S426" s="172"/>
      <c r="T426" s="172"/>
      <c r="U426" s="172"/>
      <c r="V426" s="172"/>
      <c r="W426" s="172"/>
      <c r="X426" s="172"/>
      <c r="Y426" s="172"/>
      <c r="Z426" s="172"/>
      <c r="AA426" s="172"/>
      <c r="AB426" s="172"/>
      <c r="AC426" s="172"/>
      <c r="AD426" s="172"/>
      <c r="AE426" s="172"/>
      <c r="AF426" s="172"/>
      <c r="AG426" s="172"/>
      <c r="AH426" s="172"/>
      <c r="AI426" s="172"/>
      <c r="AJ426" s="172"/>
      <c r="AK426" s="172"/>
      <c r="AL426" s="172"/>
      <c r="AM426" s="172"/>
      <c r="AN426" s="172"/>
      <c r="AO426" s="172"/>
      <c r="AP426" s="172"/>
      <c r="AQ426" s="172"/>
      <c r="AR426" s="172"/>
      <c r="AS426" s="172"/>
      <c r="AT426" s="172"/>
      <c r="AU426" s="172"/>
      <c r="AV426" s="172"/>
      <c r="AW426" s="172"/>
      <c r="AX426" s="172"/>
      <c r="AY426" s="172"/>
      <c r="AZ426" s="172"/>
      <c r="BA426" s="172"/>
      <c r="BB426" s="172"/>
      <c r="BC426" s="172"/>
      <c r="BD426" s="172"/>
      <c r="BE426" s="172"/>
      <c r="BF426" s="172"/>
      <c r="BG426" s="172"/>
      <c r="BH426" s="172"/>
      <c r="BI426" s="172"/>
      <c r="BJ426" s="172"/>
      <c r="BK426" s="172"/>
      <c r="BL426" s="172"/>
      <c r="BM426" s="172"/>
      <c r="BN426" s="172"/>
      <c r="BO426" s="172"/>
      <c r="BP426" s="172"/>
      <c r="BQ426" s="172"/>
      <c r="BR426" s="172"/>
      <c r="BS426" s="172"/>
      <c r="BT426" s="172"/>
      <c r="BU426" s="172"/>
      <c r="BV426" s="172"/>
      <c r="BW426" s="172"/>
      <c r="BX426" s="172"/>
      <c r="BY426" s="172"/>
      <c r="BZ426" s="172"/>
      <c r="CA426" s="172"/>
      <c r="CB426" s="172"/>
      <c r="CC426" s="172"/>
      <c r="CD426" s="172"/>
      <c r="CE426" s="172"/>
      <c r="CF426" s="172"/>
      <c r="CG426" s="172"/>
      <c r="CH426" s="172"/>
      <c r="CI426" s="172"/>
      <c r="CJ426" s="172"/>
      <c r="CK426" s="172"/>
      <c r="CL426" s="172"/>
      <c r="CM426" s="172"/>
      <c r="CN426" s="172"/>
      <c r="CO426" s="172"/>
      <c r="CP426" s="172"/>
      <c r="CQ426" s="172"/>
      <c r="CR426" s="172"/>
      <c r="CS426" s="172"/>
      <c r="CT426" s="172"/>
      <c r="CU426" s="172"/>
      <c r="DA426" s="172"/>
      <c r="DG426" s="172"/>
      <c r="DI426" s="172"/>
      <c r="DJ426" s="172"/>
      <c r="DK426" s="172"/>
      <c r="DL426" s="172"/>
      <c r="DM426" s="172"/>
      <c r="DN426" s="172"/>
      <c r="DO426" s="172"/>
      <c r="DP426" s="172"/>
      <c r="DQ426" s="172"/>
      <c r="DR426" s="172"/>
      <c r="DS426" s="172"/>
      <c r="DT426" s="172"/>
      <c r="DU426" s="172"/>
      <c r="DV426" s="172"/>
      <c r="DW426" s="172"/>
      <c r="DX426" s="172"/>
      <c r="DZ426" s="172"/>
      <c r="EA426" s="172"/>
      <c r="EK426" s="172"/>
      <c r="EL426" s="172"/>
      <c r="EM426" s="172"/>
      <c r="EN426" s="172"/>
      <c r="EO426" s="172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  <c r="AMK426"/>
      <c r="AML426"/>
      <c r="AMM426"/>
      <c r="AMN426"/>
      <c r="AMO426"/>
      <c r="AMP426"/>
      <c r="AMQ426"/>
      <c r="AMR426"/>
      <c r="AMS426"/>
      <c r="AMT426"/>
      <c r="AMU426"/>
      <c r="AMV426"/>
      <c r="AMW426"/>
      <c r="AMX426"/>
      <c r="AMY426"/>
      <c r="AMZ426"/>
      <c r="ANA426"/>
      <c r="ANB426"/>
      <c r="ANC426"/>
      <c r="AND426"/>
      <c r="ANE426"/>
      <c r="ANF426"/>
      <c r="ANG426"/>
      <c r="ANH426"/>
      <c r="ANI426"/>
      <c r="ANJ426"/>
    </row>
    <row r="427" spans="1:1050" x14ac:dyDescent="0.2">
      <c r="A427" s="694"/>
      <c r="D427" s="172"/>
      <c r="E427" s="172"/>
      <c r="F427" s="172"/>
      <c r="G427" s="172"/>
      <c r="H427" s="172"/>
      <c r="J427" s="172"/>
      <c r="K427" s="172"/>
      <c r="L427" s="172"/>
      <c r="M427" s="172"/>
      <c r="N427" s="172"/>
      <c r="O427" s="172"/>
      <c r="P427" s="172"/>
      <c r="Q427" s="172"/>
      <c r="R427" s="172"/>
      <c r="S427" s="172"/>
      <c r="T427" s="172"/>
      <c r="U427" s="172"/>
      <c r="V427" s="172"/>
      <c r="W427" s="172"/>
      <c r="X427" s="172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  <c r="AI427" s="172"/>
      <c r="AJ427" s="172"/>
      <c r="AK427" s="172"/>
      <c r="AL427" s="172"/>
      <c r="AM427" s="172"/>
      <c r="AN427" s="172"/>
      <c r="AO427" s="172"/>
      <c r="AP427" s="172"/>
      <c r="AQ427" s="172"/>
      <c r="AR427" s="172"/>
      <c r="AS427" s="172"/>
      <c r="AT427" s="172"/>
      <c r="AU427" s="172"/>
      <c r="AV427" s="172"/>
      <c r="AW427" s="172"/>
      <c r="AX427" s="172"/>
      <c r="AY427" s="172"/>
      <c r="AZ427" s="172"/>
      <c r="BA427" s="172"/>
      <c r="BB427" s="172"/>
      <c r="BC427" s="172"/>
      <c r="BD427" s="172"/>
      <c r="BE427" s="172"/>
      <c r="BF427" s="172"/>
      <c r="BG427" s="172"/>
      <c r="BH427" s="172"/>
      <c r="BI427" s="172"/>
      <c r="BJ427" s="172"/>
      <c r="BK427" s="172"/>
      <c r="BL427" s="172"/>
      <c r="BM427" s="172"/>
      <c r="BN427" s="172"/>
      <c r="BO427" s="172"/>
      <c r="BP427" s="172"/>
      <c r="BQ427" s="172"/>
      <c r="BR427" s="172"/>
      <c r="BS427" s="172"/>
      <c r="BT427" s="172"/>
      <c r="BU427" s="172"/>
      <c r="BV427" s="172"/>
      <c r="BW427" s="172"/>
      <c r="BX427" s="172"/>
      <c r="BY427" s="172"/>
      <c r="BZ427" s="172"/>
      <c r="CA427" s="172"/>
      <c r="CB427" s="172"/>
      <c r="CC427" s="172"/>
      <c r="CD427" s="172"/>
      <c r="CE427" s="172"/>
      <c r="CF427" s="172"/>
      <c r="CG427" s="172"/>
      <c r="CH427" s="172"/>
      <c r="CI427" s="172"/>
      <c r="CJ427" s="172"/>
      <c r="CK427" s="172"/>
      <c r="CL427" s="172"/>
      <c r="CM427" s="172"/>
      <c r="CN427" s="172"/>
      <c r="CO427" s="172"/>
      <c r="CP427" s="172"/>
      <c r="CQ427" s="172"/>
      <c r="CR427" s="172"/>
      <c r="CS427" s="172"/>
      <c r="CT427" s="172"/>
      <c r="CU427" s="172"/>
      <c r="DA427" s="172"/>
      <c r="DG427" s="172"/>
      <c r="DI427" s="172"/>
      <c r="DJ427" s="172"/>
      <c r="DK427" s="172"/>
      <c r="DL427" s="172"/>
      <c r="DM427" s="172"/>
      <c r="DN427" s="172"/>
      <c r="DO427" s="172"/>
      <c r="DP427" s="172"/>
      <c r="DQ427" s="172"/>
      <c r="DR427" s="172"/>
      <c r="DS427" s="172"/>
      <c r="DT427" s="172"/>
      <c r="DU427" s="172"/>
      <c r="DV427" s="172"/>
      <c r="DW427" s="172"/>
      <c r="DX427" s="172"/>
      <c r="DZ427" s="172"/>
      <c r="EA427" s="172"/>
      <c r="EK427" s="172"/>
      <c r="EL427" s="172"/>
      <c r="EM427" s="172"/>
      <c r="EN427" s="172"/>
      <c r="EO427" s="172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  <c r="AMK427"/>
      <c r="AML427"/>
      <c r="AMM427"/>
      <c r="AMN427"/>
      <c r="AMO427"/>
      <c r="AMP427"/>
      <c r="AMQ427"/>
      <c r="AMR427"/>
      <c r="AMS427"/>
      <c r="AMT427"/>
      <c r="AMU427"/>
      <c r="AMV427"/>
      <c r="AMW427"/>
      <c r="AMX427"/>
      <c r="AMY427"/>
      <c r="AMZ427"/>
      <c r="ANA427"/>
      <c r="ANB427"/>
      <c r="ANC427"/>
      <c r="AND427"/>
      <c r="ANE427"/>
      <c r="ANF427"/>
      <c r="ANG427"/>
      <c r="ANH427"/>
      <c r="ANI427"/>
      <c r="ANJ427"/>
    </row>
    <row r="428" spans="1:1050" x14ac:dyDescent="0.2">
      <c r="A428" s="694"/>
      <c r="D428" s="172"/>
      <c r="E428" s="172"/>
      <c r="F428" s="172"/>
      <c r="G428" s="172"/>
      <c r="H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172"/>
      <c r="AO428" s="172"/>
      <c r="AP428" s="172"/>
      <c r="AQ428" s="172"/>
      <c r="AR428" s="172"/>
      <c r="AS428" s="172"/>
      <c r="AT428" s="172"/>
      <c r="AU428" s="172"/>
      <c r="AV428" s="172"/>
      <c r="AW428" s="172"/>
      <c r="AX428" s="172"/>
      <c r="AY428" s="172"/>
      <c r="AZ428" s="172"/>
      <c r="BA428" s="172"/>
      <c r="BB428" s="172"/>
      <c r="BC428" s="172"/>
      <c r="BD428" s="172"/>
      <c r="BE428" s="172"/>
      <c r="BF428" s="172"/>
      <c r="BG428" s="172"/>
      <c r="BH428" s="172"/>
      <c r="BI428" s="172"/>
      <c r="BJ428" s="172"/>
      <c r="BK428" s="172"/>
      <c r="BL428" s="172"/>
      <c r="BM428" s="172"/>
      <c r="BN428" s="172"/>
      <c r="BO428" s="172"/>
      <c r="BP428" s="172"/>
      <c r="BQ428" s="172"/>
      <c r="BR428" s="172"/>
      <c r="BS428" s="172"/>
      <c r="BT428" s="172"/>
      <c r="BU428" s="172"/>
      <c r="BV428" s="172"/>
      <c r="BW428" s="172"/>
      <c r="BX428" s="172"/>
      <c r="BY428" s="172"/>
      <c r="BZ428" s="172"/>
      <c r="CA428" s="172"/>
      <c r="CB428" s="172"/>
      <c r="CC428" s="172"/>
      <c r="CD428" s="172"/>
      <c r="CE428" s="172"/>
      <c r="CF428" s="172"/>
      <c r="CG428" s="172"/>
      <c r="CH428" s="172"/>
      <c r="CI428" s="172"/>
      <c r="CJ428" s="172"/>
      <c r="CK428" s="172"/>
      <c r="CL428" s="172"/>
      <c r="CM428" s="172"/>
      <c r="CN428" s="172"/>
      <c r="CO428" s="172"/>
      <c r="CP428" s="172"/>
      <c r="CQ428" s="172"/>
      <c r="CR428" s="172"/>
      <c r="CS428" s="172"/>
      <c r="CT428" s="172"/>
      <c r="CU428" s="172"/>
      <c r="DA428" s="172"/>
      <c r="DG428" s="172"/>
      <c r="DI428" s="172"/>
      <c r="DJ428" s="172"/>
      <c r="DK428" s="172"/>
      <c r="DL428" s="172"/>
      <c r="DM428" s="172"/>
      <c r="DN428" s="172"/>
      <c r="DO428" s="172"/>
      <c r="DP428" s="172"/>
      <c r="DQ428" s="172"/>
      <c r="DR428" s="172"/>
      <c r="DS428" s="172"/>
      <c r="DT428" s="172"/>
      <c r="DU428" s="172"/>
      <c r="DV428" s="172"/>
      <c r="DW428" s="172"/>
      <c r="DX428" s="172"/>
      <c r="DZ428" s="172"/>
      <c r="EA428" s="172"/>
      <c r="EK428" s="172"/>
      <c r="EL428" s="172"/>
      <c r="EM428" s="172"/>
      <c r="EN428" s="172"/>
      <c r="EO428" s="172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  <c r="AMK428"/>
      <c r="AML428"/>
      <c r="AMM428"/>
      <c r="AMN428"/>
      <c r="AMO428"/>
      <c r="AMP428"/>
      <c r="AMQ428"/>
      <c r="AMR428"/>
      <c r="AMS428"/>
      <c r="AMT428"/>
      <c r="AMU428"/>
      <c r="AMV428"/>
      <c r="AMW428"/>
      <c r="AMX428"/>
      <c r="AMY428"/>
      <c r="AMZ428"/>
      <c r="ANA428"/>
      <c r="ANB428"/>
      <c r="ANC428"/>
      <c r="AND428"/>
      <c r="ANE428"/>
      <c r="ANF428"/>
      <c r="ANG428"/>
      <c r="ANH428"/>
      <c r="ANI428"/>
      <c r="ANJ428"/>
    </row>
    <row r="429" spans="1:1050" x14ac:dyDescent="0.2">
      <c r="A429" s="694"/>
      <c r="D429" s="172"/>
      <c r="E429" s="172"/>
      <c r="F429" s="172"/>
      <c r="G429" s="172"/>
      <c r="H429" s="172"/>
      <c r="J429" s="172"/>
      <c r="K429" s="172"/>
      <c r="L429" s="172"/>
      <c r="M429" s="172"/>
      <c r="N429" s="172"/>
      <c r="O429" s="172"/>
      <c r="P429" s="172"/>
      <c r="Q429" s="172"/>
      <c r="R429" s="172"/>
      <c r="S429" s="172"/>
      <c r="T429" s="172"/>
      <c r="U429" s="172"/>
      <c r="V429" s="172"/>
      <c r="W429" s="172"/>
      <c r="X429" s="172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172"/>
      <c r="AO429" s="172"/>
      <c r="AP429" s="172"/>
      <c r="AQ429" s="172"/>
      <c r="AR429" s="172"/>
      <c r="AS429" s="172"/>
      <c r="AT429" s="172"/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2"/>
      <c r="BH429" s="172"/>
      <c r="BI429" s="172"/>
      <c r="BJ429" s="172"/>
      <c r="BK429" s="172"/>
      <c r="BL429" s="172"/>
      <c r="BM429" s="172"/>
      <c r="BN429" s="172"/>
      <c r="BO429" s="172"/>
      <c r="BP429" s="172"/>
      <c r="BQ429" s="172"/>
      <c r="BR429" s="172"/>
      <c r="BS429" s="172"/>
      <c r="BT429" s="172"/>
      <c r="BU429" s="172"/>
      <c r="BV429" s="172"/>
      <c r="BW429" s="172"/>
      <c r="BX429" s="172"/>
      <c r="BY429" s="172"/>
      <c r="BZ429" s="172"/>
      <c r="CA429" s="172"/>
      <c r="CB429" s="172"/>
      <c r="CC429" s="172"/>
      <c r="CD429" s="172"/>
      <c r="CE429" s="172"/>
      <c r="CF429" s="172"/>
      <c r="CG429" s="172"/>
      <c r="CH429" s="172"/>
      <c r="CI429" s="172"/>
      <c r="CJ429" s="172"/>
      <c r="CK429" s="172"/>
      <c r="CL429" s="172"/>
      <c r="CM429" s="172"/>
      <c r="CN429" s="172"/>
      <c r="CO429" s="172"/>
      <c r="CP429" s="172"/>
      <c r="CQ429" s="172"/>
      <c r="CR429" s="172"/>
      <c r="CS429" s="172"/>
      <c r="CT429" s="172"/>
      <c r="CU429" s="172"/>
      <c r="DA429" s="172"/>
      <c r="DG429" s="172"/>
      <c r="DI429" s="172"/>
      <c r="DJ429" s="172"/>
      <c r="DK429" s="172"/>
      <c r="DL429" s="172"/>
      <c r="DM429" s="172"/>
      <c r="DN429" s="172"/>
      <c r="DO429" s="172"/>
      <c r="DP429" s="172"/>
      <c r="DQ429" s="172"/>
      <c r="DR429" s="172"/>
      <c r="DS429" s="172"/>
      <c r="DT429" s="172"/>
      <c r="DU429" s="172"/>
      <c r="DV429" s="172"/>
      <c r="DW429" s="172"/>
      <c r="DX429" s="172"/>
      <c r="DZ429" s="172"/>
      <c r="EA429" s="172"/>
      <c r="EK429" s="172"/>
      <c r="EL429" s="172"/>
      <c r="EM429" s="172"/>
      <c r="EN429" s="172"/>
      <c r="EO429" s="172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  <c r="AMK429"/>
      <c r="AML429"/>
      <c r="AMM429"/>
      <c r="AMN429"/>
      <c r="AMO429"/>
      <c r="AMP429"/>
      <c r="AMQ429"/>
      <c r="AMR429"/>
      <c r="AMS429"/>
      <c r="AMT429"/>
      <c r="AMU429"/>
      <c r="AMV429"/>
      <c r="AMW429"/>
      <c r="AMX429"/>
      <c r="AMY429"/>
      <c r="AMZ429"/>
      <c r="ANA429"/>
      <c r="ANB429"/>
      <c r="ANC429"/>
      <c r="AND429"/>
      <c r="ANE429"/>
      <c r="ANF429"/>
      <c r="ANG429"/>
      <c r="ANH429"/>
      <c r="ANI429"/>
      <c r="ANJ429"/>
    </row>
    <row r="430" spans="1:1050" x14ac:dyDescent="0.2">
      <c r="A430" s="694"/>
      <c r="D430" s="172"/>
      <c r="E430" s="172"/>
      <c r="F430" s="172"/>
      <c r="G430" s="172"/>
      <c r="H430" s="172"/>
      <c r="J430" s="172"/>
      <c r="K430" s="172"/>
      <c r="L430" s="172"/>
      <c r="M430" s="172"/>
      <c r="N430" s="172"/>
      <c r="O430" s="172"/>
      <c r="P430" s="172"/>
      <c r="Q430" s="172"/>
      <c r="R430" s="172"/>
      <c r="S430" s="172"/>
      <c r="T430" s="172"/>
      <c r="U430" s="172"/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172"/>
      <c r="AO430" s="172"/>
      <c r="AP430" s="172"/>
      <c r="AQ430" s="172"/>
      <c r="AR430" s="172"/>
      <c r="AS430" s="172"/>
      <c r="AT430" s="172"/>
      <c r="AU430" s="172"/>
      <c r="AV430" s="172"/>
      <c r="AW430" s="172"/>
      <c r="AX430" s="172"/>
      <c r="AY430" s="172"/>
      <c r="AZ430" s="172"/>
      <c r="BA430" s="172"/>
      <c r="BB430" s="172"/>
      <c r="BC430" s="172"/>
      <c r="BD430" s="172"/>
      <c r="BE430" s="172"/>
      <c r="BF430" s="172"/>
      <c r="BG430" s="172"/>
      <c r="BH430" s="172"/>
      <c r="BI430" s="172"/>
      <c r="BJ430" s="172"/>
      <c r="BK430" s="172"/>
      <c r="BL430" s="172"/>
      <c r="BM430" s="172"/>
      <c r="BN430" s="172"/>
      <c r="BO430" s="172"/>
      <c r="BP430" s="172"/>
      <c r="BQ430" s="172"/>
      <c r="BR430" s="172"/>
      <c r="BS430" s="172"/>
      <c r="BT430" s="172"/>
      <c r="BU430" s="172"/>
      <c r="BV430" s="172"/>
      <c r="BW430" s="172"/>
      <c r="BX430" s="172"/>
      <c r="BY430" s="172"/>
      <c r="BZ430" s="172"/>
      <c r="CA430" s="172"/>
      <c r="CB430" s="172"/>
      <c r="CC430" s="172"/>
      <c r="CD430" s="172"/>
      <c r="CE430" s="172"/>
      <c r="CF430" s="172"/>
      <c r="CG430" s="172"/>
      <c r="CH430" s="172"/>
      <c r="CI430" s="172"/>
      <c r="CJ430" s="172"/>
      <c r="CK430" s="172"/>
      <c r="CL430" s="172"/>
      <c r="CM430" s="172"/>
      <c r="CN430" s="172"/>
      <c r="CO430" s="172"/>
      <c r="CP430" s="172"/>
      <c r="CQ430" s="172"/>
      <c r="CR430" s="172"/>
      <c r="CS430" s="172"/>
      <c r="CT430" s="172"/>
      <c r="CU430" s="172"/>
      <c r="DA430" s="172"/>
      <c r="DG430" s="172"/>
      <c r="DI430" s="172"/>
      <c r="DJ430" s="172"/>
      <c r="DK430" s="172"/>
      <c r="DL430" s="172"/>
      <c r="DM430" s="172"/>
      <c r="DN430" s="172"/>
      <c r="DO430" s="172"/>
      <c r="DP430" s="172"/>
      <c r="DQ430" s="172"/>
      <c r="DR430" s="172"/>
      <c r="DS430" s="172"/>
      <c r="DT430" s="172"/>
      <c r="DU430" s="172"/>
      <c r="DV430" s="172"/>
      <c r="DW430" s="172"/>
      <c r="DX430" s="172"/>
      <c r="DZ430" s="172"/>
      <c r="EA430" s="172"/>
      <c r="EK430" s="172"/>
      <c r="EL430" s="172"/>
      <c r="EM430" s="172"/>
      <c r="EN430" s="172"/>
      <c r="EO430" s="172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  <c r="AMK430"/>
      <c r="AML430"/>
      <c r="AMM430"/>
      <c r="AMN430"/>
      <c r="AMO430"/>
      <c r="AMP430"/>
      <c r="AMQ430"/>
      <c r="AMR430"/>
      <c r="AMS430"/>
      <c r="AMT430"/>
      <c r="AMU430"/>
      <c r="AMV430"/>
      <c r="AMW430"/>
      <c r="AMX430"/>
      <c r="AMY430"/>
      <c r="AMZ430"/>
      <c r="ANA430"/>
      <c r="ANB430"/>
      <c r="ANC430"/>
      <c r="AND430"/>
      <c r="ANE430"/>
      <c r="ANF430"/>
      <c r="ANG430"/>
      <c r="ANH430"/>
      <c r="ANI430"/>
      <c r="ANJ430"/>
    </row>
    <row r="431" spans="1:1050" x14ac:dyDescent="0.2">
      <c r="A431" s="694"/>
      <c r="D431" s="172"/>
      <c r="E431" s="172"/>
      <c r="F431" s="172"/>
      <c r="G431" s="172"/>
      <c r="H431" s="172"/>
      <c r="J431" s="172"/>
      <c r="K431" s="172"/>
      <c r="L431" s="172"/>
      <c r="M431" s="172"/>
      <c r="N431" s="172"/>
      <c r="O431" s="172"/>
      <c r="P431" s="172"/>
      <c r="Q431" s="172"/>
      <c r="R431" s="172"/>
      <c r="S431" s="172"/>
      <c r="T431" s="172"/>
      <c r="U431" s="172"/>
      <c r="V431" s="172"/>
      <c r="W431" s="172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172"/>
      <c r="AO431" s="172"/>
      <c r="AP431" s="172"/>
      <c r="AQ431" s="172"/>
      <c r="AR431" s="172"/>
      <c r="AS431" s="172"/>
      <c r="AT431" s="172"/>
      <c r="AU431" s="172"/>
      <c r="AV431" s="172"/>
      <c r="AW431" s="172"/>
      <c r="AX431" s="172"/>
      <c r="AY431" s="172"/>
      <c r="AZ431" s="172"/>
      <c r="BA431" s="172"/>
      <c r="BB431" s="172"/>
      <c r="BC431" s="172"/>
      <c r="BD431" s="172"/>
      <c r="BE431" s="172"/>
      <c r="BF431" s="172"/>
      <c r="BG431" s="172"/>
      <c r="BH431" s="172"/>
      <c r="BI431" s="172"/>
      <c r="BJ431" s="172"/>
      <c r="BK431" s="172"/>
      <c r="BL431" s="172"/>
      <c r="BM431" s="172"/>
      <c r="BN431" s="172"/>
      <c r="BO431" s="172"/>
      <c r="BP431" s="172"/>
      <c r="BQ431" s="172"/>
      <c r="BR431" s="172"/>
      <c r="BS431" s="172"/>
      <c r="BT431" s="172"/>
      <c r="BU431" s="172"/>
      <c r="BV431" s="172"/>
      <c r="BW431" s="172"/>
      <c r="BX431" s="172"/>
      <c r="BY431" s="172"/>
      <c r="BZ431" s="172"/>
      <c r="CA431" s="172"/>
      <c r="CB431" s="172"/>
      <c r="CC431" s="172"/>
      <c r="CD431" s="172"/>
      <c r="CE431" s="172"/>
      <c r="CF431" s="172"/>
      <c r="CG431" s="172"/>
      <c r="CH431" s="172"/>
      <c r="CI431" s="172"/>
      <c r="CJ431" s="172"/>
      <c r="CK431" s="172"/>
      <c r="CL431" s="172"/>
      <c r="CM431" s="172"/>
      <c r="CN431" s="172"/>
      <c r="CO431" s="172"/>
      <c r="CP431" s="172"/>
      <c r="CQ431" s="172"/>
      <c r="CR431" s="172"/>
      <c r="CS431" s="172"/>
      <c r="CT431" s="172"/>
      <c r="CU431" s="172"/>
      <c r="DA431" s="172"/>
      <c r="DG431" s="172"/>
      <c r="DI431" s="172"/>
      <c r="DJ431" s="172"/>
      <c r="DK431" s="172"/>
      <c r="DL431" s="172"/>
      <c r="DM431" s="172"/>
      <c r="DN431" s="172"/>
      <c r="DO431" s="172"/>
      <c r="DP431" s="172"/>
      <c r="DQ431" s="172"/>
      <c r="DR431" s="172"/>
      <c r="DS431" s="172"/>
      <c r="DT431" s="172"/>
      <c r="DU431" s="172"/>
      <c r="DV431" s="172"/>
      <c r="DW431" s="172"/>
      <c r="DX431" s="172"/>
      <c r="DZ431" s="172"/>
      <c r="EA431" s="172"/>
      <c r="EK431" s="172"/>
      <c r="EL431" s="172"/>
      <c r="EM431" s="172"/>
      <c r="EN431" s="172"/>
      <c r="EO431" s="172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  <c r="AMK431"/>
      <c r="AML431"/>
      <c r="AMM431"/>
      <c r="AMN431"/>
      <c r="AMO431"/>
      <c r="AMP431"/>
      <c r="AMQ431"/>
      <c r="AMR431"/>
      <c r="AMS431"/>
      <c r="AMT431"/>
      <c r="AMU431"/>
      <c r="AMV431"/>
      <c r="AMW431"/>
      <c r="AMX431"/>
      <c r="AMY431"/>
      <c r="AMZ431"/>
      <c r="ANA431"/>
      <c r="ANB431"/>
      <c r="ANC431"/>
      <c r="AND431"/>
      <c r="ANE431"/>
      <c r="ANF431"/>
      <c r="ANG431"/>
      <c r="ANH431"/>
      <c r="ANI431"/>
      <c r="ANJ431"/>
    </row>
    <row r="432" spans="1:1050" x14ac:dyDescent="0.2">
      <c r="A432" s="694"/>
      <c r="D432" s="172"/>
      <c r="E432" s="172"/>
      <c r="F432" s="172"/>
      <c r="G432" s="172"/>
      <c r="H432" s="172"/>
      <c r="J432" s="172"/>
      <c r="K432" s="172"/>
      <c r="L432" s="172"/>
      <c r="M432" s="172"/>
      <c r="N432" s="172"/>
      <c r="O432" s="172"/>
      <c r="P432" s="172"/>
      <c r="Q432" s="172"/>
      <c r="R432" s="172"/>
      <c r="S432" s="172"/>
      <c r="T432" s="172"/>
      <c r="U432" s="172"/>
      <c r="V432" s="172"/>
      <c r="W432" s="172"/>
      <c r="X432" s="172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172"/>
      <c r="AO432" s="172"/>
      <c r="AP432" s="172"/>
      <c r="AQ432" s="172"/>
      <c r="AR432" s="172"/>
      <c r="AS432" s="172"/>
      <c r="AT432" s="172"/>
      <c r="AU432" s="172"/>
      <c r="AV432" s="172"/>
      <c r="AW432" s="172"/>
      <c r="AX432" s="172"/>
      <c r="AY432" s="172"/>
      <c r="AZ432" s="172"/>
      <c r="BA432" s="172"/>
      <c r="BB432" s="172"/>
      <c r="BC432" s="172"/>
      <c r="BD432" s="172"/>
      <c r="BE432" s="172"/>
      <c r="BF432" s="172"/>
      <c r="BG432" s="172"/>
      <c r="BH432" s="172"/>
      <c r="BI432" s="172"/>
      <c r="BJ432" s="172"/>
      <c r="BK432" s="172"/>
      <c r="BL432" s="172"/>
      <c r="BM432" s="172"/>
      <c r="BN432" s="172"/>
      <c r="BO432" s="172"/>
      <c r="BP432" s="172"/>
      <c r="BQ432" s="172"/>
      <c r="BR432" s="172"/>
      <c r="BS432" s="172"/>
      <c r="BT432" s="172"/>
      <c r="BU432" s="172"/>
      <c r="BV432" s="172"/>
      <c r="BW432" s="172"/>
      <c r="BX432" s="172"/>
      <c r="BY432" s="172"/>
      <c r="BZ432" s="172"/>
      <c r="CA432" s="172"/>
      <c r="CB432" s="172"/>
      <c r="CC432" s="172"/>
      <c r="CD432" s="172"/>
      <c r="CE432" s="172"/>
      <c r="CF432" s="172"/>
      <c r="CG432" s="172"/>
      <c r="CH432" s="172"/>
      <c r="CI432" s="172"/>
      <c r="CJ432" s="172"/>
      <c r="CK432" s="172"/>
      <c r="CL432" s="172"/>
      <c r="CM432" s="172"/>
      <c r="CN432" s="172"/>
      <c r="CO432" s="172"/>
      <c r="CP432" s="172"/>
      <c r="CQ432" s="172"/>
      <c r="CR432" s="172"/>
      <c r="CS432" s="172"/>
      <c r="CT432" s="172"/>
      <c r="CU432" s="172"/>
      <c r="DA432" s="172"/>
      <c r="DG432" s="172"/>
      <c r="DI432" s="172"/>
      <c r="DJ432" s="172"/>
      <c r="DK432" s="172"/>
      <c r="DL432" s="172"/>
      <c r="DM432" s="172"/>
      <c r="DN432" s="172"/>
      <c r="DO432" s="172"/>
      <c r="DP432" s="172"/>
      <c r="DQ432" s="172"/>
      <c r="DR432" s="172"/>
      <c r="DS432" s="172"/>
      <c r="DT432" s="172"/>
      <c r="DU432" s="172"/>
      <c r="DV432" s="172"/>
      <c r="DW432" s="172"/>
      <c r="DX432" s="172"/>
      <c r="DZ432" s="172"/>
      <c r="EA432" s="172"/>
      <c r="EK432" s="172"/>
      <c r="EL432" s="172"/>
      <c r="EM432" s="172"/>
      <c r="EN432" s="172"/>
      <c r="EO432" s="17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  <c r="AMK432"/>
      <c r="AML432"/>
      <c r="AMM432"/>
      <c r="AMN432"/>
      <c r="AMO432"/>
      <c r="AMP432"/>
      <c r="AMQ432"/>
      <c r="AMR432"/>
      <c r="AMS432"/>
      <c r="AMT432"/>
      <c r="AMU432"/>
      <c r="AMV432"/>
      <c r="AMW432"/>
      <c r="AMX432"/>
      <c r="AMY432"/>
      <c r="AMZ432"/>
      <c r="ANA432"/>
      <c r="ANB432"/>
      <c r="ANC432"/>
      <c r="AND432"/>
      <c r="ANE432"/>
      <c r="ANF432"/>
      <c r="ANG432"/>
      <c r="ANH432"/>
      <c r="ANI432"/>
      <c r="ANJ432"/>
    </row>
    <row r="433" spans="1:1050" x14ac:dyDescent="0.2">
      <c r="A433" s="694"/>
      <c r="D433" s="172"/>
      <c r="E433" s="172"/>
      <c r="F433" s="172"/>
      <c r="G433" s="172"/>
      <c r="H433" s="172"/>
      <c r="J433" s="172"/>
      <c r="K433" s="172"/>
      <c r="L433" s="172"/>
      <c r="M433" s="172"/>
      <c r="N433" s="172"/>
      <c r="O433" s="172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172"/>
      <c r="AQ433" s="172"/>
      <c r="AR433" s="172"/>
      <c r="AS433" s="172"/>
      <c r="AT433" s="172"/>
      <c r="AU433" s="172"/>
      <c r="AV433" s="172"/>
      <c r="AW433" s="172"/>
      <c r="AX433" s="172"/>
      <c r="AY433" s="172"/>
      <c r="AZ433" s="172"/>
      <c r="BA433" s="172"/>
      <c r="BB433" s="172"/>
      <c r="BC433" s="172"/>
      <c r="BD433" s="172"/>
      <c r="BE433" s="172"/>
      <c r="BF433" s="172"/>
      <c r="BG433" s="172"/>
      <c r="BH433" s="172"/>
      <c r="BI433" s="172"/>
      <c r="BJ433" s="172"/>
      <c r="BK433" s="172"/>
      <c r="BL433" s="172"/>
      <c r="BM433" s="172"/>
      <c r="BN433" s="172"/>
      <c r="BO433" s="172"/>
      <c r="BP433" s="172"/>
      <c r="BQ433" s="172"/>
      <c r="BR433" s="172"/>
      <c r="BS433" s="172"/>
      <c r="BT433" s="172"/>
      <c r="BU433" s="172"/>
      <c r="BV433" s="172"/>
      <c r="BW433" s="172"/>
      <c r="BX433" s="172"/>
      <c r="BY433" s="172"/>
      <c r="BZ433" s="172"/>
      <c r="CA433" s="172"/>
      <c r="CB433" s="172"/>
      <c r="CC433" s="172"/>
      <c r="CD433" s="172"/>
      <c r="CE433" s="172"/>
      <c r="CF433" s="172"/>
      <c r="CG433" s="172"/>
      <c r="CH433" s="172"/>
      <c r="CI433" s="172"/>
      <c r="CJ433" s="172"/>
      <c r="CK433" s="172"/>
      <c r="CL433" s="172"/>
      <c r="CM433" s="172"/>
      <c r="CN433" s="172"/>
      <c r="CO433" s="172"/>
      <c r="CP433" s="172"/>
      <c r="CQ433" s="172"/>
      <c r="CR433" s="172"/>
      <c r="CS433" s="172"/>
      <c r="CT433" s="172"/>
      <c r="CU433" s="172"/>
      <c r="DA433" s="172"/>
      <c r="DG433" s="172"/>
      <c r="DI433" s="172"/>
      <c r="DJ433" s="172"/>
      <c r="DK433" s="172"/>
      <c r="DL433" s="172"/>
      <c r="DM433" s="172"/>
      <c r="DN433" s="172"/>
      <c r="DO433" s="172"/>
      <c r="DP433" s="172"/>
      <c r="DQ433" s="172"/>
      <c r="DR433" s="172"/>
      <c r="DS433" s="172"/>
      <c r="DT433" s="172"/>
      <c r="DU433" s="172"/>
      <c r="DV433" s="172"/>
      <c r="DW433" s="172"/>
      <c r="DX433" s="172"/>
      <c r="DZ433" s="172"/>
      <c r="EA433" s="172"/>
      <c r="EK433" s="172"/>
      <c r="EL433" s="172"/>
      <c r="EM433" s="172"/>
      <c r="EN433" s="172"/>
      <c r="EO433" s="172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  <c r="AML433"/>
      <c r="AMM433"/>
      <c r="AMN433"/>
      <c r="AMO433"/>
      <c r="AMP433"/>
      <c r="AMQ433"/>
      <c r="AMR433"/>
      <c r="AMS433"/>
      <c r="AMT433"/>
      <c r="AMU433"/>
      <c r="AMV433"/>
      <c r="AMW433"/>
      <c r="AMX433"/>
      <c r="AMY433"/>
      <c r="AMZ433"/>
      <c r="ANA433"/>
      <c r="ANB433"/>
      <c r="ANC433"/>
      <c r="AND433"/>
      <c r="ANE433"/>
      <c r="ANF433"/>
      <c r="ANG433"/>
      <c r="ANH433"/>
      <c r="ANI433"/>
      <c r="ANJ433"/>
    </row>
    <row r="434" spans="1:1050" x14ac:dyDescent="0.2">
      <c r="A434" s="694"/>
      <c r="D434" s="172"/>
      <c r="E434" s="172"/>
      <c r="F434" s="172"/>
      <c r="G434" s="172"/>
      <c r="H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172"/>
      <c r="BN434" s="172"/>
      <c r="BO434" s="172"/>
      <c r="BP434" s="172"/>
      <c r="BQ434" s="172"/>
      <c r="BR434" s="172"/>
      <c r="BS434" s="172"/>
      <c r="BT434" s="172"/>
      <c r="BU434" s="172"/>
      <c r="BV434" s="172"/>
      <c r="BW434" s="172"/>
      <c r="BX434" s="172"/>
      <c r="BY434" s="172"/>
      <c r="BZ434" s="172"/>
      <c r="CA434" s="172"/>
      <c r="CB434" s="172"/>
      <c r="CC434" s="172"/>
      <c r="CD434" s="172"/>
      <c r="CE434" s="172"/>
      <c r="CF434" s="172"/>
      <c r="CG434" s="172"/>
      <c r="CH434" s="172"/>
      <c r="CI434" s="172"/>
      <c r="CJ434" s="172"/>
      <c r="CK434" s="172"/>
      <c r="CL434" s="172"/>
      <c r="CM434" s="172"/>
      <c r="CN434" s="172"/>
      <c r="CO434" s="172"/>
      <c r="CP434" s="172"/>
      <c r="CQ434" s="172"/>
      <c r="CR434" s="172"/>
      <c r="CS434" s="172"/>
      <c r="CT434" s="172"/>
      <c r="CU434" s="172"/>
      <c r="DA434" s="172"/>
      <c r="DG434" s="172"/>
      <c r="DI434" s="172"/>
      <c r="DJ434" s="172"/>
      <c r="DK434" s="172"/>
      <c r="DL434" s="172"/>
      <c r="DM434" s="172"/>
      <c r="DN434" s="172"/>
      <c r="DO434" s="172"/>
      <c r="DP434" s="172"/>
      <c r="DQ434" s="172"/>
      <c r="DR434" s="172"/>
      <c r="DS434" s="172"/>
      <c r="DT434" s="172"/>
      <c r="DU434" s="172"/>
      <c r="DV434" s="172"/>
      <c r="DW434" s="172"/>
      <c r="DX434" s="172"/>
      <c r="DZ434" s="172"/>
      <c r="EA434" s="172"/>
      <c r="EK434" s="172"/>
      <c r="EL434" s="172"/>
      <c r="EM434" s="172"/>
      <c r="EN434" s="172"/>
      <c r="EO434" s="172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  <c r="AMK434"/>
      <c r="AML434"/>
      <c r="AMM434"/>
      <c r="AMN434"/>
      <c r="AMO434"/>
      <c r="AMP434"/>
      <c r="AMQ434"/>
      <c r="AMR434"/>
      <c r="AMS434"/>
      <c r="AMT434"/>
      <c r="AMU434"/>
      <c r="AMV434"/>
      <c r="AMW434"/>
      <c r="AMX434"/>
      <c r="AMY434"/>
      <c r="AMZ434"/>
      <c r="ANA434"/>
      <c r="ANB434"/>
      <c r="ANC434"/>
      <c r="AND434"/>
      <c r="ANE434"/>
      <c r="ANF434"/>
      <c r="ANG434"/>
      <c r="ANH434"/>
      <c r="ANI434"/>
      <c r="ANJ434"/>
    </row>
    <row r="435" spans="1:1050" x14ac:dyDescent="0.2">
      <c r="A435" s="694"/>
      <c r="D435" s="172"/>
      <c r="E435" s="172"/>
      <c r="F435" s="172"/>
      <c r="G435" s="172"/>
      <c r="H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172"/>
      <c r="AO435" s="172"/>
      <c r="AP435" s="172"/>
      <c r="AQ435" s="172"/>
      <c r="AR435" s="172"/>
      <c r="AS435" s="172"/>
      <c r="AT435" s="172"/>
      <c r="AU435" s="172"/>
      <c r="AV435" s="172"/>
      <c r="AW435" s="172"/>
      <c r="AX435" s="172"/>
      <c r="AY435" s="172"/>
      <c r="AZ435" s="172"/>
      <c r="BA435" s="172"/>
      <c r="BB435" s="172"/>
      <c r="BC435" s="172"/>
      <c r="BD435" s="172"/>
      <c r="BE435" s="172"/>
      <c r="BF435" s="172"/>
      <c r="BG435" s="172"/>
      <c r="BH435" s="172"/>
      <c r="BI435" s="172"/>
      <c r="BJ435" s="172"/>
      <c r="BK435" s="172"/>
      <c r="BL435" s="172"/>
      <c r="BM435" s="172"/>
      <c r="BN435" s="172"/>
      <c r="BO435" s="172"/>
      <c r="BP435" s="172"/>
      <c r="BQ435" s="172"/>
      <c r="BR435" s="172"/>
      <c r="BS435" s="172"/>
      <c r="BT435" s="172"/>
      <c r="BU435" s="172"/>
      <c r="BV435" s="172"/>
      <c r="BW435" s="172"/>
      <c r="BX435" s="172"/>
      <c r="BY435" s="172"/>
      <c r="BZ435" s="172"/>
      <c r="CA435" s="172"/>
      <c r="CB435" s="172"/>
      <c r="CC435" s="172"/>
      <c r="CD435" s="172"/>
      <c r="CE435" s="172"/>
      <c r="CF435" s="172"/>
      <c r="CG435" s="172"/>
      <c r="CH435" s="172"/>
      <c r="CI435" s="172"/>
      <c r="CJ435" s="172"/>
      <c r="CK435" s="172"/>
      <c r="CL435" s="172"/>
      <c r="CM435" s="172"/>
      <c r="CN435" s="172"/>
      <c r="CO435" s="172"/>
      <c r="CP435" s="172"/>
      <c r="CQ435" s="172"/>
      <c r="CR435" s="172"/>
      <c r="CS435" s="172"/>
      <c r="CT435" s="172"/>
      <c r="CU435" s="172"/>
      <c r="DA435" s="172"/>
      <c r="DG435" s="172"/>
      <c r="DI435" s="172"/>
      <c r="DJ435" s="172"/>
      <c r="DK435" s="172"/>
      <c r="DL435" s="172"/>
      <c r="DM435" s="172"/>
      <c r="DN435" s="172"/>
      <c r="DO435" s="172"/>
      <c r="DP435" s="172"/>
      <c r="DQ435" s="172"/>
      <c r="DR435" s="172"/>
      <c r="DS435" s="172"/>
      <c r="DT435" s="172"/>
      <c r="DU435" s="172"/>
      <c r="DV435" s="172"/>
      <c r="DW435" s="172"/>
      <c r="DX435" s="172"/>
      <c r="DZ435" s="172"/>
      <c r="EA435" s="172"/>
      <c r="EK435" s="172"/>
      <c r="EL435" s="172"/>
      <c r="EM435" s="172"/>
      <c r="EN435" s="172"/>
      <c r="EO435" s="172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  <c r="AMK435"/>
      <c r="AML435"/>
      <c r="AMM435"/>
      <c r="AMN435"/>
      <c r="AMO435"/>
      <c r="AMP435"/>
      <c r="AMQ435"/>
      <c r="AMR435"/>
      <c r="AMS435"/>
      <c r="AMT435"/>
      <c r="AMU435"/>
      <c r="AMV435"/>
      <c r="AMW435"/>
      <c r="AMX435"/>
      <c r="AMY435"/>
      <c r="AMZ435"/>
      <c r="ANA435"/>
      <c r="ANB435"/>
      <c r="ANC435"/>
      <c r="AND435"/>
      <c r="ANE435"/>
      <c r="ANF435"/>
      <c r="ANG435"/>
      <c r="ANH435"/>
      <c r="ANI435"/>
      <c r="ANJ435"/>
    </row>
    <row r="436" spans="1:1050" x14ac:dyDescent="0.2">
      <c r="A436" s="694"/>
      <c r="D436" s="172"/>
      <c r="E436" s="172"/>
      <c r="F436" s="172"/>
      <c r="G436" s="172"/>
      <c r="H436" s="172"/>
      <c r="J436" s="172"/>
      <c r="K436" s="172"/>
      <c r="L436" s="172"/>
      <c r="M436" s="172"/>
      <c r="N436" s="172"/>
      <c r="O436" s="172"/>
      <c r="P436" s="172"/>
      <c r="Q436" s="172"/>
      <c r="R436" s="172"/>
      <c r="S436" s="172"/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172"/>
      <c r="AO436" s="172"/>
      <c r="AP436" s="172"/>
      <c r="AQ436" s="172"/>
      <c r="AR436" s="172"/>
      <c r="AS436" s="172"/>
      <c r="AT436" s="172"/>
      <c r="AU436" s="172"/>
      <c r="AV436" s="172"/>
      <c r="AW436" s="172"/>
      <c r="AX436" s="172"/>
      <c r="AY436" s="172"/>
      <c r="AZ436" s="172"/>
      <c r="BA436" s="172"/>
      <c r="BB436" s="172"/>
      <c r="BC436" s="172"/>
      <c r="BD436" s="172"/>
      <c r="BE436" s="172"/>
      <c r="BF436" s="172"/>
      <c r="BG436" s="172"/>
      <c r="BH436" s="172"/>
      <c r="BI436" s="172"/>
      <c r="BJ436" s="172"/>
      <c r="BK436" s="172"/>
      <c r="BL436" s="172"/>
      <c r="BM436" s="172"/>
      <c r="BN436" s="172"/>
      <c r="BO436" s="172"/>
      <c r="BP436" s="172"/>
      <c r="BQ436" s="172"/>
      <c r="BR436" s="172"/>
      <c r="BS436" s="172"/>
      <c r="BT436" s="172"/>
      <c r="BU436" s="172"/>
      <c r="BV436" s="172"/>
      <c r="BW436" s="172"/>
      <c r="BX436" s="172"/>
      <c r="BY436" s="172"/>
      <c r="BZ436" s="172"/>
      <c r="CA436" s="172"/>
      <c r="CB436" s="172"/>
      <c r="CC436" s="172"/>
      <c r="CD436" s="172"/>
      <c r="CE436" s="172"/>
      <c r="CF436" s="172"/>
      <c r="CG436" s="172"/>
      <c r="CH436" s="172"/>
      <c r="CI436" s="172"/>
      <c r="CJ436" s="172"/>
      <c r="CK436" s="172"/>
      <c r="CL436" s="172"/>
      <c r="CM436" s="172"/>
      <c r="CN436" s="172"/>
      <c r="CO436" s="172"/>
      <c r="CP436" s="172"/>
      <c r="CQ436" s="172"/>
      <c r="CR436" s="172"/>
      <c r="CS436" s="172"/>
      <c r="CT436" s="172"/>
      <c r="CU436" s="172"/>
      <c r="DA436" s="172"/>
      <c r="DG436" s="172"/>
      <c r="DI436" s="172"/>
      <c r="DJ436" s="172"/>
      <c r="DK436" s="172"/>
      <c r="DL436" s="172"/>
      <c r="DM436" s="172"/>
      <c r="DN436" s="172"/>
      <c r="DO436" s="172"/>
      <c r="DP436" s="172"/>
      <c r="DQ436" s="172"/>
      <c r="DR436" s="172"/>
      <c r="DS436" s="172"/>
      <c r="DT436" s="172"/>
      <c r="DU436" s="172"/>
      <c r="DV436" s="172"/>
      <c r="DW436" s="172"/>
      <c r="DX436" s="172"/>
      <c r="DZ436" s="172"/>
      <c r="EA436" s="172"/>
      <c r="EK436" s="172"/>
      <c r="EL436" s="172"/>
      <c r="EM436" s="172"/>
      <c r="EN436" s="172"/>
      <c r="EO436" s="172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  <c r="AMK436"/>
      <c r="AML436"/>
      <c r="AMM436"/>
      <c r="AMN436"/>
      <c r="AMO436"/>
      <c r="AMP436"/>
      <c r="AMQ436"/>
      <c r="AMR436"/>
      <c r="AMS436"/>
      <c r="AMT436"/>
      <c r="AMU436"/>
      <c r="AMV436"/>
      <c r="AMW436"/>
      <c r="AMX436"/>
      <c r="AMY436"/>
      <c r="AMZ436"/>
      <c r="ANA436"/>
      <c r="ANB436"/>
      <c r="ANC436"/>
      <c r="AND436"/>
      <c r="ANE436"/>
      <c r="ANF436"/>
      <c r="ANG436"/>
      <c r="ANH436"/>
      <c r="ANI436"/>
      <c r="ANJ436"/>
    </row>
    <row r="437" spans="1:1050" x14ac:dyDescent="0.2">
      <c r="A437" s="694"/>
      <c r="D437" s="172"/>
      <c r="E437" s="172"/>
      <c r="F437" s="172"/>
      <c r="G437" s="172"/>
      <c r="H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172"/>
      <c r="AO437" s="172"/>
      <c r="AP437" s="172"/>
      <c r="AQ437" s="172"/>
      <c r="AR437" s="172"/>
      <c r="AS437" s="172"/>
      <c r="AT437" s="172"/>
      <c r="AU437" s="172"/>
      <c r="AV437" s="172"/>
      <c r="AW437" s="172"/>
      <c r="AX437" s="172"/>
      <c r="AY437" s="172"/>
      <c r="AZ437" s="172"/>
      <c r="BA437" s="172"/>
      <c r="BB437" s="172"/>
      <c r="BC437" s="172"/>
      <c r="BD437" s="172"/>
      <c r="BE437" s="172"/>
      <c r="BF437" s="172"/>
      <c r="BG437" s="172"/>
      <c r="BH437" s="172"/>
      <c r="BI437" s="172"/>
      <c r="BJ437" s="172"/>
      <c r="BK437" s="172"/>
      <c r="BL437" s="172"/>
      <c r="BM437" s="172"/>
      <c r="BN437" s="172"/>
      <c r="BO437" s="172"/>
      <c r="BP437" s="172"/>
      <c r="BQ437" s="172"/>
      <c r="BR437" s="172"/>
      <c r="BS437" s="172"/>
      <c r="BT437" s="172"/>
      <c r="BU437" s="172"/>
      <c r="BV437" s="172"/>
      <c r="BW437" s="172"/>
      <c r="BX437" s="172"/>
      <c r="BY437" s="172"/>
      <c r="BZ437" s="172"/>
      <c r="CA437" s="172"/>
      <c r="CB437" s="172"/>
      <c r="CC437" s="172"/>
      <c r="CD437" s="172"/>
      <c r="CE437" s="172"/>
      <c r="CF437" s="172"/>
      <c r="CG437" s="172"/>
      <c r="CH437" s="172"/>
      <c r="CI437" s="172"/>
      <c r="CJ437" s="172"/>
      <c r="CK437" s="172"/>
      <c r="CL437" s="172"/>
      <c r="CM437" s="172"/>
      <c r="CN437" s="172"/>
      <c r="CO437" s="172"/>
      <c r="CP437" s="172"/>
      <c r="CQ437" s="172"/>
      <c r="CR437" s="172"/>
      <c r="CS437" s="172"/>
      <c r="CT437" s="172"/>
      <c r="CU437" s="172"/>
      <c r="DA437" s="172"/>
      <c r="DG437" s="172"/>
      <c r="DI437" s="172"/>
      <c r="DJ437" s="172"/>
      <c r="DK437" s="172"/>
      <c r="DL437" s="172"/>
      <c r="DM437" s="172"/>
      <c r="DN437" s="172"/>
      <c r="DO437" s="172"/>
      <c r="DP437" s="172"/>
      <c r="DQ437" s="172"/>
      <c r="DR437" s="172"/>
      <c r="DS437" s="172"/>
      <c r="DT437" s="172"/>
      <c r="DU437" s="172"/>
      <c r="DV437" s="172"/>
      <c r="DW437" s="172"/>
      <c r="DX437" s="172"/>
      <c r="DZ437" s="172"/>
      <c r="EA437" s="172"/>
      <c r="EK437" s="172"/>
      <c r="EL437" s="172"/>
      <c r="EM437" s="172"/>
      <c r="EN437" s="172"/>
      <c r="EO437" s="172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  <c r="AMK437"/>
      <c r="AML437"/>
      <c r="AMM437"/>
      <c r="AMN437"/>
      <c r="AMO437"/>
      <c r="AMP437"/>
      <c r="AMQ437"/>
      <c r="AMR437"/>
      <c r="AMS437"/>
      <c r="AMT437"/>
      <c r="AMU437"/>
      <c r="AMV437"/>
      <c r="AMW437"/>
      <c r="AMX437"/>
      <c r="AMY437"/>
      <c r="AMZ437"/>
      <c r="ANA437"/>
      <c r="ANB437"/>
      <c r="ANC437"/>
      <c r="AND437"/>
      <c r="ANE437"/>
      <c r="ANF437"/>
      <c r="ANG437"/>
      <c r="ANH437"/>
      <c r="ANI437"/>
      <c r="ANJ437"/>
    </row>
    <row r="438" spans="1:1050" x14ac:dyDescent="0.2">
      <c r="A438" s="694"/>
      <c r="D438" s="172"/>
      <c r="E438" s="172"/>
      <c r="F438" s="172"/>
      <c r="G438" s="172"/>
      <c r="H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172"/>
      <c r="AO438" s="172"/>
      <c r="AP438" s="172"/>
      <c r="AQ438" s="172"/>
      <c r="AR438" s="172"/>
      <c r="AS438" s="172"/>
      <c r="AT438" s="172"/>
      <c r="AU438" s="172"/>
      <c r="AV438" s="172"/>
      <c r="AW438" s="172"/>
      <c r="AX438" s="172"/>
      <c r="AY438" s="172"/>
      <c r="AZ438" s="172"/>
      <c r="BA438" s="172"/>
      <c r="BB438" s="172"/>
      <c r="BC438" s="172"/>
      <c r="BD438" s="172"/>
      <c r="BE438" s="172"/>
      <c r="BF438" s="172"/>
      <c r="BG438" s="172"/>
      <c r="BH438" s="172"/>
      <c r="BI438" s="172"/>
      <c r="BJ438" s="172"/>
      <c r="BK438" s="172"/>
      <c r="BL438" s="172"/>
      <c r="BM438" s="172"/>
      <c r="BN438" s="172"/>
      <c r="BO438" s="172"/>
      <c r="BP438" s="172"/>
      <c r="BQ438" s="172"/>
      <c r="BR438" s="172"/>
      <c r="BS438" s="172"/>
      <c r="BT438" s="172"/>
      <c r="BU438" s="172"/>
      <c r="BV438" s="172"/>
      <c r="BW438" s="172"/>
      <c r="BX438" s="172"/>
      <c r="BY438" s="172"/>
      <c r="BZ438" s="172"/>
      <c r="CA438" s="172"/>
      <c r="CB438" s="172"/>
      <c r="CC438" s="172"/>
      <c r="CD438" s="172"/>
      <c r="CE438" s="172"/>
      <c r="CF438" s="172"/>
      <c r="CG438" s="172"/>
      <c r="CH438" s="172"/>
      <c r="CI438" s="172"/>
      <c r="CJ438" s="172"/>
      <c r="CK438" s="172"/>
      <c r="CL438" s="172"/>
      <c r="CM438" s="172"/>
      <c r="CN438" s="172"/>
      <c r="CO438" s="172"/>
      <c r="CP438" s="172"/>
      <c r="CQ438" s="172"/>
      <c r="CR438" s="172"/>
      <c r="CS438" s="172"/>
      <c r="CT438" s="172"/>
      <c r="CU438" s="172"/>
      <c r="DA438" s="172"/>
      <c r="DG438" s="172"/>
      <c r="DI438" s="172"/>
      <c r="DJ438" s="172"/>
      <c r="DK438" s="172"/>
      <c r="DL438" s="172"/>
      <c r="DM438" s="172"/>
      <c r="DN438" s="172"/>
      <c r="DO438" s="172"/>
      <c r="DP438" s="172"/>
      <c r="DQ438" s="172"/>
      <c r="DR438" s="172"/>
      <c r="DS438" s="172"/>
      <c r="DT438" s="172"/>
      <c r="DU438" s="172"/>
      <c r="DV438" s="172"/>
      <c r="DW438" s="172"/>
      <c r="DX438" s="172"/>
      <c r="DZ438" s="172"/>
      <c r="EA438" s="172"/>
      <c r="EK438" s="172"/>
      <c r="EL438" s="172"/>
      <c r="EM438" s="172"/>
      <c r="EN438" s="172"/>
      <c r="EO438" s="172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  <c r="AMK438"/>
      <c r="AML438"/>
      <c r="AMM438"/>
      <c r="AMN438"/>
      <c r="AMO438"/>
      <c r="AMP438"/>
      <c r="AMQ438"/>
      <c r="AMR438"/>
      <c r="AMS438"/>
      <c r="AMT438"/>
      <c r="AMU438"/>
      <c r="AMV438"/>
      <c r="AMW438"/>
      <c r="AMX438"/>
      <c r="AMY438"/>
      <c r="AMZ438"/>
      <c r="ANA438"/>
      <c r="ANB438"/>
      <c r="ANC438"/>
      <c r="AND438"/>
      <c r="ANE438"/>
      <c r="ANF438"/>
      <c r="ANG438"/>
      <c r="ANH438"/>
      <c r="ANI438"/>
      <c r="ANJ438"/>
    </row>
    <row r="439" spans="1:1050" x14ac:dyDescent="0.2">
      <c r="A439" s="694"/>
      <c r="D439" s="172"/>
      <c r="E439" s="172"/>
      <c r="F439" s="172"/>
      <c r="G439" s="172"/>
      <c r="H439" s="172"/>
      <c r="J439" s="172"/>
      <c r="K439" s="172"/>
      <c r="L439" s="172"/>
      <c r="M439" s="172"/>
      <c r="N439" s="172"/>
      <c r="O439" s="172"/>
      <c r="P439" s="172"/>
      <c r="Q439" s="172"/>
      <c r="R439" s="172"/>
      <c r="S439" s="172"/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172"/>
      <c r="AO439" s="172"/>
      <c r="AP439" s="172"/>
      <c r="AQ439" s="172"/>
      <c r="AR439" s="172"/>
      <c r="AS439" s="172"/>
      <c r="AT439" s="172"/>
      <c r="AU439" s="172"/>
      <c r="AV439" s="172"/>
      <c r="AW439" s="172"/>
      <c r="AX439" s="172"/>
      <c r="AY439" s="172"/>
      <c r="AZ439" s="172"/>
      <c r="BA439" s="172"/>
      <c r="BB439" s="172"/>
      <c r="BC439" s="172"/>
      <c r="BD439" s="172"/>
      <c r="BE439" s="172"/>
      <c r="BF439" s="172"/>
      <c r="BG439" s="172"/>
      <c r="BH439" s="172"/>
      <c r="BI439" s="172"/>
      <c r="BJ439" s="172"/>
      <c r="BK439" s="172"/>
      <c r="BL439" s="172"/>
      <c r="BM439" s="172"/>
      <c r="BN439" s="172"/>
      <c r="BO439" s="172"/>
      <c r="BP439" s="172"/>
      <c r="BQ439" s="172"/>
      <c r="BR439" s="172"/>
      <c r="BS439" s="172"/>
      <c r="BT439" s="172"/>
      <c r="BU439" s="172"/>
      <c r="BV439" s="172"/>
      <c r="BW439" s="172"/>
      <c r="BX439" s="172"/>
      <c r="BY439" s="172"/>
      <c r="BZ439" s="172"/>
      <c r="CA439" s="172"/>
      <c r="CB439" s="172"/>
      <c r="CC439" s="172"/>
      <c r="CD439" s="172"/>
      <c r="CE439" s="172"/>
      <c r="CF439" s="172"/>
      <c r="CG439" s="172"/>
      <c r="CH439" s="172"/>
      <c r="CI439" s="172"/>
      <c r="CJ439" s="172"/>
      <c r="CK439" s="172"/>
      <c r="CL439" s="172"/>
      <c r="CM439" s="172"/>
      <c r="CN439" s="172"/>
      <c r="CO439" s="172"/>
      <c r="CP439" s="172"/>
      <c r="CQ439" s="172"/>
      <c r="CR439" s="172"/>
      <c r="CS439" s="172"/>
      <c r="CT439" s="172"/>
      <c r="CU439" s="172"/>
      <c r="DA439" s="172"/>
      <c r="DG439" s="172"/>
      <c r="DI439" s="172"/>
      <c r="DJ439" s="172"/>
      <c r="DK439" s="172"/>
      <c r="DL439" s="172"/>
      <c r="DM439" s="172"/>
      <c r="DN439" s="172"/>
      <c r="DO439" s="172"/>
      <c r="DP439" s="172"/>
      <c r="DQ439" s="172"/>
      <c r="DR439" s="172"/>
      <c r="DS439" s="172"/>
      <c r="DT439" s="172"/>
      <c r="DU439" s="172"/>
      <c r="DV439" s="172"/>
      <c r="DW439" s="172"/>
      <c r="DX439" s="172"/>
      <c r="DZ439" s="172"/>
      <c r="EA439" s="172"/>
      <c r="EK439" s="172"/>
      <c r="EL439" s="172"/>
      <c r="EM439" s="172"/>
      <c r="EN439" s="172"/>
      <c r="EO439" s="172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  <c r="AMK439"/>
      <c r="AML439"/>
      <c r="AMM439"/>
      <c r="AMN439"/>
      <c r="AMO439"/>
      <c r="AMP439"/>
      <c r="AMQ439"/>
      <c r="AMR439"/>
      <c r="AMS439"/>
      <c r="AMT439"/>
      <c r="AMU439"/>
      <c r="AMV439"/>
      <c r="AMW439"/>
      <c r="AMX439"/>
      <c r="AMY439"/>
      <c r="AMZ439"/>
      <c r="ANA439"/>
      <c r="ANB439"/>
      <c r="ANC439"/>
      <c r="AND439"/>
      <c r="ANE439"/>
      <c r="ANF439"/>
      <c r="ANG439"/>
      <c r="ANH439"/>
      <c r="ANI439"/>
      <c r="ANJ439"/>
    </row>
    <row r="440" spans="1:1050" x14ac:dyDescent="0.2">
      <c r="A440" s="694"/>
      <c r="D440" s="172"/>
      <c r="E440" s="172"/>
      <c r="F440" s="172"/>
      <c r="G440" s="172"/>
      <c r="H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  <c r="BI440" s="172"/>
      <c r="BJ440" s="172"/>
      <c r="BK440" s="172"/>
      <c r="BL440" s="172"/>
      <c r="BM440" s="172"/>
      <c r="BN440" s="172"/>
      <c r="BO440" s="172"/>
      <c r="BP440" s="172"/>
      <c r="BQ440" s="172"/>
      <c r="BR440" s="172"/>
      <c r="BS440" s="172"/>
      <c r="BT440" s="172"/>
      <c r="BU440" s="172"/>
      <c r="BV440" s="172"/>
      <c r="BW440" s="172"/>
      <c r="BX440" s="172"/>
      <c r="BY440" s="172"/>
      <c r="BZ440" s="172"/>
      <c r="CA440" s="172"/>
      <c r="CB440" s="172"/>
      <c r="CC440" s="172"/>
      <c r="CD440" s="172"/>
      <c r="CE440" s="172"/>
      <c r="CF440" s="172"/>
      <c r="CG440" s="172"/>
      <c r="CH440" s="172"/>
      <c r="CI440" s="172"/>
      <c r="CJ440" s="172"/>
      <c r="CK440" s="172"/>
      <c r="CL440" s="172"/>
      <c r="CM440" s="172"/>
      <c r="CN440" s="172"/>
      <c r="CO440" s="172"/>
      <c r="CP440" s="172"/>
      <c r="CQ440" s="172"/>
      <c r="CR440" s="172"/>
      <c r="CS440" s="172"/>
      <c r="CT440" s="172"/>
      <c r="CU440" s="172"/>
      <c r="DA440" s="172"/>
      <c r="DG440" s="172"/>
      <c r="DI440" s="172"/>
      <c r="DJ440" s="172"/>
      <c r="DK440" s="172"/>
      <c r="DL440" s="172"/>
      <c r="DM440" s="172"/>
      <c r="DN440" s="172"/>
      <c r="DO440" s="172"/>
      <c r="DP440" s="172"/>
      <c r="DQ440" s="172"/>
      <c r="DR440" s="172"/>
      <c r="DS440" s="172"/>
      <c r="DT440" s="172"/>
      <c r="DU440" s="172"/>
      <c r="DV440" s="172"/>
      <c r="DW440" s="172"/>
      <c r="DX440" s="172"/>
      <c r="DZ440" s="172"/>
      <c r="EA440" s="172"/>
      <c r="EK440" s="172"/>
      <c r="EL440" s="172"/>
      <c r="EM440" s="172"/>
      <c r="EN440" s="172"/>
      <c r="EO440" s="172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  <c r="AMK440"/>
      <c r="AML440"/>
      <c r="AMM440"/>
      <c r="AMN440"/>
      <c r="AMO440"/>
      <c r="AMP440"/>
      <c r="AMQ440"/>
      <c r="AMR440"/>
      <c r="AMS440"/>
      <c r="AMT440"/>
      <c r="AMU440"/>
      <c r="AMV440"/>
      <c r="AMW440"/>
      <c r="AMX440"/>
      <c r="AMY440"/>
      <c r="AMZ440"/>
      <c r="ANA440"/>
      <c r="ANB440"/>
      <c r="ANC440"/>
      <c r="AND440"/>
      <c r="ANE440"/>
      <c r="ANF440"/>
      <c r="ANG440"/>
      <c r="ANH440"/>
      <c r="ANI440"/>
      <c r="ANJ440"/>
    </row>
    <row r="441" spans="1:1050" x14ac:dyDescent="0.2">
      <c r="A441" s="694"/>
      <c r="D441" s="172"/>
      <c r="E441" s="172"/>
      <c r="F441" s="172"/>
      <c r="G441" s="172"/>
      <c r="H441" s="172"/>
      <c r="J441" s="172"/>
      <c r="K441" s="172"/>
      <c r="L441" s="172"/>
      <c r="M441" s="172"/>
      <c r="N441" s="172"/>
      <c r="O441" s="172"/>
      <c r="P441" s="172"/>
      <c r="Q441" s="172"/>
      <c r="R441" s="172"/>
      <c r="S441" s="172"/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172"/>
      <c r="AQ441" s="172"/>
      <c r="AR441" s="172"/>
      <c r="AS441" s="172"/>
      <c r="AT441" s="172"/>
      <c r="AU441" s="172"/>
      <c r="AV441" s="172"/>
      <c r="AW441" s="172"/>
      <c r="AX441" s="172"/>
      <c r="AY441" s="172"/>
      <c r="AZ441" s="172"/>
      <c r="BA441" s="172"/>
      <c r="BB441" s="172"/>
      <c r="BC441" s="172"/>
      <c r="BD441" s="172"/>
      <c r="BE441" s="172"/>
      <c r="BF441" s="172"/>
      <c r="BG441" s="172"/>
      <c r="BH441" s="172"/>
      <c r="BI441" s="172"/>
      <c r="BJ441" s="172"/>
      <c r="BK441" s="172"/>
      <c r="BL441" s="172"/>
      <c r="BM441" s="172"/>
      <c r="BN441" s="172"/>
      <c r="BO441" s="172"/>
      <c r="BP441" s="172"/>
      <c r="BQ441" s="172"/>
      <c r="BR441" s="172"/>
      <c r="BS441" s="172"/>
      <c r="BT441" s="172"/>
      <c r="BU441" s="172"/>
      <c r="BV441" s="172"/>
      <c r="BW441" s="172"/>
      <c r="BX441" s="172"/>
      <c r="BY441" s="172"/>
      <c r="BZ441" s="172"/>
      <c r="CA441" s="172"/>
      <c r="CB441" s="172"/>
      <c r="CC441" s="172"/>
      <c r="CD441" s="172"/>
      <c r="CE441" s="172"/>
      <c r="CF441" s="172"/>
      <c r="CG441" s="172"/>
      <c r="CH441" s="172"/>
      <c r="CI441" s="172"/>
      <c r="CJ441" s="172"/>
      <c r="CK441" s="172"/>
      <c r="CL441" s="172"/>
      <c r="CM441" s="172"/>
      <c r="CN441" s="172"/>
      <c r="CO441" s="172"/>
      <c r="CP441" s="172"/>
      <c r="CQ441" s="172"/>
      <c r="CR441" s="172"/>
      <c r="CS441" s="172"/>
      <c r="CT441" s="172"/>
      <c r="CU441" s="172"/>
      <c r="DA441" s="172"/>
      <c r="DG441" s="172"/>
      <c r="DI441" s="172"/>
      <c r="DJ441" s="172"/>
      <c r="DK441" s="172"/>
      <c r="DL441" s="172"/>
      <c r="DM441" s="172"/>
      <c r="DN441" s="172"/>
      <c r="DO441" s="172"/>
      <c r="DP441" s="172"/>
      <c r="DQ441" s="172"/>
      <c r="DR441" s="172"/>
      <c r="DS441" s="172"/>
      <c r="DT441" s="172"/>
      <c r="DU441" s="172"/>
      <c r="DV441" s="172"/>
      <c r="DW441" s="172"/>
      <c r="DX441" s="172"/>
      <c r="DZ441" s="172"/>
      <c r="EA441" s="172"/>
      <c r="EK441" s="172"/>
      <c r="EL441" s="172"/>
      <c r="EM441" s="172"/>
      <c r="EN441" s="172"/>
      <c r="EO441" s="172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  <c r="AMK441"/>
      <c r="AML441"/>
      <c r="AMM441"/>
      <c r="AMN441"/>
      <c r="AMO441"/>
      <c r="AMP441"/>
      <c r="AMQ441"/>
      <c r="AMR441"/>
      <c r="AMS441"/>
      <c r="AMT441"/>
      <c r="AMU441"/>
      <c r="AMV441"/>
      <c r="AMW441"/>
      <c r="AMX441"/>
      <c r="AMY441"/>
      <c r="AMZ441"/>
      <c r="ANA441"/>
      <c r="ANB441"/>
      <c r="ANC441"/>
      <c r="AND441"/>
      <c r="ANE441"/>
      <c r="ANF441"/>
      <c r="ANG441"/>
      <c r="ANH441"/>
      <c r="ANI441"/>
      <c r="ANJ441"/>
    </row>
    <row r="442" spans="1:1050" x14ac:dyDescent="0.2">
      <c r="A442" s="694"/>
      <c r="D442" s="172"/>
      <c r="E442" s="172"/>
      <c r="F442" s="172"/>
      <c r="G442" s="172"/>
      <c r="H442" s="172"/>
      <c r="J442" s="172"/>
      <c r="K442" s="172"/>
      <c r="L442" s="172"/>
      <c r="M442" s="172"/>
      <c r="N442" s="172"/>
      <c r="O442" s="172"/>
      <c r="P442" s="172"/>
      <c r="Q442" s="172"/>
      <c r="R442" s="172"/>
      <c r="S442" s="172"/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172"/>
      <c r="AQ442" s="172"/>
      <c r="AR442" s="172"/>
      <c r="AS442" s="172"/>
      <c r="AT442" s="172"/>
      <c r="AU442" s="172"/>
      <c r="AV442" s="172"/>
      <c r="AW442" s="172"/>
      <c r="AX442" s="172"/>
      <c r="AY442" s="172"/>
      <c r="AZ442" s="172"/>
      <c r="BA442" s="172"/>
      <c r="BB442" s="172"/>
      <c r="BC442" s="172"/>
      <c r="BD442" s="172"/>
      <c r="BE442" s="172"/>
      <c r="BF442" s="172"/>
      <c r="BG442" s="172"/>
      <c r="BH442" s="172"/>
      <c r="BI442" s="172"/>
      <c r="BJ442" s="172"/>
      <c r="BK442" s="172"/>
      <c r="BL442" s="172"/>
      <c r="BM442" s="172"/>
      <c r="BN442" s="172"/>
      <c r="BO442" s="172"/>
      <c r="BP442" s="172"/>
      <c r="BQ442" s="172"/>
      <c r="BR442" s="172"/>
      <c r="BS442" s="172"/>
      <c r="BT442" s="172"/>
      <c r="BU442" s="172"/>
      <c r="BV442" s="172"/>
      <c r="BW442" s="172"/>
      <c r="BX442" s="172"/>
      <c r="BY442" s="172"/>
      <c r="BZ442" s="172"/>
      <c r="CA442" s="172"/>
      <c r="CB442" s="172"/>
      <c r="CC442" s="172"/>
      <c r="CD442" s="172"/>
      <c r="CE442" s="172"/>
      <c r="CF442" s="172"/>
      <c r="CG442" s="172"/>
      <c r="CH442" s="172"/>
      <c r="CI442" s="172"/>
      <c r="CJ442" s="172"/>
      <c r="CK442" s="172"/>
      <c r="CL442" s="172"/>
      <c r="CM442" s="172"/>
      <c r="CN442" s="172"/>
      <c r="CO442" s="172"/>
      <c r="CP442" s="172"/>
      <c r="CQ442" s="172"/>
      <c r="CR442" s="172"/>
      <c r="CS442" s="172"/>
      <c r="CT442" s="172"/>
      <c r="CU442" s="172"/>
      <c r="DA442" s="172"/>
      <c r="DG442" s="172"/>
      <c r="DI442" s="172"/>
      <c r="DJ442" s="172"/>
      <c r="DK442" s="172"/>
      <c r="DL442" s="172"/>
      <c r="DM442" s="172"/>
      <c r="DN442" s="172"/>
      <c r="DO442" s="172"/>
      <c r="DP442" s="172"/>
      <c r="DQ442" s="172"/>
      <c r="DR442" s="172"/>
      <c r="DS442" s="172"/>
      <c r="DT442" s="172"/>
      <c r="DU442" s="172"/>
      <c r="DV442" s="172"/>
      <c r="DW442" s="172"/>
      <c r="DX442" s="172"/>
      <c r="DZ442" s="172"/>
      <c r="EA442" s="172"/>
      <c r="EK442" s="172"/>
      <c r="EL442" s="172"/>
      <c r="EM442" s="172"/>
      <c r="EN442" s="172"/>
      <c r="EO442" s="17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  <c r="AMK442"/>
      <c r="AML442"/>
      <c r="AMM442"/>
      <c r="AMN442"/>
      <c r="AMO442"/>
      <c r="AMP442"/>
      <c r="AMQ442"/>
      <c r="AMR442"/>
      <c r="AMS442"/>
      <c r="AMT442"/>
      <c r="AMU442"/>
      <c r="AMV442"/>
      <c r="AMW442"/>
      <c r="AMX442"/>
      <c r="AMY442"/>
      <c r="AMZ442"/>
      <c r="ANA442"/>
      <c r="ANB442"/>
      <c r="ANC442"/>
      <c r="AND442"/>
      <c r="ANE442"/>
      <c r="ANF442"/>
      <c r="ANG442"/>
      <c r="ANH442"/>
      <c r="ANI442"/>
      <c r="ANJ442"/>
    </row>
    <row r="443" spans="1:1050" x14ac:dyDescent="0.2">
      <c r="A443" s="694"/>
      <c r="D443" s="172"/>
      <c r="E443" s="172"/>
      <c r="F443" s="172"/>
      <c r="G443" s="172"/>
      <c r="H443" s="172"/>
      <c r="J443" s="172"/>
      <c r="K443" s="172"/>
      <c r="L443" s="172"/>
      <c r="M443" s="172"/>
      <c r="N443" s="172"/>
      <c r="O443" s="172"/>
      <c r="P443" s="172"/>
      <c r="Q443" s="172"/>
      <c r="R443" s="172"/>
      <c r="S443" s="172"/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172"/>
      <c r="AQ443" s="172"/>
      <c r="AR443" s="172"/>
      <c r="AS443" s="172"/>
      <c r="AT443" s="172"/>
      <c r="AU443" s="172"/>
      <c r="AV443" s="172"/>
      <c r="AW443" s="172"/>
      <c r="AX443" s="172"/>
      <c r="AY443" s="172"/>
      <c r="AZ443" s="172"/>
      <c r="BA443" s="172"/>
      <c r="BB443" s="172"/>
      <c r="BC443" s="172"/>
      <c r="BD443" s="172"/>
      <c r="BE443" s="172"/>
      <c r="BF443" s="172"/>
      <c r="BG443" s="172"/>
      <c r="BH443" s="172"/>
      <c r="BI443" s="172"/>
      <c r="BJ443" s="172"/>
      <c r="BK443" s="172"/>
      <c r="BL443" s="172"/>
      <c r="BM443" s="172"/>
      <c r="BN443" s="172"/>
      <c r="BO443" s="172"/>
      <c r="BP443" s="172"/>
      <c r="BQ443" s="172"/>
      <c r="BR443" s="172"/>
      <c r="BS443" s="172"/>
      <c r="BT443" s="172"/>
      <c r="BU443" s="172"/>
      <c r="BV443" s="172"/>
      <c r="BW443" s="172"/>
      <c r="BX443" s="172"/>
      <c r="BY443" s="172"/>
      <c r="BZ443" s="172"/>
      <c r="CA443" s="172"/>
      <c r="CB443" s="172"/>
      <c r="CC443" s="172"/>
      <c r="CD443" s="172"/>
      <c r="CE443" s="172"/>
      <c r="CF443" s="172"/>
      <c r="CG443" s="172"/>
      <c r="CH443" s="172"/>
      <c r="CI443" s="172"/>
      <c r="CJ443" s="172"/>
      <c r="CK443" s="172"/>
      <c r="CL443" s="172"/>
      <c r="CM443" s="172"/>
      <c r="CN443" s="172"/>
      <c r="CO443" s="172"/>
      <c r="CP443" s="172"/>
      <c r="CQ443" s="172"/>
      <c r="CR443" s="172"/>
      <c r="CS443" s="172"/>
      <c r="CT443" s="172"/>
      <c r="CU443" s="172"/>
      <c r="DA443" s="172"/>
      <c r="DG443" s="172"/>
      <c r="DI443" s="172"/>
      <c r="DJ443" s="172"/>
      <c r="DK443" s="172"/>
      <c r="DL443" s="172"/>
      <c r="DM443" s="172"/>
      <c r="DN443" s="172"/>
      <c r="DO443" s="172"/>
      <c r="DP443" s="172"/>
      <c r="DQ443" s="172"/>
      <c r="DR443" s="172"/>
      <c r="DS443" s="172"/>
      <c r="DT443" s="172"/>
      <c r="DU443" s="172"/>
      <c r="DV443" s="172"/>
      <c r="DW443" s="172"/>
      <c r="DX443" s="172"/>
      <c r="DZ443" s="172"/>
      <c r="EA443" s="172"/>
      <c r="EK443" s="172"/>
      <c r="EL443" s="172"/>
      <c r="EM443" s="172"/>
      <c r="EN443" s="172"/>
      <c r="EO443" s="172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  <c r="AMK443"/>
      <c r="AML443"/>
      <c r="AMM443"/>
      <c r="AMN443"/>
      <c r="AMO443"/>
      <c r="AMP443"/>
      <c r="AMQ443"/>
      <c r="AMR443"/>
      <c r="AMS443"/>
      <c r="AMT443"/>
      <c r="AMU443"/>
      <c r="AMV443"/>
      <c r="AMW443"/>
      <c r="AMX443"/>
      <c r="AMY443"/>
      <c r="AMZ443"/>
      <c r="ANA443"/>
      <c r="ANB443"/>
      <c r="ANC443"/>
      <c r="AND443"/>
      <c r="ANE443"/>
      <c r="ANF443"/>
      <c r="ANG443"/>
      <c r="ANH443"/>
      <c r="ANI443"/>
      <c r="ANJ443"/>
    </row>
    <row r="444" spans="1:1050" x14ac:dyDescent="0.2">
      <c r="A444" s="694"/>
      <c r="D444" s="172"/>
      <c r="E444" s="172"/>
      <c r="F444" s="172"/>
      <c r="G444" s="172"/>
      <c r="H444" s="172"/>
      <c r="J444" s="172"/>
      <c r="K444" s="172"/>
      <c r="L444" s="172"/>
      <c r="M444" s="172"/>
      <c r="N444" s="172"/>
      <c r="O444" s="172"/>
      <c r="P444" s="172"/>
      <c r="Q444" s="172"/>
      <c r="R444" s="172"/>
      <c r="S444" s="172"/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/>
      <c r="AT444" s="172"/>
      <c r="AU444" s="172"/>
      <c r="AV444" s="172"/>
      <c r="AW444" s="172"/>
      <c r="AX444" s="172"/>
      <c r="AY444" s="172"/>
      <c r="AZ444" s="172"/>
      <c r="BA444" s="172"/>
      <c r="BB444" s="172"/>
      <c r="BC444" s="172"/>
      <c r="BD444" s="172"/>
      <c r="BE444" s="172"/>
      <c r="BF444" s="172"/>
      <c r="BG444" s="172"/>
      <c r="BH444" s="172"/>
      <c r="BI444" s="172"/>
      <c r="BJ444" s="172"/>
      <c r="BK444" s="172"/>
      <c r="BL444" s="172"/>
      <c r="BM444" s="172"/>
      <c r="BN444" s="172"/>
      <c r="BO444" s="172"/>
      <c r="BP444" s="172"/>
      <c r="BQ444" s="172"/>
      <c r="BR444" s="172"/>
      <c r="BS444" s="172"/>
      <c r="BT444" s="172"/>
      <c r="BU444" s="172"/>
      <c r="BV444" s="172"/>
      <c r="BW444" s="172"/>
      <c r="BX444" s="172"/>
      <c r="BY444" s="172"/>
      <c r="BZ444" s="172"/>
      <c r="CA444" s="172"/>
      <c r="CB444" s="172"/>
      <c r="CC444" s="172"/>
      <c r="CD444" s="172"/>
      <c r="CE444" s="172"/>
      <c r="CF444" s="172"/>
      <c r="CG444" s="172"/>
      <c r="CH444" s="172"/>
      <c r="CI444" s="172"/>
      <c r="CJ444" s="172"/>
      <c r="CK444" s="172"/>
      <c r="CL444" s="172"/>
      <c r="CM444" s="172"/>
      <c r="CN444" s="172"/>
      <c r="CO444" s="172"/>
      <c r="CP444" s="172"/>
      <c r="CQ444" s="172"/>
      <c r="CR444" s="172"/>
      <c r="CS444" s="172"/>
      <c r="CT444" s="172"/>
      <c r="CU444" s="172"/>
      <c r="DA444" s="172"/>
      <c r="DG444" s="172"/>
      <c r="DI444" s="172"/>
      <c r="DJ444" s="172"/>
      <c r="DK444" s="172"/>
      <c r="DL444" s="172"/>
      <c r="DM444" s="172"/>
      <c r="DN444" s="172"/>
      <c r="DO444" s="172"/>
      <c r="DP444" s="172"/>
      <c r="DQ444" s="172"/>
      <c r="DR444" s="172"/>
      <c r="DS444" s="172"/>
      <c r="DT444" s="172"/>
      <c r="DU444" s="172"/>
      <c r="DV444" s="172"/>
      <c r="DW444" s="172"/>
      <c r="DX444" s="172"/>
      <c r="DZ444" s="172"/>
      <c r="EA444" s="172"/>
      <c r="EK444" s="172"/>
      <c r="EL444" s="172"/>
      <c r="EM444" s="172"/>
      <c r="EN444" s="172"/>
      <c r="EO444" s="172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  <c r="AMK444"/>
      <c r="AML444"/>
      <c r="AMM444"/>
      <c r="AMN444"/>
      <c r="AMO444"/>
      <c r="AMP444"/>
      <c r="AMQ444"/>
      <c r="AMR444"/>
      <c r="AMS444"/>
      <c r="AMT444"/>
      <c r="AMU444"/>
      <c r="AMV444"/>
      <c r="AMW444"/>
      <c r="AMX444"/>
      <c r="AMY444"/>
      <c r="AMZ444"/>
      <c r="ANA444"/>
      <c r="ANB444"/>
      <c r="ANC444"/>
      <c r="AND444"/>
      <c r="ANE444"/>
      <c r="ANF444"/>
      <c r="ANG444"/>
      <c r="ANH444"/>
      <c r="ANI444"/>
      <c r="ANJ444"/>
    </row>
    <row r="445" spans="1:1050" x14ac:dyDescent="0.2">
      <c r="A445" s="694"/>
      <c r="D445" s="172"/>
      <c r="E445" s="172"/>
      <c r="F445" s="172"/>
      <c r="G445" s="172"/>
      <c r="H445" s="172"/>
      <c r="J445" s="172"/>
      <c r="K445" s="172"/>
      <c r="L445" s="172"/>
      <c r="M445" s="172"/>
      <c r="N445" s="172"/>
      <c r="O445" s="172"/>
      <c r="P445" s="172"/>
      <c r="Q445" s="172"/>
      <c r="R445" s="172"/>
      <c r="S445" s="172"/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172"/>
      <c r="AQ445" s="172"/>
      <c r="AR445" s="172"/>
      <c r="AS445" s="172"/>
      <c r="AT445" s="172"/>
      <c r="AU445" s="172"/>
      <c r="AV445" s="172"/>
      <c r="AW445" s="172"/>
      <c r="AX445" s="172"/>
      <c r="AY445" s="172"/>
      <c r="AZ445" s="172"/>
      <c r="BA445" s="172"/>
      <c r="BB445" s="172"/>
      <c r="BC445" s="172"/>
      <c r="BD445" s="172"/>
      <c r="BE445" s="172"/>
      <c r="BF445" s="172"/>
      <c r="BG445" s="172"/>
      <c r="BH445" s="172"/>
      <c r="BI445" s="172"/>
      <c r="BJ445" s="172"/>
      <c r="BK445" s="172"/>
      <c r="BL445" s="172"/>
      <c r="BM445" s="172"/>
      <c r="BN445" s="172"/>
      <c r="BO445" s="172"/>
      <c r="BP445" s="172"/>
      <c r="BQ445" s="172"/>
      <c r="BR445" s="172"/>
      <c r="BS445" s="172"/>
      <c r="BT445" s="172"/>
      <c r="BU445" s="172"/>
      <c r="BV445" s="172"/>
      <c r="BW445" s="172"/>
      <c r="BX445" s="172"/>
      <c r="BY445" s="172"/>
      <c r="BZ445" s="172"/>
      <c r="CA445" s="172"/>
      <c r="CB445" s="172"/>
      <c r="CC445" s="172"/>
      <c r="CD445" s="172"/>
      <c r="CE445" s="172"/>
      <c r="CF445" s="172"/>
      <c r="CG445" s="172"/>
      <c r="CH445" s="172"/>
      <c r="CI445" s="172"/>
      <c r="CJ445" s="172"/>
      <c r="CK445" s="172"/>
      <c r="CL445" s="172"/>
      <c r="CM445" s="172"/>
      <c r="CN445" s="172"/>
      <c r="CO445" s="172"/>
      <c r="CP445" s="172"/>
      <c r="CQ445" s="172"/>
      <c r="CR445" s="172"/>
      <c r="CS445" s="172"/>
      <c r="CT445" s="172"/>
      <c r="CU445" s="172"/>
      <c r="DA445" s="172"/>
      <c r="DG445" s="172"/>
      <c r="DI445" s="172"/>
      <c r="DJ445" s="172"/>
      <c r="DK445" s="172"/>
      <c r="DL445" s="172"/>
      <c r="DM445" s="172"/>
      <c r="DN445" s="172"/>
      <c r="DO445" s="172"/>
      <c r="DP445" s="172"/>
      <c r="DQ445" s="172"/>
      <c r="DR445" s="172"/>
      <c r="DS445" s="172"/>
      <c r="DT445" s="172"/>
      <c r="DU445" s="172"/>
      <c r="DV445" s="172"/>
      <c r="DW445" s="172"/>
      <c r="DX445" s="172"/>
      <c r="DZ445" s="172"/>
      <c r="EA445" s="172"/>
      <c r="EK445" s="172"/>
      <c r="EL445" s="172"/>
      <c r="EM445" s="172"/>
      <c r="EN445" s="172"/>
      <c r="EO445" s="172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  <c r="AMK445"/>
      <c r="AML445"/>
      <c r="AMM445"/>
      <c r="AMN445"/>
      <c r="AMO445"/>
      <c r="AMP445"/>
      <c r="AMQ445"/>
      <c r="AMR445"/>
      <c r="AMS445"/>
      <c r="AMT445"/>
      <c r="AMU445"/>
      <c r="AMV445"/>
      <c r="AMW445"/>
      <c r="AMX445"/>
      <c r="AMY445"/>
      <c r="AMZ445"/>
      <c r="ANA445"/>
      <c r="ANB445"/>
      <c r="ANC445"/>
      <c r="AND445"/>
      <c r="ANE445"/>
      <c r="ANF445"/>
      <c r="ANG445"/>
      <c r="ANH445"/>
      <c r="ANI445"/>
      <c r="ANJ445"/>
    </row>
    <row r="446" spans="1:1050" x14ac:dyDescent="0.2">
      <c r="A446" s="694"/>
      <c r="D446" s="172"/>
      <c r="E446" s="172"/>
      <c r="F446" s="172"/>
      <c r="G446" s="172"/>
      <c r="H446" s="172"/>
      <c r="J446" s="172"/>
      <c r="K446" s="172"/>
      <c r="L446" s="172"/>
      <c r="M446" s="172"/>
      <c r="N446" s="172"/>
      <c r="O446" s="172"/>
      <c r="P446" s="172"/>
      <c r="Q446" s="172"/>
      <c r="R446" s="172"/>
      <c r="S446" s="172"/>
      <c r="T446" s="172"/>
      <c r="U446" s="172"/>
      <c r="V446" s="172"/>
      <c r="W446" s="172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172"/>
      <c r="AQ446" s="172"/>
      <c r="AR446" s="172"/>
      <c r="AS446" s="172"/>
      <c r="AT446" s="172"/>
      <c r="AU446" s="172"/>
      <c r="AV446" s="172"/>
      <c r="AW446" s="172"/>
      <c r="AX446" s="172"/>
      <c r="AY446" s="172"/>
      <c r="AZ446" s="172"/>
      <c r="BA446" s="172"/>
      <c r="BB446" s="172"/>
      <c r="BC446" s="172"/>
      <c r="BD446" s="172"/>
      <c r="BE446" s="172"/>
      <c r="BF446" s="172"/>
      <c r="BG446" s="172"/>
      <c r="BH446" s="172"/>
      <c r="BI446" s="172"/>
      <c r="BJ446" s="172"/>
      <c r="BK446" s="172"/>
      <c r="BL446" s="172"/>
      <c r="BM446" s="172"/>
      <c r="BN446" s="172"/>
      <c r="BO446" s="172"/>
      <c r="BP446" s="172"/>
      <c r="BQ446" s="172"/>
      <c r="BR446" s="172"/>
      <c r="BS446" s="172"/>
      <c r="BT446" s="172"/>
      <c r="BU446" s="172"/>
      <c r="BV446" s="172"/>
      <c r="BW446" s="172"/>
      <c r="BX446" s="172"/>
      <c r="BY446" s="172"/>
      <c r="BZ446" s="172"/>
      <c r="CA446" s="172"/>
      <c r="CB446" s="172"/>
      <c r="CC446" s="172"/>
      <c r="CD446" s="172"/>
      <c r="CE446" s="172"/>
      <c r="CF446" s="172"/>
      <c r="CG446" s="172"/>
      <c r="CH446" s="172"/>
      <c r="CI446" s="172"/>
      <c r="CJ446" s="172"/>
      <c r="CK446" s="172"/>
      <c r="CL446" s="172"/>
      <c r="CM446" s="172"/>
      <c r="CN446" s="172"/>
      <c r="CO446" s="172"/>
      <c r="CP446" s="172"/>
      <c r="CQ446" s="172"/>
      <c r="CR446" s="172"/>
      <c r="CS446" s="172"/>
      <c r="CT446" s="172"/>
      <c r="CU446" s="172"/>
      <c r="DA446" s="172"/>
      <c r="DG446" s="172"/>
      <c r="DI446" s="172"/>
      <c r="DJ446" s="172"/>
      <c r="DK446" s="172"/>
      <c r="DL446" s="172"/>
      <c r="DM446" s="172"/>
      <c r="DN446" s="172"/>
      <c r="DO446" s="172"/>
      <c r="DP446" s="172"/>
      <c r="DQ446" s="172"/>
      <c r="DR446" s="172"/>
      <c r="DS446" s="172"/>
      <c r="DT446" s="172"/>
      <c r="DU446" s="172"/>
      <c r="DV446" s="172"/>
      <c r="DW446" s="172"/>
      <c r="DX446" s="172"/>
      <c r="DZ446" s="172"/>
      <c r="EA446" s="172"/>
      <c r="EK446" s="172"/>
      <c r="EL446" s="172"/>
      <c r="EM446" s="172"/>
      <c r="EN446" s="172"/>
      <c r="EO446" s="172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  <c r="AMK446"/>
      <c r="AML446"/>
      <c r="AMM446"/>
      <c r="AMN446"/>
      <c r="AMO446"/>
      <c r="AMP446"/>
      <c r="AMQ446"/>
      <c r="AMR446"/>
      <c r="AMS446"/>
      <c r="AMT446"/>
      <c r="AMU446"/>
      <c r="AMV446"/>
      <c r="AMW446"/>
      <c r="AMX446"/>
      <c r="AMY446"/>
      <c r="AMZ446"/>
      <c r="ANA446"/>
      <c r="ANB446"/>
      <c r="ANC446"/>
      <c r="AND446"/>
      <c r="ANE446"/>
      <c r="ANF446"/>
      <c r="ANG446"/>
      <c r="ANH446"/>
      <c r="ANI446"/>
      <c r="ANJ446"/>
    </row>
    <row r="447" spans="1:1050" x14ac:dyDescent="0.2">
      <c r="A447" s="694"/>
      <c r="D447" s="172"/>
      <c r="E447" s="172"/>
      <c r="F447" s="172"/>
      <c r="G447" s="172"/>
      <c r="H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172"/>
      <c r="AO447" s="172"/>
      <c r="AP447" s="172"/>
      <c r="AQ447" s="172"/>
      <c r="AR447" s="172"/>
      <c r="AS447" s="172"/>
      <c r="AT447" s="172"/>
      <c r="AU447" s="172"/>
      <c r="AV447" s="172"/>
      <c r="AW447" s="172"/>
      <c r="AX447" s="172"/>
      <c r="AY447" s="172"/>
      <c r="AZ447" s="172"/>
      <c r="BA447" s="172"/>
      <c r="BB447" s="172"/>
      <c r="BC447" s="172"/>
      <c r="BD447" s="172"/>
      <c r="BE447" s="172"/>
      <c r="BF447" s="172"/>
      <c r="BG447" s="172"/>
      <c r="BH447" s="172"/>
      <c r="BI447" s="172"/>
      <c r="BJ447" s="172"/>
      <c r="BK447" s="172"/>
      <c r="BL447" s="172"/>
      <c r="BM447" s="172"/>
      <c r="BN447" s="172"/>
      <c r="BO447" s="172"/>
      <c r="BP447" s="172"/>
      <c r="BQ447" s="172"/>
      <c r="BR447" s="172"/>
      <c r="BS447" s="172"/>
      <c r="BT447" s="172"/>
      <c r="BU447" s="172"/>
      <c r="BV447" s="172"/>
      <c r="BW447" s="172"/>
      <c r="BX447" s="172"/>
      <c r="BY447" s="172"/>
      <c r="BZ447" s="172"/>
      <c r="CA447" s="172"/>
      <c r="CB447" s="172"/>
      <c r="CC447" s="172"/>
      <c r="CD447" s="172"/>
      <c r="CE447" s="172"/>
      <c r="CF447" s="172"/>
      <c r="CG447" s="172"/>
      <c r="CH447" s="172"/>
      <c r="CI447" s="172"/>
      <c r="CJ447" s="172"/>
      <c r="CK447" s="172"/>
      <c r="CL447" s="172"/>
      <c r="CM447" s="172"/>
      <c r="CN447" s="172"/>
      <c r="CO447" s="172"/>
      <c r="CP447" s="172"/>
      <c r="CQ447" s="172"/>
      <c r="CR447" s="172"/>
      <c r="CS447" s="172"/>
      <c r="CT447" s="172"/>
      <c r="CU447" s="172"/>
      <c r="DA447" s="172"/>
      <c r="DG447" s="172"/>
      <c r="DI447" s="172"/>
      <c r="DJ447" s="172"/>
      <c r="DK447" s="172"/>
      <c r="DL447" s="172"/>
      <c r="DM447" s="172"/>
      <c r="DN447" s="172"/>
      <c r="DO447" s="172"/>
      <c r="DP447" s="172"/>
      <c r="DQ447" s="172"/>
      <c r="DR447" s="172"/>
      <c r="DS447" s="172"/>
      <c r="DT447" s="172"/>
      <c r="DU447" s="172"/>
      <c r="DV447" s="172"/>
      <c r="DW447" s="172"/>
      <c r="DX447" s="172"/>
      <c r="DZ447" s="172"/>
      <c r="EA447" s="172"/>
      <c r="EK447" s="172"/>
      <c r="EL447" s="172"/>
      <c r="EM447" s="172"/>
      <c r="EN447" s="172"/>
      <c r="EO447" s="172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  <c r="AMK447"/>
      <c r="AML447"/>
      <c r="AMM447"/>
      <c r="AMN447"/>
      <c r="AMO447"/>
      <c r="AMP447"/>
      <c r="AMQ447"/>
      <c r="AMR447"/>
      <c r="AMS447"/>
      <c r="AMT447"/>
      <c r="AMU447"/>
      <c r="AMV447"/>
      <c r="AMW447"/>
      <c r="AMX447"/>
      <c r="AMY447"/>
      <c r="AMZ447"/>
      <c r="ANA447"/>
      <c r="ANB447"/>
      <c r="ANC447"/>
      <c r="AND447"/>
      <c r="ANE447"/>
      <c r="ANF447"/>
      <c r="ANG447"/>
      <c r="ANH447"/>
      <c r="ANI447"/>
      <c r="ANJ447"/>
    </row>
    <row r="448" spans="1:1050" x14ac:dyDescent="0.2">
      <c r="A448" s="694"/>
      <c r="D448" s="172"/>
      <c r="E448" s="172"/>
      <c r="F448" s="172"/>
      <c r="G448" s="172"/>
      <c r="H448" s="172"/>
      <c r="J448" s="172"/>
      <c r="K448" s="172"/>
      <c r="L448" s="172"/>
      <c r="M448" s="172"/>
      <c r="N448" s="172"/>
      <c r="O448" s="172"/>
      <c r="P448" s="172"/>
      <c r="Q448" s="172"/>
      <c r="R448" s="172"/>
      <c r="S448" s="172"/>
      <c r="T448" s="172"/>
      <c r="U448" s="172"/>
      <c r="V448" s="172"/>
      <c r="W448" s="172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172"/>
      <c r="AO448" s="172"/>
      <c r="AP448" s="172"/>
      <c r="AQ448" s="172"/>
      <c r="AR448" s="172"/>
      <c r="AS448" s="172"/>
      <c r="AT448" s="172"/>
      <c r="AU448" s="172"/>
      <c r="AV448" s="172"/>
      <c r="AW448" s="172"/>
      <c r="AX448" s="172"/>
      <c r="AY448" s="172"/>
      <c r="AZ448" s="172"/>
      <c r="BA448" s="172"/>
      <c r="BB448" s="172"/>
      <c r="BC448" s="172"/>
      <c r="BD448" s="172"/>
      <c r="BE448" s="172"/>
      <c r="BF448" s="172"/>
      <c r="BG448" s="172"/>
      <c r="BH448" s="172"/>
      <c r="BI448" s="172"/>
      <c r="BJ448" s="172"/>
      <c r="BK448" s="172"/>
      <c r="BL448" s="172"/>
      <c r="BM448" s="172"/>
      <c r="BN448" s="172"/>
      <c r="BO448" s="172"/>
      <c r="BP448" s="172"/>
      <c r="BQ448" s="172"/>
      <c r="BR448" s="172"/>
      <c r="BS448" s="172"/>
      <c r="BT448" s="172"/>
      <c r="BU448" s="172"/>
      <c r="BV448" s="172"/>
      <c r="BW448" s="172"/>
      <c r="BX448" s="172"/>
      <c r="BY448" s="172"/>
      <c r="BZ448" s="172"/>
      <c r="CA448" s="172"/>
      <c r="CB448" s="172"/>
      <c r="CC448" s="172"/>
      <c r="CD448" s="172"/>
      <c r="CE448" s="172"/>
      <c r="CF448" s="172"/>
      <c r="CG448" s="172"/>
      <c r="CH448" s="172"/>
      <c r="CI448" s="172"/>
      <c r="CJ448" s="172"/>
      <c r="CK448" s="172"/>
      <c r="CL448" s="172"/>
      <c r="CM448" s="172"/>
      <c r="CN448" s="172"/>
      <c r="CO448" s="172"/>
      <c r="CP448" s="172"/>
      <c r="CQ448" s="172"/>
      <c r="CR448" s="172"/>
      <c r="CS448" s="172"/>
      <c r="CT448" s="172"/>
      <c r="CU448" s="172"/>
      <c r="DA448" s="172"/>
      <c r="DG448" s="172"/>
      <c r="DI448" s="172"/>
      <c r="DJ448" s="172"/>
      <c r="DK448" s="172"/>
      <c r="DL448" s="172"/>
      <c r="DM448" s="172"/>
      <c r="DN448" s="172"/>
      <c r="DO448" s="172"/>
      <c r="DP448" s="172"/>
      <c r="DQ448" s="172"/>
      <c r="DR448" s="172"/>
      <c r="DS448" s="172"/>
      <c r="DT448" s="172"/>
      <c r="DU448" s="172"/>
      <c r="DV448" s="172"/>
      <c r="DW448" s="172"/>
      <c r="DX448" s="172"/>
      <c r="DZ448" s="172"/>
      <c r="EA448" s="172"/>
      <c r="EK448" s="172"/>
      <c r="EL448" s="172"/>
      <c r="EM448" s="172"/>
      <c r="EN448" s="172"/>
      <c r="EO448" s="172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  <c r="AML448"/>
      <c r="AMM448"/>
      <c r="AMN448"/>
      <c r="AMO448"/>
      <c r="AMP448"/>
      <c r="AMQ448"/>
      <c r="AMR448"/>
      <c r="AMS448"/>
      <c r="AMT448"/>
      <c r="AMU448"/>
      <c r="AMV448"/>
      <c r="AMW448"/>
      <c r="AMX448"/>
      <c r="AMY448"/>
      <c r="AMZ448"/>
      <c r="ANA448"/>
      <c r="ANB448"/>
      <c r="ANC448"/>
      <c r="AND448"/>
      <c r="ANE448"/>
      <c r="ANF448"/>
      <c r="ANG448"/>
      <c r="ANH448"/>
      <c r="ANI448"/>
      <c r="ANJ448"/>
    </row>
    <row r="449" spans="1:1050" x14ac:dyDescent="0.2">
      <c r="A449" s="694"/>
      <c r="D449" s="172"/>
      <c r="E449" s="172"/>
      <c r="F449" s="172"/>
      <c r="G449" s="172"/>
      <c r="H449" s="172"/>
      <c r="J449" s="172"/>
      <c r="K449" s="172"/>
      <c r="L449" s="172"/>
      <c r="M449" s="172"/>
      <c r="N449" s="172"/>
      <c r="O449" s="172"/>
      <c r="P449" s="172"/>
      <c r="Q449" s="172"/>
      <c r="R449" s="172"/>
      <c r="S449" s="172"/>
      <c r="T449" s="172"/>
      <c r="U449" s="172"/>
      <c r="V449" s="172"/>
      <c r="W449" s="172"/>
      <c r="X449" s="172"/>
      <c r="Y449" s="172"/>
      <c r="Z449" s="172"/>
      <c r="AA449" s="172"/>
      <c r="AB449" s="172"/>
      <c r="AC449" s="172"/>
      <c r="AD449" s="172"/>
      <c r="AE449" s="172"/>
      <c r="AF449" s="172"/>
      <c r="AG449" s="172"/>
      <c r="AH449" s="172"/>
      <c r="AI449" s="172"/>
      <c r="AJ449" s="172"/>
      <c r="AK449" s="172"/>
      <c r="AL449" s="172"/>
      <c r="AM449" s="172"/>
      <c r="AN449" s="172"/>
      <c r="AO449" s="172"/>
      <c r="AP449" s="172"/>
      <c r="AQ449" s="172"/>
      <c r="AR449" s="172"/>
      <c r="AS449" s="172"/>
      <c r="AT449" s="172"/>
      <c r="AU449" s="172"/>
      <c r="AV449" s="172"/>
      <c r="AW449" s="172"/>
      <c r="AX449" s="172"/>
      <c r="AY449" s="172"/>
      <c r="AZ449" s="172"/>
      <c r="BA449" s="172"/>
      <c r="BB449" s="172"/>
      <c r="BC449" s="172"/>
      <c r="BD449" s="172"/>
      <c r="BE449" s="172"/>
      <c r="BF449" s="172"/>
      <c r="BG449" s="172"/>
      <c r="BH449" s="172"/>
      <c r="BI449" s="172"/>
      <c r="BJ449" s="172"/>
      <c r="BK449" s="172"/>
      <c r="BL449" s="172"/>
      <c r="BM449" s="172"/>
      <c r="BN449" s="172"/>
      <c r="BO449" s="172"/>
      <c r="BP449" s="172"/>
      <c r="BQ449" s="172"/>
      <c r="BR449" s="172"/>
      <c r="BS449" s="172"/>
      <c r="BT449" s="172"/>
      <c r="BU449" s="172"/>
      <c r="BV449" s="172"/>
      <c r="BW449" s="172"/>
      <c r="BX449" s="172"/>
      <c r="BY449" s="172"/>
      <c r="BZ449" s="172"/>
      <c r="CA449" s="172"/>
      <c r="CB449" s="172"/>
      <c r="CC449" s="172"/>
      <c r="CD449" s="172"/>
      <c r="CE449" s="172"/>
      <c r="CF449" s="172"/>
      <c r="CG449" s="172"/>
      <c r="CH449" s="172"/>
      <c r="CI449" s="172"/>
      <c r="CJ449" s="172"/>
      <c r="CK449" s="172"/>
      <c r="CL449" s="172"/>
      <c r="CM449" s="172"/>
      <c r="CN449" s="172"/>
      <c r="CO449" s="172"/>
      <c r="CP449" s="172"/>
      <c r="CQ449" s="172"/>
      <c r="CR449" s="172"/>
      <c r="CS449" s="172"/>
      <c r="CT449" s="172"/>
      <c r="CU449" s="172"/>
      <c r="DA449" s="172"/>
      <c r="DG449" s="172"/>
      <c r="DI449" s="172"/>
      <c r="DJ449" s="172"/>
      <c r="DK449" s="172"/>
      <c r="DL449" s="172"/>
      <c r="DM449" s="172"/>
      <c r="DN449" s="172"/>
      <c r="DO449" s="172"/>
      <c r="DP449" s="172"/>
      <c r="DQ449" s="172"/>
      <c r="DR449" s="172"/>
      <c r="DS449" s="172"/>
      <c r="DT449" s="172"/>
      <c r="DU449" s="172"/>
      <c r="DV449" s="172"/>
      <c r="DW449" s="172"/>
      <c r="DX449" s="172"/>
      <c r="DZ449" s="172"/>
      <c r="EA449" s="172"/>
      <c r="EK449" s="172"/>
      <c r="EL449" s="172"/>
      <c r="EM449" s="172"/>
      <c r="EN449" s="172"/>
      <c r="EO449" s="172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  <c r="AML449"/>
      <c r="AMM449"/>
      <c r="AMN449"/>
      <c r="AMO449"/>
      <c r="AMP449"/>
      <c r="AMQ449"/>
      <c r="AMR449"/>
      <c r="AMS449"/>
      <c r="AMT449"/>
      <c r="AMU449"/>
      <c r="AMV449"/>
      <c r="AMW449"/>
      <c r="AMX449"/>
      <c r="AMY449"/>
      <c r="AMZ449"/>
      <c r="ANA449"/>
      <c r="ANB449"/>
      <c r="ANC449"/>
      <c r="AND449"/>
      <c r="ANE449"/>
      <c r="ANF449"/>
      <c r="ANG449"/>
      <c r="ANH449"/>
      <c r="ANI449"/>
      <c r="ANJ449"/>
    </row>
    <row r="450" spans="1:1050" x14ac:dyDescent="0.2">
      <c r="A450" s="694"/>
      <c r="D450" s="172"/>
      <c r="E450" s="172"/>
      <c r="F450" s="172"/>
      <c r="G450" s="172"/>
      <c r="H450" s="172"/>
      <c r="J450" s="172"/>
      <c r="K450" s="172"/>
      <c r="L450" s="172"/>
      <c r="M450" s="172"/>
      <c r="N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2"/>
      <c r="Z450" s="172"/>
      <c r="AA450" s="172"/>
      <c r="AB450" s="172"/>
      <c r="AC450" s="172"/>
      <c r="AD450" s="172"/>
      <c r="AE450" s="172"/>
      <c r="AF450" s="172"/>
      <c r="AG450" s="172"/>
      <c r="AH450" s="172"/>
      <c r="AI450" s="172"/>
      <c r="AJ450" s="172"/>
      <c r="AK450" s="172"/>
      <c r="AL450" s="172"/>
      <c r="AM450" s="172"/>
      <c r="AN450" s="172"/>
      <c r="AO450" s="172"/>
      <c r="AP450" s="172"/>
      <c r="AQ450" s="172"/>
      <c r="AR450" s="172"/>
      <c r="AS450" s="172"/>
      <c r="AT450" s="172"/>
      <c r="AU450" s="172"/>
      <c r="AV450" s="172"/>
      <c r="AW450" s="172"/>
      <c r="AX450" s="172"/>
      <c r="AY450" s="172"/>
      <c r="AZ450" s="172"/>
      <c r="BA450" s="172"/>
      <c r="BB450" s="172"/>
      <c r="BC450" s="172"/>
      <c r="BD450" s="172"/>
      <c r="BE450" s="172"/>
      <c r="BF450" s="172"/>
      <c r="BG450" s="172"/>
      <c r="BH450" s="172"/>
      <c r="BI450" s="172"/>
      <c r="BJ450" s="172"/>
      <c r="BK450" s="172"/>
      <c r="BL450" s="172"/>
      <c r="BM450" s="172"/>
      <c r="BN450" s="172"/>
      <c r="BO450" s="172"/>
      <c r="BP450" s="172"/>
      <c r="BQ450" s="172"/>
      <c r="BR450" s="172"/>
      <c r="BS450" s="172"/>
      <c r="BT450" s="172"/>
      <c r="BU450" s="172"/>
      <c r="BV450" s="172"/>
      <c r="BW450" s="172"/>
      <c r="BX450" s="172"/>
      <c r="BY450" s="172"/>
      <c r="BZ450" s="172"/>
      <c r="CA450" s="172"/>
      <c r="CB450" s="172"/>
      <c r="CC450" s="172"/>
      <c r="CD450" s="172"/>
      <c r="CE450" s="172"/>
      <c r="CF450" s="172"/>
      <c r="CG450" s="172"/>
      <c r="CH450" s="172"/>
      <c r="CI450" s="172"/>
      <c r="CJ450" s="172"/>
      <c r="CK450" s="172"/>
      <c r="CL450" s="172"/>
      <c r="CM450" s="172"/>
      <c r="CN450" s="172"/>
      <c r="CO450" s="172"/>
      <c r="CP450" s="172"/>
      <c r="CQ450" s="172"/>
      <c r="CR450" s="172"/>
      <c r="CS450" s="172"/>
      <c r="CT450" s="172"/>
      <c r="CU450" s="172"/>
      <c r="DA450" s="172"/>
      <c r="DG450" s="172"/>
      <c r="DI450" s="172"/>
      <c r="DJ450" s="172"/>
      <c r="DK450" s="172"/>
      <c r="DL450" s="172"/>
      <c r="DM450" s="172"/>
      <c r="DN450" s="172"/>
      <c r="DO450" s="172"/>
      <c r="DP450" s="172"/>
      <c r="DQ450" s="172"/>
      <c r="DR450" s="172"/>
      <c r="DS450" s="172"/>
      <c r="DT450" s="172"/>
      <c r="DU450" s="172"/>
      <c r="DV450" s="172"/>
      <c r="DW450" s="172"/>
      <c r="DX450" s="172"/>
      <c r="DZ450" s="172"/>
      <c r="EA450" s="172"/>
      <c r="EK450" s="172"/>
      <c r="EL450" s="172"/>
      <c r="EM450" s="172"/>
      <c r="EN450" s="172"/>
      <c r="EO450" s="172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  <c r="AMK450"/>
      <c r="AML450"/>
      <c r="AMM450"/>
      <c r="AMN450"/>
      <c r="AMO450"/>
      <c r="AMP450"/>
      <c r="AMQ450"/>
      <c r="AMR450"/>
      <c r="AMS450"/>
      <c r="AMT450"/>
      <c r="AMU450"/>
      <c r="AMV450"/>
      <c r="AMW450"/>
      <c r="AMX450"/>
      <c r="AMY450"/>
      <c r="AMZ450"/>
      <c r="ANA450"/>
      <c r="ANB450"/>
      <c r="ANC450"/>
      <c r="AND450"/>
      <c r="ANE450"/>
      <c r="ANF450"/>
      <c r="ANG450"/>
      <c r="ANH450"/>
      <c r="ANI450"/>
      <c r="ANJ450"/>
    </row>
    <row r="451" spans="1:1050" x14ac:dyDescent="0.2">
      <c r="A451" s="694"/>
      <c r="D451" s="172"/>
      <c r="E451" s="172"/>
      <c r="F451" s="172"/>
      <c r="G451" s="172"/>
      <c r="H451" s="172"/>
      <c r="J451" s="172"/>
      <c r="K451" s="172"/>
      <c r="L451" s="172"/>
      <c r="M451" s="172"/>
      <c r="N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172"/>
      <c r="Y451" s="172"/>
      <c r="Z451" s="172"/>
      <c r="AA451" s="172"/>
      <c r="AB451" s="172"/>
      <c r="AC451" s="172"/>
      <c r="AD451" s="172"/>
      <c r="AE451" s="172"/>
      <c r="AF451" s="172"/>
      <c r="AG451" s="172"/>
      <c r="AH451" s="172"/>
      <c r="AI451" s="172"/>
      <c r="AJ451" s="172"/>
      <c r="AK451" s="172"/>
      <c r="AL451" s="172"/>
      <c r="AM451" s="172"/>
      <c r="AN451" s="172"/>
      <c r="AO451" s="172"/>
      <c r="AP451" s="172"/>
      <c r="AQ451" s="172"/>
      <c r="AR451" s="172"/>
      <c r="AS451" s="172"/>
      <c r="AT451" s="172"/>
      <c r="AU451" s="172"/>
      <c r="AV451" s="172"/>
      <c r="AW451" s="172"/>
      <c r="AX451" s="172"/>
      <c r="AY451" s="172"/>
      <c r="AZ451" s="172"/>
      <c r="BA451" s="172"/>
      <c r="BB451" s="172"/>
      <c r="BC451" s="172"/>
      <c r="BD451" s="172"/>
      <c r="BE451" s="172"/>
      <c r="BF451" s="172"/>
      <c r="BG451" s="172"/>
      <c r="BH451" s="172"/>
      <c r="BI451" s="172"/>
      <c r="BJ451" s="172"/>
      <c r="BK451" s="172"/>
      <c r="BL451" s="172"/>
      <c r="BM451" s="172"/>
      <c r="BN451" s="172"/>
      <c r="BO451" s="172"/>
      <c r="BP451" s="172"/>
      <c r="BQ451" s="172"/>
      <c r="BR451" s="172"/>
      <c r="BS451" s="172"/>
      <c r="BT451" s="172"/>
      <c r="BU451" s="172"/>
      <c r="BV451" s="172"/>
      <c r="BW451" s="172"/>
      <c r="BX451" s="172"/>
      <c r="BY451" s="172"/>
      <c r="BZ451" s="172"/>
      <c r="CA451" s="172"/>
      <c r="CB451" s="172"/>
      <c r="CC451" s="172"/>
      <c r="CD451" s="172"/>
      <c r="CE451" s="172"/>
      <c r="CF451" s="172"/>
      <c r="CG451" s="172"/>
      <c r="CH451" s="172"/>
      <c r="CI451" s="172"/>
      <c r="CJ451" s="172"/>
      <c r="CK451" s="172"/>
      <c r="CL451" s="172"/>
      <c r="CM451" s="172"/>
      <c r="CN451" s="172"/>
      <c r="CO451" s="172"/>
      <c r="CP451" s="172"/>
      <c r="CQ451" s="172"/>
      <c r="CR451" s="172"/>
      <c r="CS451" s="172"/>
      <c r="CT451" s="172"/>
      <c r="CU451" s="172"/>
      <c r="DA451" s="172"/>
      <c r="DG451" s="172"/>
      <c r="DI451" s="172"/>
      <c r="DJ451" s="172"/>
      <c r="DK451" s="172"/>
      <c r="DL451" s="172"/>
      <c r="DM451" s="172"/>
      <c r="DN451" s="172"/>
      <c r="DO451" s="172"/>
      <c r="DP451" s="172"/>
      <c r="DQ451" s="172"/>
      <c r="DR451" s="172"/>
      <c r="DS451" s="172"/>
      <c r="DT451" s="172"/>
      <c r="DU451" s="172"/>
      <c r="DV451" s="172"/>
      <c r="DW451" s="172"/>
      <c r="DX451" s="172"/>
      <c r="DZ451" s="172"/>
      <c r="EA451" s="172"/>
      <c r="EK451" s="172"/>
      <c r="EL451" s="172"/>
      <c r="EM451" s="172"/>
      <c r="EN451" s="172"/>
      <c r="EO451" s="172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  <c r="AML451"/>
      <c r="AMM451"/>
      <c r="AMN451"/>
      <c r="AMO451"/>
      <c r="AMP451"/>
      <c r="AMQ451"/>
      <c r="AMR451"/>
      <c r="AMS451"/>
      <c r="AMT451"/>
      <c r="AMU451"/>
      <c r="AMV451"/>
      <c r="AMW451"/>
      <c r="AMX451"/>
      <c r="AMY451"/>
      <c r="AMZ451"/>
      <c r="ANA451"/>
      <c r="ANB451"/>
      <c r="ANC451"/>
      <c r="AND451"/>
      <c r="ANE451"/>
      <c r="ANF451"/>
      <c r="ANG451"/>
      <c r="ANH451"/>
      <c r="ANI451"/>
      <c r="ANJ451"/>
    </row>
    <row r="452" spans="1:1050" x14ac:dyDescent="0.2">
      <c r="A452" s="694"/>
      <c r="D452" s="172"/>
      <c r="E452" s="172"/>
      <c r="F452" s="172"/>
      <c r="G452" s="172"/>
      <c r="H452" s="172"/>
      <c r="J452" s="172"/>
      <c r="K452" s="172"/>
      <c r="L452" s="172"/>
      <c r="M452" s="172"/>
      <c r="N452" s="172"/>
      <c r="O452" s="172"/>
      <c r="P452" s="172"/>
      <c r="Q452" s="172"/>
      <c r="R452" s="172"/>
      <c r="S452" s="172"/>
      <c r="T452" s="172"/>
      <c r="U452" s="172"/>
      <c r="V452" s="172"/>
      <c r="W452" s="172"/>
      <c r="X452" s="172"/>
      <c r="Y452" s="172"/>
      <c r="Z452" s="172"/>
      <c r="AA452" s="172"/>
      <c r="AB452" s="172"/>
      <c r="AC452" s="172"/>
      <c r="AD452" s="172"/>
      <c r="AE452" s="172"/>
      <c r="AF452" s="172"/>
      <c r="AG452" s="172"/>
      <c r="AH452" s="172"/>
      <c r="AI452" s="172"/>
      <c r="AJ452" s="172"/>
      <c r="AK452" s="172"/>
      <c r="AL452" s="172"/>
      <c r="AM452" s="172"/>
      <c r="AN452" s="172"/>
      <c r="AO452" s="172"/>
      <c r="AP452" s="172"/>
      <c r="AQ452" s="172"/>
      <c r="AR452" s="172"/>
      <c r="AS452" s="172"/>
      <c r="AT452" s="172"/>
      <c r="AU452" s="172"/>
      <c r="AV452" s="172"/>
      <c r="AW452" s="172"/>
      <c r="AX452" s="172"/>
      <c r="AY452" s="172"/>
      <c r="AZ452" s="172"/>
      <c r="BA452" s="172"/>
      <c r="BB452" s="172"/>
      <c r="BC452" s="172"/>
      <c r="BD452" s="172"/>
      <c r="BE452" s="172"/>
      <c r="BF452" s="172"/>
      <c r="BG452" s="172"/>
      <c r="BH452" s="172"/>
      <c r="BI452" s="172"/>
      <c r="BJ452" s="172"/>
      <c r="BK452" s="172"/>
      <c r="BL452" s="172"/>
      <c r="BM452" s="172"/>
      <c r="BN452" s="172"/>
      <c r="BO452" s="172"/>
      <c r="BP452" s="172"/>
      <c r="BQ452" s="172"/>
      <c r="BR452" s="172"/>
      <c r="BS452" s="172"/>
      <c r="BT452" s="172"/>
      <c r="BU452" s="172"/>
      <c r="BV452" s="172"/>
      <c r="BW452" s="172"/>
      <c r="BX452" s="172"/>
      <c r="BY452" s="172"/>
      <c r="BZ452" s="172"/>
      <c r="CA452" s="172"/>
      <c r="CB452" s="172"/>
      <c r="CC452" s="172"/>
      <c r="CD452" s="172"/>
      <c r="CE452" s="172"/>
      <c r="CF452" s="172"/>
      <c r="CG452" s="172"/>
      <c r="CH452" s="172"/>
      <c r="CI452" s="172"/>
      <c r="CJ452" s="172"/>
      <c r="CK452" s="172"/>
      <c r="CL452" s="172"/>
      <c r="CM452" s="172"/>
      <c r="CN452" s="172"/>
      <c r="CO452" s="172"/>
      <c r="CP452" s="172"/>
      <c r="CQ452" s="172"/>
      <c r="CR452" s="172"/>
      <c r="CS452" s="172"/>
      <c r="CT452" s="172"/>
      <c r="CU452" s="172"/>
      <c r="DA452" s="172"/>
      <c r="DG452" s="172"/>
      <c r="DI452" s="172"/>
      <c r="DJ452" s="172"/>
      <c r="DK452" s="172"/>
      <c r="DL452" s="172"/>
      <c r="DM452" s="172"/>
      <c r="DN452" s="172"/>
      <c r="DO452" s="172"/>
      <c r="DP452" s="172"/>
      <c r="DQ452" s="172"/>
      <c r="DR452" s="172"/>
      <c r="DS452" s="172"/>
      <c r="DT452" s="172"/>
      <c r="DU452" s="172"/>
      <c r="DV452" s="172"/>
      <c r="DW452" s="172"/>
      <c r="DX452" s="172"/>
      <c r="DZ452" s="172"/>
      <c r="EA452" s="172"/>
      <c r="EK452" s="172"/>
      <c r="EL452" s="172"/>
      <c r="EM452" s="172"/>
      <c r="EN452" s="172"/>
      <c r="EO452" s="17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  <c r="AMK452"/>
      <c r="AML452"/>
      <c r="AMM452"/>
      <c r="AMN452"/>
      <c r="AMO452"/>
      <c r="AMP452"/>
      <c r="AMQ452"/>
      <c r="AMR452"/>
      <c r="AMS452"/>
      <c r="AMT452"/>
      <c r="AMU452"/>
      <c r="AMV452"/>
      <c r="AMW452"/>
      <c r="AMX452"/>
      <c r="AMY452"/>
      <c r="AMZ452"/>
      <c r="ANA452"/>
      <c r="ANB452"/>
      <c r="ANC452"/>
      <c r="AND452"/>
      <c r="ANE452"/>
      <c r="ANF452"/>
      <c r="ANG452"/>
      <c r="ANH452"/>
      <c r="ANI452"/>
      <c r="ANJ452"/>
    </row>
    <row r="453" spans="1:1050" x14ac:dyDescent="0.2">
      <c r="A453" s="694"/>
      <c r="D453" s="172"/>
      <c r="E453" s="172"/>
      <c r="F453" s="172"/>
      <c r="G453" s="172"/>
      <c r="H453" s="172"/>
      <c r="J453" s="172"/>
      <c r="K453" s="172"/>
      <c r="L453" s="172"/>
      <c r="M453" s="172"/>
      <c r="N453" s="172"/>
      <c r="O453" s="172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  <c r="AI453" s="172"/>
      <c r="AJ453" s="172"/>
      <c r="AK453" s="172"/>
      <c r="AL453" s="172"/>
      <c r="AM453" s="172"/>
      <c r="AN453" s="172"/>
      <c r="AO453" s="172"/>
      <c r="AP453" s="172"/>
      <c r="AQ453" s="172"/>
      <c r="AR453" s="172"/>
      <c r="AS453" s="172"/>
      <c r="AT453" s="172"/>
      <c r="AU453" s="172"/>
      <c r="AV453" s="172"/>
      <c r="AW453" s="172"/>
      <c r="AX453" s="172"/>
      <c r="AY453" s="172"/>
      <c r="AZ453" s="172"/>
      <c r="BA453" s="172"/>
      <c r="BB453" s="172"/>
      <c r="BC453" s="172"/>
      <c r="BD453" s="172"/>
      <c r="BE453" s="172"/>
      <c r="BF453" s="172"/>
      <c r="BG453" s="172"/>
      <c r="BH453" s="172"/>
      <c r="BI453" s="172"/>
      <c r="BJ453" s="172"/>
      <c r="BK453" s="172"/>
      <c r="BL453" s="172"/>
      <c r="BM453" s="172"/>
      <c r="BN453" s="172"/>
      <c r="BO453" s="172"/>
      <c r="BP453" s="172"/>
      <c r="BQ453" s="172"/>
      <c r="BR453" s="172"/>
      <c r="BS453" s="172"/>
      <c r="BT453" s="172"/>
      <c r="BU453" s="172"/>
      <c r="BV453" s="172"/>
      <c r="BW453" s="172"/>
      <c r="BX453" s="172"/>
      <c r="BY453" s="172"/>
      <c r="BZ453" s="172"/>
      <c r="CA453" s="172"/>
      <c r="CB453" s="172"/>
      <c r="CC453" s="172"/>
      <c r="CD453" s="172"/>
      <c r="CE453" s="172"/>
      <c r="CF453" s="172"/>
      <c r="CG453" s="172"/>
      <c r="CH453" s="172"/>
      <c r="CI453" s="172"/>
      <c r="CJ453" s="172"/>
      <c r="CK453" s="172"/>
      <c r="CL453" s="172"/>
      <c r="CM453" s="172"/>
      <c r="CN453" s="172"/>
      <c r="CO453" s="172"/>
      <c r="CP453" s="172"/>
      <c r="CQ453" s="172"/>
      <c r="CR453" s="172"/>
      <c r="CS453" s="172"/>
      <c r="CT453" s="172"/>
      <c r="CU453" s="172"/>
      <c r="DA453" s="172"/>
      <c r="DG453" s="172"/>
      <c r="DI453" s="172"/>
      <c r="DJ453" s="172"/>
      <c r="DK453" s="172"/>
      <c r="DL453" s="172"/>
      <c r="DM453" s="172"/>
      <c r="DN453" s="172"/>
      <c r="DO453" s="172"/>
      <c r="DP453" s="172"/>
      <c r="DQ453" s="172"/>
      <c r="DR453" s="172"/>
      <c r="DS453" s="172"/>
      <c r="DT453" s="172"/>
      <c r="DU453" s="172"/>
      <c r="DV453" s="172"/>
      <c r="DW453" s="172"/>
      <c r="DX453" s="172"/>
      <c r="DZ453" s="172"/>
      <c r="EA453" s="172"/>
      <c r="EK453" s="172"/>
      <c r="EL453" s="172"/>
      <c r="EM453" s="172"/>
      <c r="EN453" s="172"/>
      <c r="EO453" s="172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  <c r="AMK453"/>
      <c r="AML453"/>
      <c r="AMM453"/>
      <c r="AMN453"/>
      <c r="AMO453"/>
      <c r="AMP453"/>
      <c r="AMQ453"/>
      <c r="AMR453"/>
      <c r="AMS453"/>
      <c r="AMT453"/>
      <c r="AMU453"/>
      <c r="AMV453"/>
      <c r="AMW453"/>
      <c r="AMX453"/>
      <c r="AMY453"/>
      <c r="AMZ453"/>
      <c r="ANA453"/>
      <c r="ANB453"/>
      <c r="ANC453"/>
      <c r="AND453"/>
      <c r="ANE453"/>
      <c r="ANF453"/>
      <c r="ANG453"/>
      <c r="ANH453"/>
      <c r="ANI453"/>
      <c r="ANJ453"/>
    </row>
    <row r="454" spans="1:1050" x14ac:dyDescent="0.2">
      <c r="A454" s="694"/>
      <c r="D454" s="172"/>
      <c r="E454" s="172"/>
      <c r="F454" s="172"/>
      <c r="G454" s="172"/>
      <c r="H454" s="172"/>
      <c r="J454" s="172"/>
      <c r="K454" s="172"/>
      <c r="L454" s="172"/>
      <c r="M454" s="172"/>
      <c r="N454" s="172"/>
      <c r="O454" s="172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172"/>
      <c r="AO454" s="172"/>
      <c r="AP454" s="172"/>
      <c r="AQ454" s="172"/>
      <c r="AR454" s="172"/>
      <c r="AS454" s="172"/>
      <c r="AT454" s="172"/>
      <c r="AU454" s="172"/>
      <c r="AV454" s="172"/>
      <c r="AW454" s="172"/>
      <c r="AX454" s="172"/>
      <c r="AY454" s="172"/>
      <c r="AZ454" s="172"/>
      <c r="BA454" s="172"/>
      <c r="BB454" s="172"/>
      <c r="BC454" s="172"/>
      <c r="BD454" s="172"/>
      <c r="BE454" s="172"/>
      <c r="BF454" s="172"/>
      <c r="BG454" s="172"/>
      <c r="BH454" s="172"/>
      <c r="BI454" s="172"/>
      <c r="BJ454" s="172"/>
      <c r="BK454" s="172"/>
      <c r="BL454" s="172"/>
      <c r="BM454" s="172"/>
      <c r="BN454" s="172"/>
      <c r="BO454" s="172"/>
      <c r="BP454" s="172"/>
      <c r="BQ454" s="172"/>
      <c r="BR454" s="172"/>
      <c r="BS454" s="172"/>
      <c r="BT454" s="172"/>
      <c r="BU454" s="172"/>
      <c r="BV454" s="172"/>
      <c r="BW454" s="172"/>
      <c r="BX454" s="172"/>
      <c r="BY454" s="172"/>
      <c r="BZ454" s="172"/>
      <c r="CA454" s="172"/>
      <c r="CB454" s="172"/>
      <c r="CC454" s="172"/>
      <c r="CD454" s="172"/>
      <c r="CE454" s="172"/>
      <c r="CF454" s="172"/>
      <c r="CG454" s="172"/>
      <c r="CH454" s="172"/>
      <c r="CI454" s="172"/>
      <c r="CJ454" s="172"/>
      <c r="CK454" s="172"/>
      <c r="CL454" s="172"/>
      <c r="CM454" s="172"/>
      <c r="CN454" s="172"/>
      <c r="CO454" s="172"/>
      <c r="CP454" s="172"/>
      <c r="CQ454" s="172"/>
      <c r="CR454" s="172"/>
      <c r="CS454" s="172"/>
      <c r="CT454" s="172"/>
      <c r="CU454" s="172"/>
      <c r="DA454" s="172"/>
      <c r="DG454" s="172"/>
      <c r="DI454" s="172"/>
      <c r="DJ454" s="172"/>
      <c r="DK454" s="172"/>
      <c r="DL454" s="172"/>
      <c r="DM454" s="172"/>
      <c r="DN454" s="172"/>
      <c r="DO454" s="172"/>
      <c r="DP454" s="172"/>
      <c r="DQ454" s="172"/>
      <c r="DR454" s="172"/>
      <c r="DS454" s="172"/>
      <c r="DT454" s="172"/>
      <c r="DU454" s="172"/>
      <c r="DV454" s="172"/>
      <c r="DW454" s="172"/>
      <c r="DX454" s="172"/>
      <c r="DZ454" s="172"/>
      <c r="EA454" s="172"/>
      <c r="EK454" s="172"/>
      <c r="EL454" s="172"/>
      <c r="EM454" s="172"/>
      <c r="EN454" s="172"/>
      <c r="EO454" s="172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  <c r="AMK454"/>
      <c r="AML454"/>
      <c r="AMM454"/>
      <c r="AMN454"/>
      <c r="AMO454"/>
      <c r="AMP454"/>
      <c r="AMQ454"/>
      <c r="AMR454"/>
      <c r="AMS454"/>
      <c r="AMT454"/>
      <c r="AMU454"/>
      <c r="AMV454"/>
      <c r="AMW454"/>
      <c r="AMX454"/>
      <c r="AMY454"/>
      <c r="AMZ454"/>
      <c r="ANA454"/>
      <c r="ANB454"/>
      <c r="ANC454"/>
      <c r="AND454"/>
      <c r="ANE454"/>
      <c r="ANF454"/>
      <c r="ANG454"/>
      <c r="ANH454"/>
      <c r="ANI454"/>
      <c r="ANJ454"/>
    </row>
    <row r="455" spans="1:1050" x14ac:dyDescent="0.2">
      <c r="A455" s="694"/>
      <c r="D455" s="172"/>
      <c r="E455" s="172"/>
      <c r="F455" s="172"/>
      <c r="G455" s="172"/>
      <c r="H455" s="172"/>
      <c r="J455" s="172"/>
      <c r="K455" s="172"/>
      <c r="L455" s="172"/>
      <c r="M455" s="172"/>
      <c r="N455" s="172"/>
      <c r="O455" s="172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  <c r="AI455" s="172"/>
      <c r="AJ455" s="172"/>
      <c r="AK455" s="172"/>
      <c r="AL455" s="172"/>
      <c r="AM455" s="172"/>
      <c r="AN455" s="172"/>
      <c r="AO455" s="172"/>
      <c r="AP455" s="172"/>
      <c r="AQ455" s="172"/>
      <c r="AR455" s="172"/>
      <c r="AS455" s="172"/>
      <c r="AT455" s="172"/>
      <c r="AU455" s="172"/>
      <c r="AV455" s="172"/>
      <c r="AW455" s="172"/>
      <c r="AX455" s="172"/>
      <c r="AY455" s="172"/>
      <c r="AZ455" s="172"/>
      <c r="BA455" s="172"/>
      <c r="BB455" s="172"/>
      <c r="BC455" s="172"/>
      <c r="BD455" s="172"/>
      <c r="BE455" s="172"/>
      <c r="BF455" s="172"/>
      <c r="BG455" s="172"/>
      <c r="BH455" s="172"/>
      <c r="BI455" s="172"/>
      <c r="BJ455" s="172"/>
      <c r="BK455" s="172"/>
      <c r="BL455" s="172"/>
      <c r="BM455" s="172"/>
      <c r="BN455" s="172"/>
      <c r="BO455" s="172"/>
      <c r="BP455" s="172"/>
      <c r="BQ455" s="172"/>
      <c r="BR455" s="172"/>
      <c r="BS455" s="172"/>
      <c r="BT455" s="172"/>
      <c r="BU455" s="172"/>
      <c r="BV455" s="172"/>
      <c r="BW455" s="172"/>
      <c r="BX455" s="172"/>
      <c r="BY455" s="172"/>
      <c r="BZ455" s="172"/>
      <c r="CA455" s="172"/>
      <c r="CB455" s="172"/>
      <c r="CC455" s="172"/>
      <c r="CD455" s="172"/>
      <c r="CE455" s="172"/>
      <c r="CF455" s="172"/>
      <c r="CG455" s="172"/>
      <c r="CH455" s="172"/>
      <c r="CI455" s="172"/>
      <c r="CJ455" s="172"/>
      <c r="CK455" s="172"/>
      <c r="CL455" s="172"/>
      <c r="CM455" s="172"/>
      <c r="CN455" s="172"/>
      <c r="CO455" s="172"/>
      <c r="CP455" s="172"/>
      <c r="CQ455" s="172"/>
      <c r="CR455" s="172"/>
      <c r="CS455" s="172"/>
      <c r="CT455" s="172"/>
      <c r="CU455" s="172"/>
      <c r="DA455" s="172"/>
      <c r="DG455" s="172"/>
      <c r="DI455" s="172"/>
      <c r="DJ455" s="172"/>
      <c r="DK455" s="172"/>
      <c r="DL455" s="172"/>
      <c r="DM455" s="172"/>
      <c r="DN455" s="172"/>
      <c r="DO455" s="172"/>
      <c r="DP455" s="172"/>
      <c r="DQ455" s="172"/>
      <c r="DR455" s="172"/>
      <c r="DS455" s="172"/>
      <c r="DT455" s="172"/>
      <c r="DU455" s="172"/>
      <c r="DV455" s="172"/>
      <c r="DW455" s="172"/>
      <c r="DX455" s="172"/>
      <c r="DZ455" s="172"/>
      <c r="EA455" s="172"/>
      <c r="EK455" s="172"/>
      <c r="EL455" s="172"/>
      <c r="EM455" s="172"/>
      <c r="EN455" s="172"/>
      <c r="EO455" s="172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  <c r="AML455"/>
      <c r="AMM455"/>
      <c r="AMN455"/>
      <c r="AMO455"/>
      <c r="AMP455"/>
      <c r="AMQ455"/>
      <c r="AMR455"/>
      <c r="AMS455"/>
      <c r="AMT455"/>
      <c r="AMU455"/>
      <c r="AMV455"/>
      <c r="AMW455"/>
      <c r="AMX455"/>
      <c r="AMY455"/>
      <c r="AMZ455"/>
      <c r="ANA455"/>
      <c r="ANB455"/>
      <c r="ANC455"/>
      <c r="AND455"/>
      <c r="ANE455"/>
      <c r="ANF455"/>
      <c r="ANG455"/>
      <c r="ANH455"/>
      <c r="ANI455"/>
      <c r="ANJ455"/>
    </row>
    <row r="456" spans="1:1050" x14ac:dyDescent="0.2">
      <c r="A456" s="694"/>
      <c r="D456" s="172"/>
      <c r="E456" s="172"/>
      <c r="F456" s="172"/>
      <c r="G456" s="172"/>
      <c r="H456" s="172"/>
      <c r="J456" s="172"/>
      <c r="K456" s="172"/>
      <c r="L456" s="172"/>
      <c r="M456" s="172"/>
      <c r="N456" s="172"/>
      <c r="O456" s="172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172"/>
      <c r="AO456" s="172"/>
      <c r="AP456" s="172"/>
      <c r="AQ456" s="172"/>
      <c r="AR456" s="172"/>
      <c r="AS456" s="172"/>
      <c r="AT456" s="172"/>
      <c r="AU456" s="172"/>
      <c r="AV456" s="172"/>
      <c r="AW456" s="172"/>
      <c r="AX456" s="172"/>
      <c r="AY456" s="172"/>
      <c r="AZ456" s="172"/>
      <c r="BA456" s="172"/>
      <c r="BB456" s="172"/>
      <c r="BC456" s="172"/>
      <c r="BD456" s="172"/>
      <c r="BE456" s="172"/>
      <c r="BF456" s="172"/>
      <c r="BG456" s="172"/>
      <c r="BH456" s="172"/>
      <c r="BI456" s="172"/>
      <c r="BJ456" s="172"/>
      <c r="BK456" s="172"/>
      <c r="BL456" s="172"/>
      <c r="BM456" s="172"/>
      <c r="BN456" s="172"/>
      <c r="BO456" s="172"/>
      <c r="BP456" s="172"/>
      <c r="BQ456" s="172"/>
      <c r="BR456" s="172"/>
      <c r="BS456" s="172"/>
      <c r="BT456" s="172"/>
      <c r="BU456" s="172"/>
      <c r="BV456" s="172"/>
      <c r="BW456" s="172"/>
      <c r="BX456" s="172"/>
      <c r="BY456" s="172"/>
      <c r="BZ456" s="172"/>
      <c r="CA456" s="172"/>
      <c r="CB456" s="172"/>
      <c r="CC456" s="172"/>
      <c r="CD456" s="172"/>
      <c r="CE456" s="172"/>
      <c r="CF456" s="172"/>
      <c r="CG456" s="172"/>
      <c r="CH456" s="172"/>
      <c r="CI456" s="172"/>
      <c r="CJ456" s="172"/>
      <c r="CK456" s="172"/>
      <c r="CL456" s="172"/>
      <c r="CM456" s="172"/>
      <c r="CN456" s="172"/>
      <c r="CO456" s="172"/>
      <c r="CP456" s="172"/>
      <c r="CQ456" s="172"/>
      <c r="CR456" s="172"/>
      <c r="CS456" s="172"/>
      <c r="CT456" s="172"/>
      <c r="CU456" s="172"/>
      <c r="DA456" s="172"/>
      <c r="DG456" s="172"/>
      <c r="DI456" s="172"/>
      <c r="DJ456" s="172"/>
      <c r="DK456" s="172"/>
      <c r="DL456" s="172"/>
      <c r="DM456" s="172"/>
      <c r="DN456" s="172"/>
      <c r="DO456" s="172"/>
      <c r="DP456" s="172"/>
      <c r="DQ456" s="172"/>
      <c r="DR456" s="172"/>
      <c r="DS456" s="172"/>
      <c r="DT456" s="172"/>
      <c r="DU456" s="172"/>
      <c r="DV456" s="172"/>
      <c r="DW456" s="172"/>
      <c r="DX456" s="172"/>
      <c r="DZ456" s="172"/>
      <c r="EA456" s="172"/>
      <c r="EK456" s="172"/>
      <c r="EL456" s="172"/>
      <c r="EM456" s="172"/>
      <c r="EN456" s="172"/>
      <c r="EO456" s="172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  <c r="AML456"/>
      <c r="AMM456"/>
      <c r="AMN456"/>
      <c r="AMO456"/>
      <c r="AMP456"/>
      <c r="AMQ456"/>
      <c r="AMR456"/>
      <c r="AMS456"/>
      <c r="AMT456"/>
      <c r="AMU456"/>
      <c r="AMV456"/>
      <c r="AMW456"/>
      <c r="AMX456"/>
      <c r="AMY456"/>
      <c r="AMZ456"/>
      <c r="ANA456"/>
      <c r="ANB456"/>
      <c r="ANC456"/>
      <c r="AND456"/>
      <c r="ANE456"/>
      <c r="ANF456"/>
      <c r="ANG456"/>
      <c r="ANH456"/>
      <c r="ANI456"/>
      <c r="ANJ456"/>
    </row>
    <row r="457" spans="1:1050" x14ac:dyDescent="0.2">
      <c r="A457" s="694"/>
      <c r="D457" s="172"/>
      <c r="E457" s="172"/>
      <c r="F457" s="172"/>
      <c r="G457" s="172"/>
      <c r="H457" s="172"/>
      <c r="J457" s="172"/>
      <c r="K457" s="172"/>
      <c r="L457" s="172"/>
      <c r="M457" s="172"/>
      <c r="N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/>
      <c r="AG457" s="172"/>
      <c r="AH457" s="172"/>
      <c r="AI457" s="172"/>
      <c r="AJ457" s="172"/>
      <c r="AK457" s="172"/>
      <c r="AL457" s="172"/>
      <c r="AM457" s="172"/>
      <c r="AN457" s="172"/>
      <c r="AO457" s="172"/>
      <c r="AP457" s="172"/>
      <c r="AQ457" s="172"/>
      <c r="AR457" s="172"/>
      <c r="AS457" s="172"/>
      <c r="AT457" s="172"/>
      <c r="AU457" s="172"/>
      <c r="AV457" s="172"/>
      <c r="AW457" s="172"/>
      <c r="AX457" s="172"/>
      <c r="AY457" s="172"/>
      <c r="AZ457" s="172"/>
      <c r="BA457" s="172"/>
      <c r="BB457" s="172"/>
      <c r="BC457" s="172"/>
      <c r="BD457" s="172"/>
      <c r="BE457" s="172"/>
      <c r="BF457" s="172"/>
      <c r="BG457" s="172"/>
      <c r="BH457" s="172"/>
      <c r="BI457" s="172"/>
      <c r="BJ457" s="172"/>
      <c r="BK457" s="172"/>
      <c r="BL457" s="172"/>
      <c r="BM457" s="172"/>
      <c r="BN457" s="172"/>
      <c r="BO457" s="172"/>
      <c r="BP457" s="172"/>
      <c r="BQ457" s="172"/>
      <c r="BR457" s="172"/>
      <c r="BS457" s="172"/>
      <c r="BT457" s="172"/>
      <c r="BU457" s="172"/>
      <c r="BV457" s="172"/>
      <c r="BW457" s="172"/>
      <c r="BX457" s="172"/>
      <c r="BY457" s="172"/>
      <c r="BZ457" s="172"/>
      <c r="CA457" s="172"/>
      <c r="CB457" s="172"/>
      <c r="CC457" s="172"/>
      <c r="CD457" s="172"/>
      <c r="CE457" s="172"/>
      <c r="CF457" s="172"/>
      <c r="CG457" s="172"/>
      <c r="CH457" s="172"/>
      <c r="CI457" s="172"/>
      <c r="CJ457" s="172"/>
      <c r="CK457" s="172"/>
      <c r="CL457" s="172"/>
      <c r="CM457" s="172"/>
      <c r="CN457" s="172"/>
      <c r="CO457" s="172"/>
      <c r="CP457" s="172"/>
      <c r="CQ457" s="172"/>
      <c r="CR457" s="172"/>
      <c r="CS457" s="172"/>
      <c r="CT457" s="172"/>
      <c r="CU457" s="172"/>
      <c r="DA457" s="172"/>
      <c r="DG457" s="172"/>
      <c r="DI457" s="172"/>
      <c r="DJ457" s="172"/>
      <c r="DK457" s="172"/>
      <c r="DL457" s="172"/>
      <c r="DM457" s="172"/>
      <c r="DN457" s="172"/>
      <c r="DO457" s="172"/>
      <c r="DP457" s="172"/>
      <c r="DQ457" s="172"/>
      <c r="DR457" s="172"/>
      <c r="DS457" s="172"/>
      <c r="DT457" s="172"/>
      <c r="DU457" s="172"/>
      <c r="DV457" s="172"/>
      <c r="DW457" s="172"/>
      <c r="DX457" s="172"/>
      <c r="DZ457" s="172"/>
      <c r="EA457" s="172"/>
      <c r="EK457" s="172"/>
      <c r="EL457" s="172"/>
      <c r="EM457" s="172"/>
      <c r="EN457" s="172"/>
      <c r="EO457" s="172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  <c r="AML457"/>
      <c r="AMM457"/>
      <c r="AMN457"/>
      <c r="AMO457"/>
      <c r="AMP457"/>
      <c r="AMQ457"/>
      <c r="AMR457"/>
      <c r="AMS457"/>
      <c r="AMT457"/>
      <c r="AMU457"/>
      <c r="AMV457"/>
      <c r="AMW457"/>
      <c r="AMX457"/>
      <c r="AMY457"/>
      <c r="AMZ457"/>
      <c r="ANA457"/>
      <c r="ANB457"/>
      <c r="ANC457"/>
      <c r="AND457"/>
      <c r="ANE457"/>
      <c r="ANF457"/>
      <c r="ANG457"/>
      <c r="ANH457"/>
      <c r="ANI457"/>
      <c r="ANJ457"/>
    </row>
    <row r="458" spans="1:1050" x14ac:dyDescent="0.2">
      <c r="A458" s="694"/>
      <c r="D458" s="172"/>
      <c r="E458" s="172"/>
      <c r="F458" s="172"/>
      <c r="G458" s="172"/>
      <c r="H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  <c r="AA458" s="172"/>
      <c r="AB458" s="172"/>
      <c r="AC458" s="172"/>
      <c r="AD458" s="172"/>
      <c r="AE458" s="172"/>
      <c r="AF458" s="172"/>
      <c r="AG458" s="172"/>
      <c r="AH458" s="172"/>
      <c r="AI458" s="172"/>
      <c r="AJ458" s="172"/>
      <c r="AK458" s="172"/>
      <c r="AL458" s="172"/>
      <c r="AM458" s="172"/>
      <c r="AN458" s="172"/>
      <c r="AO458" s="172"/>
      <c r="AP458" s="172"/>
      <c r="AQ458" s="172"/>
      <c r="AR458" s="172"/>
      <c r="AS458" s="172"/>
      <c r="AT458" s="172"/>
      <c r="AU458" s="172"/>
      <c r="AV458" s="172"/>
      <c r="AW458" s="172"/>
      <c r="AX458" s="172"/>
      <c r="AY458" s="172"/>
      <c r="AZ458" s="172"/>
      <c r="BA458" s="172"/>
      <c r="BB458" s="172"/>
      <c r="BC458" s="172"/>
      <c r="BD458" s="172"/>
      <c r="BE458" s="172"/>
      <c r="BF458" s="172"/>
      <c r="BG458" s="172"/>
      <c r="BH458" s="172"/>
      <c r="BI458" s="172"/>
      <c r="BJ458" s="172"/>
      <c r="BK458" s="172"/>
      <c r="BL458" s="172"/>
      <c r="BM458" s="172"/>
      <c r="BN458" s="172"/>
      <c r="BO458" s="172"/>
      <c r="BP458" s="172"/>
      <c r="BQ458" s="172"/>
      <c r="BR458" s="172"/>
      <c r="BS458" s="172"/>
      <c r="BT458" s="172"/>
      <c r="BU458" s="172"/>
      <c r="BV458" s="172"/>
      <c r="BW458" s="172"/>
      <c r="BX458" s="172"/>
      <c r="BY458" s="172"/>
      <c r="BZ458" s="172"/>
      <c r="CA458" s="172"/>
      <c r="CB458" s="172"/>
      <c r="CC458" s="172"/>
      <c r="CD458" s="172"/>
      <c r="CE458" s="172"/>
      <c r="CF458" s="172"/>
      <c r="CG458" s="172"/>
      <c r="CH458" s="172"/>
      <c r="CI458" s="172"/>
      <c r="CJ458" s="172"/>
      <c r="CK458" s="172"/>
      <c r="CL458" s="172"/>
      <c r="CM458" s="172"/>
      <c r="CN458" s="172"/>
      <c r="CO458" s="172"/>
      <c r="CP458" s="172"/>
      <c r="CQ458" s="172"/>
      <c r="CR458" s="172"/>
      <c r="CS458" s="172"/>
      <c r="CT458" s="172"/>
      <c r="CU458" s="172"/>
      <c r="DA458" s="172"/>
      <c r="DG458" s="172"/>
      <c r="DI458" s="172"/>
      <c r="DJ458" s="172"/>
      <c r="DK458" s="172"/>
      <c r="DL458" s="172"/>
      <c r="DM458" s="172"/>
      <c r="DN458" s="172"/>
      <c r="DO458" s="172"/>
      <c r="DP458" s="172"/>
      <c r="DQ458" s="172"/>
      <c r="DR458" s="172"/>
      <c r="DS458" s="172"/>
      <c r="DT458" s="172"/>
      <c r="DU458" s="172"/>
      <c r="DV458" s="172"/>
      <c r="DW458" s="172"/>
      <c r="DX458" s="172"/>
      <c r="DZ458" s="172"/>
      <c r="EA458" s="172"/>
      <c r="EK458" s="172"/>
      <c r="EL458" s="172"/>
      <c r="EM458" s="172"/>
      <c r="EN458" s="172"/>
      <c r="EO458" s="172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  <c r="AML458"/>
      <c r="AMM458"/>
      <c r="AMN458"/>
      <c r="AMO458"/>
      <c r="AMP458"/>
      <c r="AMQ458"/>
      <c r="AMR458"/>
      <c r="AMS458"/>
      <c r="AMT458"/>
      <c r="AMU458"/>
      <c r="AMV458"/>
      <c r="AMW458"/>
      <c r="AMX458"/>
      <c r="AMY458"/>
      <c r="AMZ458"/>
      <c r="ANA458"/>
      <c r="ANB458"/>
      <c r="ANC458"/>
      <c r="AND458"/>
      <c r="ANE458"/>
      <c r="ANF458"/>
      <c r="ANG458"/>
      <c r="ANH458"/>
      <c r="ANI458"/>
      <c r="ANJ458"/>
    </row>
    <row r="459" spans="1:1050" x14ac:dyDescent="0.2">
      <c r="A459" s="694"/>
      <c r="D459" s="172"/>
      <c r="E459" s="172"/>
      <c r="F459" s="172"/>
      <c r="G459" s="172"/>
      <c r="H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  <c r="AI459" s="172"/>
      <c r="AJ459" s="172"/>
      <c r="AK459" s="172"/>
      <c r="AL459" s="172"/>
      <c r="AM459" s="172"/>
      <c r="AN459" s="172"/>
      <c r="AO459" s="172"/>
      <c r="AP459" s="172"/>
      <c r="AQ459" s="172"/>
      <c r="AR459" s="172"/>
      <c r="AS459" s="172"/>
      <c r="AT459" s="172"/>
      <c r="AU459" s="172"/>
      <c r="AV459" s="172"/>
      <c r="AW459" s="172"/>
      <c r="AX459" s="172"/>
      <c r="AY459" s="172"/>
      <c r="AZ459" s="172"/>
      <c r="BA459" s="172"/>
      <c r="BB459" s="172"/>
      <c r="BC459" s="172"/>
      <c r="BD459" s="172"/>
      <c r="BE459" s="172"/>
      <c r="BF459" s="172"/>
      <c r="BG459" s="172"/>
      <c r="BH459" s="172"/>
      <c r="BI459" s="172"/>
      <c r="BJ459" s="172"/>
      <c r="BK459" s="172"/>
      <c r="BL459" s="172"/>
      <c r="BM459" s="172"/>
      <c r="BN459" s="172"/>
      <c r="BO459" s="172"/>
      <c r="BP459" s="172"/>
      <c r="BQ459" s="172"/>
      <c r="BR459" s="172"/>
      <c r="BS459" s="172"/>
      <c r="BT459" s="172"/>
      <c r="BU459" s="172"/>
      <c r="BV459" s="172"/>
      <c r="BW459" s="172"/>
      <c r="BX459" s="172"/>
      <c r="BY459" s="172"/>
      <c r="BZ459" s="172"/>
      <c r="CA459" s="172"/>
      <c r="CB459" s="172"/>
      <c r="CC459" s="172"/>
      <c r="CD459" s="172"/>
      <c r="CE459" s="172"/>
      <c r="CF459" s="172"/>
      <c r="CG459" s="172"/>
      <c r="CH459" s="172"/>
      <c r="CI459" s="172"/>
      <c r="CJ459" s="172"/>
      <c r="CK459" s="172"/>
      <c r="CL459" s="172"/>
      <c r="CM459" s="172"/>
      <c r="CN459" s="172"/>
      <c r="CO459" s="172"/>
      <c r="CP459" s="172"/>
      <c r="CQ459" s="172"/>
      <c r="CR459" s="172"/>
      <c r="CS459" s="172"/>
      <c r="CT459" s="172"/>
      <c r="CU459" s="172"/>
      <c r="DA459" s="172"/>
      <c r="DG459" s="172"/>
      <c r="DI459" s="172"/>
      <c r="DJ459" s="172"/>
      <c r="DK459" s="172"/>
      <c r="DL459" s="172"/>
      <c r="DM459" s="172"/>
      <c r="DN459" s="172"/>
      <c r="DO459" s="172"/>
      <c r="DP459" s="172"/>
      <c r="DQ459" s="172"/>
      <c r="DR459" s="172"/>
      <c r="DS459" s="172"/>
      <c r="DT459" s="172"/>
      <c r="DU459" s="172"/>
      <c r="DV459" s="172"/>
      <c r="DW459" s="172"/>
      <c r="DX459" s="172"/>
      <c r="DZ459" s="172"/>
      <c r="EA459" s="172"/>
      <c r="EK459" s="172"/>
      <c r="EL459" s="172"/>
      <c r="EM459" s="172"/>
      <c r="EN459" s="172"/>
      <c r="EO459" s="172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  <c r="AML459"/>
      <c r="AMM459"/>
      <c r="AMN459"/>
      <c r="AMO459"/>
      <c r="AMP459"/>
      <c r="AMQ459"/>
      <c r="AMR459"/>
      <c r="AMS459"/>
      <c r="AMT459"/>
      <c r="AMU459"/>
      <c r="AMV459"/>
      <c r="AMW459"/>
      <c r="AMX459"/>
      <c r="AMY459"/>
      <c r="AMZ459"/>
      <c r="ANA459"/>
      <c r="ANB459"/>
      <c r="ANC459"/>
      <c r="AND459"/>
      <c r="ANE459"/>
      <c r="ANF459"/>
      <c r="ANG459"/>
      <c r="ANH459"/>
      <c r="ANI459"/>
      <c r="ANJ459"/>
    </row>
    <row r="460" spans="1:1050" x14ac:dyDescent="0.2">
      <c r="A460" s="694"/>
      <c r="D460" s="172"/>
      <c r="E460" s="172"/>
      <c r="F460" s="172"/>
      <c r="G460" s="172"/>
      <c r="H460" s="172"/>
      <c r="J460" s="172"/>
      <c r="K460" s="172"/>
      <c r="L460" s="172"/>
      <c r="M460" s="172"/>
      <c r="N460" s="172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  <c r="Z460" s="172"/>
      <c r="AA460" s="172"/>
      <c r="AB460" s="172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172"/>
      <c r="AO460" s="172"/>
      <c r="AP460" s="172"/>
      <c r="AQ460" s="172"/>
      <c r="AR460" s="172"/>
      <c r="AS460" s="172"/>
      <c r="AT460" s="172"/>
      <c r="AU460" s="172"/>
      <c r="AV460" s="172"/>
      <c r="AW460" s="172"/>
      <c r="AX460" s="172"/>
      <c r="AY460" s="172"/>
      <c r="AZ460" s="172"/>
      <c r="BA460" s="172"/>
      <c r="BB460" s="172"/>
      <c r="BC460" s="172"/>
      <c r="BD460" s="172"/>
      <c r="BE460" s="172"/>
      <c r="BF460" s="172"/>
      <c r="BG460" s="172"/>
      <c r="BH460" s="172"/>
      <c r="BI460" s="172"/>
      <c r="BJ460" s="172"/>
      <c r="BK460" s="172"/>
      <c r="BL460" s="172"/>
      <c r="BM460" s="172"/>
      <c r="BN460" s="172"/>
      <c r="BO460" s="172"/>
      <c r="BP460" s="172"/>
      <c r="BQ460" s="172"/>
      <c r="BR460" s="172"/>
      <c r="BS460" s="172"/>
      <c r="BT460" s="172"/>
      <c r="BU460" s="172"/>
      <c r="BV460" s="172"/>
      <c r="BW460" s="172"/>
      <c r="BX460" s="172"/>
      <c r="BY460" s="172"/>
      <c r="BZ460" s="172"/>
      <c r="CA460" s="172"/>
      <c r="CB460" s="172"/>
      <c r="CC460" s="172"/>
      <c r="CD460" s="172"/>
      <c r="CE460" s="172"/>
      <c r="CF460" s="172"/>
      <c r="CG460" s="172"/>
      <c r="CH460" s="172"/>
      <c r="CI460" s="172"/>
      <c r="CJ460" s="172"/>
      <c r="CK460" s="172"/>
      <c r="CL460" s="172"/>
      <c r="CM460" s="172"/>
      <c r="CN460" s="172"/>
      <c r="CO460" s="172"/>
      <c r="CP460" s="172"/>
      <c r="CQ460" s="172"/>
      <c r="CR460" s="172"/>
      <c r="CS460" s="172"/>
      <c r="CT460" s="172"/>
      <c r="CU460" s="172"/>
      <c r="DA460" s="172"/>
      <c r="DG460" s="172"/>
      <c r="DI460" s="172"/>
      <c r="DJ460" s="172"/>
      <c r="DK460" s="172"/>
      <c r="DL460" s="172"/>
      <c r="DM460" s="172"/>
      <c r="DN460" s="172"/>
      <c r="DO460" s="172"/>
      <c r="DP460" s="172"/>
      <c r="DQ460" s="172"/>
      <c r="DR460" s="172"/>
      <c r="DS460" s="172"/>
      <c r="DT460" s="172"/>
      <c r="DU460" s="172"/>
      <c r="DV460" s="172"/>
      <c r="DW460" s="172"/>
      <c r="DX460" s="172"/>
      <c r="DZ460" s="172"/>
      <c r="EA460" s="172"/>
      <c r="EK460" s="172"/>
      <c r="EL460" s="172"/>
      <c r="EM460" s="172"/>
      <c r="EN460" s="172"/>
      <c r="EO460" s="172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  <c r="AML460"/>
      <c r="AMM460"/>
      <c r="AMN460"/>
      <c r="AMO460"/>
      <c r="AMP460"/>
      <c r="AMQ460"/>
      <c r="AMR460"/>
      <c r="AMS460"/>
      <c r="AMT460"/>
      <c r="AMU460"/>
      <c r="AMV460"/>
      <c r="AMW460"/>
      <c r="AMX460"/>
      <c r="AMY460"/>
      <c r="AMZ460"/>
      <c r="ANA460"/>
      <c r="ANB460"/>
      <c r="ANC460"/>
      <c r="AND460"/>
      <c r="ANE460"/>
      <c r="ANF460"/>
      <c r="ANG460"/>
      <c r="ANH460"/>
      <c r="ANI460"/>
      <c r="ANJ460"/>
    </row>
    <row r="461" spans="1:1050" x14ac:dyDescent="0.2">
      <c r="A461" s="694"/>
      <c r="D461" s="172"/>
      <c r="E461" s="172"/>
      <c r="F461" s="172"/>
      <c r="G461" s="172"/>
      <c r="H461" s="172"/>
      <c r="J461" s="172"/>
      <c r="K461" s="172"/>
      <c r="L461" s="172"/>
      <c r="M461" s="172"/>
      <c r="N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172"/>
      <c r="AO461" s="172"/>
      <c r="AP461" s="172"/>
      <c r="AQ461" s="172"/>
      <c r="AR461" s="172"/>
      <c r="AS461" s="172"/>
      <c r="AT461" s="172"/>
      <c r="AU461" s="172"/>
      <c r="AV461" s="172"/>
      <c r="AW461" s="172"/>
      <c r="AX461" s="172"/>
      <c r="AY461" s="172"/>
      <c r="AZ461" s="172"/>
      <c r="BA461" s="172"/>
      <c r="BB461" s="172"/>
      <c r="BC461" s="172"/>
      <c r="BD461" s="172"/>
      <c r="BE461" s="172"/>
      <c r="BF461" s="172"/>
      <c r="BG461" s="172"/>
      <c r="BH461" s="172"/>
      <c r="BI461" s="172"/>
      <c r="BJ461" s="172"/>
      <c r="BK461" s="172"/>
      <c r="BL461" s="172"/>
      <c r="BM461" s="172"/>
      <c r="BN461" s="172"/>
      <c r="BO461" s="172"/>
      <c r="BP461" s="172"/>
      <c r="BQ461" s="172"/>
      <c r="BR461" s="172"/>
      <c r="BS461" s="172"/>
      <c r="BT461" s="172"/>
      <c r="BU461" s="172"/>
      <c r="BV461" s="172"/>
      <c r="BW461" s="172"/>
      <c r="BX461" s="172"/>
      <c r="BY461" s="172"/>
      <c r="BZ461" s="172"/>
      <c r="CA461" s="172"/>
      <c r="CB461" s="172"/>
      <c r="CC461" s="172"/>
      <c r="CD461" s="172"/>
      <c r="CE461" s="172"/>
      <c r="CF461" s="172"/>
      <c r="CG461" s="172"/>
      <c r="CH461" s="172"/>
      <c r="CI461" s="172"/>
      <c r="CJ461" s="172"/>
      <c r="CK461" s="172"/>
      <c r="CL461" s="172"/>
      <c r="CM461" s="172"/>
      <c r="CN461" s="172"/>
      <c r="CO461" s="172"/>
      <c r="CP461" s="172"/>
      <c r="CQ461" s="172"/>
      <c r="CR461" s="172"/>
      <c r="CS461" s="172"/>
      <c r="CT461" s="172"/>
      <c r="CU461" s="172"/>
      <c r="DA461" s="172"/>
      <c r="DG461" s="172"/>
      <c r="DI461" s="172"/>
      <c r="DJ461" s="172"/>
      <c r="DK461" s="172"/>
      <c r="DL461" s="172"/>
      <c r="DM461" s="172"/>
      <c r="DN461" s="172"/>
      <c r="DO461" s="172"/>
      <c r="DP461" s="172"/>
      <c r="DQ461" s="172"/>
      <c r="DR461" s="172"/>
      <c r="DS461" s="172"/>
      <c r="DT461" s="172"/>
      <c r="DU461" s="172"/>
      <c r="DV461" s="172"/>
      <c r="DW461" s="172"/>
      <c r="DX461" s="172"/>
      <c r="DZ461" s="172"/>
      <c r="EA461" s="172"/>
      <c r="EK461" s="172"/>
      <c r="EL461" s="172"/>
      <c r="EM461" s="172"/>
      <c r="EN461" s="172"/>
      <c r="EO461" s="172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</row>
    <row r="462" spans="1:1050" x14ac:dyDescent="0.2">
      <c r="A462" s="694"/>
      <c r="D462" s="172"/>
      <c r="E462" s="172"/>
      <c r="F462" s="172"/>
      <c r="G462" s="172"/>
      <c r="H462" s="172"/>
      <c r="J462" s="172"/>
      <c r="K462" s="172"/>
      <c r="L462" s="172"/>
      <c r="M462" s="172"/>
      <c r="N462" s="172"/>
      <c r="O462" s="172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172"/>
      <c r="AO462" s="172"/>
      <c r="AP462" s="172"/>
      <c r="AQ462" s="172"/>
      <c r="AR462" s="172"/>
      <c r="AS462" s="172"/>
      <c r="AT462" s="172"/>
      <c r="AU462" s="172"/>
      <c r="AV462" s="172"/>
      <c r="AW462" s="172"/>
      <c r="AX462" s="172"/>
      <c r="AY462" s="172"/>
      <c r="AZ462" s="172"/>
      <c r="BA462" s="172"/>
      <c r="BB462" s="172"/>
      <c r="BC462" s="172"/>
      <c r="BD462" s="172"/>
      <c r="BE462" s="172"/>
      <c r="BF462" s="172"/>
      <c r="BG462" s="172"/>
      <c r="BH462" s="172"/>
      <c r="BI462" s="172"/>
      <c r="BJ462" s="172"/>
      <c r="BK462" s="172"/>
      <c r="BL462" s="172"/>
      <c r="BM462" s="172"/>
      <c r="BN462" s="172"/>
      <c r="BO462" s="172"/>
      <c r="BP462" s="172"/>
      <c r="BQ462" s="172"/>
      <c r="BR462" s="172"/>
      <c r="BS462" s="172"/>
      <c r="BT462" s="172"/>
      <c r="BU462" s="172"/>
      <c r="BV462" s="172"/>
      <c r="BW462" s="172"/>
      <c r="BX462" s="172"/>
      <c r="BY462" s="172"/>
      <c r="BZ462" s="172"/>
      <c r="CA462" s="172"/>
      <c r="CB462" s="172"/>
      <c r="CC462" s="172"/>
      <c r="CD462" s="172"/>
      <c r="CE462" s="172"/>
      <c r="CF462" s="172"/>
      <c r="CG462" s="172"/>
      <c r="CH462" s="172"/>
      <c r="CI462" s="172"/>
      <c r="CJ462" s="172"/>
      <c r="CK462" s="172"/>
      <c r="CL462" s="172"/>
      <c r="CM462" s="172"/>
      <c r="CN462" s="172"/>
      <c r="CO462" s="172"/>
      <c r="CP462" s="172"/>
      <c r="CQ462" s="172"/>
      <c r="CR462" s="172"/>
      <c r="CS462" s="172"/>
      <c r="CT462" s="172"/>
      <c r="CU462" s="172"/>
      <c r="DA462" s="172"/>
      <c r="DG462" s="172"/>
      <c r="DI462" s="172"/>
      <c r="DJ462" s="172"/>
      <c r="DK462" s="172"/>
      <c r="DL462" s="172"/>
      <c r="DM462" s="172"/>
      <c r="DN462" s="172"/>
      <c r="DO462" s="172"/>
      <c r="DP462" s="172"/>
      <c r="DQ462" s="172"/>
      <c r="DR462" s="172"/>
      <c r="DS462" s="172"/>
      <c r="DT462" s="172"/>
      <c r="DU462" s="172"/>
      <c r="DV462" s="172"/>
      <c r="DW462" s="172"/>
      <c r="DX462" s="172"/>
      <c r="DZ462" s="172"/>
      <c r="EA462" s="172"/>
      <c r="EK462" s="172"/>
      <c r="EL462" s="172"/>
      <c r="EM462" s="172"/>
      <c r="EN462" s="172"/>
      <c r="EO462" s="17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</row>
    <row r="463" spans="1:1050" x14ac:dyDescent="0.2">
      <c r="A463" s="694"/>
      <c r="D463" s="172"/>
      <c r="E463" s="172"/>
      <c r="F463" s="172"/>
      <c r="G463" s="172"/>
      <c r="H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  <c r="BI463" s="172"/>
      <c r="BJ463" s="172"/>
      <c r="BK463" s="172"/>
      <c r="BL463" s="172"/>
      <c r="BM463" s="172"/>
      <c r="BN463" s="172"/>
      <c r="BO463" s="172"/>
      <c r="BP463" s="172"/>
      <c r="BQ463" s="172"/>
      <c r="BR463" s="172"/>
      <c r="BS463" s="172"/>
      <c r="BT463" s="172"/>
      <c r="BU463" s="172"/>
      <c r="BV463" s="172"/>
      <c r="BW463" s="172"/>
      <c r="BX463" s="172"/>
      <c r="BY463" s="172"/>
      <c r="BZ463" s="172"/>
      <c r="CA463" s="172"/>
      <c r="CB463" s="172"/>
      <c r="CC463" s="172"/>
      <c r="CD463" s="172"/>
      <c r="CE463" s="172"/>
      <c r="CF463" s="172"/>
      <c r="CG463" s="172"/>
      <c r="CH463" s="172"/>
      <c r="CI463" s="172"/>
      <c r="CJ463" s="172"/>
      <c r="CK463" s="172"/>
      <c r="CL463" s="172"/>
      <c r="CM463" s="172"/>
      <c r="CN463" s="172"/>
      <c r="CO463" s="172"/>
      <c r="CP463" s="172"/>
      <c r="CQ463" s="172"/>
      <c r="CR463" s="172"/>
      <c r="CS463" s="172"/>
      <c r="CT463" s="172"/>
      <c r="CU463" s="172"/>
      <c r="DA463" s="172"/>
      <c r="DG463" s="172"/>
      <c r="DI463" s="172"/>
      <c r="DJ463" s="172"/>
      <c r="DK463" s="172"/>
      <c r="DL463" s="172"/>
      <c r="DM463" s="172"/>
      <c r="DN463" s="172"/>
      <c r="DO463" s="172"/>
      <c r="DP463" s="172"/>
      <c r="DQ463" s="172"/>
      <c r="DR463" s="172"/>
      <c r="DS463" s="172"/>
      <c r="DT463" s="172"/>
      <c r="DU463" s="172"/>
      <c r="DV463" s="172"/>
      <c r="DW463" s="172"/>
      <c r="DX463" s="172"/>
      <c r="DZ463" s="172"/>
      <c r="EA463" s="172"/>
      <c r="EK463" s="172"/>
      <c r="EL463" s="172"/>
      <c r="EM463" s="172"/>
      <c r="EN463" s="172"/>
      <c r="EO463" s="172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</row>
    <row r="464" spans="1:1050" x14ac:dyDescent="0.2">
      <c r="A464" s="694"/>
      <c r="D464" s="172"/>
      <c r="E464" s="172"/>
      <c r="F464" s="172"/>
      <c r="G464" s="172"/>
      <c r="H464" s="172"/>
      <c r="J464" s="172"/>
      <c r="K464" s="172"/>
      <c r="L464" s="172"/>
      <c r="M464" s="172"/>
      <c r="N464" s="172"/>
      <c r="O464" s="172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172"/>
      <c r="AO464" s="172"/>
      <c r="AP464" s="172"/>
      <c r="AQ464" s="172"/>
      <c r="AR464" s="172"/>
      <c r="AS464" s="172"/>
      <c r="AT464" s="172"/>
      <c r="AU464" s="172"/>
      <c r="AV464" s="172"/>
      <c r="AW464" s="172"/>
      <c r="AX464" s="172"/>
      <c r="AY464" s="172"/>
      <c r="AZ464" s="172"/>
      <c r="BA464" s="172"/>
      <c r="BB464" s="172"/>
      <c r="BC464" s="172"/>
      <c r="BD464" s="172"/>
      <c r="BE464" s="172"/>
      <c r="BF464" s="172"/>
      <c r="BG464" s="172"/>
      <c r="BH464" s="172"/>
      <c r="BI464" s="172"/>
      <c r="BJ464" s="172"/>
      <c r="BK464" s="172"/>
      <c r="BL464" s="172"/>
      <c r="BM464" s="172"/>
      <c r="BN464" s="172"/>
      <c r="BO464" s="172"/>
      <c r="BP464" s="172"/>
      <c r="BQ464" s="172"/>
      <c r="BR464" s="172"/>
      <c r="BS464" s="172"/>
      <c r="BT464" s="172"/>
      <c r="BU464" s="172"/>
      <c r="BV464" s="172"/>
      <c r="BW464" s="172"/>
      <c r="BX464" s="172"/>
      <c r="BY464" s="172"/>
      <c r="BZ464" s="172"/>
      <c r="CA464" s="172"/>
      <c r="CB464" s="172"/>
      <c r="CC464" s="172"/>
      <c r="CD464" s="172"/>
      <c r="CE464" s="172"/>
      <c r="CF464" s="172"/>
      <c r="CG464" s="172"/>
      <c r="CH464" s="172"/>
      <c r="CI464" s="172"/>
      <c r="CJ464" s="172"/>
      <c r="CK464" s="172"/>
      <c r="CL464" s="172"/>
      <c r="CM464" s="172"/>
      <c r="CN464" s="172"/>
      <c r="CO464" s="172"/>
      <c r="CP464" s="172"/>
      <c r="CQ464" s="172"/>
      <c r="CR464" s="172"/>
      <c r="CS464" s="172"/>
      <c r="CT464" s="172"/>
      <c r="CU464" s="172"/>
      <c r="DA464" s="172"/>
      <c r="DG464" s="172"/>
      <c r="DI464" s="172"/>
      <c r="DJ464" s="172"/>
      <c r="DK464" s="172"/>
      <c r="DL464" s="172"/>
      <c r="DM464" s="172"/>
      <c r="DN464" s="172"/>
      <c r="DO464" s="172"/>
      <c r="DP464" s="172"/>
      <c r="DQ464" s="172"/>
      <c r="DR464" s="172"/>
      <c r="DS464" s="172"/>
      <c r="DT464" s="172"/>
      <c r="DU464" s="172"/>
      <c r="DV464" s="172"/>
      <c r="DW464" s="172"/>
      <c r="DX464" s="172"/>
      <c r="DZ464" s="172"/>
      <c r="EA464" s="172"/>
      <c r="EK464" s="172"/>
      <c r="EL464" s="172"/>
      <c r="EM464" s="172"/>
      <c r="EN464" s="172"/>
      <c r="EO464" s="172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</row>
    <row r="465" spans="1:1050" x14ac:dyDescent="0.2">
      <c r="A465" s="694"/>
      <c r="D465" s="172"/>
      <c r="E465" s="172"/>
      <c r="F465" s="172"/>
      <c r="G465" s="172"/>
      <c r="H465" s="172"/>
      <c r="J465" s="172"/>
      <c r="K465" s="172"/>
      <c r="L465" s="172"/>
      <c r="M465" s="172"/>
      <c r="N465" s="172"/>
      <c r="O465" s="172"/>
      <c r="P465" s="172"/>
      <c r="Q465" s="172"/>
      <c r="R465" s="172"/>
      <c r="S465" s="172"/>
      <c r="T465" s="172"/>
      <c r="U465" s="172"/>
      <c r="V465" s="172"/>
      <c r="W465" s="172"/>
      <c r="X465" s="172"/>
      <c r="Y465" s="172"/>
      <c r="Z465" s="172"/>
      <c r="AA465" s="172"/>
      <c r="AB465" s="172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172"/>
      <c r="AO465" s="172"/>
      <c r="AP465" s="172"/>
      <c r="AQ465" s="172"/>
      <c r="AR465" s="172"/>
      <c r="AS465" s="172"/>
      <c r="AT465" s="172"/>
      <c r="AU465" s="172"/>
      <c r="AV465" s="172"/>
      <c r="AW465" s="172"/>
      <c r="AX465" s="172"/>
      <c r="AY465" s="172"/>
      <c r="AZ465" s="172"/>
      <c r="BA465" s="172"/>
      <c r="BB465" s="172"/>
      <c r="BC465" s="172"/>
      <c r="BD465" s="172"/>
      <c r="BE465" s="172"/>
      <c r="BF465" s="172"/>
      <c r="BG465" s="172"/>
      <c r="BH465" s="172"/>
      <c r="BI465" s="172"/>
      <c r="BJ465" s="172"/>
      <c r="BK465" s="172"/>
      <c r="BL465" s="172"/>
      <c r="BM465" s="172"/>
      <c r="BN465" s="172"/>
      <c r="BO465" s="172"/>
      <c r="BP465" s="172"/>
      <c r="BQ465" s="172"/>
      <c r="BR465" s="172"/>
      <c r="BS465" s="172"/>
      <c r="BT465" s="172"/>
      <c r="BU465" s="172"/>
      <c r="BV465" s="172"/>
      <c r="BW465" s="172"/>
      <c r="BX465" s="172"/>
      <c r="BY465" s="172"/>
      <c r="BZ465" s="172"/>
      <c r="CA465" s="172"/>
      <c r="CB465" s="172"/>
      <c r="CC465" s="172"/>
      <c r="CD465" s="172"/>
      <c r="CE465" s="172"/>
      <c r="CF465" s="172"/>
      <c r="CG465" s="172"/>
      <c r="CH465" s="172"/>
      <c r="CI465" s="172"/>
      <c r="CJ465" s="172"/>
      <c r="CK465" s="172"/>
      <c r="CL465" s="172"/>
      <c r="CM465" s="172"/>
      <c r="CN465" s="172"/>
      <c r="CO465" s="172"/>
      <c r="CP465" s="172"/>
      <c r="CQ465" s="172"/>
      <c r="CR465" s="172"/>
      <c r="CS465" s="172"/>
      <c r="CT465" s="172"/>
      <c r="CU465" s="172"/>
      <c r="DA465" s="172"/>
      <c r="DG465" s="172"/>
      <c r="DI465" s="172"/>
      <c r="DJ465" s="172"/>
      <c r="DK465" s="172"/>
      <c r="DL465" s="172"/>
      <c r="DM465" s="172"/>
      <c r="DN465" s="172"/>
      <c r="DO465" s="172"/>
      <c r="DP465" s="172"/>
      <c r="DQ465" s="172"/>
      <c r="DR465" s="172"/>
      <c r="DS465" s="172"/>
      <c r="DT465" s="172"/>
      <c r="DU465" s="172"/>
      <c r="DV465" s="172"/>
      <c r="DW465" s="172"/>
      <c r="DX465" s="172"/>
      <c r="DZ465" s="172"/>
      <c r="EA465" s="172"/>
      <c r="EK465" s="172"/>
      <c r="EL465" s="172"/>
      <c r="EM465" s="172"/>
      <c r="EN465" s="172"/>
      <c r="EO465" s="172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</row>
    <row r="466" spans="1:1050" x14ac:dyDescent="0.2">
      <c r="A466" s="694"/>
      <c r="D466" s="172"/>
      <c r="E466" s="172"/>
      <c r="F466" s="172"/>
      <c r="G466" s="172"/>
      <c r="H466" s="172"/>
      <c r="J466" s="172"/>
      <c r="K466" s="172"/>
      <c r="L466" s="172"/>
      <c r="M466" s="172"/>
      <c r="N466" s="172"/>
      <c r="O466" s="172"/>
      <c r="P466" s="172"/>
      <c r="Q466" s="172"/>
      <c r="R466" s="172"/>
      <c r="S466" s="172"/>
      <c r="T466" s="172"/>
      <c r="U466" s="172"/>
      <c r="V466" s="172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172"/>
      <c r="AO466" s="172"/>
      <c r="AP466" s="172"/>
      <c r="AQ466" s="172"/>
      <c r="AR466" s="172"/>
      <c r="AS466" s="172"/>
      <c r="AT466" s="172"/>
      <c r="AU466" s="172"/>
      <c r="AV466" s="172"/>
      <c r="AW466" s="172"/>
      <c r="AX466" s="172"/>
      <c r="AY466" s="172"/>
      <c r="AZ466" s="172"/>
      <c r="BA466" s="172"/>
      <c r="BB466" s="172"/>
      <c r="BC466" s="172"/>
      <c r="BD466" s="172"/>
      <c r="BE466" s="172"/>
      <c r="BF466" s="172"/>
      <c r="BG466" s="172"/>
      <c r="BH466" s="172"/>
      <c r="BI466" s="172"/>
      <c r="BJ466" s="172"/>
      <c r="BK466" s="172"/>
      <c r="BL466" s="172"/>
      <c r="BM466" s="172"/>
      <c r="BN466" s="172"/>
      <c r="BO466" s="172"/>
      <c r="BP466" s="172"/>
      <c r="BQ466" s="172"/>
      <c r="BR466" s="172"/>
      <c r="BS466" s="172"/>
      <c r="BT466" s="172"/>
      <c r="BU466" s="172"/>
      <c r="BV466" s="172"/>
      <c r="BW466" s="172"/>
      <c r="BX466" s="172"/>
      <c r="BY466" s="172"/>
      <c r="BZ466" s="172"/>
      <c r="CA466" s="172"/>
      <c r="CB466" s="172"/>
      <c r="CC466" s="172"/>
      <c r="CD466" s="172"/>
      <c r="CE466" s="172"/>
      <c r="CF466" s="172"/>
      <c r="CG466" s="172"/>
      <c r="CH466" s="172"/>
      <c r="CI466" s="172"/>
      <c r="CJ466" s="172"/>
      <c r="CK466" s="172"/>
      <c r="CL466" s="172"/>
      <c r="CM466" s="172"/>
      <c r="CN466" s="172"/>
      <c r="CO466" s="172"/>
      <c r="CP466" s="172"/>
      <c r="CQ466" s="172"/>
      <c r="CR466" s="172"/>
      <c r="CS466" s="172"/>
      <c r="CT466" s="172"/>
      <c r="CU466" s="172"/>
      <c r="DA466" s="172"/>
      <c r="DG466" s="172"/>
      <c r="DI466" s="172"/>
      <c r="DJ466" s="172"/>
      <c r="DK466" s="172"/>
      <c r="DL466" s="172"/>
      <c r="DM466" s="172"/>
      <c r="DN466" s="172"/>
      <c r="DO466" s="172"/>
      <c r="DP466" s="172"/>
      <c r="DQ466" s="172"/>
      <c r="DR466" s="172"/>
      <c r="DS466" s="172"/>
      <c r="DT466" s="172"/>
      <c r="DU466" s="172"/>
      <c r="DV466" s="172"/>
      <c r="DW466" s="172"/>
      <c r="DX466" s="172"/>
      <c r="DZ466" s="172"/>
      <c r="EA466" s="172"/>
      <c r="EK466" s="172"/>
      <c r="EL466" s="172"/>
      <c r="EM466" s="172"/>
      <c r="EN466" s="172"/>
      <c r="EO466" s="172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  <c r="AML466"/>
      <c r="AMM466"/>
      <c r="AMN466"/>
      <c r="AMO466"/>
      <c r="AMP466"/>
      <c r="AMQ466"/>
      <c r="AMR466"/>
      <c r="AMS466"/>
      <c r="AMT466"/>
      <c r="AMU466"/>
      <c r="AMV466"/>
      <c r="AMW466"/>
      <c r="AMX466"/>
      <c r="AMY466"/>
      <c r="AMZ466"/>
      <c r="ANA466"/>
      <c r="ANB466"/>
      <c r="ANC466"/>
      <c r="AND466"/>
      <c r="ANE466"/>
      <c r="ANF466"/>
      <c r="ANG466"/>
      <c r="ANH466"/>
      <c r="ANI466"/>
      <c r="ANJ466"/>
    </row>
    <row r="467" spans="1:1050" x14ac:dyDescent="0.2">
      <c r="A467" s="694"/>
      <c r="D467" s="172"/>
      <c r="E467" s="172"/>
      <c r="F467" s="172"/>
      <c r="G467" s="172"/>
      <c r="H467" s="172"/>
      <c r="J467" s="172"/>
      <c r="K467" s="172"/>
      <c r="L467" s="172"/>
      <c r="M467" s="172"/>
      <c r="N467" s="172"/>
      <c r="O467" s="172"/>
      <c r="P467" s="172"/>
      <c r="Q467" s="172"/>
      <c r="R467" s="172"/>
      <c r="S467" s="172"/>
      <c r="T467" s="172"/>
      <c r="U467" s="172"/>
      <c r="V467" s="172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172"/>
      <c r="AO467" s="172"/>
      <c r="AP467" s="172"/>
      <c r="AQ467" s="172"/>
      <c r="AR467" s="172"/>
      <c r="AS467" s="172"/>
      <c r="AT467" s="172"/>
      <c r="AU467" s="172"/>
      <c r="AV467" s="172"/>
      <c r="AW467" s="172"/>
      <c r="AX467" s="172"/>
      <c r="AY467" s="172"/>
      <c r="AZ467" s="172"/>
      <c r="BA467" s="172"/>
      <c r="BB467" s="172"/>
      <c r="BC467" s="172"/>
      <c r="BD467" s="172"/>
      <c r="BE467" s="172"/>
      <c r="BF467" s="172"/>
      <c r="BG467" s="172"/>
      <c r="BH467" s="172"/>
      <c r="BI467" s="172"/>
      <c r="BJ467" s="172"/>
      <c r="BK467" s="172"/>
      <c r="BL467" s="172"/>
      <c r="BM467" s="172"/>
      <c r="BN467" s="172"/>
      <c r="BO467" s="172"/>
      <c r="BP467" s="172"/>
      <c r="BQ467" s="172"/>
      <c r="BR467" s="172"/>
      <c r="BS467" s="172"/>
      <c r="BT467" s="172"/>
      <c r="BU467" s="172"/>
      <c r="BV467" s="172"/>
      <c r="BW467" s="172"/>
      <c r="BX467" s="172"/>
      <c r="BY467" s="172"/>
      <c r="BZ467" s="172"/>
      <c r="CA467" s="172"/>
      <c r="CB467" s="172"/>
      <c r="CC467" s="172"/>
      <c r="CD467" s="172"/>
      <c r="CE467" s="172"/>
      <c r="CF467" s="172"/>
      <c r="CG467" s="172"/>
      <c r="CH467" s="172"/>
      <c r="CI467" s="172"/>
      <c r="CJ467" s="172"/>
      <c r="CK467" s="172"/>
      <c r="CL467" s="172"/>
      <c r="CM467" s="172"/>
      <c r="CN467" s="172"/>
      <c r="CO467" s="172"/>
      <c r="CP467" s="172"/>
      <c r="CQ467" s="172"/>
      <c r="CR467" s="172"/>
      <c r="CS467" s="172"/>
      <c r="CT467" s="172"/>
      <c r="CU467" s="172"/>
      <c r="DA467" s="172"/>
      <c r="DG467" s="172"/>
      <c r="DI467" s="172"/>
      <c r="DJ467" s="172"/>
      <c r="DK467" s="172"/>
      <c r="DL467" s="172"/>
      <c r="DM467" s="172"/>
      <c r="DN467" s="172"/>
      <c r="DO467" s="172"/>
      <c r="DP467" s="172"/>
      <c r="DQ467" s="172"/>
      <c r="DR467" s="172"/>
      <c r="DS467" s="172"/>
      <c r="DT467" s="172"/>
      <c r="DU467" s="172"/>
      <c r="DV467" s="172"/>
      <c r="DW467" s="172"/>
      <c r="DX467" s="172"/>
      <c r="DZ467" s="172"/>
      <c r="EA467" s="172"/>
      <c r="EK467" s="172"/>
      <c r="EL467" s="172"/>
      <c r="EM467" s="172"/>
      <c r="EN467" s="172"/>
      <c r="EO467" s="172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  <c r="AMN467"/>
      <c r="AMO467"/>
      <c r="AMP467"/>
      <c r="AMQ467"/>
      <c r="AMR467"/>
      <c r="AMS467"/>
      <c r="AMT467"/>
      <c r="AMU467"/>
      <c r="AMV467"/>
      <c r="AMW467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</row>
    <row r="468" spans="1:1050" x14ac:dyDescent="0.2">
      <c r="A468" s="694"/>
      <c r="D468" s="172"/>
      <c r="E468" s="172"/>
      <c r="F468" s="172"/>
      <c r="G468" s="172"/>
      <c r="H468" s="172"/>
      <c r="J468" s="172"/>
      <c r="K468" s="172"/>
      <c r="L468" s="172"/>
      <c r="M468" s="172"/>
      <c r="N468" s="172"/>
      <c r="O468" s="172"/>
      <c r="P468" s="172"/>
      <c r="Q468" s="172"/>
      <c r="R468" s="172"/>
      <c r="S468" s="172"/>
      <c r="T468" s="172"/>
      <c r="U468" s="172"/>
      <c r="V468" s="172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172"/>
      <c r="AO468" s="172"/>
      <c r="AP468" s="172"/>
      <c r="AQ468" s="172"/>
      <c r="AR468" s="172"/>
      <c r="AS468" s="172"/>
      <c r="AT468" s="172"/>
      <c r="AU468" s="172"/>
      <c r="AV468" s="172"/>
      <c r="AW468" s="172"/>
      <c r="AX468" s="172"/>
      <c r="AY468" s="172"/>
      <c r="AZ468" s="172"/>
      <c r="BA468" s="172"/>
      <c r="BB468" s="172"/>
      <c r="BC468" s="172"/>
      <c r="BD468" s="172"/>
      <c r="BE468" s="172"/>
      <c r="BF468" s="172"/>
      <c r="BG468" s="172"/>
      <c r="BH468" s="172"/>
      <c r="BI468" s="172"/>
      <c r="BJ468" s="172"/>
      <c r="BK468" s="172"/>
      <c r="BL468" s="172"/>
      <c r="BM468" s="172"/>
      <c r="BN468" s="172"/>
      <c r="BO468" s="172"/>
      <c r="BP468" s="172"/>
      <c r="BQ468" s="172"/>
      <c r="BR468" s="172"/>
      <c r="BS468" s="172"/>
      <c r="BT468" s="172"/>
      <c r="BU468" s="172"/>
      <c r="BV468" s="172"/>
      <c r="BW468" s="172"/>
      <c r="BX468" s="172"/>
      <c r="BY468" s="172"/>
      <c r="BZ468" s="172"/>
      <c r="CA468" s="172"/>
      <c r="CB468" s="172"/>
      <c r="CC468" s="172"/>
      <c r="CD468" s="172"/>
      <c r="CE468" s="172"/>
      <c r="CF468" s="172"/>
      <c r="CG468" s="172"/>
      <c r="CH468" s="172"/>
      <c r="CI468" s="172"/>
      <c r="CJ468" s="172"/>
      <c r="CK468" s="172"/>
      <c r="CL468" s="172"/>
      <c r="CM468" s="172"/>
      <c r="CN468" s="172"/>
      <c r="CO468" s="172"/>
      <c r="CP468" s="172"/>
      <c r="CQ468" s="172"/>
      <c r="CR468" s="172"/>
      <c r="CS468" s="172"/>
      <c r="CT468" s="172"/>
      <c r="CU468" s="172"/>
      <c r="DA468" s="172"/>
      <c r="DG468" s="172"/>
      <c r="DI468" s="172"/>
      <c r="DJ468" s="172"/>
      <c r="DK468" s="172"/>
      <c r="DL468" s="172"/>
      <c r="DM468" s="172"/>
      <c r="DN468" s="172"/>
      <c r="DO468" s="172"/>
      <c r="DP468" s="172"/>
      <c r="DQ468" s="172"/>
      <c r="DR468" s="172"/>
      <c r="DS468" s="172"/>
      <c r="DT468" s="172"/>
      <c r="DU468" s="172"/>
      <c r="DV468" s="172"/>
      <c r="DW468" s="172"/>
      <c r="DX468" s="172"/>
      <c r="DZ468" s="172"/>
      <c r="EA468" s="172"/>
      <c r="EK468" s="172"/>
      <c r="EL468" s="172"/>
      <c r="EM468" s="172"/>
      <c r="EN468" s="172"/>
      <c r="EO468" s="172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</row>
    <row r="469" spans="1:1050" x14ac:dyDescent="0.2">
      <c r="A469" s="694"/>
      <c r="D469" s="172"/>
      <c r="E469" s="172"/>
      <c r="F469" s="172"/>
      <c r="G469" s="172"/>
      <c r="H469" s="172"/>
      <c r="J469" s="172"/>
      <c r="K469" s="172"/>
      <c r="L469" s="172"/>
      <c r="M469" s="172"/>
      <c r="N469" s="172"/>
      <c r="O469" s="172"/>
      <c r="P469" s="172"/>
      <c r="Q469" s="172"/>
      <c r="R469" s="172"/>
      <c r="S469" s="172"/>
      <c r="T469" s="172"/>
      <c r="U469" s="172"/>
      <c r="V469" s="172"/>
      <c r="W469" s="172"/>
      <c r="X469" s="172"/>
      <c r="Y469" s="172"/>
      <c r="Z469" s="172"/>
      <c r="AA469" s="172"/>
      <c r="AB469" s="172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172"/>
      <c r="AO469" s="172"/>
      <c r="AP469" s="172"/>
      <c r="AQ469" s="172"/>
      <c r="AR469" s="172"/>
      <c r="AS469" s="172"/>
      <c r="AT469" s="172"/>
      <c r="AU469" s="172"/>
      <c r="AV469" s="172"/>
      <c r="AW469" s="172"/>
      <c r="AX469" s="172"/>
      <c r="AY469" s="172"/>
      <c r="AZ469" s="172"/>
      <c r="BA469" s="172"/>
      <c r="BB469" s="172"/>
      <c r="BC469" s="172"/>
      <c r="BD469" s="172"/>
      <c r="BE469" s="172"/>
      <c r="BF469" s="172"/>
      <c r="BG469" s="172"/>
      <c r="BH469" s="172"/>
      <c r="BI469" s="172"/>
      <c r="BJ469" s="172"/>
      <c r="BK469" s="172"/>
      <c r="BL469" s="172"/>
      <c r="BM469" s="172"/>
      <c r="BN469" s="172"/>
      <c r="BO469" s="172"/>
      <c r="BP469" s="172"/>
      <c r="BQ469" s="172"/>
      <c r="BR469" s="172"/>
      <c r="BS469" s="172"/>
      <c r="BT469" s="172"/>
      <c r="BU469" s="172"/>
      <c r="BV469" s="172"/>
      <c r="BW469" s="172"/>
      <c r="BX469" s="172"/>
      <c r="BY469" s="172"/>
      <c r="BZ469" s="172"/>
      <c r="CA469" s="172"/>
      <c r="CB469" s="172"/>
      <c r="CC469" s="172"/>
      <c r="CD469" s="172"/>
      <c r="CE469" s="172"/>
      <c r="CF469" s="172"/>
      <c r="CG469" s="172"/>
      <c r="CH469" s="172"/>
      <c r="CI469" s="172"/>
      <c r="CJ469" s="172"/>
      <c r="CK469" s="172"/>
      <c r="CL469" s="172"/>
      <c r="CM469" s="172"/>
      <c r="CN469" s="172"/>
      <c r="CO469" s="172"/>
      <c r="CP469" s="172"/>
      <c r="CQ469" s="172"/>
      <c r="CR469" s="172"/>
      <c r="CS469" s="172"/>
      <c r="CT469" s="172"/>
      <c r="CU469" s="172"/>
      <c r="DA469" s="172"/>
      <c r="DG469" s="172"/>
      <c r="DI469" s="172"/>
      <c r="DJ469" s="172"/>
      <c r="DK469" s="172"/>
      <c r="DL469" s="172"/>
      <c r="DM469" s="172"/>
      <c r="DN469" s="172"/>
      <c r="DO469" s="172"/>
      <c r="DP469" s="172"/>
      <c r="DQ469" s="172"/>
      <c r="DR469" s="172"/>
      <c r="DS469" s="172"/>
      <c r="DT469" s="172"/>
      <c r="DU469" s="172"/>
      <c r="DV469" s="172"/>
      <c r="DW469" s="172"/>
      <c r="DX469" s="172"/>
      <c r="DZ469" s="172"/>
      <c r="EA469" s="172"/>
      <c r="EK469" s="172"/>
      <c r="EL469" s="172"/>
      <c r="EM469" s="172"/>
      <c r="EN469" s="172"/>
      <c r="EO469" s="172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</row>
    <row r="470" spans="1:1050" x14ac:dyDescent="0.2">
      <c r="A470" s="694"/>
      <c r="D470" s="172"/>
      <c r="E470" s="172"/>
      <c r="F470" s="172"/>
      <c r="G470" s="172"/>
      <c r="H470" s="172"/>
      <c r="J470" s="172"/>
      <c r="K470" s="172"/>
      <c r="L470" s="172"/>
      <c r="M470" s="172"/>
      <c r="N470" s="172"/>
      <c r="O470" s="172"/>
      <c r="P470" s="172"/>
      <c r="Q470" s="172"/>
      <c r="R470" s="172"/>
      <c r="S470" s="172"/>
      <c r="T470" s="172"/>
      <c r="U470" s="172"/>
      <c r="V470" s="172"/>
      <c r="W470" s="172"/>
      <c r="X470" s="172"/>
      <c r="Y470" s="172"/>
      <c r="Z470" s="172"/>
      <c r="AA470" s="172"/>
      <c r="AB470" s="172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2"/>
      <c r="BO470" s="172"/>
      <c r="BP470" s="172"/>
      <c r="BQ470" s="172"/>
      <c r="BR470" s="172"/>
      <c r="BS470" s="172"/>
      <c r="BT470" s="172"/>
      <c r="BU470" s="172"/>
      <c r="BV470" s="172"/>
      <c r="BW470" s="172"/>
      <c r="BX470" s="172"/>
      <c r="BY470" s="172"/>
      <c r="BZ470" s="172"/>
      <c r="CA470" s="172"/>
      <c r="CB470" s="172"/>
      <c r="CC470" s="172"/>
      <c r="CD470" s="172"/>
      <c r="CE470" s="172"/>
      <c r="CF470" s="172"/>
      <c r="CG470" s="172"/>
      <c r="CH470" s="172"/>
      <c r="CI470" s="172"/>
      <c r="CJ470" s="172"/>
      <c r="CK470" s="172"/>
      <c r="CL470" s="172"/>
      <c r="CM470" s="172"/>
      <c r="CN470" s="172"/>
      <c r="CO470" s="172"/>
      <c r="CP470" s="172"/>
      <c r="CQ470" s="172"/>
      <c r="CR470" s="172"/>
      <c r="CS470" s="172"/>
      <c r="CT470" s="172"/>
      <c r="CU470" s="172"/>
      <c r="DA470" s="172"/>
      <c r="DG470" s="172"/>
      <c r="DI470" s="172"/>
      <c r="DJ470" s="172"/>
      <c r="DK470" s="172"/>
      <c r="DL470" s="172"/>
      <c r="DM470" s="172"/>
      <c r="DN470" s="172"/>
      <c r="DO470" s="172"/>
      <c r="DP470" s="172"/>
      <c r="DQ470" s="172"/>
      <c r="DR470" s="172"/>
      <c r="DS470" s="172"/>
      <c r="DT470" s="172"/>
      <c r="DU470" s="172"/>
      <c r="DV470" s="172"/>
      <c r="DW470" s="172"/>
      <c r="DX470" s="172"/>
      <c r="DZ470" s="172"/>
      <c r="EA470" s="172"/>
      <c r="EK470" s="172"/>
      <c r="EL470" s="172"/>
      <c r="EM470" s="172"/>
      <c r="EN470" s="172"/>
      <c r="EO470" s="172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</row>
    <row r="471" spans="1:1050" x14ac:dyDescent="0.2">
      <c r="A471" s="694"/>
      <c r="D471" s="172"/>
      <c r="E471" s="172"/>
      <c r="F471" s="172"/>
      <c r="G471" s="172"/>
      <c r="H471" s="172"/>
      <c r="J471" s="172"/>
      <c r="K471" s="172"/>
      <c r="L471" s="172"/>
      <c r="M471" s="172"/>
      <c r="N471" s="172"/>
      <c r="O471" s="172"/>
      <c r="P471" s="172"/>
      <c r="Q471" s="172"/>
      <c r="R471" s="172"/>
      <c r="S471" s="172"/>
      <c r="T471" s="172"/>
      <c r="U471" s="172"/>
      <c r="V471" s="172"/>
      <c r="W471" s="172"/>
      <c r="X471" s="172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172"/>
      <c r="BN471" s="172"/>
      <c r="BO471" s="172"/>
      <c r="BP471" s="172"/>
      <c r="BQ471" s="172"/>
      <c r="BR471" s="172"/>
      <c r="BS471" s="172"/>
      <c r="BT471" s="172"/>
      <c r="BU471" s="172"/>
      <c r="BV471" s="172"/>
      <c r="BW471" s="172"/>
      <c r="BX471" s="172"/>
      <c r="BY471" s="172"/>
      <c r="BZ471" s="172"/>
      <c r="CA471" s="172"/>
      <c r="CB471" s="172"/>
      <c r="CC471" s="172"/>
      <c r="CD471" s="172"/>
      <c r="CE471" s="172"/>
      <c r="CF471" s="172"/>
      <c r="CG471" s="172"/>
      <c r="CH471" s="172"/>
      <c r="CI471" s="172"/>
      <c r="CJ471" s="172"/>
      <c r="CK471" s="172"/>
      <c r="CL471" s="172"/>
      <c r="CM471" s="172"/>
      <c r="CN471" s="172"/>
      <c r="CO471" s="172"/>
      <c r="CP471" s="172"/>
      <c r="CQ471" s="172"/>
      <c r="CR471" s="172"/>
      <c r="CS471" s="172"/>
      <c r="CT471" s="172"/>
      <c r="CU471" s="172"/>
      <c r="DA471" s="172"/>
      <c r="DG471" s="172"/>
      <c r="DI471" s="172"/>
      <c r="DJ471" s="172"/>
      <c r="DK471" s="172"/>
      <c r="DL471" s="172"/>
      <c r="DM471" s="172"/>
      <c r="DN471" s="172"/>
      <c r="DO471" s="172"/>
      <c r="DP471" s="172"/>
      <c r="DQ471" s="172"/>
      <c r="DR471" s="172"/>
      <c r="DS471" s="172"/>
      <c r="DT471" s="172"/>
      <c r="DU471" s="172"/>
      <c r="DV471" s="172"/>
      <c r="DW471" s="172"/>
      <c r="DX471" s="172"/>
      <c r="DZ471" s="172"/>
      <c r="EA471" s="172"/>
      <c r="EK471" s="172"/>
      <c r="EL471" s="172"/>
      <c r="EM471" s="172"/>
      <c r="EN471" s="172"/>
      <c r="EO471" s="172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</row>
    <row r="472" spans="1:1050" x14ac:dyDescent="0.2">
      <c r="A472" s="694"/>
      <c r="D472" s="172"/>
      <c r="E472" s="172"/>
      <c r="F472" s="172"/>
      <c r="G472" s="172"/>
      <c r="H472" s="172"/>
      <c r="J472" s="172"/>
      <c r="K472" s="172"/>
      <c r="L472" s="172"/>
      <c r="M472" s="172"/>
      <c r="N472" s="172"/>
      <c r="O472" s="172"/>
      <c r="P472" s="172"/>
      <c r="Q472" s="172"/>
      <c r="R472" s="172"/>
      <c r="S472" s="172"/>
      <c r="T472" s="172"/>
      <c r="U472" s="172"/>
      <c r="V472" s="172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172"/>
      <c r="AO472" s="172"/>
      <c r="AP472" s="172"/>
      <c r="AQ472" s="172"/>
      <c r="AR472" s="172"/>
      <c r="AS472" s="172"/>
      <c r="AT472" s="172"/>
      <c r="AU472" s="172"/>
      <c r="AV472" s="172"/>
      <c r="AW472" s="172"/>
      <c r="AX472" s="172"/>
      <c r="AY472" s="172"/>
      <c r="AZ472" s="172"/>
      <c r="BA472" s="172"/>
      <c r="BB472" s="172"/>
      <c r="BC472" s="172"/>
      <c r="BD472" s="172"/>
      <c r="BE472" s="172"/>
      <c r="BF472" s="172"/>
      <c r="BG472" s="172"/>
      <c r="BH472" s="172"/>
      <c r="BI472" s="172"/>
      <c r="BJ472" s="172"/>
      <c r="BK472" s="172"/>
      <c r="BL472" s="172"/>
      <c r="BM472" s="172"/>
      <c r="BN472" s="172"/>
      <c r="BO472" s="172"/>
      <c r="BP472" s="172"/>
      <c r="BQ472" s="172"/>
      <c r="BR472" s="172"/>
      <c r="BS472" s="172"/>
      <c r="BT472" s="172"/>
      <c r="BU472" s="172"/>
      <c r="BV472" s="172"/>
      <c r="BW472" s="172"/>
      <c r="BX472" s="172"/>
      <c r="BY472" s="172"/>
      <c r="BZ472" s="172"/>
      <c r="CA472" s="172"/>
      <c r="CB472" s="172"/>
      <c r="CC472" s="172"/>
      <c r="CD472" s="172"/>
      <c r="CE472" s="172"/>
      <c r="CF472" s="172"/>
      <c r="CG472" s="172"/>
      <c r="CH472" s="172"/>
      <c r="CI472" s="172"/>
      <c r="CJ472" s="172"/>
      <c r="CK472" s="172"/>
      <c r="CL472" s="172"/>
      <c r="CM472" s="172"/>
      <c r="CN472" s="172"/>
      <c r="CO472" s="172"/>
      <c r="CP472" s="172"/>
      <c r="CQ472" s="172"/>
      <c r="CR472" s="172"/>
      <c r="CS472" s="172"/>
      <c r="CT472" s="172"/>
      <c r="CU472" s="172"/>
      <c r="DA472" s="172"/>
      <c r="DG472" s="172"/>
      <c r="DI472" s="172"/>
      <c r="DJ472" s="172"/>
      <c r="DK472" s="172"/>
      <c r="DL472" s="172"/>
      <c r="DM472" s="172"/>
      <c r="DN472" s="172"/>
      <c r="DO472" s="172"/>
      <c r="DP472" s="172"/>
      <c r="DQ472" s="172"/>
      <c r="DR472" s="172"/>
      <c r="DS472" s="172"/>
      <c r="DT472" s="172"/>
      <c r="DU472" s="172"/>
      <c r="DV472" s="172"/>
      <c r="DW472" s="172"/>
      <c r="DX472" s="172"/>
      <c r="DZ472" s="172"/>
      <c r="EA472" s="172"/>
      <c r="EK472" s="172"/>
      <c r="EL472" s="172"/>
      <c r="EM472" s="172"/>
      <c r="EN472" s="172"/>
      <c r="EO472" s="1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  <c r="AML472"/>
      <c r="AMM472"/>
      <c r="AMN472"/>
      <c r="AMO472"/>
      <c r="AMP472"/>
      <c r="AMQ472"/>
      <c r="AMR472"/>
      <c r="AMS472"/>
      <c r="AMT472"/>
      <c r="AMU472"/>
      <c r="AMV472"/>
      <c r="AMW472"/>
      <c r="AMX472"/>
      <c r="AMY472"/>
      <c r="AMZ472"/>
      <c r="ANA472"/>
      <c r="ANB472"/>
      <c r="ANC472"/>
      <c r="AND472"/>
      <c r="ANE472"/>
      <c r="ANF472"/>
      <c r="ANG472"/>
      <c r="ANH472"/>
      <c r="ANI472"/>
      <c r="ANJ472"/>
    </row>
    <row r="473" spans="1:1050" x14ac:dyDescent="0.2">
      <c r="A473" s="694"/>
      <c r="D473" s="172"/>
      <c r="E473" s="172"/>
      <c r="F473" s="172"/>
      <c r="G473" s="172"/>
      <c r="H473" s="172"/>
      <c r="J473" s="172"/>
      <c r="K473" s="172"/>
      <c r="L473" s="172"/>
      <c r="M473" s="172"/>
      <c r="N473" s="172"/>
      <c r="O473" s="172"/>
      <c r="P473" s="172"/>
      <c r="Q473" s="172"/>
      <c r="R473" s="172"/>
      <c r="S473" s="172"/>
      <c r="T473" s="172"/>
      <c r="U473" s="172"/>
      <c r="V473" s="172"/>
      <c r="W473" s="172"/>
      <c r="X473" s="172"/>
      <c r="Y473" s="172"/>
      <c r="Z473" s="172"/>
      <c r="AA473" s="172"/>
      <c r="AB473" s="172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172"/>
      <c r="AO473" s="172"/>
      <c r="AP473" s="172"/>
      <c r="AQ473" s="172"/>
      <c r="AR473" s="172"/>
      <c r="AS473" s="172"/>
      <c r="AT473" s="172"/>
      <c r="AU473" s="172"/>
      <c r="AV473" s="172"/>
      <c r="AW473" s="172"/>
      <c r="AX473" s="172"/>
      <c r="AY473" s="172"/>
      <c r="AZ473" s="172"/>
      <c r="BA473" s="172"/>
      <c r="BB473" s="172"/>
      <c r="BC473" s="172"/>
      <c r="BD473" s="172"/>
      <c r="BE473" s="172"/>
      <c r="BF473" s="172"/>
      <c r="BG473" s="172"/>
      <c r="BH473" s="172"/>
      <c r="BI473" s="172"/>
      <c r="BJ473" s="172"/>
      <c r="BK473" s="172"/>
      <c r="BL473" s="172"/>
      <c r="BM473" s="172"/>
      <c r="BN473" s="172"/>
      <c r="BO473" s="172"/>
      <c r="BP473" s="172"/>
      <c r="BQ473" s="172"/>
      <c r="BR473" s="172"/>
      <c r="BS473" s="172"/>
      <c r="BT473" s="172"/>
      <c r="BU473" s="172"/>
      <c r="BV473" s="172"/>
      <c r="BW473" s="172"/>
      <c r="BX473" s="172"/>
      <c r="BY473" s="172"/>
      <c r="BZ473" s="172"/>
      <c r="CA473" s="172"/>
      <c r="CB473" s="172"/>
      <c r="CC473" s="172"/>
      <c r="CD473" s="172"/>
      <c r="CE473" s="172"/>
      <c r="CF473" s="172"/>
      <c r="CG473" s="172"/>
      <c r="CH473" s="172"/>
      <c r="CI473" s="172"/>
      <c r="CJ473" s="172"/>
      <c r="CK473" s="172"/>
      <c r="CL473" s="172"/>
      <c r="CM473" s="172"/>
      <c r="CN473" s="172"/>
      <c r="CO473" s="172"/>
      <c r="CP473" s="172"/>
      <c r="CQ473" s="172"/>
      <c r="CR473" s="172"/>
      <c r="CS473" s="172"/>
      <c r="CT473" s="172"/>
      <c r="CU473" s="172"/>
      <c r="DA473" s="172"/>
      <c r="DG473" s="172"/>
      <c r="DI473" s="172"/>
      <c r="DJ473" s="172"/>
      <c r="DK473" s="172"/>
      <c r="DL473" s="172"/>
      <c r="DM473" s="172"/>
      <c r="DN473" s="172"/>
      <c r="DO473" s="172"/>
      <c r="DP473" s="172"/>
      <c r="DQ473" s="172"/>
      <c r="DR473" s="172"/>
      <c r="DS473" s="172"/>
      <c r="DT473" s="172"/>
      <c r="DU473" s="172"/>
      <c r="DV473" s="172"/>
      <c r="DW473" s="172"/>
      <c r="DX473" s="172"/>
      <c r="DZ473" s="172"/>
      <c r="EA473" s="172"/>
      <c r="EK473" s="172"/>
      <c r="EL473" s="172"/>
      <c r="EM473" s="172"/>
      <c r="EN473" s="172"/>
      <c r="EO473" s="172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  <c r="AML473"/>
      <c r="AMM473"/>
      <c r="AMN473"/>
      <c r="AMO473"/>
      <c r="AMP473"/>
      <c r="AMQ473"/>
      <c r="AMR473"/>
      <c r="AMS473"/>
      <c r="AMT473"/>
      <c r="AMU473"/>
      <c r="AMV473"/>
      <c r="AMW473"/>
      <c r="AMX473"/>
      <c r="AMY473"/>
      <c r="AMZ473"/>
      <c r="ANA473"/>
      <c r="ANB473"/>
      <c r="ANC473"/>
      <c r="AND473"/>
      <c r="ANE473"/>
      <c r="ANF473"/>
      <c r="ANG473"/>
      <c r="ANH473"/>
      <c r="ANI473"/>
      <c r="ANJ473"/>
    </row>
    <row r="474" spans="1:1050" x14ac:dyDescent="0.2">
      <c r="A474" s="694"/>
      <c r="D474" s="172"/>
      <c r="E474" s="172"/>
      <c r="F474" s="172"/>
      <c r="G474" s="172"/>
      <c r="H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2"/>
      <c r="Z474" s="172"/>
      <c r="AA474" s="172"/>
      <c r="AB474" s="172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172"/>
      <c r="AO474" s="172"/>
      <c r="AP474" s="172"/>
      <c r="AQ474" s="172"/>
      <c r="AR474" s="172"/>
      <c r="AS474" s="172"/>
      <c r="AT474" s="172"/>
      <c r="AU474" s="172"/>
      <c r="AV474" s="172"/>
      <c r="AW474" s="172"/>
      <c r="AX474" s="172"/>
      <c r="AY474" s="172"/>
      <c r="AZ474" s="172"/>
      <c r="BA474" s="172"/>
      <c r="BB474" s="172"/>
      <c r="BC474" s="172"/>
      <c r="BD474" s="172"/>
      <c r="BE474" s="172"/>
      <c r="BF474" s="172"/>
      <c r="BG474" s="172"/>
      <c r="BH474" s="172"/>
      <c r="BI474" s="172"/>
      <c r="BJ474" s="172"/>
      <c r="BK474" s="172"/>
      <c r="BL474" s="172"/>
      <c r="BM474" s="172"/>
      <c r="BN474" s="172"/>
      <c r="BO474" s="172"/>
      <c r="BP474" s="172"/>
      <c r="BQ474" s="172"/>
      <c r="BR474" s="172"/>
      <c r="BS474" s="172"/>
      <c r="BT474" s="172"/>
      <c r="BU474" s="172"/>
      <c r="BV474" s="172"/>
      <c r="BW474" s="172"/>
      <c r="BX474" s="172"/>
      <c r="BY474" s="172"/>
      <c r="BZ474" s="172"/>
      <c r="CA474" s="172"/>
      <c r="CB474" s="172"/>
      <c r="CC474" s="172"/>
      <c r="CD474" s="172"/>
      <c r="CE474" s="172"/>
      <c r="CF474" s="172"/>
      <c r="CG474" s="172"/>
      <c r="CH474" s="172"/>
      <c r="CI474" s="172"/>
      <c r="CJ474" s="172"/>
      <c r="CK474" s="172"/>
      <c r="CL474" s="172"/>
      <c r="CM474" s="172"/>
      <c r="CN474" s="172"/>
      <c r="CO474" s="172"/>
      <c r="CP474" s="172"/>
      <c r="CQ474" s="172"/>
      <c r="CR474" s="172"/>
      <c r="CS474" s="172"/>
      <c r="CT474" s="172"/>
      <c r="CU474" s="172"/>
      <c r="DA474" s="172"/>
      <c r="DG474" s="172"/>
      <c r="DI474" s="172"/>
      <c r="DJ474" s="172"/>
      <c r="DK474" s="172"/>
      <c r="DL474" s="172"/>
      <c r="DM474" s="172"/>
      <c r="DN474" s="172"/>
      <c r="DO474" s="172"/>
      <c r="DP474" s="172"/>
      <c r="DQ474" s="172"/>
      <c r="DR474" s="172"/>
      <c r="DS474" s="172"/>
      <c r="DT474" s="172"/>
      <c r="DU474" s="172"/>
      <c r="DV474" s="172"/>
      <c r="DW474" s="172"/>
      <c r="DX474" s="172"/>
      <c r="DZ474" s="172"/>
      <c r="EA474" s="172"/>
      <c r="EK474" s="172"/>
      <c r="EL474" s="172"/>
      <c r="EM474" s="172"/>
      <c r="EN474" s="172"/>
      <c r="EO474" s="172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  <c r="AML474"/>
      <c r="AMM474"/>
      <c r="AMN474"/>
      <c r="AMO474"/>
      <c r="AMP474"/>
      <c r="AMQ474"/>
      <c r="AMR474"/>
      <c r="AMS474"/>
      <c r="AMT474"/>
      <c r="AMU474"/>
      <c r="AMV474"/>
      <c r="AMW474"/>
      <c r="AMX474"/>
      <c r="AMY474"/>
      <c r="AMZ474"/>
      <c r="ANA474"/>
      <c r="ANB474"/>
      <c r="ANC474"/>
      <c r="AND474"/>
      <c r="ANE474"/>
      <c r="ANF474"/>
      <c r="ANG474"/>
      <c r="ANH474"/>
      <c r="ANI474"/>
      <c r="ANJ474"/>
    </row>
    <row r="475" spans="1:1050" x14ac:dyDescent="0.2">
      <c r="A475" s="694"/>
      <c r="D475" s="172"/>
      <c r="E475" s="172"/>
      <c r="F475" s="172"/>
      <c r="G475" s="172"/>
      <c r="H475" s="172"/>
      <c r="J475" s="172"/>
      <c r="K475" s="172"/>
      <c r="L475" s="172"/>
      <c r="M475" s="172"/>
      <c r="N475" s="172"/>
      <c r="O475" s="172"/>
      <c r="P475" s="172"/>
      <c r="Q475" s="172"/>
      <c r="R475" s="172"/>
      <c r="S475" s="172"/>
      <c r="T475" s="172"/>
      <c r="U475" s="172"/>
      <c r="V475" s="172"/>
      <c r="W475" s="172"/>
      <c r="X475" s="172"/>
      <c r="Y475" s="172"/>
      <c r="Z475" s="172"/>
      <c r="AA475" s="172"/>
      <c r="AB475" s="172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172"/>
      <c r="AO475" s="172"/>
      <c r="AP475" s="172"/>
      <c r="AQ475" s="172"/>
      <c r="AR475" s="172"/>
      <c r="AS475" s="172"/>
      <c r="AT475" s="172"/>
      <c r="AU475" s="172"/>
      <c r="AV475" s="172"/>
      <c r="AW475" s="172"/>
      <c r="AX475" s="172"/>
      <c r="AY475" s="172"/>
      <c r="AZ475" s="172"/>
      <c r="BA475" s="172"/>
      <c r="BB475" s="172"/>
      <c r="BC475" s="172"/>
      <c r="BD475" s="172"/>
      <c r="BE475" s="172"/>
      <c r="BF475" s="172"/>
      <c r="BG475" s="172"/>
      <c r="BH475" s="172"/>
      <c r="BI475" s="172"/>
      <c r="BJ475" s="172"/>
      <c r="BK475" s="172"/>
      <c r="BL475" s="172"/>
      <c r="BM475" s="172"/>
      <c r="BN475" s="172"/>
      <c r="BO475" s="172"/>
      <c r="BP475" s="172"/>
      <c r="BQ475" s="172"/>
      <c r="BR475" s="172"/>
      <c r="BS475" s="172"/>
      <c r="BT475" s="172"/>
      <c r="BU475" s="172"/>
      <c r="BV475" s="172"/>
      <c r="BW475" s="172"/>
      <c r="BX475" s="172"/>
      <c r="BY475" s="172"/>
      <c r="BZ475" s="172"/>
      <c r="CA475" s="172"/>
      <c r="CB475" s="172"/>
      <c r="CC475" s="172"/>
      <c r="CD475" s="172"/>
      <c r="CE475" s="172"/>
      <c r="CF475" s="172"/>
      <c r="CG475" s="172"/>
      <c r="CH475" s="172"/>
      <c r="CI475" s="172"/>
      <c r="CJ475" s="172"/>
      <c r="CK475" s="172"/>
      <c r="CL475" s="172"/>
      <c r="CM475" s="172"/>
      <c r="CN475" s="172"/>
      <c r="CO475" s="172"/>
      <c r="CP475" s="172"/>
      <c r="CQ475" s="172"/>
      <c r="CR475" s="172"/>
      <c r="CS475" s="172"/>
      <c r="CT475" s="172"/>
      <c r="CU475" s="172"/>
      <c r="DA475" s="172"/>
      <c r="DG475" s="172"/>
      <c r="DI475" s="172"/>
      <c r="DJ475" s="172"/>
      <c r="DK475" s="172"/>
      <c r="DL475" s="172"/>
      <c r="DM475" s="172"/>
      <c r="DN475" s="172"/>
      <c r="DO475" s="172"/>
      <c r="DP475" s="172"/>
      <c r="DQ475" s="172"/>
      <c r="DR475" s="172"/>
      <c r="DS475" s="172"/>
      <c r="DT475" s="172"/>
      <c r="DU475" s="172"/>
      <c r="DV475" s="172"/>
      <c r="DW475" s="172"/>
      <c r="DX475" s="172"/>
      <c r="DZ475" s="172"/>
      <c r="EA475" s="172"/>
      <c r="EK475" s="172"/>
      <c r="EL475" s="172"/>
      <c r="EM475" s="172"/>
      <c r="EN475" s="172"/>
      <c r="EO475" s="172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  <c r="AML475"/>
      <c r="AMM475"/>
      <c r="AMN475"/>
      <c r="AMO475"/>
      <c r="AMP475"/>
      <c r="AMQ475"/>
      <c r="AMR475"/>
      <c r="AMS475"/>
      <c r="AMT475"/>
      <c r="AMU475"/>
      <c r="AMV475"/>
      <c r="AMW475"/>
      <c r="AMX475"/>
      <c r="AMY475"/>
      <c r="AMZ475"/>
      <c r="ANA475"/>
      <c r="ANB475"/>
      <c r="ANC475"/>
      <c r="AND475"/>
      <c r="ANE475"/>
      <c r="ANF475"/>
      <c r="ANG475"/>
      <c r="ANH475"/>
      <c r="ANI475"/>
      <c r="ANJ475"/>
    </row>
    <row r="476" spans="1:1050" x14ac:dyDescent="0.2">
      <c r="A476" s="694"/>
      <c r="D476" s="172"/>
      <c r="E476" s="172"/>
      <c r="F476" s="172"/>
      <c r="G476" s="172"/>
      <c r="H476" s="172"/>
      <c r="J476" s="172"/>
      <c r="K476" s="172"/>
      <c r="L476" s="172"/>
      <c r="M476" s="172"/>
      <c r="N476" s="172"/>
      <c r="O476" s="172"/>
      <c r="P476" s="172"/>
      <c r="Q476" s="172"/>
      <c r="R476" s="172"/>
      <c r="S476" s="172"/>
      <c r="T476" s="172"/>
      <c r="U476" s="172"/>
      <c r="V476" s="172"/>
      <c r="W476" s="172"/>
      <c r="X476" s="172"/>
      <c r="Y476" s="172"/>
      <c r="Z476" s="172"/>
      <c r="AA476" s="172"/>
      <c r="AB476" s="172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172"/>
      <c r="AO476" s="172"/>
      <c r="AP476" s="172"/>
      <c r="AQ476" s="172"/>
      <c r="AR476" s="172"/>
      <c r="AS476" s="172"/>
      <c r="AT476" s="172"/>
      <c r="AU476" s="172"/>
      <c r="AV476" s="172"/>
      <c r="AW476" s="172"/>
      <c r="AX476" s="172"/>
      <c r="AY476" s="172"/>
      <c r="AZ476" s="172"/>
      <c r="BA476" s="172"/>
      <c r="BB476" s="172"/>
      <c r="BC476" s="172"/>
      <c r="BD476" s="172"/>
      <c r="BE476" s="172"/>
      <c r="BF476" s="172"/>
      <c r="BG476" s="172"/>
      <c r="BH476" s="172"/>
      <c r="BI476" s="172"/>
      <c r="BJ476" s="172"/>
      <c r="BK476" s="172"/>
      <c r="BL476" s="172"/>
      <c r="BM476" s="172"/>
      <c r="BN476" s="172"/>
      <c r="BO476" s="172"/>
      <c r="BP476" s="172"/>
      <c r="BQ476" s="172"/>
      <c r="BR476" s="172"/>
      <c r="BS476" s="172"/>
      <c r="BT476" s="172"/>
      <c r="BU476" s="172"/>
      <c r="BV476" s="172"/>
      <c r="BW476" s="172"/>
      <c r="BX476" s="172"/>
      <c r="BY476" s="172"/>
      <c r="BZ476" s="172"/>
      <c r="CA476" s="172"/>
      <c r="CB476" s="172"/>
      <c r="CC476" s="172"/>
      <c r="CD476" s="172"/>
      <c r="CE476" s="172"/>
      <c r="CF476" s="172"/>
      <c r="CG476" s="172"/>
      <c r="CH476" s="172"/>
      <c r="CI476" s="172"/>
      <c r="CJ476" s="172"/>
      <c r="CK476" s="172"/>
      <c r="CL476" s="172"/>
      <c r="CM476" s="172"/>
      <c r="CN476" s="172"/>
      <c r="CO476" s="172"/>
      <c r="CP476" s="172"/>
      <c r="CQ476" s="172"/>
      <c r="CR476" s="172"/>
      <c r="CS476" s="172"/>
      <c r="CT476" s="172"/>
      <c r="CU476" s="172"/>
      <c r="DA476" s="172"/>
      <c r="DG476" s="172"/>
      <c r="DI476" s="172"/>
      <c r="DJ476" s="172"/>
      <c r="DK476" s="172"/>
      <c r="DL476" s="172"/>
      <c r="DM476" s="172"/>
      <c r="DN476" s="172"/>
      <c r="DO476" s="172"/>
      <c r="DP476" s="172"/>
      <c r="DQ476" s="172"/>
      <c r="DR476" s="172"/>
      <c r="DS476" s="172"/>
      <c r="DT476" s="172"/>
      <c r="DU476" s="172"/>
      <c r="DV476" s="172"/>
      <c r="DW476" s="172"/>
      <c r="DX476" s="172"/>
      <c r="DZ476" s="172"/>
      <c r="EA476" s="172"/>
      <c r="EK476" s="172"/>
      <c r="EL476" s="172"/>
      <c r="EM476" s="172"/>
      <c r="EN476" s="172"/>
      <c r="EO476" s="172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  <c r="AML476"/>
      <c r="AMM476"/>
      <c r="AMN476"/>
      <c r="AMO476"/>
      <c r="AMP476"/>
      <c r="AMQ476"/>
      <c r="AMR476"/>
      <c r="AMS476"/>
      <c r="AMT476"/>
      <c r="AMU476"/>
      <c r="AMV476"/>
      <c r="AMW476"/>
      <c r="AMX476"/>
      <c r="AMY476"/>
      <c r="AMZ476"/>
      <c r="ANA476"/>
      <c r="ANB476"/>
      <c r="ANC476"/>
      <c r="AND476"/>
      <c r="ANE476"/>
      <c r="ANF476"/>
      <c r="ANG476"/>
      <c r="ANH476"/>
      <c r="ANI476"/>
      <c r="ANJ476"/>
    </row>
    <row r="477" spans="1:1050" x14ac:dyDescent="0.2">
      <c r="A477" s="694"/>
      <c r="D477" s="172"/>
      <c r="E477" s="172"/>
      <c r="F477" s="172"/>
      <c r="G477" s="172"/>
      <c r="H477" s="172"/>
      <c r="J477" s="172"/>
      <c r="K477" s="172"/>
      <c r="L477" s="172"/>
      <c r="M477" s="172"/>
      <c r="N477" s="172"/>
      <c r="O477" s="172"/>
      <c r="P477" s="172"/>
      <c r="Q477" s="172"/>
      <c r="R477" s="172"/>
      <c r="S477" s="172"/>
      <c r="T477" s="172"/>
      <c r="U477" s="172"/>
      <c r="V477" s="172"/>
      <c r="W477" s="172"/>
      <c r="X477" s="172"/>
      <c r="Y477" s="172"/>
      <c r="Z477" s="172"/>
      <c r="AA477" s="172"/>
      <c r="AB477" s="172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172"/>
      <c r="AO477" s="172"/>
      <c r="AP477" s="172"/>
      <c r="AQ477" s="172"/>
      <c r="AR477" s="172"/>
      <c r="AS477" s="172"/>
      <c r="AT477" s="172"/>
      <c r="AU477" s="172"/>
      <c r="AV477" s="172"/>
      <c r="AW477" s="172"/>
      <c r="AX477" s="172"/>
      <c r="AY477" s="172"/>
      <c r="AZ477" s="172"/>
      <c r="BA477" s="172"/>
      <c r="BB477" s="172"/>
      <c r="BC477" s="172"/>
      <c r="BD477" s="172"/>
      <c r="BE477" s="172"/>
      <c r="BF477" s="172"/>
      <c r="BG477" s="172"/>
      <c r="BH477" s="172"/>
      <c r="BI477" s="172"/>
      <c r="BJ477" s="172"/>
      <c r="BK477" s="172"/>
      <c r="BL477" s="172"/>
      <c r="BM477" s="172"/>
      <c r="BN477" s="172"/>
      <c r="BO477" s="172"/>
      <c r="BP477" s="172"/>
      <c r="BQ477" s="172"/>
      <c r="BR477" s="172"/>
      <c r="BS477" s="172"/>
      <c r="BT477" s="172"/>
      <c r="BU477" s="172"/>
      <c r="BV477" s="172"/>
      <c r="BW477" s="172"/>
      <c r="BX477" s="172"/>
      <c r="BY477" s="172"/>
      <c r="BZ477" s="172"/>
      <c r="CA477" s="172"/>
      <c r="CB477" s="172"/>
      <c r="CC477" s="172"/>
      <c r="CD477" s="172"/>
      <c r="CE477" s="172"/>
      <c r="CF477" s="172"/>
      <c r="CG477" s="172"/>
      <c r="CH477" s="172"/>
      <c r="CI477" s="172"/>
      <c r="CJ477" s="172"/>
      <c r="CK477" s="172"/>
      <c r="CL477" s="172"/>
      <c r="CM477" s="172"/>
      <c r="CN477" s="172"/>
      <c r="CO477" s="172"/>
      <c r="CP477" s="172"/>
      <c r="CQ477" s="172"/>
      <c r="CR477" s="172"/>
      <c r="CS477" s="172"/>
      <c r="CT477" s="172"/>
      <c r="CU477" s="172"/>
      <c r="DA477" s="172"/>
      <c r="DG477" s="172"/>
      <c r="DI477" s="172"/>
      <c r="DJ477" s="172"/>
      <c r="DK477" s="172"/>
      <c r="DL477" s="172"/>
      <c r="DM477" s="172"/>
      <c r="DN477" s="172"/>
      <c r="DO477" s="172"/>
      <c r="DP477" s="172"/>
      <c r="DQ477" s="172"/>
      <c r="DR477" s="172"/>
      <c r="DS477" s="172"/>
      <c r="DT477" s="172"/>
      <c r="DU477" s="172"/>
      <c r="DV477" s="172"/>
      <c r="DW477" s="172"/>
      <c r="DX477" s="172"/>
      <c r="DZ477" s="172"/>
      <c r="EA477" s="172"/>
      <c r="EK477" s="172"/>
      <c r="EL477" s="172"/>
      <c r="EM477" s="172"/>
      <c r="EN477" s="172"/>
      <c r="EO477" s="172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  <c r="AML477"/>
      <c r="AMM477"/>
      <c r="AMN477"/>
      <c r="AMO477"/>
      <c r="AMP477"/>
      <c r="AMQ477"/>
      <c r="AMR477"/>
      <c r="AMS477"/>
      <c r="AMT477"/>
      <c r="AMU477"/>
      <c r="AMV477"/>
      <c r="AMW477"/>
      <c r="AMX477"/>
      <c r="AMY477"/>
      <c r="AMZ477"/>
      <c r="ANA477"/>
      <c r="ANB477"/>
      <c r="ANC477"/>
      <c r="AND477"/>
      <c r="ANE477"/>
      <c r="ANF477"/>
      <c r="ANG477"/>
      <c r="ANH477"/>
      <c r="ANI477"/>
      <c r="ANJ477"/>
    </row>
    <row r="478" spans="1:1050" x14ac:dyDescent="0.2">
      <c r="A478" s="694"/>
      <c r="D478" s="172"/>
      <c r="E478" s="172"/>
      <c r="F478" s="172"/>
      <c r="G478" s="172"/>
      <c r="H478" s="172"/>
      <c r="J478" s="172"/>
      <c r="K478" s="172"/>
      <c r="L478" s="172"/>
      <c r="M478" s="172"/>
      <c r="N478" s="172"/>
      <c r="O478" s="172"/>
      <c r="P478" s="172"/>
      <c r="Q478" s="172"/>
      <c r="R478" s="172"/>
      <c r="S478" s="172"/>
      <c r="T478" s="172"/>
      <c r="U478" s="172"/>
      <c r="V478" s="172"/>
      <c r="W478" s="172"/>
      <c r="X478" s="172"/>
      <c r="Y478" s="172"/>
      <c r="Z478" s="172"/>
      <c r="AA478" s="172"/>
      <c r="AB478" s="172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172"/>
      <c r="AO478" s="172"/>
      <c r="AP478" s="172"/>
      <c r="AQ478" s="172"/>
      <c r="AR478" s="172"/>
      <c r="AS478" s="172"/>
      <c r="AT478" s="172"/>
      <c r="AU478" s="172"/>
      <c r="AV478" s="172"/>
      <c r="AW478" s="172"/>
      <c r="AX478" s="172"/>
      <c r="AY478" s="172"/>
      <c r="AZ478" s="172"/>
      <c r="BA478" s="172"/>
      <c r="BB478" s="172"/>
      <c r="BC478" s="172"/>
      <c r="BD478" s="172"/>
      <c r="BE478" s="172"/>
      <c r="BF478" s="172"/>
      <c r="BG478" s="172"/>
      <c r="BH478" s="172"/>
      <c r="BI478" s="172"/>
      <c r="BJ478" s="172"/>
      <c r="BK478" s="172"/>
      <c r="BL478" s="172"/>
      <c r="BM478" s="172"/>
      <c r="BN478" s="172"/>
      <c r="BO478" s="172"/>
      <c r="BP478" s="172"/>
      <c r="BQ478" s="172"/>
      <c r="BR478" s="172"/>
      <c r="BS478" s="172"/>
      <c r="BT478" s="172"/>
      <c r="BU478" s="172"/>
      <c r="BV478" s="172"/>
      <c r="BW478" s="172"/>
      <c r="BX478" s="172"/>
      <c r="BY478" s="172"/>
      <c r="BZ478" s="172"/>
      <c r="CA478" s="172"/>
      <c r="CB478" s="172"/>
      <c r="CC478" s="172"/>
      <c r="CD478" s="172"/>
      <c r="CE478" s="172"/>
      <c r="CF478" s="172"/>
      <c r="CG478" s="172"/>
      <c r="CH478" s="172"/>
      <c r="CI478" s="172"/>
      <c r="CJ478" s="172"/>
      <c r="CK478" s="172"/>
      <c r="CL478" s="172"/>
      <c r="CM478" s="172"/>
      <c r="CN478" s="172"/>
      <c r="CO478" s="172"/>
      <c r="CP478" s="172"/>
      <c r="CQ478" s="172"/>
      <c r="CR478" s="172"/>
      <c r="CS478" s="172"/>
      <c r="CT478" s="172"/>
      <c r="CU478" s="172"/>
      <c r="DA478" s="172"/>
      <c r="DG478" s="172"/>
      <c r="DI478" s="172"/>
      <c r="DJ478" s="172"/>
      <c r="DK478" s="172"/>
      <c r="DL478" s="172"/>
      <c r="DM478" s="172"/>
      <c r="DN478" s="172"/>
      <c r="DO478" s="172"/>
      <c r="DP478" s="172"/>
      <c r="DQ478" s="172"/>
      <c r="DR478" s="172"/>
      <c r="DS478" s="172"/>
      <c r="DT478" s="172"/>
      <c r="DU478" s="172"/>
      <c r="DV478" s="172"/>
      <c r="DW478" s="172"/>
      <c r="DX478" s="172"/>
      <c r="DZ478" s="172"/>
      <c r="EA478" s="172"/>
      <c r="EK478" s="172"/>
      <c r="EL478" s="172"/>
      <c r="EM478" s="172"/>
      <c r="EN478" s="172"/>
      <c r="EO478" s="172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  <c r="AMK478"/>
      <c r="AML478"/>
      <c r="AMM478"/>
      <c r="AMN478"/>
      <c r="AMO478"/>
      <c r="AMP478"/>
      <c r="AMQ478"/>
      <c r="AMR478"/>
      <c r="AMS478"/>
      <c r="AMT478"/>
      <c r="AMU478"/>
      <c r="AMV478"/>
      <c r="AMW478"/>
      <c r="AMX478"/>
      <c r="AMY478"/>
      <c r="AMZ478"/>
      <c r="ANA478"/>
      <c r="ANB478"/>
      <c r="ANC478"/>
      <c r="AND478"/>
      <c r="ANE478"/>
      <c r="ANF478"/>
      <c r="ANG478"/>
      <c r="ANH478"/>
      <c r="ANI478"/>
      <c r="ANJ478"/>
    </row>
    <row r="479" spans="1:1050" x14ac:dyDescent="0.2">
      <c r="A479" s="694"/>
      <c r="D479" s="172"/>
      <c r="E479" s="172"/>
      <c r="F479" s="172"/>
      <c r="G479" s="172"/>
      <c r="H479" s="172"/>
      <c r="J479" s="172"/>
      <c r="K479" s="172"/>
      <c r="L479" s="172"/>
      <c r="M479" s="172"/>
      <c r="N479" s="172"/>
      <c r="O479" s="172"/>
      <c r="P479" s="172"/>
      <c r="Q479" s="172"/>
      <c r="R479" s="172"/>
      <c r="S479" s="172"/>
      <c r="T479" s="172"/>
      <c r="U479" s="172"/>
      <c r="V479" s="172"/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172"/>
      <c r="AO479" s="172"/>
      <c r="AP479" s="172"/>
      <c r="AQ479" s="172"/>
      <c r="AR479" s="172"/>
      <c r="AS479" s="172"/>
      <c r="AT479" s="172"/>
      <c r="AU479" s="172"/>
      <c r="AV479" s="172"/>
      <c r="AW479" s="172"/>
      <c r="AX479" s="172"/>
      <c r="AY479" s="172"/>
      <c r="AZ479" s="172"/>
      <c r="BA479" s="172"/>
      <c r="BB479" s="172"/>
      <c r="BC479" s="172"/>
      <c r="BD479" s="172"/>
      <c r="BE479" s="172"/>
      <c r="BF479" s="172"/>
      <c r="BG479" s="172"/>
      <c r="BH479" s="172"/>
      <c r="BI479" s="172"/>
      <c r="BJ479" s="172"/>
      <c r="BK479" s="172"/>
      <c r="BL479" s="172"/>
      <c r="BM479" s="172"/>
      <c r="BN479" s="172"/>
      <c r="BO479" s="172"/>
      <c r="BP479" s="172"/>
      <c r="BQ479" s="172"/>
      <c r="BR479" s="172"/>
      <c r="BS479" s="172"/>
      <c r="BT479" s="172"/>
      <c r="BU479" s="172"/>
      <c r="BV479" s="172"/>
      <c r="BW479" s="172"/>
      <c r="BX479" s="172"/>
      <c r="BY479" s="172"/>
      <c r="BZ479" s="172"/>
      <c r="CA479" s="172"/>
      <c r="CB479" s="172"/>
      <c r="CC479" s="172"/>
      <c r="CD479" s="172"/>
      <c r="CE479" s="172"/>
      <c r="CF479" s="172"/>
      <c r="CG479" s="172"/>
      <c r="CH479" s="172"/>
      <c r="CI479" s="172"/>
      <c r="CJ479" s="172"/>
      <c r="CK479" s="172"/>
      <c r="CL479" s="172"/>
      <c r="CM479" s="172"/>
      <c r="CN479" s="172"/>
      <c r="CO479" s="172"/>
      <c r="CP479" s="172"/>
      <c r="CQ479" s="172"/>
      <c r="CR479" s="172"/>
      <c r="CS479" s="172"/>
      <c r="CT479" s="172"/>
      <c r="CU479" s="172"/>
      <c r="DA479" s="172"/>
      <c r="DG479" s="172"/>
      <c r="DI479" s="172"/>
      <c r="DJ479" s="172"/>
      <c r="DK479" s="172"/>
      <c r="DL479" s="172"/>
      <c r="DM479" s="172"/>
      <c r="DN479" s="172"/>
      <c r="DO479" s="172"/>
      <c r="DP479" s="172"/>
      <c r="DQ479" s="172"/>
      <c r="DR479" s="172"/>
      <c r="DS479" s="172"/>
      <c r="DT479" s="172"/>
      <c r="DU479" s="172"/>
      <c r="DV479" s="172"/>
      <c r="DW479" s="172"/>
      <c r="DX479" s="172"/>
      <c r="DZ479" s="172"/>
      <c r="EA479" s="172"/>
      <c r="EK479" s="172"/>
      <c r="EL479" s="172"/>
      <c r="EM479" s="172"/>
      <c r="EN479" s="172"/>
      <c r="EO479" s="172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  <c r="AMK479"/>
      <c r="AML479"/>
      <c r="AMM479"/>
      <c r="AMN479"/>
      <c r="AMO479"/>
      <c r="AMP479"/>
      <c r="AMQ479"/>
      <c r="AMR479"/>
      <c r="AMS479"/>
      <c r="AMT479"/>
      <c r="AMU479"/>
      <c r="AMV479"/>
      <c r="AMW479"/>
      <c r="AMX479"/>
      <c r="AMY479"/>
      <c r="AMZ479"/>
      <c r="ANA479"/>
      <c r="ANB479"/>
      <c r="ANC479"/>
      <c r="AND479"/>
      <c r="ANE479"/>
      <c r="ANF479"/>
      <c r="ANG479"/>
      <c r="ANH479"/>
      <c r="ANI479"/>
      <c r="ANJ479"/>
    </row>
    <row r="480" spans="1:1050" x14ac:dyDescent="0.2">
      <c r="A480" s="694"/>
      <c r="D480" s="172"/>
      <c r="E480" s="172"/>
      <c r="F480" s="172"/>
      <c r="G480" s="172"/>
      <c r="H480" s="172"/>
      <c r="J480" s="172"/>
      <c r="K480" s="172"/>
      <c r="L480" s="172"/>
      <c r="M480" s="172"/>
      <c r="N480" s="172"/>
      <c r="O480" s="172"/>
      <c r="P480" s="172"/>
      <c r="Q480" s="172"/>
      <c r="R480" s="172"/>
      <c r="S480" s="172"/>
      <c r="T480" s="172"/>
      <c r="U480" s="172"/>
      <c r="V480" s="172"/>
      <c r="W480" s="172"/>
      <c r="X480" s="172"/>
      <c r="Y480" s="172"/>
      <c r="Z480" s="172"/>
      <c r="AA480" s="172"/>
      <c r="AB480" s="172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172"/>
      <c r="AO480" s="172"/>
      <c r="AP480" s="172"/>
      <c r="AQ480" s="172"/>
      <c r="AR480" s="172"/>
      <c r="AS480" s="172"/>
      <c r="AT480" s="172"/>
      <c r="AU480" s="172"/>
      <c r="AV480" s="172"/>
      <c r="AW480" s="172"/>
      <c r="AX480" s="172"/>
      <c r="AY480" s="172"/>
      <c r="AZ480" s="172"/>
      <c r="BA480" s="172"/>
      <c r="BB480" s="172"/>
      <c r="BC480" s="172"/>
      <c r="BD480" s="172"/>
      <c r="BE480" s="172"/>
      <c r="BF480" s="172"/>
      <c r="BG480" s="172"/>
      <c r="BH480" s="172"/>
      <c r="BI480" s="172"/>
      <c r="BJ480" s="172"/>
      <c r="BK480" s="172"/>
      <c r="BL480" s="172"/>
      <c r="BM480" s="172"/>
      <c r="BN480" s="172"/>
      <c r="BO480" s="172"/>
      <c r="BP480" s="172"/>
      <c r="BQ480" s="172"/>
      <c r="BR480" s="172"/>
      <c r="BS480" s="172"/>
      <c r="BT480" s="172"/>
      <c r="BU480" s="172"/>
      <c r="BV480" s="172"/>
      <c r="BW480" s="172"/>
      <c r="BX480" s="172"/>
      <c r="BY480" s="172"/>
      <c r="BZ480" s="172"/>
      <c r="CA480" s="172"/>
      <c r="CB480" s="172"/>
      <c r="CC480" s="172"/>
      <c r="CD480" s="172"/>
      <c r="CE480" s="172"/>
      <c r="CF480" s="172"/>
      <c r="CG480" s="172"/>
      <c r="CH480" s="172"/>
      <c r="CI480" s="172"/>
      <c r="CJ480" s="172"/>
      <c r="CK480" s="172"/>
      <c r="CL480" s="172"/>
      <c r="CM480" s="172"/>
      <c r="CN480" s="172"/>
      <c r="CO480" s="172"/>
      <c r="CP480" s="172"/>
      <c r="CQ480" s="172"/>
      <c r="CR480" s="172"/>
      <c r="CS480" s="172"/>
      <c r="CT480" s="172"/>
      <c r="CU480" s="172"/>
      <c r="DA480" s="172"/>
      <c r="DG480" s="172"/>
      <c r="DI480" s="172"/>
      <c r="DJ480" s="172"/>
      <c r="DK480" s="172"/>
      <c r="DL480" s="172"/>
      <c r="DM480" s="172"/>
      <c r="DN480" s="172"/>
      <c r="DO480" s="172"/>
      <c r="DP480" s="172"/>
      <c r="DQ480" s="172"/>
      <c r="DR480" s="172"/>
      <c r="DS480" s="172"/>
      <c r="DT480" s="172"/>
      <c r="DU480" s="172"/>
      <c r="DV480" s="172"/>
      <c r="DW480" s="172"/>
      <c r="DX480" s="172"/>
      <c r="DZ480" s="172"/>
      <c r="EA480" s="172"/>
      <c r="EK480" s="172"/>
      <c r="EL480" s="172"/>
      <c r="EM480" s="172"/>
      <c r="EN480" s="172"/>
      <c r="EO480" s="172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  <c r="AMK480"/>
      <c r="AML480"/>
      <c r="AMM480"/>
      <c r="AMN480"/>
      <c r="AMO480"/>
      <c r="AMP480"/>
      <c r="AMQ480"/>
      <c r="AMR480"/>
      <c r="AMS480"/>
      <c r="AMT480"/>
      <c r="AMU480"/>
      <c r="AMV480"/>
      <c r="AMW480"/>
      <c r="AMX480"/>
      <c r="AMY480"/>
      <c r="AMZ480"/>
      <c r="ANA480"/>
      <c r="ANB480"/>
      <c r="ANC480"/>
      <c r="AND480"/>
      <c r="ANE480"/>
      <c r="ANF480"/>
      <c r="ANG480"/>
      <c r="ANH480"/>
      <c r="ANI480"/>
      <c r="ANJ480"/>
    </row>
    <row r="481" spans="1:1050" x14ac:dyDescent="0.2">
      <c r="A481" s="694"/>
      <c r="D481" s="172"/>
      <c r="E481" s="172"/>
      <c r="F481" s="172"/>
      <c r="G481" s="172"/>
      <c r="H481" s="172"/>
      <c r="J481" s="172"/>
      <c r="K481" s="172"/>
      <c r="L481" s="172"/>
      <c r="M481" s="172"/>
      <c r="N481" s="172"/>
      <c r="O481" s="172"/>
      <c r="P481" s="172"/>
      <c r="Q481" s="172"/>
      <c r="R481" s="172"/>
      <c r="S481" s="172"/>
      <c r="T481" s="172"/>
      <c r="U481" s="172"/>
      <c r="V481" s="172"/>
      <c r="W481" s="172"/>
      <c r="X481" s="172"/>
      <c r="Y481" s="172"/>
      <c r="Z481" s="172"/>
      <c r="AA481" s="172"/>
      <c r="AB481" s="172"/>
      <c r="AC481" s="172"/>
      <c r="AD481" s="172"/>
      <c r="AE481" s="172"/>
      <c r="AF481" s="172"/>
      <c r="AG481" s="172"/>
      <c r="AH481" s="172"/>
      <c r="AI481" s="172"/>
      <c r="AJ481" s="172"/>
      <c r="AK481" s="172"/>
      <c r="AL481" s="172"/>
      <c r="AM481" s="172"/>
      <c r="AN481" s="172"/>
      <c r="AO481" s="172"/>
      <c r="AP481" s="172"/>
      <c r="AQ481" s="172"/>
      <c r="AR481" s="172"/>
      <c r="AS481" s="172"/>
      <c r="AT481" s="172"/>
      <c r="AU481" s="172"/>
      <c r="AV481" s="172"/>
      <c r="AW481" s="172"/>
      <c r="AX481" s="172"/>
      <c r="AY481" s="172"/>
      <c r="AZ481" s="172"/>
      <c r="BA481" s="172"/>
      <c r="BB481" s="172"/>
      <c r="BC481" s="172"/>
      <c r="BD481" s="172"/>
      <c r="BE481" s="172"/>
      <c r="BF481" s="172"/>
      <c r="BG481" s="172"/>
      <c r="BH481" s="172"/>
      <c r="BI481" s="172"/>
      <c r="BJ481" s="172"/>
      <c r="BK481" s="172"/>
      <c r="BL481" s="172"/>
      <c r="BM481" s="172"/>
      <c r="BN481" s="172"/>
      <c r="BO481" s="172"/>
      <c r="BP481" s="172"/>
      <c r="BQ481" s="172"/>
      <c r="BR481" s="172"/>
      <c r="BS481" s="172"/>
      <c r="BT481" s="172"/>
      <c r="BU481" s="172"/>
      <c r="BV481" s="172"/>
      <c r="BW481" s="172"/>
      <c r="BX481" s="172"/>
      <c r="BY481" s="172"/>
      <c r="BZ481" s="172"/>
      <c r="CA481" s="172"/>
      <c r="CB481" s="172"/>
      <c r="CC481" s="172"/>
      <c r="CD481" s="172"/>
      <c r="CE481" s="172"/>
      <c r="CF481" s="172"/>
      <c r="CG481" s="172"/>
      <c r="CH481" s="172"/>
      <c r="CI481" s="172"/>
      <c r="CJ481" s="172"/>
      <c r="CK481" s="172"/>
      <c r="CL481" s="172"/>
      <c r="CM481" s="172"/>
      <c r="CN481" s="172"/>
      <c r="CO481" s="172"/>
      <c r="CP481" s="172"/>
      <c r="CQ481" s="172"/>
      <c r="CR481" s="172"/>
      <c r="CS481" s="172"/>
      <c r="CT481" s="172"/>
      <c r="CU481" s="172"/>
      <c r="DA481" s="172"/>
      <c r="DG481" s="172"/>
      <c r="DI481" s="172"/>
      <c r="DJ481" s="172"/>
      <c r="DK481" s="172"/>
      <c r="DL481" s="172"/>
      <c r="DM481" s="172"/>
      <c r="DN481" s="172"/>
      <c r="DO481" s="172"/>
      <c r="DP481" s="172"/>
      <c r="DQ481" s="172"/>
      <c r="DR481" s="172"/>
      <c r="DS481" s="172"/>
      <c r="DT481" s="172"/>
      <c r="DU481" s="172"/>
      <c r="DV481" s="172"/>
      <c r="DW481" s="172"/>
      <c r="DX481" s="172"/>
      <c r="DZ481" s="172"/>
      <c r="EA481" s="172"/>
      <c r="EK481" s="172"/>
      <c r="EL481" s="172"/>
      <c r="EM481" s="172"/>
      <c r="EN481" s="172"/>
      <c r="EO481" s="172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  <c r="AMK481"/>
      <c r="AML481"/>
      <c r="AMM481"/>
      <c r="AMN481"/>
      <c r="AMO481"/>
      <c r="AMP481"/>
      <c r="AMQ481"/>
      <c r="AMR481"/>
      <c r="AMS481"/>
      <c r="AMT481"/>
      <c r="AMU481"/>
      <c r="AMV481"/>
      <c r="AMW481"/>
      <c r="AMX481"/>
      <c r="AMY481"/>
      <c r="AMZ481"/>
      <c r="ANA481"/>
      <c r="ANB481"/>
      <c r="ANC481"/>
      <c r="AND481"/>
      <c r="ANE481"/>
      <c r="ANF481"/>
      <c r="ANG481"/>
      <c r="ANH481"/>
      <c r="ANI481"/>
      <c r="ANJ481"/>
    </row>
    <row r="482" spans="1:1050" x14ac:dyDescent="0.2">
      <c r="A482" s="694"/>
      <c r="D482" s="172"/>
      <c r="E482" s="172"/>
      <c r="F482" s="172"/>
      <c r="G482" s="172"/>
      <c r="H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2"/>
      <c r="AB482" s="172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172"/>
      <c r="AO482" s="172"/>
      <c r="AP482" s="172"/>
      <c r="AQ482" s="172"/>
      <c r="AR482" s="172"/>
      <c r="AS482" s="172"/>
      <c r="AT482" s="172"/>
      <c r="AU482" s="172"/>
      <c r="AV482" s="172"/>
      <c r="AW482" s="172"/>
      <c r="AX482" s="172"/>
      <c r="AY482" s="172"/>
      <c r="AZ482" s="172"/>
      <c r="BA482" s="172"/>
      <c r="BB482" s="172"/>
      <c r="BC482" s="172"/>
      <c r="BD482" s="172"/>
      <c r="BE482" s="172"/>
      <c r="BF482" s="172"/>
      <c r="BG482" s="172"/>
      <c r="BH482" s="172"/>
      <c r="BI482" s="172"/>
      <c r="BJ482" s="172"/>
      <c r="BK482" s="172"/>
      <c r="BL482" s="172"/>
      <c r="BM482" s="172"/>
      <c r="BN482" s="172"/>
      <c r="BO482" s="172"/>
      <c r="BP482" s="172"/>
      <c r="BQ482" s="172"/>
      <c r="BR482" s="172"/>
      <c r="BS482" s="172"/>
      <c r="BT482" s="172"/>
      <c r="BU482" s="172"/>
      <c r="BV482" s="172"/>
      <c r="BW482" s="172"/>
      <c r="BX482" s="172"/>
      <c r="BY482" s="172"/>
      <c r="BZ482" s="172"/>
      <c r="CA482" s="172"/>
      <c r="CB482" s="172"/>
      <c r="CC482" s="172"/>
      <c r="CD482" s="172"/>
      <c r="CE482" s="172"/>
      <c r="CF482" s="172"/>
      <c r="CG482" s="172"/>
      <c r="CH482" s="172"/>
      <c r="CI482" s="172"/>
      <c r="CJ482" s="172"/>
      <c r="CK482" s="172"/>
      <c r="CL482" s="172"/>
      <c r="CM482" s="172"/>
      <c r="CN482" s="172"/>
      <c r="CO482" s="172"/>
      <c r="CP482" s="172"/>
      <c r="CQ482" s="172"/>
      <c r="CR482" s="172"/>
      <c r="CS482" s="172"/>
      <c r="CT482" s="172"/>
      <c r="CU482" s="172"/>
      <c r="DA482" s="172"/>
      <c r="DG482" s="172"/>
      <c r="DI482" s="172"/>
      <c r="DJ482" s="172"/>
      <c r="DK482" s="172"/>
      <c r="DL482" s="172"/>
      <c r="DM482" s="172"/>
      <c r="DN482" s="172"/>
      <c r="DO482" s="172"/>
      <c r="DP482" s="172"/>
      <c r="DQ482" s="172"/>
      <c r="DR482" s="172"/>
      <c r="DS482" s="172"/>
      <c r="DT482" s="172"/>
      <c r="DU482" s="172"/>
      <c r="DV482" s="172"/>
      <c r="DW482" s="172"/>
      <c r="DX482" s="172"/>
      <c r="DZ482" s="172"/>
      <c r="EA482" s="172"/>
      <c r="EK482" s="172"/>
      <c r="EL482" s="172"/>
      <c r="EM482" s="172"/>
      <c r="EN482" s="172"/>
      <c r="EO482" s="17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  <c r="AMK482"/>
      <c r="AML482"/>
      <c r="AMM482"/>
      <c r="AMN482"/>
      <c r="AMO482"/>
      <c r="AMP482"/>
      <c r="AMQ482"/>
      <c r="AMR482"/>
      <c r="AMS482"/>
      <c r="AMT482"/>
      <c r="AMU482"/>
      <c r="AMV482"/>
      <c r="AMW482"/>
      <c r="AMX482"/>
      <c r="AMY482"/>
      <c r="AMZ482"/>
      <c r="ANA482"/>
      <c r="ANB482"/>
      <c r="ANC482"/>
      <c r="AND482"/>
      <c r="ANE482"/>
      <c r="ANF482"/>
      <c r="ANG482"/>
      <c r="ANH482"/>
      <c r="ANI482"/>
      <c r="ANJ482"/>
    </row>
    <row r="483" spans="1:1050" x14ac:dyDescent="0.2">
      <c r="A483" s="694"/>
      <c r="D483" s="172"/>
      <c r="E483" s="172"/>
      <c r="F483" s="172"/>
      <c r="G483" s="172"/>
      <c r="H483" s="172"/>
      <c r="J483" s="172"/>
      <c r="K483" s="172"/>
      <c r="L483" s="172"/>
      <c r="M483" s="172"/>
      <c r="N483" s="172"/>
      <c r="O483" s="172"/>
      <c r="P483" s="172"/>
      <c r="Q483" s="172"/>
      <c r="R483" s="172"/>
      <c r="S483" s="172"/>
      <c r="T483" s="172"/>
      <c r="U483" s="172"/>
      <c r="V483" s="172"/>
      <c r="W483" s="172"/>
      <c r="X483" s="172"/>
      <c r="Y483" s="172"/>
      <c r="Z483" s="172"/>
      <c r="AA483" s="172"/>
      <c r="AB483" s="172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172"/>
      <c r="AO483" s="172"/>
      <c r="AP483" s="172"/>
      <c r="AQ483" s="172"/>
      <c r="AR483" s="172"/>
      <c r="AS483" s="172"/>
      <c r="AT483" s="172"/>
      <c r="AU483" s="172"/>
      <c r="AV483" s="172"/>
      <c r="AW483" s="172"/>
      <c r="AX483" s="172"/>
      <c r="AY483" s="172"/>
      <c r="AZ483" s="172"/>
      <c r="BA483" s="172"/>
      <c r="BB483" s="172"/>
      <c r="BC483" s="172"/>
      <c r="BD483" s="172"/>
      <c r="BE483" s="172"/>
      <c r="BF483" s="172"/>
      <c r="BG483" s="172"/>
      <c r="BH483" s="172"/>
      <c r="BI483" s="172"/>
      <c r="BJ483" s="172"/>
      <c r="BK483" s="172"/>
      <c r="BL483" s="172"/>
      <c r="BM483" s="172"/>
      <c r="BN483" s="172"/>
      <c r="BO483" s="172"/>
      <c r="BP483" s="172"/>
      <c r="BQ483" s="172"/>
      <c r="BR483" s="172"/>
      <c r="BS483" s="172"/>
      <c r="BT483" s="172"/>
      <c r="BU483" s="172"/>
      <c r="BV483" s="172"/>
      <c r="BW483" s="172"/>
      <c r="BX483" s="172"/>
      <c r="BY483" s="172"/>
      <c r="BZ483" s="172"/>
      <c r="CA483" s="172"/>
      <c r="CB483" s="172"/>
      <c r="CC483" s="172"/>
      <c r="CD483" s="172"/>
      <c r="CE483" s="172"/>
      <c r="CF483" s="172"/>
      <c r="CG483" s="172"/>
      <c r="CH483" s="172"/>
      <c r="CI483" s="172"/>
      <c r="CJ483" s="172"/>
      <c r="CK483" s="172"/>
      <c r="CL483" s="172"/>
      <c r="CM483" s="172"/>
      <c r="CN483" s="172"/>
      <c r="CO483" s="172"/>
      <c r="CP483" s="172"/>
      <c r="CQ483" s="172"/>
      <c r="CR483" s="172"/>
      <c r="CS483" s="172"/>
      <c r="CT483" s="172"/>
      <c r="CU483" s="172"/>
      <c r="DA483" s="172"/>
      <c r="DG483" s="172"/>
      <c r="DI483" s="172"/>
      <c r="DJ483" s="172"/>
      <c r="DK483" s="172"/>
      <c r="DL483" s="172"/>
      <c r="DM483" s="172"/>
      <c r="DN483" s="172"/>
      <c r="DO483" s="172"/>
      <c r="DP483" s="172"/>
      <c r="DQ483" s="172"/>
      <c r="DR483" s="172"/>
      <c r="DS483" s="172"/>
      <c r="DT483" s="172"/>
      <c r="DU483" s="172"/>
      <c r="DV483" s="172"/>
      <c r="DW483" s="172"/>
      <c r="DX483" s="172"/>
      <c r="DZ483" s="172"/>
      <c r="EA483" s="172"/>
      <c r="EK483" s="172"/>
      <c r="EL483" s="172"/>
      <c r="EM483" s="172"/>
      <c r="EN483" s="172"/>
      <c r="EO483" s="172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  <c r="AMK483"/>
      <c r="AML483"/>
      <c r="AMM483"/>
      <c r="AMN483"/>
      <c r="AMO483"/>
      <c r="AMP483"/>
      <c r="AMQ483"/>
      <c r="AMR483"/>
      <c r="AMS483"/>
      <c r="AMT483"/>
      <c r="AMU483"/>
      <c r="AMV483"/>
      <c r="AMW483"/>
      <c r="AMX483"/>
      <c r="AMY483"/>
      <c r="AMZ483"/>
      <c r="ANA483"/>
      <c r="ANB483"/>
      <c r="ANC483"/>
      <c r="AND483"/>
      <c r="ANE483"/>
      <c r="ANF483"/>
      <c r="ANG483"/>
      <c r="ANH483"/>
      <c r="ANI483"/>
      <c r="ANJ483"/>
    </row>
    <row r="484" spans="1:1050" x14ac:dyDescent="0.2">
      <c r="A484" s="694"/>
      <c r="D484" s="172"/>
      <c r="E484" s="172"/>
      <c r="F484" s="172"/>
      <c r="G484" s="172"/>
      <c r="H484" s="172"/>
      <c r="J484" s="172"/>
      <c r="K484" s="172"/>
      <c r="L484" s="172"/>
      <c r="M484" s="172"/>
      <c r="N484" s="172"/>
      <c r="O484" s="172"/>
      <c r="P484" s="172"/>
      <c r="Q484" s="172"/>
      <c r="R484" s="172"/>
      <c r="S484" s="172"/>
      <c r="T484" s="172"/>
      <c r="U484" s="172"/>
      <c r="V484" s="172"/>
      <c r="W484" s="172"/>
      <c r="X484" s="172"/>
      <c r="Y484" s="172"/>
      <c r="Z484" s="172"/>
      <c r="AA484" s="172"/>
      <c r="AB484" s="172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172"/>
      <c r="AO484" s="172"/>
      <c r="AP484" s="172"/>
      <c r="AQ484" s="172"/>
      <c r="AR484" s="172"/>
      <c r="AS484" s="172"/>
      <c r="AT484" s="172"/>
      <c r="AU484" s="172"/>
      <c r="AV484" s="172"/>
      <c r="AW484" s="172"/>
      <c r="AX484" s="172"/>
      <c r="AY484" s="172"/>
      <c r="AZ484" s="172"/>
      <c r="BA484" s="172"/>
      <c r="BB484" s="172"/>
      <c r="BC484" s="172"/>
      <c r="BD484" s="172"/>
      <c r="BE484" s="172"/>
      <c r="BF484" s="172"/>
      <c r="BG484" s="172"/>
      <c r="BH484" s="172"/>
      <c r="BI484" s="172"/>
      <c r="BJ484" s="172"/>
      <c r="BK484" s="172"/>
      <c r="BL484" s="172"/>
      <c r="BM484" s="172"/>
      <c r="BN484" s="172"/>
      <c r="BO484" s="172"/>
      <c r="BP484" s="172"/>
      <c r="BQ484" s="172"/>
      <c r="BR484" s="172"/>
      <c r="BS484" s="172"/>
      <c r="BT484" s="172"/>
      <c r="BU484" s="172"/>
      <c r="BV484" s="172"/>
      <c r="BW484" s="172"/>
      <c r="BX484" s="172"/>
      <c r="BY484" s="172"/>
      <c r="BZ484" s="172"/>
      <c r="CA484" s="172"/>
      <c r="CB484" s="172"/>
      <c r="CC484" s="172"/>
      <c r="CD484" s="172"/>
      <c r="CE484" s="172"/>
      <c r="CF484" s="172"/>
      <c r="CG484" s="172"/>
      <c r="CH484" s="172"/>
      <c r="CI484" s="172"/>
      <c r="CJ484" s="172"/>
      <c r="CK484" s="172"/>
      <c r="CL484" s="172"/>
      <c r="CM484" s="172"/>
      <c r="CN484" s="172"/>
      <c r="CO484" s="172"/>
      <c r="CP484" s="172"/>
      <c r="CQ484" s="172"/>
      <c r="CR484" s="172"/>
      <c r="CS484" s="172"/>
      <c r="CT484" s="172"/>
      <c r="CU484" s="172"/>
      <c r="DA484" s="172"/>
      <c r="DG484" s="172"/>
      <c r="DI484" s="172"/>
      <c r="DJ484" s="172"/>
      <c r="DK484" s="172"/>
      <c r="DL484" s="172"/>
      <c r="DM484" s="172"/>
      <c r="DN484" s="172"/>
      <c r="DO484" s="172"/>
      <c r="DP484" s="172"/>
      <c r="DQ484" s="172"/>
      <c r="DR484" s="172"/>
      <c r="DS484" s="172"/>
      <c r="DT484" s="172"/>
      <c r="DU484" s="172"/>
      <c r="DV484" s="172"/>
      <c r="DW484" s="172"/>
      <c r="DX484" s="172"/>
      <c r="DZ484" s="172"/>
      <c r="EA484" s="172"/>
      <c r="EK484" s="172"/>
      <c r="EL484" s="172"/>
      <c r="EM484" s="172"/>
      <c r="EN484" s="172"/>
      <c r="EO484" s="172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  <c r="AMK484"/>
      <c r="AML484"/>
      <c r="AMM484"/>
      <c r="AMN484"/>
      <c r="AMO484"/>
      <c r="AMP484"/>
      <c r="AMQ484"/>
      <c r="AMR484"/>
      <c r="AMS484"/>
      <c r="AMT484"/>
      <c r="AMU484"/>
      <c r="AMV484"/>
      <c r="AMW484"/>
      <c r="AMX484"/>
      <c r="AMY484"/>
      <c r="AMZ484"/>
      <c r="ANA484"/>
      <c r="ANB484"/>
      <c r="ANC484"/>
      <c r="AND484"/>
      <c r="ANE484"/>
      <c r="ANF484"/>
      <c r="ANG484"/>
      <c r="ANH484"/>
      <c r="ANI484"/>
      <c r="ANJ484"/>
    </row>
    <row r="485" spans="1:1050" x14ac:dyDescent="0.2">
      <c r="A485" s="694"/>
      <c r="D485" s="172"/>
      <c r="E485" s="172"/>
      <c r="F485" s="172"/>
      <c r="G485" s="172"/>
      <c r="H485" s="172"/>
      <c r="J485" s="172"/>
      <c r="K485" s="172"/>
      <c r="L485" s="172"/>
      <c r="M485" s="172"/>
      <c r="N485" s="172"/>
      <c r="O485" s="172"/>
      <c r="P485" s="172"/>
      <c r="Q485" s="172"/>
      <c r="R485" s="172"/>
      <c r="S485" s="172"/>
      <c r="T485" s="172"/>
      <c r="U485" s="172"/>
      <c r="V485" s="172"/>
      <c r="W485" s="172"/>
      <c r="X485" s="172"/>
      <c r="Y485" s="172"/>
      <c r="Z485" s="172"/>
      <c r="AA485" s="172"/>
      <c r="AB485" s="172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172"/>
      <c r="AO485" s="172"/>
      <c r="AP485" s="172"/>
      <c r="AQ485" s="172"/>
      <c r="AR485" s="172"/>
      <c r="AS485" s="172"/>
      <c r="AT485" s="172"/>
      <c r="AU485" s="172"/>
      <c r="AV485" s="172"/>
      <c r="AW485" s="172"/>
      <c r="AX485" s="172"/>
      <c r="AY485" s="172"/>
      <c r="AZ485" s="172"/>
      <c r="BA485" s="172"/>
      <c r="BB485" s="172"/>
      <c r="BC485" s="172"/>
      <c r="BD485" s="172"/>
      <c r="BE485" s="172"/>
      <c r="BF485" s="172"/>
      <c r="BG485" s="172"/>
      <c r="BH485" s="172"/>
      <c r="BI485" s="172"/>
      <c r="BJ485" s="172"/>
      <c r="BK485" s="172"/>
      <c r="BL485" s="172"/>
      <c r="BM485" s="172"/>
      <c r="BN485" s="172"/>
      <c r="BO485" s="172"/>
      <c r="BP485" s="172"/>
      <c r="BQ485" s="172"/>
      <c r="BR485" s="172"/>
      <c r="BS485" s="172"/>
      <c r="BT485" s="172"/>
      <c r="BU485" s="172"/>
      <c r="BV485" s="172"/>
      <c r="BW485" s="172"/>
      <c r="BX485" s="172"/>
      <c r="BY485" s="172"/>
      <c r="BZ485" s="172"/>
      <c r="CA485" s="172"/>
      <c r="CB485" s="172"/>
      <c r="CC485" s="172"/>
      <c r="CD485" s="172"/>
      <c r="CE485" s="172"/>
      <c r="CF485" s="172"/>
      <c r="CG485" s="172"/>
      <c r="CH485" s="172"/>
      <c r="CI485" s="172"/>
      <c r="CJ485" s="172"/>
      <c r="CK485" s="172"/>
      <c r="CL485" s="172"/>
      <c r="CM485" s="172"/>
      <c r="CN485" s="172"/>
      <c r="CO485" s="172"/>
      <c r="CP485" s="172"/>
      <c r="CQ485" s="172"/>
      <c r="CR485" s="172"/>
      <c r="CS485" s="172"/>
      <c r="CT485" s="172"/>
      <c r="CU485" s="172"/>
      <c r="DA485" s="172"/>
      <c r="DG485" s="172"/>
      <c r="DI485" s="172"/>
      <c r="DJ485" s="172"/>
      <c r="DK485" s="172"/>
      <c r="DL485" s="172"/>
      <c r="DM485" s="172"/>
      <c r="DN485" s="172"/>
      <c r="DO485" s="172"/>
      <c r="DP485" s="172"/>
      <c r="DQ485" s="172"/>
      <c r="DR485" s="172"/>
      <c r="DS485" s="172"/>
      <c r="DT485" s="172"/>
      <c r="DU485" s="172"/>
      <c r="DV485" s="172"/>
      <c r="DW485" s="172"/>
      <c r="DX485" s="172"/>
      <c r="DZ485" s="172"/>
      <c r="EA485" s="172"/>
      <c r="EK485" s="172"/>
      <c r="EL485" s="172"/>
      <c r="EM485" s="172"/>
      <c r="EN485" s="172"/>
      <c r="EO485" s="172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  <c r="AMK485"/>
      <c r="AML485"/>
      <c r="AMM485"/>
      <c r="AMN485"/>
      <c r="AMO485"/>
      <c r="AMP485"/>
      <c r="AMQ485"/>
      <c r="AMR485"/>
      <c r="AMS485"/>
      <c r="AMT485"/>
      <c r="AMU485"/>
      <c r="AMV485"/>
      <c r="AMW485"/>
      <c r="AMX485"/>
      <c r="AMY485"/>
      <c r="AMZ485"/>
      <c r="ANA485"/>
      <c r="ANB485"/>
      <c r="ANC485"/>
      <c r="AND485"/>
      <c r="ANE485"/>
      <c r="ANF485"/>
      <c r="ANG485"/>
      <c r="ANH485"/>
      <c r="ANI485"/>
      <c r="ANJ485"/>
    </row>
    <row r="486" spans="1:1050" x14ac:dyDescent="0.2">
      <c r="A486" s="694"/>
      <c r="D486" s="172"/>
      <c r="E486" s="172"/>
      <c r="F486" s="172"/>
      <c r="G486" s="172"/>
      <c r="H486" s="172"/>
      <c r="J486" s="172"/>
      <c r="K486" s="172"/>
      <c r="L486" s="172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172"/>
      <c r="AV486" s="172"/>
      <c r="AW486" s="172"/>
      <c r="AX486" s="172"/>
      <c r="AY486" s="172"/>
      <c r="AZ486" s="172"/>
      <c r="BA486" s="172"/>
      <c r="BB486" s="172"/>
      <c r="BC486" s="172"/>
      <c r="BD486" s="172"/>
      <c r="BE486" s="172"/>
      <c r="BF486" s="172"/>
      <c r="BG486" s="172"/>
      <c r="BH486" s="172"/>
      <c r="BI486" s="172"/>
      <c r="BJ486" s="172"/>
      <c r="BK486" s="172"/>
      <c r="BL486" s="172"/>
      <c r="BM486" s="172"/>
      <c r="BN486" s="172"/>
      <c r="BO486" s="172"/>
      <c r="BP486" s="172"/>
      <c r="BQ486" s="172"/>
      <c r="BR486" s="172"/>
      <c r="BS486" s="172"/>
      <c r="BT486" s="172"/>
      <c r="BU486" s="172"/>
      <c r="BV486" s="172"/>
      <c r="BW486" s="172"/>
      <c r="BX486" s="172"/>
      <c r="BY486" s="172"/>
      <c r="BZ486" s="172"/>
      <c r="CA486" s="172"/>
      <c r="CB486" s="172"/>
      <c r="CC486" s="172"/>
      <c r="CD486" s="172"/>
      <c r="CE486" s="172"/>
      <c r="CF486" s="172"/>
      <c r="CG486" s="172"/>
      <c r="CH486" s="172"/>
      <c r="CI486" s="172"/>
      <c r="CJ486" s="172"/>
      <c r="CK486" s="172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DA486" s="172"/>
      <c r="DG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172"/>
      <c r="DU486" s="172"/>
      <c r="DV486" s="172"/>
      <c r="DW486" s="172"/>
      <c r="DX486" s="172"/>
      <c r="DZ486" s="172"/>
      <c r="EA486" s="172"/>
      <c r="EK486" s="172"/>
      <c r="EL486" s="172"/>
      <c r="EM486" s="172"/>
      <c r="EN486" s="172"/>
      <c r="EO486" s="172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  <c r="AMK486"/>
      <c r="AML486"/>
      <c r="AMM486"/>
      <c r="AMN486"/>
      <c r="AMO486"/>
      <c r="AMP486"/>
      <c r="AMQ486"/>
      <c r="AMR486"/>
      <c r="AMS486"/>
      <c r="AMT486"/>
      <c r="AMU486"/>
      <c r="AMV486"/>
      <c r="AMW486"/>
      <c r="AMX486"/>
      <c r="AMY486"/>
      <c r="AMZ486"/>
      <c r="ANA486"/>
      <c r="ANB486"/>
      <c r="ANC486"/>
      <c r="AND486"/>
      <c r="ANE486"/>
      <c r="ANF486"/>
      <c r="ANG486"/>
      <c r="ANH486"/>
      <c r="ANI486"/>
      <c r="ANJ486"/>
    </row>
    <row r="487" spans="1:1050" x14ac:dyDescent="0.2">
      <c r="A487" s="694"/>
      <c r="D487" s="172"/>
      <c r="E487" s="172"/>
      <c r="F487" s="172"/>
      <c r="G487" s="172"/>
      <c r="H487" s="172"/>
      <c r="J487" s="172"/>
      <c r="K487" s="172"/>
      <c r="L487" s="172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172"/>
      <c r="AV487" s="172"/>
      <c r="AW487" s="172"/>
      <c r="AX487" s="172"/>
      <c r="AY487" s="172"/>
      <c r="AZ487" s="172"/>
      <c r="BA487" s="172"/>
      <c r="BB487" s="172"/>
      <c r="BC487" s="172"/>
      <c r="BD487" s="172"/>
      <c r="BE487" s="172"/>
      <c r="BF487" s="172"/>
      <c r="BG487" s="172"/>
      <c r="BH487" s="172"/>
      <c r="BI487" s="172"/>
      <c r="BJ487" s="172"/>
      <c r="BK487" s="172"/>
      <c r="BL487" s="172"/>
      <c r="BM487" s="172"/>
      <c r="BN487" s="172"/>
      <c r="BO487" s="172"/>
      <c r="BP487" s="172"/>
      <c r="BQ487" s="172"/>
      <c r="BR487" s="172"/>
      <c r="BS487" s="172"/>
      <c r="BT487" s="172"/>
      <c r="BU487" s="172"/>
      <c r="BV487" s="172"/>
      <c r="BW487" s="172"/>
      <c r="BX487" s="172"/>
      <c r="BY487" s="172"/>
      <c r="BZ487" s="172"/>
      <c r="CA487" s="172"/>
      <c r="CB487" s="172"/>
      <c r="CC487" s="172"/>
      <c r="CD487" s="172"/>
      <c r="CE487" s="172"/>
      <c r="CF487" s="172"/>
      <c r="CG487" s="172"/>
      <c r="CH487" s="172"/>
      <c r="CI487" s="172"/>
      <c r="CJ487" s="172"/>
      <c r="CK487" s="172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DA487" s="172"/>
      <c r="DG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172"/>
      <c r="DU487" s="172"/>
      <c r="DV487" s="172"/>
      <c r="DW487" s="172"/>
      <c r="DX487" s="172"/>
      <c r="DZ487" s="172"/>
      <c r="EA487" s="172"/>
      <c r="EK487" s="172"/>
      <c r="EL487" s="172"/>
      <c r="EM487" s="172"/>
      <c r="EN487" s="172"/>
      <c r="EO487" s="172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  <c r="AMK487"/>
      <c r="AML487"/>
      <c r="AMM487"/>
      <c r="AMN487"/>
      <c r="AMO487"/>
      <c r="AMP487"/>
      <c r="AMQ487"/>
      <c r="AMR487"/>
      <c r="AMS487"/>
      <c r="AMT487"/>
      <c r="AMU487"/>
      <c r="AMV487"/>
      <c r="AMW487"/>
      <c r="AMX487"/>
      <c r="AMY487"/>
      <c r="AMZ487"/>
      <c r="ANA487"/>
      <c r="ANB487"/>
      <c r="ANC487"/>
      <c r="AND487"/>
      <c r="ANE487"/>
      <c r="ANF487"/>
      <c r="ANG487"/>
      <c r="ANH487"/>
      <c r="ANI487"/>
      <c r="ANJ487"/>
    </row>
    <row r="488" spans="1:1050" x14ac:dyDescent="0.2">
      <c r="A488" s="694"/>
      <c r="D488" s="172"/>
      <c r="E488" s="172"/>
      <c r="F488" s="172"/>
      <c r="G488" s="172"/>
      <c r="H488" s="172"/>
      <c r="J488" s="172"/>
      <c r="K488" s="172"/>
      <c r="L488" s="172"/>
      <c r="M488" s="172"/>
      <c r="N488" s="172"/>
      <c r="O488" s="172"/>
      <c r="P488" s="172"/>
      <c r="Q488" s="172"/>
      <c r="R488" s="172"/>
      <c r="S488" s="172"/>
      <c r="T488" s="172"/>
      <c r="U488" s="172"/>
      <c r="V488" s="172"/>
      <c r="W488" s="172"/>
      <c r="X488" s="172"/>
      <c r="Y488" s="172"/>
      <c r="Z488" s="172"/>
      <c r="AA488" s="172"/>
      <c r="AB488" s="172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172"/>
      <c r="AO488" s="172"/>
      <c r="AP488" s="172"/>
      <c r="AQ488" s="172"/>
      <c r="AR488" s="172"/>
      <c r="AS488" s="172"/>
      <c r="AT488" s="172"/>
      <c r="AU488" s="172"/>
      <c r="AV488" s="172"/>
      <c r="AW488" s="172"/>
      <c r="AX488" s="172"/>
      <c r="AY488" s="172"/>
      <c r="AZ488" s="172"/>
      <c r="BA488" s="172"/>
      <c r="BB488" s="172"/>
      <c r="BC488" s="172"/>
      <c r="BD488" s="172"/>
      <c r="BE488" s="172"/>
      <c r="BF488" s="172"/>
      <c r="BG488" s="172"/>
      <c r="BH488" s="172"/>
      <c r="BI488" s="172"/>
      <c r="BJ488" s="172"/>
      <c r="BK488" s="172"/>
      <c r="BL488" s="172"/>
      <c r="BM488" s="172"/>
      <c r="BN488" s="172"/>
      <c r="BO488" s="172"/>
      <c r="BP488" s="172"/>
      <c r="BQ488" s="172"/>
      <c r="BR488" s="172"/>
      <c r="BS488" s="172"/>
      <c r="BT488" s="172"/>
      <c r="BU488" s="172"/>
      <c r="BV488" s="172"/>
      <c r="BW488" s="172"/>
      <c r="BX488" s="172"/>
      <c r="BY488" s="172"/>
      <c r="BZ488" s="172"/>
      <c r="CA488" s="172"/>
      <c r="CB488" s="172"/>
      <c r="CC488" s="172"/>
      <c r="CD488" s="172"/>
      <c r="CE488" s="172"/>
      <c r="CF488" s="172"/>
      <c r="CG488" s="172"/>
      <c r="CH488" s="172"/>
      <c r="CI488" s="172"/>
      <c r="CJ488" s="172"/>
      <c r="CK488" s="172"/>
      <c r="CL488" s="172"/>
      <c r="CM488" s="172"/>
      <c r="CN488" s="172"/>
      <c r="CO488" s="172"/>
      <c r="CP488" s="172"/>
      <c r="CQ488" s="172"/>
      <c r="CR488" s="172"/>
      <c r="CS488" s="172"/>
      <c r="CT488" s="172"/>
      <c r="CU488" s="172"/>
      <c r="DA488" s="172"/>
      <c r="DG488" s="172"/>
      <c r="DI488" s="172"/>
      <c r="DJ488" s="172"/>
      <c r="DK488" s="172"/>
      <c r="DL488" s="172"/>
      <c r="DM488" s="172"/>
      <c r="DN488" s="172"/>
      <c r="DO488" s="172"/>
      <c r="DP488" s="172"/>
      <c r="DQ488" s="172"/>
      <c r="DR488" s="172"/>
      <c r="DS488" s="172"/>
      <c r="DT488" s="172"/>
      <c r="DU488" s="172"/>
      <c r="DV488" s="172"/>
      <c r="DW488" s="172"/>
      <c r="DX488" s="172"/>
      <c r="DZ488" s="172"/>
      <c r="EA488" s="172"/>
      <c r="EK488" s="172"/>
      <c r="EL488" s="172"/>
      <c r="EM488" s="172"/>
      <c r="EN488" s="172"/>
      <c r="EO488" s="172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  <c r="AMK488"/>
      <c r="AML488"/>
      <c r="AMM488"/>
      <c r="AMN488"/>
      <c r="AMO488"/>
      <c r="AMP488"/>
      <c r="AMQ488"/>
      <c r="AMR488"/>
      <c r="AMS488"/>
      <c r="AMT488"/>
      <c r="AMU488"/>
      <c r="AMV488"/>
      <c r="AMW488"/>
      <c r="AMX488"/>
      <c r="AMY488"/>
      <c r="AMZ488"/>
      <c r="ANA488"/>
      <c r="ANB488"/>
      <c r="ANC488"/>
      <c r="AND488"/>
      <c r="ANE488"/>
      <c r="ANF488"/>
      <c r="ANG488"/>
      <c r="ANH488"/>
      <c r="ANI488"/>
      <c r="ANJ488"/>
    </row>
    <row r="489" spans="1:1050" x14ac:dyDescent="0.2">
      <c r="A489" s="694"/>
      <c r="D489" s="172"/>
      <c r="E489" s="172"/>
      <c r="F489" s="172"/>
      <c r="G489" s="172"/>
      <c r="H489" s="172"/>
      <c r="J489" s="172"/>
      <c r="K489" s="172"/>
      <c r="L489" s="172"/>
      <c r="M489" s="172"/>
      <c r="N489" s="172"/>
      <c r="O489" s="172"/>
      <c r="P489" s="172"/>
      <c r="Q489" s="172"/>
      <c r="R489" s="172"/>
      <c r="S489" s="172"/>
      <c r="T489" s="172"/>
      <c r="U489" s="172"/>
      <c r="V489" s="172"/>
      <c r="W489" s="172"/>
      <c r="X489" s="172"/>
      <c r="Y489" s="172"/>
      <c r="Z489" s="172"/>
      <c r="AA489" s="172"/>
      <c r="AB489" s="172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172"/>
      <c r="AO489" s="172"/>
      <c r="AP489" s="172"/>
      <c r="AQ489" s="172"/>
      <c r="AR489" s="172"/>
      <c r="AS489" s="172"/>
      <c r="AT489" s="172"/>
      <c r="AU489" s="172"/>
      <c r="AV489" s="172"/>
      <c r="AW489" s="172"/>
      <c r="AX489" s="172"/>
      <c r="AY489" s="172"/>
      <c r="AZ489" s="172"/>
      <c r="BA489" s="172"/>
      <c r="BB489" s="172"/>
      <c r="BC489" s="172"/>
      <c r="BD489" s="172"/>
      <c r="BE489" s="172"/>
      <c r="BF489" s="172"/>
      <c r="BG489" s="172"/>
      <c r="BH489" s="172"/>
      <c r="BI489" s="172"/>
      <c r="BJ489" s="172"/>
      <c r="BK489" s="172"/>
      <c r="BL489" s="172"/>
      <c r="BM489" s="172"/>
      <c r="BN489" s="172"/>
      <c r="BO489" s="172"/>
      <c r="BP489" s="172"/>
      <c r="BQ489" s="172"/>
      <c r="BR489" s="172"/>
      <c r="BS489" s="172"/>
      <c r="BT489" s="172"/>
      <c r="BU489" s="172"/>
      <c r="BV489" s="172"/>
      <c r="BW489" s="172"/>
      <c r="BX489" s="172"/>
      <c r="BY489" s="172"/>
      <c r="BZ489" s="172"/>
      <c r="CA489" s="172"/>
      <c r="CB489" s="172"/>
      <c r="CC489" s="172"/>
      <c r="CD489" s="172"/>
      <c r="CE489" s="172"/>
      <c r="CF489" s="172"/>
      <c r="CG489" s="172"/>
      <c r="CH489" s="172"/>
      <c r="CI489" s="172"/>
      <c r="CJ489" s="172"/>
      <c r="CK489" s="172"/>
      <c r="CL489" s="172"/>
      <c r="CM489" s="172"/>
      <c r="CN489" s="172"/>
      <c r="CO489" s="172"/>
      <c r="CP489" s="172"/>
      <c r="CQ489" s="172"/>
      <c r="CR489" s="172"/>
      <c r="CS489" s="172"/>
      <c r="CT489" s="172"/>
      <c r="CU489" s="172"/>
      <c r="DA489" s="172"/>
      <c r="DG489" s="172"/>
      <c r="DI489" s="172"/>
      <c r="DJ489" s="172"/>
      <c r="DK489" s="172"/>
      <c r="DL489" s="172"/>
      <c r="DM489" s="172"/>
      <c r="DN489" s="172"/>
      <c r="DO489" s="172"/>
      <c r="DP489" s="172"/>
      <c r="DQ489" s="172"/>
      <c r="DR489" s="172"/>
      <c r="DS489" s="172"/>
      <c r="DT489" s="172"/>
      <c r="DU489" s="172"/>
      <c r="DV489" s="172"/>
      <c r="DW489" s="172"/>
      <c r="DX489" s="172"/>
      <c r="DZ489" s="172"/>
      <c r="EA489" s="172"/>
      <c r="EK489" s="172"/>
      <c r="EL489" s="172"/>
      <c r="EM489" s="172"/>
      <c r="EN489" s="172"/>
      <c r="EO489" s="172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  <c r="AMK489"/>
      <c r="AML489"/>
      <c r="AMM489"/>
      <c r="AMN489"/>
      <c r="AMO489"/>
      <c r="AMP489"/>
      <c r="AMQ489"/>
      <c r="AMR489"/>
      <c r="AMS489"/>
      <c r="AMT489"/>
      <c r="AMU489"/>
      <c r="AMV489"/>
      <c r="AMW489"/>
      <c r="AMX489"/>
      <c r="AMY489"/>
      <c r="AMZ489"/>
      <c r="ANA489"/>
      <c r="ANB489"/>
      <c r="ANC489"/>
      <c r="AND489"/>
      <c r="ANE489"/>
      <c r="ANF489"/>
      <c r="ANG489"/>
      <c r="ANH489"/>
      <c r="ANI489"/>
      <c r="ANJ489"/>
    </row>
    <row r="490" spans="1:1050" x14ac:dyDescent="0.2">
      <c r="A490" s="694"/>
      <c r="D490" s="172"/>
      <c r="E490" s="172"/>
      <c r="F490" s="172"/>
      <c r="G490" s="172"/>
      <c r="H490" s="172"/>
      <c r="J490" s="172"/>
      <c r="K490" s="172"/>
      <c r="L490" s="172"/>
      <c r="M490" s="172"/>
      <c r="N490" s="172"/>
      <c r="O490" s="172"/>
      <c r="P490" s="172"/>
      <c r="Q490" s="172"/>
      <c r="R490" s="172"/>
      <c r="S490" s="172"/>
      <c r="T490" s="172"/>
      <c r="U490" s="172"/>
      <c r="V490" s="172"/>
      <c r="W490" s="172"/>
      <c r="X490" s="172"/>
      <c r="Y490" s="172"/>
      <c r="Z490" s="172"/>
      <c r="AA490" s="172"/>
      <c r="AB490" s="172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172"/>
      <c r="AO490" s="172"/>
      <c r="AP490" s="172"/>
      <c r="AQ490" s="172"/>
      <c r="AR490" s="172"/>
      <c r="AS490" s="172"/>
      <c r="AT490" s="172"/>
      <c r="AU490" s="172"/>
      <c r="AV490" s="172"/>
      <c r="AW490" s="172"/>
      <c r="AX490" s="172"/>
      <c r="AY490" s="172"/>
      <c r="AZ490" s="172"/>
      <c r="BA490" s="172"/>
      <c r="BB490" s="172"/>
      <c r="BC490" s="172"/>
      <c r="BD490" s="172"/>
      <c r="BE490" s="172"/>
      <c r="BF490" s="172"/>
      <c r="BG490" s="172"/>
      <c r="BH490" s="172"/>
      <c r="BI490" s="172"/>
      <c r="BJ490" s="172"/>
      <c r="BK490" s="172"/>
      <c r="BL490" s="172"/>
      <c r="BM490" s="172"/>
      <c r="BN490" s="172"/>
      <c r="BO490" s="172"/>
      <c r="BP490" s="172"/>
      <c r="BQ490" s="172"/>
      <c r="BR490" s="172"/>
      <c r="BS490" s="172"/>
      <c r="BT490" s="172"/>
      <c r="BU490" s="172"/>
      <c r="BV490" s="172"/>
      <c r="BW490" s="172"/>
      <c r="BX490" s="172"/>
      <c r="BY490" s="172"/>
      <c r="BZ490" s="172"/>
      <c r="CA490" s="172"/>
      <c r="CB490" s="172"/>
      <c r="CC490" s="172"/>
      <c r="CD490" s="172"/>
      <c r="CE490" s="172"/>
      <c r="CF490" s="172"/>
      <c r="CG490" s="172"/>
      <c r="CH490" s="172"/>
      <c r="CI490" s="172"/>
      <c r="CJ490" s="172"/>
      <c r="CK490" s="172"/>
      <c r="CL490" s="172"/>
      <c r="CM490" s="172"/>
      <c r="CN490" s="172"/>
      <c r="CO490" s="172"/>
      <c r="CP490" s="172"/>
      <c r="CQ490" s="172"/>
      <c r="CR490" s="172"/>
      <c r="CS490" s="172"/>
      <c r="CT490" s="172"/>
      <c r="CU490" s="172"/>
      <c r="DA490" s="172"/>
      <c r="DG490" s="172"/>
      <c r="DI490" s="172"/>
      <c r="DJ490" s="172"/>
      <c r="DK490" s="172"/>
      <c r="DL490" s="172"/>
      <c r="DM490" s="172"/>
      <c r="DN490" s="172"/>
      <c r="DO490" s="172"/>
      <c r="DP490" s="172"/>
      <c r="DQ490" s="172"/>
      <c r="DR490" s="172"/>
      <c r="DS490" s="172"/>
      <c r="DT490" s="172"/>
      <c r="DU490" s="172"/>
      <c r="DV490" s="172"/>
      <c r="DW490" s="172"/>
      <c r="DX490" s="172"/>
      <c r="DZ490" s="172"/>
      <c r="EA490" s="172"/>
      <c r="EK490" s="172"/>
      <c r="EL490" s="172"/>
      <c r="EM490" s="172"/>
      <c r="EN490" s="172"/>
      <c r="EO490" s="172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  <c r="AMK490"/>
      <c r="AML490"/>
      <c r="AMM490"/>
      <c r="AMN490"/>
      <c r="AMO490"/>
      <c r="AMP490"/>
      <c r="AMQ490"/>
      <c r="AMR490"/>
      <c r="AMS490"/>
      <c r="AMT490"/>
      <c r="AMU490"/>
      <c r="AMV490"/>
      <c r="AMW490"/>
      <c r="AMX490"/>
      <c r="AMY490"/>
      <c r="AMZ490"/>
      <c r="ANA490"/>
      <c r="ANB490"/>
      <c r="ANC490"/>
      <c r="AND490"/>
      <c r="ANE490"/>
      <c r="ANF490"/>
      <c r="ANG490"/>
      <c r="ANH490"/>
      <c r="ANI490"/>
      <c r="ANJ490"/>
    </row>
    <row r="491" spans="1:1050" x14ac:dyDescent="0.2">
      <c r="A491" s="694"/>
      <c r="D491" s="172"/>
      <c r="E491" s="172"/>
      <c r="F491" s="172"/>
      <c r="G491" s="172"/>
      <c r="H491" s="172"/>
      <c r="J491" s="172"/>
      <c r="K491" s="172"/>
      <c r="L491" s="172"/>
      <c r="M491" s="172"/>
      <c r="N491" s="172"/>
      <c r="O491" s="172"/>
      <c r="P491" s="172"/>
      <c r="Q491" s="172"/>
      <c r="R491" s="172"/>
      <c r="S491" s="172"/>
      <c r="T491" s="172"/>
      <c r="U491" s="172"/>
      <c r="V491" s="172"/>
      <c r="W491" s="172"/>
      <c r="X491" s="172"/>
      <c r="Y491" s="172"/>
      <c r="Z491" s="172"/>
      <c r="AA491" s="172"/>
      <c r="AB491" s="172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172"/>
      <c r="AO491" s="172"/>
      <c r="AP491" s="172"/>
      <c r="AQ491" s="172"/>
      <c r="AR491" s="172"/>
      <c r="AS491" s="172"/>
      <c r="AT491" s="172"/>
      <c r="AU491" s="172"/>
      <c r="AV491" s="172"/>
      <c r="AW491" s="172"/>
      <c r="AX491" s="172"/>
      <c r="AY491" s="172"/>
      <c r="AZ491" s="172"/>
      <c r="BA491" s="172"/>
      <c r="BB491" s="172"/>
      <c r="BC491" s="172"/>
      <c r="BD491" s="172"/>
      <c r="BE491" s="172"/>
      <c r="BF491" s="172"/>
      <c r="BG491" s="172"/>
      <c r="BH491" s="172"/>
      <c r="BI491" s="172"/>
      <c r="BJ491" s="172"/>
      <c r="BK491" s="172"/>
      <c r="BL491" s="172"/>
      <c r="BM491" s="172"/>
      <c r="BN491" s="172"/>
      <c r="BO491" s="172"/>
      <c r="BP491" s="172"/>
      <c r="BQ491" s="172"/>
      <c r="BR491" s="172"/>
      <c r="BS491" s="172"/>
      <c r="BT491" s="172"/>
      <c r="BU491" s="172"/>
      <c r="BV491" s="172"/>
      <c r="BW491" s="172"/>
      <c r="BX491" s="172"/>
      <c r="BY491" s="172"/>
      <c r="BZ491" s="172"/>
      <c r="CA491" s="172"/>
      <c r="CB491" s="172"/>
      <c r="CC491" s="172"/>
      <c r="CD491" s="172"/>
      <c r="CE491" s="172"/>
      <c r="CF491" s="172"/>
      <c r="CG491" s="172"/>
      <c r="CH491" s="172"/>
      <c r="CI491" s="172"/>
      <c r="CJ491" s="172"/>
      <c r="CK491" s="172"/>
      <c r="CL491" s="172"/>
      <c r="CM491" s="172"/>
      <c r="CN491" s="172"/>
      <c r="CO491" s="172"/>
      <c r="CP491" s="172"/>
      <c r="CQ491" s="172"/>
      <c r="CR491" s="172"/>
      <c r="CS491" s="172"/>
      <c r="CT491" s="172"/>
      <c r="CU491" s="172"/>
      <c r="DA491" s="172"/>
      <c r="DG491" s="172"/>
      <c r="DI491" s="172"/>
      <c r="DJ491" s="172"/>
      <c r="DK491" s="172"/>
      <c r="DL491" s="172"/>
      <c r="DM491" s="172"/>
      <c r="DN491" s="172"/>
      <c r="DO491" s="172"/>
      <c r="DP491" s="172"/>
      <c r="DQ491" s="172"/>
      <c r="DR491" s="172"/>
      <c r="DS491" s="172"/>
      <c r="DT491" s="172"/>
      <c r="DU491" s="172"/>
      <c r="DV491" s="172"/>
      <c r="DW491" s="172"/>
      <c r="DX491" s="172"/>
      <c r="DZ491" s="172"/>
      <c r="EA491" s="172"/>
      <c r="EK491" s="172"/>
      <c r="EL491" s="172"/>
      <c r="EM491" s="172"/>
      <c r="EN491" s="172"/>
      <c r="EO491" s="172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  <c r="AML491"/>
      <c r="AMM491"/>
      <c r="AMN491"/>
      <c r="AMO491"/>
      <c r="AMP491"/>
      <c r="AMQ491"/>
      <c r="AMR491"/>
      <c r="AMS491"/>
      <c r="AMT491"/>
      <c r="AMU491"/>
      <c r="AMV491"/>
      <c r="AMW491"/>
      <c r="AMX491"/>
      <c r="AMY491"/>
      <c r="AMZ491"/>
      <c r="ANA491"/>
      <c r="ANB491"/>
      <c r="ANC491"/>
      <c r="AND491"/>
      <c r="ANE491"/>
      <c r="ANF491"/>
      <c r="ANG491"/>
      <c r="ANH491"/>
      <c r="ANI491"/>
      <c r="ANJ491"/>
    </row>
    <row r="492" spans="1:1050" x14ac:dyDescent="0.2">
      <c r="A492" s="694"/>
      <c r="D492" s="172"/>
      <c r="E492" s="172"/>
      <c r="F492" s="172"/>
      <c r="G492" s="172"/>
      <c r="H492" s="172"/>
      <c r="J492" s="172"/>
      <c r="K492" s="172"/>
      <c r="L492" s="172"/>
      <c r="M492" s="172"/>
      <c r="N492" s="172"/>
      <c r="O492" s="172"/>
      <c r="P492" s="172"/>
      <c r="Q492" s="172"/>
      <c r="R492" s="172"/>
      <c r="S492" s="172"/>
      <c r="T492" s="172"/>
      <c r="U492" s="172"/>
      <c r="V492" s="172"/>
      <c r="W492" s="172"/>
      <c r="X492" s="172"/>
      <c r="Y492" s="172"/>
      <c r="Z492" s="172"/>
      <c r="AA492" s="172"/>
      <c r="AB492" s="172"/>
      <c r="AC492" s="172"/>
      <c r="AD492" s="172"/>
      <c r="AE492" s="172"/>
      <c r="AF492" s="172"/>
      <c r="AG492" s="172"/>
      <c r="AH492" s="172"/>
      <c r="AI492" s="172"/>
      <c r="AJ492" s="172"/>
      <c r="AK492" s="172"/>
      <c r="AL492" s="172"/>
      <c r="AM492" s="172"/>
      <c r="AN492" s="172"/>
      <c r="AO492" s="172"/>
      <c r="AP492" s="172"/>
      <c r="AQ492" s="172"/>
      <c r="AR492" s="172"/>
      <c r="AS492" s="172"/>
      <c r="AT492" s="172"/>
      <c r="AU492" s="172"/>
      <c r="AV492" s="172"/>
      <c r="AW492" s="172"/>
      <c r="AX492" s="172"/>
      <c r="AY492" s="172"/>
      <c r="AZ492" s="172"/>
      <c r="BA492" s="172"/>
      <c r="BB492" s="172"/>
      <c r="BC492" s="172"/>
      <c r="BD492" s="172"/>
      <c r="BE492" s="172"/>
      <c r="BF492" s="172"/>
      <c r="BG492" s="172"/>
      <c r="BH492" s="172"/>
      <c r="BI492" s="172"/>
      <c r="BJ492" s="172"/>
      <c r="BK492" s="172"/>
      <c r="BL492" s="172"/>
      <c r="BM492" s="172"/>
      <c r="BN492" s="172"/>
      <c r="BO492" s="172"/>
      <c r="BP492" s="172"/>
      <c r="BQ492" s="172"/>
      <c r="BR492" s="172"/>
      <c r="BS492" s="172"/>
      <c r="BT492" s="172"/>
      <c r="BU492" s="172"/>
      <c r="BV492" s="172"/>
      <c r="BW492" s="172"/>
      <c r="BX492" s="172"/>
      <c r="BY492" s="172"/>
      <c r="BZ492" s="172"/>
      <c r="CA492" s="172"/>
      <c r="CB492" s="172"/>
      <c r="CC492" s="172"/>
      <c r="CD492" s="172"/>
      <c r="CE492" s="172"/>
      <c r="CF492" s="172"/>
      <c r="CG492" s="172"/>
      <c r="CH492" s="172"/>
      <c r="CI492" s="172"/>
      <c r="CJ492" s="172"/>
      <c r="CK492" s="172"/>
      <c r="CL492" s="172"/>
      <c r="CM492" s="172"/>
      <c r="CN492" s="172"/>
      <c r="CO492" s="172"/>
      <c r="CP492" s="172"/>
      <c r="CQ492" s="172"/>
      <c r="CR492" s="172"/>
      <c r="CS492" s="172"/>
      <c r="CT492" s="172"/>
      <c r="CU492" s="172"/>
      <c r="DA492" s="172"/>
      <c r="DG492" s="172"/>
      <c r="DI492" s="172"/>
      <c r="DJ492" s="172"/>
      <c r="DK492" s="172"/>
      <c r="DL492" s="172"/>
      <c r="DM492" s="172"/>
      <c r="DN492" s="172"/>
      <c r="DO492" s="172"/>
      <c r="DP492" s="172"/>
      <c r="DQ492" s="172"/>
      <c r="DR492" s="172"/>
      <c r="DS492" s="172"/>
      <c r="DT492" s="172"/>
      <c r="DU492" s="172"/>
      <c r="DV492" s="172"/>
      <c r="DW492" s="172"/>
      <c r="DX492" s="172"/>
      <c r="DZ492" s="172"/>
      <c r="EA492" s="172"/>
      <c r="EK492" s="172"/>
      <c r="EL492" s="172"/>
      <c r="EM492" s="172"/>
      <c r="EN492" s="172"/>
      <c r="EO492" s="17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  <c r="AMK492"/>
      <c r="AML492"/>
      <c r="AMM492"/>
      <c r="AMN492"/>
      <c r="AMO492"/>
      <c r="AMP492"/>
      <c r="AMQ492"/>
      <c r="AMR492"/>
      <c r="AMS492"/>
      <c r="AMT492"/>
      <c r="AMU492"/>
      <c r="AMV492"/>
      <c r="AMW492"/>
      <c r="AMX492"/>
      <c r="AMY492"/>
      <c r="AMZ492"/>
      <c r="ANA492"/>
      <c r="ANB492"/>
      <c r="ANC492"/>
      <c r="AND492"/>
      <c r="ANE492"/>
      <c r="ANF492"/>
      <c r="ANG492"/>
      <c r="ANH492"/>
      <c r="ANI492"/>
      <c r="ANJ492"/>
    </row>
    <row r="493" spans="1:1050" x14ac:dyDescent="0.2">
      <c r="A493" s="694"/>
      <c r="D493" s="172"/>
      <c r="E493" s="172"/>
      <c r="F493" s="172"/>
      <c r="G493" s="172"/>
      <c r="H493" s="172"/>
      <c r="J493" s="172"/>
      <c r="K493" s="172"/>
      <c r="L493" s="172"/>
      <c r="M493" s="172"/>
      <c r="N493" s="172"/>
      <c r="O493" s="172"/>
      <c r="P493" s="172"/>
      <c r="Q493" s="172"/>
      <c r="R493" s="172"/>
      <c r="S493" s="172"/>
      <c r="T493" s="172"/>
      <c r="U493" s="172"/>
      <c r="V493" s="172"/>
      <c r="W493" s="172"/>
      <c r="X493" s="172"/>
      <c r="Y493" s="172"/>
      <c r="Z493" s="172"/>
      <c r="AA493" s="172"/>
      <c r="AB493" s="172"/>
      <c r="AC493" s="172"/>
      <c r="AD493" s="172"/>
      <c r="AE493" s="172"/>
      <c r="AF493" s="172"/>
      <c r="AG493" s="172"/>
      <c r="AH493" s="172"/>
      <c r="AI493" s="172"/>
      <c r="AJ493" s="172"/>
      <c r="AK493" s="172"/>
      <c r="AL493" s="172"/>
      <c r="AM493" s="172"/>
      <c r="AN493" s="172"/>
      <c r="AO493" s="172"/>
      <c r="AP493" s="172"/>
      <c r="AQ493" s="172"/>
      <c r="AR493" s="172"/>
      <c r="AS493" s="172"/>
      <c r="AT493" s="172"/>
      <c r="AU493" s="172"/>
      <c r="AV493" s="172"/>
      <c r="AW493" s="172"/>
      <c r="AX493" s="172"/>
      <c r="AY493" s="172"/>
      <c r="AZ493" s="172"/>
      <c r="BA493" s="172"/>
      <c r="BB493" s="172"/>
      <c r="BC493" s="172"/>
      <c r="BD493" s="172"/>
      <c r="BE493" s="172"/>
      <c r="BF493" s="172"/>
      <c r="BG493" s="172"/>
      <c r="BH493" s="172"/>
      <c r="BI493" s="172"/>
      <c r="BJ493" s="172"/>
      <c r="BK493" s="172"/>
      <c r="BL493" s="172"/>
      <c r="BM493" s="172"/>
      <c r="BN493" s="172"/>
      <c r="BO493" s="172"/>
      <c r="BP493" s="172"/>
      <c r="BQ493" s="172"/>
      <c r="BR493" s="172"/>
      <c r="BS493" s="172"/>
      <c r="BT493" s="172"/>
      <c r="BU493" s="172"/>
      <c r="BV493" s="172"/>
      <c r="BW493" s="172"/>
      <c r="BX493" s="172"/>
      <c r="BY493" s="172"/>
      <c r="BZ493" s="172"/>
      <c r="CA493" s="172"/>
      <c r="CB493" s="172"/>
      <c r="CC493" s="172"/>
      <c r="CD493" s="172"/>
      <c r="CE493" s="172"/>
      <c r="CF493" s="172"/>
      <c r="CG493" s="172"/>
      <c r="CH493" s="172"/>
      <c r="CI493" s="172"/>
      <c r="CJ493" s="172"/>
      <c r="CK493" s="172"/>
      <c r="CL493" s="172"/>
      <c r="CM493" s="172"/>
      <c r="CN493" s="172"/>
      <c r="CO493" s="172"/>
      <c r="CP493" s="172"/>
      <c r="CQ493" s="172"/>
      <c r="CR493" s="172"/>
      <c r="CS493" s="172"/>
      <c r="CT493" s="172"/>
      <c r="CU493" s="172"/>
      <c r="DA493" s="172"/>
      <c r="DG493" s="172"/>
      <c r="DI493" s="172"/>
      <c r="DJ493" s="172"/>
      <c r="DK493" s="172"/>
      <c r="DL493" s="172"/>
      <c r="DM493" s="172"/>
      <c r="DN493" s="172"/>
      <c r="DO493" s="172"/>
      <c r="DP493" s="172"/>
      <c r="DQ493" s="172"/>
      <c r="DR493" s="172"/>
      <c r="DS493" s="172"/>
      <c r="DT493" s="172"/>
      <c r="DU493" s="172"/>
      <c r="DV493" s="172"/>
      <c r="DW493" s="172"/>
      <c r="DX493" s="172"/>
      <c r="DZ493" s="172"/>
      <c r="EA493" s="172"/>
      <c r="EK493" s="172"/>
      <c r="EL493" s="172"/>
      <c r="EM493" s="172"/>
      <c r="EN493" s="172"/>
      <c r="EO493" s="172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  <c r="AMK493"/>
      <c r="AML493"/>
      <c r="AMM493"/>
      <c r="AMN493"/>
      <c r="AMO493"/>
      <c r="AMP493"/>
      <c r="AMQ493"/>
      <c r="AMR493"/>
      <c r="AMS493"/>
      <c r="AMT493"/>
      <c r="AMU493"/>
      <c r="AMV493"/>
      <c r="AMW493"/>
      <c r="AMX493"/>
      <c r="AMY493"/>
      <c r="AMZ493"/>
      <c r="ANA493"/>
      <c r="ANB493"/>
      <c r="ANC493"/>
      <c r="AND493"/>
      <c r="ANE493"/>
      <c r="ANF493"/>
      <c r="ANG493"/>
      <c r="ANH493"/>
      <c r="ANI493"/>
      <c r="ANJ493"/>
    </row>
    <row r="494" spans="1:1050" x14ac:dyDescent="0.2">
      <c r="A494" s="694"/>
      <c r="D494" s="172"/>
      <c r="E494" s="172"/>
      <c r="F494" s="172"/>
      <c r="G494" s="172"/>
      <c r="H494" s="172"/>
      <c r="J494" s="172"/>
      <c r="K494" s="172"/>
      <c r="L494" s="172"/>
      <c r="M494" s="172"/>
      <c r="N494" s="172"/>
      <c r="O494" s="172"/>
      <c r="P494" s="172"/>
      <c r="Q494" s="172"/>
      <c r="R494" s="172"/>
      <c r="S494" s="172"/>
      <c r="T494" s="172"/>
      <c r="U494" s="172"/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2"/>
      <c r="AF494" s="172"/>
      <c r="AG494" s="172"/>
      <c r="AH494" s="172"/>
      <c r="AI494" s="172"/>
      <c r="AJ494" s="172"/>
      <c r="AK494" s="172"/>
      <c r="AL494" s="172"/>
      <c r="AM494" s="172"/>
      <c r="AN494" s="172"/>
      <c r="AO494" s="172"/>
      <c r="AP494" s="172"/>
      <c r="AQ494" s="172"/>
      <c r="AR494" s="172"/>
      <c r="AS494" s="172"/>
      <c r="AT494" s="172"/>
      <c r="AU494" s="172"/>
      <c r="AV494" s="172"/>
      <c r="AW494" s="172"/>
      <c r="AX494" s="172"/>
      <c r="AY494" s="172"/>
      <c r="AZ494" s="172"/>
      <c r="BA494" s="172"/>
      <c r="BB494" s="172"/>
      <c r="BC494" s="172"/>
      <c r="BD494" s="172"/>
      <c r="BE494" s="172"/>
      <c r="BF494" s="172"/>
      <c r="BG494" s="172"/>
      <c r="BH494" s="172"/>
      <c r="BI494" s="172"/>
      <c r="BJ494" s="172"/>
      <c r="BK494" s="172"/>
      <c r="BL494" s="172"/>
      <c r="BM494" s="172"/>
      <c r="BN494" s="172"/>
      <c r="BO494" s="172"/>
      <c r="BP494" s="172"/>
      <c r="BQ494" s="172"/>
      <c r="BR494" s="172"/>
      <c r="BS494" s="172"/>
      <c r="BT494" s="172"/>
      <c r="BU494" s="172"/>
      <c r="BV494" s="172"/>
      <c r="BW494" s="172"/>
      <c r="BX494" s="172"/>
      <c r="BY494" s="172"/>
      <c r="BZ494" s="172"/>
      <c r="CA494" s="172"/>
      <c r="CB494" s="172"/>
      <c r="CC494" s="172"/>
      <c r="CD494" s="172"/>
      <c r="CE494" s="172"/>
      <c r="CF494" s="172"/>
      <c r="CG494" s="172"/>
      <c r="CH494" s="172"/>
      <c r="CI494" s="172"/>
      <c r="CJ494" s="172"/>
      <c r="CK494" s="172"/>
      <c r="CL494" s="172"/>
      <c r="CM494" s="172"/>
      <c r="CN494" s="172"/>
      <c r="CO494" s="172"/>
      <c r="CP494" s="172"/>
      <c r="CQ494" s="172"/>
      <c r="CR494" s="172"/>
      <c r="CS494" s="172"/>
      <c r="CT494" s="172"/>
      <c r="CU494" s="172"/>
      <c r="DA494" s="172"/>
      <c r="DG494" s="172"/>
      <c r="DI494" s="172"/>
      <c r="DJ494" s="172"/>
      <c r="DK494" s="172"/>
      <c r="DL494" s="172"/>
      <c r="DM494" s="172"/>
      <c r="DN494" s="172"/>
      <c r="DO494" s="172"/>
      <c r="DP494" s="172"/>
      <c r="DQ494" s="172"/>
      <c r="DR494" s="172"/>
      <c r="DS494" s="172"/>
      <c r="DT494" s="172"/>
      <c r="DU494" s="172"/>
      <c r="DV494" s="172"/>
      <c r="DW494" s="172"/>
      <c r="DX494" s="172"/>
      <c r="DZ494" s="172"/>
      <c r="EA494" s="172"/>
      <c r="EK494" s="172"/>
      <c r="EL494" s="172"/>
      <c r="EM494" s="172"/>
      <c r="EN494" s="172"/>
      <c r="EO494" s="172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  <c r="AML494"/>
      <c r="AMM494"/>
      <c r="AMN494"/>
      <c r="AMO494"/>
      <c r="AMP494"/>
      <c r="AMQ494"/>
      <c r="AMR494"/>
      <c r="AMS494"/>
      <c r="AMT494"/>
      <c r="AMU494"/>
      <c r="AMV494"/>
      <c r="AMW494"/>
      <c r="AMX494"/>
      <c r="AMY494"/>
      <c r="AMZ494"/>
      <c r="ANA494"/>
      <c r="ANB494"/>
      <c r="ANC494"/>
      <c r="AND494"/>
      <c r="ANE494"/>
      <c r="ANF494"/>
      <c r="ANG494"/>
      <c r="ANH494"/>
      <c r="ANI494"/>
      <c r="ANJ494"/>
    </row>
    <row r="495" spans="1:1050" x14ac:dyDescent="0.2">
      <c r="A495" s="694"/>
      <c r="D495" s="172"/>
      <c r="E495" s="172"/>
      <c r="F495" s="172"/>
      <c r="G495" s="172"/>
      <c r="H495" s="172"/>
      <c r="J495" s="172"/>
      <c r="K495" s="17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  <c r="AA495" s="172"/>
      <c r="AB495" s="172"/>
      <c r="AC495" s="172"/>
      <c r="AD495" s="172"/>
      <c r="AE495" s="172"/>
      <c r="AF495" s="172"/>
      <c r="AG495" s="172"/>
      <c r="AH495" s="172"/>
      <c r="AI495" s="172"/>
      <c r="AJ495" s="172"/>
      <c r="AK495" s="172"/>
      <c r="AL495" s="172"/>
      <c r="AM495" s="172"/>
      <c r="AN495" s="172"/>
      <c r="AO495" s="172"/>
      <c r="AP495" s="172"/>
      <c r="AQ495" s="172"/>
      <c r="AR495" s="172"/>
      <c r="AS495" s="172"/>
      <c r="AT495" s="172"/>
      <c r="AU495" s="172"/>
      <c r="AV495" s="172"/>
      <c r="AW495" s="172"/>
      <c r="AX495" s="172"/>
      <c r="AY495" s="172"/>
      <c r="AZ495" s="172"/>
      <c r="BA495" s="172"/>
      <c r="BB495" s="172"/>
      <c r="BC495" s="172"/>
      <c r="BD495" s="172"/>
      <c r="BE495" s="172"/>
      <c r="BF495" s="172"/>
      <c r="BG495" s="172"/>
      <c r="BH495" s="172"/>
      <c r="BI495" s="172"/>
      <c r="BJ495" s="172"/>
      <c r="BK495" s="172"/>
      <c r="BL495" s="172"/>
      <c r="BM495" s="172"/>
      <c r="BN495" s="172"/>
      <c r="BO495" s="172"/>
      <c r="BP495" s="172"/>
      <c r="BQ495" s="172"/>
      <c r="BR495" s="172"/>
      <c r="BS495" s="172"/>
      <c r="BT495" s="172"/>
      <c r="BU495" s="172"/>
      <c r="BV495" s="172"/>
      <c r="BW495" s="172"/>
      <c r="BX495" s="172"/>
      <c r="BY495" s="172"/>
      <c r="BZ495" s="172"/>
      <c r="CA495" s="172"/>
      <c r="CB495" s="172"/>
      <c r="CC495" s="172"/>
      <c r="CD495" s="172"/>
      <c r="CE495" s="172"/>
      <c r="CF495" s="172"/>
      <c r="CG495" s="172"/>
      <c r="CH495" s="172"/>
      <c r="CI495" s="172"/>
      <c r="CJ495" s="172"/>
      <c r="CK495" s="172"/>
      <c r="CL495" s="172"/>
      <c r="CM495" s="172"/>
      <c r="CN495" s="172"/>
      <c r="CO495" s="172"/>
      <c r="CP495" s="172"/>
      <c r="CQ495" s="172"/>
      <c r="CR495" s="172"/>
      <c r="CS495" s="172"/>
      <c r="CT495" s="172"/>
      <c r="CU495" s="172"/>
      <c r="DA495" s="172"/>
      <c r="DG495" s="172"/>
      <c r="DI495" s="172"/>
      <c r="DJ495" s="172"/>
      <c r="DK495" s="172"/>
      <c r="DL495" s="172"/>
      <c r="DM495" s="172"/>
      <c r="DN495" s="172"/>
      <c r="DO495" s="172"/>
      <c r="DP495" s="172"/>
      <c r="DQ495" s="172"/>
      <c r="DR495" s="172"/>
      <c r="DS495" s="172"/>
      <c r="DT495" s="172"/>
      <c r="DU495" s="172"/>
      <c r="DV495" s="172"/>
      <c r="DW495" s="172"/>
      <c r="DX495" s="172"/>
      <c r="DZ495" s="172"/>
      <c r="EA495" s="172"/>
      <c r="EK495" s="172"/>
      <c r="EL495" s="172"/>
      <c r="EM495" s="172"/>
      <c r="EN495" s="172"/>
      <c r="EO495" s="172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  <c r="AMK495"/>
      <c r="AML495"/>
      <c r="AMM495"/>
      <c r="AMN495"/>
      <c r="AMO495"/>
      <c r="AMP495"/>
      <c r="AMQ495"/>
      <c r="AMR495"/>
      <c r="AMS495"/>
      <c r="AMT495"/>
      <c r="AMU495"/>
      <c r="AMV495"/>
      <c r="AMW495"/>
      <c r="AMX495"/>
      <c r="AMY495"/>
      <c r="AMZ495"/>
      <c r="ANA495"/>
      <c r="ANB495"/>
      <c r="ANC495"/>
      <c r="AND495"/>
      <c r="ANE495"/>
      <c r="ANF495"/>
      <c r="ANG495"/>
      <c r="ANH495"/>
      <c r="ANI495"/>
      <c r="ANJ495"/>
    </row>
    <row r="496" spans="1:1050" x14ac:dyDescent="0.2">
      <c r="A496" s="694"/>
      <c r="D496" s="172"/>
      <c r="E496" s="172"/>
      <c r="F496" s="172"/>
      <c r="G496" s="172"/>
      <c r="H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  <c r="AA496" s="172"/>
      <c r="AB496" s="172"/>
      <c r="AC496" s="172"/>
      <c r="AD496" s="172"/>
      <c r="AE496" s="172"/>
      <c r="AF496" s="172"/>
      <c r="AG496" s="172"/>
      <c r="AH496" s="172"/>
      <c r="AI496" s="172"/>
      <c r="AJ496" s="172"/>
      <c r="AK496" s="172"/>
      <c r="AL496" s="172"/>
      <c r="AM496" s="172"/>
      <c r="AN496" s="172"/>
      <c r="AO496" s="172"/>
      <c r="AP496" s="172"/>
      <c r="AQ496" s="172"/>
      <c r="AR496" s="172"/>
      <c r="AS496" s="172"/>
      <c r="AT496" s="172"/>
      <c r="AU496" s="172"/>
      <c r="AV496" s="172"/>
      <c r="AW496" s="172"/>
      <c r="AX496" s="172"/>
      <c r="AY496" s="172"/>
      <c r="AZ496" s="172"/>
      <c r="BA496" s="172"/>
      <c r="BB496" s="172"/>
      <c r="BC496" s="172"/>
      <c r="BD496" s="172"/>
      <c r="BE496" s="172"/>
      <c r="BF496" s="172"/>
      <c r="BG496" s="172"/>
      <c r="BH496" s="172"/>
      <c r="BI496" s="172"/>
      <c r="BJ496" s="172"/>
      <c r="BK496" s="172"/>
      <c r="BL496" s="172"/>
      <c r="BM496" s="172"/>
      <c r="BN496" s="172"/>
      <c r="BO496" s="172"/>
      <c r="BP496" s="172"/>
      <c r="BQ496" s="172"/>
      <c r="BR496" s="172"/>
      <c r="BS496" s="172"/>
      <c r="BT496" s="172"/>
      <c r="BU496" s="172"/>
      <c r="BV496" s="172"/>
      <c r="BW496" s="172"/>
      <c r="BX496" s="172"/>
      <c r="BY496" s="172"/>
      <c r="BZ496" s="172"/>
      <c r="CA496" s="172"/>
      <c r="CB496" s="172"/>
      <c r="CC496" s="172"/>
      <c r="CD496" s="172"/>
      <c r="CE496" s="172"/>
      <c r="CF496" s="172"/>
      <c r="CG496" s="172"/>
      <c r="CH496" s="172"/>
      <c r="CI496" s="172"/>
      <c r="CJ496" s="172"/>
      <c r="CK496" s="172"/>
      <c r="CL496" s="172"/>
      <c r="CM496" s="172"/>
      <c r="CN496" s="172"/>
      <c r="CO496" s="172"/>
      <c r="CP496" s="172"/>
      <c r="CQ496" s="172"/>
      <c r="CR496" s="172"/>
      <c r="CS496" s="172"/>
      <c r="CT496" s="172"/>
      <c r="CU496" s="172"/>
      <c r="DA496" s="172"/>
      <c r="DG496" s="172"/>
      <c r="DI496" s="172"/>
      <c r="DJ496" s="172"/>
      <c r="DK496" s="172"/>
      <c r="DL496" s="172"/>
      <c r="DM496" s="172"/>
      <c r="DN496" s="172"/>
      <c r="DO496" s="172"/>
      <c r="DP496" s="172"/>
      <c r="DQ496" s="172"/>
      <c r="DR496" s="172"/>
      <c r="DS496" s="172"/>
      <c r="DT496" s="172"/>
      <c r="DU496" s="172"/>
      <c r="DV496" s="172"/>
      <c r="DW496" s="172"/>
      <c r="DX496" s="172"/>
      <c r="DZ496" s="172"/>
      <c r="EA496" s="172"/>
      <c r="EK496" s="172"/>
      <c r="EL496" s="172"/>
      <c r="EM496" s="172"/>
      <c r="EN496" s="172"/>
      <c r="EO496" s="172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  <c r="AMK496"/>
      <c r="AML496"/>
      <c r="AMM496"/>
      <c r="AMN496"/>
      <c r="AMO496"/>
      <c r="AMP496"/>
      <c r="AMQ496"/>
      <c r="AMR496"/>
      <c r="AMS496"/>
      <c r="AMT496"/>
      <c r="AMU496"/>
      <c r="AMV496"/>
      <c r="AMW496"/>
      <c r="AMX496"/>
      <c r="AMY496"/>
      <c r="AMZ496"/>
      <c r="ANA496"/>
      <c r="ANB496"/>
      <c r="ANC496"/>
      <c r="AND496"/>
      <c r="ANE496"/>
      <c r="ANF496"/>
      <c r="ANG496"/>
      <c r="ANH496"/>
      <c r="ANI496"/>
      <c r="ANJ496"/>
    </row>
    <row r="497" spans="1:1050" x14ac:dyDescent="0.2">
      <c r="A497" s="694"/>
      <c r="D497" s="172"/>
      <c r="E497" s="172"/>
      <c r="F497" s="172"/>
      <c r="G497" s="172"/>
      <c r="H497" s="172"/>
      <c r="J497" s="172"/>
      <c r="K497" s="172"/>
      <c r="L497" s="172"/>
      <c r="M497" s="172"/>
      <c r="N497" s="172"/>
      <c r="O497" s="172"/>
      <c r="P497" s="172"/>
      <c r="Q497" s="172"/>
      <c r="R497" s="172"/>
      <c r="S497" s="172"/>
      <c r="T497" s="172"/>
      <c r="U497" s="172"/>
      <c r="V497" s="172"/>
      <c r="W497" s="172"/>
      <c r="X497" s="172"/>
      <c r="Y497" s="172"/>
      <c r="Z497" s="172"/>
      <c r="AA497" s="172"/>
      <c r="AB497" s="172"/>
      <c r="AC497" s="172"/>
      <c r="AD497" s="172"/>
      <c r="AE497" s="172"/>
      <c r="AF497" s="172"/>
      <c r="AG497" s="172"/>
      <c r="AH497" s="172"/>
      <c r="AI497" s="172"/>
      <c r="AJ497" s="172"/>
      <c r="AK497" s="172"/>
      <c r="AL497" s="172"/>
      <c r="AM497" s="172"/>
      <c r="AN497" s="172"/>
      <c r="AO497" s="172"/>
      <c r="AP497" s="172"/>
      <c r="AQ497" s="172"/>
      <c r="AR497" s="172"/>
      <c r="AS497" s="172"/>
      <c r="AT497" s="172"/>
      <c r="AU497" s="172"/>
      <c r="AV497" s="172"/>
      <c r="AW497" s="172"/>
      <c r="AX497" s="172"/>
      <c r="AY497" s="172"/>
      <c r="AZ497" s="172"/>
      <c r="BA497" s="172"/>
      <c r="BB497" s="172"/>
      <c r="BC497" s="172"/>
      <c r="BD497" s="172"/>
      <c r="BE497" s="172"/>
      <c r="BF497" s="172"/>
      <c r="BG497" s="172"/>
      <c r="BH497" s="172"/>
      <c r="BI497" s="172"/>
      <c r="BJ497" s="172"/>
      <c r="BK497" s="172"/>
      <c r="BL497" s="172"/>
      <c r="BM497" s="172"/>
      <c r="BN497" s="172"/>
      <c r="BO497" s="172"/>
      <c r="BP497" s="172"/>
      <c r="BQ497" s="172"/>
      <c r="BR497" s="172"/>
      <c r="BS497" s="172"/>
      <c r="BT497" s="172"/>
      <c r="BU497" s="172"/>
      <c r="BV497" s="172"/>
      <c r="BW497" s="172"/>
      <c r="BX497" s="172"/>
      <c r="BY497" s="172"/>
      <c r="BZ497" s="172"/>
      <c r="CA497" s="172"/>
      <c r="CB497" s="172"/>
      <c r="CC497" s="172"/>
      <c r="CD497" s="172"/>
      <c r="CE497" s="172"/>
      <c r="CF497" s="172"/>
      <c r="CG497" s="172"/>
      <c r="CH497" s="172"/>
      <c r="CI497" s="172"/>
      <c r="CJ497" s="172"/>
      <c r="CK497" s="172"/>
      <c r="CL497" s="172"/>
      <c r="CM497" s="172"/>
      <c r="CN497" s="172"/>
      <c r="CO497" s="172"/>
      <c r="CP497" s="172"/>
      <c r="CQ497" s="172"/>
      <c r="CR497" s="172"/>
      <c r="CS497" s="172"/>
      <c r="CT497" s="172"/>
      <c r="CU497" s="172"/>
      <c r="DA497" s="172"/>
      <c r="DG497" s="172"/>
      <c r="DI497" s="172"/>
      <c r="DJ497" s="172"/>
      <c r="DK497" s="172"/>
      <c r="DL497" s="172"/>
      <c r="DM497" s="172"/>
      <c r="DN497" s="172"/>
      <c r="DO497" s="172"/>
      <c r="DP497" s="172"/>
      <c r="DQ497" s="172"/>
      <c r="DR497" s="172"/>
      <c r="DS497" s="172"/>
      <c r="DT497" s="172"/>
      <c r="DU497" s="172"/>
      <c r="DV497" s="172"/>
      <c r="DW497" s="172"/>
      <c r="DX497" s="172"/>
      <c r="DZ497" s="172"/>
      <c r="EA497" s="172"/>
      <c r="EK497" s="172"/>
      <c r="EL497" s="172"/>
      <c r="EM497" s="172"/>
      <c r="EN497" s="172"/>
      <c r="EO497" s="172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  <c r="AMK497"/>
      <c r="AML497"/>
      <c r="AMM497"/>
      <c r="AMN497"/>
      <c r="AMO497"/>
      <c r="AMP497"/>
      <c r="AMQ497"/>
      <c r="AMR497"/>
      <c r="AMS497"/>
      <c r="AMT497"/>
      <c r="AMU497"/>
      <c r="AMV497"/>
      <c r="AMW497"/>
      <c r="AMX497"/>
      <c r="AMY497"/>
      <c r="AMZ497"/>
      <c r="ANA497"/>
      <c r="ANB497"/>
      <c r="ANC497"/>
      <c r="AND497"/>
      <c r="ANE497"/>
      <c r="ANF497"/>
      <c r="ANG497"/>
      <c r="ANH497"/>
      <c r="ANI497"/>
      <c r="ANJ497"/>
    </row>
    <row r="498" spans="1:1050" x14ac:dyDescent="0.2">
      <c r="A498" s="694"/>
      <c r="D498" s="172"/>
      <c r="E498" s="172"/>
      <c r="F498" s="172"/>
      <c r="G498" s="172"/>
      <c r="H498" s="172"/>
      <c r="J498" s="172"/>
      <c r="K498" s="172"/>
      <c r="L498" s="172"/>
      <c r="M498" s="172"/>
      <c r="N498" s="172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  <c r="Z498" s="172"/>
      <c r="AA498" s="172"/>
      <c r="AB498" s="172"/>
      <c r="AC498" s="172"/>
      <c r="AD498" s="172"/>
      <c r="AE498" s="172"/>
      <c r="AF498" s="172"/>
      <c r="AG498" s="172"/>
      <c r="AH498" s="172"/>
      <c r="AI498" s="172"/>
      <c r="AJ498" s="172"/>
      <c r="AK498" s="172"/>
      <c r="AL498" s="172"/>
      <c r="AM498" s="172"/>
      <c r="AN498" s="172"/>
      <c r="AO498" s="172"/>
      <c r="AP498" s="172"/>
      <c r="AQ498" s="172"/>
      <c r="AR498" s="172"/>
      <c r="AS498" s="172"/>
      <c r="AT498" s="172"/>
      <c r="AU498" s="172"/>
      <c r="AV498" s="172"/>
      <c r="AW498" s="172"/>
      <c r="AX498" s="172"/>
      <c r="AY498" s="172"/>
      <c r="AZ498" s="172"/>
      <c r="BA498" s="172"/>
      <c r="BB498" s="172"/>
      <c r="BC498" s="172"/>
      <c r="BD498" s="172"/>
      <c r="BE498" s="172"/>
      <c r="BF498" s="172"/>
      <c r="BG498" s="172"/>
      <c r="BH498" s="172"/>
      <c r="BI498" s="172"/>
      <c r="BJ498" s="172"/>
      <c r="BK498" s="172"/>
      <c r="BL498" s="172"/>
      <c r="BM498" s="172"/>
      <c r="BN498" s="172"/>
      <c r="BO498" s="172"/>
      <c r="BP498" s="172"/>
      <c r="BQ498" s="172"/>
      <c r="BR498" s="172"/>
      <c r="BS498" s="172"/>
      <c r="BT498" s="172"/>
      <c r="BU498" s="172"/>
      <c r="BV498" s="172"/>
      <c r="BW498" s="172"/>
      <c r="BX498" s="172"/>
      <c r="BY498" s="172"/>
      <c r="BZ498" s="172"/>
      <c r="CA498" s="172"/>
      <c r="CB498" s="172"/>
      <c r="CC498" s="172"/>
      <c r="CD498" s="172"/>
      <c r="CE498" s="172"/>
      <c r="CF498" s="172"/>
      <c r="CG498" s="172"/>
      <c r="CH498" s="172"/>
      <c r="CI498" s="172"/>
      <c r="CJ498" s="172"/>
      <c r="CK498" s="172"/>
      <c r="CL498" s="172"/>
      <c r="CM498" s="172"/>
      <c r="CN498" s="172"/>
      <c r="CO498" s="172"/>
      <c r="CP498" s="172"/>
      <c r="CQ498" s="172"/>
      <c r="CR498" s="172"/>
      <c r="CS498" s="172"/>
      <c r="CT498" s="172"/>
      <c r="CU498" s="172"/>
      <c r="DA498" s="172"/>
      <c r="DG498" s="172"/>
      <c r="DI498" s="172"/>
      <c r="DJ498" s="172"/>
      <c r="DK498" s="172"/>
      <c r="DL498" s="172"/>
      <c r="DM498" s="172"/>
      <c r="DN498" s="172"/>
      <c r="DO498" s="172"/>
      <c r="DP498" s="172"/>
      <c r="DQ498" s="172"/>
      <c r="DR498" s="172"/>
      <c r="DS498" s="172"/>
      <c r="DT498" s="172"/>
      <c r="DU498" s="172"/>
      <c r="DV498" s="172"/>
      <c r="DW498" s="172"/>
      <c r="DX498" s="172"/>
      <c r="DZ498" s="172"/>
      <c r="EA498" s="172"/>
      <c r="EK498" s="172"/>
      <c r="EL498" s="172"/>
      <c r="EM498" s="172"/>
      <c r="EN498" s="172"/>
      <c r="EO498" s="172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  <c r="AML498"/>
      <c r="AMM498"/>
      <c r="AMN498"/>
      <c r="AMO498"/>
      <c r="AMP498"/>
      <c r="AMQ498"/>
      <c r="AMR498"/>
      <c r="AMS498"/>
      <c r="AMT498"/>
      <c r="AMU498"/>
      <c r="AMV498"/>
      <c r="AMW498"/>
      <c r="AMX498"/>
      <c r="AMY498"/>
      <c r="AMZ498"/>
      <c r="ANA498"/>
      <c r="ANB498"/>
      <c r="ANC498"/>
      <c r="AND498"/>
      <c r="ANE498"/>
      <c r="ANF498"/>
      <c r="ANG498"/>
      <c r="ANH498"/>
      <c r="ANI498"/>
      <c r="ANJ498"/>
    </row>
    <row r="499" spans="1:1050" x14ac:dyDescent="0.2">
      <c r="A499" s="694"/>
      <c r="D499" s="172"/>
      <c r="E499" s="172"/>
      <c r="F499" s="172"/>
      <c r="G499" s="172"/>
      <c r="H499" s="172"/>
      <c r="J499" s="172"/>
      <c r="K499" s="172"/>
      <c r="L499" s="172"/>
      <c r="M499" s="172"/>
      <c r="N499" s="172"/>
      <c r="O499" s="172"/>
      <c r="P499" s="172"/>
      <c r="Q499" s="172"/>
      <c r="R499" s="172"/>
      <c r="S499" s="172"/>
      <c r="T499" s="172"/>
      <c r="U499" s="172"/>
      <c r="V499" s="172"/>
      <c r="W499" s="172"/>
      <c r="X499" s="172"/>
      <c r="Y499" s="172"/>
      <c r="Z499" s="172"/>
      <c r="AA499" s="172"/>
      <c r="AB499" s="172"/>
      <c r="AC499" s="172"/>
      <c r="AD499" s="172"/>
      <c r="AE499" s="172"/>
      <c r="AF499" s="172"/>
      <c r="AG499" s="172"/>
      <c r="AH499" s="172"/>
      <c r="AI499" s="172"/>
      <c r="AJ499" s="172"/>
      <c r="AK499" s="172"/>
      <c r="AL499" s="172"/>
      <c r="AM499" s="172"/>
      <c r="AN499" s="172"/>
      <c r="AO499" s="172"/>
      <c r="AP499" s="172"/>
      <c r="AQ499" s="172"/>
      <c r="AR499" s="172"/>
      <c r="AS499" s="172"/>
      <c r="AT499" s="172"/>
      <c r="AU499" s="172"/>
      <c r="AV499" s="172"/>
      <c r="AW499" s="172"/>
      <c r="AX499" s="172"/>
      <c r="AY499" s="172"/>
      <c r="AZ499" s="172"/>
      <c r="BA499" s="172"/>
      <c r="BB499" s="172"/>
      <c r="BC499" s="172"/>
      <c r="BD499" s="172"/>
      <c r="BE499" s="172"/>
      <c r="BF499" s="172"/>
      <c r="BG499" s="172"/>
      <c r="BH499" s="172"/>
      <c r="BI499" s="172"/>
      <c r="BJ499" s="172"/>
      <c r="BK499" s="172"/>
      <c r="BL499" s="172"/>
      <c r="BM499" s="172"/>
      <c r="BN499" s="172"/>
      <c r="BO499" s="172"/>
      <c r="BP499" s="172"/>
      <c r="BQ499" s="172"/>
      <c r="BR499" s="172"/>
      <c r="BS499" s="172"/>
      <c r="BT499" s="172"/>
      <c r="BU499" s="172"/>
      <c r="BV499" s="172"/>
      <c r="BW499" s="172"/>
      <c r="BX499" s="172"/>
      <c r="BY499" s="172"/>
      <c r="BZ499" s="172"/>
      <c r="CA499" s="172"/>
      <c r="CB499" s="172"/>
      <c r="CC499" s="172"/>
      <c r="CD499" s="172"/>
      <c r="CE499" s="172"/>
      <c r="CF499" s="172"/>
      <c r="CG499" s="172"/>
      <c r="CH499" s="172"/>
      <c r="CI499" s="172"/>
      <c r="CJ499" s="172"/>
      <c r="CK499" s="172"/>
      <c r="CL499" s="172"/>
      <c r="CM499" s="172"/>
      <c r="CN499" s="172"/>
      <c r="CO499" s="172"/>
      <c r="CP499" s="172"/>
      <c r="CQ499" s="172"/>
      <c r="CR499" s="172"/>
      <c r="CS499" s="172"/>
      <c r="CT499" s="172"/>
      <c r="CU499" s="172"/>
      <c r="DA499" s="172"/>
      <c r="DG499" s="172"/>
      <c r="DI499" s="172"/>
      <c r="DJ499" s="172"/>
      <c r="DK499" s="172"/>
      <c r="DL499" s="172"/>
      <c r="DM499" s="172"/>
      <c r="DN499" s="172"/>
      <c r="DO499" s="172"/>
      <c r="DP499" s="172"/>
      <c r="DQ499" s="172"/>
      <c r="DR499" s="172"/>
      <c r="DS499" s="172"/>
      <c r="DT499" s="172"/>
      <c r="DU499" s="172"/>
      <c r="DV499" s="172"/>
      <c r="DW499" s="172"/>
      <c r="DX499" s="172"/>
      <c r="DZ499" s="172"/>
      <c r="EA499" s="172"/>
      <c r="EK499" s="172"/>
      <c r="EL499" s="172"/>
      <c r="EM499" s="172"/>
      <c r="EN499" s="172"/>
      <c r="EO499" s="172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  <c r="AML499"/>
      <c r="AMM499"/>
      <c r="AMN499"/>
      <c r="AMO499"/>
      <c r="AMP499"/>
      <c r="AMQ499"/>
      <c r="AMR499"/>
      <c r="AMS499"/>
      <c r="AMT499"/>
      <c r="AMU499"/>
      <c r="AMV499"/>
      <c r="AMW499"/>
      <c r="AMX499"/>
      <c r="AMY499"/>
      <c r="AMZ499"/>
      <c r="ANA499"/>
      <c r="ANB499"/>
      <c r="ANC499"/>
      <c r="AND499"/>
      <c r="ANE499"/>
      <c r="ANF499"/>
      <c r="ANG499"/>
      <c r="ANH499"/>
      <c r="ANI499"/>
      <c r="ANJ499"/>
    </row>
    <row r="500" spans="1:1050" x14ac:dyDescent="0.2">
      <c r="A500" s="694"/>
      <c r="D500" s="172"/>
      <c r="E500" s="172"/>
      <c r="F500" s="172"/>
      <c r="G500" s="172"/>
      <c r="H500" s="172"/>
      <c r="J500" s="172"/>
      <c r="K500" s="172"/>
      <c r="L500" s="172"/>
      <c r="M500" s="172"/>
      <c r="N500" s="172"/>
      <c r="O500" s="172"/>
      <c r="P500" s="172"/>
      <c r="Q500" s="172"/>
      <c r="R500" s="172"/>
      <c r="S500" s="172"/>
      <c r="T500" s="172"/>
      <c r="U500" s="172"/>
      <c r="V500" s="172"/>
      <c r="W500" s="172"/>
      <c r="X500" s="172"/>
      <c r="Y500" s="172"/>
      <c r="Z500" s="172"/>
      <c r="AA500" s="172"/>
      <c r="AB500" s="172"/>
      <c r="AC500" s="172"/>
      <c r="AD500" s="172"/>
      <c r="AE500" s="172"/>
      <c r="AF500" s="172"/>
      <c r="AG500" s="172"/>
      <c r="AH500" s="172"/>
      <c r="AI500" s="172"/>
      <c r="AJ500" s="172"/>
      <c r="AK500" s="172"/>
      <c r="AL500" s="172"/>
      <c r="AM500" s="172"/>
      <c r="AN500" s="172"/>
      <c r="AO500" s="172"/>
      <c r="AP500" s="172"/>
      <c r="AQ500" s="172"/>
      <c r="AR500" s="172"/>
      <c r="AS500" s="172"/>
      <c r="AT500" s="172"/>
      <c r="AU500" s="172"/>
      <c r="AV500" s="172"/>
      <c r="AW500" s="172"/>
      <c r="AX500" s="172"/>
      <c r="AY500" s="172"/>
      <c r="AZ500" s="172"/>
      <c r="BA500" s="172"/>
      <c r="BB500" s="172"/>
      <c r="BC500" s="172"/>
      <c r="BD500" s="172"/>
      <c r="BE500" s="172"/>
      <c r="BF500" s="172"/>
      <c r="BG500" s="172"/>
      <c r="BH500" s="172"/>
      <c r="BI500" s="172"/>
      <c r="BJ500" s="172"/>
      <c r="BK500" s="172"/>
      <c r="BL500" s="172"/>
      <c r="BM500" s="172"/>
      <c r="BN500" s="172"/>
      <c r="BO500" s="172"/>
      <c r="BP500" s="172"/>
      <c r="BQ500" s="172"/>
      <c r="BR500" s="172"/>
      <c r="BS500" s="172"/>
      <c r="BT500" s="172"/>
      <c r="BU500" s="172"/>
      <c r="BV500" s="172"/>
      <c r="BW500" s="172"/>
      <c r="BX500" s="172"/>
      <c r="BY500" s="172"/>
      <c r="BZ500" s="172"/>
      <c r="CA500" s="172"/>
      <c r="CB500" s="172"/>
      <c r="CC500" s="172"/>
      <c r="CD500" s="172"/>
      <c r="CE500" s="172"/>
      <c r="CF500" s="172"/>
      <c r="CG500" s="172"/>
      <c r="CH500" s="172"/>
      <c r="CI500" s="172"/>
      <c r="CJ500" s="172"/>
      <c r="CK500" s="172"/>
      <c r="CL500" s="172"/>
      <c r="CM500" s="172"/>
      <c r="CN500" s="172"/>
      <c r="CO500" s="172"/>
      <c r="CP500" s="172"/>
      <c r="CQ500" s="172"/>
      <c r="CR500" s="172"/>
      <c r="CS500" s="172"/>
      <c r="CT500" s="172"/>
      <c r="CU500" s="172"/>
      <c r="DA500" s="172"/>
      <c r="DG500" s="172"/>
      <c r="DI500" s="172"/>
      <c r="DJ500" s="172"/>
      <c r="DK500" s="172"/>
      <c r="DL500" s="172"/>
      <c r="DM500" s="172"/>
      <c r="DN500" s="172"/>
      <c r="DO500" s="172"/>
      <c r="DP500" s="172"/>
      <c r="DQ500" s="172"/>
      <c r="DR500" s="172"/>
      <c r="DS500" s="172"/>
      <c r="DT500" s="172"/>
      <c r="DU500" s="172"/>
      <c r="DV500" s="172"/>
      <c r="DW500" s="172"/>
      <c r="DX500" s="172"/>
      <c r="DZ500" s="172"/>
      <c r="EA500" s="172"/>
      <c r="EK500" s="172"/>
      <c r="EL500" s="172"/>
      <c r="EM500" s="172"/>
      <c r="EN500" s="172"/>
      <c r="EO500" s="172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  <c r="AML500"/>
      <c r="AMM500"/>
      <c r="AMN500"/>
      <c r="AMO500"/>
      <c r="AMP500"/>
      <c r="AMQ500"/>
      <c r="AMR500"/>
      <c r="AMS500"/>
      <c r="AMT500"/>
      <c r="AMU500"/>
      <c r="AMV500"/>
      <c r="AMW500"/>
      <c r="AMX500"/>
      <c r="AMY500"/>
      <c r="AMZ500"/>
      <c r="ANA500"/>
      <c r="ANB500"/>
      <c r="ANC500"/>
      <c r="AND500"/>
      <c r="ANE500"/>
      <c r="ANF500"/>
      <c r="ANG500"/>
      <c r="ANH500"/>
      <c r="ANI500"/>
      <c r="ANJ500"/>
    </row>
    <row r="501" spans="1:1050" x14ac:dyDescent="0.2">
      <c r="A501" s="694"/>
      <c r="D501" s="172"/>
      <c r="E501" s="172"/>
      <c r="F501" s="172"/>
      <c r="G501" s="172"/>
      <c r="H501" s="172"/>
      <c r="J501" s="172"/>
      <c r="K501" s="172"/>
      <c r="L501" s="172"/>
      <c r="M501" s="172"/>
      <c r="N501" s="172"/>
      <c r="O501" s="172"/>
      <c r="P501" s="172"/>
      <c r="Q501" s="172"/>
      <c r="R501" s="172"/>
      <c r="S501" s="172"/>
      <c r="T501" s="172"/>
      <c r="U501" s="172"/>
      <c r="V501" s="172"/>
      <c r="W501" s="172"/>
      <c r="X501" s="172"/>
      <c r="Y501" s="172"/>
      <c r="Z501" s="172"/>
      <c r="AA501" s="172"/>
      <c r="AB501" s="172"/>
      <c r="AC501" s="172"/>
      <c r="AD501" s="172"/>
      <c r="AE501" s="172"/>
      <c r="AF501" s="172"/>
      <c r="AG501" s="172"/>
      <c r="AH501" s="172"/>
      <c r="AI501" s="172"/>
      <c r="AJ501" s="172"/>
      <c r="AK501" s="172"/>
      <c r="AL501" s="172"/>
      <c r="AM501" s="172"/>
      <c r="AN501" s="172"/>
      <c r="AO501" s="172"/>
      <c r="AP501" s="172"/>
      <c r="AQ501" s="172"/>
      <c r="AR501" s="172"/>
      <c r="AS501" s="172"/>
      <c r="AT501" s="172"/>
      <c r="AU501" s="172"/>
      <c r="AV501" s="172"/>
      <c r="AW501" s="172"/>
      <c r="AX501" s="172"/>
      <c r="AY501" s="172"/>
      <c r="AZ501" s="172"/>
      <c r="BA501" s="172"/>
      <c r="BB501" s="172"/>
      <c r="BC501" s="172"/>
      <c r="BD501" s="172"/>
      <c r="BE501" s="172"/>
      <c r="BF501" s="172"/>
      <c r="BG501" s="172"/>
      <c r="BH501" s="172"/>
      <c r="BI501" s="172"/>
      <c r="BJ501" s="172"/>
      <c r="BK501" s="172"/>
      <c r="BL501" s="172"/>
      <c r="BM501" s="172"/>
      <c r="BN501" s="172"/>
      <c r="BO501" s="172"/>
      <c r="BP501" s="172"/>
      <c r="BQ501" s="172"/>
      <c r="BR501" s="172"/>
      <c r="BS501" s="172"/>
      <c r="BT501" s="172"/>
      <c r="BU501" s="172"/>
      <c r="BV501" s="172"/>
      <c r="BW501" s="172"/>
      <c r="BX501" s="172"/>
      <c r="BY501" s="172"/>
      <c r="BZ501" s="172"/>
      <c r="CA501" s="172"/>
      <c r="CB501" s="172"/>
      <c r="CC501" s="172"/>
      <c r="CD501" s="172"/>
      <c r="CE501" s="172"/>
      <c r="CF501" s="172"/>
      <c r="CG501" s="172"/>
      <c r="CH501" s="172"/>
      <c r="CI501" s="172"/>
      <c r="CJ501" s="172"/>
      <c r="CK501" s="172"/>
      <c r="CL501" s="172"/>
      <c r="CM501" s="172"/>
      <c r="CN501" s="172"/>
      <c r="CO501" s="172"/>
      <c r="CP501" s="172"/>
      <c r="CQ501" s="172"/>
      <c r="CR501" s="172"/>
      <c r="CS501" s="172"/>
      <c r="CT501" s="172"/>
      <c r="CU501" s="172"/>
      <c r="DA501" s="172"/>
      <c r="DG501" s="172"/>
      <c r="DI501" s="172"/>
      <c r="DJ501" s="172"/>
      <c r="DK501" s="172"/>
      <c r="DL501" s="172"/>
      <c r="DM501" s="172"/>
      <c r="DN501" s="172"/>
      <c r="DO501" s="172"/>
      <c r="DP501" s="172"/>
      <c r="DQ501" s="172"/>
      <c r="DR501" s="172"/>
      <c r="DS501" s="172"/>
      <c r="DT501" s="172"/>
      <c r="DU501" s="172"/>
      <c r="DV501" s="172"/>
      <c r="DW501" s="172"/>
      <c r="DX501" s="172"/>
      <c r="DZ501" s="172"/>
      <c r="EA501" s="172"/>
      <c r="EK501" s="172"/>
      <c r="EL501" s="172"/>
      <c r="EM501" s="172"/>
      <c r="EN501" s="172"/>
      <c r="EO501" s="172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  <c r="AML501"/>
      <c r="AMM501"/>
      <c r="AMN501"/>
      <c r="AMO501"/>
      <c r="AMP501"/>
      <c r="AMQ501"/>
      <c r="AMR501"/>
      <c r="AMS501"/>
      <c r="AMT501"/>
      <c r="AMU501"/>
      <c r="AMV501"/>
      <c r="AMW501"/>
      <c r="AMX501"/>
      <c r="AMY501"/>
      <c r="AMZ501"/>
      <c r="ANA501"/>
      <c r="ANB501"/>
      <c r="ANC501"/>
      <c r="AND501"/>
      <c r="ANE501"/>
      <c r="ANF501"/>
      <c r="ANG501"/>
      <c r="ANH501"/>
      <c r="ANI501"/>
      <c r="ANJ501"/>
    </row>
    <row r="502" spans="1:1050" x14ac:dyDescent="0.2">
      <c r="A502" s="694"/>
      <c r="D502" s="172"/>
      <c r="E502" s="172"/>
      <c r="F502" s="172"/>
      <c r="G502" s="172"/>
      <c r="H502" s="172"/>
      <c r="J502" s="172"/>
      <c r="K502" s="172"/>
      <c r="L502" s="172"/>
      <c r="M502" s="172"/>
      <c r="N502" s="172"/>
      <c r="O502" s="172"/>
      <c r="P502" s="172"/>
      <c r="Q502" s="172"/>
      <c r="R502" s="172"/>
      <c r="S502" s="172"/>
      <c r="T502" s="172"/>
      <c r="U502" s="172"/>
      <c r="V502" s="172"/>
      <c r="W502" s="172"/>
      <c r="X502" s="172"/>
      <c r="Y502" s="172"/>
      <c r="Z502" s="172"/>
      <c r="AA502" s="172"/>
      <c r="AB502" s="172"/>
      <c r="AC502" s="172"/>
      <c r="AD502" s="172"/>
      <c r="AE502" s="172"/>
      <c r="AF502" s="172"/>
      <c r="AG502" s="172"/>
      <c r="AH502" s="172"/>
      <c r="AI502" s="172"/>
      <c r="AJ502" s="172"/>
      <c r="AK502" s="172"/>
      <c r="AL502" s="172"/>
      <c r="AM502" s="172"/>
      <c r="AN502" s="172"/>
      <c r="AO502" s="172"/>
      <c r="AP502" s="172"/>
      <c r="AQ502" s="172"/>
      <c r="AR502" s="172"/>
      <c r="AS502" s="172"/>
      <c r="AT502" s="172"/>
      <c r="AU502" s="172"/>
      <c r="AV502" s="172"/>
      <c r="AW502" s="172"/>
      <c r="AX502" s="172"/>
      <c r="AY502" s="172"/>
      <c r="AZ502" s="172"/>
      <c r="BA502" s="172"/>
      <c r="BB502" s="172"/>
      <c r="BC502" s="172"/>
      <c r="BD502" s="172"/>
      <c r="BE502" s="172"/>
      <c r="BF502" s="172"/>
      <c r="BG502" s="172"/>
      <c r="BH502" s="172"/>
      <c r="BI502" s="172"/>
      <c r="BJ502" s="172"/>
      <c r="BK502" s="172"/>
      <c r="BL502" s="172"/>
      <c r="BM502" s="172"/>
      <c r="BN502" s="172"/>
      <c r="BO502" s="172"/>
      <c r="BP502" s="172"/>
      <c r="BQ502" s="172"/>
      <c r="BR502" s="172"/>
      <c r="BS502" s="172"/>
      <c r="BT502" s="172"/>
      <c r="BU502" s="172"/>
      <c r="BV502" s="172"/>
      <c r="BW502" s="172"/>
      <c r="BX502" s="172"/>
      <c r="BY502" s="172"/>
      <c r="BZ502" s="172"/>
      <c r="CA502" s="172"/>
      <c r="CB502" s="172"/>
      <c r="CC502" s="172"/>
      <c r="CD502" s="172"/>
      <c r="CE502" s="172"/>
      <c r="CF502" s="172"/>
      <c r="CG502" s="172"/>
      <c r="CH502" s="172"/>
      <c r="CI502" s="172"/>
      <c r="CJ502" s="172"/>
      <c r="CK502" s="172"/>
      <c r="CL502" s="172"/>
      <c r="CM502" s="172"/>
      <c r="CN502" s="172"/>
      <c r="CO502" s="172"/>
      <c r="CP502" s="172"/>
      <c r="CQ502" s="172"/>
      <c r="CR502" s="172"/>
      <c r="CS502" s="172"/>
      <c r="CT502" s="172"/>
      <c r="CU502" s="172"/>
      <c r="DA502" s="172"/>
      <c r="DG502" s="172"/>
      <c r="DI502" s="172"/>
      <c r="DJ502" s="172"/>
      <c r="DK502" s="172"/>
      <c r="DL502" s="172"/>
      <c r="DM502" s="172"/>
      <c r="DN502" s="172"/>
      <c r="DO502" s="172"/>
      <c r="DP502" s="172"/>
      <c r="DQ502" s="172"/>
      <c r="DR502" s="172"/>
      <c r="DS502" s="172"/>
      <c r="DT502" s="172"/>
      <c r="DU502" s="172"/>
      <c r="DV502" s="172"/>
      <c r="DW502" s="172"/>
      <c r="DX502" s="172"/>
      <c r="DZ502" s="172"/>
      <c r="EA502" s="172"/>
      <c r="EK502" s="172"/>
      <c r="EL502" s="172"/>
      <c r="EM502" s="172"/>
      <c r="EN502" s="172"/>
      <c r="EO502" s="17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  <c r="AML502"/>
      <c r="AMM502"/>
      <c r="AMN502"/>
      <c r="AMO502"/>
      <c r="AMP502"/>
      <c r="AMQ502"/>
      <c r="AMR502"/>
      <c r="AMS502"/>
      <c r="AMT502"/>
      <c r="AMU502"/>
      <c r="AMV502"/>
      <c r="AMW502"/>
      <c r="AMX502"/>
      <c r="AMY502"/>
      <c r="AMZ502"/>
      <c r="ANA502"/>
      <c r="ANB502"/>
      <c r="ANC502"/>
      <c r="AND502"/>
      <c r="ANE502"/>
      <c r="ANF502"/>
      <c r="ANG502"/>
      <c r="ANH502"/>
      <c r="ANI502"/>
      <c r="ANJ502"/>
    </row>
    <row r="503" spans="1:1050" x14ac:dyDescent="0.2">
      <c r="A503" s="694"/>
      <c r="D503" s="172"/>
      <c r="E503" s="172"/>
      <c r="F503" s="172"/>
      <c r="G503" s="172"/>
      <c r="H503" s="172"/>
      <c r="J503" s="172"/>
      <c r="K503" s="172"/>
      <c r="L503" s="172"/>
      <c r="M503" s="172"/>
      <c r="N503" s="172"/>
      <c r="O503" s="172"/>
      <c r="P503" s="172"/>
      <c r="Q503" s="172"/>
      <c r="R503" s="172"/>
      <c r="S503" s="172"/>
      <c r="T503" s="172"/>
      <c r="U503" s="172"/>
      <c r="V503" s="172"/>
      <c r="W503" s="172"/>
      <c r="X503" s="172"/>
      <c r="Y503" s="172"/>
      <c r="Z503" s="172"/>
      <c r="AA503" s="172"/>
      <c r="AB503" s="172"/>
      <c r="AC503" s="172"/>
      <c r="AD503" s="172"/>
      <c r="AE503" s="172"/>
      <c r="AF503" s="172"/>
      <c r="AG503" s="172"/>
      <c r="AH503" s="172"/>
      <c r="AI503" s="172"/>
      <c r="AJ503" s="172"/>
      <c r="AK503" s="172"/>
      <c r="AL503" s="172"/>
      <c r="AM503" s="172"/>
      <c r="AN503" s="172"/>
      <c r="AO503" s="172"/>
      <c r="AP503" s="172"/>
      <c r="AQ503" s="172"/>
      <c r="AR503" s="172"/>
      <c r="AS503" s="172"/>
      <c r="AT503" s="172"/>
      <c r="AU503" s="172"/>
      <c r="AV503" s="172"/>
      <c r="AW503" s="172"/>
      <c r="AX503" s="172"/>
      <c r="AY503" s="172"/>
      <c r="AZ503" s="172"/>
      <c r="BA503" s="172"/>
      <c r="BB503" s="172"/>
      <c r="BC503" s="172"/>
      <c r="BD503" s="172"/>
      <c r="BE503" s="172"/>
      <c r="BF503" s="172"/>
      <c r="BG503" s="172"/>
      <c r="BH503" s="172"/>
      <c r="BI503" s="172"/>
      <c r="BJ503" s="172"/>
      <c r="BK503" s="172"/>
      <c r="BL503" s="172"/>
      <c r="BM503" s="172"/>
      <c r="BN503" s="172"/>
      <c r="BO503" s="172"/>
      <c r="BP503" s="172"/>
      <c r="BQ503" s="172"/>
      <c r="BR503" s="172"/>
      <c r="BS503" s="172"/>
      <c r="BT503" s="172"/>
      <c r="BU503" s="172"/>
      <c r="BV503" s="172"/>
      <c r="BW503" s="172"/>
      <c r="BX503" s="172"/>
      <c r="BY503" s="172"/>
      <c r="BZ503" s="172"/>
      <c r="CA503" s="172"/>
      <c r="CB503" s="172"/>
      <c r="CC503" s="172"/>
      <c r="CD503" s="172"/>
      <c r="CE503" s="172"/>
      <c r="CF503" s="172"/>
      <c r="CG503" s="172"/>
      <c r="CH503" s="172"/>
      <c r="CI503" s="172"/>
      <c r="CJ503" s="172"/>
      <c r="CK503" s="172"/>
      <c r="CL503" s="172"/>
      <c r="CM503" s="172"/>
      <c r="CN503" s="172"/>
      <c r="CO503" s="172"/>
      <c r="CP503" s="172"/>
      <c r="CQ503" s="172"/>
      <c r="CR503" s="172"/>
      <c r="CS503" s="172"/>
      <c r="CT503" s="172"/>
      <c r="CU503" s="172"/>
      <c r="DA503" s="172"/>
      <c r="DG503" s="172"/>
      <c r="DI503" s="172"/>
      <c r="DJ503" s="172"/>
      <c r="DK503" s="172"/>
      <c r="DL503" s="172"/>
      <c r="DM503" s="172"/>
      <c r="DN503" s="172"/>
      <c r="DO503" s="172"/>
      <c r="DP503" s="172"/>
      <c r="DQ503" s="172"/>
      <c r="DR503" s="172"/>
      <c r="DS503" s="172"/>
      <c r="DT503" s="172"/>
      <c r="DU503" s="172"/>
      <c r="DV503" s="172"/>
      <c r="DW503" s="172"/>
      <c r="DX503" s="172"/>
      <c r="DZ503" s="172"/>
      <c r="EA503" s="172"/>
      <c r="EK503" s="172"/>
      <c r="EL503" s="172"/>
      <c r="EM503" s="172"/>
      <c r="EN503" s="172"/>
      <c r="EO503" s="172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  <c r="AML503"/>
      <c r="AMM503"/>
      <c r="AMN503"/>
      <c r="AMO503"/>
      <c r="AMP503"/>
      <c r="AMQ503"/>
      <c r="AMR503"/>
      <c r="AMS503"/>
      <c r="AMT503"/>
      <c r="AMU503"/>
      <c r="AMV503"/>
      <c r="AMW503"/>
      <c r="AMX503"/>
      <c r="AMY503"/>
      <c r="AMZ503"/>
      <c r="ANA503"/>
      <c r="ANB503"/>
      <c r="ANC503"/>
      <c r="AND503"/>
      <c r="ANE503"/>
      <c r="ANF503"/>
      <c r="ANG503"/>
      <c r="ANH503"/>
      <c r="ANI503"/>
      <c r="ANJ503"/>
    </row>
    <row r="504" spans="1:1050" x14ac:dyDescent="0.2">
      <c r="A504" s="694"/>
      <c r="D504" s="172"/>
      <c r="E504" s="172"/>
      <c r="F504" s="172"/>
      <c r="G504" s="172"/>
      <c r="H504" s="172"/>
      <c r="J504" s="172"/>
      <c r="K504" s="172"/>
      <c r="L504" s="172"/>
      <c r="M504" s="172"/>
      <c r="N504" s="172"/>
      <c r="O504" s="172"/>
      <c r="P504" s="172"/>
      <c r="Q504" s="172"/>
      <c r="R504" s="172"/>
      <c r="S504" s="172"/>
      <c r="T504" s="172"/>
      <c r="U504" s="172"/>
      <c r="V504" s="172"/>
      <c r="W504" s="172"/>
      <c r="X504" s="172"/>
      <c r="Y504" s="172"/>
      <c r="Z504" s="172"/>
      <c r="AA504" s="172"/>
      <c r="AB504" s="172"/>
      <c r="AC504" s="172"/>
      <c r="AD504" s="172"/>
      <c r="AE504" s="172"/>
      <c r="AF504" s="172"/>
      <c r="AG504" s="172"/>
      <c r="AH504" s="172"/>
      <c r="AI504" s="172"/>
      <c r="AJ504" s="172"/>
      <c r="AK504" s="172"/>
      <c r="AL504" s="172"/>
      <c r="AM504" s="172"/>
      <c r="AN504" s="172"/>
      <c r="AO504" s="172"/>
      <c r="AP504" s="172"/>
      <c r="AQ504" s="172"/>
      <c r="AR504" s="172"/>
      <c r="AS504" s="172"/>
      <c r="AT504" s="172"/>
      <c r="AU504" s="172"/>
      <c r="AV504" s="172"/>
      <c r="AW504" s="172"/>
      <c r="AX504" s="172"/>
      <c r="AY504" s="172"/>
      <c r="AZ504" s="172"/>
      <c r="BA504" s="172"/>
      <c r="BB504" s="172"/>
      <c r="BC504" s="172"/>
      <c r="BD504" s="172"/>
      <c r="BE504" s="172"/>
      <c r="BF504" s="172"/>
      <c r="BG504" s="172"/>
      <c r="BH504" s="172"/>
      <c r="BI504" s="172"/>
      <c r="BJ504" s="172"/>
      <c r="BK504" s="172"/>
      <c r="BL504" s="172"/>
      <c r="BM504" s="172"/>
      <c r="BN504" s="172"/>
      <c r="BO504" s="172"/>
      <c r="BP504" s="172"/>
      <c r="BQ504" s="172"/>
      <c r="BR504" s="172"/>
      <c r="BS504" s="172"/>
      <c r="BT504" s="172"/>
      <c r="BU504" s="172"/>
      <c r="BV504" s="172"/>
      <c r="BW504" s="172"/>
      <c r="BX504" s="172"/>
      <c r="BY504" s="172"/>
      <c r="BZ504" s="172"/>
      <c r="CA504" s="172"/>
      <c r="CB504" s="172"/>
      <c r="CC504" s="172"/>
      <c r="CD504" s="172"/>
      <c r="CE504" s="172"/>
      <c r="CF504" s="172"/>
      <c r="CG504" s="172"/>
      <c r="CH504" s="172"/>
      <c r="CI504" s="172"/>
      <c r="CJ504" s="172"/>
      <c r="CK504" s="172"/>
      <c r="CL504" s="172"/>
      <c r="CM504" s="172"/>
      <c r="CN504" s="172"/>
      <c r="CO504" s="172"/>
      <c r="CP504" s="172"/>
      <c r="CQ504" s="172"/>
      <c r="CR504" s="172"/>
      <c r="CS504" s="172"/>
      <c r="CT504" s="172"/>
      <c r="CU504" s="172"/>
      <c r="DA504" s="172"/>
      <c r="DG504" s="172"/>
      <c r="DI504" s="172"/>
      <c r="DJ504" s="172"/>
      <c r="DK504" s="172"/>
      <c r="DL504" s="172"/>
      <c r="DM504" s="172"/>
      <c r="DN504" s="172"/>
      <c r="DO504" s="172"/>
      <c r="DP504" s="172"/>
      <c r="DQ504" s="172"/>
      <c r="DR504" s="172"/>
      <c r="DS504" s="172"/>
      <c r="DT504" s="172"/>
      <c r="DU504" s="172"/>
      <c r="DV504" s="172"/>
      <c r="DW504" s="172"/>
      <c r="DX504" s="172"/>
      <c r="DZ504" s="172"/>
      <c r="EA504" s="172"/>
      <c r="EK504" s="172"/>
      <c r="EL504" s="172"/>
      <c r="EM504" s="172"/>
      <c r="EN504" s="172"/>
      <c r="EO504" s="172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  <c r="AML504"/>
      <c r="AMM504"/>
      <c r="AMN504"/>
      <c r="AMO504"/>
      <c r="AMP504"/>
      <c r="AMQ504"/>
      <c r="AMR504"/>
      <c r="AMS504"/>
      <c r="AMT504"/>
      <c r="AMU504"/>
      <c r="AMV504"/>
      <c r="AMW504"/>
      <c r="AMX504"/>
      <c r="AMY504"/>
      <c r="AMZ504"/>
      <c r="ANA504"/>
      <c r="ANB504"/>
      <c r="ANC504"/>
      <c r="AND504"/>
      <c r="ANE504"/>
      <c r="ANF504"/>
      <c r="ANG504"/>
      <c r="ANH504"/>
      <c r="ANI504"/>
      <c r="ANJ504"/>
    </row>
    <row r="505" spans="1:1050" x14ac:dyDescent="0.2">
      <c r="A505" s="694"/>
      <c r="D505" s="172"/>
      <c r="E505" s="172"/>
      <c r="F505" s="172"/>
      <c r="G505" s="172"/>
      <c r="H505" s="172"/>
      <c r="J505" s="172"/>
      <c r="K505" s="172"/>
      <c r="L505" s="172"/>
      <c r="M505" s="172"/>
      <c r="N505" s="172"/>
      <c r="O505" s="172"/>
      <c r="P505" s="172"/>
      <c r="Q505" s="172"/>
      <c r="R505" s="172"/>
      <c r="S505" s="172"/>
      <c r="T505" s="172"/>
      <c r="U505" s="172"/>
      <c r="V505" s="172"/>
      <c r="W505" s="172"/>
      <c r="X505" s="172"/>
      <c r="Y505" s="172"/>
      <c r="Z505" s="172"/>
      <c r="AA505" s="172"/>
      <c r="AB505" s="172"/>
      <c r="AC505" s="172"/>
      <c r="AD505" s="172"/>
      <c r="AE505" s="172"/>
      <c r="AF505" s="172"/>
      <c r="AG505" s="172"/>
      <c r="AH505" s="172"/>
      <c r="AI505" s="172"/>
      <c r="AJ505" s="172"/>
      <c r="AK505" s="172"/>
      <c r="AL505" s="172"/>
      <c r="AM505" s="172"/>
      <c r="AN505" s="172"/>
      <c r="AO505" s="172"/>
      <c r="AP505" s="172"/>
      <c r="AQ505" s="172"/>
      <c r="AR505" s="172"/>
      <c r="AS505" s="172"/>
      <c r="AT505" s="172"/>
      <c r="AU505" s="172"/>
      <c r="AV505" s="172"/>
      <c r="AW505" s="172"/>
      <c r="AX505" s="172"/>
      <c r="AY505" s="172"/>
      <c r="AZ505" s="172"/>
      <c r="BA505" s="172"/>
      <c r="BB505" s="172"/>
      <c r="BC505" s="172"/>
      <c r="BD505" s="172"/>
      <c r="BE505" s="172"/>
      <c r="BF505" s="172"/>
      <c r="BG505" s="172"/>
      <c r="BH505" s="172"/>
      <c r="BI505" s="172"/>
      <c r="BJ505" s="172"/>
      <c r="BK505" s="172"/>
      <c r="BL505" s="172"/>
      <c r="BM505" s="172"/>
      <c r="BN505" s="172"/>
      <c r="BO505" s="172"/>
      <c r="BP505" s="172"/>
      <c r="BQ505" s="172"/>
      <c r="BR505" s="172"/>
      <c r="BS505" s="172"/>
      <c r="BT505" s="172"/>
      <c r="BU505" s="172"/>
      <c r="BV505" s="172"/>
      <c r="BW505" s="172"/>
      <c r="BX505" s="172"/>
      <c r="BY505" s="172"/>
      <c r="BZ505" s="172"/>
      <c r="CA505" s="172"/>
      <c r="CB505" s="172"/>
      <c r="CC505" s="172"/>
      <c r="CD505" s="172"/>
      <c r="CE505" s="172"/>
      <c r="CF505" s="172"/>
      <c r="CG505" s="172"/>
      <c r="CH505" s="172"/>
      <c r="CI505" s="172"/>
      <c r="CJ505" s="172"/>
      <c r="CK505" s="172"/>
      <c r="CL505" s="172"/>
      <c r="CM505" s="172"/>
      <c r="CN505" s="172"/>
      <c r="CO505" s="172"/>
      <c r="CP505" s="172"/>
      <c r="CQ505" s="172"/>
      <c r="CR505" s="172"/>
      <c r="CS505" s="172"/>
      <c r="CT505" s="172"/>
      <c r="CU505" s="172"/>
      <c r="DA505" s="172"/>
      <c r="DG505" s="172"/>
      <c r="DI505" s="172"/>
      <c r="DJ505" s="172"/>
      <c r="DK505" s="172"/>
      <c r="DL505" s="172"/>
      <c r="DM505" s="172"/>
      <c r="DN505" s="172"/>
      <c r="DO505" s="172"/>
      <c r="DP505" s="172"/>
      <c r="DQ505" s="172"/>
      <c r="DR505" s="172"/>
      <c r="DS505" s="172"/>
      <c r="DT505" s="172"/>
      <c r="DU505" s="172"/>
      <c r="DV505" s="172"/>
      <c r="DW505" s="172"/>
      <c r="DX505" s="172"/>
      <c r="DZ505" s="172"/>
      <c r="EA505" s="172"/>
      <c r="EK505" s="172"/>
      <c r="EL505" s="172"/>
      <c r="EM505" s="172"/>
      <c r="EN505" s="172"/>
      <c r="EO505" s="172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  <c r="AML505"/>
      <c r="AMM505"/>
      <c r="AMN505"/>
      <c r="AMO505"/>
      <c r="AMP505"/>
      <c r="AMQ505"/>
      <c r="AMR505"/>
      <c r="AMS505"/>
      <c r="AMT505"/>
      <c r="AMU505"/>
      <c r="AMV505"/>
      <c r="AMW505"/>
      <c r="AMX505"/>
      <c r="AMY505"/>
      <c r="AMZ505"/>
      <c r="ANA505"/>
      <c r="ANB505"/>
      <c r="ANC505"/>
      <c r="AND505"/>
      <c r="ANE505"/>
      <c r="ANF505"/>
      <c r="ANG505"/>
      <c r="ANH505"/>
      <c r="ANI505"/>
      <c r="ANJ505"/>
    </row>
    <row r="506" spans="1:1050" x14ac:dyDescent="0.2">
      <c r="A506" s="694"/>
      <c r="D506" s="172"/>
      <c r="E506" s="172"/>
      <c r="F506" s="172"/>
      <c r="G506" s="172"/>
      <c r="H506" s="172"/>
      <c r="J506" s="172"/>
      <c r="K506" s="172"/>
      <c r="L506" s="172"/>
      <c r="M506" s="172"/>
      <c r="N506" s="172"/>
      <c r="O506" s="172"/>
      <c r="P506" s="172"/>
      <c r="Q506" s="172"/>
      <c r="R506" s="172"/>
      <c r="S506" s="172"/>
      <c r="T506" s="172"/>
      <c r="U506" s="172"/>
      <c r="V506" s="172"/>
      <c r="W506" s="172"/>
      <c r="X506" s="172"/>
      <c r="Y506" s="172"/>
      <c r="Z506" s="172"/>
      <c r="AA506" s="172"/>
      <c r="AB506" s="172"/>
      <c r="AC506" s="172"/>
      <c r="AD506" s="172"/>
      <c r="AE506" s="172"/>
      <c r="AF506" s="172"/>
      <c r="AG506" s="172"/>
      <c r="AH506" s="172"/>
      <c r="AI506" s="172"/>
      <c r="AJ506" s="172"/>
      <c r="AK506" s="172"/>
      <c r="AL506" s="172"/>
      <c r="AM506" s="172"/>
      <c r="AN506" s="172"/>
      <c r="AO506" s="172"/>
      <c r="AP506" s="172"/>
      <c r="AQ506" s="172"/>
      <c r="AR506" s="172"/>
      <c r="AS506" s="172"/>
      <c r="AT506" s="172"/>
      <c r="AU506" s="172"/>
      <c r="AV506" s="172"/>
      <c r="AW506" s="172"/>
      <c r="AX506" s="172"/>
      <c r="AY506" s="172"/>
      <c r="AZ506" s="172"/>
      <c r="BA506" s="172"/>
      <c r="BB506" s="172"/>
      <c r="BC506" s="172"/>
      <c r="BD506" s="172"/>
      <c r="BE506" s="172"/>
      <c r="BF506" s="172"/>
      <c r="BG506" s="172"/>
      <c r="BH506" s="172"/>
      <c r="BI506" s="172"/>
      <c r="BJ506" s="172"/>
      <c r="BK506" s="172"/>
      <c r="BL506" s="172"/>
      <c r="BM506" s="172"/>
      <c r="BN506" s="172"/>
      <c r="BO506" s="172"/>
      <c r="BP506" s="172"/>
      <c r="BQ506" s="172"/>
      <c r="BR506" s="172"/>
      <c r="BS506" s="172"/>
      <c r="BT506" s="172"/>
      <c r="BU506" s="172"/>
      <c r="BV506" s="172"/>
      <c r="BW506" s="172"/>
      <c r="BX506" s="172"/>
      <c r="BY506" s="172"/>
      <c r="BZ506" s="172"/>
      <c r="CA506" s="172"/>
      <c r="CB506" s="172"/>
      <c r="CC506" s="172"/>
      <c r="CD506" s="172"/>
      <c r="CE506" s="172"/>
      <c r="CF506" s="172"/>
      <c r="CG506" s="172"/>
      <c r="CH506" s="172"/>
      <c r="CI506" s="172"/>
      <c r="CJ506" s="172"/>
      <c r="CK506" s="172"/>
      <c r="CL506" s="172"/>
      <c r="CM506" s="172"/>
      <c r="CN506" s="172"/>
      <c r="CO506" s="172"/>
      <c r="CP506" s="172"/>
      <c r="CQ506" s="172"/>
      <c r="CR506" s="172"/>
      <c r="CS506" s="172"/>
      <c r="CT506" s="172"/>
      <c r="CU506" s="172"/>
      <c r="DA506" s="172"/>
      <c r="DG506" s="172"/>
      <c r="DI506" s="172"/>
      <c r="DJ506" s="172"/>
      <c r="DK506" s="172"/>
      <c r="DL506" s="172"/>
      <c r="DM506" s="172"/>
      <c r="DN506" s="172"/>
      <c r="DO506" s="172"/>
      <c r="DP506" s="172"/>
      <c r="DQ506" s="172"/>
      <c r="DR506" s="172"/>
      <c r="DS506" s="172"/>
      <c r="DT506" s="172"/>
      <c r="DU506" s="172"/>
      <c r="DV506" s="172"/>
      <c r="DW506" s="172"/>
      <c r="DX506" s="172"/>
      <c r="DZ506" s="172"/>
      <c r="EA506" s="172"/>
      <c r="EK506" s="172"/>
      <c r="EL506" s="172"/>
      <c r="EM506" s="172"/>
      <c r="EN506" s="172"/>
      <c r="EO506" s="172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  <c r="AML506"/>
      <c r="AMM506"/>
      <c r="AMN506"/>
      <c r="AMO506"/>
      <c r="AMP506"/>
      <c r="AMQ506"/>
      <c r="AMR506"/>
      <c r="AMS506"/>
      <c r="AMT506"/>
      <c r="AMU506"/>
      <c r="AMV506"/>
      <c r="AMW506"/>
      <c r="AMX506"/>
      <c r="AMY506"/>
      <c r="AMZ506"/>
      <c r="ANA506"/>
      <c r="ANB506"/>
      <c r="ANC506"/>
      <c r="AND506"/>
      <c r="ANE506"/>
      <c r="ANF506"/>
      <c r="ANG506"/>
      <c r="ANH506"/>
      <c r="ANI506"/>
      <c r="ANJ506"/>
    </row>
    <row r="507" spans="1:1050" x14ac:dyDescent="0.2">
      <c r="A507" s="694"/>
      <c r="D507" s="172"/>
      <c r="E507" s="172"/>
      <c r="F507" s="172"/>
      <c r="G507" s="172"/>
      <c r="H507" s="172"/>
      <c r="J507" s="172"/>
      <c r="K507" s="172"/>
      <c r="L507" s="172"/>
      <c r="M507" s="172"/>
      <c r="N507" s="172"/>
      <c r="O507" s="172"/>
      <c r="P507" s="172"/>
      <c r="Q507" s="172"/>
      <c r="R507" s="172"/>
      <c r="S507" s="172"/>
      <c r="T507" s="172"/>
      <c r="U507" s="172"/>
      <c r="V507" s="172"/>
      <c r="W507" s="172"/>
      <c r="X507" s="172"/>
      <c r="Y507" s="172"/>
      <c r="Z507" s="172"/>
      <c r="AA507" s="172"/>
      <c r="AB507" s="172"/>
      <c r="AC507" s="172"/>
      <c r="AD507" s="172"/>
      <c r="AE507" s="172"/>
      <c r="AF507" s="172"/>
      <c r="AG507" s="172"/>
      <c r="AH507" s="172"/>
      <c r="AI507" s="172"/>
      <c r="AJ507" s="172"/>
      <c r="AK507" s="172"/>
      <c r="AL507" s="172"/>
      <c r="AM507" s="172"/>
      <c r="AN507" s="172"/>
      <c r="AO507" s="172"/>
      <c r="AP507" s="172"/>
      <c r="AQ507" s="172"/>
      <c r="AR507" s="172"/>
      <c r="AS507" s="172"/>
      <c r="AT507" s="172"/>
      <c r="AU507" s="172"/>
      <c r="AV507" s="172"/>
      <c r="AW507" s="172"/>
      <c r="AX507" s="172"/>
      <c r="AY507" s="172"/>
      <c r="AZ507" s="172"/>
      <c r="BA507" s="172"/>
      <c r="BB507" s="172"/>
      <c r="BC507" s="172"/>
      <c r="BD507" s="172"/>
      <c r="BE507" s="172"/>
      <c r="BF507" s="172"/>
      <c r="BG507" s="172"/>
      <c r="BH507" s="172"/>
      <c r="BI507" s="172"/>
      <c r="BJ507" s="172"/>
      <c r="BK507" s="172"/>
      <c r="BL507" s="172"/>
      <c r="BM507" s="172"/>
      <c r="BN507" s="172"/>
      <c r="BO507" s="172"/>
      <c r="BP507" s="172"/>
      <c r="BQ507" s="172"/>
      <c r="BR507" s="172"/>
      <c r="BS507" s="172"/>
      <c r="BT507" s="172"/>
      <c r="BU507" s="172"/>
      <c r="BV507" s="172"/>
      <c r="BW507" s="172"/>
      <c r="BX507" s="172"/>
      <c r="BY507" s="172"/>
      <c r="BZ507" s="172"/>
      <c r="CA507" s="172"/>
      <c r="CB507" s="172"/>
      <c r="CC507" s="172"/>
      <c r="CD507" s="172"/>
      <c r="CE507" s="172"/>
      <c r="CF507" s="172"/>
      <c r="CG507" s="172"/>
      <c r="CH507" s="172"/>
      <c r="CI507" s="172"/>
      <c r="CJ507" s="172"/>
      <c r="CK507" s="172"/>
      <c r="CL507" s="172"/>
      <c r="CM507" s="172"/>
      <c r="CN507" s="172"/>
      <c r="CO507" s="172"/>
      <c r="CP507" s="172"/>
      <c r="CQ507" s="172"/>
      <c r="CR507" s="172"/>
      <c r="CS507" s="172"/>
      <c r="CT507" s="172"/>
      <c r="CU507" s="172"/>
      <c r="DA507" s="172"/>
      <c r="DG507" s="172"/>
      <c r="DI507" s="172"/>
      <c r="DJ507" s="172"/>
      <c r="DK507" s="172"/>
      <c r="DL507" s="172"/>
      <c r="DM507" s="172"/>
      <c r="DN507" s="172"/>
      <c r="DO507" s="172"/>
      <c r="DP507" s="172"/>
      <c r="DQ507" s="172"/>
      <c r="DR507" s="172"/>
      <c r="DS507" s="172"/>
      <c r="DT507" s="172"/>
      <c r="DU507" s="172"/>
      <c r="DV507" s="172"/>
      <c r="DW507" s="172"/>
      <c r="DX507" s="172"/>
      <c r="DZ507" s="172"/>
      <c r="EA507" s="172"/>
      <c r="EK507" s="172"/>
      <c r="EL507" s="172"/>
      <c r="EM507" s="172"/>
      <c r="EN507" s="172"/>
      <c r="EO507" s="172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  <c r="AML507"/>
      <c r="AMM507"/>
      <c r="AMN507"/>
      <c r="AMO507"/>
      <c r="AMP507"/>
      <c r="AMQ507"/>
      <c r="AMR507"/>
      <c r="AMS507"/>
      <c r="AMT507"/>
      <c r="AMU507"/>
      <c r="AMV507"/>
      <c r="AMW507"/>
      <c r="AMX507"/>
      <c r="AMY507"/>
      <c r="AMZ507"/>
      <c r="ANA507"/>
      <c r="ANB507"/>
      <c r="ANC507"/>
      <c r="AND507"/>
      <c r="ANE507"/>
      <c r="ANF507"/>
      <c r="ANG507"/>
      <c r="ANH507"/>
      <c r="ANI507"/>
      <c r="ANJ507"/>
    </row>
    <row r="508" spans="1:1050" x14ac:dyDescent="0.2">
      <c r="A508" s="694"/>
      <c r="D508" s="172"/>
      <c r="E508" s="172"/>
      <c r="F508" s="172"/>
      <c r="G508" s="172"/>
      <c r="H508" s="172"/>
      <c r="J508" s="172"/>
      <c r="K508" s="172"/>
      <c r="L508" s="172"/>
      <c r="M508" s="172"/>
      <c r="N508" s="172"/>
      <c r="O508" s="172"/>
      <c r="P508" s="172"/>
      <c r="Q508" s="172"/>
      <c r="R508" s="172"/>
      <c r="S508" s="172"/>
      <c r="T508" s="172"/>
      <c r="U508" s="172"/>
      <c r="V508" s="172"/>
      <c r="W508" s="172"/>
      <c r="X508" s="172"/>
      <c r="Y508" s="172"/>
      <c r="Z508" s="172"/>
      <c r="AA508" s="172"/>
      <c r="AB508" s="172"/>
      <c r="AC508" s="172"/>
      <c r="AD508" s="172"/>
      <c r="AE508" s="172"/>
      <c r="AF508" s="172"/>
      <c r="AG508" s="172"/>
      <c r="AH508" s="172"/>
      <c r="AI508" s="172"/>
      <c r="AJ508" s="172"/>
      <c r="AK508" s="172"/>
      <c r="AL508" s="172"/>
      <c r="AM508" s="172"/>
      <c r="AN508" s="172"/>
      <c r="AO508" s="172"/>
      <c r="AP508" s="172"/>
      <c r="AQ508" s="172"/>
      <c r="AR508" s="172"/>
      <c r="AS508" s="172"/>
      <c r="AT508" s="172"/>
      <c r="AU508" s="172"/>
      <c r="AV508" s="172"/>
      <c r="AW508" s="172"/>
      <c r="AX508" s="172"/>
      <c r="AY508" s="172"/>
      <c r="AZ508" s="172"/>
      <c r="BA508" s="172"/>
      <c r="BB508" s="172"/>
      <c r="BC508" s="172"/>
      <c r="BD508" s="172"/>
      <c r="BE508" s="172"/>
      <c r="BF508" s="172"/>
      <c r="BG508" s="172"/>
      <c r="BH508" s="172"/>
      <c r="BI508" s="172"/>
      <c r="BJ508" s="172"/>
      <c r="BK508" s="172"/>
      <c r="BL508" s="172"/>
      <c r="BM508" s="172"/>
      <c r="BN508" s="172"/>
      <c r="BO508" s="172"/>
      <c r="BP508" s="172"/>
      <c r="BQ508" s="172"/>
      <c r="BR508" s="172"/>
      <c r="BS508" s="172"/>
      <c r="BT508" s="172"/>
      <c r="BU508" s="172"/>
      <c r="BV508" s="172"/>
      <c r="BW508" s="172"/>
      <c r="BX508" s="172"/>
      <c r="BY508" s="172"/>
      <c r="BZ508" s="172"/>
      <c r="CA508" s="172"/>
      <c r="CB508" s="172"/>
      <c r="CC508" s="172"/>
      <c r="CD508" s="172"/>
      <c r="CE508" s="172"/>
      <c r="CF508" s="172"/>
      <c r="CG508" s="172"/>
      <c r="CH508" s="172"/>
      <c r="CI508" s="172"/>
      <c r="CJ508" s="172"/>
      <c r="CK508" s="172"/>
      <c r="CL508" s="172"/>
      <c r="CM508" s="172"/>
      <c r="CN508" s="172"/>
      <c r="CO508" s="172"/>
      <c r="CP508" s="172"/>
      <c r="CQ508" s="172"/>
      <c r="CR508" s="172"/>
      <c r="CS508" s="172"/>
      <c r="CT508" s="172"/>
      <c r="CU508" s="172"/>
      <c r="DA508" s="172"/>
      <c r="DG508" s="172"/>
      <c r="DI508" s="172"/>
      <c r="DJ508" s="172"/>
      <c r="DK508" s="172"/>
      <c r="DL508" s="172"/>
      <c r="DM508" s="172"/>
      <c r="DN508" s="172"/>
      <c r="DO508" s="172"/>
      <c r="DP508" s="172"/>
      <c r="DQ508" s="172"/>
      <c r="DR508" s="172"/>
      <c r="DS508" s="172"/>
      <c r="DT508" s="172"/>
      <c r="DU508" s="172"/>
      <c r="DV508" s="172"/>
      <c r="DW508" s="172"/>
      <c r="DX508" s="172"/>
      <c r="DZ508" s="172"/>
      <c r="EA508" s="172"/>
      <c r="EK508" s="172"/>
      <c r="EL508" s="172"/>
      <c r="EM508" s="172"/>
      <c r="EN508" s="172"/>
      <c r="EO508" s="172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</row>
    <row r="509" spans="1:1050" x14ac:dyDescent="0.2">
      <c r="A509" s="694"/>
      <c r="D509" s="172"/>
      <c r="E509" s="172"/>
      <c r="F509" s="172"/>
      <c r="G509" s="172"/>
      <c r="H509" s="172"/>
      <c r="J509" s="172"/>
      <c r="K509" s="172"/>
      <c r="L509" s="172"/>
      <c r="M509" s="172"/>
      <c r="N509" s="172"/>
      <c r="O509" s="172"/>
      <c r="P509" s="172"/>
      <c r="Q509" s="172"/>
      <c r="R509" s="172"/>
      <c r="S509" s="172"/>
      <c r="T509" s="172"/>
      <c r="U509" s="172"/>
      <c r="V509" s="172"/>
      <c r="W509" s="172"/>
      <c r="X509" s="172"/>
      <c r="Y509" s="172"/>
      <c r="Z509" s="172"/>
      <c r="AA509" s="172"/>
      <c r="AB509" s="172"/>
      <c r="AC509" s="172"/>
      <c r="AD509" s="172"/>
      <c r="AE509" s="172"/>
      <c r="AF509" s="172"/>
      <c r="AG509" s="172"/>
      <c r="AH509" s="172"/>
      <c r="AI509" s="172"/>
      <c r="AJ509" s="172"/>
      <c r="AK509" s="172"/>
      <c r="AL509" s="172"/>
      <c r="AM509" s="172"/>
      <c r="AN509" s="172"/>
      <c r="AO509" s="172"/>
      <c r="AP509" s="172"/>
      <c r="AQ509" s="172"/>
      <c r="AR509" s="172"/>
      <c r="AS509" s="172"/>
      <c r="AT509" s="172"/>
      <c r="AU509" s="172"/>
      <c r="AV509" s="172"/>
      <c r="AW509" s="172"/>
      <c r="AX509" s="172"/>
      <c r="AY509" s="172"/>
      <c r="AZ509" s="172"/>
      <c r="BA509" s="172"/>
      <c r="BB509" s="172"/>
      <c r="BC509" s="172"/>
      <c r="BD509" s="172"/>
      <c r="BE509" s="172"/>
      <c r="BF509" s="172"/>
      <c r="BG509" s="172"/>
      <c r="BH509" s="172"/>
      <c r="BI509" s="172"/>
      <c r="BJ509" s="172"/>
      <c r="BK509" s="172"/>
      <c r="BL509" s="172"/>
      <c r="BM509" s="172"/>
      <c r="BN509" s="172"/>
      <c r="BO509" s="172"/>
      <c r="BP509" s="172"/>
      <c r="BQ509" s="172"/>
      <c r="BR509" s="172"/>
      <c r="BS509" s="172"/>
      <c r="BT509" s="172"/>
      <c r="BU509" s="172"/>
      <c r="BV509" s="172"/>
      <c r="BW509" s="172"/>
      <c r="BX509" s="172"/>
      <c r="BY509" s="172"/>
      <c r="BZ509" s="172"/>
      <c r="CA509" s="172"/>
      <c r="CB509" s="172"/>
      <c r="CC509" s="172"/>
      <c r="CD509" s="172"/>
      <c r="CE509" s="172"/>
      <c r="CF509" s="172"/>
      <c r="CG509" s="172"/>
      <c r="CH509" s="172"/>
      <c r="CI509" s="172"/>
      <c r="CJ509" s="172"/>
      <c r="CK509" s="172"/>
      <c r="CL509" s="172"/>
      <c r="CM509" s="172"/>
      <c r="CN509" s="172"/>
      <c r="CO509" s="172"/>
      <c r="CP509" s="172"/>
      <c r="CQ509" s="172"/>
      <c r="CR509" s="172"/>
      <c r="CS509" s="172"/>
      <c r="CT509" s="172"/>
      <c r="CU509" s="172"/>
      <c r="DA509" s="172"/>
      <c r="DG509" s="172"/>
      <c r="DI509" s="172"/>
      <c r="DJ509" s="172"/>
      <c r="DK509" s="172"/>
      <c r="DL509" s="172"/>
      <c r="DM509" s="172"/>
      <c r="DN509" s="172"/>
      <c r="DO509" s="172"/>
      <c r="DP509" s="172"/>
      <c r="DQ509" s="172"/>
      <c r="DR509" s="172"/>
      <c r="DS509" s="172"/>
      <c r="DT509" s="172"/>
      <c r="DU509" s="172"/>
      <c r="DV509" s="172"/>
      <c r="DW509" s="172"/>
      <c r="DX509" s="172"/>
      <c r="DZ509" s="172"/>
      <c r="EA509" s="172"/>
      <c r="EK509" s="172"/>
      <c r="EL509" s="172"/>
      <c r="EM509" s="172"/>
      <c r="EN509" s="172"/>
      <c r="EO509" s="172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</row>
    <row r="510" spans="1:1050" x14ac:dyDescent="0.2">
      <c r="A510" s="694"/>
      <c r="D510" s="172"/>
      <c r="E510" s="172"/>
      <c r="F510" s="172"/>
      <c r="G510" s="172"/>
      <c r="H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172"/>
      <c r="AO510" s="172"/>
      <c r="AP510" s="172"/>
      <c r="AQ510" s="172"/>
      <c r="AR510" s="172"/>
      <c r="AS510" s="172"/>
      <c r="AT510" s="172"/>
      <c r="AU510" s="172"/>
      <c r="AV510" s="172"/>
      <c r="AW510" s="172"/>
      <c r="AX510" s="172"/>
      <c r="AY510" s="172"/>
      <c r="AZ510" s="172"/>
      <c r="BA510" s="172"/>
      <c r="BB510" s="172"/>
      <c r="BC510" s="172"/>
      <c r="BD510" s="172"/>
      <c r="BE510" s="172"/>
      <c r="BF510" s="172"/>
      <c r="BG510" s="172"/>
      <c r="BH510" s="172"/>
      <c r="BI510" s="172"/>
      <c r="BJ510" s="172"/>
      <c r="BK510" s="172"/>
      <c r="BL510" s="172"/>
      <c r="BM510" s="172"/>
      <c r="BN510" s="172"/>
      <c r="BO510" s="172"/>
      <c r="BP510" s="172"/>
      <c r="BQ510" s="172"/>
      <c r="BR510" s="172"/>
      <c r="BS510" s="172"/>
      <c r="BT510" s="172"/>
      <c r="BU510" s="172"/>
      <c r="BV510" s="172"/>
      <c r="BW510" s="172"/>
      <c r="BX510" s="172"/>
      <c r="BY510" s="172"/>
      <c r="BZ510" s="172"/>
      <c r="CA510" s="172"/>
      <c r="CB510" s="172"/>
      <c r="CC510" s="172"/>
      <c r="CD510" s="172"/>
      <c r="CE510" s="172"/>
      <c r="CF510" s="172"/>
      <c r="CG510" s="172"/>
      <c r="CH510" s="172"/>
      <c r="CI510" s="172"/>
      <c r="CJ510" s="172"/>
      <c r="CK510" s="172"/>
      <c r="CL510" s="172"/>
      <c r="CM510" s="172"/>
      <c r="CN510" s="172"/>
      <c r="CO510" s="172"/>
      <c r="CP510" s="172"/>
      <c r="CQ510" s="172"/>
      <c r="CR510" s="172"/>
      <c r="CS510" s="172"/>
      <c r="CT510" s="172"/>
      <c r="CU510" s="172"/>
      <c r="DA510" s="172"/>
      <c r="DG510" s="172"/>
      <c r="DI510" s="172"/>
      <c r="DJ510" s="172"/>
      <c r="DK510" s="172"/>
      <c r="DL510" s="172"/>
      <c r="DM510" s="172"/>
      <c r="DN510" s="172"/>
      <c r="DO510" s="172"/>
      <c r="DP510" s="172"/>
      <c r="DQ510" s="172"/>
      <c r="DR510" s="172"/>
      <c r="DS510" s="172"/>
      <c r="DT510" s="172"/>
      <c r="DU510" s="172"/>
      <c r="DV510" s="172"/>
      <c r="DW510" s="172"/>
      <c r="DX510" s="172"/>
      <c r="DZ510" s="172"/>
      <c r="EA510" s="172"/>
      <c r="EK510" s="172"/>
      <c r="EL510" s="172"/>
      <c r="EM510" s="172"/>
      <c r="EN510" s="172"/>
      <c r="EO510" s="172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</row>
    <row r="511" spans="1:1050" x14ac:dyDescent="0.2">
      <c r="A511" s="694"/>
      <c r="D511" s="172"/>
      <c r="E511" s="172"/>
      <c r="F511" s="172"/>
      <c r="G511" s="172"/>
      <c r="H511" s="172"/>
      <c r="J511" s="172"/>
      <c r="K511" s="172"/>
      <c r="L511" s="172"/>
      <c r="M511" s="172"/>
      <c r="N511" s="172"/>
      <c r="O511" s="172"/>
      <c r="P511" s="172"/>
      <c r="Q511" s="172"/>
      <c r="R511" s="172"/>
      <c r="S511" s="172"/>
      <c r="T511" s="172"/>
      <c r="U511" s="172"/>
      <c r="V511" s="172"/>
      <c r="W511" s="172"/>
      <c r="X511" s="172"/>
      <c r="Y511" s="172"/>
      <c r="Z511" s="172"/>
      <c r="AA511" s="172"/>
      <c r="AB511" s="172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172"/>
      <c r="AO511" s="172"/>
      <c r="AP511" s="172"/>
      <c r="AQ511" s="172"/>
      <c r="AR511" s="172"/>
      <c r="AS511" s="172"/>
      <c r="AT511" s="172"/>
      <c r="AU511" s="172"/>
      <c r="AV511" s="172"/>
      <c r="AW511" s="172"/>
      <c r="AX511" s="172"/>
      <c r="AY511" s="172"/>
      <c r="AZ511" s="172"/>
      <c r="BA511" s="172"/>
      <c r="BB511" s="172"/>
      <c r="BC511" s="172"/>
      <c r="BD511" s="172"/>
      <c r="BE511" s="172"/>
      <c r="BF511" s="172"/>
      <c r="BG511" s="172"/>
      <c r="BH511" s="172"/>
      <c r="BI511" s="172"/>
      <c r="BJ511" s="172"/>
      <c r="BK511" s="172"/>
      <c r="BL511" s="172"/>
      <c r="BM511" s="172"/>
      <c r="BN511" s="172"/>
      <c r="BO511" s="172"/>
      <c r="BP511" s="172"/>
      <c r="BQ511" s="172"/>
      <c r="BR511" s="172"/>
      <c r="BS511" s="172"/>
      <c r="BT511" s="172"/>
      <c r="BU511" s="172"/>
      <c r="BV511" s="172"/>
      <c r="BW511" s="172"/>
      <c r="BX511" s="172"/>
      <c r="BY511" s="172"/>
      <c r="BZ511" s="172"/>
      <c r="CA511" s="172"/>
      <c r="CB511" s="172"/>
      <c r="CC511" s="172"/>
      <c r="CD511" s="172"/>
      <c r="CE511" s="172"/>
      <c r="CF511" s="172"/>
      <c r="CG511" s="172"/>
      <c r="CH511" s="172"/>
      <c r="CI511" s="172"/>
      <c r="CJ511" s="172"/>
      <c r="CK511" s="172"/>
      <c r="CL511" s="172"/>
      <c r="CM511" s="172"/>
      <c r="CN511" s="172"/>
      <c r="CO511" s="172"/>
      <c r="CP511" s="172"/>
      <c r="CQ511" s="172"/>
      <c r="CR511" s="172"/>
      <c r="CS511" s="172"/>
      <c r="CT511" s="172"/>
      <c r="CU511" s="172"/>
      <c r="DA511" s="172"/>
      <c r="DG511" s="172"/>
      <c r="DI511" s="172"/>
      <c r="DJ511" s="172"/>
      <c r="DK511" s="172"/>
      <c r="DL511" s="172"/>
      <c r="DM511" s="172"/>
      <c r="DN511" s="172"/>
      <c r="DO511" s="172"/>
      <c r="DP511" s="172"/>
      <c r="DQ511" s="172"/>
      <c r="DR511" s="172"/>
      <c r="DS511" s="172"/>
      <c r="DT511" s="172"/>
      <c r="DU511" s="172"/>
      <c r="DV511" s="172"/>
      <c r="DW511" s="172"/>
      <c r="DX511" s="172"/>
      <c r="DZ511" s="172"/>
      <c r="EA511" s="172"/>
      <c r="EK511" s="172"/>
      <c r="EL511" s="172"/>
      <c r="EM511" s="172"/>
      <c r="EN511" s="172"/>
      <c r="EO511" s="172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</row>
    <row r="512" spans="1:1050" x14ac:dyDescent="0.2">
      <c r="A512" s="694"/>
      <c r="D512" s="172"/>
      <c r="E512" s="172"/>
      <c r="F512" s="172"/>
      <c r="G512" s="172"/>
      <c r="H512" s="172"/>
      <c r="J512" s="172"/>
      <c r="K512" s="172"/>
      <c r="L512" s="172"/>
      <c r="M512" s="172"/>
      <c r="N512" s="172"/>
      <c r="O512" s="172"/>
      <c r="P512" s="172"/>
      <c r="Q512" s="172"/>
      <c r="R512" s="172"/>
      <c r="S512" s="172"/>
      <c r="T512" s="172"/>
      <c r="U512" s="172"/>
      <c r="V512" s="172"/>
      <c r="W512" s="172"/>
      <c r="X512" s="172"/>
      <c r="Y512" s="172"/>
      <c r="Z512" s="172"/>
      <c r="AA512" s="172"/>
      <c r="AB512" s="172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172"/>
      <c r="AO512" s="172"/>
      <c r="AP512" s="172"/>
      <c r="AQ512" s="172"/>
      <c r="AR512" s="172"/>
      <c r="AS512" s="172"/>
      <c r="AT512" s="172"/>
      <c r="AU512" s="172"/>
      <c r="AV512" s="172"/>
      <c r="AW512" s="172"/>
      <c r="AX512" s="172"/>
      <c r="AY512" s="172"/>
      <c r="AZ512" s="172"/>
      <c r="BA512" s="172"/>
      <c r="BB512" s="172"/>
      <c r="BC512" s="172"/>
      <c r="BD512" s="172"/>
      <c r="BE512" s="172"/>
      <c r="BF512" s="172"/>
      <c r="BG512" s="172"/>
      <c r="BH512" s="172"/>
      <c r="BI512" s="172"/>
      <c r="BJ512" s="172"/>
      <c r="BK512" s="172"/>
      <c r="BL512" s="172"/>
      <c r="BM512" s="172"/>
      <c r="BN512" s="172"/>
      <c r="BO512" s="172"/>
      <c r="BP512" s="172"/>
      <c r="BQ512" s="172"/>
      <c r="BR512" s="172"/>
      <c r="BS512" s="172"/>
      <c r="BT512" s="172"/>
      <c r="BU512" s="172"/>
      <c r="BV512" s="172"/>
      <c r="BW512" s="172"/>
      <c r="BX512" s="172"/>
      <c r="BY512" s="172"/>
      <c r="BZ512" s="172"/>
      <c r="CA512" s="172"/>
      <c r="CB512" s="172"/>
      <c r="CC512" s="172"/>
      <c r="CD512" s="172"/>
      <c r="CE512" s="172"/>
      <c r="CF512" s="172"/>
      <c r="CG512" s="172"/>
      <c r="CH512" s="172"/>
      <c r="CI512" s="172"/>
      <c r="CJ512" s="172"/>
      <c r="CK512" s="172"/>
      <c r="CL512" s="172"/>
      <c r="CM512" s="172"/>
      <c r="CN512" s="172"/>
      <c r="CO512" s="172"/>
      <c r="CP512" s="172"/>
      <c r="CQ512" s="172"/>
      <c r="CR512" s="172"/>
      <c r="CS512" s="172"/>
      <c r="CT512" s="172"/>
      <c r="CU512" s="172"/>
      <c r="DA512" s="172"/>
      <c r="DG512" s="172"/>
      <c r="DI512" s="172"/>
      <c r="DJ512" s="172"/>
      <c r="DK512" s="172"/>
      <c r="DL512" s="172"/>
      <c r="DM512" s="172"/>
      <c r="DN512" s="172"/>
      <c r="DO512" s="172"/>
      <c r="DP512" s="172"/>
      <c r="DQ512" s="172"/>
      <c r="DR512" s="172"/>
      <c r="DS512" s="172"/>
      <c r="DT512" s="172"/>
      <c r="DU512" s="172"/>
      <c r="DV512" s="172"/>
      <c r="DW512" s="172"/>
      <c r="DX512" s="172"/>
      <c r="DZ512" s="172"/>
      <c r="EA512" s="172"/>
      <c r="EK512" s="172"/>
      <c r="EL512" s="172"/>
      <c r="EM512" s="172"/>
      <c r="EN512" s="172"/>
      <c r="EO512" s="17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</row>
    <row r="513" spans="1:1050" x14ac:dyDescent="0.2">
      <c r="A513" s="694"/>
      <c r="D513" s="172"/>
      <c r="E513" s="172"/>
      <c r="F513" s="172"/>
      <c r="G513" s="172"/>
      <c r="H513" s="172"/>
      <c r="J513" s="172"/>
      <c r="K513" s="172"/>
      <c r="L513" s="172"/>
      <c r="M513" s="172"/>
      <c r="N513" s="172"/>
      <c r="O513" s="172"/>
      <c r="P513" s="172"/>
      <c r="Q513" s="172"/>
      <c r="R513" s="172"/>
      <c r="S513" s="172"/>
      <c r="T513" s="172"/>
      <c r="U513" s="172"/>
      <c r="V513" s="172"/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72"/>
      <c r="AG513" s="172"/>
      <c r="AH513" s="172"/>
      <c r="AI513" s="172"/>
      <c r="AJ513" s="172"/>
      <c r="AK513" s="172"/>
      <c r="AL513" s="172"/>
      <c r="AM513" s="172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2"/>
      <c r="BN513" s="172"/>
      <c r="BO513" s="172"/>
      <c r="BP513" s="172"/>
      <c r="BQ513" s="172"/>
      <c r="BR513" s="172"/>
      <c r="BS513" s="172"/>
      <c r="BT513" s="172"/>
      <c r="BU513" s="172"/>
      <c r="BV513" s="172"/>
      <c r="BW513" s="172"/>
      <c r="BX513" s="172"/>
      <c r="BY513" s="172"/>
      <c r="BZ513" s="172"/>
      <c r="CA513" s="172"/>
      <c r="CB513" s="172"/>
      <c r="CC513" s="172"/>
      <c r="CD513" s="172"/>
      <c r="CE513" s="172"/>
      <c r="CF513" s="172"/>
      <c r="CG513" s="172"/>
      <c r="CH513" s="172"/>
      <c r="CI513" s="172"/>
      <c r="CJ513" s="172"/>
      <c r="CK513" s="172"/>
      <c r="CL513" s="172"/>
      <c r="CM513" s="172"/>
      <c r="CN513" s="172"/>
      <c r="CO513" s="172"/>
      <c r="CP513" s="172"/>
      <c r="CQ513" s="172"/>
      <c r="CR513" s="172"/>
      <c r="CS513" s="172"/>
      <c r="CT513" s="172"/>
      <c r="CU513" s="172"/>
      <c r="DA513" s="172"/>
      <c r="DG513" s="172"/>
      <c r="DI513" s="172"/>
      <c r="DJ513" s="172"/>
      <c r="DK513" s="172"/>
      <c r="DL513" s="172"/>
      <c r="DM513" s="172"/>
      <c r="DN513" s="172"/>
      <c r="DO513" s="172"/>
      <c r="DP513" s="172"/>
      <c r="DQ513" s="172"/>
      <c r="DR513" s="172"/>
      <c r="DS513" s="172"/>
      <c r="DT513" s="172"/>
      <c r="DU513" s="172"/>
      <c r="DV513" s="172"/>
      <c r="DW513" s="172"/>
      <c r="DX513" s="172"/>
      <c r="DZ513" s="172"/>
      <c r="EA513" s="172"/>
      <c r="EK513" s="172"/>
      <c r="EL513" s="172"/>
      <c r="EM513" s="172"/>
      <c r="EN513" s="172"/>
      <c r="EO513" s="172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</row>
    <row r="514" spans="1:1050" x14ac:dyDescent="0.2">
      <c r="A514" s="694"/>
      <c r="D514" s="172"/>
      <c r="E514" s="172"/>
      <c r="F514" s="172"/>
      <c r="G514" s="172"/>
      <c r="H514" s="172"/>
      <c r="J514" s="172"/>
      <c r="K514" s="172"/>
      <c r="L514" s="172"/>
      <c r="M514" s="172"/>
      <c r="N514" s="172"/>
      <c r="O514" s="172"/>
      <c r="P514" s="172"/>
      <c r="Q514" s="172"/>
      <c r="R514" s="172"/>
      <c r="S514" s="172"/>
      <c r="T514" s="172"/>
      <c r="U514" s="172"/>
      <c r="V514" s="172"/>
      <c r="W514" s="172"/>
      <c r="X514" s="172"/>
      <c r="Y514" s="172"/>
      <c r="Z514" s="172"/>
      <c r="AA514" s="172"/>
      <c r="AB514" s="172"/>
      <c r="AC514" s="172"/>
      <c r="AD514" s="172"/>
      <c r="AE514" s="172"/>
      <c r="AF514" s="172"/>
      <c r="AG514" s="172"/>
      <c r="AH514" s="172"/>
      <c r="AI514" s="172"/>
      <c r="AJ514" s="172"/>
      <c r="AK514" s="172"/>
      <c r="AL514" s="172"/>
      <c r="AM514" s="172"/>
      <c r="AN514" s="172"/>
      <c r="AO514" s="172"/>
      <c r="AP514" s="172"/>
      <c r="AQ514" s="172"/>
      <c r="AR514" s="172"/>
      <c r="AS514" s="172"/>
      <c r="AT514" s="172"/>
      <c r="AU514" s="172"/>
      <c r="AV514" s="172"/>
      <c r="AW514" s="172"/>
      <c r="AX514" s="172"/>
      <c r="AY514" s="172"/>
      <c r="AZ514" s="172"/>
      <c r="BA514" s="172"/>
      <c r="BB514" s="172"/>
      <c r="BC514" s="172"/>
      <c r="BD514" s="172"/>
      <c r="BE514" s="172"/>
      <c r="BF514" s="172"/>
      <c r="BG514" s="172"/>
      <c r="BH514" s="172"/>
      <c r="BI514" s="172"/>
      <c r="BJ514" s="172"/>
      <c r="BK514" s="172"/>
      <c r="BL514" s="172"/>
      <c r="BM514" s="172"/>
      <c r="BN514" s="172"/>
      <c r="BO514" s="172"/>
      <c r="BP514" s="172"/>
      <c r="BQ514" s="172"/>
      <c r="BR514" s="172"/>
      <c r="BS514" s="172"/>
      <c r="BT514" s="172"/>
      <c r="BU514" s="172"/>
      <c r="BV514" s="172"/>
      <c r="BW514" s="172"/>
      <c r="BX514" s="172"/>
      <c r="BY514" s="172"/>
      <c r="BZ514" s="172"/>
      <c r="CA514" s="172"/>
      <c r="CB514" s="172"/>
      <c r="CC514" s="172"/>
      <c r="CD514" s="172"/>
      <c r="CE514" s="172"/>
      <c r="CF514" s="172"/>
      <c r="CG514" s="172"/>
      <c r="CH514" s="172"/>
      <c r="CI514" s="172"/>
      <c r="CJ514" s="172"/>
      <c r="CK514" s="172"/>
      <c r="CL514" s="172"/>
      <c r="CM514" s="172"/>
      <c r="CN514" s="172"/>
      <c r="CO514" s="172"/>
      <c r="CP514" s="172"/>
      <c r="CQ514" s="172"/>
      <c r="CR514" s="172"/>
      <c r="CS514" s="172"/>
      <c r="CT514" s="172"/>
      <c r="CU514" s="172"/>
      <c r="DA514" s="172"/>
      <c r="DG514" s="172"/>
      <c r="DI514" s="172"/>
      <c r="DJ514" s="172"/>
      <c r="DK514" s="172"/>
      <c r="DL514" s="172"/>
      <c r="DM514" s="172"/>
      <c r="DN514" s="172"/>
      <c r="DO514" s="172"/>
      <c r="DP514" s="172"/>
      <c r="DQ514" s="172"/>
      <c r="DR514" s="172"/>
      <c r="DS514" s="172"/>
      <c r="DT514" s="172"/>
      <c r="DU514" s="172"/>
      <c r="DV514" s="172"/>
      <c r="DW514" s="172"/>
      <c r="DX514" s="172"/>
      <c r="DZ514" s="172"/>
      <c r="EA514" s="172"/>
      <c r="EK514" s="172"/>
      <c r="EL514" s="172"/>
      <c r="EM514" s="172"/>
      <c r="EN514" s="172"/>
      <c r="EO514" s="172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</row>
    <row r="515" spans="1:1050" x14ac:dyDescent="0.2">
      <c r="A515" s="694"/>
      <c r="D515" s="172"/>
      <c r="E515" s="172"/>
      <c r="F515" s="172"/>
      <c r="G515" s="172"/>
      <c r="H515" s="172"/>
      <c r="J515" s="172"/>
      <c r="K515" s="172"/>
      <c r="L515" s="172"/>
      <c r="M515" s="172"/>
      <c r="N515" s="172"/>
      <c r="O515" s="172"/>
      <c r="P515" s="172"/>
      <c r="Q515" s="172"/>
      <c r="R515" s="172"/>
      <c r="S515" s="172"/>
      <c r="T515" s="172"/>
      <c r="U515" s="172"/>
      <c r="V515" s="172"/>
      <c r="W515" s="172"/>
      <c r="X515" s="172"/>
      <c r="Y515" s="172"/>
      <c r="Z515" s="172"/>
      <c r="AA515" s="172"/>
      <c r="AB515" s="172"/>
      <c r="AC515" s="172"/>
      <c r="AD515" s="172"/>
      <c r="AE515" s="172"/>
      <c r="AF515" s="172"/>
      <c r="AG515" s="172"/>
      <c r="AH515" s="172"/>
      <c r="AI515" s="172"/>
      <c r="AJ515" s="172"/>
      <c r="AK515" s="172"/>
      <c r="AL515" s="172"/>
      <c r="AM515" s="172"/>
      <c r="AN515" s="172"/>
      <c r="AO515" s="172"/>
      <c r="AP515" s="172"/>
      <c r="AQ515" s="172"/>
      <c r="AR515" s="172"/>
      <c r="AS515" s="172"/>
      <c r="AT515" s="172"/>
      <c r="AU515" s="172"/>
      <c r="AV515" s="172"/>
      <c r="AW515" s="172"/>
      <c r="AX515" s="172"/>
      <c r="AY515" s="172"/>
      <c r="AZ515" s="172"/>
      <c r="BA515" s="172"/>
      <c r="BB515" s="172"/>
      <c r="BC515" s="172"/>
      <c r="BD515" s="172"/>
      <c r="BE515" s="172"/>
      <c r="BF515" s="172"/>
      <c r="BG515" s="172"/>
      <c r="BH515" s="172"/>
      <c r="BI515" s="172"/>
      <c r="BJ515" s="172"/>
      <c r="BK515" s="172"/>
      <c r="BL515" s="172"/>
      <c r="BM515" s="172"/>
      <c r="BN515" s="172"/>
      <c r="BO515" s="172"/>
      <c r="BP515" s="172"/>
      <c r="BQ515" s="172"/>
      <c r="BR515" s="172"/>
      <c r="BS515" s="172"/>
      <c r="BT515" s="172"/>
      <c r="BU515" s="172"/>
      <c r="BV515" s="172"/>
      <c r="BW515" s="172"/>
      <c r="BX515" s="172"/>
      <c r="BY515" s="172"/>
      <c r="BZ515" s="172"/>
      <c r="CA515" s="172"/>
      <c r="CB515" s="172"/>
      <c r="CC515" s="172"/>
      <c r="CD515" s="172"/>
      <c r="CE515" s="172"/>
      <c r="CF515" s="172"/>
      <c r="CG515" s="172"/>
      <c r="CH515" s="172"/>
      <c r="CI515" s="172"/>
      <c r="CJ515" s="172"/>
      <c r="CK515" s="172"/>
      <c r="CL515" s="172"/>
      <c r="CM515" s="172"/>
      <c r="CN515" s="172"/>
      <c r="CO515" s="172"/>
      <c r="CP515" s="172"/>
      <c r="CQ515" s="172"/>
      <c r="CR515" s="172"/>
      <c r="CS515" s="172"/>
      <c r="CT515" s="172"/>
      <c r="CU515" s="172"/>
      <c r="DA515" s="172"/>
      <c r="DG515" s="172"/>
      <c r="DI515" s="172"/>
      <c r="DJ515" s="172"/>
      <c r="DK515" s="172"/>
      <c r="DL515" s="172"/>
      <c r="DM515" s="172"/>
      <c r="DN515" s="172"/>
      <c r="DO515" s="172"/>
      <c r="DP515" s="172"/>
      <c r="DQ515" s="172"/>
      <c r="DR515" s="172"/>
      <c r="DS515" s="172"/>
      <c r="DT515" s="172"/>
      <c r="DU515" s="172"/>
      <c r="DV515" s="172"/>
      <c r="DW515" s="172"/>
      <c r="DX515" s="172"/>
      <c r="DZ515" s="172"/>
      <c r="EA515" s="172"/>
      <c r="EK515" s="172"/>
      <c r="EL515" s="172"/>
      <c r="EM515" s="172"/>
      <c r="EN515" s="172"/>
      <c r="EO515" s="172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</row>
    <row r="516" spans="1:1050" x14ac:dyDescent="0.2">
      <c r="A516" s="694"/>
      <c r="D516" s="172"/>
      <c r="E516" s="172"/>
      <c r="F516" s="172"/>
      <c r="G516" s="172"/>
      <c r="H516" s="172"/>
      <c r="J516" s="172"/>
      <c r="K516" s="172"/>
      <c r="L516" s="172"/>
      <c r="M516" s="172"/>
      <c r="N516" s="172"/>
      <c r="O516" s="172"/>
      <c r="P516" s="172"/>
      <c r="Q516" s="172"/>
      <c r="R516" s="172"/>
      <c r="S516" s="172"/>
      <c r="T516" s="172"/>
      <c r="U516" s="172"/>
      <c r="V516" s="172"/>
      <c r="W516" s="172"/>
      <c r="X516" s="172"/>
      <c r="Y516" s="172"/>
      <c r="Z516" s="172"/>
      <c r="AA516" s="172"/>
      <c r="AB516" s="172"/>
      <c r="AC516" s="172"/>
      <c r="AD516" s="172"/>
      <c r="AE516" s="172"/>
      <c r="AF516" s="172"/>
      <c r="AG516" s="172"/>
      <c r="AH516" s="172"/>
      <c r="AI516" s="172"/>
      <c r="AJ516" s="172"/>
      <c r="AK516" s="172"/>
      <c r="AL516" s="172"/>
      <c r="AM516" s="172"/>
      <c r="AN516" s="172"/>
      <c r="AO516" s="172"/>
      <c r="AP516" s="172"/>
      <c r="AQ516" s="172"/>
      <c r="AR516" s="172"/>
      <c r="AS516" s="172"/>
      <c r="AT516" s="172"/>
      <c r="AU516" s="172"/>
      <c r="AV516" s="172"/>
      <c r="AW516" s="172"/>
      <c r="AX516" s="172"/>
      <c r="AY516" s="172"/>
      <c r="AZ516" s="172"/>
      <c r="BA516" s="172"/>
      <c r="BB516" s="172"/>
      <c r="BC516" s="172"/>
      <c r="BD516" s="172"/>
      <c r="BE516" s="172"/>
      <c r="BF516" s="172"/>
      <c r="BG516" s="172"/>
      <c r="BH516" s="172"/>
      <c r="BI516" s="172"/>
      <c r="BJ516" s="172"/>
      <c r="BK516" s="172"/>
      <c r="BL516" s="172"/>
      <c r="BM516" s="172"/>
      <c r="BN516" s="172"/>
      <c r="BO516" s="172"/>
      <c r="BP516" s="172"/>
      <c r="BQ516" s="172"/>
      <c r="BR516" s="172"/>
      <c r="BS516" s="172"/>
      <c r="BT516" s="172"/>
      <c r="BU516" s="172"/>
      <c r="BV516" s="172"/>
      <c r="BW516" s="172"/>
      <c r="BX516" s="172"/>
      <c r="BY516" s="172"/>
      <c r="BZ516" s="172"/>
      <c r="CA516" s="172"/>
      <c r="CB516" s="172"/>
      <c r="CC516" s="172"/>
      <c r="CD516" s="172"/>
      <c r="CE516" s="172"/>
      <c r="CF516" s="172"/>
      <c r="CG516" s="172"/>
      <c r="CH516" s="172"/>
      <c r="CI516" s="172"/>
      <c r="CJ516" s="172"/>
      <c r="CK516" s="172"/>
      <c r="CL516" s="172"/>
      <c r="CM516" s="172"/>
      <c r="CN516" s="172"/>
      <c r="CO516" s="172"/>
      <c r="CP516" s="172"/>
      <c r="CQ516" s="172"/>
      <c r="CR516" s="172"/>
      <c r="CS516" s="172"/>
      <c r="CT516" s="172"/>
      <c r="CU516" s="172"/>
      <c r="DA516" s="172"/>
      <c r="DG516" s="172"/>
      <c r="DI516" s="172"/>
      <c r="DJ516" s="172"/>
      <c r="DK516" s="172"/>
      <c r="DL516" s="172"/>
      <c r="DM516" s="172"/>
      <c r="DN516" s="172"/>
      <c r="DO516" s="172"/>
      <c r="DP516" s="172"/>
      <c r="DQ516" s="172"/>
      <c r="DR516" s="172"/>
      <c r="DS516" s="172"/>
      <c r="DT516" s="172"/>
      <c r="DU516" s="172"/>
      <c r="DV516" s="172"/>
      <c r="DW516" s="172"/>
      <c r="DX516" s="172"/>
      <c r="DZ516" s="172"/>
      <c r="EA516" s="172"/>
      <c r="EK516" s="172"/>
      <c r="EL516" s="172"/>
      <c r="EM516" s="172"/>
      <c r="EN516" s="172"/>
      <c r="EO516" s="172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  <c r="AML516"/>
      <c r="AMM516"/>
      <c r="AMN516"/>
      <c r="AMO516"/>
      <c r="AMP516"/>
      <c r="AMQ516"/>
      <c r="AMR516"/>
      <c r="AMS516"/>
      <c r="AMT516"/>
      <c r="AMU516"/>
      <c r="AMV516"/>
      <c r="AMW516"/>
      <c r="AMX516"/>
      <c r="AMY516"/>
      <c r="AMZ516"/>
      <c r="ANA516"/>
      <c r="ANB516"/>
      <c r="ANC516"/>
      <c r="AND516"/>
      <c r="ANE516"/>
      <c r="ANF516"/>
      <c r="ANG516"/>
      <c r="ANH516"/>
      <c r="ANI516"/>
      <c r="ANJ516"/>
    </row>
    <row r="517" spans="1:1050" x14ac:dyDescent="0.2">
      <c r="A517" s="694"/>
      <c r="D517" s="172"/>
      <c r="E517" s="172"/>
      <c r="F517" s="172"/>
      <c r="G517" s="172"/>
      <c r="H517" s="172"/>
      <c r="J517" s="172"/>
      <c r="K517" s="172"/>
      <c r="L517" s="172"/>
      <c r="M517" s="172"/>
      <c r="N517" s="172"/>
      <c r="O517" s="172"/>
      <c r="P517" s="172"/>
      <c r="Q517" s="172"/>
      <c r="R517" s="172"/>
      <c r="S517" s="172"/>
      <c r="T517" s="172"/>
      <c r="U517" s="172"/>
      <c r="V517" s="172"/>
      <c r="W517" s="172"/>
      <c r="X517" s="172"/>
      <c r="Y517" s="172"/>
      <c r="Z517" s="172"/>
      <c r="AA517" s="172"/>
      <c r="AB517" s="172"/>
      <c r="AC517" s="172"/>
      <c r="AD517" s="172"/>
      <c r="AE517" s="172"/>
      <c r="AF517" s="172"/>
      <c r="AG517" s="172"/>
      <c r="AH517" s="172"/>
      <c r="AI517" s="172"/>
      <c r="AJ517" s="172"/>
      <c r="AK517" s="172"/>
      <c r="AL517" s="172"/>
      <c r="AM517" s="172"/>
      <c r="AN517" s="172"/>
      <c r="AO517" s="172"/>
      <c r="AP517" s="172"/>
      <c r="AQ517" s="172"/>
      <c r="AR517" s="172"/>
      <c r="AS517" s="172"/>
      <c r="AT517" s="172"/>
      <c r="AU517" s="172"/>
      <c r="AV517" s="172"/>
      <c r="AW517" s="172"/>
      <c r="AX517" s="172"/>
      <c r="AY517" s="172"/>
      <c r="AZ517" s="172"/>
      <c r="BA517" s="172"/>
      <c r="BB517" s="172"/>
      <c r="BC517" s="172"/>
      <c r="BD517" s="172"/>
      <c r="BE517" s="172"/>
      <c r="BF517" s="172"/>
      <c r="BG517" s="172"/>
      <c r="BH517" s="172"/>
      <c r="BI517" s="172"/>
      <c r="BJ517" s="172"/>
      <c r="BK517" s="172"/>
      <c r="BL517" s="172"/>
      <c r="BM517" s="172"/>
      <c r="BN517" s="172"/>
      <c r="BO517" s="172"/>
      <c r="BP517" s="172"/>
      <c r="BQ517" s="172"/>
      <c r="BR517" s="172"/>
      <c r="BS517" s="172"/>
      <c r="BT517" s="172"/>
      <c r="BU517" s="172"/>
      <c r="BV517" s="172"/>
      <c r="BW517" s="172"/>
      <c r="BX517" s="172"/>
      <c r="BY517" s="172"/>
      <c r="BZ517" s="172"/>
      <c r="CA517" s="172"/>
      <c r="CB517" s="172"/>
      <c r="CC517" s="172"/>
      <c r="CD517" s="172"/>
      <c r="CE517" s="172"/>
      <c r="CF517" s="172"/>
      <c r="CG517" s="172"/>
      <c r="CH517" s="172"/>
      <c r="CI517" s="172"/>
      <c r="CJ517" s="172"/>
      <c r="CK517" s="172"/>
      <c r="CL517" s="172"/>
      <c r="CM517" s="172"/>
      <c r="CN517" s="172"/>
      <c r="CO517" s="172"/>
      <c r="CP517" s="172"/>
      <c r="CQ517" s="172"/>
      <c r="CR517" s="172"/>
      <c r="CS517" s="172"/>
      <c r="CT517" s="172"/>
      <c r="CU517" s="172"/>
      <c r="DA517" s="172"/>
      <c r="DG517" s="172"/>
      <c r="DI517" s="172"/>
      <c r="DJ517" s="172"/>
      <c r="DK517" s="172"/>
      <c r="DL517" s="172"/>
      <c r="DM517" s="172"/>
      <c r="DN517" s="172"/>
      <c r="DO517" s="172"/>
      <c r="DP517" s="172"/>
      <c r="DQ517" s="172"/>
      <c r="DR517" s="172"/>
      <c r="DS517" s="172"/>
      <c r="DT517" s="172"/>
      <c r="DU517" s="172"/>
      <c r="DV517" s="172"/>
      <c r="DW517" s="172"/>
      <c r="DX517" s="172"/>
      <c r="DZ517" s="172"/>
      <c r="EA517" s="172"/>
      <c r="EK517" s="172"/>
      <c r="EL517" s="172"/>
      <c r="EM517" s="172"/>
      <c r="EN517" s="172"/>
      <c r="EO517" s="172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  <c r="AML517"/>
      <c r="AMM517"/>
      <c r="AMN517"/>
      <c r="AMO517"/>
      <c r="AMP517"/>
      <c r="AMQ517"/>
      <c r="AMR517"/>
      <c r="AMS517"/>
      <c r="AMT517"/>
      <c r="AMU517"/>
      <c r="AMV517"/>
      <c r="AMW517"/>
      <c r="AMX517"/>
      <c r="AMY517"/>
      <c r="AMZ517"/>
      <c r="ANA517"/>
      <c r="ANB517"/>
      <c r="ANC517"/>
      <c r="AND517"/>
      <c r="ANE517"/>
      <c r="ANF517"/>
      <c r="ANG517"/>
      <c r="ANH517"/>
      <c r="ANI517"/>
      <c r="ANJ517"/>
    </row>
    <row r="518" spans="1:1050" x14ac:dyDescent="0.2">
      <c r="A518" s="694"/>
      <c r="D518" s="172"/>
      <c r="E518" s="172"/>
      <c r="F518" s="172"/>
      <c r="G518" s="172"/>
      <c r="H518" s="172"/>
      <c r="J518" s="172"/>
      <c r="K518" s="172"/>
      <c r="L518" s="172"/>
      <c r="M518" s="172"/>
      <c r="N518" s="172"/>
      <c r="O518" s="172"/>
      <c r="P518" s="172"/>
      <c r="Q518" s="172"/>
      <c r="R518" s="172"/>
      <c r="S518" s="172"/>
      <c r="T518" s="172"/>
      <c r="U518" s="172"/>
      <c r="V518" s="172"/>
      <c r="W518" s="172"/>
      <c r="X518" s="172"/>
      <c r="Y518" s="172"/>
      <c r="Z518" s="172"/>
      <c r="AA518" s="172"/>
      <c r="AB518" s="172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  <c r="AM518" s="172"/>
      <c r="AN518" s="172"/>
      <c r="AO518" s="172"/>
      <c r="AP518" s="172"/>
      <c r="AQ518" s="172"/>
      <c r="AR518" s="172"/>
      <c r="AS518" s="172"/>
      <c r="AT518" s="172"/>
      <c r="AU518" s="172"/>
      <c r="AV518" s="172"/>
      <c r="AW518" s="172"/>
      <c r="AX518" s="172"/>
      <c r="AY518" s="172"/>
      <c r="AZ518" s="172"/>
      <c r="BA518" s="172"/>
      <c r="BB518" s="172"/>
      <c r="BC518" s="172"/>
      <c r="BD518" s="172"/>
      <c r="BE518" s="172"/>
      <c r="BF518" s="172"/>
      <c r="BG518" s="172"/>
      <c r="BH518" s="172"/>
      <c r="BI518" s="172"/>
      <c r="BJ518" s="172"/>
      <c r="BK518" s="172"/>
      <c r="BL518" s="172"/>
      <c r="BM518" s="172"/>
      <c r="BN518" s="172"/>
      <c r="BO518" s="172"/>
      <c r="BP518" s="172"/>
      <c r="BQ518" s="172"/>
      <c r="BR518" s="172"/>
      <c r="BS518" s="172"/>
      <c r="BT518" s="172"/>
      <c r="BU518" s="172"/>
      <c r="BV518" s="172"/>
      <c r="BW518" s="172"/>
      <c r="BX518" s="172"/>
      <c r="BY518" s="172"/>
      <c r="BZ518" s="172"/>
      <c r="CA518" s="172"/>
      <c r="CB518" s="172"/>
      <c r="CC518" s="172"/>
      <c r="CD518" s="172"/>
      <c r="CE518" s="172"/>
      <c r="CF518" s="172"/>
      <c r="CG518" s="172"/>
      <c r="CH518" s="172"/>
      <c r="CI518" s="172"/>
      <c r="CJ518" s="172"/>
      <c r="CK518" s="172"/>
      <c r="CL518" s="172"/>
      <c r="CM518" s="172"/>
      <c r="CN518" s="172"/>
      <c r="CO518" s="172"/>
      <c r="CP518" s="172"/>
      <c r="CQ518" s="172"/>
      <c r="CR518" s="172"/>
      <c r="CS518" s="172"/>
      <c r="CT518" s="172"/>
      <c r="CU518" s="172"/>
      <c r="DA518" s="172"/>
      <c r="DG518" s="172"/>
      <c r="DI518" s="172"/>
      <c r="DJ518" s="172"/>
      <c r="DK518" s="172"/>
      <c r="DL518" s="172"/>
      <c r="DM518" s="172"/>
      <c r="DN518" s="172"/>
      <c r="DO518" s="172"/>
      <c r="DP518" s="172"/>
      <c r="DQ518" s="172"/>
      <c r="DR518" s="172"/>
      <c r="DS518" s="172"/>
      <c r="DT518" s="172"/>
      <c r="DU518" s="172"/>
      <c r="DV518" s="172"/>
      <c r="DW518" s="172"/>
      <c r="DX518" s="172"/>
      <c r="DZ518" s="172"/>
      <c r="EA518" s="172"/>
      <c r="EK518" s="172"/>
      <c r="EL518" s="172"/>
      <c r="EM518" s="172"/>
      <c r="EN518" s="172"/>
      <c r="EO518" s="172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  <c r="AML518"/>
      <c r="AMM518"/>
      <c r="AMN518"/>
      <c r="AMO518"/>
      <c r="AMP518"/>
      <c r="AMQ518"/>
      <c r="AMR518"/>
      <c r="AMS518"/>
      <c r="AMT518"/>
      <c r="AMU518"/>
      <c r="AMV518"/>
      <c r="AMW518"/>
      <c r="AMX518"/>
      <c r="AMY518"/>
      <c r="AMZ518"/>
      <c r="ANA518"/>
      <c r="ANB518"/>
      <c r="ANC518"/>
      <c r="AND518"/>
      <c r="ANE518"/>
      <c r="ANF518"/>
      <c r="ANG518"/>
      <c r="ANH518"/>
      <c r="ANI518"/>
      <c r="ANJ518"/>
    </row>
    <row r="519" spans="1:1050" x14ac:dyDescent="0.2">
      <c r="A519" s="694"/>
      <c r="D519" s="172"/>
      <c r="E519" s="172"/>
      <c r="F519" s="172"/>
      <c r="G519" s="172"/>
      <c r="H519" s="172"/>
      <c r="J519" s="172"/>
      <c r="K519" s="172"/>
      <c r="L519" s="172"/>
      <c r="M519" s="172"/>
      <c r="N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2"/>
      <c r="Z519" s="172"/>
      <c r="AA519" s="172"/>
      <c r="AB519" s="172"/>
      <c r="AC519" s="172"/>
      <c r="AD519" s="172"/>
      <c r="AE519" s="172"/>
      <c r="AF519" s="172"/>
      <c r="AG519" s="172"/>
      <c r="AH519" s="172"/>
      <c r="AI519" s="172"/>
      <c r="AJ519" s="172"/>
      <c r="AK519" s="172"/>
      <c r="AL519" s="172"/>
      <c r="AM519" s="172"/>
      <c r="AN519" s="172"/>
      <c r="AO519" s="172"/>
      <c r="AP519" s="172"/>
      <c r="AQ519" s="172"/>
      <c r="AR519" s="172"/>
      <c r="AS519" s="172"/>
      <c r="AT519" s="172"/>
      <c r="AU519" s="172"/>
      <c r="AV519" s="172"/>
      <c r="AW519" s="172"/>
      <c r="AX519" s="172"/>
      <c r="AY519" s="172"/>
      <c r="AZ519" s="172"/>
      <c r="BA519" s="172"/>
      <c r="BB519" s="172"/>
      <c r="BC519" s="172"/>
      <c r="BD519" s="172"/>
      <c r="BE519" s="172"/>
      <c r="BF519" s="172"/>
      <c r="BG519" s="172"/>
      <c r="BH519" s="172"/>
      <c r="BI519" s="172"/>
      <c r="BJ519" s="172"/>
      <c r="BK519" s="172"/>
      <c r="BL519" s="172"/>
      <c r="BM519" s="172"/>
      <c r="BN519" s="172"/>
      <c r="BO519" s="172"/>
      <c r="BP519" s="172"/>
      <c r="BQ519" s="172"/>
      <c r="BR519" s="172"/>
      <c r="BS519" s="172"/>
      <c r="BT519" s="172"/>
      <c r="BU519" s="172"/>
      <c r="BV519" s="172"/>
      <c r="BW519" s="172"/>
      <c r="BX519" s="172"/>
      <c r="BY519" s="172"/>
      <c r="BZ519" s="172"/>
      <c r="CA519" s="172"/>
      <c r="CB519" s="172"/>
      <c r="CC519" s="172"/>
      <c r="CD519" s="172"/>
      <c r="CE519" s="172"/>
      <c r="CF519" s="172"/>
      <c r="CG519" s="172"/>
      <c r="CH519" s="172"/>
      <c r="CI519" s="172"/>
      <c r="CJ519" s="172"/>
      <c r="CK519" s="172"/>
      <c r="CL519" s="172"/>
      <c r="CM519" s="172"/>
      <c r="CN519" s="172"/>
      <c r="CO519" s="172"/>
      <c r="CP519" s="172"/>
      <c r="CQ519" s="172"/>
      <c r="CR519" s="172"/>
      <c r="CS519" s="172"/>
      <c r="CT519" s="172"/>
      <c r="CU519" s="172"/>
      <c r="DA519" s="172"/>
      <c r="DG519" s="172"/>
      <c r="DI519" s="172"/>
      <c r="DJ519" s="172"/>
      <c r="DK519" s="172"/>
      <c r="DL519" s="172"/>
      <c r="DM519" s="172"/>
      <c r="DN519" s="172"/>
      <c r="DO519" s="172"/>
      <c r="DP519" s="172"/>
      <c r="DQ519" s="172"/>
      <c r="DR519" s="172"/>
      <c r="DS519" s="172"/>
      <c r="DT519" s="172"/>
      <c r="DU519" s="172"/>
      <c r="DV519" s="172"/>
      <c r="DW519" s="172"/>
      <c r="DX519" s="172"/>
      <c r="DZ519" s="172"/>
      <c r="EA519" s="172"/>
      <c r="EK519" s="172"/>
      <c r="EL519" s="172"/>
      <c r="EM519" s="172"/>
      <c r="EN519" s="172"/>
      <c r="EO519" s="172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  <c r="AML519"/>
      <c r="AMM519"/>
      <c r="AMN519"/>
      <c r="AMO519"/>
      <c r="AMP519"/>
      <c r="AMQ519"/>
      <c r="AMR519"/>
      <c r="AMS519"/>
      <c r="AMT519"/>
      <c r="AMU519"/>
      <c r="AMV519"/>
      <c r="AMW519"/>
      <c r="AMX519"/>
      <c r="AMY519"/>
      <c r="AMZ519"/>
      <c r="ANA519"/>
      <c r="ANB519"/>
      <c r="ANC519"/>
      <c r="AND519"/>
      <c r="ANE519"/>
      <c r="ANF519"/>
      <c r="ANG519"/>
      <c r="ANH519"/>
      <c r="ANI519"/>
      <c r="ANJ519"/>
    </row>
    <row r="520" spans="1:1050" x14ac:dyDescent="0.2">
      <c r="A520" s="694"/>
      <c r="D520" s="172"/>
      <c r="E520" s="172"/>
      <c r="F520" s="172"/>
      <c r="G520" s="172"/>
      <c r="H520" s="172"/>
      <c r="J520" s="172"/>
      <c r="K520" s="172"/>
      <c r="L520" s="172"/>
      <c r="M520" s="172"/>
      <c r="N520" s="172"/>
      <c r="O520" s="172"/>
      <c r="P520" s="172"/>
      <c r="Q520" s="172"/>
      <c r="R520" s="172"/>
      <c r="S520" s="172"/>
      <c r="T520" s="172"/>
      <c r="U520" s="172"/>
      <c r="V520" s="172"/>
      <c r="W520" s="172"/>
      <c r="X520" s="172"/>
      <c r="Y520" s="172"/>
      <c r="Z520" s="172"/>
      <c r="AA520" s="172"/>
      <c r="AB520" s="172"/>
      <c r="AC520" s="172"/>
      <c r="AD520" s="172"/>
      <c r="AE520" s="172"/>
      <c r="AF520" s="172"/>
      <c r="AG520" s="172"/>
      <c r="AH520" s="172"/>
      <c r="AI520" s="172"/>
      <c r="AJ520" s="172"/>
      <c r="AK520" s="172"/>
      <c r="AL520" s="172"/>
      <c r="AM520" s="172"/>
      <c r="AN520" s="172"/>
      <c r="AO520" s="172"/>
      <c r="AP520" s="172"/>
      <c r="AQ520" s="172"/>
      <c r="AR520" s="172"/>
      <c r="AS520" s="172"/>
      <c r="AT520" s="172"/>
      <c r="AU520" s="172"/>
      <c r="AV520" s="172"/>
      <c r="AW520" s="172"/>
      <c r="AX520" s="172"/>
      <c r="AY520" s="172"/>
      <c r="AZ520" s="172"/>
      <c r="BA520" s="172"/>
      <c r="BB520" s="172"/>
      <c r="BC520" s="172"/>
      <c r="BD520" s="172"/>
      <c r="BE520" s="172"/>
      <c r="BF520" s="172"/>
      <c r="BG520" s="172"/>
      <c r="BH520" s="172"/>
      <c r="BI520" s="172"/>
      <c r="BJ520" s="172"/>
      <c r="BK520" s="172"/>
      <c r="BL520" s="172"/>
      <c r="BM520" s="172"/>
      <c r="BN520" s="172"/>
      <c r="BO520" s="172"/>
      <c r="BP520" s="172"/>
      <c r="BQ520" s="172"/>
      <c r="BR520" s="172"/>
      <c r="BS520" s="172"/>
      <c r="BT520" s="172"/>
      <c r="BU520" s="172"/>
      <c r="BV520" s="172"/>
      <c r="BW520" s="172"/>
      <c r="BX520" s="172"/>
      <c r="BY520" s="172"/>
      <c r="BZ520" s="172"/>
      <c r="CA520" s="172"/>
      <c r="CB520" s="172"/>
      <c r="CC520" s="172"/>
      <c r="CD520" s="172"/>
      <c r="CE520" s="172"/>
      <c r="CF520" s="172"/>
      <c r="CG520" s="172"/>
      <c r="CH520" s="172"/>
      <c r="CI520" s="172"/>
      <c r="CJ520" s="172"/>
      <c r="CK520" s="172"/>
      <c r="CL520" s="172"/>
      <c r="CM520" s="172"/>
      <c r="CN520" s="172"/>
      <c r="CO520" s="172"/>
      <c r="CP520" s="172"/>
      <c r="CQ520" s="172"/>
      <c r="CR520" s="172"/>
      <c r="CS520" s="172"/>
      <c r="CT520" s="172"/>
      <c r="CU520" s="172"/>
      <c r="DA520" s="172"/>
      <c r="DG520" s="172"/>
      <c r="DI520" s="172"/>
      <c r="DJ520" s="172"/>
      <c r="DK520" s="172"/>
      <c r="DL520" s="172"/>
      <c r="DM520" s="172"/>
      <c r="DN520" s="172"/>
      <c r="DO520" s="172"/>
      <c r="DP520" s="172"/>
      <c r="DQ520" s="172"/>
      <c r="DR520" s="172"/>
      <c r="DS520" s="172"/>
      <c r="DT520" s="172"/>
      <c r="DU520" s="172"/>
      <c r="DV520" s="172"/>
      <c r="DW520" s="172"/>
      <c r="DX520" s="172"/>
      <c r="DZ520" s="172"/>
      <c r="EA520" s="172"/>
      <c r="EK520" s="172"/>
      <c r="EL520" s="172"/>
      <c r="EM520" s="172"/>
      <c r="EN520" s="172"/>
      <c r="EO520" s="172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  <c r="AML520"/>
      <c r="AMM520"/>
      <c r="AMN520"/>
      <c r="AMO520"/>
      <c r="AMP520"/>
      <c r="AMQ520"/>
      <c r="AMR520"/>
      <c r="AMS520"/>
      <c r="AMT520"/>
      <c r="AMU520"/>
      <c r="AMV520"/>
      <c r="AMW520"/>
      <c r="AMX520"/>
      <c r="AMY520"/>
      <c r="AMZ520"/>
      <c r="ANA520"/>
      <c r="ANB520"/>
      <c r="ANC520"/>
      <c r="AND520"/>
      <c r="ANE520"/>
      <c r="ANF520"/>
      <c r="ANG520"/>
      <c r="ANH520"/>
      <c r="ANI520"/>
      <c r="ANJ520"/>
    </row>
    <row r="521" spans="1:1050" x14ac:dyDescent="0.2">
      <c r="A521" s="694"/>
      <c r="D521" s="172"/>
      <c r="E521" s="172"/>
      <c r="F521" s="172"/>
      <c r="G521" s="172"/>
      <c r="H521" s="172"/>
      <c r="J521" s="172"/>
      <c r="K521" s="172"/>
      <c r="L521" s="172"/>
      <c r="M521" s="172"/>
      <c r="N521" s="172"/>
      <c r="O521" s="172"/>
      <c r="P521" s="172"/>
      <c r="Q521" s="172"/>
      <c r="R521" s="172"/>
      <c r="S521" s="172"/>
      <c r="T521" s="172"/>
      <c r="U521" s="172"/>
      <c r="V521" s="172"/>
      <c r="W521" s="172"/>
      <c r="X521" s="172"/>
      <c r="Y521" s="172"/>
      <c r="Z521" s="172"/>
      <c r="AA521" s="172"/>
      <c r="AB521" s="172"/>
      <c r="AC521" s="172"/>
      <c r="AD521" s="172"/>
      <c r="AE521" s="172"/>
      <c r="AF521" s="172"/>
      <c r="AG521" s="172"/>
      <c r="AH521" s="172"/>
      <c r="AI521" s="172"/>
      <c r="AJ521" s="172"/>
      <c r="AK521" s="172"/>
      <c r="AL521" s="172"/>
      <c r="AM521" s="172"/>
      <c r="AN521" s="172"/>
      <c r="AO521" s="172"/>
      <c r="AP521" s="172"/>
      <c r="AQ521" s="172"/>
      <c r="AR521" s="172"/>
      <c r="AS521" s="172"/>
      <c r="AT521" s="172"/>
      <c r="AU521" s="172"/>
      <c r="AV521" s="172"/>
      <c r="AW521" s="172"/>
      <c r="AX521" s="172"/>
      <c r="AY521" s="172"/>
      <c r="AZ521" s="172"/>
      <c r="BA521" s="172"/>
      <c r="BB521" s="172"/>
      <c r="BC521" s="172"/>
      <c r="BD521" s="172"/>
      <c r="BE521" s="172"/>
      <c r="BF521" s="172"/>
      <c r="BG521" s="172"/>
      <c r="BH521" s="172"/>
      <c r="BI521" s="172"/>
      <c r="BJ521" s="172"/>
      <c r="BK521" s="172"/>
      <c r="BL521" s="172"/>
      <c r="BM521" s="172"/>
      <c r="BN521" s="172"/>
      <c r="BO521" s="172"/>
      <c r="BP521" s="172"/>
      <c r="BQ521" s="172"/>
      <c r="BR521" s="172"/>
      <c r="BS521" s="172"/>
      <c r="BT521" s="172"/>
      <c r="BU521" s="172"/>
      <c r="BV521" s="172"/>
      <c r="BW521" s="172"/>
      <c r="BX521" s="172"/>
      <c r="BY521" s="172"/>
      <c r="BZ521" s="172"/>
      <c r="CA521" s="172"/>
      <c r="CB521" s="172"/>
      <c r="CC521" s="172"/>
      <c r="CD521" s="172"/>
      <c r="CE521" s="172"/>
      <c r="CF521" s="172"/>
      <c r="CG521" s="172"/>
      <c r="CH521" s="172"/>
      <c r="CI521" s="172"/>
      <c r="CJ521" s="172"/>
      <c r="CK521" s="172"/>
      <c r="CL521" s="172"/>
      <c r="CM521" s="172"/>
      <c r="CN521" s="172"/>
      <c r="CO521" s="172"/>
      <c r="CP521" s="172"/>
      <c r="CQ521" s="172"/>
      <c r="CR521" s="172"/>
      <c r="CS521" s="172"/>
      <c r="CT521" s="172"/>
      <c r="CU521" s="172"/>
      <c r="DA521" s="172"/>
      <c r="DG521" s="172"/>
      <c r="DI521" s="172"/>
      <c r="DJ521" s="172"/>
      <c r="DK521" s="172"/>
      <c r="DL521" s="172"/>
      <c r="DM521" s="172"/>
      <c r="DN521" s="172"/>
      <c r="DO521" s="172"/>
      <c r="DP521" s="172"/>
      <c r="DQ521" s="172"/>
      <c r="DR521" s="172"/>
      <c r="DS521" s="172"/>
      <c r="DT521" s="172"/>
      <c r="DU521" s="172"/>
      <c r="DV521" s="172"/>
      <c r="DW521" s="172"/>
      <c r="DX521" s="172"/>
      <c r="DZ521" s="172"/>
      <c r="EA521" s="172"/>
      <c r="EK521" s="172"/>
      <c r="EL521" s="172"/>
      <c r="EM521" s="172"/>
      <c r="EN521" s="172"/>
      <c r="EO521" s="172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  <c r="AMN521"/>
      <c r="AMO521"/>
      <c r="AMP521"/>
      <c r="AMQ521"/>
      <c r="AMR521"/>
      <c r="AMS521"/>
      <c r="AMT521"/>
      <c r="AMU521"/>
      <c r="AMV521"/>
      <c r="AMW521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</row>
    <row r="522" spans="1:1050" x14ac:dyDescent="0.2">
      <c r="A522" s="694"/>
      <c r="D522" s="172"/>
      <c r="E522" s="172"/>
      <c r="F522" s="172"/>
      <c r="G522" s="172"/>
      <c r="H522" s="172"/>
      <c r="J522" s="172"/>
      <c r="K522" s="172"/>
      <c r="L522" s="172"/>
      <c r="M522" s="172"/>
      <c r="N522" s="172"/>
      <c r="O522" s="172"/>
      <c r="P522" s="172"/>
      <c r="Q522" s="172"/>
      <c r="R522" s="172"/>
      <c r="S522" s="172"/>
      <c r="T522" s="172"/>
      <c r="U522" s="172"/>
      <c r="V522" s="172"/>
      <c r="W522" s="172"/>
      <c r="X522" s="172"/>
      <c r="Y522" s="172"/>
      <c r="Z522" s="172"/>
      <c r="AA522" s="172"/>
      <c r="AB522" s="172"/>
      <c r="AC522" s="172"/>
      <c r="AD522" s="172"/>
      <c r="AE522" s="172"/>
      <c r="AF522" s="172"/>
      <c r="AG522" s="172"/>
      <c r="AH522" s="172"/>
      <c r="AI522" s="172"/>
      <c r="AJ522" s="172"/>
      <c r="AK522" s="172"/>
      <c r="AL522" s="172"/>
      <c r="AM522" s="172"/>
      <c r="AN522" s="172"/>
      <c r="AO522" s="172"/>
      <c r="AP522" s="172"/>
      <c r="AQ522" s="172"/>
      <c r="AR522" s="172"/>
      <c r="AS522" s="172"/>
      <c r="AT522" s="172"/>
      <c r="AU522" s="172"/>
      <c r="AV522" s="172"/>
      <c r="AW522" s="172"/>
      <c r="AX522" s="172"/>
      <c r="AY522" s="172"/>
      <c r="AZ522" s="172"/>
      <c r="BA522" s="172"/>
      <c r="BB522" s="172"/>
      <c r="BC522" s="172"/>
      <c r="BD522" s="172"/>
      <c r="BE522" s="172"/>
      <c r="BF522" s="172"/>
      <c r="BG522" s="172"/>
      <c r="BH522" s="172"/>
      <c r="BI522" s="172"/>
      <c r="BJ522" s="172"/>
      <c r="BK522" s="172"/>
      <c r="BL522" s="172"/>
      <c r="BM522" s="172"/>
      <c r="BN522" s="172"/>
      <c r="BO522" s="172"/>
      <c r="BP522" s="172"/>
      <c r="BQ522" s="172"/>
      <c r="BR522" s="172"/>
      <c r="BS522" s="172"/>
      <c r="BT522" s="172"/>
      <c r="BU522" s="172"/>
      <c r="BV522" s="172"/>
      <c r="BW522" s="172"/>
      <c r="BX522" s="172"/>
      <c r="BY522" s="172"/>
      <c r="BZ522" s="172"/>
      <c r="CA522" s="172"/>
      <c r="CB522" s="172"/>
      <c r="CC522" s="172"/>
      <c r="CD522" s="172"/>
      <c r="CE522" s="172"/>
      <c r="CF522" s="172"/>
      <c r="CG522" s="172"/>
      <c r="CH522" s="172"/>
      <c r="CI522" s="172"/>
      <c r="CJ522" s="172"/>
      <c r="CK522" s="172"/>
      <c r="CL522" s="172"/>
      <c r="CM522" s="172"/>
      <c r="CN522" s="172"/>
      <c r="CO522" s="172"/>
      <c r="CP522" s="172"/>
      <c r="CQ522" s="172"/>
      <c r="CR522" s="172"/>
      <c r="CS522" s="172"/>
      <c r="CT522" s="172"/>
      <c r="CU522" s="172"/>
      <c r="DA522" s="172"/>
      <c r="DG522" s="172"/>
      <c r="DI522" s="172"/>
      <c r="DJ522" s="172"/>
      <c r="DK522" s="172"/>
      <c r="DL522" s="172"/>
      <c r="DM522" s="172"/>
      <c r="DN522" s="172"/>
      <c r="DO522" s="172"/>
      <c r="DP522" s="172"/>
      <c r="DQ522" s="172"/>
      <c r="DR522" s="172"/>
      <c r="DS522" s="172"/>
      <c r="DT522" s="172"/>
      <c r="DU522" s="172"/>
      <c r="DV522" s="172"/>
      <c r="DW522" s="172"/>
      <c r="DX522" s="172"/>
      <c r="DZ522" s="172"/>
      <c r="EA522" s="172"/>
      <c r="EK522" s="172"/>
      <c r="EL522" s="172"/>
      <c r="EM522" s="172"/>
      <c r="EN522" s="172"/>
      <c r="EO522" s="17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  <c r="AML522"/>
      <c r="AMM522"/>
      <c r="AMN522"/>
      <c r="AMO522"/>
      <c r="AMP522"/>
      <c r="AMQ522"/>
      <c r="AMR522"/>
      <c r="AMS522"/>
      <c r="AMT522"/>
      <c r="AMU522"/>
      <c r="AMV522"/>
      <c r="AMW522"/>
      <c r="AMX522"/>
      <c r="AMY522"/>
      <c r="AMZ522"/>
      <c r="ANA522"/>
      <c r="ANB522"/>
      <c r="ANC522"/>
      <c r="AND522"/>
      <c r="ANE522"/>
      <c r="ANF522"/>
      <c r="ANG522"/>
      <c r="ANH522"/>
      <c r="ANI522"/>
      <c r="ANJ522"/>
    </row>
    <row r="523" spans="1:1050" x14ac:dyDescent="0.2">
      <c r="A523" s="694"/>
      <c r="D523" s="172"/>
      <c r="E523" s="172"/>
      <c r="F523" s="172"/>
      <c r="G523" s="172"/>
      <c r="H523" s="172"/>
      <c r="J523" s="172"/>
      <c r="K523" s="172"/>
      <c r="L523" s="172"/>
      <c r="M523" s="172"/>
      <c r="N523" s="172"/>
      <c r="O523" s="172"/>
      <c r="P523" s="172"/>
      <c r="Q523" s="172"/>
      <c r="R523" s="172"/>
      <c r="S523" s="172"/>
      <c r="T523" s="172"/>
      <c r="U523" s="172"/>
      <c r="V523" s="172"/>
      <c r="W523" s="172"/>
      <c r="X523" s="172"/>
      <c r="Y523" s="172"/>
      <c r="Z523" s="172"/>
      <c r="AA523" s="172"/>
      <c r="AB523" s="172"/>
      <c r="AC523" s="172"/>
      <c r="AD523" s="172"/>
      <c r="AE523" s="172"/>
      <c r="AF523" s="172"/>
      <c r="AG523" s="172"/>
      <c r="AH523" s="172"/>
      <c r="AI523" s="172"/>
      <c r="AJ523" s="172"/>
      <c r="AK523" s="172"/>
      <c r="AL523" s="172"/>
      <c r="AM523" s="172"/>
      <c r="AN523" s="172"/>
      <c r="AO523" s="172"/>
      <c r="AP523" s="172"/>
      <c r="AQ523" s="172"/>
      <c r="AR523" s="172"/>
      <c r="AS523" s="172"/>
      <c r="AT523" s="172"/>
      <c r="AU523" s="172"/>
      <c r="AV523" s="172"/>
      <c r="AW523" s="172"/>
      <c r="AX523" s="172"/>
      <c r="AY523" s="172"/>
      <c r="AZ523" s="172"/>
      <c r="BA523" s="172"/>
      <c r="BB523" s="172"/>
      <c r="BC523" s="172"/>
      <c r="BD523" s="172"/>
      <c r="BE523" s="172"/>
      <c r="BF523" s="172"/>
      <c r="BG523" s="172"/>
      <c r="BH523" s="172"/>
      <c r="BI523" s="172"/>
      <c r="BJ523" s="172"/>
      <c r="BK523" s="172"/>
      <c r="BL523" s="172"/>
      <c r="BM523" s="172"/>
      <c r="BN523" s="172"/>
      <c r="BO523" s="172"/>
      <c r="BP523" s="172"/>
      <c r="BQ523" s="172"/>
      <c r="BR523" s="172"/>
      <c r="BS523" s="172"/>
      <c r="BT523" s="172"/>
      <c r="BU523" s="172"/>
      <c r="BV523" s="172"/>
      <c r="BW523" s="172"/>
      <c r="BX523" s="172"/>
      <c r="BY523" s="172"/>
      <c r="BZ523" s="172"/>
      <c r="CA523" s="172"/>
      <c r="CB523" s="172"/>
      <c r="CC523" s="172"/>
      <c r="CD523" s="172"/>
      <c r="CE523" s="172"/>
      <c r="CF523" s="172"/>
      <c r="CG523" s="172"/>
      <c r="CH523" s="172"/>
      <c r="CI523" s="172"/>
      <c r="CJ523" s="172"/>
      <c r="CK523" s="172"/>
      <c r="CL523" s="172"/>
      <c r="CM523" s="172"/>
      <c r="CN523" s="172"/>
      <c r="CO523" s="172"/>
      <c r="CP523" s="172"/>
      <c r="CQ523" s="172"/>
      <c r="CR523" s="172"/>
      <c r="CS523" s="172"/>
      <c r="CT523" s="172"/>
      <c r="CU523" s="172"/>
      <c r="DA523" s="172"/>
      <c r="DG523" s="172"/>
      <c r="DI523" s="172"/>
      <c r="DJ523" s="172"/>
      <c r="DK523" s="172"/>
      <c r="DL523" s="172"/>
      <c r="DM523" s="172"/>
      <c r="DN523" s="172"/>
      <c r="DO523" s="172"/>
      <c r="DP523" s="172"/>
      <c r="DQ523" s="172"/>
      <c r="DR523" s="172"/>
      <c r="DS523" s="172"/>
      <c r="DT523" s="172"/>
      <c r="DU523" s="172"/>
      <c r="DV523" s="172"/>
      <c r="DW523" s="172"/>
      <c r="DX523" s="172"/>
      <c r="DZ523" s="172"/>
      <c r="EA523" s="172"/>
      <c r="EK523" s="172"/>
      <c r="EL523" s="172"/>
      <c r="EM523" s="172"/>
      <c r="EN523" s="172"/>
      <c r="EO523" s="172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/>
      <c r="AML523"/>
      <c r="AMM523"/>
      <c r="AMN523"/>
      <c r="AMO523"/>
      <c r="AMP523"/>
      <c r="AMQ523"/>
      <c r="AMR523"/>
      <c r="AMS523"/>
      <c r="AMT523"/>
      <c r="AMU523"/>
      <c r="AMV523"/>
      <c r="AMW523"/>
      <c r="AMX523"/>
      <c r="AMY523"/>
      <c r="AMZ523"/>
      <c r="ANA523"/>
      <c r="ANB523"/>
      <c r="ANC523"/>
      <c r="AND523"/>
      <c r="ANE523"/>
      <c r="ANF523"/>
      <c r="ANG523"/>
      <c r="ANH523"/>
      <c r="ANI523"/>
      <c r="ANJ523"/>
    </row>
    <row r="524" spans="1:1050" x14ac:dyDescent="0.2">
      <c r="A524" s="694"/>
      <c r="D524" s="172"/>
      <c r="E524" s="172"/>
      <c r="F524" s="172"/>
      <c r="G524" s="172"/>
      <c r="H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2"/>
      <c r="Z524" s="172"/>
      <c r="AA524" s="172"/>
      <c r="AB524" s="172"/>
      <c r="AC524" s="172"/>
      <c r="AD524" s="172"/>
      <c r="AE524" s="172"/>
      <c r="AF524" s="172"/>
      <c r="AG524" s="172"/>
      <c r="AH524" s="172"/>
      <c r="AI524" s="172"/>
      <c r="AJ524" s="172"/>
      <c r="AK524" s="172"/>
      <c r="AL524" s="172"/>
      <c r="AM524" s="172"/>
      <c r="AN524" s="172"/>
      <c r="AO524" s="172"/>
      <c r="AP524" s="172"/>
      <c r="AQ524" s="172"/>
      <c r="AR524" s="172"/>
      <c r="AS524" s="172"/>
      <c r="AT524" s="172"/>
      <c r="AU524" s="172"/>
      <c r="AV524" s="172"/>
      <c r="AW524" s="172"/>
      <c r="AX524" s="172"/>
      <c r="AY524" s="172"/>
      <c r="AZ524" s="172"/>
      <c r="BA524" s="172"/>
      <c r="BB524" s="172"/>
      <c r="BC524" s="172"/>
      <c r="BD524" s="172"/>
      <c r="BE524" s="172"/>
      <c r="BF524" s="172"/>
      <c r="BG524" s="172"/>
      <c r="BH524" s="172"/>
      <c r="BI524" s="172"/>
      <c r="BJ524" s="172"/>
      <c r="BK524" s="172"/>
      <c r="BL524" s="172"/>
      <c r="BM524" s="172"/>
      <c r="BN524" s="172"/>
      <c r="BO524" s="172"/>
      <c r="BP524" s="172"/>
      <c r="BQ524" s="172"/>
      <c r="BR524" s="172"/>
      <c r="BS524" s="172"/>
      <c r="BT524" s="172"/>
      <c r="BU524" s="172"/>
      <c r="BV524" s="172"/>
      <c r="BW524" s="172"/>
      <c r="BX524" s="172"/>
      <c r="BY524" s="172"/>
      <c r="BZ524" s="172"/>
      <c r="CA524" s="172"/>
      <c r="CB524" s="172"/>
      <c r="CC524" s="172"/>
      <c r="CD524" s="172"/>
      <c r="CE524" s="172"/>
      <c r="CF524" s="172"/>
      <c r="CG524" s="172"/>
      <c r="CH524" s="172"/>
      <c r="CI524" s="172"/>
      <c r="CJ524" s="172"/>
      <c r="CK524" s="172"/>
      <c r="CL524" s="172"/>
      <c r="CM524" s="172"/>
      <c r="CN524" s="172"/>
      <c r="CO524" s="172"/>
      <c r="CP524" s="172"/>
      <c r="CQ524" s="172"/>
      <c r="CR524" s="172"/>
      <c r="CS524" s="172"/>
      <c r="CT524" s="172"/>
      <c r="CU524" s="172"/>
      <c r="DA524" s="172"/>
      <c r="DG524" s="172"/>
      <c r="DI524" s="172"/>
      <c r="DJ524" s="172"/>
      <c r="DK524" s="172"/>
      <c r="DL524" s="172"/>
      <c r="DM524" s="172"/>
      <c r="DN524" s="172"/>
      <c r="DO524" s="172"/>
      <c r="DP524" s="172"/>
      <c r="DQ524" s="172"/>
      <c r="DR524" s="172"/>
      <c r="DS524" s="172"/>
      <c r="DT524" s="172"/>
      <c r="DU524" s="172"/>
      <c r="DV524" s="172"/>
      <c r="DW524" s="172"/>
      <c r="DX524" s="172"/>
      <c r="DZ524" s="172"/>
      <c r="EA524" s="172"/>
      <c r="EK524" s="172"/>
      <c r="EL524" s="172"/>
      <c r="EM524" s="172"/>
      <c r="EN524" s="172"/>
      <c r="EO524" s="172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  <c r="AML524"/>
      <c r="AMM524"/>
      <c r="AMN524"/>
      <c r="AMO524"/>
      <c r="AMP524"/>
      <c r="AMQ524"/>
      <c r="AMR524"/>
      <c r="AMS524"/>
      <c r="AMT524"/>
      <c r="AMU524"/>
      <c r="AMV524"/>
      <c r="AMW524"/>
      <c r="AMX524"/>
      <c r="AMY524"/>
      <c r="AMZ524"/>
      <c r="ANA524"/>
      <c r="ANB524"/>
      <c r="ANC524"/>
      <c r="AND524"/>
      <c r="ANE524"/>
      <c r="ANF524"/>
      <c r="ANG524"/>
      <c r="ANH524"/>
      <c r="ANI524"/>
      <c r="ANJ524"/>
    </row>
    <row r="525" spans="1:1050" x14ac:dyDescent="0.2">
      <c r="A525" s="694"/>
      <c r="D525" s="172"/>
      <c r="E525" s="172"/>
      <c r="F525" s="172"/>
      <c r="G525" s="172"/>
      <c r="H525" s="172"/>
      <c r="J525" s="172"/>
      <c r="K525" s="172"/>
      <c r="L525" s="172"/>
      <c r="M525" s="172"/>
      <c r="N525" s="172"/>
      <c r="O525" s="172"/>
      <c r="P525" s="172"/>
      <c r="Q525" s="172"/>
      <c r="R525" s="172"/>
      <c r="S525" s="172"/>
      <c r="T525" s="172"/>
      <c r="U525" s="172"/>
      <c r="V525" s="172"/>
      <c r="W525" s="172"/>
      <c r="X525" s="172"/>
      <c r="Y525" s="172"/>
      <c r="Z525" s="172"/>
      <c r="AA525" s="172"/>
      <c r="AB525" s="172"/>
      <c r="AC525" s="172"/>
      <c r="AD525" s="172"/>
      <c r="AE525" s="172"/>
      <c r="AF525" s="172"/>
      <c r="AG525" s="172"/>
      <c r="AH525" s="172"/>
      <c r="AI525" s="172"/>
      <c r="AJ525" s="172"/>
      <c r="AK525" s="172"/>
      <c r="AL525" s="172"/>
      <c r="AM525" s="172"/>
      <c r="AN525" s="172"/>
      <c r="AO525" s="172"/>
      <c r="AP525" s="172"/>
      <c r="AQ525" s="172"/>
      <c r="AR525" s="172"/>
      <c r="AS525" s="172"/>
      <c r="AT525" s="172"/>
      <c r="AU525" s="172"/>
      <c r="AV525" s="172"/>
      <c r="AW525" s="172"/>
      <c r="AX525" s="172"/>
      <c r="AY525" s="172"/>
      <c r="AZ525" s="172"/>
      <c r="BA525" s="172"/>
      <c r="BB525" s="172"/>
      <c r="BC525" s="172"/>
      <c r="BD525" s="172"/>
      <c r="BE525" s="172"/>
      <c r="BF525" s="172"/>
      <c r="BG525" s="172"/>
      <c r="BH525" s="172"/>
      <c r="BI525" s="172"/>
      <c r="BJ525" s="172"/>
      <c r="BK525" s="172"/>
      <c r="BL525" s="172"/>
      <c r="BM525" s="172"/>
      <c r="BN525" s="172"/>
      <c r="BO525" s="172"/>
      <c r="BP525" s="172"/>
      <c r="BQ525" s="172"/>
      <c r="BR525" s="172"/>
      <c r="BS525" s="172"/>
      <c r="BT525" s="172"/>
      <c r="BU525" s="172"/>
      <c r="BV525" s="172"/>
      <c r="BW525" s="172"/>
      <c r="BX525" s="172"/>
      <c r="BY525" s="172"/>
      <c r="BZ525" s="172"/>
      <c r="CA525" s="172"/>
      <c r="CB525" s="172"/>
      <c r="CC525" s="172"/>
      <c r="CD525" s="172"/>
      <c r="CE525" s="172"/>
      <c r="CF525" s="172"/>
      <c r="CG525" s="172"/>
      <c r="CH525" s="172"/>
      <c r="CI525" s="172"/>
      <c r="CJ525" s="172"/>
      <c r="CK525" s="172"/>
      <c r="CL525" s="172"/>
      <c r="CM525" s="172"/>
      <c r="CN525" s="172"/>
      <c r="CO525" s="172"/>
      <c r="CP525" s="172"/>
      <c r="CQ525" s="172"/>
      <c r="CR525" s="172"/>
      <c r="CS525" s="172"/>
      <c r="CT525" s="172"/>
      <c r="CU525" s="172"/>
      <c r="DA525" s="172"/>
      <c r="DG525" s="172"/>
      <c r="DI525" s="172"/>
      <c r="DJ525" s="172"/>
      <c r="DK525" s="172"/>
      <c r="DL525" s="172"/>
      <c r="DM525" s="172"/>
      <c r="DN525" s="172"/>
      <c r="DO525" s="172"/>
      <c r="DP525" s="172"/>
      <c r="DQ525" s="172"/>
      <c r="DR525" s="172"/>
      <c r="DS525" s="172"/>
      <c r="DT525" s="172"/>
      <c r="DU525" s="172"/>
      <c r="DV525" s="172"/>
      <c r="DW525" s="172"/>
      <c r="DX525" s="172"/>
      <c r="DZ525" s="172"/>
      <c r="EA525" s="172"/>
      <c r="EK525" s="172"/>
      <c r="EL525" s="172"/>
      <c r="EM525" s="172"/>
      <c r="EN525" s="172"/>
      <c r="EO525" s="172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  <c r="AML525"/>
      <c r="AMM525"/>
      <c r="AMN525"/>
      <c r="AMO525"/>
      <c r="AMP525"/>
      <c r="AMQ525"/>
      <c r="AMR525"/>
      <c r="AMS525"/>
      <c r="AMT525"/>
      <c r="AMU525"/>
      <c r="AMV525"/>
      <c r="AMW525"/>
      <c r="AMX525"/>
      <c r="AMY525"/>
      <c r="AMZ525"/>
      <c r="ANA525"/>
      <c r="ANB525"/>
      <c r="ANC525"/>
      <c r="AND525"/>
      <c r="ANE525"/>
      <c r="ANF525"/>
      <c r="ANG525"/>
      <c r="ANH525"/>
      <c r="ANI525"/>
      <c r="ANJ525"/>
    </row>
    <row r="526" spans="1:1050" x14ac:dyDescent="0.2">
      <c r="A526" s="694"/>
      <c r="D526" s="172"/>
      <c r="E526" s="172"/>
      <c r="F526" s="172"/>
      <c r="G526" s="172"/>
      <c r="H526" s="172"/>
      <c r="J526" s="172"/>
      <c r="K526" s="172"/>
      <c r="L526" s="172"/>
      <c r="M526" s="172"/>
      <c r="N526" s="172"/>
      <c r="O526" s="172"/>
      <c r="P526" s="172"/>
      <c r="Q526" s="172"/>
      <c r="R526" s="172"/>
      <c r="S526" s="172"/>
      <c r="T526" s="172"/>
      <c r="U526" s="172"/>
      <c r="V526" s="172"/>
      <c r="W526" s="172"/>
      <c r="X526" s="172"/>
      <c r="Y526" s="172"/>
      <c r="Z526" s="172"/>
      <c r="AA526" s="172"/>
      <c r="AB526" s="172"/>
      <c r="AC526" s="172"/>
      <c r="AD526" s="172"/>
      <c r="AE526" s="172"/>
      <c r="AF526" s="172"/>
      <c r="AG526" s="172"/>
      <c r="AH526" s="172"/>
      <c r="AI526" s="172"/>
      <c r="AJ526" s="172"/>
      <c r="AK526" s="172"/>
      <c r="AL526" s="172"/>
      <c r="AM526" s="172"/>
      <c r="AN526" s="172"/>
      <c r="AO526" s="172"/>
      <c r="AP526" s="172"/>
      <c r="AQ526" s="172"/>
      <c r="AR526" s="172"/>
      <c r="AS526" s="172"/>
      <c r="AT526" s="172"/>
      <c r="AU526" s="172"/>
      <c r="AV526" s="172"/>
      <c r="AW526" s="172"/>
      <c r="AX526" s="172"/>
      <c r="AY526" s="172"/>
      <c r="AZ526" s="172"/>
      <c r="BA526" s="172"/>
      <c r="BB526" s="172"/>
      <c r="BC526" s="172"/>
      <c r="BD526" s="172"/>
      <c r="BE526" s="172"/>
      <c r="BF526" s="172"/>
      <c r="BG526" s="172"/>
      <c r="BH526" s="172"/>
      <c r="BI526" s="172"/>
      <c r="BJ526" s="172"/>
      <c r="BK526" s="172"/>
      <c r="BL526" s="172"/>
      <c r="BM526" s="172"/>
      <c r="BN526" s="172"/>
      <c r="BO526" s="172"/>
      <c r="BP526" s="172"/>
      <c r="BQ526" s="172"/>
      <c r="BR526" s="172"/>
      <c r="BS526" s="172"/>
      <c r="BT526" s="172"/>
      <c r="BU526" s="172"/>
      <c r="BV526" s="172"/>
      <c r="BW526" s="172"/>
      <c r="BX526" s="172"/>
      <c r="BY526" s="172"/>
      <c r="BZ526" s="172"/>
      <c r="CA526" s="172"/>
      <c r="CB526" s="172"/>
      <c r="CC526" s="172"/>
      <c r="CD526" s="172"/>
      <c r="CE526" s="172"/>
      <c r="CF526" s="172"/>
      <c r="CG526" s="172"/>
      <c r="CH526" s="172"/>
      <c r="CI526" s="172"/>
      <c r="CJ526" s="172"/>
      <c r="CK526" s="172"/>
      <c r="CL526" s="172"/>
      <c r="CM526" s="172"/>
      <c r="CN526" s="172"/>
      <c r="CO526" s="172"/>
      <c r="CP526" s="172"/>
      <c r="CQ526" s="172"/>
      <c r="CR526" s="172"/>
      <c r="CS526" s="172"/>
      <c r="CT526" s="172"/>
      <c r="CU526" s="172"/>
      <c r="DA526" s="172"/>
      <c r="DG526" s="172"/>
      <c r="DI526" s="172"/>
      <c r="DJ526" s="172"/>
      <c r="DK526" s="172"/>
      <c r="DL526" s="172"/>
      <c r="DM526" s="172"/>
      <c r="DN526" s="172"/>
      <c r="DO526" s="172"/>
      <c r="DP526" s="172"/>
      <c r="DQ526" s="172"/>
      <c r="DR526" s="172"/>
      <c r="DS526" s="172"/>
      <c r="DT526" s="172"/>
      <c r="DU526" s="172"/>
      <c r="DV526" s="172"/>
      <c r="DW526" s="172"/>
      <c r="DX526" s="172"/>
      <c r="DZ526" s="172"/>
      <c r="EA526" s="172"/>
      <c r="EK526" s="172"/>
      <c r="EL526" s="172"/>
      <c r="EM526" s="172"/>
      <c r="EN526" s="172"/>
      <c r="EO526" s="172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  <c r="AML526"/>
      <c r="AMM526"/>
      <c r="AMN526"/>
      <c r="AMO526"/>
      <c r="AMP526"/>
      <c r="AMQ526"/>
      <c r="AMR526"/>
      <c r="AMS526"/>
      <c r="AMT526"/>
      <c r="AMU526"/>
      <c r="AMV526"/>
      <c r="AMW526"/>
      <c r="AMX526"/>
      <c r="AMY526"/>
      <c r="AMZ526"/>
      <c r="ANA526"/>
      <c r="ANB526"/>
      <c r="ANC526"/>
      <c r="AND526"/>
      <c r="ANE526"/>
      <c r="ANF526"/>
      <c r="ANG526"/>
      <c r="ANH526"/>
      <c r="ANI526"/>
      <c r="ANJ526"/>
    </row>
    <row r="527" spans="1:1050" x14ac:dyDescent="0.2">
      <c r="A527" s="694"/>
      <c r="D527" s="172"/>
      <c r="E527" s="172"/>
      <c r="F527" s="172"/>
      <c r="G527" s="172"/>
      <c r="H527" s="172"/>
      <c r="J527" s="172"/>
      <c r="K527" s="172"/>
      <c r="L527" s="172"/>
      <c r="M527" s="172"/>
      <c r="N527" s="172"/>
      <c r="O527" s="172"/>
      <c r="P527" s="172"/>
      <c r="Q527" s="172"/>
      <c r="R527" s="172"/>
      <c r="S527" s="172"/>
      <c r="T527" s="172"/>
      <c r="U527" s="172"/>
      <c r="V527" s="172"/>
      <c r="W527" s="172"/>
      <c r="X527" s="172"/>
      <c r="Y527" s="172"/>
      <c r="Z527" s="172"/>
      <c r="AA527" s="172"/>
      <c r="AB527" s="172"/>
      <c r="AC527" s="172"/>
      <c r="AD527" s="172"/>
      <c r="AE527" s="172"/>
      <c r="AF527" s="172"/>
      <c r="AG527" s="172"/>
      <c r="AH527" s="172"/>
      <c r="AI527" s="172"/>
      <c r="AJ527" s="172"/>
      <c r="AK527" s="172"/>
      <c r="AL527" s="172"/>
      <c r="AM527" s="172"/>
      <c r="AN527" s="172"/>
      <c r="AO527" s="172"/>
      <c r="AP527" s="172"/>
      <c r="AQ527" s="172"/>
      <c r="AR527" s="172"/>
      <c r="AS527" s="172"/>
      <c r="AT527" s="172"/>
      <c r="AU527" s="172"/>
      <c r="AV527" s="172"/>
      <c r="AW527" s="172"/>
      <c r="AX527" s="172"/>
      <c r="AY527" s="172"/>
      <c r="AZ527" s="172"/>
      <c r="BA527" s="172"/>
      <c r="BB527" s="172"/>
      <c r="BC527" s="172"/>
      <c r="BD527" s="172"/>
      <c r="BE527" s="172"/>
      <c r="BF527" s="172"/>
      <c r="BG527" s="172"/>
      <c r="BH527" s="172"/>
      <c r="BI527" s="172"/>
      <c r="BJ527" s="172"/>
      <c r="BK527" s="172"/>
      <c r="BL527" s="172"/>
      <c r="BM527" s="172"/>
      <c r="BN527" s="172"/>
      <c r="BO527" s="172"/>
      <c r="BP527" s="172"/>
      <c r="BQ527" s="172"/>
      <c r="BR527" s="172"/>
      <c r="BS527" s="172"/>
      <c r="BT527" s="172"/>
      <c r="BU527" s="172"/>
      <c r="BV527" s="172"/>
      <c r="BW527" s="172"/>
      <c r="BX527" s="172"/>
      <c r="BY527" s="172"/>
      <c r="BZ527" s="172"/>
      <c r="CA527" s="172"/>
      <c r="CB527" s="172"/>
      <c r="CC527" s="172"/>
      <c r="CD527" s="172"/>
      <c r="CE527" s="172"/>
      <c r="CF527" s="172"/>
      <c r="CG527" s="172"/>
      <c r="CH527" s="172"/>
      <c r="CI527" s="172"/>
      <c r="CJ527" s="172"/>
      <c r="CK527" s="172"/>
      <c r="CL527" s="172"/>
      <c r="CM527" s="172"/>
      <c r="CN527" s="172"/>
      <c r="CO527" s="172"/>
      <c r="CP527" s="172"/>
      <c r="CQ527" s="172"/>
      <c r="CR527" s="172"/>
      <c r="CS527" s="172"/>
      <c r="CT527" s="172"/>
      <c r="CU527" s="172"/>
      <c r="DA527" s="172"/>
      <c r="DG527" s="172"/>
      <c r="DI527" s="172"/>
      <c r="DJ527" s="172"/>
      <c r="DK527" s="172"/>
      <c r="DL527" s="172"/>
      <c r="DM527" s="172"/>
      <c r="DN527" s="172"/>
      <c r="DO527" s="172"/>
      <c r="DP527" s="172"/>
      <c r="DQ527" s="172"/>
      <c r="DR527" s="172"/>
      <c r="DS527" s="172"/>
      <c r="DT527" s="172"/>
      <c r="DU527" s="172"/>
      <c r="DV527" s="172"/>
      <c r="DW527" s="172"/>
      <c r="DX527" s="172"/>
      <c r="DZ527" s="172"/>
      <c r="EA527" s="172"/>
      <c r="EK527" s="172"/>
      <c r="EL527" s="172"/>
      <c r="EM527" s="172"/>
      <c r="EN527" s="172"/>
      <c r="EO527" s="172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</row>
    <row r="528" spans="1:1050" x14ac:dyDescent="0.2">
      <c r="A528" s="694"/>
      <c r="D528" s="172"/>
      <c r="E528" s="172"/>
      <c r="F528" s="172"/>
      <c r="G528" s="172"/>
      <c r="H528" s="172"/>
      <c r="J528" s="172"/>
      <c r="K528" s="172"/>
      <c r="L528" s="172"/>
      <c r="M528" s="172"/>
      <c r="N528" s="172"/>
      <c r="O528" s="172"/>
      <c r="P528" s="172"/>
      <c r="Q528" s="172"/>
      <c r="R528" s="172"/>
      <c r="S528" s="172"/>
      <c r="T528" s="172"/>
      <c r="U528" s="172"/>
      <c r="V528" s="172"/>
      <c r="W528" s="172"/>
      <c r="X528" s="172"/>
      <c r="Y528" s="172"/>
      <c r="Z528" s="172"/>
      <c r="AA528" s="172"/>
      <c r="AB528" s="172"/>
      <c r="AC528" s="172"/>
      <c r="AD528" s="172"/>
      <c r="AE528" s="172"/>
      <c r="AF528" s="172"/>
      <c r="AG528" s="172"/>
      <c r="AH528" s="172"/>
      <c r="AI528" s="172"/>
      <c r="AJ528" s="172"/>
      <c r="AK528" s="172"/>
      <c r="AL528" s="172"/>
      <c r="AM528" s="172"/>
      <c r="AN528" s="172"/>
      <c r="AO528" s="172"/>
      <c r="AP528" s="172"/>
      <c r="AQ528" s="172"/>
      <c r="AR528" s="172"/>
      <c r="AS528" s="172"/>
      <c r="AT528" s="172"/>
      <c r="AU528" s="172"/>
      <c r="AV528" s="172"/>
      <c r="AW528" s="172"/>
      <c r="AX528" s="172"/>
      <c r="AY528" s="172"/>
      <c r="AZ528" s="172"/>
      <c r="BA528" s="172"/>
      <c r="BB528" s="172"/>
      <c r="BC528" s="172"/>
      <c r="BD528" s="172"/>
      <c r="BE528" s="172"/>
      <c r="BF528" s="172"/>
      <c r="BG528" s="172"/>
      <c r="BH528" s="172"/>
      <c r="BI528" s="172"/>
      <c r="BJ528" s="172"/>
      <c r="BK528" s="172"/>
      <c r="BL528" s="172"/>
      <c r="BM528" s="172"/>
      <c r="BN528" s="172"/>
      <c r="BO528" s="172"/>
      <c r="BP528" s="172"/>
      <c r="BQ528" s="172"/>
      <c r="BR528" s="172"/>
      <c r="BS528" s="172"/>
      <c r="BT528" s="172"/>
      <c r="BU528" s="172"/>
      <c r="BV528" s="172"/>
      <c r="BW528" s="172"/>
      <c r="BX528" s="172"/>
      <c r="BY528" s="172"/>
      <c r="BZ528" s="172"/>
      <c r="CA528" s="172"/>
      <c r="CB528" s="172"/>
      <c r="CC528" s="172"/>
      <c r="CD528" s="172"/>
      <c r="CE528" s="172"/>
      <c r="CF528" s="172"/>
      <c r="CG528" s="172"/>
      <c r="CH528" s="172"/>
      <c r="CI528" s="172"/>
      <c r="CJ528" s="172"/>
      <c r="CK528" s="172"/>
      <c r="CL528" s="172"/>
      <c r="CM528" s="172"/>
      <c r="CN528" s="172"/>
      <c r="CO528" s="172"/>
      <c r="CP528" s="172"/>
      <c r="CQ528" s="172"/>
      <c r="CR528" s="172"/>
      <c r="CS528" s="172"/>
      <c r="CT528" s="172"/>
      <c r="CU528" s="172"/>
      <c r="DA528" s="172"/>
      <c r="DG528" s="172"/>
      <c r="DI528" s="172"/>
      <c r="DJ528" s="172"/>
      <c r="DK528" s="172"/>
      <c r="DL528" s="172"/>
      <c r="DM528" s="172"/>
      <c r="DN528" s="172"/>
      <c r="DO528" s="172"/>
      <c r="DP528" s="172"/>
      <c r="DQ528" s="172"/>
      <c r="DR528" s="172"/>
      <c r="DS528" s="172"/>
      <c r="DT528" s="172"/>
      <c r="DU528" s="172"/>
      <c r="DV528" s="172"/>
      <c r="DW528" s="172"/>
      <c r="DX528" s="172"/>
      <c r="DZ528" s="172"/>
      <c r="EA528" s="172"/>
      <c r="EK528" s="172"/>
      <c r="EL528" s="172"/>
      <c r="EM528" s="172"/>
      <c r="EN528" s="172"/>
      <c r="EO528" s="172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  <c r="AML528"/>
      <c r="AMM528"/>
      <c r="AMN528"/>
      <c r="AMO528"/>
      <c r="AMP528"/>
      <c r="AMQ528"/>
      <c r="AMR528"/>
      <c r="AMS528"/>
      <c r="AMT528"/>
      <c r="AMU528"/>
      <c r="AMV528"/>
      <c r="AMW528"/>
      <c r="AMX528"/>
      <c r="AMY528"/>
      <c r="AMZ528"/>
      <c r="ANA528"/>
      <c r="ANB528"/>
      <c r="ANC528"/>
      <c r="AND528"/>
      <c r="ANE528"/>
      <c r="ANF528"/>
      <c r="ANG528"/>
      <c r="ANH528"/>
      <c r="ANI528"/>
      <c r="ANJ528"/>
    </row>
    <row r="529" spans="1:1050" x14ac:dyDescent="0.2">
      <c r="A529" s="694"/>
      <c r="D529" s="172"/>
      <c r="E529" s="172"/>
      <c r="F529" s="172"/>
      <c r="G529" s="172"/>
      <c r="H529" s="172"/>
      <c r="J529" s="172"/>
      <c r="K529" s="172"/>
      <c r="L529" s="172"/>
      <c r="M529" s="172"/>
      <c r="N529" s="172"/>
      <c r="O529" s="172"/>
      <c r="P529" s="172"/>
      <c r="Q529" s="172"/>
      <c r="R529" s="172"/>
      <c r="S529" s="172"/>
      <c r="T529" s="172"/>
      <c r="U529" s="172"/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2"/>
      <c r="AF529" s="172"/>
      <c r="AG529" s="172"/>
      <c r="AH529" s="172"/>
      <c r="AI529" s="172"/>
      <c r="AJ529" s="172"/>
      <c r="AK529" s="172"/>
      <c r="AL529" s="172"/>
      <c r="AM529" s="172"/>
      <c r="AN529" s="172"/>
      <c r="AO529" s="172"/>
      <c r="AP529" s="172"/>
      <c r="AQ529" s="172"/>
      <c r="AR529" s="172"/>
      <c r="AS529" s="172"/>
      <c r="AT529" s="172"/>
      <c r="AU529" s="172"/>
      <c r="AV529" s="172"/>
      <c r="AW529" s="172"/>
      <c r="AX529" s="172"/>
      <c r="AY529" s="172"/>
      <c r="AZ529" s="172"/>
      <c r="BA529" s="172"/>
      <c r="BB529" s="172"/>
      <c r="BC529" s="172"/>
      <c r="BD529" s="172"/>
      <c r="BE529" s="172"/>
      <c r="BF529" s="172"/>
      <c r="BG529" s="172"/>
      <c r="BH529" s="172"/>
      <c r="BI529" s="172"/>
      <c r="BJ529" s="172"/>
      <c r="BK529" s="172"/>
      <c r="BL529" s="172"/>
      <c r="BM529" s="172"/>
      <c r="BN529" s="172"/>
      <c r="BO529" s="172"/>
      <c r="BP529" s="172"/>
      <c r="BQ529" s="172"/>
      <c r="BR529" s="172"/>
      <c r="BS529" s="172"/>
      <c r="BT529" s="172"/>
      <c r="BU529" s="172"/>
      <c r="BV529" s="172"/>
      <c r="BW529" s="172"/>
      <c r="BX529" s="172"/>
      <c r="BY529" s="172"/>
      <c r="BZ529" s="172"/>
      <c r="CA529" s="172"/>
      <c r="CB529" s="172"/>
      <c r="CC529" s="172"/>
      <c r="CD529" s="172"/>
      <c r="CE529" s="172"/>
      <c r="CF529" s="172"/>
      <c r="CG529" s="172"/>
      <c r="CH529" s="172"/>
      <c r="CI529" s="172"/>
      <c r="CJ529" s="172"/>
      <c r="CK529" s="172"/>
      <c r="CL529" s="172"/>
      <c r="CM529" s="172"/>
      <c r="CN529" s="172"/>
      <c r="CO529" s="172"/>
      <c r="CP529" s="172"/>
      <c r="CQ529" s="172"/>
      <c r="CR529" s="172"/>
      <c r="CS529" s="172"/>
      <c r="CT529" s="172"/>
      <c r="CU529" s="172"/>
      <c r="DA529" s="172"/>
      <c r="DG529" s="172"/>
      <c r="DI529" s="172"/>
      <c r="DJ529" s="172"/>
      <c r="DK529" s="172"/>
      <c r="DL529" s="172"/>
      <c r="DM529" s="172"/>
      <c r="DN529" s="172"/>
      <c r="DO529" s="172"/>
      <c r="DP529" s="172"/>
      <c r="DQ529" s="172"/>
      <c r="DR529" s="172"/>
      <c r="DS529" s="172"/>
      <c r="DT529" s="172"/>
      <c r="DU529" s="172"/>
      <c r="DV529" s="172"/>
      <c r="DW529" s="172"/>
      <c r="DX529" s="172"/>
      <c r="DZ529" s="172"/>
      <c r="EA529" s="172"/>
      <c r="EK529" s="172"/>
      <c r="EL529" s="172"/>
      <c r="EM529" s="172"/>
      <c r="EN529" s="172"/>
      <c r="EO529" s="172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  <c r="AML529"/>
      <c r="AMM529"/>
      <c r="AMN529"/>
      <c r="AMO529"/>
      <c r="AMP529"/>
      <c r="AMQ529"/>
      <c r="AMR529"/>
      <c r="AMS529"/>
      <c r="AMT529"/>
      <c r="AMU529"/>
      <c r="AMV529"/>
      <c r="AMW529"/>
      <c r="AMX529"/>
      <c r="AMY529"/>
      <c r="AMZ529"/>
      <c r="ANA529"/>
      <c r="ANB529"/>
      <c r="ANC529"/>
      <c r="AND529"/>
      <c r="ANE529"/>
      <c r="ANF529"/>
      <c r="ANG529"/>
      <c r="ANH529"/>
      <c r="ANI529"/>
      <c r="ANJ529"/>
    </row>
    <row r="530" spans="1:1050" x14ac:dyDescent="0.2">
      <c r="A530" s="694"/>
      <c r="D530" s="172"/>
      <c r="E530" s="172"/>
      <c r="F530" s="172"/>
      <c r="G530" s="172"/>
      <c r="H530" s="172"/>
      <c r="J530" s="172"/>
      <c r="K530" s="172"/>
      <c r="L530" s="172"/>
      <c r="M530" s="172"/>
      <c r="N530" s="172"/>
      <c r="O530" s="172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172"/>
      <c r="AQ530" s="172"/>
      <c r="AR530" s="172"/>
      <c r="AS530" s="172"/>
      <c r="AT530" s="172"/>
      <c r="AU530" s="172"/>
      <c r="AV530" s="172"/>
      <c r="AW530" s="172"/>
      <c r="AX530" s="172"/>
      <c r="AY530" s="172"/>
      <c r="AZ530" s="172"/>
      <c r="BA530" s="172"/>
      <c r="BB530" s="172"/>
      <c r="BC530" s="172"/>
      <c r="BD530" s="172"/>
      <c r="BE530" s="172"/>
      <c r="BF530" s="172"/>
      <c r="BG530" s="172"/>
      <c r="BH530" s="172"/>
      <c r="BI530" s="172"/>
      <c r="BJ530" s="172"/>
      <c r="BK530" s="172"/>
      <c r="BL530" s="172"/>
      <c r="BM530" s="172"/>
      <c r="BN530" s="172"/>
      <c r="BO530" s="172"/>
      <c r="BP530" s="172"/>
      <c r="BQ530" s="172"/>
      <c r="BR530" s="172"/>
      <c r="BS530" s="172"/>
      <c r="BT530" s="172"/>
      <c r="BU530" s="172"/>
      <c r="BV530" s="172"/>
      <c r="BW530" s="172"/>
      <c r="BX530" s="172"/>
      <c r="BY530" s="172"/>
      <c r="BZ530" s="172"/>
      <c r="CA530" s="172"/>
      <c r="CB530" s="172"/>
      <c r="CC530" s="172"/>
      <c r="CD530" s="172"/>
      <c r="CE530" s="172"/>
      <c r="CF530" s="172"/>
      <c r="CG530" s="172"/>
      <c r="CH530" s="172"/>
      <c r="CI530" s="172"/>
      <c r="CJ530" s="172"/>
      <c r="CK530" s="172"/>
      <c r="CL530" s="172"/>
      <c r="CM530" s="172"/>
      <c r="CN530" s="172"/>
      <c r="CO530" s="172"/>
      <c r="CP530" s="172"/>
      <c r="CQ530" s="172"/>
      <c r="CR530" s="172"/>
      <c r="CS530" s="172"/>
      <c r="CT530" s="172"/>
      <c r="CU530" s="172"/>
      <c r="DA530" s="172"/>
      <c r="DG530" s="172"/>
      <c r="DI530" s="172"/>
      <c r="DJ530" s="172"/>
      <c r="DK530" s="172"/>
      <c r="DL530" s="172"/>
      <c r="DM530" s="172"/>
      <c r="DN530" s="172"/>
      <c r="DO530" s="172"/>
      <c r="DP530" s="172"/>
      <c r="DQ530" s="172"/>
      <c r="DR530" s="172"/>
      <c r="DS530" s="172"/>
      <c r="DT530" s="172"/>
      <c r="DU530" s="172"/>
      <c r="DV530" s="172"/>
      <c r="DW530" s="172"/>
      <c r="DX530" s="172"/>
      <c r="DZ530" s="172"/>
      <c r="EA530" s="172"/>
      <c r="EK530" s="172"/>
      <c r="EL530" s="172"/>
      <c r="EM530" s="172"/>
      <c r="EN530" s="172"/>
      <c r="EO530" s="172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  <c r="AML530"/>
      <c r="AMM530"/>
      <c r="AMN530"/>
      <c r="AMO530"/>
      <c r="AMP530"/>
      <c r="AMQ530"/>
      <c r="AMR530"/>
      <c r="AMS530"/>
      <c r="AMT530"/>
      <c r="AMU530"/>
      <c r="AMV530"/>
      <c r="AMW530"/>
      <c r="AMX530"/>
      <c r="AMY530"/>
      <c r="AMZ530"/>
      <c r="ANA530"/>
      <c r="ANB530"/>
      <c r="ANC530"/>
      <c r="AND530"/>
      <c r="ANE530"/>
      <c r="ANF530"/>
      <c r="ANG530"/>
      <c r="ANH530"/>
      <c r="ANI530"/>
      <c r="ANJ530"/>
    </row>
    <row r="531" spans="1:1050" x14ac:dyDescent="0.2">
      <c r="A531" s="694"/>
      <c r="D531" s="172"/>
      <c r="E531" s="172"/>
      <c r="F531" s="172"/>
      <c r="G531" s="172"/>
      <c r="H531" s="172"/>
      <c r="J531" s="172"/>
      <c r="K531" s="172"/>
      <c r="L531" s="172"/>
      <c r="M531" s="172"/>
      <c r="N531" s="172"/>
      <c r="O531" s="172"/>
      <c r="P531" s="172"/>
      <c r="Q531" s="172"/>
      <c r="R531" s="172"/>
      <c r="S531" s="172"/>
      <c r="T531" s="172"/>
      <c r="U531" s="172"/>
      <c r="V531" s="172"/>
      <c r="W531" s="172"/>
      <c r="X531" s="172"/>
      <c r="Y531" s="172"/>
      <c r="Z531" s="172"/>
      <c r="AA531" s="172"/>
      <c r="AB531" s="172"/>
      <c r="AC531" s="172"/>
      <c r="AD531" s="172"/>
      <c r="AE531" s="172"/>
      <c r="AF531" s="172"/>
      <c r="AG531" s="172"/>
      <c r="AH531" s="172"/>
      <c r="AI531" s="172"/>
      <c r="AJ531" s="172"/>
      <c r="AK531" s="172"/>
      <c r="AL531" s="172"/>
      <c r="AM531" s="172"/>
      <c r="AN531" s="172"/>
      <c r="AO531" s="172"/>
      <c r="AP531" s="172"/>
      <c r="AQ531" s="172"/>
      <c r="AR531" s="172"/>
      <c r="AS531" s="172"/>
      <c r="AT531" s="172"/>
      <c r="AU531" s="172"/>
      <c r="AV531" s="172"/>
      <c r="AW531" s="172"/>
      <c r="AX531" s="172"/>
      <c r="AY531" s="172"/>
      <c r="AZ531" s="172"/>
      <c r="BA531" s="172"/>
      <c r="BB531" s="172"/>
      <c r="BC531" s="172"/>
      <c r="BD531" s="172"/>
      <c r="BE531" s="172"/>
      <c r="BF531" s="172"/>
      <c r="BG531" s="172"/>
      <c r="BH531" s="172"/>
      <c r="BI531" s="172"/>
      <c r="BJ531" s="172"/>
      <c r="BK531" s="172"/>
      <c r="BL531" s="172"/>
      <c r="BM531" s="172"/>
      <c r="BN531" s="172"/>
      <c r="BO531" s="172"/>
      <c r="BP531" s="172"/>
      <c r="BQ531" s="172"/>
      <c r="BR531" s="172"/>
      <c r="BS531" s="172"/>
      <c r="BT531" s="172"/>
      <c r="BU531" s="172"/>
      <c r="BV531" s="172"/>
      <c r="BW531" s="172"/>
      <c r="BX531" s="172"/>
      <c r="BY531" s="172"/>
      <c r="BZ531" s="172"/>
      <c r="CA531" s="172"/>
      <c r="CB531" s="172"/>
      <c r="CC531" s="172"/>
      <c r="CD531" s="172"/>
      <c r="CE531" s="172"/>
      <c r="CF531" s="172"/>
      <c r="CG531" s="172"/>
      <c r="CH531" s="172"/>
      <c r="CI531" s="172"/>
      <c r="CJ531" s="172"/>
      <c r="CK531" s="172"/>
      <c r="CL531" s="172"/>
      <c r="CM531" s="172"/>
      <c r="CN531" s="172"/>
      <c r="CO531" s="172"/>
      <c r="CP531" s="172"/>
      <c r="CQ531" s="172"/>
      <c r="CR531" s="172"/>
      <c r="CS531" s="172"/>
      <c r="CT531" s="172"/>
      <c r="CU531" s="172"/>
      <c r="DA531" s="172"/>
      <c r="DG531" s="172"/>
      <c r="DI531" s="172"/>
      <c r="DJ531" s="172"/>
      <c r="DK531" s="172"/>
      <c r="DL531" s="172"/>
      <c r="DM531" s="172"/>
      <c r="DN531" s="172"/>
      <c r="DO531" s="172"/>
      <c r="DP531" s="172"/>
      <c r="DQ531" s="172"/>
      <c r="DR531" s="172"/>
      <c r="DS531" s="172"/>
      <c r="DT531" s="172"/>
      <c r="DU531" s="172"/>
      <c r="DV531" s="172"/>
      <c r="DW531" s="172"/>
      <c r="DX531" s="172"/>
      <c r="DZ531" s="172"/>
      <c r="EA531" s="172"/>
      <c r="EK531" s="172"/>
      <c r="EL531" s="172"/>
      <c r="EM531" s="172"/>
      <c r="EN531" s="172"/>
      <c r="EO531" s="172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  <c r="AML531"/>
      <c r="AMM531"/>
      <c r="AMN531"/>
      <c r="AMO531"/>
      <c r="AMP531"/>
      <c r="AMQ531"/>
      <c r="AMR531"/>
      <c r="AMS531"/>
      <c r="AMT531"/>
      <c r="AMU531"/>
      <c r="AMV531"/>
      <c r="AMW531"/>
      <c r="AMX531"/>
      <c r="AMY531"/>
      <c r="AMZ531"/>
      <c r="ANA531"/>
      <c r="ANB531"/>
      <c r="ANC531"/>
      <c r="AND531"/>
      <c r="ANE531"/>
      <c r="ANF531"/>
      <c r="ANG531"/>
      <c r="ANH531"/>
      <c r="ANI531"/>
      <c r="ANJ531"/>
    </row>
    <row r="532" spans="1:1050" x14ac:dyDescent="0.2">
      <c r="A532" s="694"/>
      <c r="D532" s="172"/>
      <c r="E532" s="172"/>
      <c r="F532" s="172"/>
      <c r="G532" s="172"/>
      <c r="H532" s="172"/>
      <c r="J532" s="172"/>
      <c r="K532" s="17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  <c r="AA532" s="172"/>
      <c r="AB532" s="172"/>
      <c r="AC532" s="172"/>
      <c r="AD532" s="172"/>
      <c r="AE532" s="172"/>
      <c r="AF532" s="172"/>
      <c r="AG532" s="172"/>
      <c r="AH532" s="172"/>
      <c r="AI532" s="172"/>
      <c r="AJ532" s="172"/>
      <c r="AK532" s="172"/>
      <c r="AL532" s="172"/>
      <c r="AM532" s="172"/>
      <c r="AN532" s="172"/>
      <c r="AO532" s="172"/>
      <c r="AP532" s="172"/>
      <c r="AQ532" s="172"/>
      <c r="AR532" s="172"/>
      <c r="AS532" s="172"/>
      <c r="AT532" s="172"/>
      <c r="AU532" s="172"/>
      <c r="AV532" s="172"/>
      <c r="AW532" s="172"/>
      <c r="AX532" s="172"/>
      <c r="AY532" s="172"/>
      <c r="AZ532" s="172"/>
      <c r="BA532" s="172"/>
      <c r="BB532" s="172"/>
      <c r="BC532" s="172"/>
      <c r="BD532" s="172"/>
      <c r="BE532" s="172"/>
      <c r="BF532" s="172"/>
      <c r="BG532" s="172"/>
      <c r="BH532" s="172"/>
      <c r="BI532" s="172"/>
      <c r="BJ532" s="172"/>
      <c r="BK532" s="172"/>
      <c r="BL532" s="172"/>
      <c r="BM532" s="172"/>
      <c r="BN532" s="172"/>
      <c r="BO532" s="172"/>
      <c r="BP532" s="172"/>
      <c r="BQ532" s="172"/>
      <c r="BR532" s="172"/>
      <c r="BS532" s="172"/>
      <c r="BT532" s="172"/>
      <c r="BU532" s="172"/>
      <c r="BV532" s="172"/>
      <c r="BW532" s="172"/>
      <c r="BX532" s="172"/>
      <c r="BY532" s="172"/>
      <c r="BZ532" s="172"/>
      <c r="CA532" s="172"/>
      <c r="CB532" s="172"/>
      <c r="CC532" s="172"/>
      <c r="CD532" s="172"/>
      <c r="CE532" s="172"/>
      <c r="CF532" s="172"/>
      <c r="CG532" s="172"/>
      <c r="CH532" s="172"/>
      <c r="CI532" s="172"/>
      <c r="CJ532" s="172"/>
      <c r="CK532" s="172"/>
      <c r="CL532" s="172"/>
      <c r="CM532" s="172"/>
      <c r="CN532" s="172"/>
      <c r="CO532" s="172"/>
      <c r="CP532" s="172"/>
      <c r="CQ532" s="172"/>
      <c r="CR532" s="172"/>
      <c r="CS532" s="172"/>
      <c r="CT532" s="172"/>
      <c r="CU532" s="172"/>
      <c r="DA532" s="172"/>
      <c r="DG532" s="172"/>
      <c r="DI532" s="172"/>
      <c r="DJ532" s="172"/>
      <c r="DK532" s="172"/>
      <c r="DL532" s="172"/>
      <c r="DM532" s="172"/>
      <c r="DN532" s="172"/>
      <c r="DO532" s="172"/>
      <c r="DP532" s="172"/>
      <c r="DQ532" s="172"/>
      <c r="DR532" s="172"/>
      <c r="DS532" s="172"/>
      <c r="DT532" s="172"/>
      <c r="DU532" s="172"/>
      <c r="DV532" s="172"/>
      <c r="DW532" s="172"/>
      <c r="DX532" s="172"/>
      <c r="DZ532" s="172"/>
      <c r="EA532" s="172"/>
      <c r="EK532" s="172"/>
      <c r="EL532" s="172"/>
      <c r="EM532" s="172"/>
      <c r="EN532" s="172"/>
      <c r="EO532" s="17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  <c r="AML532"/>
      <c r="AMM532"/>
      <c r="AMN532"/>
      <c r="AMO532"/>
      <c r="AMP532"/>
      <c r="AMQ532"/>
      <c r="AMR532"/>
      <c r="AMS532"/>
      <c r="AMT532"/>
      <c r="AMU532"/>
      <c r="AMV532"/>
      <c r="AMW532"/>
      <c r="AMX532"/>
      <c r="AMY532"/>
      <c r="AMZ532"/>
      <c r="ANA532"/>
      <c r="ANB532"/>
      <c r="ANC532"/>
      <c r="AND532"/>
      <c r="ANE532"/>
      <c r="ANF532"/>
      <c r="ANG532"/>
      <c r="ANH532"/>
      <c r="ANI532"/>
      <c r="ANJ532"/>
    </row>
    <row r="533" spans="1:1050" x14ac:dyDescent="0.2">
      <c r="A533" s="694"/>
      <c r="D533" s="172"/>
      <c r="E533" s="172"/>
      <c r="F533" s="172"/>
      <c r="G533" s="172"/>
      <c r="H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  <c r="AA533" s="172"/>
      <c r="AB533" s="172"/>
      <c r="AC533" s="172"/>
      <c r="AD533" s="172"/>
      <c r="AE533" s="172"/>
      <c r="AF533" s="172"/>
      <c r="AG533" s="172"/>
      <c r="AH533" s="172"/>
      <c r="AI533" s="172"/>
      <c r="AJ533" s="172"/>
      <c r="AK533" s="172"/>
      <c r="AL533" s="172"/>
      <c r="AM533" s="172"/>
      <c r="AN533" s="172"/>
      <c r="AO533" s="172"/>
      <c r="AP533" s="172"/>
      <c r="AQ533" s="172"/>
      <c r="AR533" s="172"/>
      <c r="AS533" s="172"/>
      <c r="AT533" s="172"/>
      <c r="AU533" s="172"/>
      <c r="AV533" s="172"/>
      <c r="AW533" s="172"/>
      <c r="AX533" s="172"/>
      <c r="AY533" s="172"/>
      <c r="AZ533" s="172"/>
      <c r="BA533" s="172"/>
      <c r="BB533" s="172"/>
      <c r="BC533" s="172"/>
      <c r="BD533" s="172"/>
      <c r="BE533" s="172"/>
      <c r="BF533" s="172"/>
      <c r="BG533" s="172"/>
      <c r="BH533" s="172"/>
      <c r="BI533" s="172"/>
      <c r="BJ533" s="172"/>
      <c r="BK533" s="172"/>
      <c r="BL533" s="172"/>
      <c r="BM533" s="172"/>
      <c r="BN533" s="172"/>
      <c r="BO533" s="172"/>
      <c r="BP533" s="172"/>
      <c r="BQ533" s="172"/>
      <c r="BR533" s="172"/>
      <c r="BS533" s="172"/>
      <c r="BT533" s="172"/>
      <c r="BU533" s="172"/>
      <c r="BV533" s="172"/>
      <c r="BW533" s="172"/>
      <c r="BX533" s="172"/>
      <c r="BY533" s="172"/>
      <c r="BZ533" s="172"/>
      <c r="CA533" s="172"/>
      <c r="CB533" s="172"/>
      <c r="CC533" s="172"/>
      <c r="CD533" s="172"/>
      <c r="CE533" s="172"/>
      <c r="CF533" s="172"/>
      <c r="CG533" s="172"/>
      <c r="CH533" s="172"/>
      <c r="CI533" s="172"/>
      <c r="CJ533" s="172"/>
      <c r="CK533" s="172"/>
      <c r="CL533" s="172"/>
      <c r="CM533" s="172"/>
      <c r="CN533" s="172"/>
      <c r="CO533" s="172"/>
      <c r="CP533" s="172"/>
      <c r="CQ533" s="172"/>
      <c r="CR533" s="172"/>
      <c r="CS533" s="172"/>
      <c r="CT533" s="172"/>
      <c r="CU533" s="172"/>
      <c r="DA533" s="172"/>
      <c r="DG533" s="172"/>
      <c r="DI533" s="172"/>
      <c r="DJ533" s="172"/>
      <c r="DK533" s="172"/>
      <c r="DL533" s="172"/>
      <c r="DM533" s="172"/>
      <c r="DN533" s="172"/>
      <c r="DO533" s="172"/>
      <c r="DP533" s="172"/>
      <c r="DQ533" s="172"/>
      <c r="DR533" s="172"/>
      <c r="DS533" s="172"/>
      <c r="DT533" s="172"/>
      <c r="DU533" s="172"/>
      <c r="DV533" s="172"/>
      <c r="DW533" s="172"/>
      <c r="DX533" s="172"/>
      <c r="DZ533" s="172"/>
      <c r="EA533" s="172"/>
      <c r="EK533" s="172"/>
      <c r="EL533" s="172"/>
      <c r="EM533" s="172"/>
      <c r="EN533" s="172"/>
      <c r="EO533" s="172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  <c r="AML533"/>
      <c r="AMM533"/>
      <c r="AMN533"/>
      <c r="AMO533"/>
      <c r="AMP533"/>
      <c r="AMQ533"/>
      <c r="AMR533"/>
      <c r="AMS533"/>
      <c r="AMT533"/>
      <c r="AMU533"/>
      <c r="AMV533"/>
      <c r="AMW533"/>
      <c r="AMX533"/>
      <c r="AMY533"/>
      <c r="AMZ533"/>
      <c r="ANA533"/>
      <c r="ANB533"/>
      <c r="ANC533"/>
      <c r="AND533"/>
      <c r="ANE533"/>
      <c r="ANF533"/>
      <c r="ANG533"/>
      <c r="ANH533"/>
      <c r="ANI533"/>
      <c r="ANJ533"/>
    </row>
    <row r="534" spans="1:1050" x14ac:dyDescent="0.2">
      <c r="A534" s="694"/>
      <c r="D534" s="172"/>
      <c r="E534" s="172"/>
      <c r="F534" s="172"/>
      <c r="G534" s="172"/>
      <c r="H534" s="172"/>
      <c r="J534" s="172"/>
      <c r="K534" s="172"/>
      <c r="L534" s="172"/>
      <c r="M534" s="172"/>
      <c r="N534" s="172"/>
      <c r="O534" s="172"/>
      <c r="P534" s="172"/>
      <c r="Q534" s="172"/>
      <c r="R534" s="172"/>
      <c r="S534" s="172"/>
      <c r="T534" s="172"/>
      <c r="U534" s="172"/>
      <c r="V534" s="172"/>
      <c r="W534" s="172"/>
      <c r="X534" s="172"/>
      <c r="Y534" s="172"/>
      <c r="Z534" s="172"/>
      <c r="AA534" s="172"/>
      <c r="AB534" s="172"/>
      <c r="AC534" s="172"/>
      <c r="AD534" s="172"/>
      <c r="AE534" s="172"/>
      <c r="AF534" s="172"/>
      <c r="AG534" s="172"/>
      <c r="AH534" s="172"/>
      <c r="AI534" s="172"/>
      <c r="AJ534" s="172"/>
      <c r="AK534" s="172"/>
      <c r="AL534" s="172"/>
      <c r="AM534" s="172"/>
      <c r="AN534" s="172"/>
      <c r="AO534" s="172"/>
      <c r="AP534" s="172"/>
      <c r="AQ534" s="172"/>
      <c r="AR534" s="172"/>
      <c r="AS534" s="172"/>
      <c r="AT534" s="172"/>
      <c r="AU534" s="172"/>
      <c r="AV534" s="172"/>
      <c r="AW534" s="172"/>
      <c r="AX534" s="172"/>
      <c r="AY534" s="172"/>
      <c r="AZ534" s="172"/>
      <c r="BA534" s="172"/>
      <c r="BB534" s="172"/>
      <c r="BC534" s="172"/>
      <c r="BD534" s="172"/>
      <c r="BE534" s="172"/>
      <c r="BF534" s="172"/>
      <c r="BG534" s="172"/>
      <c r="BH534" s="172"/>
      <c r="BI534" s="172"/>
      <c r="BJ534" s="172"/>
      <c r="BK534" s="172"/>
      <c r="BL534" s="172"/>
      <c r="BM534" s="172"/>
      <c r="BN534" s="172"/>
      <c r="BO534" s="172"/>
      <c r="BP534" s="172"/>
      <c r="BQ534" s="172"/>
      <c r="BR534" s="172"/>
      <c r="BS534" s="172"/>
      <c r="BT534" s="172"/>
      <c r="BU534" s="172"/>
      <c r="BV534" s="172"/>
      <c r="BW534" s="172"/>
      <c r="BX534" s="172"/>
      <c r="BY534" s="172"/>
      <c r="BZ534" s="172"/>
      <c r="CA534" s="172"/>
      <c r="CB534" s="172"/>
      <c r="CC534" s="172"/>
      <c r="CD534" s="172"/>
      <c r="CE534" s="172"/>
      <c r="CF534" s="172"/>
      <c r="CG534" s="172"/>
      <c r="CH534" s="172"/>
      <c r="CI534" s="172"/>
      <c r="CJ534" s="172"/>
      <c r="CK534" s="172"/>
      <c r="CL534" s="172"/>
      <c r="CM534" s="172"/>
      <c r="CN534" s="172"/>
      <c r="CO534" s="172"/>
      <c r="CP534" s="172"/>
      <c r="CQ534" s="172"/>
      <c r="CR534" s="172"/>
      <c r="CS534" s="172"/>
      <c r="CT534" s="172"/>
      <c r="CU534" s="172"/>
      <c r="DA534" s="172"/>
      <c r="DG534" s="172"/>
      <c r="DI534" s="172"/>
      <c r="DJ534" s="172"/>
      <c r="DK534" s="172"/>
      <c r="DL534" s="172"/>
      <c r="DM534" s="172"/>
      <c r="DN534" s="172"/>
      <c r="DO534" s="172"/>
      <c r="DP534" s="172"/>
      <c r="DQ534" s="172"/>
      <c r="DR534" s="172"/>
      <c r="DS534" s="172"/>
      <c r="DT534" s="172"/>
      <c r="DU534" s="172"/>
      <c r="DV534" s="172"/>
      <c r="DW534" s="172"/>
      <c r="DX534" s="172"/>
      <c r="DZ534" s="172"/>
      <c r="EA534" s="172"/>
      <c r="EK534" s="172"/>
      <c r="EL534" s="172"/>
      <c r="EM534" s="172"/>
      <c r="EN534" s="172"/>
      <c r="EO534" s="172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  <c r="AML534"/>
      <c r="AMM534"/>
      <c r="AMN534"/>
      <c r="AMO534"/>
      <c r="AMP534"/>
      <c r="AMQ534"/>
      <c r="AMR534"/>
      <c r="AMS534"/>
      <c r="AMT534"/>
      <c r="AMU534"/>
      <c r="AMV534"/>
      <c r="AMW534"/>
      <c r="AMX534"/>
      <c r="AMY534"/>
      <c r="AMZ534"/>
      <c r="ANA534"/>
      <c r="ANB534"/>
      <c r="ANC534"/>
      <c r="AND534"/>
      <c r="ANE534"/>
      <c r="ANF534"/>
      <c r="ANG534"/>
      <c r="ANH534"/>
      <c r="ANI534"/>
      <c r="ANJ534"/>
    </row>
    <row r="535" spans="1:1050" x14ac:dyDescent="0.2">
      <c r="A535" s="694"/>
      <c r="D535" s="172"/>
      <c r="E535" s="172"/>
      <c r="F535" s="172"/>
      <c r="G535" s="172"/>
      <c r="H535" s="172"/>
      <c r="J535" s="172"/>
      <c r="K535" s="172"/>
      <c r="L535" s="172"/>
      <c r="M535" s="172"/>
      <c r="N535" s="172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  <c r="Z535" s="172"/>
      <c r="AA535" s="172"/>
      <c r="AB535" s="172"/>
      <c r="AC535" s="172"/>
      <c r="AD535" s="172"/>
      <c r="AE535" s="172"/>
      <c r="AF535" s="172"/>
      <c r="AG535" s="172"/>
      <c r="AH535" s="172"/>
      <c r="AI535" s="172"/>
      <c r="AJ535" s="172"/>
      <c r="AK535" s="172"/>
      <c r="AL535" s="172"/>
      <c r="AM535" s="172"/>
      <c r="AN535" s="172"/>
      <c r="AO535" s="172"/>
      <c r="AP535" s="172"/>
      <c r="AQ535" s="172"/>
      <c r="AR535" s="172"/>
      <c r="AS535" s="172"/>
      <c r="AT535" s="172"/>
      <c r="AU535" s="172"/>
      <c r="AV535" s="172"/>
      <c r="AW535" s="172"/>
      <c r="AX535" s="172"/>
      <c r="AY535" s="172"/>
      <c r="AZ535" s="172"/>
      <c r="BA535" s="172"/>
      <c r="BB535" s="172"/>
      <c r="BC535" s="172"/>
      <c r="BD535" s="172"/>
      <c r="BE535" s="172"/>
      <c r="BF535" s="172"/>
      <c r="BG535" s="172"/>
      <c r="BH535" s="172"/>
      <c r="BI535" s="172"/>
      <c r="BJ535" s="172"/>
      <c r="BK535" s="172"/>
      <c r="BL535" s="172"/>
      <c r="BM535" s="172"/>
      <c r="BN535" s="172"/>
      <c r="BO535" s="172"/>
      <c r="BP535" s="172"/>
      <c r="BQ535" s="172"/>
      <c r="BR535" s="172"/>
      <c r="BS535" s="172"/>
      <c r="BT535" s="172"/>
      <c r="BU535" s="172"/>
      <c r="BV535" s="172"/>
      <c r="BW535" s="172"/>
      <c r="BX535" s="172"/>
      <c r="BY535" s="172"/>
      <c r="BZ535" s="172"/>
      <c r="CA535" s="172"/>
      <c r="CB535" s="172"/>
      <c r="CC535" s="172"/>
      <c r="CD535" s="172"/>
      <c r="CE535" s="172"/>
      <c r="CF535" s="172"/>
      <c r="CG535" s="172"/>
      <c r="CH535" s="172"/>
      <c r="CI535" s="172"/>
      <c r="CJ535" s="172"/>
      <c r="CK535" s="172"/>
      <c r="CL535" s="172"/>
      <c r="CM535" s="172"/>
      <c r="CN535" s="172"/>
      <c r="CO535" s="172"/>
      <c r="CP535" s="172"/>
      <c r="CQ535" s="172"/>
      <c r="CR535" s="172"/>
      <c r="CS535" s="172"/>
      <c r="CT535" s="172"/>
      <c r="CU535" s="172"/>
      <c r="DA535" s="172"/>
      <c r="DG535" s="172"/>
      <c r="DI535" s="172"/>
      <c r="DJ535" s="172"/>
      <c r="DK535" s="172"/>
      <c r="DL535" s="172"/>
      <c r="DM535" s="172"/>
      <c r="DN535" s="172"/>
      <c r="DO535" s="172"/>
      <c r="DP535" s="172"/>
      <c r="DQ535" s="172"/>
      <c r="DR535" s="172"/>
      <c r="DS535" s="172"/>
      <c r="DT535" s="172"/>
      <c r="DU535" s="172"/>
      <c r="DV535" s="172"/>
      <c r="DW535" s="172"/>
      <c r="DX535" s="172"/>
      <c r="DZ535" s="172"/>
      <c r="EA535" s="172"/>
      <c r="EK535" s="172"/>
      <c r="EL535" s="172"/>
      <c r="EM535" s="172"/>
      <c r="EN535" s="172"/>
      <c r="EO535" s="172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  <c r="AML535"/>
      <c r="AMM535"/>
      <c r="AMN535"/>
      <c r="AMO535"/>
      <c r="AMP535"/>
      <c r="AMQ535"/>
      <c r="AMR535"/>
      <c r="AMS535"/>
      <c r="AMT535"/>
      <c r="AMU535"/>
      <c r="AMV535"/>
      <c r="AMW535"/>
      <c r="AMX535"/>
      <c r="AMY535"/>
      <c r="AMZ535"/>
      <c r="ANA535"/>
      <c r="ANB535"/>
      <c r="ANC535"/>
      <c r="AND535"/>
      <c r="ANE535"/>
      <c r="ANF535"/>
      <c r="ANG535"/>
      <c r="ANH535"/>
      <c r="ANI535"/>
      <c r="ANJ535"/>
    </row>
    <row r="536" spans="1:1050" x14ac:dyDescent="0.2">
      <c r="A536" s="694"/>
      <c r="D536" s="172"/>
      <c r="E536" s="172"/>
      <c r="F536" s="172"/>
      <c r="G536" s="172"/>
      <c r="H536" s="172"/>
      <c r="J536" s="172"/>
      <c r="K536" s="172"/>
      <c r="L536" s="172"/>
      <c r="M536" s="172"/>
      <c r="N536" s="172"/>
      <c r="O536" s="172"/>
      <c r="P536" s="172"/>
      <c r="Q536" s="172"/>
      <c r="R536" s="172"/>
      <c r="S536" s="172"/>
      <c r="T536" s="172"/>
      <c r="U536" s="172"/>
      <c r="V536" s="172"/>
      <c r="W536" s="172"/>
      <c r="X536" s="172"/>
      <c r="Y536" s="172"/>
      <c r="Z536" s="172"/>
      <c r="AA536" s="172"/>
      <c r="AB536" s="172"/>
      <c r="AC536" s="172"/>
      <c r="AD536" s="172"/>
      <c r="AE536" s="172"/>
      <c r="AF536" s="172"/>
      <c r="AG536" s="172"/>
      <c r="AH536" s="172"/>
      <c r="AI536" s="172"/>
      <c r="AJ536" s="172"/>
      <c r="AK536" s="172"/>
      <c r="AL536" s="172"/>
      <c r="AM536" s="172"/>
      <c r="AN536" s="172"/>
      <c r="AO536" s="172"/>
      <c r="AP536" s="172"/>
      <c r="AQ536" s="172"/>
      <c r="AR536" s="172"/>
      <c r="AS536" s="172"/>
      <c r="AT536" s="172"/>
      <c r="AU536" s="172"/>
      <c r="AV536" s="172"/>
      <c r="AW536" s="172"/>
      <c r="AX536" s="172"/>
      <c r="AY536" s="172"/>
      <c r="AZ536" s="172"/>
      <c r="BA536" s="172"/>
      <c r="BB536" s="172"/>
      <c r="BC536" s="172"/>
      <c r="BD536" s="172"/>
      <c r="BE536" s="172"/>
      <c r="BF536" s="172"/>
      <c r="BG536" s="172"/>
      <c r="BH536" s="172"/>
      <c r="BI536" s="172"/>
      <c r="BJ536" s="172"/>
      <c r="BK536" s="172"/>
      <c r="BL536" s="172"/>
      <c r="BM536" s="172"/>
      <c r="BN536" s="172"/>
      <c r="BO536" s="172"/>
      <c r="BP536" s="172"/>
      <c r="BQ536" s="172"/>
      <c r="BR536" s="172"/>
      <c r="BS536" s="172"/>
      <c r="BT536" s="172"/>
      <c r="BU536" s="172"/>
      <c r="BV536" s="172"/>
      <c r="BW536" s="172"/>
      <c r="BX536" s="172"/>
      <c r="BY536" s="172"/>
      <c r="BZ536" s="172"/>
      <c r="CA536" s="172"/>
      <c r="CB536" s="172"/>
      <c r="CC536" s="172"/>
      <c r="CD536" s="172"/>
      <c r="CE536" s="172"/>
      <c r="CF536" s="172"/>
      <c r="CG536" s="172"/>
      <c r="CH536" s="172"/>
      <c r="CI536" s="172"/>
      <c r="CJ536" s="172"/>
      <c r="CK536" s="172"/>
      <c r="CL536" s="172"/>
      <c r="CM536" s="172"/>
      <c r="CN536" s="172"/>
      <c r="CO536" s="172"/>
      <c r="CP536" s="172"/>
      <c r="CQ536" s="172"/>
      <c r="CR536" s="172"/>
      <c r="CS536" s="172"/>
      <c r="CT536" s="172"/>
      <c r="CU536" s="172"/>
      <c r="DA536" s="172"/>
      <c r="DG536" s="172"/>
      <c r="DI536" s="172"/>
      <c r="DJ536" s="172"/>
      <c r="DK536" s="172"/>
      <c r="DL536" s="172"/>
      <c r="DM536" s="172"/>
      <c r="DN536" s="172"/>
      <c r="DO536" s="172"/>
      <c r="DP536" s="172"/>
      <c r="DQ536" s="172"/>
      <c r="DR536" s="172"/>
      <c r="DS536" s="172"/>
      <c r="DT536" s="172"/>
      <c r="DU536" s="172"/>
      <c r="DV536" s="172"/>
      <c r="DW536" s="172"/>
      <c r="DX536" s="172"/>
      <c r="DZ536" s="172"/>
      <c r="EA536" s="172"/>
      <c r="EK536" s="172"/>
      <c r="EL536" s="172"/>
      <c r="EM536" s="172"/>
      <c r="EN536" s="172"/>
      <c r="EO536" s="172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  <c r="AML536"/>
      <c r="AMM536"/>
      <c r="AMN536"/>
      <c r="AMO536"/>
      <c r="AMP536"/>
      <c r="AMQ536"/>
      <c r="AMR536"/>
      <c r="AMS536"/>
      <c r="AMT536"/>
      <c r="AMU536"/>
      <c r="AMV536"/>
      <c r="AMW536"/>
      <c r="AMX536"/>
      <c r="AMY536"/>
      <c r="AMZ536"/>
      <c r="ANA536"/>
      <c r="ANB536"/>
      <c r="ANC536"/>
      <c r="AND536"/>
      <c r="ANE536"/>
      <c r="ANF536"/>
      <c r="ANG536"/>
      <c r="ANH536"/>
      <c r="ANI536"/>
      <c r="ANJ536"/>
    </row>
    <row r="537" spans="1:1050" x14ac:dyDescent="0.2">
      <c r="A537" s="694"/>
      <c r="D537" s="172"/>
      <c r="E537" s="172"/>
      <c r="F537" s="172"/>
      <c r="G537" s="172"/>
      <c r="H537" s="172"/>
      <c r="J537" s="172"/>
      <c r="K537" s="172"/>
      <c r="L537" s="172"/>
      <c r="M537" s="172"/>
      <c r="N537" s="172"/>
      <c r="O537" s="172"/>
      <c r="P537" s="172"/>
      <c r="Q537" s="172"/>
      <c r="R537" s="172"/>
      <c r="S537" s="172"/>
      <c r="T537" s="172"/>
      <c r="U537" s="172"/>
      <c r="V537" s="172"/>
      <c r="W537" s="172"/>
      <c r="X537" s="172"/>
      <c r="Y537" s="172"/>
      <c r="Z537" s="172"/>
      <c r="AA537" s="172"/>
      <c r="AB537" s="172"/>
      <c r="AC537" s="172"/>
      <c r="AD537" s="172"/>
      <c r="AE537" s="172"/>
      <c r="AF537" s="172"/>
      <c r="AG537" s="172"/>
      <c r="AH537" s="172"/>
      <c r="AI537" s="172"/>
      <c r="AJ537" s="172"/>
      <c r="AK537" s="172"/>
      <c r="AL537" s="172"/>
      <c r="AM537" s="172"/>
      <c r="AN537" s="172"/>
      <c r="AO537" s="172"/>
      <c r="AP537" s="172"/>
      <c r="AQ537" s="172"/>
      <c r="AR537" s="172"/>
      <c r="AS537" s="172"/>
      <c r="AT537" s="172"/>
      <c r="AU537" s="172"/>
      <c r="AV537" s="172"/>
      <c r="AW537" s="172"/>
      <c r="AX537" s="172"/>
      <c r="AY537" s="172"/>
      <c r="AZ537" s="172"/>
      <c r="BA537" s="172"/>
      <c r="BB537" s="172"/>
      <c r="BC537" s="172"/>
      <c r="BD537" s="172"/>
      <c r="BE537" s="172"/>
      <c r="BF537" s="172"/>
      <c r="BG537" s="172"/>
      <c r="BH537" s="172"/>
      <c r="BI537" s="172"/>
      <c r="BJ537" s="172"/>
      <c r="BK537" s="172"/>
      <c r="BL537" s="172"/>
      <c r="BM537" s="172"/>
      <c r="BN537" s="172"/>
      <c r="BO537" s="172"/>
      <c r="BP537" s="172"/>
      <c r="BQ537" s="172"/>
      <c r="BR537" s="172"/>
      <c r="BS537" s="172"/>
      <c r="BT537" s="172"/>
      <c r="BU537" s="172"/>
      <c r="BV537" s="172"/>
      <c r="BW537" s="172"/>
      <c r="BX537" s="172"/>
      <c r="BY537" s="172"/>
      <c r="BZ537" s="172"/>
      <c r="CA537" s="172"/>
      <c r="CB537" s="172"/>
      <c r="CC537" s="172"/>
      <c r="CD537" s="172"/>
      <c r="CE537" s="172"/>
      <c r="CF537" s="172"/>
      <c r="CG537" s="172"/>
      <c r="CH537" s="172"/>
      <c r="CI537" s="172"/>
      <c r="CJ537" s="172"/>
      <c r="CK537" s="172"/>
      <c r="CL537" s="172"/>
      <c r="CM537" s="172"/>
      <c r="CN537" s="172"/>
      <c r="CO537" s="172"/>
      <c r="CP537" s="172"/>
      <c r="CQ537" s="172"/>
      <c r="CR537" s="172"/>
      <c r="CS537" s="172"/>
      <c r="CT537" s="172"/>
      <c r="CU537" s="172"/>
      <c r="DA537" s="172"/>
      <c r="DG537" s="172"/>
      <c r="DI537" s="172"/>
      <c r="DJ537" s="172"/>
      <c r="DK537" s="172"/>
      <c r="DL537" s="172"/>
      <c r="DM537" s="172"/>
      <c r="DN537" s="172"/>
      <c r="DO537" s="172"/>
      <c r="DP537" s="172"/>
      <c r="DQ537" s="172"/>
      <c r="DR537" s="172"/>
      <c r="DS537" s="172"/>
      <c r="DT537" s="172"/>
      <c r="DU537" s="172"/>
      <c r="DV537" s="172"/>
      <c r="DW537" s="172"/>
      <c r="DX537" s="172"/>
      <c r="DZ537" s="172"/>
      <c r="EA537" s="172"/>
      <c r="EK537" s="172"/>
      <c r="EL537" s="172"/>
      <c r="EM537" s="172"/>
      <c r="EN537" s="172"/>
      <c r="EO537" s="172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  <c r="AML537"/>
      <c r="AMM537"/>
      <c r="AMN537"/>
      <c r="AMO537"/>
      <c r="AMP537"/>
      <c r="AMQ537"/>
      <c r="AMR537"/>
      <c r="AMS537"/>
      <c r="AMT537"/>
      <c r="AMU537"/>
      <c r="AMV537"/>
      <c r="AMW537"/>
      <c r="AMX537"/>
      <c r="AMY537"/>
      <c r="AMZ537"/>
      <c r="ANA537"/>
      <c r="ANB537"/>
      <c r="ANC537"/>
      <c r="AND537"/>
      <c r="ANE537"/>
      <c r="ANF537"/>
      <c r="ANG537"/>
      <c r="ANH537"/>
      <c r="ANI537"/>
      <c r="ANJ537"/>
    </row>
    <row r="538" spans="1:1050" x14ac:dyDescent="0.2">
      <c r="A538" s="694"/>
      <c r="D538" s="172"/>
      <c r="E538" s="172"/>
      <c r="F538" s="172"/>
      <c r="G538" s="172"/>
      <c r="H538" s="172"/>
      <c r="J538" s="172"/>
      <c r="K538" s="172"/>
      <c r="L538" s="172"/>
      <c r="M538" s="172"/>
      <c r="N538" s="172"/>
      <c r="O538" s="172"/>
      <c r="P538" s="172"/>
      <c r="Q538" s="172"/>
      <c r="R538" s="172"/>
      <c r="S538" s="172"/>
      <c r="T538" s="172"/>
      <c r="U538" s="172"/>
      <c r="V538" s="172"/>
      <c r="W538" s="172"/>
      <c r="X538" s="172"/>
      <c r="Y538" s="172"/>
      <c r="Z538" s="172"/>
      <c r="AA538" s="172"/>
      <c r="AB538" s="172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2"/>
      <c r="BB538" s="172"/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72"/>
      <c r="BN538" s="172"/>
      <c r="BO538" s="172"/>
      <c r="BP538" s="172"/>
      <c r="BQ538" s="172"/>
      <c r="BR538" s="172"/>
      <c r="BS538" s="172"/>
      <c r="BT538" s="172"/>
      <c r="BU538" s="172"/>
      <c r="BV538" s="172"/>
      <c r="BW538" s="172"/>
      <c r="BX538" s="172"/>
      <c r="BY538" s="172"/>
      <c r="BZ538" s="172"/>
      <c r="CA538" s="172"/>
      <c r="CB538" s="172"/>
      <c r="CC538" s="172"/>
      <c r="CD538" s="172"/>
      <c r="CE538" s="172"/>
      <c r="CF538" s="172"/>
      <c r="CG538" s="172"/>
      <c r="CH538" s="172"/>
      <c r="CI538" s="172"/>
      <c r="CJ538" s="172"/>
      <c r="CK538" s="172"/>
      <c r="CL538" s="172"/>
      <c r="CM538" s="172"/>
      <c r="CN538" s="172"/>
      <c r="CO538" s="172"/>
      <c r="CP538" s="172"/>
      <c r="CQ538" s="172"/>
      <c r="CR538" s="172"/>
      <c r="CS538" s="172"/>
      <c r="CT538" s="172"/>
      <c r="CU538" s="172"/>
      <c r="DA538" s="172"/>
      <c r="DG538" s="172"/>
      <c r="DI538" s="172"/>
      <c r="DJ538" s="172"/>
      <c r="DK538" s="172"/>
      <c r="DL538" s="172"/>
      <c r="DM538" s="172"/>
      <c r="DN538" s="172"/>
      <c r="DO538" s="172"/>
      <c r="DP538" s="172"/>
      <c r="DQ538" s="172"/>
      <c r="DR538" s="172"/>
      <c r="DS538" s="172"/>
      <c r="DT538" s="172"/>
      <c r="DU538" s="172"/>
      <c r="DV538" s="172"/>
      <c r="DW538" s="172"/>
      <c r="DX538" s="172"/>
      <c r="DZ538" s="172"/>
      <c r="EA538" s="172"/>
      <c r="EK538" s="172"/>
      <c r="EL538" s="172"/>
      <c r="EM538" s="172"/>
      <c r="EN538" s="172"/>
      <c r="EO538" s="172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  <c r="AML538"/>
      <c r="AMM538"/>
      <c r="AMN538"/>
      <c r="AMO538"/>
      <c r="AMP538"/>
      <c r="AMQ538"/>
      <c r="AMR538"/>
      <c r="AMS538"/>
      <c r="AMT538"/>
      <c r="AMU538"/>
      <c r="AMV538"/>
      <c r="AMW538"/>
      <c r="AMX538"/>
      <c r="AMY538"/>
      <c r="AMZ538"/>
      <c r="ANA538"/>
      <c r="ANB538"/>
      <c r="ANC538"/>
      <c r="AND538"/>
      <c r="ANE538"/>
      <c r="ANF538"/>
      <c r="ANG538"/>
      <c r="ANH538"/>
      <c r="ANI538"/>
      <c r="ANJ538"/>
    </row>
    <row r="539" spans="1:1050" x14ac:dyDescent="0.2">
      <c r="A539" s="694"/>
      <c r="D539" s="172"/>
      <c r="E539" s="172"/>
      <c r="F539" s="172"/>
      <c r="G539" s="172"/>
      <c r="H539" s="172"/>
      <c r="J539" s="172"/>
      <c r="K539" s="172"/>
      <c r="L539" s="172"/>
      <c r="M539" s="172"/>
      <c r="N539" s="172"/>
      <c r="O539" s="172"/>
      <c r="P539" s="172"/>
      <c r="Q539" s="172"/>
      <c r="R539" s="172"/>
      <c r="S539" s="172"/>
      <c r="T539" s="172"/>
      <c r="U539" s="172"/>
      <c r="V539" s="172"/>
      <c r="W539" s="172"/>
      <c r="X539" s="172"/>
      <c r="Y539" s="172"/>
      <c r="Z539" s="172"/>
      <c r="AA539" s="172"/>
      <c r="AB539" s="172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172"/>
      <c r="AO539" s="172"/>
      <c r="AP539" s="172"/>
      <c r="AQ539" s="172"/>
      <c r="AR539" s="172"/>
      <c r="AS539" s="172"/>
      <c r="AT539" s="172"/>
      <c r="AU539" s="172"/>
      <c r="AV539" s="172"/>
      <c r="AW539" s="172"/>
      <c r="AX539" s="172"/>
      <c r="AY539" s="172"/>
      <c r="AZ539" s="172"/>
      <c r="BA539" s="172"/>
      <c r="BB539" s="172"/>
      <c r="BC539" s="172"/>
      <c r="BD539" s="172"/>
      <c r="BE539" s="172"/>
      <c r="BF539" s="172"/>
      <c r="BG539" s="172"/>
      <c r="BH539" s="172"/>
      <c r="BI539" s="172"/>
      <c r="BJ539" s="172"/>
      <c r="BK539" s="172"/>
      <c r="BL539" s="172"/>
      <c r="BM539" s="172"/>
      <c r="BN539" s="172"/>
      <c r="BO539" s="172"/>
      <c r="BP539" s="172"/>
      <c r="BQ539" s="172"/>
      <c r="BR539" s="172"/>
      <c r="BS539" s="172"/>
      <c r="BT539" s="172"/>
      <c r="BU539" s="172"/>
      <c r="BV539" s="172"/>
      <c r="BW539" s="172"/>
      <c r="BX539" s="172"/>
      <c r="BY539" s="172"/>
      <c r="BZ539" s="172"/>
      <c r="CA539" s="172"/>
      <c r="CB539" s="172"/>
      <c r="CC539" s="172"/>
      <c r="CD539" s="172"/>
      <c r="CE539" s="172"/>
      <c r="CF539" s="172"/>
      <c r="CG539" s="172"/>
      <c r="CH539" s="172"/>
      <c r="CI539" s="172"/>
      <c r="CJ539" s="172"/>
      <c r="CK539" s="172"/>
      <c r="CL539" s="172"/>
      <c r="CM539" s="172"/>
      <c r="CN539" s="172"/>
      <c r="CO539" s="172"/>
      <c r="CP539" s="172"/>
      <c r="CQ539" s="172"/>
      <c r="CR539" s="172"/>
      <c r="CS539" s="172"/>
      <c r="CT539" s="172"/>
      <c r="CU539" s="172"/>
      <c r="DA539" s="172"/>
      <c r="DG539" s="172"/>
      <c r="DI539" s="172"/>
      <c r="DJ539" s="172"/>
      <c r="DK539" s="172"/>
      <c r="DL539" s="172"/>
      <c r="DM539" s="172"/>
      <c r="DN539" s="172"/>
      <c r="DO539" s="172"/>
      <c r="DP539" s="172"/>
      <c r="DQ539" s="172"/>
      <c r="DR539" s="172"/>
      <c r="DS539" s="172"/>
      <c r="DT539" s="172"/>
      <c r="DU539" s="172"/>
      <c r="DV539" s="172"/>
      <c r="DW539" s="172"/>
      <c r="DX539" s="172"/>
      <c r="DZ539" s="172"/>
      <c r="EA539" s="172"/>
      <c r="EK539" s="172"/>
      <c r="EL539" s="172"/>
      <c r="EM539" s="172"/>
      <c r="EN539" s="172"/>
      <c r="EO539" s="172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  <c r="AML539"/>
      <c r="AMM539"/>
      <c r="AMN539"/>
      <c r="AMO539"/>
      <c r="AMP539"/>
      <c r="AMQ539"/>
      <c r="AMR539"/>
      <c r="AMS539"/>
      <c r="AMT539"/>
      <c r="AMU539"/>
      <c r="AMV539"/>
      <c r="AMW539"/>
      <c r="AMX539"/>
      <c r="AMY539"/>
      <c r="AMZ539"/>
      <c r="ANA539"/>
      <c r="ANB539"/>
      <c r="ANC539"/>
      <c r="AND539"/>
      <c r="ANE539"/>
      <c r="ANF539"/>
      <c r="ANG539"/>
      <c r="ANH539"/>
      <c r="ANI539"/>
      <c r="ANJ539"/>
    </row>
    <row r="540" spans="1:1050" x14ac:dyDescent="0.2">
      <c r="A540" s="694"/>
      <c r="D540" s="172"/>
      <c r="E540" s="172"/>
      <c r="F540" s="172"/>
      <c r="G540" s="172"/>
      <c r="H540" s="172"/>
      <c r="J540" s="172"/>
      <c r="K540" s="172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172"/>
      <c r="AQ540" s="172"/>
      <c r="AR540" s="172"/>
      <c r="AS540" s="172"/>
      <c r="AT540" s="172"/>
      <c r="AU540" s="172"/>
      <c r="AV540" s="172"/>
      <c r="AW540" s="172"/>
      <c r="AX540" s="172"/>
      <c r="AY540" s="172"/>
      <c r="AZ540" s="172"/>
      <c r="BA540" s="172"/>
      <c r="BB540" s="172"/>
      <c r="BC540" s="172"/>
      <c r="BD540" s="172"/>
      <c r="BE540" s="172"/>
      <c r="BF540" s="172"/>
      <c r="BG540" s="172"/>
      <c r="BH540" s="172"/>
      <c r="BI540" s="172"/>
      <c r="BJ540" s="172"/>
      <c r="BK540" s="172"/>
      <c r="BL540" s="172"/>
      <c r="BM540" s="172"/>
      <c r="BN540" s="172"/>
      <c r="BO540" s="172"/>
      <c r="BP540" s="172"/>
      <c r="BQ540" s="172"/>
      <c r="BR540" s="172"/>
      <c r="BS540" s="172"/>
      <c r="BT540" s="172"/>
      <c r="BU540" s="172"/>
      <c r="BV540" s="172"/>
      <c r="BW540" s="172"/>
      <c r="BX540" s="172"/>
      <c r="BY540" s="172"/>
      <c r="BZ540" s="172"/>
      <c r="CA540" s="172"/>
      <c r="CB540" s="172"/>
      <c r="CC540" s="172"/>
      <c r="CD540" s="172"/>
      <c r="CE540" s="172"/>
      <c r="CF540" s="172"/>
      <c r="CG540" s="172"/>
      <c r="CH540" s="172"/>
      <c r="CI540" s="172"/>
      <c r="CJ540" s="172"/>
      <c r="CK540" s="172"/>
      <c r="CL540" s="172"/>
      <c r="CM540" s="172"/>
      <c r="CN540" s="172"/>
      <c r="CO540" s="172"/>
      <c r="CP540" s="172"/>
      <c r="CQ540" s="172"/>
      <c r="CR540" s="172"/>
      <c r="CS540" s="172"/>
      <c r="CT540" s="172"/>
      <c r="CU540" s="172"/>
      <c r="DA540" s="172"/>
      <c r="DG540" s="172"/>
      <c r="DI540" s="172"/>
      <c r="DJ540" s="172"/>
      <c r="DK540" s="172"/>
      <c r="DL540" s="172"/>
      <c r="DM540" s="172"/>
      <c r="DN540" s="172"/>
      <c r="DO540" s="172"/>
      <c r="DP540" s="172"/>
      <c r="DQ540" s="172"/>
      <c r="DR540" s="172"/>
      <c r="DS540" s="172"/>
      <c r="DT540" s="172"/>
      <c r="DU540" s="172"/>
      <c r="DV540" s="172"/>
      <c r="DW540" s="172"/>
      <c r="DX540" s="172"/>
      <c r="DZ540" s="172"/>
      <c r="EA540" s="172"/>
      <c r="EK540" s="172"/>
      <c r="EL540" s="172"/>
      <c r="EM540" s="172"/>
      <c r="EN540" s="172"/>
      <c r="EO540" s="172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  <c r="AML540"/>
      <c r="AMM540"/>
      <c r="AMN540"/>
      <c r="AMO540"/>
      <c r="AMP540"/>
      <c r="AMQ540"/>
      <c r="AMR540"/>
      <c r="AMS540"/>
      <c r="AMT540"/>
      <c r="AMU540"/>
      <c r="AMV540"/>
      <c r="AMW540"/>
      <c r="AMX540"/>
      <c r="AMY540"/>
      <c r="AMZ540"/>
      <c r="ANA540"/>
      <c r="ANB540"/>
      <c r="ANC540"/>
      <c r="AND540"/>
      <c r="ANE540"/>
      <c r="ANF540"/>
      <c r="ANG540"/>
      <c r="ANH540"/>
      <c r="ANI540"/>
      <c r="ANJ540"/>
    </row>
    <row r="541" spans="1:1050" x14ac:dyDescent="0.2">
      <c r="A541" s="694"/>
      <c r="D541" s="172"/>
      <c r="E541" s="172"/>
      <c r="F541" s="172"/>
      <c r="G541" s="172"/>
      <c r="H541" s="172"/>
      <c r="J541" s="172"/>
      <c r="K541" s="172"/>
      <c r="L541" s="172"/>
      <c r="M541" s="172"/>
      <c r="N541" s="172"/>
      <c r="O541" s="172"/>
      <c r="P541" s="172"/>
      <c r="Q541" s="172"/>
      <c r="R541" s="172"/>
      <c r="S541" s="172"/>
      <c r="T541" s="172"/>
      <c r="U541" s="172"/>
      <c r="V541" s="172"/>
      <c r="W541" s="172"/>
      <c r="X541" s="172"/>
      <c r="Y541" s="172"/>
      <c r="Z541" s="172"/>
      <c r="AA541" s="172"/>
      <c r="AB541" s="172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172"/>
      <c r="AO541" s="172"/>
      <c r="AP541" s="172"/>
      <c r="AQ541" s="172"/>
      <c r="AR541" s="172"/>
      <c r="AS541" s="172"/>
      <c r="AT541" s="172"/>
      <c r="AU541" s="172"/>
      <c r="AV541" s="172"/>
      <c r="AW541" s="172"/>
      <c r="AX541" s="172"/>
      <c r="AY541" s="172"/>
      <c r="AZ541" s="172"/>
      <c r="BA541" s="172"/>
      <c r="BB541" s="172"/>
      <c r="BC541" s="172"/>
      <c r="BD541" s="172"/>
      <c r="BE541" s="172"/>
      <c r="BF541" s="172"/>
      <c r="BG541" s="172"/>
      <c r="BH541" s="172"/>
      <c r="BI541" s="172"/>
      <c r="BJ541" s="172"/>
      <c r="BK541" s="172"/>
      <c r="BL541" s="172"/>
      <c r="BM541" s="172"/>
      <c r="BN541" s="172"/>
      <c r="BO541" s="172"/>
      <c r="BP541" s="172"/>
      <c r="BQ541" s="172"/>
      <c r="BR541" s="172"/>
      <c r="BS541" s="172"/>
      <c r="BT541" s="172"/>
      <c r="BU541" s="172"/>
      <c r="BV541" s="172"/>
      <c r="BW541" s="172"/>
      <c r="BX541" s="172"/>
      <c r="BY541" s="172"/>
      <c r="BZ541" s="172"/>
      <c r="CA541" s="172"/>
      <c r="CB541" s="172"/>
      <c r="CC541" s="172"/>
      <c r="CD541" s="172"/>
      <c r="CE541" s="172"/>
      <c r="CF541" s="172"/>
      <c r="CG541" s="172"/>
      <c r="CH541" s="172"/>
      <c r="CI541" s="172"/>
      <c r="CJ541" s="172"/>
      <c r="CK541" s="172"/>
      <c r="CL541" s="172"/>
      <c r="CM541" s="172"/>
      <c r="CN541" s="172"/>
      <c r="CO541" s="172"/>
      <c r="CP541" s="172"/>
      <c r="CQ541" s="172"/>
      <c r="CR541" s="172"/>
      <c r="CS541" s="172"/>
      <c r="CT541" s="172"/>
      <c r="CU541" s="172"/>
      <c r="DA541" s="172"/>
      <c r="DG541" s="172"/>
      <c r="DI541" s="172"/>
      <c r="DJ541" s="172"/>
      <c r="DK541" s="172"/>
      <c r="DL541" s="172"/>
      <c r="DM541" s="172"/>
      <c r="DN541" s="172"/>
      <c r="DO541" s="172"/>
      <c r="DP541" s="172"/>
      <c r="DQ541" s="172"/>
      <c r="DR541" s="172"/>
      <c r="DS541" s="172"/>
      <c r="DT541" s="172"/>
      <c r="DU541" s="172"/>
      <c r="DV541" s="172"/>
      <c r="DW541" s="172"/>
      <c r="DX541" s="172"/>
      <c r="DZ541" s="172"/>
      <c r="EA541" s="172"/>
      <c r="EK541" s="172"/>
      <c r="EL541" s="172"/>
      <c r="EM541" s="172"/>
      <c r="EN541" s="172"/>
      <c r="EO541" s="172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  <c r="AML541"/>
      <c r="AMM541"/>
      <c r="AMN541"/>
      <c r="AMO541"/>
      <c r="AMP541"/>
      <c r="AMQ541"/>
      <c r="AMR541"/>
      <c r="AMS541"/>
      <c r="AMT541"/>
      <c r="AMU541"/>
      <c r="AMV541"/>
      <c r="AMW541"/>
      <c r="AMX541"/>
      <c r="AMY541"/>
      <c r="AMZ541"/>
      <c r="ANA541"/>
      <c r="ANB541"/>
      <c r="ANC541"/>
      <c r="AND541"/>
      <c r="ANE541"/>
      <c r="ANF541"/>
      <c r="ANG541"/>
      <c r="ANH541"/>
      <c r="ANI541"/>
      <c r="ANJ541"/>
    </row>
    <row r="542" spans="1:1050" x14ac:dyDescent="0.2">
      <c r="A542" s="694"/>
      <c r="D542" s="172"/>
      <c r="E542" s="172"/>
      <c r="F542" s="172"/>
      <c r="G542" s="172"/>
      <c r="H542" s="172"/>
      <c r="J542" s="172"/>
      <c r="K542" s="172"/>
      <c r="L542" s="172"/>
      <c r="M542" s="172"/>
      <c r="N542" s="172"/>
      <c r="O542" s="172"/>
      <c r="P542" s="172"/>
      <c r="Q542" s="172"/>
      <c r="R542" s="172"/>
      <c r="S542" s="172"/>
      <c r="T542" s="172"/>
      <c r="U542" s="172"/>
      <c r="V542" s="172"/>
      <c r="W542" s="172"/>
      <c r="X542" s="172"/>
      <c r="Y542" s="172"/>
      <c r="Z542" s="172"/>
      <c r="AA542" s="172"/>
      <c r="AB542" s="172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172"/>
      <c r="AO542" s="172"/>
      <c r="AP542" s="172"/>
      <c r="AQ542" s="172"/>
      <c r="AR542" s="172"/>
      <c r="AS542" s="172"/>
      <c r="AT542" s="172"/>
      <c r="AU542" s="172"/>
      <c r="AV542" s="172"/>
      <c r="AW542" s="172"/>
      <c r="AX542" s="172"/>
      <c r="AY542" s="172"/>
      <c r="AZ542" s="172"/>
      <c r="BA542" s="172"/>
      <c r="BB542" s="172"/>
      <c r="BC542" s="172"/>
      <c r="BD542" s="172"/>
      <c r="BE542" s="172"/>
      <c r="BF542" s="172"/>
      <c r="BG542" s="172"/>
      <c r="BH542" s="172"/>
      <c r="BI542" s="172"/>
      <c r="BJ542" s="172"/>
      <c r="BK542" s="172"/>
      <c r="BL542" s="172"/>
      <c r="BM542" s="172"/>
      <c r="BN542" s="172"/>
      <c r="BO542" s="172"/>
      <c r="BP542" s="172"/>
      <c r="BQ542" s="172"/>
      <c r="BR542" s="172"/>
      <c r="BS542" s="172"/>
      <c r="BT542" s="172"/>
      <c r="BU542" s="172"/>
      <c r="BV542" s="172"/>
      <c r="BW542" s="172"/>
      <c r="BX542" s="172"/>
      <c r="BY542" s="172"/>
      <c r="BZ542" s="172"/>
      <c r="CA542" s="172"/>
      <c r="CB542" s="172"/>
      <c r="CC542" s="172"/>
      <c r="CD542" s="172"/>
      <c r="CE542" s="172"/>
      <c r="CF542" s="172"/>
      <c r="CG542" s="172"/>
      <c r="CH542" s="172"/>
      <c r="CI542" s="172"/>
      <c r="CJ542" s="172"/>
      <c r="CK542" s="172"/>
      <c r="CL542" s="172"/>
      <c r="CM542" s="172"/>
      <c r="CN542" s="172"/>
      <c r="CO542" s="172"/>
      <c r="CP542" s="172"/>
      <c r="CQ542" s="172"/>
      <c r="CR542" s="172"/>
      <c r="CS542" s="172"/>
      <c r="CT542" s="172"/>
      <c r="CU542" s="172"/>
      <c r="DA542" s="172"/>
      <c r="DG542" s="172"/>
      <c r="DI542" s="172"/>
      <c r="DJ542" s="172"/>
      <c r="DK542" s="172"/>
      <c r="DL542" s="172"/>
      <c r="DM542" s="172"/>
      <c r="DN542" s="172"/>
      <c r="DO542" s="172"/>
      <c r="DP542" s="172"/>
      <c r="DQ542" s="172"/>
      <c r="DR542" s="172"/>
      <c r="DS542" s="172"/>
      <c r="DT542" s="172"/>
      <c r="DU542" s="172"/>
      <c r="DV542" s="172"/>
      <c r="DW542" s="172"/>
      <c r="DX542" s="172"/>
      <c r="DZ542" s="172"/>
      <c r="EA542" s="172"/>
      <c r="EK542" s="172"/>
      <c r="EL542" s="172"/>
      <c r="EM542" s="172"/>
      <c r="EN542" s="172"/>
      <c r="EO542" s="17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  <c r="AML542"/>
      <c r="AMM542"/>
      <c r="AMN542"/>
      <c r="AMO542"/>
      <c r="AMP542"/>
      <c r="AMQ542"/>
      <c r="AMR542"/>
      <c r="AMS542"/>
      <c r="AMT542"/>
      <c r="AMU542"/>
      <c r="AMV542"/>
      <c r="AMW542"/>
      <c r="AMX542"/>
      <c r="AMY542"/>
      <c r="AMZ542"/>
      <c r="ANA542"/>
      <c r="ANB542"/>
      <c r="ANC542"/>
      <c r="AND542"/>
      <c r="ANE542"/>
      <c r="ANF542"/>
      <c r="ANG542"/>
      <c r="ANH542"/>
      <c r="ANI542"/>
      <c r="ANJ542"/>
    </row>
    <row r="543" spans="1:1050" x14ac:dyDescent="0.2">
      <c r="A543" s="694"/>
      <c r="D543" s="172"/>
      <c r="E543" s="172"/>
      <c r="F543" s="172"/>
      <c r="G543" s="172"/>
      <c r="H543" s="172"/>
      <c r="J543" s="172"/>
      <c r="K543" s="172"/>
      <c r="L543" s="172"/>
      <c r="M543" s="172"/>
      <c r="N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2"/>
      <c r="Z543" s="172"/>
      <c r="AA543" s="172"/>
      <c r="AB543" s="172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172"/>
      <c r="AO543" s="172"/>
      <c r="AP543" s="172"/>
      <c r="AQ543" s="172"/>
      <c r="AR543" s="172"/>
      <c r="AS543" s="172"/>
      <c r="AT543" s="172"/>
      <c r="AU543" s="172"/>
      <c r="AV543" s="172"/>
      <c r="AW543" s="172"/>
      <c r="AX543" s="172"/>
      <c r="AY543" s="172"/>
      <c r="AZ543" s="172"/>
      <c r="BA543" s="172"/>
      <c r="BB543" s="172"/>
      <c r="BC543" s="172"/>
      <c r="BD543" s="172"/>
      <c r="BE543" s="172"/>
      <c r="BF543" s="172"/>
      <c r="BG543" s="172"/>
      <c r="BH543" s="172"/>
      <c r="BI543" s="172"/>
      <c r="BJ543" s="172"/>
      <c r="BK543" s="172"/>
      <c r="BL543" s="172"/>
      <c r="BM543" s="172"/>
      <c r="BN543" s="172"/>
      <c r="BO543" s="172"/>
      <c r="BP543" s="172"/>
      <c r="BQ543" s="172"/>
      <c r="BR543" s="172"/>
      <c r="BS543" s="172"/>
      <c r="BT543" s="172"/>
      <c r="BU543" s="172"/>
      <c r="BV543" s="172"/>
      <c r="BW543" s="172"/>
      <c r="BX543" s="172"/>
      <c r="BY543" s="172"/>
      <c r="BZ543" s="172"/>
      <c r="CA543" s="172"/>
      <c r="CB543" s="172"/>
      <c r="CC543" s="172"/>
      <c r="CD543" s="172"/>
      <c r="CE543" s="172"/>
      <c r="CF543" s="172"/>
      <c r="CG543" s="172"/>
      <c r="CH543" s="172"/>
      <c r="CI543" s="172"/>
      <c r="CJ543" s="172"/>
      <c r="CK543" s="172"/>
      <c r="CL543" s="172"/>
      <c r="CM543" s="172"/>
      <c r="CN543" s="172"/>
      <c r="CO543" s="172"/>
      <c r="CP543" s="172"/>
      <c r="CQ543" s="172"/>
      <c r="CR543" s="172"/>
      <c r="CS543" s="172"/>
      <c r="CT543" s="172"/>
      <c r="CU543" s="172"/>
      <c r="DA543" s="172"/>
      <c r="DG543" s="172"/>
      <c r="DI543" s="172"/>
      <c r="DJ543" s="172"/>
      <c r="DK543" s="172"/>
      <c r="DL543" s="172"/>
      <c r="DM543" s="172"/>
      <c r="DN543" s="172"/>
      <c r="DO543" s="172"/>
      <c r="DP543" s="172"/>
      <c r="DQ543" s="172"/>
      <c r="DR543" s="172"/>
      <c r="DS543" s="172"/>
      <c r="DT543" s="172"/>
      <c r="DU543" s="172"/>
      <c r="DV543" s="172"/>
      <c r="DW543" s="172"/>
      <c r="DX543" s="172"/>
      <c r="DZ543" s="172"/>
      <c r="EA543" s="172"/>
      <c r="EK543" s="172"/>
      <c r="EL543" s="172"/>
      <c r="EM543" s="172"/>
      <c r="EN543" s="172"/>
      <c r="EO543" s="172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  <c r="AML543"/>
      <c r="AMM543"/>
      <c r="AMN543"/>
      <c r="AMO543"/>
      <c r="AMP543"/>
      <c r="AMQ543"/>
      <c r="AMR543"/>
      <c r="AMS543"/>
      <c r="AMT543"/>
      <c r="AMU543"/>
      <c r="AMV543"/>
      <c r="AMW543"/>
      <c r="AMX543"/>
      <c r="AMY543"/>
      <c r="AMZ543"/>
      <c r="ANA543"/>
      <c r="ANB543"/>
      <c r="ANC543"/>
      <c r="AND543"/>
      <c r="ANE543"/>
      <c r="ANF543"/>
      <c r="ANG543"/>
      <c r="ANH543"/>
      <c r="ANI543"/>
      <c r="ANJ543"/>
    </row>
    <row r="544" spans="1:1050" x14ac:dyDescent="0.2">
      <c r="A544" s="694"/>
      <c r="D544" s="172"/>
      <c r="E544" s="172"/>
      <c r="F544" s="172"/>
      <c r="G544" s="172"/>
      <c r="H544" s="172"/>
      <c r="J544" s="172"/>
      <c r="K544" s="172"/>
      <c r="L544" s="172"/>
      <c r="M544" s="172"/>
      <c r="N544" s="172"/>
      <c r="O544" s="172"/>
      <c r="P544" s="172"/>
      <c r="Q544" s="172"/>
      <c r="R544" s="172"/>
      <c r="S544" s="172"/>
      <c r="T544" s="172"/>
      <c r="U544" s="172"/>
      <c r="V544" s="172"/>
      <c r="W544" s="172"/>
      <c r="X544" s="172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/>
      <c r="BA544" s="172"/>
      <c r="BB544" s="172"/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172"/>
      <c r="BN544" s="172"/>
      <c r="BO544" s="172"/>
      <c r="BP544" s="172"/>
      <c r="BQ544" s="172"/>
      <c r="BR544" s="172"/>
      <c r="BS544" s="172"/>
      <c r="BT544" s="172"/>
      <c r="BU544" s="172"/>
      <c r="BV544" s="172"/>
      <c r="BW544" s="172"/>
      <c r="BX544" s="172"/>
      <c r="BY544" s="172"/>
      <c r="BZ544" s="172"/>
      <c r="CA544" s="172"/>
      <c r="CB544" s="172"/>
      <c r="CC544" s="172"/>
      <c r="CD544" s="172"/>
      <c r="CE544" s="172"/>
      <c r="CF544" s="172"/>
      <c r="CG544" s="172"/>
      <c r="CH544" s="172"/>
      <c r="CI544" s="172"/>
      <c r="CJ544" s="172"/>
      <c r="CK544" s="172"/>
      <c r="CL544" s="172"/>
      <c r="CM544" s="172"/>
      <c r="CN544" s="172"/>
      <c r="CO544" s="172"/>
      <c r="CP544" s="172"/>
      <c r="CQ544" s="172"/>
      <c r="CR544" s="172"/>
      <c r="CS544" s="172"/>
      <c r="CT544" s="172"/>
      <c r="CU544" s="172"/>
      <c r="DA544" s="172"/>
      <c r="DG544" s="172"/>
      <c r="DI544" s="172"/>
      <c r="DJ544" s="172"/>
      <c r="DK544" s="172"/>
      <c r="DL544" s="172"/>
      <c r="DM544" s="172"/>
      <c r="DN544" s="172"/>
      <c r="DO544" s="172"/>
      <c r="DP544" s="172"/>
      <c r="DQ544" s="172"/>
      <c r="DR544" s="172"/>
      <c r="DS544" s="172"/>
      <c r="DT544" s="172"/>
      <c r="DU544" s="172"/>
      <c r="DV544" s="172"/>
      <c r="DW544" s="172"/>
      <c r="DX544" s="172"/>
      <c r="DZ544" s="172"/>
      <c r="EA544" s="172"/>
      <c r="EK544" s="172"/>
      <c r="EL544" s="172"/>
      <c r="EM544" s="172"/>
      <c r="EN544" s="172"/>
      <c r="EO544" s="172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  <c r="AML544"/>
      <c r="AMM544"/>
      <c r="AMN544"/>
      <c r="AMO544"/>
      <c r="AMP544"/>
      <c r="AMQ544"/>
      <c r="AMR544"/>
      <c r="AMS544"/>
      <c r="AMT544"/>
      <c r="AMU544"/>
      <c r="AMV544"/>
      <c r="AMW544"/>
      <c r="AMX544"/>
      <c r="AMY544"/>
      <c r="AMZ544"/>
      <c r="ANA544"/>
      <c r="ANB544"/>
      <c r="ANC544"/>
      <c r="AND544"/>
      <c r="ANE544"/>
      <c r="ANF544"/>
      <c r="ANG544"/>
      <c r="ANH544"/>
      <c r="ANI544"/>
      <c r="ANJ544"/>
    </row>
    <row r="545" spans="1:1050" x14ac:dyDescent="0.2">
      <c r="A545" s="694"/>
      <c r="D545" s="172"/>
      <c r="E545" s="172"/>
      <c r="F545" s="172"/>
      <c r="G545" s="172"/>
      <c r="H545" s="172"/>
      <c r="J545" s="172"/>
      <c r="K545" s="172"/>
      <c r="L545" s="172"/>
      <c r="M545" s="172"/>
      <c r="N545" s="172"/>
      <c r="O545" s="172"/>
      <c r="P545" s="172"/>
      <c r="Q545" s="172"/>
      <c r="R545" s="172"/>
      <c r="S545" s="172"/>
      <c r="T545" s="172"/>
      <c r="U545" s="172"/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172"/>
      <c r="AZ545" s="172"/>
      <c r="BA545" s="172"/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172"/>
      <c r="BL545" s="172"/>
      <c r="BM545" s="172"/>
      <c r="BN545" s="172"/>
      <c r="BO545" s="172"/>
      <c r="BP545" s="172"/>
      <c r="BQ545" s="172"/>
      <c r="BR545" s="172"/>
      <c r="BS545" s="172"/>
      <c r="BT545" s="172"/>
      <c r="BU545" s="172"/>
      <c r="BV545" s="172"/>
      <c r="BW545" s="172"/>
      <c r="BX545" s="172"/>
      <c r="BY545" s="172"/>
      <c r="BZ545" s="172"/>
      <c r="CA545" s="172"/>
      <c r="CB545" s="172"/>
      <c r="CC545" s="172"/>
      <c r="CD545" s="172"/>
      <c r="CE545" s="172"/>
      <c r="CF545" s="172"/>
      <c r="CG545" s="172"/>
      <c r="CH545" s="172"/>
      <c r="CI545" s="172"/>
      <c r="CJ545" s="172"/>
      <c r="CK545" s="172"/>
      <c r="CL545" s="172"/>
      <c r="CM545" s="172"/>
      <c r="CN545" s="172"/>
      <c r="CO545" s="172"/>
      <c r="CP545" s="172"/>
      <c r="CQ545" s="172"/>
      <c r="CR545" s="172"/>
      <c r="CS545" s="172"/>
      <c r="CT545" s="172"/>
      <c r="CU545" s="172"/>
      <c r="DA545" s="172"/>
      <c r="DG545" s="172"/>
      <c r="DI545" s="172"/>
      <c r="DJ545" s="172"/>
      <c r="DK545" s="172"/>
      <c r="DL545" s="172"/>
      <c r="DM545" s="172"/>
      <c r="DN545" s="172"/>
      <c r="DO545" s="172"/>
      <c r="DP545" s="172"/>
      <c r="DQ545" s="172"/>
      <c r="DR545" s="172"/>
      <c r="DS545" s="172"/>
      <c r="DT545" s="172"/>
      <c r="DU545" s="172"/>
      <c r="DV545" s="172"/>
      <c r="DW545" s="172"/>
      <c r="DX545" s="172"/>
      <c r="DZ545" s="172"/>
      <c r="EA545" s="172"/>
      <c r="EK545" s="172"/>
      <c r="EL545" s="172"/>
      <c r="EM545" s="172"/>
      <c r="EN545" s="172"/>
      <c r="EO545" s="172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  <c r="AML545"/>
      <c r="AMM545"/>
      <c r="AMN545"/>
      <c r="AMO545"/>
      <c r="AMP545"/>
      <c r="AMQ545"/>
      <c r="AMR545"/>
      <c r="AMS545"/>
      <c r="AMT545"/>
      <c r="AMU545"/>
      <c r="AMV545"/>
      <c r="AMW545"/>
      <c r="AMX545"/>
      <c r="AMY545"/>
      <c r="AMZ545"/>
      <c r="ANA545"/>
      <c r="ANB545"/>
      <c r="ANC545"/>
      <c r="AND545"/>
      <c r="ANE545"/>
      <c r="ANF545"/>
      <c r="ANG545"/>
      <c r="ANH545"/>
      <c r="ANI545"/>
      <c r="ANJ545"/>
    </row>
    <row r="546" spans="1:1050" x14ac:dyDescent="0.2">
      <c r="A546" s="694"/>
      <c r="D546" s="172"/>
      <c r="E546" s="172"/>
      <c r="F546" s="172"/>
      <c r="G546" s="172"/>
      <c r="H546" s="172"/>
      <c r="J546" s="172"/>
      <c r="K546" s="172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2"/>
      <c r="AY546" s="172"/>
      <c r="AZ546" s="172"/>
      <c r="BA546" s="172"/>
      <c r="BB546" s="172"/>
      <c r="BC546" s="172"/>
      <c r="BD546" s="172"/>
      <c r="BE546" s="172"/>
      <c r="BF546" s="172"/>
      <c r="BG546" s="172"/>
      <c r="BH546" s="172"/>
      <c r="BI546" s="172"/>
      <c r="BJ546" s="172"/>
      <c r="BK546" s="172"/>
      <c r="BL546" s="172"/>
      <c r="BM546" s="172"/>
      <c r="BN546" s="172"/>
      <c r="BO546" s="172"/>
      <c r="BP546" s="172"/>
      <c r="BQ546" s="172"/>
      <c r="BR546" s="172"/>
      <c r="BS546" s="172"/>
      <c r="BT546" s="172"/>
      <c r="BU546" s="172"/>
      <c r="BV546" s="172"/>
      <c r="BW546" s="172"/>
      <c r="BX546" s="172"/>
      <c r="BY546" s="172"/>
      <c r="BZ546" s="172"/>
      <c r="CA546" s="172"/>
      <c r="CB546" s="172"/>
      <c r="CC546" s="172"/>
      <c r="CD546" s="172"/>
      <c r="CE546" s="172"/>
      <c r="CF546" s="172"/>
      <c r="CG546" s="172"/>
      <c r="CH546" s="172"/>
      <c r="CI546" s="172"/>
      <c r="CJ546" s="172"/>
      <c r="CK546" s="172"/>
      <c r="CL546" s="172"/>
      <c r="CM546" s="172"/>
      <c r="CN546" s="172"/>
      <c r="CO546" s="172"/>
      <c r="CP546" s="172"/>
      <c r="CQ546" s="172"/>
      <c r="CR546" s="172"/>
      <c r="CS546" s="172"/>
      <c r="CT546" s="172"/>
      <c r="CU546" s="172"/>
      <c r="DA546" s="172"/>
      <c r="DG546" s="172"/>
      <c r="DI546" s="172"/>
      <c r="DJ546" s="172"/>
      <c r="DK546" s="172"/>
      <c r="DL546" s="172"/>
      <c r="DM546" s="172"/>
      <c r="DN546" s="172"/>
      <c r="DO546" s="172"/>
      <c r="DP546" s="172"/>
      <c r="DQ546" s="172"/>
      <c r="DR546" s="172"/>
      <c r="DS546" s="172"/>
      <c r="DT546" s="172"/>
      <c r="DU546" s="172"/>
      <c r="DV546" s="172"/>
      <c r="DW546" s="172"/>
      <c r="DX546" s="172"/>
      <c r="DZ546" s="172"/>
      <c r="EA546" s="172"/>
      <c r="EK546" s="172"/>
      <c r="EL546" s="172"/>
      <c r="EM546" s="172"/>
      <c r="EN546" s="172"/>
      <c r="EO546" s="172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  <c r="AML546"/>
      <c r="AMM546"/>
      <c r="AMN546"/>
      <c r="AMO546"/>
      <c r="AMP546"/>
      <c r="AMQ546"/>
      <c r="AMR546"/>
      <c r="AMS546"/>
      <c r="AMT546"/>
      <c r="AMU546"/>
      <c r="AMV546"/>
      <c r="AMW546"/>
      <c r="AMX546"/>
      <c r="AMY546"/>
      <c r="AMZ546"/>
      <c r="ANA546"/>
      <c r="ANB546"/>
      <c r="ANC546"/>
      <c r="AND546"/>
      <c r="ANE546"/>
      <c r="ANF546"/>
      <c r="ANG546"/>
      <c r="ANH546"/>
      <c r="ANI546"/>
      <c r="ANJ546"/>
    </row>
    <row r="547" spans="1:1050" x14ac:dyDescent="0.2">
      <c r="A547" s="694"/>
      <c r="D547" s="172"/>
      <c r="E547" s="172"/>
      <c r="F547" s="172"/>
      <c r="G547" s="172"/>
      <c r="H547" s="172"/>
      <c r="J547" s="172"/>
      <c r="K547" s="172"/>
      <c r="L547" s="172"/>
      <c r="M547" s="172"/>
      <c r="N547" s="172"/>
      <c r="O547" s="172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172"/>
      <c r="AQ547" s="172"/>
      <c r="AR547" s="172"/>
      <c r="AS547" s="172"/>
      <c r="AT547" s="172"/>
      <c r="AU547" s="172"/>
      <c r="AV547" s="172"/>
      <c r="AW547" s="172"/>
      <c r="AX547" s="172"/>
      <c r="AY547" s="172"/>
      <c r="AZ547" s="172"/>
      <c r="BA547" s="172"/>
      <c r="BB547" s="172"/>
      <c r="BC547" s="172"/>
      <c r="BD547" s="172"/>
      <c r="BE547" s="172"/>
      <c r="BF547" s="172"/>
      <c r="BG547" s="172"/>
      <c r="BH547" s="172"/>
      <c r="BI547" s="172"/>
      <c r="BJ547" s="172"/>
      <c r="BK547" s="172"/>
      <c r="BL547" s="172"/>
      <c r="BM547" s="172"/>
      <c r="BN547" s="172"/>
      <c r="BO547" s="172"/>
      <c r="BP547" s="172"/>
      <c r="BQ547" s="172"/>
      <c r="BR547" s="172"/>
      <c r="BS547" s="172"/>
      <c r="BT547" s="172"/>
      <c r="BU547" s="172"/>
      <c r="BV547" s="172"/>
      <c r="BW547" s="172"/>
      <c r="BX547" s="172"/>
      <c r="BY547" s="172"/>
      <c r="BZ547" s="172"/>
      <c r="CA547" s="172"/>
      <c r="CB547" s="172"/>
      <c r="CC547" s="172"/>
      <c r="CD547" s="172"/>
      <c r="CE547" s="172"/>
      <c r="CF547" s="172"/>
      <c r="CG547" s="172"/>
      <c r="CH547" s="172"/>
      <c r="CI547" s="172"/>
      <c r="CJ547" s="172"/>
      <c r="CK547" s="172"/>
      <c r="CL547" s="172"/>
      <c r="CM547" s="172"/>
      <c r="CN547" s="172"/>
      <c r="CO547" s="172"/>
      <c r="CP547" s="172"/>
      <c r="CQ547" s="172"/>
      <c r="CR547" s="172"/>
      <c r="CS547" s="172"/>
      <c r="CT547" s="172"/>
      <c r="CU547" s="172"/>
      <c r="DA547" s="172"/>
      <c r="DG547" s="172"/>
      <c r="DI547" s="172"/>
      <c r="DJ547" s="172"/>
      <c r="DK547" s="172"/>
      <c r="DL547" s="172"/>
      <c r="DM547" s="172"/>
      <c r="DN547" s="172"/>
      <c r="DO547" s="172"/>
      <c r="DP547" s="172"/>
      <c r="DQ547" s="172"/>
      <c r="DR547" s="172"/>
      <c r="DS547" s="172"/>
      <c r="DT547" s="172"/>
      <c r="DU547" s="172"/>
      <c r="DV547" s="172"/>
      <c r="DW547" s="172"/>
      <c r="DX547" s="172"/>
      <c r="DZ547" s="172"/>
      <c r="EA547" s="172"/>
      <c r="EK547" s="172"/>
      <c r="EL547" s="172"/>
      <c r="EM547" s="172"/>
      <c r="EN547" s="172"/>
      <c r="EO547" s="172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  <c r="AML547"/>
      <c r="AMM547"/>
      <c r="AMN547"/>
      <c r="AMO547"/>
      <c r="AMP547"/>
      <c r="AMQ547"/>
      <c r="AMR547"/>
      <c r="AMS547"/>
      <c r="AMT547"/>
      <c r="AMU547"/>
      <c r="AMV547"/>
      <c r="AMW547"/>
      <c r="AMX547"/>
      <c r="AMY547"/>
      <c r="AMZ547"/>
      <c r="ANA547"/>
      <c r="ANB547"/>
      <c r="ANC547"/>
      <c r="AND547"/>
      <c r="ANE547"/>
      <c r="ANF547"/>
      <c r="ANG547"/>
      <c r="ANH547"/>
      <c r="ANI547"/>
      <c r="ANJ547"/>
    </row>
    <row r="548" spans="1:1050" x14ac:dyDescent="0.2">
      <c r="A548" s="694"/>
      <c r="D548" s="172"/>
      <c r="E548" s="172"/>
      <c r="F548" s="172"/>
      <c r="G548" s="172"/>
      <c r="H548" s="172"/>
      <c r="J548" s="172"/>
      <c r="K548" s="172"/>
      <c r="L548" s="172"/>
      <c r="M548" s="172"/>
      <c r="N548" s="172"/>
      <c r="O548" s="172"/>
      <c r="P548" s="172"/>
      <c r="Q548" s="172"/>
      <c r="R548" s="172"/>
      <c r="S548" s="172"/>
      <c r="T548" s="172"/>
      <c r="U548" s="172"/>
      <c r="V548" s="172"/>
      <c r="W548" s="172"/>
      <c r="X548" s="172"/>
      <c r="Y548" s="172"/>
      <c r="Z548" s="172"/>
      <c r="AA548" s="172"/>
      <c r="AB548" s="172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172"/>
      <c r="AQ548" s="172"/>
      <c r="AR548" s="172"/>
      <c r="AS548" s="172"/>
      <c r="AT548" s="172"/>
      <c r="AU548" s="172"/>
      <c r="AV548" s="172"/>
      <c r="AW548" s="172"/>
      <c r="AX548" s="172"/>
      <c r="AY548" s="172"/>
      <c r="AZ548" s="172"/>
      <c r="BA548" s="172"/>
      <c r="BB548" s="172"/>
      <c r="BC548" s="172"/>
      <c r="BD548" s="172"/>
      <c r="BE548" s="172"/>
      <c r="BF548" s="172"/>
      <c r="BG548" s="172"/>
      <c r="BH548" s="172"/>
      <c r="BI548" s="172"/>
      <c r="BJ548" s="172"/>
      <c r="BK548" s="172"/>
      <c r="BL548" s="172"/>
      <c r="BM548" s="172"/>
      <c r="BN548" s="172"/>
      <c r="BO548" s="172"/>
      <c r="BP548" s="172"/>
      <c r="BQ548" s="172"/>
      <c r="BR548" s="172"/>
      <c r="BS548" s="172"/>
      <c r="BT548" s="172"/>
      <c r="BU548" s="172"/>
      <c r="BV548" s="172"/>
      <c r="BW548" s="172"/>
      <c r="BX548" s="172"/>
      <c r="BY548" s="172"/>
      <c r="BZ548" s="172"/>
      <c r="CA548" s="172"/>
      <c r="CB548" s="172"/>
      <c r="CC548" s="172"/>
      <c r="CD548" s="172"/>
      <c r="CE548" s="172"/>
      <c r="CF548" s="172"/>
      <c r="CG548" s="172"/>
      <c r="CH548" s="172"/>
      <c r="CI548" s="172"/>
      <c r="CJ548" s="172"/>
      <c r="CK548" s="172"/>
      <c r="CL548" s="172"/>
      <c r="CM548" s="172"/>
      <c r="CN548" s="172"/>
      <c r="CO548" s="172"/>
      <c r="CP548" s="172"/>
      <c r="CQ548" s="172"/>
      <c r="CR548" s="172"/>
      <c r="CS548" s="172"/>
      <c r="CT548" s="172"/>
      <c r="CU548" s="172"/>
      <c r="DA548" s="172"/>
      <c r="DG548" s="172"/>
      <c r="DI548" s="172"/>
      <c r="DJ548" s="172"/>
      <c r="DK548" s="172"/>
      <c r="DL548" s="172"/>
      <c r="DM548" s="172"/>
      <c r="DN548" s="172"/>
      <c r="DO548" s="172"/>
      <c r="DP548" s="172"/>
      <c r="DQ548" s="172"/>
      <c r="DR548" s="172"/>
      <c r="DS548" s="172"/>
      <c r="DT548" s="172"/>
      <c r="DU548" s="172"/>
      <c r="DV548" s="172"/>
      <c r="DW548" s="172"/>
      <c r="DX548" s="172"/>
      <c r="DZ548" s="172"/>
      <c r="EA548" s="172"/>
      <c r="EK548" s="172"/>
      <c r="EL548" s="172"/>
      <c r="EM548" s="172"/>
      <c r="EN548" s="172"/>
      <c r="EO548" s="172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  <c r="AML548"/>
      <c r="AMM548"/>
      <c r="AMN548"/>
      <c r="AMO548"/>
      <c r="AMP548"/>
      <c r="AMQ548"/>
      <c r="AMR548"/>
      <c r="AMS548"/>
      <c r="AMT548"/>
      <c r="AMU548"/>
      <c r="AMV548"/>
      <c r="AMW548"/>
      <c r="AMX548"/>
      <c r="AMY548"/>
      <c r="AMZ548"/>
      <c r="ANA548"/>
      <c r="ANB548"/>
      <c r="ANC548"/>
      <c r="AND548"/>
      <c r="ANE548"/>
      <c r="ANF548"/>
      <c r="ANG548"/>
      <c r="ANH548"/>
      <c r="ANI548"/>
      <c r="ANJ548"/>
    </row>
    <row r="549" spans="1:1050" x14ac:dyDescent="0.2">
      <c r="A549" s="694"/>
      <c r="D549" s="172"/>
      <c r="E549" s="172"/>
      <c r="F549" s="172"/>
      <c r="G549" s="172"/>
      <c r="H549" s="172"/>
      <c r="J549" s="172"/>
      <c r="K549" s="172"/>
      <c r="L549" s="172"/>
      <c r="M549" s="172"/>
      <c r="N549" s="172"/>
      <c r="O549" s="172"/>
      <c r="P549" s="172"/>
      <c r="Q549" s="172"/>
      <c r="R549" s="172"/>
      <c r="S549" s="172"/>
      <c r="T549" s="172"/>
      <c r="U549" s="172"/>
      <c r="V549" s="172"/>
      <c r="W549" s="172"/>
      <c r="X549" s="172"/>
      <c r="Y549" s="172"/>
      <c r="Z549" s="172"/>
      <c r="AA549" s="172"/>
      <c r="AB549" s="172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  <c r="CA549" s="172"/>
      <c r="CB549" s="172"/>
      <c r="CC549" s="172"/>
      <c r="CD549" s="172"/>
      <c r="CE549" s="172"/>
      <c r="CF549" s="172"/>
      <c r="CG549" s="172"/>
      <c r="CH549" s="172"/>
      <c r="CI549" s="172"/>
      <c r="CJ549" s="172"/>
      <c r="CK549" s="172"/>
      <c r="CL549" s="172"/>
      <c r="CM549" s="172"/>
      <c r="CN549" s="172"/>
      <c r="CO549" s="172"/>
      <c r="CP549" s="172"/>
      <c r="CQ549" s="172"/>
      <c r="CR549" s="172"/>
      <c r="CS549" s="172"/>
      <c r="CT549" s="172"/>
      <c r="CU549" s="172"/>
      <c r="DA549" s="172"/>
      <c r="DG549" s="172"/>
      <c r="DI549" s="172"/>
      <c r="DJ549" s="172"/>
      <c r="DK549" s="172"/>
      <c r="DL549" s="172"/>
      <c r="DM549" s="172"/>
      <c r="DN549" s="172"/>
      <c r="DO549" s="172"/>
      <c r="DP549" s="172"/>
      <c r="DQ549" s="172"/>
      <c r="DR549" s="172"/>
      <c r="DS549" s="172"/>
      <c r="DT549" s="172"/>
      <c r="DU549" s="172"/>
      <c r="DV549" s="172"/>
      <c r="DW549" s="172"/>
      <c r="DX549" s="172"/>
      <c r="DZ549" s="172"/>
      <c r="EA549" s="172"/>
      <c r="EK549" s="172"/>
      <c r="EL549" s="172"/>
      <c r="EM549" s="172"/>
      <c r="EN549" s="172"/>
      <c r="EO549" s="172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  <c r="AML549"/>
      <c r="AMM549"/>
      <c r="AMN549"/>
      <c r="AMO549"/>
      <c r="AMP549"/>
      <c r="AMQ549"/>
      <c r="AMR549"/>
      <c r="AMS549"/>
      <c r="AMT549"/>
      <c r="AMU549"/>
      <c r="AMV549"/>
      <c r="AMW549"/>
      <c r="AMX549"/>
      <c r="AMY549"/>
      <c r="AMZ549"/>
      <c r="ANA549"/>
      <c r="ANB549"/>
      <c r="ANC549"/>
      <c r="AND549"/>
      <c r="ANE549"/>
      <c r="ANF549"/>
      <c r="ANG549"/>
      <c r="ANH549"/>
      <c r="ANI549"/>
      <c r="ANJ549"/>
    </row>
    <row r="550" spans="1:1050" x14ac:dyDescent="0.2">
      <c r="A550" s="694"/>
      <c r="D550" s="172"/>
      <c r="E550" s="172"/>
      <c r="F550" s="172"/>
      <c r="G550" s="172"/>
      <c r="H550" s="172"/>
      <c r="J550" s="172"/>
      <c r="K550" s="172"/>
      <c r="L550" s="172"/>
      <c r="M550" s="172"/>
      <c r="N550" s="172"/>
      <c r="O550" s="172"/>
      <c r="P550" s="172"/>
      <c r="Q550" s="172"/>
      <c r="R550" s="172"/>
      <c r="S550" s="172"/>
      <c r="T550" s="172"/>
      <c r="U550" s="172"/>
      <c r="V550" s="172"/>
      <c r="W550" s="172"/>
      <c r="X550" s="172"/>
      <c r="Y550" s="172"/>
      <c r="Z550" s="172"/>
      <c r="AA550" s="172"/>
      <c r="AB550" s="172"/>
      <c r="AC550" s="172"/>
      <c r="AD550" s="172"/>
      <c r="AE550" s="172"/>
      <c r="AF550" s="172"/>
      <c r="AG550" s="172"/>
      <c r="AH550" s="172"/>
      <c r="AI550" s="172"/>
      <c r="AJ550" s="172"/>
      <c r="AK550" s="172"/>
      <c r="AL550" s="172"/>
      <c r="AM550" s="172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/>
      <c r="BA550" s="172"/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2"/>
      <c r="BN550" s="172"/>
      <c r="BO550" s="172"/>
      <c r="BP550" s="172"/>
      <c r="BQ550" s="172"/>
      <c r="BR550" s="172"/>
      <c r="BS550" s="172"/>
      <c r="BT550" s="172"/>
      <c r="BU550" s="172"/>
      <c r="BV550" s="172"/>
      <c r="BW550" s="172"/>
      <c r="BX550" s="172"/>
      <c r="BY550" s="172"/>
      <c r="BZ550" s="172"/>
      <c r="CA550" s="172"/>
      <c r="CB550" s="172"/>
      <c r="CC550" s="172"/>
      <c r="CD550" s="172"/>
      <c r="CE550" s="172"/>
      <c r="CF550" s="172"/>
      <c r="CG550" s="172"/>
      <c r="CH550" s="172"/>
      <c r="CI550" s="172"/>
      <c r="CJ550" s="172"/>
      <c r="CK550" s="172"/>
      <c r="CL550" s="172"/>
      <c r="CM550" s="172"/>
      <c r="CN550" s="172"/>
      <c r="CO550" s="172"/>
      <c r="CP550" s="172"/>
      <c r="CQ550" s="172"/>
      <c r="CR550" s="172"/>
      <c r="CS550" s="172"/>
      <c r="CT550" s="172"/>
      <c r="CU550" s="172"/>
      <c r="DA550" s="172"/>
      <c r="DG550" s="172"/>
      <c r="DI550" s="172"/>
      <c r="DJ550" s="172"/>
      <c r="DK550" s="172"/>
      <c r="DL550" s="172"/>
      <c r="DM550" s="172"/>
      <c r="DN550" s="172"/>
      <c r="DO550" s="172"/>
      <c r="DP550" s="172"/>
      <c r="DQ550" s="172"/>
      <c r="DR550" s="172"/>
      <c r="DS550" s="172"/>
      <c r="DT550" s="172"/>
      <c r="DU550" s="172"/>
      <c r="DV550" s="172"/>
      <c r="DW550" s="172"/>
      <c r="DX550" s="172"/>
      <c r="DZ550" s="172"/>
      <c r="EA550" s="172"/>
      <c r="EK550" s="172"/>
      <c r="EL550" s="172"/>
      <c r="EM550" s="172"/>
      <c r="EN550" s="172"/>
      <c r="EO550" s="172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  <c r="AML550"/>
      <c r="AMM550"/>
      <c r="AMN550"/>
      <c r="AMO550"/>
      <c r="AMP550"/>
      <c r="AMQ550"/>
      <c r="AMR550"/>
      <c r="AMS550"/>
      <c r="AMT550"/>
      <c r="AMU550"/>
      <c r="AMV550"/>
      <c r="AMW550"/>
      <c r="AMX550"/>
      <c r="AMY550"/>
      <c r="AMZ550"/>
      <c r="ANA550"/>
      <c r="ANB550"/>
      <c r="ANC550"/>
      <c r="AND550"/>
      <c r="ANE550"/>
      <c r="ANF550"/>
      <c r="ANG550"/>
      <c r="ANH550"/>
      <c r="ANI550"/>
      <c r="ANJ550"/>
    </row>
    <row r="551" spans="1:1050" x14ac:dyDescent="0.2">
      <c r="A551" s="694"/>
      <c r="D551" s="172"/>
      <c r="E551" s="172"/>
      <c r="F551" s="172"/>
      <c r="G551" s="172"/>
      <c r="H551" s="172"/>
      <c r="J551" s="172"/>
      <c r="K551" s="172"/>
      <c r="L551" s="172"/>
      <c r="M551" s="172"/>
      <c r="N551" s="172"/>
      <c r="O551" s="172"/>
      <c r="P551" s="172"/>
      <c r="Q551" s="172"/>
      <c r="R551" s="172"/>
      <c r="S551" s="172"/>
      <c r="T551" s="172"/>
      <c r="U551" s="172"/>
      <c r="V551" s="172"/>
      <c r="W551" s="172"/>
      <c r="X551" s="172"/>
      <c r="Y551" s="172"/>
      <c r="Z551" s="172"/>
      <c r="AA551" s="172"/>
      <c r="AB551" s="172"/>
      <c r="AC551" s="172"/>
      <c r="AD551" s="172"/>
      <c r="AE551" s="172"/>
      <c r="AF551" s="172"/>
      <c r="AG551" s="172"/>
      <c r="AH551" s="172"/>
      <c r="AI551" s="172"/>
      <c r="AJ551" s="172"/>
      <c r="AK551" s="172"/>
      <c r="AL551" s="172"/>
      <c r="AM551" s="172"/>
      <c r="AN551" s="172"/>
      <c r="AO551" s="172"/>
      <c r="AP551" s="172"/>
      <c r="AQ551" s="172"/>
      <c r="AR551" s="172"/>
      <c r="AS551" s="172"/>
      <c r="AT551" s="172"/>
      <c r="AU551" s="172"/>
      <c r="AV551" s="172"/>
      <c r="AW551" s="172"/>
      <c r="AX551" s="172"/>
      <c r="AY551" s="172"/>
      <c r="AZ551" s="172"/>
      <c r="BA551" s="172"/>
      <c r="BB551" s="172"/>
      <c r="BC551" s="172"/>
      <c r="BD551" s="172"/>
      <c r="BE551" s="172"/>
      <c r="BF551" s="172"/>
      <c r="BG551" s="172"/>
      <c r="BH551" s="172"/>
      <c r="BI551" s="172"/>
      <c r="BJ551" s="172"/>
      <c r="BK551" s="172"/>
      <c r="BL551" s="172"/>
      <c r="BM551" s="172"/>
      <c r="BN551" s="172"/>
      <c r="BO551" s="172"/>
      <c r="BP551" s="172"/>
      <c r="BQ551" s="172"/>
      <c r="BR551" s="172"/>
      <c r="BS551" s="172"/>
      <c r="BT551" s="172"/>
      <c r="BU551" s="172"/>
      <c r="BV551" s="172"/>
      <c r="BW551" s="172"/>
      <c r="BX551" s="172"/>
      <c r="BY551" s="172"/>
      <c r="BZ551" s="172"/>
      <c r="CA551" s="172"/>
      <c r="CB551" s="172"/>
      <c r="CC551" s="172"/>
      <c r="CD551" s="172"/>
      <c r="CE551" s="172"/>
      <c r="CF551" s="172"/>
      <c r="CG551" s="172"/>
      <c r="CH551" s="172"/>
      <c r="CI551" s="172"/>
      <c r="CJ551" s="172"/>
      <c r="CK551" s="172"/>
      <c r="CL551" s="172"/>
      <c r="CM551" s="172"/>
      <c r="CN551" s="172"/>
      <c r="CO551" s="172"/>
      <c r="CP551" s="172"/>
      <c r="CQ551" s="172"/>
      <c r="CR551" s="172"/>
      <c r="CS551" s="172"/>
      <c r="CT551" s="172"/>
      <c r="CU551" s="172"/>
      <c r="DA551" s="172"/>
      <c r="DG551" s="172"/>
      <c r="DI551" s="172"/>
      <c r="DJ551" s="172"/>
      <c r="DK551" s="172"/>
      <c r="DL551" s="172"/>
      <c r="DM551" s="172"/>
      <c r="DN551" s="172"/>
      <c r="DO551" s="172"/>
      <c r="DP551" s="172"/>
      <c r="DQ551" s="172"/>
      <c r="DR551" s="172"/>
      <c r="DS551" s="172"/>
      <c r="DT551" s="172"/>
      <c r="DU551" s="172"/>
      <c r="DV551" s="172"/>
      <c r="DW551" s="172"/>
      <c r="DX551" s="172"/>
      <c r="DZ551" s="172"/>
      <c r="EA551" s="172"/>
      <c r="EK551" s="172"/>
      <c r="EL551" s="172"/>
      <c r="EM551" s="172"/>
      <c r="EN551" s="172"/>
      <c r="EO551" s="172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  <c r="AML551"/>
      <c r="AMM551"/>
      <c r="AMN551"/>
      <c r="AMO551"/>
      <c r="AMP551"/>
      <c r="AMQ551"/>
      <c r="AMR551"/>
      <c r="AMS551"/>
      <c r="AMT551"/>
      <c r="AMU551"/>
      <c r="AMV551"/>
      <c r="AMW551"/>
      <c r="AMX551"/>
      <c r="AMY551"/>
      <c r="AMZ551"/>
      <c r="ANA551"/>
      <c r="ANB551"/>
      <c r="ANC551"/>
      <c r="AND551"/>
      <c r="ANE551"/>
      <c r="ANF551"/>
      <c r="ANG551"/>
      <c r="ANH551"/>
      <c r="ANI551"/>
      <c r="ANJ551"/>
    </row>
    <row r="552" spans="1:1050" x14ac:dyDescent="0.2">
      <c r="A552" s="694"/>
      <c r="D552" s="172"/>
      <c r="E552" s="172"/>
      <c r="F552" s="172"/>
      <c r="G552" s="172"/>
      <c r="H552" s="172"/>
      <c r="J552" s="172"/>
      <c r="K552" s="172"/>
      <c r="L552" s="172"/>
      <c r="M552" s="172"/>
      <c r="N552" s="172"/>
      <c r="O552" s="172"/>
      <c r="P552" s="172"/>
      <c r="Q552" s="172"/>
      <c r="R552" s="172"/>
      <c r="S552" s="172"/>
      <c r="T552" s="172"/>
      <c r="U552" s="172"/>
      <c r="V552" s="172"/>
      <c r="W552" s="172"/>
      <c r="X552" s="172"/>
      <c r="Y552" s="172"/>
      <c r="Z552" s="172"/>
      <c r="AA552" s="172"/>
      <c r="AB552" s="172"/>
      <c r="AC552" s="172"/>
      <c r="AD552" s="172"/>
      <c r="AE552" s="172"/>
      <c r="AF552" s="172"/>
      <c r="AG552" s="172"/>
      <c r="AH552" s="172"/>
      <c r="AI552" s="172"/>
      <c r="AJ552" s="172"/>
      <c r="AK552" s="172"/>
      <c r="AL552" s="172"/>
      <c r="AM552" s="172"/>
      <c r="AN552" s="172"/>
      <c r="AO552" s="172"/>
      <c r="AP552" s="172"/>
      <c r="AQ552" s="172"/>
      <c r="AR552" s="172"/>
      <c r="AS552" s="172"/>
      <c r="AT552" s="172"/>
      <c r="AU552" s="172"/>
      <c r="AV552" s="172"/>
      <c r="AW552" s="172"/>
      <c r="AX552" s="172"/>
      <c r="AY552" s="172"/>
      <c r="AZ552" s="172"/>
      <c r="BA552" s="172"/>
      <c r="BB552" s="172"/>
      <c r="BC552" s="172"/>
      <c r="BD552" s="172"/>
      <c r="BE552" s="172"/>
      <c r="BF552" s="172"/>
      <c r="BG552" s="172"/>
      <c r="BH552" s="172"/>
      <c r="BI552" s="172"/>
      <c r="BJ552" s="172"/>
      <c r="BK552" s="172"/>
      <c r="BL552" s="172"/>
      <c r="BM552" s="172"/>
      <c r="BN552" s="172"/>
      <c r="BO552" s="172"/>
      <c r="BP552" s="172"/>
      <c r="BQ552" s="172"/>
      <c r="BR552" s="172"/>
      <c r="BS552" s="172"/>
      <c r="BT552" s="172"/>
      <c r="BU552" s="172"/>
      <c r="BV552" s="172"/>
      <c r="BW552" s="172"/>
      <c r="BX552" s="172"/>
      <c r="BY552" s="172"/>
      <c r="BZ552" s="172"/>
      <c r="CA552" s="172"/>
      <c r="CB552" s="172"/>
      <c r="CC552" s="172"/>
      <c r="CD552" s="172"/>
      <c r="CE552" s="172"/>
      <c r="CF552" s="172"/>
      <c r="CG552" s="172"/>
      <c r="CH552" s="172"/>
      <c r="CI552" s="172"/>
      <c r="CJ552" s="172"/>
      <c r="CK552" s="172"/>
      <c r="CL552" s="172"/>
      <c r="CM552" s="172"/>
      <c r="CN552" s="172"/>
      <c r="CO552" s="172"/>
      <c r="CP552" s="172"/>
      <c r="CQ552" s="172"/>
      <c r="CR552" s="172"/>
      <c r="CS552" s="172"/>
      <c r="CT552" s="172"/>
      <c r="CU552" s="172"/>
      <c r="DA552" s="172"/>
      <c r="DG552" s="172"/>
      <c r="DI552" s="172"/>
      <c r="DJ552" s="172"/>
      <c r="DK552" s="172"/>
      <c r="DL552" s="172"/>
      <c r="DM552" s="172"/>
      <c r="DN552" s="172"/>
      <c r="DO552" s="172"/>
      <c r="DP552" s="172"/>
      <c r="DQ552" s="172"/>
      <c r="DR552" s="172"/>
      <c r="DS552" s="172"/>
      <c r="DT552" s="172"/>
      <c r="DU552" s="172"/>
      <c r="DV552" s="172"/>
      <c r="DW552" s="172"/>
      <c r="DX552" s="172"/>
      <c r="DZ552" s="172"/>
      <c r="EA552" s="172"/>
      <c r="EK552" s="172"/>
      <c r="EL552" s="172"/>
      <c r="EM552" s="172"/>
      <c r="EN552" s="172"/>
      <c r="EO552" s="17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  <c r="AML552"/>
      <c r="AMM552"/>
      <c r="AMN552"/>
      <c r="AMO552"/>
      <c r="AMP552"/>
      <c r="AMQ552"/>
      <c r="AMR552"/>
      <c r="AMS552"/>
      <c r="AMT552"/>
      <c r="AMU552"/>
      <c r="AMV552"/>
      <c r="AMW552"/>
      <c r="AMX552"/>
      <c r="AMY552"/>
      <c r="AMZ552"/>
      <c r="ANA552"/>
      <c r="ANB552"/>
      <c r="ANC552"/>
      <c r="AND552"/>
      <c r="ANE552"/>
      <c r="ANF552"/>
      <c r="ANG552"/>
      <c r="ANH552"/>
      <c r="ANI552"/>
      <c r="ANJ552"/>
    </row>
    <row r="553" spans="1:1050" x14ac:dyDescent="0.2">
      <c r="A553" s="694"/>
      <c r="D553" s="172"/>
      <c r="E553" s="172"/>
      <c r="F553" s="172"/>
      <c r="G553" s="172"/>
      <c r="H553" s="172"/>
      <c r="J553" s="172"/>
      <c r="K553" s="172"/>
      <c r="L553" s="172"/>
      <c r="M553" s="172"/>
      <c r="N553" s="172"/>
      <c r="O553" s="172"/>
      <c r="P553" s="172"/>
      <c r="Q553" s="172"/>
      <c r="R553" s="172"/>
      <c r="S553" s="172"/>
      <c r="T553" s="172"/>
      <c r="U553" s="172"/>
      <c r="V553" s="172"/>
      <c r="W553" s="172"/>
      <c r="X553" s="172"/>
      <c r="Y553" s="172"/>
      <c r="Z553" s="172"/>
      <c r="AA553" s="172"/>
      <c r="AB553" s="172"/>
      <c r="AC553" s="172"/>
      <c r="AD553" s="172"/>
      <c r="AE553" s="172"/>
      <c r="AF553" s="172"/>
      <c r="AG553" s="172"/>
      <c r="AH553" s="172"/>
      <c r="AI553" s="172"/>
      <c r="AJ553" s="172"/>
      <c r="AK553" s="172"/>
      <c r="AL553" s="172"/>
      <c r="AM553" s="172"/>
      <c r="AN553" s="172"/>
      <c r="AO553" s="172"/>
      <c r="AP553" s="172"/>
      <c r="AQ553" s="172"/>
      <c r="AR553" s="172"/>
      <c r="AS553" s="172"/>
      <c r="AT553" s="172"/>
      <c r="AU553" s="172"/>
      <c r="AV553" s="172"/>
      <c r="AW553" s="172"/>
      <c r="AX553" s="172"/>
      <c r="AY553" s="172"/>
      <c r="AZ553" s="172"/>
      <c r="BA553" s="172"/>
      <c r="BB553" s="172"/>
      <c r="BC553" s="172"/>
      <c r="BD553" s="172"/>
      <c r="BE553" s="172"/>
      <c r="BF553" s="172"/>
      <c r="BG553" s="172"/>
      <c r="BH553" s="172"/>
      <c r="BI553" s="172"/>
      <c r="BJ553" s="172"/>
      <c r="BK553" s="172"/>
      <c r="BL553" s="172"/>
      <c r="BM553" s="172"/>
      <c r="BN553" s="172"/>
      <c r="BO553" s="172"/>
      <c r="BP553" s="172"/>
      <c r="BQ553" s="172"/>
      <c r="BR553" s="172"/>
      <c r="BS553" s="172"/>
      <c r="BT553" s="172"/>
      <c r="BU553" s="172"/>
      <c r="BV553" s="172"/>
      <c r="BW553" s="172"/>
      <c r="BX553" s="172"/>
      <c r="BY553" s="172"/>
      <c r="BZ553" s="172"/>
      <c r="CA553" s="172"/>
      <c r="CB553" s="172"/>
      <c r="CC553" s="172"/>
      <c r="CD553" s="172"/>
      <c r="CE553" s="172"/>
      <c r="CF553" s="172"/>
      <c r="CG553" s="172"/>
      <c r="CH553" s="172"/>
      <c r="CI553" s="172"/>
      <c r="CJ553" s="172"/>
      <c r="CK553" s="172"/>
      <c r="CL553" s="172"/>
      <c r="CM553" s="172"/>
      <c r="CN553" s="172"/>
      <c r="CO553" s="172"/>
      <c r="CP553" s="172"/>
      <c r="CQ553" s="172"/>
      <c r="CR553" s="172"/>
      <c r="CS553" s="172"/>
      <c r="CT553" s="172"/>
      <c r="CU553" s="172"/>
      <c r="DA553" s="172"/>
      <c r="DG553" s="172"/>
      <c r="DI553" s="172"/>
      <c r="DJ553" s="172"/>
      <c r="DK553" s="172"/>
      <c r="DL553" s="172"/>
      <c r="DM553" s="172"/>
      <c r="DN553" s="172"/>
      <c r="DO553" s="172"/>
      <c r="DP553" s="172"/>
      <c r="DQ553" s="172"/>
      <c r="DR553" s="172"/>
      <c r="DS553" s="172"/>
      <c r="DT553" s="172"/>
      <c r="DU553" s="172"/>
      <c r="DV553" s="172"/>
      <c r="DW553" s="172"/>
      <c r="DX553" s="172"/>
      <c r="DZ553" s="172"/>
      <c r="EA553" s="172"/>
      <c r="EK553" s="172"/>
      <c r="EL553" s="172"/>
      <c r="EM553" s="172"/>
      <c r="EN553" s="172"/>
      <c r="EO553" s="172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  <c r="AML553"/>
      <c r="AMM553"/>
      <c r="AMN553"/>
      <c r="AMO553"/>
      <c r="AMP553"/>
      <c r="AMQ553"/>
      <c r="AMR553"/>
      <c r="AMS553"/>
      <c r="AMT553"/>
      <c r="AMU553"/>
      <c r="AMV553"/>
      <c r="AMW553"/>
      <c r="AMX553"/>
      <c r="AMY553"/>
      <c r="AMZ553"/>
      <c r="ANA553"/>
      <c r="ANB553"/>
      <c r="ANC553"/>
      <c r="AND553"/>
      <c r="ANE553"/>
      <c r="ANF553"/>
      <c r="ANG553"/>
      <c r="ANH553"/>
      <c r="ANI553"/>
      <c r="ANJ553"/>
    </row>
    <row r="554" spans="1:1050" x14ac:dyDescent="0.2">
      <c r="A554" s="694"/>
      <c r="D554" s="172"/>
      <c r="E554" s="172"/>
      <c r="F554" s="172"/>
      <c r="G554" s="172"/>
      <c r="H554" s="172"/>
      <c r="J554" s="172"/>
      <c r="K554" s="172"/>
      <c r="L554" s="172"/>
      <c r="M554" s="172"/>
      <c r="N554" s="172"/>
      <c r="O554" s="172"/>
      <c r="P554" s="172"/>
      <c r="Q554" s="172"/>
      <c r="R554" s="172"/>
      <c r="S554" s="172"/>
      <c r="T554" s="172"/>
      <c r="U554" s="172"/>
      <c r="V554" s="172"/>
      <c r="W554" s="172"/>
      <c r="X554" s="172"/>
      <c r="Y554" s="172"/>
      <c r="Z554" s="172"/>
      <c r="AA554" s="172"/>
      <c r="AB554" s="172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172"/>
      <c r="AO554" s="172"/>
      <c r="AP554" s="172"/>
      <c r="AQ554" s="172"/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2"/>
      <c r="BB554" s="172"/>
      <c r="BC554" s="172"/>
      <c r="BD554" s="172"/>
      <c r="BE554" s="172"/>
      <c r="BF554" s="172"/>
      <c r="BG554" s="172"/>
      <c r="BH554" s="172"/>
      <c r="BI554" s="172"/>
      <c r="BJ554" s="172"/>
      <c r="BK554" s="172"/>
      <c r="BL554" s="172"/>
      <c r="BM554" s="172"/>
      <c r="BN554" s="172"/>
      <c r="BO554" s="172"/>
      <c r="BP554" s="172"/>
      <c r="BQ554" s="172"/>
      <c r="BR554" s="172"/>
      <c r="BS554" s="172"/>
      <c r="BT554" s="172"/>
      <c r="BU554" s="172"/>
      <c r="BV554" s="172"/>
      <c r="BW554" s="172"/>
      <c r="BX554" s="172"/>
      <c r="BY554" s="172"/>
      <c r="BZ554" s="172"/>
      <c r="CA554" s="172"/>
      <c r="CB554" s="172"/>
      <c r="CC554" s="172"/>
      <c r="CD554" s="172"/>
      <c r="CE554" s="172"/>
      <c r="CF554" s="172"/>
      <c r="CG554" s="172"/>
      <c r="CH554" s="172"/>
      <c r="CI554" s="172"/>
      <c r="CJ554" s="172"/>
      <c r="CK554" s="172"/>
      <c r="CL554" s="172"/>
      <c r="CM554" s="172"/>
      <c r="CN554" s="172"/>
      <c r="CO554" s="172"/>
      <c r="CP554" s="172"/>
      <c r="CQ554" s="172"/>
      <c r="CR554" s="172"/>
      <c r="CS554" s="172"/>
      <c r="CT554" s="172"/>
      <c r="CU554" s="172"/>
      <c r="DA554" s="172"/>
      <c r="DG554" s="172"/>
      <c r="DI554" s="172"/>
      <c r="DJ554" s="172"/>
      <c r="DK554" s="172"/>
      <c r="DL554" s="172"/>
      <c r="DM554" s="172"/>
      <c r="DN554" s="172"/>
      <c r="DO554" s="172"/>
      <c r="DP554" s="172"/>
      <c r="DQ554" s="172"/>
      <c r="DR554" s="172"/>
      <c r="DS554" s="172"/>
      <c r="DT554" s="172"/>
      <c r="DU554" s="172"/>
      <c r="DV554" s="172"/>
      <c r="DW554" s="172"/>
      <c r="DX554" s="172"/>
      <c r="DZ554" s="172"/>
      <c r="EA554" s="172"/>
      <c r="EK554" s="172"/>
      <c r="EL554" s="172"/>
      <c r="EM554" s="172"/>
      <c r="EN554" s="172"/>
      <c r="EO554" s="172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  <c r="AML554"/>
      <c r="AMM554"/>
      <c r="AMN554"/>
      <c r="AMO554"/>
      <c r="AMP554"/>
      <c r="AMQ554"/>
      <c r="AMR554"/>
      <c r="AMS554"/>
      <c r="AMT554"/>
      <c r="AMU554"/>
      <c r="AMV554"/>
      <c r="AMW554"/>
      <c r="AMX554"/>
      <c r="AMY554"/>
      <c r="AMZ554"/>
      <c r="ANA554"/>
      <c r="ANB554"/>
      <c r="ANC554"/>
      <c r="AND554"/>
      <c r="ANE554"/>
      <c r="ANF554"/>
      <c r="ANG554"/>
      <c r="ANH554"/>
      <c r="ANI554"/>
      <c r="ANJ554"/>
    </row>
    <row r="555" spans="1:1050" x14ac:dyDescent="0.2">
      <c r="A555" s="694"/>
      <c r="D555" s="172"/>
      <c r="E555" s="172"/>
      <c r="F555" s="172"/>
      <c r="G555" s="172"/>
      <c r="H555" s="172"/>
      <c r="J555" s="172"/>
      <c r="K555" s="172"/>
      <c r="L555" s="172"/>
      <c r="M555" s="172"/>
      <c r="N555" s="172"/>
      <c r="O555" s="172"/>
      <c r="P555" s="172"/>
      <c r="Q555" s="172"/>
      <c r="R555" s="172"/>
      <c r="S555" s="172"/>
      <c r="T555" s="172"/>
      <c r="U555" s="172"/>
      <c r="V555" s="172"/>
      <c r="W555" s="172"/>
      <c r="X555" s="172"/>
      <c r="Y555" s="172"/>
      <c r="Z555" s="172"/>
      <c r="AA555" s="172"/>
      <c r="AB555" s="172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172"/>
      <c r="AO555" s="172"/>
      <c r="AP555" s="172"/>
      <c r="AQ555" s="172"/>
      <c r="AR555" s="172"/>
      <c r="AS555" s="172"/>
      <c r="AT555" s="172"/>
      <c r="AU555" s="172"/>
      <c r="AV555" s="172"/>
      <c r="AW555" s="172"/>
      <c r="AX555" s="172"/>
      <c r="AY555" s="172"/>
      <c r="AZ555" s="172"/>
      <c r="BA555" s="172"/>
      <c r="BB555" s="172"/>
      <c r="BC555" s="172"/>
      <c r="BD555" s="172"/>
      <c r="BE555" s="172"/>
      <c r="BF555" s="172"/>
      <c r="BG555" s="172"/>
      <c r="BH555" s="172"/>
      <c r="BI555" s="172"/>
      <c r="BJ555" s="172"/>
      <c r="BK555" s="172"/>
      <c r="BL555" s="172"/>
      <c r="BM555" s="172"/>
      <c r="BN555" s="172"/>
      <c r="BO555" s="172"/>
      <c r="BP555" s="172"/>
      <c r="BQ555" s="172"/>
      <c r="BR555" s="172"/>
      <c r="BS555" s="172"/>
      <c r="BT555" s="172"/>
      <c r="BU555" s="172"/>
      <c r="BV555" s="172"/>
      <c r="BW555" s="172"/>
      <c r="BX555" s="172"/>
      <c r="BY555" s="172"/>
      <c r="BZ555" s="172"/>
      <c r="CA555" s="172"/>
      <c r="CB555" s="172"/>
      <c r="CC555" s="172"/>
      <c r="CD555" s="172"/>
      <c r="CE555" s="172"/>
      <c r="CF555" s="172"/>
      <c r="CG555" s="172"/>
      <c r="CH555" s="172"/>
      <c r="CI555" s="172"/>
      <c r="CJ555" s="172"/>
      <c r="CK555" s="172"/>
      <c r="CL555" s="172"/>
      <c r="CM555" s="172"/>
      <c r="CN555" s="172"/>
      <c r="CO555" s="172"/>
      <c r="CP555" s="172"/>
      <c r="CQ555" s="172"/>
      <c r="CR555" s="172"/>
      <c r="CS555" s="172"/>
      <c r="CT555" s="172"/>
      <c r="CU555" s="172"/>
      <c r="DA555" s="172"/>
      <c r="DG555" s="172"/>
      <c r="DI555" s="172"/>
      <c r="DJ555" s="172"/>
      <c r="DK555" s="172"/>
      <c r="DL555" s="172"/>
      <c r="DM555" s="172"/>
      <c r="DN555" s="172"/>
      <c r="DO555" s="172"/>
      <c r="DP555" s="172"/>
      <c r="DQ555" s="172"/>
      <c r="DR555" s="172"/>
      <c r="DS555" s="172"/>
      <c r="DT555" s="172"/>
      <c r="DU555" s="172"/>
      <c r="DV555" s="172"/>
      <c r="DW555" s="172"/>
      <c r="DX555" s="172"/>
      <c r="DZ555" s="172"/>
      <c r="EA555" s="172"/>
      <c r="EK555" s="172"/>
      <c r="EL555" s="172"/>
      <c r="EM555" s="172"/>
      <c r="EN555" s="172"/>
      <c r="EO555" s="172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  <c r="AML555"/>
      <c r="AMM555"/>
      <c r="AMN555"/>
      <c r="AMO555"/>
      <c r="AMP555"/>
      <c r="AMQ555"/>
      <c r="AMR555"/>
      <c r="AMS555"/>
      <c r="AMT555"/>
      <c r="AMU555"/>
      <c r="AMV555"/>
      <c r="AMW555"/>
      <c r="AMX555"/>
      <c r="AMY555"/>
      <c r="AMZ555"/>
      <c r="ANA555"/>
      <c r="ANB555"/>
      <c r="ANC555"/>
      <c r="AND555"/>
      <c r="ANE555"/>
      <c r="ANF555"/>
      <c r="ANG555"/>
      <c r="ANH555"/>
      <c r="ANI555"/>
      <c r="ANJ555"/>
    </row>
    <row r="556" spans="1:1050" x14ac:dyDescent="0.2">
      <c r="A556" s="694"/>
      <c r="D556" s="172"/>
      <c r="E556" s="172"/>
      <c r="F556" s="172"/>
      <c r="G556" s="172"/>
      <c r="H556" s="172"/>
      <c r="J556" s="172"/>
      <c r="K556" s="172"/>
      <c r="L556" s="172"/>
      <c r="M556" s="172"/>
      <c r="N556" s="172"/>
      <c r="O556" s="172"/>
      <c r="P556" s="172"/>
      <c r="Q556" s="172"/>
      <c r="R556" s="172"/>
      <c r="S556" s="172"/>
      <c r="T556" s="172"/>
      <c r="U556" s="172"/>
      <c r="V556" s="172"/>
      <c r="W556" s="172"/>
      <c r="X556" s="172"/>
      <c r="Y556" s="172"/>
      <c r="Z556" s="172"/>
      <c r="AA556" s="172"/>
      <c r="AB556" s="172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172"/>
      <c r="AO556" s="172"/>
      <c r="AP556" s="172"/>
      <c r="AQ556" s="172"/>
      <c r="AR556" s="172"/>
      <c r="AS556" s="172"/>
      <c r="AT556" s="172"/>
      <c r="AU556" s="172"/>
      <c r="AV556" s="172"/>
      <c r="AW556" s="172"/>
      <c r="AX556" s="172"/>
      <c r="AY556" s="172"/>
      <c r="AZ556" s="172"/>
      <c r="BA556" s="172"/>
      <c r="BB556" s="172"/>
      <c r="BC556" s="172"/>
      <c r="BD556" s="172"/>
      <c r="BE556" s="172"/>
      <c r="BF556" s="172"/>
      <c r="BG556" s="172"/>
      <c r="BH556" s="172"/>
      <c r="BI556" s="172"/>
      <c r="BJ556" s="172"/>
      <c r="BK556" s="172"/>
      <c r="BL556" s="172"/>
      <c r="BM556" s="172"/>
      <c r="BN556" s="172"/>
      <c r="BO556" s="172"/>
      <c r="BP556" s="172"/>
      <c r="BQ556" s="172"/>
      <c r="BR556" s="172"/>
      <c r="BS556" s="172"/>
      <c r="BT556" s="172"/>
      <c r="BU556" s="172"/>
      <c r="BV556" s="172"/>
      <c r="BW556" s="172"/>
      <c r="BX556" s="172"/>
      <c r="BY556" s="172"/>
      <c r="BZ556" s="172"/>
      <c r="CA556" s="172"/>
      <c r="CB556" s="172"/>
      <c r="CC556" s="172"/>
      <c r="CD556" s="172"/>
      <c r="CE556" s="172"/>
      <c r="CF556" s="172"/>
      <c r="CG556" s="172"/>
      <c r="CH556" s="172"/>
      <c r="CI556" s="172"/>
      <c r="CJ556" s="172"/>
      <c r="CK556" s="172"/>
      <c r="CL556" s="172"/>
      <c r="CM556" s="172"/>
      <c r="CN556" s="172"/>
      <c r="CO556" s="172"/>
      <c r="CP556" s="172"/>
      <c r="CQ556" s="172"/>
      <c r="CR556" s="172"/>
      <c r="CS556" s="172"/>
      <c r="CT556" s="172"/>
      <c r="CU556" s="172"/>
      <c r="DA556" s="172"/>
      <c r="DG556" s="172"/>
      <c r="DI556" s="172"/>
      <c r="DJ556" s="172"/>
      <c r="DK556" s="172"/>
      <c r="DL556" s="172"/>
      <c r="DM556" s="172"/>
      <c r="DN556" s="172"/>
      <c r="DO556" s="172"/>
      <c r="DP556" s="172"/>
      <c r="DQ556" s="172"/>
      <c r="DR556" s="172"/>
      <c r="DS556" s="172"/>
      <c r="DT556" s="172"/>
      <c r="DU556" s="172"/>
      <c r="DV556" s="172"/>
      <c r="DW556" s="172"/>
      <c r="DX556" s="172"/>
      <c r="DZ556" s="172"/>
      <c r="EA556" s="172"/>
      <c r="EK556" s="172"/>
      <c r="EL556" s="172"/>
      <c r="EM556" s="172"/>
      <c r="EN556" s="172"/>
      <c r="EO556" s="172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  <c r="AML556"/>
      <c r="AMM556"/>
      <c r="AMN556"/>
      <c r="AMO556"/>
      <c r="AMP556"/>
      <c r="AMQ556"/>
      <c r="AMR556"/>
      <c r="AMS556"/>
      <c r="AMT556"/>
      <c r="AMU556"/>
      <c r="AMV556"/>
      <c r="AMW556"/>
      <c r="AMX556"/>
      <c r="AMY556"/>
      <c r="AMZ556"/>
      <c r="ANA556"/>
      <c r="ANB556"/>
      <c r="ANC556"/>
      <c r="AND556"/>
      <c r="ANE556"/>
      <c r="ANF556"/>
      <c r="ANG556"/>
      <c r="ANH556"/>
      <c r="ANI556"/>
      <c r="ANJ556"/>
    </row>
    <row r="557" spans="1:1050" x14ac:dyDescent="0.2">
      <c r="A557" s="694"/>
      <c r="D557" s="172"/>
      <c r="E557" s="172"/>
      <c r="F557" s="172"/>
      <c r="G557" s="172"/>
      <c r="H557" s="172"/>
      <c r="J557" s="172"/>
      <c r="K557" s="172"/>
      <c r="L557" s="172"/>
      <c r="M557" s="172"/>
      <c r="N557" s="172"/>
      <c r="O557" s="172"/>
      <c r="P557" s="172"/>
      <c r="Q557" s="172"/>
      <c r="R557" s="172"/>
      <c r="S557" s="172"/>
      <c r="T557" s="172"/>
      <c r="U557" s="172"/>
      <c r="V557" s="172"/>
      <c r="W557" s="172"/>
      <c r="X557" s="172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2"/>
      <c r="AY557" s="172"/>
      <c r="AZ557" s="172"/>
      <c r="BA557" s="172"/>
      <c r="BB557" s="172"/>
      <c r="BC557" s="172"/>
      <c r="BD557" s="172"/>
      <c r="BE557" s="172"/>
      <c r="BF557" s="172"/>
      <c r="BG557" s="172"/>
      <c r="BH557" s="172"/>
      <c r="BI557" s="172"/>
      <c r="BJ557" s="172"/>
      <c r="BK557" s="172"/>
      <c r="BL557" s="172"/>
      <c r="BM557" s="172"/>
      <c r="BN557" s="172"/>
      <c r="BO557" s="172"/>
      <c r="BP557" s="172"/>
      <c r="BQ557" s="172"/>
      <c r="BR557" s="172"/>
      <c r="BS557" s="172"/>
      <c r="BT557" s="172"/>
      <c r="BU557" s="172"/>
      <c r="BV557" s="172"/>
      <c r="BW557" s="172"/>
      <c r="BX557" s="172"/>
      <c r="BY557" s="172"/>
      <c r="BZ557" s="172"/>
      <c r="CA557" s="172"/>
      <c r="CB557" s="172"/>
      <c r="CC557" s="172"/>
      <c r="CD557" s="172"/>
      <c r="CE557" s="172"/>
      <c r="CF557" s="172"/>
      <c r="CG557" s="172"/>
      <c r="CH557" s="172"/>
      <c r="CI557" s="172"/>
      <c r="CJ557" s="172"/>
      <c r="CK557" s="172"/>
      <c r="CL557" s="172"/>
      <c r="CM557" s="172"/>
      <c r="CN557" s="172"/>
      <c r="CO557" s="172"/>
      <c r="CP557" s="172"/>
      <c r="CQ557" s="172"/>
      <c r="CR557" s="172"/>
      <c r="CS557" s="172"/>
      <c r="CT557" s="172"/>
      <c r="CU557" s="172"/>
      <c r="DA557" s="172"/>
      <c r="DG557" s="172"/>
      <c r="DI557" s="172"/>
      <c r="DJ557" s="172"/>
      <c r="DK557" s="172"/>
      <c r="DL557" s="172"/>
      <c r="DM557" s="172"/>
      <c r="DN557" s="172"/>
      <c r="DO557" s="172"/>
      <c r="DP557" s="172"/>
      <c r="DQ557" s="172"/>
      <c r="DR557" s="172"/>
      <c r="DS557" s="172"/>
      <c r="DT557" s="172"/>
      <c r="DU557" s="172"/>
      <c r="DV557" s="172"/>
      <c r="DW557" s="172"/>
      <c r="DX557" s="172"/>
      <c r="DZ557" s="172"/>
      <c r="EA557" s="172"/>
      <c r="EK557" s="172"/>
      <c r="EL557" s="172"/>
      <c r="EM557" s="172"/>
      <c r="EN557" s="172"/>
      <c r="EO557" s="172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  <c r="AML557"/>
      <c r="AMM557"/>
      <c r="AMN557"/>
      <c r="AMO557"/>
      <c r="AMP557"/>
      <c r="AMQ557"/>
      <c r="AMR557"/>
      <c r="AMS557"/>
      <c r="AMT557"/>
      <c r="AMU557"/>
      <c r="AMV557"/>
      <c r="AMW557"/>
      <c r="AMX557"/>
      <c r="AMY557"/>
      <c r="AMZ557"/>
      <c r="ANA557"/>
      <c r="ANB557"/>
      <c r="ANC557"/>
      <c r="AND557"/>
      <c r="ANE557"/>
      <c r="ANF557"/>
      <c r="ANG557"/>
      <c r="ANH557"/>
      <c r="ANI557"/>
      <c r="ANJ557"/>
    </row>
    <row r="558" spans="1:1050" x14ac:dyDescent="0.2">
      <c r="A558" s="694"/>
      <c r="D558" s="172"/>
      <c r="E558" s="172"/>
      <c r="F558" s="172"/>
      <c r="G558" s="172"/>
      <c r="H558" s="172"/>
      <c r="J558" s="172"/>
      <c r="K558" s="172"/>
      <c r="L558" s="172"/>
      <c r="M558" s="172"/>
      <c r="N558" s="172"/>
      <c r="O558" s="172"/>
      <c r="P558" s="172"/>
      <c r="Q558" s="172"/>
      <c r="R558" s="172"/>
      <c r="S558" s="172"/>
      <c r="T558" s="172"/>
      <c r="U558" s="172"/>
      <c r="V558" s="172"/>
      <c r="W558" s="172"/>
      <c r="X558" s="172"/>
      <c r="Y558" s="172"/>
      <c r="Z558" s="172"/>
      <c r="AA558" s="172"/>
      <c r="AB558" s="172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172"/>
      <c r="AQ558" s="172"/>
      <c r="AR558" s="172"/>
      <c r="AS558" s="172"/>
      <c r="AT558" s="172"/>
      <c r="AU558" s="172"/>
      <c r="AV558" s="172"/>
      <c r="AW558" s="172"/>
      <c r="AX558" s="172"/>
      <c r="AY558" s="172"/>
      <c r="AZ558" s="172"/>
      <c r="BA558" s="172"/>
      <c r="BB558" s="172"/>
      <c r="BC558" s="172"/>
      <c r="BD558" s="172"/>
      <c r="BE558" s="172"/>
      <c r="BF558" s="172"/>
      <c r="BG558" s="172"/>
      <c r="BH558" s="172"/>
      <c r="BI558" s="172"/>
      <c r="BJ558" s="172"/>
      <c r="BK558" s="172"/>
      <c r="BL558" s="172"/>
      <c r="BM558" s="172"/>
      <c r="BN558" s="172"/>
      <c r="BO558" s="172"/>
      <c r="BP558" s="172"/>
      <c r="BQ558" s="172"/>
      <c r="BR558" s="172"/>
      <c r="BS558" s="172"/>
      <c r="BT558" s="172"/>
      <c r="BU558" s="172"/>
      <c r="BV558" s="172"/>
      <c r="BW558" s="172"/>
      <c r="BX558" s="172"/>
      <c r="BY558" s="172"/>
      <c r="BZ558" s="172"/>
      <c r="CA558" s="172"/>
      <c r="CB558" s="172"/>
      <c r="CC558" s="172"/>
      <c r="CD558" s="172"/>
      <c r="CE558" s="172"/>
      <c r="CF558" s="172"/>
      <c r="CG558" s="172"/>
      <c r="CH558" s="172"/>
      <c r="CI558" s="172"/>
      <c r="CJ558" s="172"/>
      <c r="CK558" s="172"/>
      <c r="CL558" s="172"/>
      <c r="CM558" s="172"/>
      <c r="CN558" s="172"/>
      <c r="CO558" s="172"/>
      <c r="CP558" s="172"/>
      <c r="CQ558" s="172"/>
      <c r="CR558" s="172"/>
      <c r="CS558" s="172"/>
      <c r="CT558" s="172"/>
      <c r="CU558" s="172"/>
      <c r="DA558" s="172"/>
      <c r="DG558" s="172"/>
      <c r="DI558" s="172"/>
      <c r="DJ558" s="172"/>
      <c r="DK558" s="172"/>
      <c r="DL558" s="172"/>
      <c r="DM558" s="172"/>
      <c r="DN558" s="172"/>
      <c r="DO558" s="172"/>
      <c r="DP558" s="172"/>
      <c r="DQ558" s="172"/>
      <c r="DR558" s="172"/>
      <c r="DS558" s="172"/>
      <c r="DT558" s="172"/>
      <c r="DU558" s="172"/>
      <c r="DV558" s="172"/>
      <c r="DW558" s="172"/>
      <c r="DX558" s="172"/>
      <c r="DZ558" s="172"/>
      <c r="EA558" s="172"/>
      <c r="EK558" s="172"/>
      <c r="EL558" s="172"/>
      <c r="EM558" s="172"/>
      <c r="EN558" s="172"/>
      <c r="EO558" s="172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  <c r="AML558"/>
      <c r="AMM558"/>
      <c r="AMN558"/>
      <c r="AMO558"/>
      <c r="AMP558"/>
      <c r="AMQ558"/>
      <c r="AMR558"/>
      <c r="AMS558"/>
      <c r="AMT558"/>
      <c r="AMU558"/>
      <c r="AMV558"/>
      <c r="AMW558"/>
      <c r="AMX558"/>
      <c r="AMY558"/>
      <c r="AMZ558"/>
      <c r="ANA558"/>
      <c r="ANB558"/>
      <c r="ANC558"/>
      <c r="AND558"/>
      <c r="ANE558"/>
      <c r="ANF558"/>
      <c r="ANG558"/>
      <c r="ANH558"/>
      <c r="ANI558"/>
      <c r="ANJ558"/>
    </row>
    <row r="559" spans="1:1050" x14ac:dyDescent="0.2">
      <c r="A559" s="694"/>
      <c r="D559" s="172"/>
      <c r="E559" s="172"/>
      <c r="F559" s="172"/>
      <c r="G559" s="172"/>
      <c r="H559" s="172"/>
      <c r="J559" s="172"/>
      <c r="K559" s="172"/>
      <c r="L559" s="172"/>
      <c r="M559" s="172"/>
      <c r="N559" s="172"/>
      <c r="O559" s="172"/>
      <c r="P559" s="172"/>
      <c r="Q559" s="172"/>
      <c r="R559" s="172"/>
      <c r="S559" s="172"/>
      <c r="T559" s="172"/>
      <c r="U559" s="172"/>
      <c r="V559" s="172"/>
      <c r="W559" s="172"/>
      <c r="X559" s="172"/>
      <c r="Y559" s="172"/>
      <c r="Z559" s="172"/>
      <c r="AA559" s="172"/>
      <c r="AB559" s="172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172"/>
      <c r="BN559" s="172"/>
      <c r="BO559" s="172"/>
      <c r="BP559" s="172"/>
      <c r="BQ559" s="172"/>
      <c r="BR559" s="172"/>
      <c r="BS559" s="172"/>
      <c r="BT559" s="172"/>
      <c r="BU559" s="172"/>
      <c r="BV559" s="172"/>
      <c r="BW559" s="172"/>
      <c r="BX559" s="172"/>
      <c r="BY559" s="172"/>
      <c r="BZ559" s="172"/>
      <c r="CA559" s="172"/>
      <c r="CB559" s="172"/>
      <c r="CC559" s="172"/>
      <c r="CD559" s="172"/>
      <c r="CE559" s="172"/>
      <c r="CF559" s="172"/>
      <c r="CG559" s="172"/>
      <c r="CH559" s="172"/>
      <c r="CI559" s="172"/>
      <c r="CJ559" s="172"/>
      <c r="CK559" s="172"/>
      <c r="CL559" s="172"/>
      <c r="CM559" s="172"/>
      <c r="CN559" s="172"/>
      <c r="CO559" s="172"/>
      <c r="CP559" s="172"/>
      <c r="CQ559" s="172"/>
      <c r="CR559" s="172"/>
      <c r="CS559" s="172"/>
      <c r="CT559" s="172"/>
      <c r="CU559" s="172"/>
      <c r="DA559" s="172"/>
      <c r="DG559" s="172"/>
      <c r="DI559" s="172"/>
      <c r="DJ559" s="172"/>
      <c r="DK559" s="172"/>
      <c r="DL559" s="172"/>
      <c r="DM559" s="172"/>
      <c r="DN559" s="172"/>
      <c r="DO559" s="172"/>
      <c r="DP559" s="172"/>
      <c r="DQ559" s="172"/>
      <c r="DR559" s="172"/>
      <c r="DS559" s="172"/>
      <c r="DT559" s="172"/>
      <c r="DU559" s="172"/>
      <c r="DV559" s="172"/>
      <c r="DW559" s="172"/>
      <c r="DX559" s="172"/>
      <c r="DZ559" s="172"/>
      <c r="EA559" s="172"/>
      <c r="EK559" s="172"/>
      <c r="EL559" s="172"/>
      <c r="EM559" s="172"/>
      <c r="EN559" s="172"/>
      <c r="EO559" s="172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  <c r="AML559"/>
      <c r="AMM559"/>
      <c r="AMN559"/>
      <c r="AMO559"/>
      <c r="AMP559"/>
      <c r="AMQ559"/>
      <c r="AMR559"/>
      <c r="AMS559"/>
      <c r="AMT559"/>
      <c r="AMU559"/>
      <c r="AMV559"/>
      <c r="AMW559"/>
      <c r="AMX559"/>
      <c r="AMY559"/>
      <c r="AMZ559"/>
      <c r="ANA559"/>
      <c r="ANB559"/>
      <c r="ANC559"/>
      <c r="AND559"/>
      <c r="ANE559"/>
      <c r="ANF559"/>
      <c r="ANG559"/>
      <c r="ANH559"/>
      <c r="ANI559"/>
      <c r="ANJ559"/>
    </row>
    <row r="560" spans="1:1050" x14ac:dyDescent="0.2">
      <c r="A560" s="694"/>
      <c r="D560" s="172"/>
      <c r="E560" s="172"/>
      <c r="F560" s="172"/>
      <c r="G560" s="172"/>
      <c r="H560" s="172"/>
      <c r="J560" s="172"/>
      <c r="K560" s="172"/>
      <c r="L560" s="172"/>
      <c r="M560" s="172"/>
      <c r="N560" s="172"/>
      <c r="O560" s="172"/>
      <c r="P560" s="172"/>
      <c r="Q560" s="172"/>
      <c r="R560" s="172"/>
      <c r="S560" s="172"/>
      <c r="T560" s="172"/>
      <c r="U560" s="172"/>
      <c r="V560" s="172"/>
      <c r="W560" s="172"/>
      <c r="X560" s="172"/>
      <c r="Y560" s="172"/>
      <c r="Z560" s="172"/>
      <c r="AA560" s="172"/>
      <c r="AB560" s="172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172"/>
      <c r="BN560" s="172"/>
      <c r="BO560" s="172"/>
      <c r="BP560" s="172"/>
      <c r="BQ560" s="172"/>
      <c r="BR560" s="172"/>
      <c r="BS560" s="172"/>
      <c r="BT560" s="172"/>
      <c r="BU560" s="172"/>
      <c r="BV560" s="172"/>
      <c r="BW560" s="172"/>
      <c r="BX560" s="172"/>
      <c r="BY560" s="172"/>
      <c r="BZ560" s="172"/>
      <c r="CA560" s="172"/>
      <c r="CB560" s="172"/>
      <c r="CC560" s="172"/>
      <c r="CD560" s="172"/>
      <c r="CE560" s="172"/>
      <c r="CF560" s="172"/>
      <c r="CG560" s="172"/>
      <c r="CH560" s="172"/>
      <c r="CI560" s="172"/>
      <c r="CJ560" s="172"/>
      <c r="CK560" s="172"/>
      <c r="CL560" s="172"/>
      <c r="CM560" s="172"/>
      <c r="CN560" s="172"/>
      <c r="CO560" s="172"/>
      <c r="CP560" s="172"/>
      <c r="CQ560" s="172"/>
      <c r="CR560" s="172"/>
      <c r="CS560" s="172"/>
      <c r="CT560" s="172"/>
      <c r="CU560" s="172"/>
      <c r="DA560" s="172"/>
      <c r="DG560" s="172"/>
      <c r="DI560" s="172"/>
      <c r="DJ560" s="172"/>
      <c r="DK560" s="172"/>
      <c r="DL560" s="172"/>
      <c r="DM560" s="172"/>
      <c r="DN560" s="172"/>
      <c r="DO560" s="172"/>
      <c r="DP560" s="172"/>
      <c r="DQ560" s="172"/>
      <c r="DR560" s="172"/>
      <c r="DS560" s="172"/>
      <c r="DT560" s="172"/>
      <c r="DU560" s="172"/>
      <c r="DV560" s="172"/>
      <c r="DW560" s="172"/>
      <c r="DX560" s="172"/>
      <c r="DZ560" s="172"/>
      <c r="EA560" s="172"/>
      <c r="EK560" s="172"/>
      <c r="EL560" s="172"/>
      <c r="EM560" s="172"/>
      <c r="EN560" s="172"/>
      <c r="EO560" s="172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  <c r="AML560"/>
      <c r="AMM560"/>
      <c r="AMN560"/>
      <c r="AMO560"/>
      <c r="AMP560"/>
      <c r="AMQ560"/>
      <c r="AMR560"/>
      <c r="AMS560"/>
      <c r="AMT560"/>
      <c r="AMU560"/>
      <c r="AMV560"/>
      <c r="AMW560"/>
      <c r="AMX560"/>
      <c r="AMY560"/>
      <c r="AMZ560"/>
      <c r="ANA560"/>
      <c r="ANB560"/>
      <c r="ANC560"/>
      <c r="AND560"/>
      <c r="ANE560"/>
      <c r="ANF560"/>
      <c r="ANG560"/>
      <c r="ANH560"/>
      <c r="ANI560"/>
      <c r="ANJ560"/>
    </row>
    <row r="561" spans="1:1050" x14ac:dyDescent="0.2">
      <c r="A561" s="694"/>
      <c r="D561" s="172"/>
      <c r="E561" s="172"/>
      <c r="F561" s="172"/>
      <c r="G561" s="172"/>
      <c r="H561" s="172"/>
      <c r="J561" s="172"/>
      <c r="K561" s="172"/>
      <c r="L561" s="172"/>
      <c r="M561" s="172"/>
      <c r="N561" s="172"/>
      <c r="O561" s="172"/>
      <c r="P561" s="172"/>
      <c r="Q561" s="172"/>
      <c r="R561" s="172"/>
      <c r="S561" s="172"/>
      <c r="T561" s="172"/>
      <c r="U561" s="172"/>
      <c r="V561" s="172"/>
      <c r="W561" s="172"/>
      <c r="X561" s="172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172"/>
      <c r="BN561" s="172"/>
      <c r="BO561" s="172"/>
      <c r="BP561" s="172"/>
      <c r="BQ561" s="172"/>
      <c r="BR561" s="172"/>
      <c r="BS561" s="172"/>
      <c r="BT561" s="172"/>
      <c r="BU561" s="172"/>
      <c r="BV561" s="172"/>
      <c r="BW561" s="172"/>
      <c r="BX561" s="172"/>
      <c r="BY561" s="172"/>
      <c r="BZ561" s="172"/>
      <c r="CA561" s="172"/>
      <c r="CB561" s="172"/>
      <c r="CC561" s="172"/>
      <c r="CD561" s="172"/>
      <c r="CE561" s="172"/>
      <c r="CF561" s="172"/>
      <c r="CG561" s="172"/>
      <c r="CH561" s="172"/>
      <c r="CI561" s="172"/>
      <c r="CJ561" s="172"/>
      <c r="CK561" s="172"/>
      <c r="CL561" s="172"/>
      <c r="CM561" s="172"/>
      <c r="CN561" s="172"/>
      <c r="CO561" s="172"/>
      <c r="CP561" s="172"/>
      <c r="CQ561" s="172"/>
      <c r="CR561" s="172"/>
      <c r="CS561" s="172"/>
      <c r="CT561" s="172"/>
      <c r="CU561" s="172"/>
      <c r="DA561" s="172"/>
      <c r="DG561" s="172"/>
      <c r="DI561" s="172"/>
      <c r="DJ561" s="172"/>
      <c r="DK561" s="172"/>
      <c r="DL561" s="172"/>
      <c r="DM561" s="172"/>
      <c r="DN561" s="172"/>
      <c r="DO561" s="172"/>
      <c r="DP561" s="172"/>
      <c r="DQ561" s="172"/>
      <c r="DR561" s="172"/>
      <c r="DS561" s="172"/>
      <c r="DT561" s="172"/>
      <c r="DU561" s="172"/>
      <c r="DV561" s="172"/>
      <c r="DW561" s="172"/>
      <c r="DX561" s="172"/>
      <c r="DZ561" s="172"/>
      <c r="EA561" s="172"/>
      <c r="EK561" s="172"/>
      <c r="EL561" s="172"/>
      <c r="EM561" s="172"/>
      <c r="EN561" s="172"/>
      <c r="EO561" s="172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  <c r="AML561"/>
      <c r="AMM561"/>
      <c r="AMN561"/>
      <c r="AMO561"/>
      <c r="AMP561"/>
      <c r="AMQ561"/>
      <c r="AMR561"/>
      <c r="AMS561"/>
      <c r="AMT561"/>
      <c r="AMU561"/>
      <c r="AMV561"/>
      <c r="AMW561"/>
      <c r="AMX561"/>
      <c r="AMY561"/>
      <c r="AMZ561"/>
      <c r="ANA561"/>
      <c r="ANB561"/>
      <c r="ANC561"/>
      <c r="AND561"/>
      <c r="ANE561"/>
      <c r="ANF561"/>
      <c r="ANG561"/>
      <c r="ANH561"/>
      <c r="ANI561"/>
      <c r="ANJ561"/>
    </row>
    <row r="562" spans="1:1050" x14ac:dyDescent="0.2">
      <c r="A562" s="694"/>
      <c r="D562" s="172"/>
      <c r="E562" s="172"/>
      <c r="F562" s="172"/>
      <c r="G562" s="172"/>
      <c r="H562" s="172"/>
      <c r="J562" s="172"/>
      <c r="K562" s="172"/>
      <c r="L562" s="172"/>
      <c r="M562" s="172"/>
      <c r="N562" s="172"/>
      <c r="O562" s="172"/>
      <c r="P562" s="172"/>
      <c r="Q562" s="172"/>
      <c r="R562" s="172"/>
      <c r="S562" s="172"/>
      <c r="T562" s="172"/>
      <c r="U562" s="172"/>
      <c r="V562" s="172"/>
      <c r="W562" s="172"/>
      <c r="X562" s="172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172"/>
      <c r="BN562" s="172"/>
      <c r="BO562" s="172"/>
      <c r="BP562" s="172"/>
      <c r="BQ562" s="172"/>
      <c r="BR562" s="172"/>
      <c r="BS562" s="172"/>
      <c r="BT562" s="172"/>
      <c r="BU562" s="172"/>
      <c r="BV562" s="172"/>
      <c r="BW562" s="172"/>
      <c r="BX562" s="172"/>
      <c r="BY562" s="172"/>
      <c r="BZ562" s="172"/>
      <c r="CA562" s="172"/>
      <c r="CB562" s="172"/>
      <c r="CC562" s="172"/>
      <c r="CD562" s="172"/>
      <c r="CE562" s="172"/>
      <c r="CF562" s="172"/>
      <c r="CG562" s="172"/>
      <c r="CH562" s="172"/>
      <c r="CI562" s="172"/>
      <c r="CJ562" s="172"/>
      <c r="CK562" s="172"/>
      <c r="CL562" s="172"/>
      <c r="CM562" s="172"/>
      <c r="CN562" s="172"/>
      <c r="CO562" s="172"/>
      <c r="CP562" s="172"/>
      <c r="CQ562" s="172"/>
      <c r="CR562" s="172"/>
      <c r="CS562" s="172"/>
      <c r="CT562" s="172"/>
      <c r="CU562" s="172"/>
      <c r="DA562" s="172"/>
      <c r="DG562" s="172"/>
      <c r="DI562" s="172"/>
      <c r="DJ562" s="172"/>
      <c r="DK562" s="172"/>
      <c r="DL562" s="172"/>
      <c r="DM562" s="172"/>
      <c r="DN562" s="172"/>
      <c r="DO562" s="172"/>
      <c r="DP562" s="172"/>
      <c r="DQ562" s="172"/>
      <c r="DR562" s="172"/>
      <c r="DS562" s="172"/>
      <c r="DT562" s="172"/>
      <c r="DU562" s="172"/>
      <c r="DV562" s="172"/>
      <c r="DW562" s="172"/>
      <c r="DX562" s="172"/>
      <c r="DZ562" s="172"/>
      <c r="EA562" s="172"/>
      <c r="EK562" s="172"/>
      <c r="EL562" s="172"/>
      <c r="EM562" s="172"/>
      <c r="EN562" s="172"/>
      <c r="EO562" s="17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  <c r="AML562"/>
      <c r="AMM562"/>
      <c r="AMN562"/>
      <c r="AMO562"/>
      <c r="AMP562"/>
      <c r="AMQ562"/>
      <c r="AMR562"/>
      <c r="AMS562"/>
      <c r="AMT562"/>
      <c r="AMU562"/>
      <c r="AMV562"/>
      <c r="AMW562"/>
      <c r="AMX562"/>
      <c r="AMY562"/>
      <c r="AMZ562"/>
      <c r="ANA562"/>
      <c r="ANB562"/>
      <c r="ANC562"/>
      <c r="AND562"/>
      <c r="ANE562"/>
      <c r="ANF562"/>
      <c r="ANG562"/>
      <c r="ANH562"/>
      <c r="ANI562"/>
      <c r="ANJ562"/>
    </row>
    <row r="563" spans="1:1050" x14ac:dyDescent="0.2">
      <c r="A563" s="694"/>
      <c r="D563" s="172"/>
      <c r="E563" s="172"/>
      <c r="F563" s="172"/>
      <c r="G563" s="172"/>
      <c r="H563" s="172"/>
      <c r="J563" s="172"/>
      <c r="K563" s="172"/>
      <c r="L563" s="172"/>
      <c r="M563" s="172"/>
      <c r="N563" s="172"/>
      <c r="O563" s="172"/>
      <c r="P563" s="172"/>
      <c r="Q563" s="172"/>
      <c r="R563" s="172"/>
      <c r="S563" s="172"/>
      <c r="T563" s="172"/>
      <c r="U563" s="172"/>
      <c r="V563" s="172"/>
      <c r="W563" s="172"/>
      <c r="X563" s="172"/>
      <c r="Y563" s="172"/>
      <c r="Z563" s="172"/>
      <c r="AA563" s="172"/>
      <c r="AB563" s="172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/>
      <c r="BB563" s="172"/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172"/>
      <c r="BN563" s="172"/>
      <c r="BO563" s="172"/>
      <c r="BP563" s="172"/>
      <c r="BQ563" s="172"/>
      <c r="BR563" s="172"/>
      <c r="BS563" s="172"/>
      <c r="BT563" s="172"/>
      <c r="BU563" s="172"/>
      <c r="BV563" s="172"/>
      <c r="BW563" s="172"/>
      <c r="BX563" s="172"/>
      <c r="BY563" s="172"/>
      <c r="BZ563" s="172"/>
      <c r="CA563" s="172"/>
      <c r="CB563" s="172"/>
      <c r="CC563" s="172"/>
      <c r="CD563" s="172"/>
      <c r="CE563" s="172"/>
      <c r="CF563" s="172"/>
      <c r="CG563" s="172"/>
      <c r="CH563" s="172"/>
      <c r="CI563" s="172"/>
      <c r="CJ563" s="172"/>
      <c r="CK563" s="172"/>
      <c r="CL563" s="172"/>
      <c r="CM563" s="172"/>
      <c r="CN563" s="172"/>
      <c r="CO563" s="172"/>
      <c r="CP563" s="172"/>
      <c r="CQ563" s="172"/>
      <c r="CR563" s="172"/>
      <c r="CS563" s="172"/>
      <c r="CT563" s="172"/>
      <c r="CU563" s="172"/>
      <c r="DA563" s="172"/>
      <c r="DG563" s="172"/>
      <c r="DI563" s="172"/>
      <c r="DJ563" s="172"/>
      <c r="DK563" s="172"/>
      <c r="DL563" s="172"/>
      <c r="DM563" s="172"/>
      <c r="DN563" s="172"/>
      <c r="DO563" s="172"/>
      <c r="DP563" s="172"/>
      <c r="DQ563" s="172"/>
      <c r="DR563" s="172"/>
      <c r="DS563" s="172"/>
      <c r="DT563" s="172"/>
      <c r="DU563" s="172"/>
      <c r="DV563" s="172"/>
      <c r="DW563" s="172"/>
      <c r="DX563" s="172"/>
      <c r="DZ563" s="172"/>
      <c r="EA563" s="172"/>
      <c r="EK563" s="172"/>
      <c r="EL563" s="172"/>
      <c r="EM563" s="172"/>
      <c r="EN563" s="172"/>
      <c r="EO563" s="172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  <c r="AML563"/>
      <c r="AMM563"/>
      <c r="AMN563"/>
      <c r="AMO563"/>
      <c r="AMP563"/>
      <c r="AMQ563"/>
      <c r="AMR563"/>
      <c r="AMS563"/>
      <c r="AMT563"/>
      <c r="AMU563"/>
      <c r="AMV563"/>
      <c r="AMW563"/>
      <c r="AMX563"/>
      <c r="AMY563"/>
      <c r="AMZ563"/>
      <c r="ANA563"/>
      <c r="ANB563"/>
      <c r="ANC563"/>
      <c r="AND563"/>
      <c r="ANE563"/>
      <c r="ANF563"/>
      <c r="ANG563"/>
      <c r="ANH563"/>
      <c r="ANI563"/>
      <c r="ANJ563"/>
    </row>
    <row r="564" spans="1:1050" x14ac:dyDescent="0.2">
      <c r="A564" s="694"/>
      <c r="D564" s="172"/>
      <c r="E564" s="172"/>
      <c r="F564" s="172"/>
      <c r="G564" s="172"/>
      <c r="H564" s="172"/>
      <c r="J564" s="172"/>
      <c r="K564" s="172"/>
      <c r="L564" s="172"/>
      <c r="M564" s="172"/>
      <c r="N564" s="172"/>
      <c r="O564" s="172"/>
      <c r="P564" s="172"/>
      <c r="Q564" s="172"/>
      <c r="R564" s="172"/>
      <c r="S564" s="172"/>
      <c r="T564" s="172"/>
      <c r="U564" s="172"/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/>
      <c r="BB564" s="172"/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172"/>
      <c r="BN564" s="172"/>
      <c r="BO564" s="172"/>
      <c r="BP564" s="172"/>
      <c r="BQ564" s="172"/>
      <c r="BR564" s="172"/>
      <c r="BS564" s="172"/>
      <c r="BT564" s="172"/>
      <c r="BU564" s="172"/>
      <c r="BV564" s="172"/>
      <c r="BW564" s="172"/>
      <c r="BX564" s="172"/>
      <c r="BY564" s="172"/>
      <c r="BZ564" s="172"/>
      <c r="CA564" s="172"/>
      <c r="CB564" s="172"/>
      <c r="CC564" s="172"/>
      <c r="CD564" s="172"/>
      <c r="CE564" s="172"/>
      <c r="CF564" s="172"/>
      <c r="CG564" s="172"/>
      <c r="CH564" s="172"/>
      <c r="CI564" s="172"/>
      <c r="CJ564" s="172"/>
      <c r="CK564" s="172"/>
      <c r="CL564" s="172"/>
      <c r="CM564" s="172"/>
      <c r="CN564" s="172"/>
      <c r="CO564" s="172"/>
      <c r="CP564" s="172"/>
      <c r="CQ564" s="172"/>
      <c r="CR564" s="172"/>
      <c r="CS564" s="172"/>
      <c r="CT564" s="172"/>
      <c r="CU564" s="172"/>
      <c r="DA564" s="172"/>
      <c r="DG564" s="172"/>
      <c r="DI564" s="172"/>
      <c r="DJ564" s="172"/>
      <c r="DK564" s="172"/>
      <c r="DL564" s="172"/>
      <c r="DM564" s="172"/>
      <c r="DN564" s="172"/>
      <c r="DO564" s="172"/>
      <c r="DP564" s="172"/>
      <c r="DQ564" s="172"/>
      <c r="DR564" s="172"/>
      <c r="DS564" s="172"/>
      <c r="DT564" s="172"/>
      <c r="DU564" s="172"/>
      <c r="DV564" s="172"/>
      <c r="DW564" s="172"/>
      <c r="DX564" s="172"/>
      <c r="DZ564" s="172"/>
      <c r="EA564" s="172"/>
      <c r="EK564" s="172"/>
      <c r="EL564" s="172"/>
      <c r="EM564" s="172"/>
      <c r="EN564" s="172"/>
      <c r="EO564" s="172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  <c r="AML564"/>
      <c r="AMM564"/>
      <c r="AMN564"/>
      <c r="AMO564"/>
      <c r="AMP564"/>
      <c r="AMQ564"/>
      <c r="AMR564"/>
      <c r="AMS564"/>
      <c r="AMT564"/>
      <c r="AMU564"/>
      <c r="AMV564"/>
      <c r="AMW564"/>
      <c r="AMX564"/>
      <c r="AMY564"/>
      <c r="AMZ564"/>
      <c r="ANA564"/>
      <c r="ANB564"/>
      <c r="ANC564"/>
      <c r="AND564"/>
      <c r="ANE564"/>
      <c r="ANF564"/>
      <c r="ANG564"/>
      <c r="ANH564"/>
      <c r="ANI564"/>
      <c r="ANJ564"/>
    </row>
    <row r="565" spans="1:1050" x14ac:dyDescent="0.2">
      <c r="A565" s="694"/>
      <c r="D565" s="172"/>
      <c r="E565" s="172"/>
      <c r="F565" s="172"/>
      <c r="G565" s="172"/>
      <c r="H565" s="172"/>
      <c r="J565" s="172"/>
      <c r="K565" s="172"/>
      <c r="L565" s="172"/>
      <c r="M565" s="172"/>
      <c r="N565" s="172"/>
      <c r="O565" s="172"/>
      <c r="P565" s="172"/>
      <c r="Q565" s="172"/>
      <c r="R565" s="172"/>
      <c r="S565" s="172"/>
      <c r="T565" s="172"/>
      <c r="U565" s="172"/>
      <c r="V565" s="172"/>
      <c r="W565" s="172"/>
      <c r="X565" s="172"/>
      <c r="Y565" s="172"/>
      <c r="Z565" s="172"/>
      <c r="AA565" s="172"/>
      <c r="AB565" s="172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/>
      <c r="BB565" s="172"/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172"/>
      <c r="BN565" s="172"/>
      <c r="BO565" s="172"/>
      <c r="BP565" s="172"/>
      <c r="BQ565" s="172"/>
      <c r="BR565" s="172"/>
      <c r="BS565" s="172"/>
      <c r="BT565" s="172"/>
      <c r="BU565" s="172"/>
      <c r="BV565" s="172"/>
      <c r="BW565" s="172"/>
      <c r="BX565" s="172"/>
      <c r="BY565" s="172"/>
      <c r="BZ565" s="172"/>
      <c r="CA565" s="172"/>
      <c r="CB565" s="172"/>
      <c r="CC565" s="172"/>
      <c r="CD565" s="172"/>
      <c r="CE565" s="172"/>
      <c r="CF565" s="172"/>
      <c r="CG565" s="172"/>
      <c r="CH565" s="172"/>
      <c r="CI565" s="172"/>
      <c r="CJ565" s="172"/>
      <c r="CK565" s="172"/>
      <c r="CL565" s="172"/>
      <c r="CM565" s="172"/>
      <c r="CN565" s="172"/>
      <c r="CO565" s="172"/>
      <c r="CP565" s="172"/>
      <c r="CQ565" s="172"/>
      <c r="CR565" s="172"/>
      <c r="CS565" s="172"/>
      <c r="CT565" s="172"/>
      <c r="CU565" s="172"/>
      <c r="DA565" s="172"/>
      <c r="DG565" s="172"/>
      <c r="DI565" s="172"/>
      <c r="DJ565" s="172"/>
      <c r="DK565" s="172"/>
      <c r="DL565" s="172"/>
      <c r="DM565" s="172"/>
      <c r="DN565" s="172"/>
      <c r="DO565" s="172"/>
      <c r="DP565" s="172"/>
      <c r="DQ565" s="172"/>
      <c r="DR565" s="172"/>
      <c r="DS565" s="172"/>
      <c r="DT565" s="172"/>
      <c r="DU565" s="172"/>
      <c r="DV565" s="172"/>
      <c r="DW565" s="172"/>
      <c r="DX565" s="172"/>
      <c r="DZ565" s="172"/>
      <c r="EA565" s="172"/>
      <c r="EK565" s="172"/>
      <c r="EL565" s="172"/>
      <c r="EM565" s="172"/>
      <c r="EN565" s="172"/>
      <c r="EO565" s="172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  <c r="AML565"/>
      <c r="AMM565"/>
      <c r="AMN565"/>
      <c r="AMO565"/>
      <c r="AMP565"/>
      <c r="AMQ565"/>
      <c r="AMR565"/>
      <c r="AMS565"/>
      <c r="AMT565"/>
      <c r="AMU565"/>
      <c r="AMV565"/>
      <c r="AMW565"/>
      <c r="AMX565"/>
      <c r="AMY565"/>
      <c r="AMZ565"/>
      <c r="ANA565"/>
      <c r="ANB565"/>
      <c r="ANC565"/>
      <c r="AND565"/>
      <c r="ANE565"/>
      <c r="ANF565"/>
      <c r="ANG565"/>
      <c r="ANH565"/>
      <c r="ANI565"/>
      <c r="ANJ565"/>
    </row>
    <row r="566" spans="1:1050" x14ac:dyDescent="0.2">
      <c r="A566" s="694"/>
      <c r="D566" s="172"/>
      <c r="E566" s="172"/>
      <c r="F566" s="172"/>
      <c r="G566" s="172"/>
      <c r="H566" s="172"/>
      <c r="J566" s="172"/>
      <c r="K566" s="172"/>
      <c r="L566" s="172"/>
      <c r="M566" s="172"/>
      <c r="N566" s="172"/>
      <c r="O566" s="172"/>
      <c r="P566" s="172"/>
      <c r="Q566" s="172"/>
      <c r="R566" s="172"/>
      <c r="S566" s="172"/>
      <c r="T566" s="172"/>
      <c r="U566" s="172"/>
      <c r="V566" s="172"/>
      <c r="W566" s="172"/>
      <c r="X566" s="172"/>
      <c r="Y566" s="172"/>
      <c r="Z566" s="172"/>
      <c r="AA566" s="172"/>
      <c r="AB566" s="172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/>
      <c r="BB566" s="172"/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172"/>
      <c r="BN566" s="172"/>
      <c r="BO566" s="172"/>
      <c r="BP566" s="172"/>
      <c r="BQ566" s="172"/>
      <c r="BR566" s="172"/>
      <c r="BS566" s="172"/>
      <c r="BT566" s="172"/>
      <c r="BU566" s="172"/>
      <c r="BV566" s="172"/>
      <c r="BW566" s="172"/>
      <c r="BX566" s="172"/>
      <c r="BY566" s="172"/>
      <c r="BZ566" s="172"/>
      <c r="CA566" s="172"/>
      <c r="CB566" s="172"/>
      <c r="CC566" s="172"/>
      <c r="CD566" s="172"/>
      <c r="CE566" s="172"/>
      <c r="CF566" s="172"/>
      <c r="CG566" s="172"/>
      <c r="CH566" s="172"/>
      <c r="CI566" s="172"/>
      <c r="CJ566" s="172"/>
      <c r="CK566" s="172"/>
      <c r="CL566" s="172"/>
      <c r="CM566" s="172"/>
      <c r="CN566" s="172"/>
      <c r="CO566" s="172"/>
      <c r="CP566" s="172"/>
      <c r="CQ566" s="172"/>
      <c r="CR566" s="172"/>
      <c r="CS566" s="172"/>
      <c r="CT566" s="172"/>
      <c r="CU566" s="172"/>
      <c r="DA566" s="172"/>
      <c r="DG566" s="172"/>
      <c r="DI566" s="172"/>
      <c r="DJ566" s="172"/>
      <c r="DK566" s="172"/>
      <c r="DL566" s="172"/>
      <c r="DM566" s="172"/>
      <c r="DN566" s="172"/>
      <c r="DO566" s="172"/>
      <c r="DP566" s="172"/>
      <c r="DQ566" s="172"/>
      <c r="DR566" s="172"/>
      <c r="DS566" s="172"/>
      <c r="DT566" s="172"/>
      <c r="DU566" s="172"/>
      <c r="DV566" s="172"/>
      <c r="DW566" s="172"/>
      <c r="DX566" s="172"/>
      <c r="DZ566" s="172"/>
      <c r="EA566" s="172"/>
      <c r="EK566" s="172"/>
      <c r="EL566" s="172"/>
      <c r="EM566" s="172"/>
      <c r="EN566" s="172"/>
      <c r="EO566" s="172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  <c r="AML566"/>
      <c r="AMM566"/>
      <c r="AMN566"/>
      <c r="AMO566"/>
      <c r="AMP566"/>
      <c r="AMQ566"/>
      <c r="AMR566"/>
      <c r="AMS566"/>
      <c r="AMT566"/>
      <c r="AMU566"/>
      <c r="AMV566"/>
      <c r="AMW566"/>
      <c r="AMX566"/>
      <c r="AMY566"/>
      <c r="AMZ566"/>
      <c r="ANA566"/>
      <c r="ANB566"/>
      <c r="ANC566"/>
      <c r="AND566"/>
      <c r="ANE566"/>
      <c r="ANF566"/>
      <c r="ANG566"/>
      <c r="ANH566"/>
      <c r="ANI566"/>
      <c r="ANJ566"/>
    </row>
    <row r="567" spans="1:1050" x14ac:dyDescent="0.2">
      <c r="A567" s="694"/>
      <c r="D567" s="172"/>
      <c r="E567" s="172"/>
      <c r="F567" s="172"/>
      <c r="G567" s="172"/>
      <c r="H567" s="172"/>
      <c r="J567" s="172"/>
      <c r="K567" s="172"/>
      <c r="L567" s="172"/>
      <c r="M567" s="172"/>
      <c r="N567" s="172"/>
      <c r="O567" s="172"/>
      <c r="P567" s="172"/>
      <c r="Q567" s="172"/>
      <c r="R567" s="172"/>
      <c r="S567" s="172"/>
      <c r="T567" s="172"/>
      <c r="U567" s="172"/>
      <c r="V567" s="172"/>
      <c r="W567" s="172"/>
      <c r="X567" s="172"/>
      <c r="Y567" s="172"/>
      <c r="Z567" s="172"/>
      <c r="AA567" s="172"/>
      <c r="AB567" s="172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2"/>
      <c r="AY567" s="172"/>
      <c r="AZ567" s="172"/>
      <c r="BA567" s="172"/>
      <c r="BB567" s="172"/>
      <c r="BC567" s="172"/>
      <c r="BD567" s="172"/>
      <c r="BE567" s="172"/>
      <c r="BF567" s="172"/>
      <c r="BG567" s="172"/>
      <c r="BH567" s="172"/>
      <c r="BI567" s="172"/>
      <c r="BJ567" s="172"/>
      <c r="BK567" s="172"/>
      <c r="BL567" s="172"/>
      <c r="BM567" s="172"/>
      <c r="BN567" s="172"/>
      <c r="BO567" s="172"/>
      <c r="BP567" s="172"/>
      <c r="BQ567" s="172"/>
      <c r="BR567" s="172"/>
      <c r="BS567" s="172"/>
      <c r="BT567" s="172"/>
      <c r="BU567" s="172"/>
      <c r="BV567" s="172"/>
      <c r="BW567" s="172"/>
      <c r="BX567" s="172"/>
      <c r="BY567" s="172"/>
      <c r="BZ567" s="172"/>
      <c r="CA567" s="172"/>
      <c r="CB567" s="172"/>
      <c r="CC567" s="172"/>
      <c r="CD567" s="172"/>
      <c r="CE567" s="172"/>
      <c r="CF567" s="172"/>
      <c r="CG567" s="172"/>
      <c r="CH567" s="172"/>
      <c r="CI567" s="172"/>
      <c r="CJ567" s="172"/>
      <c r="CK567" s="172"/>
      <c r="CL567" s="172"/>
      <c r="CM567" s="172"/>
      <c r="CN567" s="172"/>
      <c r="CO567" s="172"/>
      <c r="CP567" s="172"/>
      <c r="CQ567" s="172"/>
      <c r="CR567" s="172"/>
      <c r="CS567" s="172"/>
      <c r="CT567" s="172"/>
      <c r="CU567" s="172"/>
      <c r="DA567" s="172"/>
      <c r="DG567" s="172"/>
      <c r="DI567" s="172"/>
      <c r="DJ567" s="172"/>
      <c r="DK567" s="172"/>
      <c r="DL567" s="172"/>
      <c r="DM567" s="172"/>
      <c r="DN567" s="172"/>
      <c r="DO567" s="172"/>
      <c r="DP567" s="172"/>
      <c r="DQ567" s="172"/>
      <c r="DR567" s="172"/>
      <c r="DS567" s="172"/>
      <c r="DT567" s="172"/>
      <c r="DU567" s="172"/>
      <c r="DV567" s="172"/>
      <c r="DW567" s="172"/>
      <c r="DX567" s="172"/>
      <c r="DZ567" s="172"/>
      <c r="EA567" s="172"/>
      <c r="EK567" s="172"/>
      <c r="EL567" s="172"/>
      <c r="EM567" s="172"/>
      <c r="EN567" s="172"/>
      <c r="EO567" s="172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  <c r="AML567"/>
      <c r="AMM567"/>
      <c r="AMN567"/>
      <c r="AMO567"/>
      <c r="AMP567"/>
      <c r="AMQ567"/>
      <c r="AMR567"/>
      <c r="AMS567"/>
      <c r="AMT567"/>
      <c r="AMU567"/>
      <c r="AMV567"/>
      <c r="AMW567"/>
      <c r="AMX567"/>
      <c r="AMY567"/>
      <c r="AMZ567"/>
      <c r="ANA567"/>
      <c r="ANB567"/>
      <c r="ANC567"/>
      <c r="AND567"/>
      <c r="ANE567"/>
      <c r="ANF567"/>
      <c r="ANG567"/>
      <c r="ANH567"/>
      <c r="ANI567"/>
      <c r="ANJ567"/>
    </row>
    <row r="568" spans="1:1050" x14ac:dyDescent="0.2">
      <c r="A568" s="694"/>
      <c r="D568" s="172"/>
      <c r="E568" s="172"/>
      <c r="F568" s="172"/>
      <c r="G568" s="172"/>
      <c r="H568" s="172"/>
      <c r="J568" s="172"/>
      <c r="K568" s="17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172"/>
      <c r="Y568" s="172"/>
      <c r="Z568" s="172"/>
      <c r="AA568" s="172"/>
      <c r="AB568" s="172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172"/>
      <c r="AO568" s="172"/>
      <c r="AP568" s="172"/>
      <c r="AQ568" s="172"/>
      <c r="AR568" s="172"/>
      <c r="AS568" s="172"/>
      <c r="AT568" s="172"/>
      <c r="AU568" s="172"/>
      <c r="AV568" s="172"/>
      <c r="AW568" s="172"/>
      <c r="AX568" s="172"/>
      <c r="AY568" s="172"/>
      <c r="AZ568" s="172"/>
      <c r="BA568" s="172"/>
      <c r="BB568" s="172"/>
      <c r="BC568" s="172"/>
      <c r="BD568" s="172"/>
      <c r="BE568" s="172"/>
      <c r="BF568" s="172"/>
      <c r="BG568" s="172"/>
      <c r="BH568" s="172"/>
      <c r="BI568" s="172"/>
      <c r="BJ568" s="172"/>
      <c r="BK568" s="172"/>
      <c r="BL568" s="172"/>
      <c r="BM568" s="172"/>
      <c r="BN568" s="172"/>
      <c r="BO568" s="172"/>
      <c r="BP568" s="172"/>
      <c r="BQ568" s="172"/>
      <c r="BR568" s="172"/>
      <c r="BS568" s="172"/>
      <c r="BT568" s="172"/>
      <c r="BU568" s="172"/>
      <c r="BV568" s="172"/>
      <c r="BW568" s="172"/>
      <c r="BX568" s="172"/>
      <c r="BY568" s="172"/>
      <c r="BZ568" s="172"/>
      <c r="CA568" s="172"/>
      <c r="CB568" s="172"/>
      <c r="CC568" s="172"/>
      <c r="CD568" s="172"/>
      <c r="CE568" s="172"/>
      <c r="CF568" s="172"/>
      <c r="CG568" s="172"/>
      <c r="CH568" s="172"/>
      <c r="CI568" s="172"/>
      <c r="CJ568" s="172"/>
      <c r="CK568" s="172"/>
      <c r="CL568" s="172"/>
      <c r="CM568" s="172"/>
      <c r="CN568" s="172"/>
      <c r="CO568" s="172"/>
      <c r="CP568" s="172"/>
      <c r="CQ568" s="172"/>
      <c r="CR568" s="172"/>
      <c r="CS568" s="172"/>
      <c r="CT568" s="172"/>
      <c r="CU568" s="172"/>
      <c r="DA568" s="172"/>
      <c r="DG568" s="172"/>
      <c r="DI568" s="172"/>
      <c r="DJ568" s="172"/>
      <c r="DK568" s="172"/>
      <c r="DL568" s="172"/>
      <c r="DM568" s="172"/>
      <c r="DN568" s="172"/>
      <c r="DO568" s="172"/>
      <c r="DP568" s="172"/>
      <c r="DQ568" s="172"/>
      <c r="DR568" s="172"/>
      <c r="DS568" s="172"/>
      <c r="DT568" s="172"/>
      <c r="DU568" s="172"/>
      <c r="DV568" s="172"/>
      <c r="DW568" s="172"/>
      <c r="DX568" s="172"/>
      <c r="DZ568" s="172"/>
      <c r="EA568" s="172"/>
      <c r="EK568" s="172"/>
      <c r="EL568" s="172"/>
      <c r="EM568" s="172"/>
      <c r="EN568" s="172"/>
      <c r="EO568" s="172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  <c r="AML568"/>
      <c r="AMM568"/>
      <c r="AMN568"/>
      <c r="AMO568"/>
      <c r="AMP568"/>
      <c r="AMQ568"/>
      <c r="AMR568"/>
      <c r="AMS568"/>
      <c r="AMT568"/>
      <c r="AMU568"/>
      <c r="AMV568"/>
      <c r="AMW568"/>
      <c r="AMX568"/>
      <c r="AMY568"/>
      <c r="AMZ568"/>
      <c r="ANA568"/>
      <c r="ANB568"/>
      <c r="ANC568"/>
      <c r="AND568"/>
      <c r="ANE568"/>
      <c r="ANF568"/>
      <c r="ANG568"/>
      <c r="ANH568"/>
      <c r="ANI568"/>
      <c r="ANJ568"/>
    </row>
    <row r="569" spans="1:1050" x14ac:dyDescent="0.2">
      <c r="A569" s="694"/>
      <c r="D569" s="172"/>
      <c r="E569" s="172"/>
      <c r="F569" s="172"/>
      <c r="G569" s="172"/>
      <c r="H569" s="172"/>
      <c r="J569" s="172"/>
      <c r="K569" s="17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  <c r="AA569" s="172"/>
      <c r="AB569" s="172"/>
      <c r="AC569" s="172"/>
      <c r="AD569" s="172"/>
      <c r="AE569" s="172"/>
      <c r="AF569" s="172"/>
      <c r="AG569" s="172"/>
      <c r="AH569" s="172"/>
      <c r="AI569" s="172"/>
      <c r="AJ569" s="172"/>
      <c r="AK569" s="172"/>
      <c r="AL569" s="172"/>
      <c r="AM569" s="172"/>
      <c r="AN569" s="172"/>
      <c r="AO569" s="172"/>
      <c r="AP569" s="172"/>
      <c r="AQ569" s="172"/>
      <c r="AR569" s="172"/>
      <c r="AS569" s="172"/>
      <c r="AT569" s="172"/>
      <c r="AU569" s="172"/>
      <c r="AV569" s="172"/>
      <c r="AW569" s="172"/>
      <c r="AX569" s="172"/>
      <c r="AY569" s="172"/>
      <c r="AZ569" s="172"/>
      <c r="BA569" s="172"/>
      <c r="BB569" s="172"/>
      <c r="BC569" s="172"/>
      <c r="BD569" s="172"/>
      <c r="BE569" s="172"/>
      <c r="BF569" s="172"/>
      <c r="BG569" s="172"/>
      <c r="BH569" s="172"/>
      <c r="BI569" s="172"/>
      <c r="BJ569" s="172"/>
      <c r="BK569" s="172"/>
      <c r="BL569" s="172"/>
      <c r="BM569" s="172"/>
      <c r="BN569" s="172"/>
      <c r="BO569" s="172"/>
      <c r="BP569" s="172"/>
      <c r="BQ569" s="172"/>
      <c r="BR569" s="172"/>
      <c r="BS569" s="172"/>
      <c r="BT569" s="172"/>
      <c r="BU569" s="172"/>
      <c r="BV569" s="172"/>
      <c r="BW569" s="172"/>
      <c r="BX569" s="172"/>
      <c r="BY569" s="172"/>
      <c r="BZ569" s="172"/>
      <c r="CA569" s="172"/>
      <c r="CB569" s="172"/>
      <c r="CC569" s="172"/>
      <c r="CD569" s="172"/>
      <c r="CE569" s="172"/>
      <c r="CF569" s="172"/>
      <c r="CG569" s="172"/>
      <c r="CH569" s="172"/>
      <c r="CI569" s="172"/>
      <c r="CJ569" s="172"/>
      <c r="CK569" s="172"/>
      <c r="CL569" s="172"/>
      <c r="CM569" s="172"/>
      <c r="CN569" s="172"/>
      <c r="CO569" s="172"/>
      <c r="CP569" s="172"/>
      <c r="CQ569" s="172"/>
      <c r="CR569" s="172"/>
      <c r="CS569" s="172"/>
      <c r="CT569" s="172"/>
      <c r="CU569" s="172"/>
      <c r="DA569" s="172"/>
      <c r="DG569" s="172"/>
      <c r="DI569" s="172"/>
      <c r="DJ569" s="172"/>
      <c r="DK569" s="172"/>
      <c r="DL569" s="172"/>
      <c r="DM569" s="172"/>
      <c r="DN569" s="172"/>
      <c r="DO569" s="172"/>
      <c r="DP569" s="172"/>
      <c r="DQ569" s="172"/>
      <c r="DR569" s="172"/>
      <c r="DS569" s="172"/>
      <c r="DT569" s="172"/>
      <c r="DU569" s="172"/>
      <c r="DV569" s="172"/>
      <c r="DW569" s="172"/>
      <c r="DX569" s="172"/>
      <c r="DZ569" s="172"/>
      <c r="EA569" s="172"/>
      <c r="EK569" s="172"/>
      <c r="EL569" s="172"/>
      <c r="EM569" s="172"/>
      <c r="EN569" s="172"/>
      <c r="EO569" s="172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  <c r="AML569"/>
      <c r="AMM569"/>
      <c r="AMN569"/>
      <c r="AMO569"/>
      <c r="AMP569"/>
      <c r="AMQ569"/>
      <c r="AMR569"/>
      <c r="AMS569"/>
      <c r="AMT569"/>
      <c r="AMU569"/>
      <c r="AMV569"/>
      <c r="AMW569"/>
      <c r="AMX569"/>
      <c r="AMY569"/>
      <c r="AMZ569"/>
      <c r="ANA569"/>
      <c r="ANB569"/>
      <c r="ANC569"/>
      <c r="AND569"/>
      <c r="ANE569"/>
      <c r="ANF569"/>
      <c r="ANG569"/>
      <c r="ANH569"/>
      <c r="ANI569"/>
      <c r="ANJ569"/>
    </row>
    <row r="570" spans="1:1050" x14ac:dyDescent="0.2">
      <c r="A570" s="694"/>
      <c r="D570" s="172"/>
      <c r="E570" s="172"/>
      <c r="F570" s="172"/>
      <c r="G570" s="172"/>
      <c r="H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  <c r="AA570" s="172"/>
      <c r="AB570" s="172"/>
      <c r="AC570" s="172"/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172"/>
      <c r="AO570" s="172"/>
      <c r="AP570" s="172"/>
      <c r="AQ570" s="172"/>
      <c r="AR570" s="172"/>
      <c r="AS570" s="172"/>
      <c r="AT570" s="172"/>
      <c r="AU570" s="172"/>
      <c r="AV570" s="172"/>
      <c r="AW570" s="172"/>
      <c r="AX570" s="172"/>
      <c r="AY570" s="172"/>
      <c r="AZ570" s="172"/>
      <c r="BA570" s="172"/>
      <c r="BB570" s="172"/>
      <c r="BC570" s="172"/>
      <c r="BD570" s="172"/>
      <c r="BE570" s="172"/>
      <c r="BF570" s="172"/>
      <c r="BG570" s="172"/>
      <c r="BH570" s="172"/>
      <c r="BI570" s="172"/>
      <c r="BJ570" s="172"/>
      <c r="BK570" s="172"/>
      <c r="BL570" s="172"/>
      <c r="BM570" s="172"/>
      <c r="BN570" s="172"/>
      <c r="BO570" s="172"/>
      <c r="BP570" s="172"/>
      <c r="BQ570" s="172"/>
      <c r="BR570" s="172"/>
      <c r="BS570" s="172"/>
      <c r="BT570" s="172"/>
      <c r="BU570" s="172"/>
      <c r="BV570" s="172"/>
      <c r="BW570" s="172"/>
      <c r="BX570" s="172"/>
      <c r="BY570" s="172"/>
      <c r="BZ570" s="172"/>
      <c r="CA570" s="172"/>
      <c r="CB570" s="172"/>
      <c r="CC570" s="172"/>
      <c r="CD570" s="172"/>
      <c r="CE570" s="172"/>
      <c r="CF570" s="172"/>
      <c r="CG570" s="172"/>
      <c r="CH570" s="172"/>
      <c r="CI570" s="172"/>
      <c r="CJ570" s="172"/>
      <c r="CK570" s="172"/>
      <c r="CL570" s="172"/>
      <c r="CM570" s="172"/>
      <c r="CN570" s="172"/>
      <c r="CO570" s="172"/>
      <c r="CP570" s="172"/>
      <c r="CQ570" s="172"/>
      <c r="CR570" s="172"/>
      <c r="CS570" s="172"/>
      <c r="CT570" s="172"/>
      <c r="CU570" s="172"/>
      <c r="DA570" s="172"/>
      <c r="DG570" s="172"/>
      <c r="DI570" s="172"/>
      <c r="DJ570" s="172"/>
      <c r="DK570" s="172"/>
      <c r="DL570" s="172"/>
      <c r="DM570" s="172"/>
      <c r="DN570" s="172"/>
      <c r="DO570" s="172"/>
      <c r="DP570" s="172"/>
      <c r="DQ570" s="172"/>
      <c r="DR570" s="172"/>
      <c r="DS570" s="172"/>
      <c r="DT570" s="172"/>
      <c r="DU570" s="172"/>
      <c r="DV570" s="172"/>
      <c r="DW570" s="172"/>
      <c r="DX570" s="172"/>
      <c r="DZ570" s="172"/>
      <c r="EA570" s="172"/>
      <c r="EK570" s="172"/>
      <c r="EL570" s="172"/>
      <c r="EM570" s="172"/>
      <c r="EN570" s="172"/>
      <c r="EO570" s="172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  <c r="AML570"/>
      <c r="AMM570"/>
      <c r="AMN570"/>
      <c r="AMO570"/>
      <c r="AMP570"/>
      <c r="AMQ570"/>
      <c r="AMR570"/>
      <c r="AMS570"/>
      <c r="AMT570"/>
      <c r="AMU570"/>
      <c r="AMV570"/>
      <c r="AMW570"/>
      <c r="AMX570"/>
      <c r="AMY570"/>
      <c r="AMZ570"/>
      <c r="ANA570"/>
      <c r="ANB570"/>
      <c r="ANC570"/>
      <c r="AND570"/>
      <c r="ANE570"/>
      <c r="ANF570"/>
      <c r="ANG570"/>
      <c r="ANH570"/>
      <c r="ANI570"/>
      <c r="ANJ570"/>
    </row>
    <row r="571" spans="1:1050" x14ac:dyDescent="0.2">
      <c r="A571" s="694"/>
      <c r="D571" s="172"/>
      <c r="E571" s="172"/>
      <c r="F571" s="172"/>
      <c r="G571" s="172"/>
      <c r="H571" s="172"/>
      <c r="J571" s="172"/>
      <c r="K571" s="172"/>
      <c r="L571" s="172"/>
      <c r="M571" s="172"/>
      <c r="N571" s="172"/>
      <c r="O571" s="172"/>
      <c r="P571" s="172"/>
      <c r="Q571" s="172"/>
      <c r="R571" s="172"/>
      <c r="S571" s="172"/>
      <c r="T571" s="172"/>
      <c r="U571" s="172"/>
      <c r="V571" s="172"/>
      <c r="W571" s="172"/>
      <c r="X571" s="172"/>
      <c r="Y571" s="172"/>
      <c r="Z571" s="172"/>
      <c r="AA571" s="172"/>
      <c r="AB571" s="172"/>
      <c r="AC571" s="172"/>
      <c r="AD571" s="172"/>
      <c r="AE571" s="172"/>
      <c r="AF571" s="172"/>
      <c r="AG571" s="172"/>
      <c r="AH571" s="172"/>
      <c r="AI571" s="172"/>
      <c r="AJ571" s="172"/>
      <c r="AK571" s="172"/>
      <c r="AL571" s="172"/>
      <c r="AM571" s="172"/>
      <c r="AN571" s="172"/>
      <c r="AO571" s="172"/>
      <c r="AP571" s="172"/>
      <c r="AQ571" s="172"/>
      <c r="AR571" s="172"/>
      <c r="AS571" s="172"/>
      <c r="AT571" s="172"/>
      <c r="AU571" s="172"/>
      <c r="AV571" s="172"/>
      <c r="AW571" s="172"/>
      <c r="AX571" s="172"/>
      <c r="AY571" s="172"/>
      <c r="AZ571" s="172"/>
      <c r="BA571" s="172"/>
      <c r="BB571" s="172"/>
      <c r="BC571" s="172"/>
      <c r="BD571" s="172"/>
      <c r="BE571" s="172"/>
      <c r="BF571" s="172"/>
      <c r="BG571" s="172"/>
      <c r="BH571" s="172"/>
      <c r="BI571" s="172"/>
      <c r="BJ571" s="172"/>
      <c r="BK571" s="172"/>
      <c r="BL571" s="172"/>
      <c r="BM571" s="172"/>
      <c r="BN571" s="172"/>
      <c r="BO571" s="172"/>
      <c r="BP571" s="172"/>
      <c r="BQ571" s="172"/>
      <c r="BR571" s="172"/>
      <c r="BS571" s="172"/>
      <c r="BT571" s="172"/>
      <c r="BU571" s="172"/>
      <c r="BV571" s="172"/>
      <c r="BW571" s="172"/>
      <c r="BX571" s="172"/>
      <c r="BY571" s="172"/>
      <c r="BZ571" s="172"/>
      <c r="CA571" s="172"/>
      <c r="CB571" s="172"/>
      <c r="CC571" s="172"/>
      <c r="CD571" s="172"/>
      <c r="CE571" s="172"/>
      <c r="CF571" s="172"/>
      <c r="CG571" s="172"/>
      <c r="CH571" s="172"/>
      <c r="CI571" s="172"/>
      <c r="CJ571" s="172"/>
      <c r="CK571" s="172"/>
      <c r="CL571" s="172"/>
      <c r="CM571" s="172"/>
      <c r="CN571" s="172"/>
      <c r="CO571" s="172"/>
      <c r="CP571" s="172"/>
      <c r="CQ571" s="172"/>
      <c r="CR571" s="172"/>
      <c r="CS571" s="172"/>
      <c r="CT571" s="172"/>
      <c r="CU571" s="172"/>
      <c r="DA571" s="172"/>
      <c r="DG571" s="172"/>
      <c r="DI571" s="172"/>
      <c r="DJ571" s="172"/>
      <c r="DK571" s="172"/>
      <c r="DL571" s="172"/>
      <c r="DM571" s="172"/>
      <c r="DN571" s="172"/>
      <c r="DO571" s="172"/>
      <c r="DP571" s="172"/>
      <c r="DQ571" s="172"/>
      <c r="DR571" s="172"/>
      <c r="DS571" s="172"/>
      <c r="DT571" s="172"/>
      <c r="DU571" s="172"/>
      <c r="DV571" s="172"/>
      <c r="DW571" s="172"/>
      <c r="DX571" s="172"/>
      <c r="DZ571" s="172"/>
      <c r="EA571" s="172"/>
      <c r="EK571" s="172"/>
      <c r="EL571" s="172"/>
      <c r="EM571" s="172"/>
      <c r="EN571" s="172"/>
      <c r="EO571" s="172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  <c r="AML571"/>
      <c r="AMM571"/>
      <c r="AMN571"/>
      <c r="AMO571"/>
      <c r="AMP571"/>
      <c r="AMQ571"/>
      <c r="AMR571"/>
      <c r="AMS571"/>
      <c r="AMT571"/>
      <c r="AMU571"/>
      <c r="AMV571"/>
      <c r="AMW571"/>
      <c r="AMX571"/>
      <c r="AMY571"/>
      <c r="AMZ571"/>
      <c r="ANA571"/>
      <c r="ANB571"/>
      <c r="ANC571"/>
      <c r="AND571"/>
      <c r="ANE571"/>
      <c r="ANF571"/>
      <c r="ANG571"/>
      <c r="ANH571"/>
      <c r="ANI571"/>
      <c r="ANJ571"/>
    </row>
    <row r="572" spans="1:1050" x14ac:dyDescent="0.2">
      <c r="A572" s="694"/>
      <c r="D572" s="172"/>
      <c r="E572" s="172"/>
      <c r="F572" s="172"/>
      <c r="G572" s="172"/>
      <c r="H572" s="172"/>
      <c r="J572" s="172"/>
      <c r="K572" s="172"/>
      <c r="L572" s="172"/>
      <c r="M572" s="172"/>
      <c r="N572" s="172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  <c r="Z572" s="172"/>
      <c r="AA572" s="172"/>
      <c r="AB572" s="172"/>
      <c r="AC572" s="172"/>
      <c r="AD572" s="172"/>
      <c r="AE572" s="172"/>
      <c r="AF572" s="172"/>
      <c r="AG572" s="172"/>
      <c r="AH572" s="172"/>
      <c r="AI572" s="172"/>
      <c r="AJ572" s="172"/>
      <c r="AK572" s="172"/>
      <c r="AL572" s="172"/>
      <c r="AM572" s="172"/>
      <c r="AN572" s="172"/>
      <c r="AO572" s="172"/>
      <c r="AP572" s="172"/>
      <c r="AQ572" s="172"/>
      <c r="AR572" s="172"/>
      <c r="AS572" s="172"/>
      <c r="AT572" s="172"/>
      <c r="AU572" s="172"/>
      <c r="AV572" s="172"/>
      <c r="AW572" s="172"/>
      <c r="AX572" s="172"/>
      <c r="AY572" s="172"/>
      <c r="AZ572" s="172"/>
      <c r="BA572" s="172"/>
      <c r="BB572" s="172"/>
      <c r="BC572" s="172"/>
      <c r="BD572" s="172"/>
      <c r="BE572" s="172"/>
      <c r="BF572" s="172"/>
      <c r="BG572" s="172"/>
      <c r="BH572" s="172"/>
      <c r="BI572" s="172"/>
      <c r="BJ572" s="172"/>
      <c r="BK572" s="172"/>
      <c r="BL572" s="172"/>
      <c r="BM572" s="172"/>
      <c r="BN572" s="172"/>
      <c r="BO572" s="172"/>
      <c r="BP572" s="172"/>
      <c r="BQ572" s="172"/>
      <c r="BR572" s="172"/>
      <c r="BS572" s="172"/>
      <c r="BT572" s="172"/>
      <c r="BU572" s="172"/>
      <c r="BV572" s="172"/>
      <c r="BW572" s="172"/>
      <c r="BX572" s="172"/>
      <c r="BY572" s="172"/>
      <c r="BZ572" s="172"/>
      <c r="CA572" s="172"/>
      <c r="CB572" s="172"/>
      <c r="CC572" s="172"/>
      <c r="CD572" s="172"/>
      <c r="CE572" s="172"/>
      <c r="CF572" s="172"/>
      <c r="CG572" s="172"/>
      <c r="CH572" s="172"/>
      <c r="CI572" s="172"/>
      <c r="CJ572" s="172"/>
      <c r="CK572" s="172"/>
      <c r="CL572" s="172"/>
      <c r="CM572" s="172"/>
      <c r="CN572" s="172"/>
      <c r="CO572" s="172"/>
      <c r="CP572" s="172"/>
      <c r="CQ572" s="172"/>
      <c r="CR572" s="172"/>
      <c r="CS572" s="172"/>
      <c r="CT572" s="172"/>
      <c r="CU572" s="172"/>
      <c r="DA572" s="172"/>
      <c r="DG572" s="172"/>
      <c r="DI572" s="172"/>
      <c r="DJ572" s="172"/>
      <c r="DK572" s="172"/>
      <c r="DL572" s="172"/>
      <c r="DM572" s="172"/>
      <c r="DN572" s="172"/>
      <c r="DO572" s="172"/>
      <c r="DP572" s="172"/>
      <c r="DQ572" s="172"/>
      <c r="DR572" s="172"/>
      <c r="DS572" s="172"/>
      <c r="DT572" s="172"/>
      <c r="DU572" s="172"/>
      <c r="DV572" s="172"/>
      <c r="DW572" s="172"/>
      <c r="DX572" s="172"/>
      <c r="DZ572" s="172"/>
      <c r="EA572" s="172"/>
      <c r="EK572" s="172"/>
      <c r="EL572" s="172"/>
      <c r="EM572" s="172"/>
      <c r="EN572" s="172"/>
      <c r="EO572" s="1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  <c r="AML572"/>
      <c r="AMM572"/>
      <c r="AMN572"/>
      <c r="AMO572"/>
      <c r="AMP572"/>
      <c r="AMQ572"/>
      <c r="AMR572"/>
      <c r="AMS572"/>
      <c r="AMT572"/>
      <c r="AMU572"/>
      <c r="AMV572"/>
      <c r="AMW572"/>
      <c r="AMX572"/>
      <c r="AMY572"/>
      <c r="AMZ572"/>
      <c r="ANA572"/>
      <c r="ANB572"/>
      <c r="ANC572"/>
      <c r="AND572"/>
      <c r="ANE572"/>
      <c r="ANF572"/>
      <c r="ANG572"/>
      <c r="ANH572"/>
      <c r="ANI572"/>
      <c r="ANJ572"/>
    </row>
    <row r="573" spans="1:1050" x14ac:dyDescent="0.2">
      <c r="A573" s="694"/>
      <c r="D573" s="172"/>
      <c r="E573" s="172"/>
      <c r="F573" s="172"/>
      <c r="G573" s="172"/>
      <c r="H573" s="172"/>
      <c r="J573" s="172"/>
      <c r="K573" s="172"/>
      <c r="L573" s="172"/>
      <c r="M573" s="172"/>
      <c r="N573" s="172"/>
      <c r="O573" s="172"/>
      <c r="P573" s="172"/>
      <c r="Q573" s="172"/>
      <c r="R573" s="172"/>
      <c r="S573" s="172"/>
      <c r="T573" s="172"/>
      <c r="U573" s="172"/>
      <c r="V573" s="172"/>
      <c r="W573" s="172"/>
      <c r="X573" s="172"/>
      <c r="Y573" s="172"/>
      <c r="Z573" s="172"/>
      <c r="AA573" s="172"/>
      <c r="AB573" s="172"/>
      <c r="AC573" s="172"/>
      <c r="AD573" s="172"/>
      <c r="AE573" s="172"/>
      <c r="AF573" s="172"/>
      <c r="AG573" s="172"/>
      <c r="AH573" s="172"/>
      <c r="AI573" s="172"/>
      <c r="AJ573" s="172"/>
      <c r="AK573" s="172"/>
      <c r="AL573" s="172"/>
      <c r="AM573" s="172"/>
      <c r="AN573" s="172"/>
      <c r="AO573" s="172"/>
      <c r="AP573" s="172"/>
      <c r="AQ573" s="172"/>
      <c r="AR573" s="172"/>
      <c r="AS573" s="172"/>
      <c r="AT573" s="172"/>
      <c r="AU573" s="172"/>
      <c r="AV573" s="172"/>
      <c r="AW573" s="172"/>
      <c r="AX573" s="172"/>
      <c r="AY573" s="172"/>
      <c r="AZ573" s="172"/>
      <c r="BA573" s="172"/>
      <c r="BB573" s="172"/>
      <c r="BC573" s="172"/>
      <c r="BD573" s="172"/>
      <c r="BE573" s="172"/>
      <c r="BF573" s="172"/>
      <c r="BG573" s="172"/>
      <c r="BH573" s="172"/>
      <c r="BI573" s="172"/>
      <c r="BJ573" s="172"/>
      <c r="BK573" s="172"/>
      <c r="BL573" s="172"/>
      <c r="BM573" s="172"/>
      <c r="BN573" s="172"/>
      <c r="BO573" s="172"/>
      <c r="BP573" s="172"/>
      <c r="BQ573" s="172"/>
      <c r="BR573" s="172"/>
      <c r="BS573" s="172"/>
      <c r="BT573" s="172"/>
      <c r="BU573" s="172"/>
      <c r="BV573" s="172"/>
      <c r="BW573" s="172"/>
      <c r="BX573" s="172"/>
      <c r="BY573" s="172"/>
      <c r="BZ573" s="172"/>
      <c r="CA573" s="172"/>
      <c r="CB573" s="172"/>
      <c r="CC573" s="172"/>
      <c r="CD573" s="172"/>
      <c r="CE573" s="172"/>
      <c r="CF573" s="172"/>
      <c r="CG573" s="172"/>
      <c r="CH573" s="172"/>
      <c r="CI573" s="172"/>
      <c r="CJ573" s="172"/>
      <c r="CK573" s="172"/>
      <c r="CL573" s="172"/>
      <c r="CM573" s="172"/>
      <c r="CN573" s="172"/>
      <c r="CO573" s="172"/>
      <c r="CP573" s="172"/>
      <c r="CQ573" s="172"/>
      <c r="CR573" s="172"/>
      <c r="CS573" s="172"/>
      <c r="CT573" s="172"/>
      <c r="CU573" s="172"/>
      <c r="DA573" s="172"/>
      <c r="DG573" s="172"/>
      <c r="DI573" s="172"/>
      <c r="DJ573" s="172"/>
      <c r="DK573" s="172"/>
      <c r="DL573" s="172"/>
      <c r="DM573" s="172"/>
      <c r="DN573" s="172"/>
      <c r="DO573" s="172"/>
      <c r="DP573" s="172"/>
      <c r="DQ573" s="172"/>
      <c r="DR573" s="172"/>
      <c r="DS573" s="172"/>
      <c r="DT573" s="172"/>
      <c r="DU573" s="172"/>
      <c r="DV573" s="172"/>
      <c r="DW573" s="172"/>
      <c r="DX573" s="172"/>
      <c r="DZ573" s="172"/>
      <c r="EA573" s="172"/>
      <c r="EK573" s="172"/>
      <c r="EL573" s="172"/>
      <c r="EM573" s="172"/>
      <c r="EN573" s="172"/>
      <c r="EO573" s="172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  <c r="AMK573"/>
      <c r="AML573"/>
      <c r="AMM573"/>
      <c r="AMN573"/>
      <c r="AMO573"/>
      <c r="AMP573"/>
      <c r="AMQ573"/>
      <c r="AMR573"/>
      <c r="AMS573"/>
      <c r="AMT573"/>
      <c r="AMU573"/>
      <c r="AMV573"/>
      <c r="AMW573"/>
      <c r="AMX573"/>
      <c r="AMY573"/>
      <c r="AMZ573"/>
      <c r="ANA573"/>
      <c r="ANB573"/>
      <c r="ANC573"/>
      <c r="AND573"/>
      <c r="ANE573"/>
      <c r="ANF573"/>
      <c r="ANG573"/>
      <c r="ANH573"/>
      <c r="ANI573"/>
      <c r="ANJ573"/>
    </row>
    <row r="574" spans="1:1050" x14ac:dyDescent="0.2">
      <c r="A574" s="694"/>
      <c r="D574" s="172"/>
      <c r="E574" s="172"/>
      <c r="F574" s="172"/>
      <c r="G574" s="172"/>
      <c r="H574" s="172"/>
      <c r="J574" s="172"/>
      <c r="K574" s="172"/>
      <c r="L574" s="172"/>
      <c r="M574" s="172"/>
      <c r="N574" s="172"/>
      <c r="O574" s="172"/>
      <c r="P574" s="172"/>
      <c r="Q574" s="172"/>
      <c r="R574" s="172"/>
      <c r="S574" s="172"/>
      <c r="T574" s="172"/>
      <c r="U574" s="172"/>
      <c r="V574" s="172"/>
      <c r="W574" s="172"/>
      <c r="X574" s="172"/>
      <c r="Y574" s="172"/>
      <c r="Z574" s="172"/>
      <c r="AA574" s="172"/>
      <c r="AB574" s="172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  <c r="AM574" s="172"/>
      <c r="AN574" s="172"/>
      <c r="AO574" s="172"/>
      <c r="AP574" s="172"/>
      <c r="AQ574" s="172"/>
      <c r="AR574" s="172"/>
      <c r="AS574" s="172"/>
      <c r="AT574" s="172"/>
      <c r="AU574" s="172"/>
      <c r="AV574" s="172"/>
      <c r="AW574" s="172"/>
      <c r="AX574" s="172"/>
      <c r="AY574" s="172"/>
      <c r="AZ574" s="172"/>
      <c r="BA574" s="172"/>
      <c r="BB574" s="172"/>
      <c r="BC574" s="172"/>
      <c r="BD574" s="172"/>
      <c r="BE574" s="172"/>
      <c r="BF574" s="172"/>
      <c r="BG574" s="172"/>
      <c r="BH574" s="172"/>
      <c r="BI574" s="172"/>
      <c r="BJ574" s="172"/>
      <c r="BK574" s="172"/>
      <c r="BL574" s="172"/>
      <c r="BM574" s="172"/>
      <c r="BN574" s="172"/>
      <c r="BO574" s="172"/>
      <c r="BP574" s="172"/>
      <c r="BQ574" s="172"/>
      <c r="BR574" s="172"/>
      <c r="BS574" s="172"/>
      <c r="BT574" s="172"/>
      <c r="BU574" s="172"/>
      <c r="BV574" s="172"/>
      <c r="BW574" s="172"/>
      <c r="BX574" s="172"/>
      <c r="BY574" s="172"/>
      <c r="BZ574" s="172"/>
      <c r="CA574" s="172"/>
      <c r="CB574" s="172"/>
      <c r="CC574" s="172"/>
      <c r="CD574" s="172"/>
      <c r="CE574" s="172"/>
      <c r="CF574" s="172"/>
      <c r="CG574" s="172"/>
      <c r="CH574" s="172"/>
      <c r="CI574" s="172"/>
      <c r="CJ574" s="172"/>
      <c r="CK574" s="172"/>
      <c r="CL574" s="172"/>
      <c r="CM574" s="172"/>
      <c r="CN574" s="172"/>
      <c r="CO574" s="172"/>
      <c r="CP574" s="172"/>
      <c r="CQ574" s="172"/>
      <c r="CR574" s="172"/>
      <c r="CS574" s="172"/>
      <c r="CT574" s="172"/>
      <c r="CU574" s="172"/>
      <c r="DA574" s="172"/>
      <c r="DG574" s="172"/>
      <c r="DI574" s="172"/>
      <c r="DJ574" s="172"/>
      <c r="DK574" s="172"/>
      <c r="DL574" s="172"/>
      <c r="DM574" s="172"/>
      <c r="DN574" s="172"/>
      <c r="DO574" s="172"/>
      <c r="DP574" s="172"/>
      <c r="DQ574" s="172"/>
      <c r="DR574" s="172"/>
      <c r="DS574" s="172"/>
      <c r="DT574" s="172"/>
      <c r="DU574" s="172"/>
      <c r="DV574" s="172"/>
      <c r="DW574" s="172"/>
      <c r="DX574" s="172"/>
      <c r="DZ574" s="172"/>
      <c r="EA574" s="172"/>
      <c r="EK574" s="172"/>
      <c r="EL574" s="172"/>
      <c r="EM574" s="172"/>
      <c r="EN574" s="172"/>
      <c r="EO574" s="172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  <c r="AML574"/>
      <c r="AMM574"/>
      <c r="AMN574"/>
      <c r="AMO574"/>
      <c r="AMP574"/>
      <c r="AMQ574"/>
      <c r="AMR574"/>
      <c r="AMS574"/>
      <c r="AMT574"/>
      <c r="AMU574"/>
      <c r="AMV574"/>
      <c r="AMW574"/>
      <c r="AMX574"/>
      <c r="AMY574"/>
      <c r="AMZ574"/>
      <c r="ANA574"/>
      <c r="ANB574"/>
      <c r="ANC574"/>
      <c r="AND574"/>
      <c r="ANE574"/>
      <c r="ANF574"/>
      <c r="ANG574"/>
      <c r="ANH574"/>
      <c r="ANI574"/>
      <c r="ANJ574"/>
    </row>
    <row r="575" spans="1:1050" x14ac:dyDescent="0.2">
      <c r="A575" s="694"/>
      <c r="D575" s="172"/>
      <c r="E575" s="172"/>
      <c r="F575" s="172"/>
      <c r="G575" s="172"/>
      <c r="H575" s="172"/>
      <c r="J575" s="172"/>
      <c r="K575" s="172"/>
      <c r="L575" s="172"/>
      <c r="M575" s="172"/>
      <c r="N575" s="172"/>
      <c r="O575" s="172"/>
      <c r="P575" s="172"/>
      <c r="Q575" s="172"/>
      <c r="R575" s="172"/>
      <c r="S575" s="172"/>
      <c r="T575" s="172"/>
      <c r="U575" s="172"/>
      <c r="V575" s="172"/>
      <c r="W575" s="172"/>
      <c r="X575" s="172"/>
      <c r="Y575" s="172"/>
      <c r="Z575" s="172"/>
      <c r="AA575" s="172"/>
      <c r="AB575" s="172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172"/>
      <c r="AO575" s="172"/>
      <c r="AP575" s="172"/>
      <c r="AQ575" s="172"/>
      <c r="AR575" s="172"/>
      <c r="AS575" s="172"/>
      <c r="AT575" s="172"/>
      <c r="AU575" s="172"/>
      <c r="AV575" s="172"/>
      <c r="AW575" s="172"/>
      <c r="AX575" s="172"/>
      <c r="AY575" s="172"/>
      <c r="AZ575" s="172"/>
      <c r="BA575" s="172"/>
      <c r="BB575" s="172"/>
      <c r="BC575" s="172"/>
      <c r="BD575" s="172"/>
      <c r="BE575" s="172"/>
      <c r="BF575" s="172"/>
      <c r="BG575" s="172"/>
      <c r="BH575" s="172"/>
      <c r="BI575" s="172"/>
      <c r="BJ575" s="172"/>
      <c r="BK575" s="172"/>
      <c r="BL575" s="172"/>
      <c r="BM575" s="172"/>
      <c r="BN575" s="172"/>
      <c r="BO575" s="172"/>
      <c r="BP575" s="172"/>
      <c r="BQ575" s="172"/>
      <c r="BR575" s="172"/>
      <c r="BS575" s="172"/>
      <c r="BT575" s="172"/>
      <c r="BU575" s="172"/>
      <c r="BV575" s="172"/>
      <c r="BW575" s="172"/>
      <c r="BX575" s="172"/>
      <c r="BY575" s="172"/>
      <c r="BZ575" s="172"/>
      <c r="CA575" s="172"/>
      <c r="CB575" s="172"/>
      <c r="CC575" s="172"/>
      <c r="CD575" s="172"/>
      <c r="CE575" s="172"/>
      <c r="CF575" s="172"/>
      <c r="CG575" s="172"/>
      <c r="CH575" s="172"/>
      <c r="CI575" s="172"/>
      <c r="CJ575" s="172"/>
      <c r="CK575" s="172"/>
      <c r="CL575" s="172"/>
      <c r="CM575" s="172"/>
      <c r="CN575" s="172"/>
      <c r="CO575" s="172"/>
      <c r="CP575" s="172"/>
      <c r="CQ575" s="172"/>
      <c r="CR575" s="172"/>
      <c r="CS575" s="172"/>
      <c r="CT575" s="172"/>
      <c r="CU575" s="172"/>
      <c r="DA575" s="172"/>
      <c r="DG575" s="172"/>
      <c r="DI575" s="172"/>
      <c r="DJ575" s="172"/>
      <c r="DK575" s="172"/>
      <c r="DL575" s="172"/>
      <c r="DM575" s="172"/>
      <c r="DN575" s="172"/>
      <c r="DO575" s="172"/>
      <c r="DP575" s="172"/>
      <c r="DQ575" s="172"/>
      <c r="DR575" s="172"/>
      <c r="DS575" s="172"/>
      <c r="DT575" s="172"/>
      <c r="DU575" s="172"/>
      <c r="DV575" s="172"/>
      <c r="DW575" s="172"/>
      <c r="DX575" s="172"/>
      <c r="DZ575" s="172"/>
      <c r="EA575" s="172"/>
      <c r="EK575" s="172"/>
      <c r="EL575" s="172"/>
      <c r="EM575" s="172"/>
      <c r="EN575" s="172"/>
      <c r="EO575" s="172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  <c r="AML575"/>
      <c r="AMM575"/>
      <c r="AMN575"/>
      <c r="AMO575"/>
      <c r="AMP575"/>
      <c r="AMQ575"/>
      <c r="AMR575"/>
      <c r="AMS575"/>
      <c r="AMT575"/>
      <c r="AMU575"/>
      <c r="AMV575"/>
      <c r="AMW575"/>
      <c r="AMX575"/>
      <c r="AMY575"/>
      <c r="AMZ575"/>
      <c r="ANA575"/>
      <c r="ANB575"/>
      <c r="ANC575"/>
      <c r="AND575"/>
      <c r="ANE575"/>
      <c r="ANF575"/>
      <c r="ANG575"/>
      <c r="ANH575"/>
      <c r="ANI575"/>
      <c r="ANJ575"/>
    </row>
    <row r="576" spans="1:1050" x14ac:dyDescent="0.2">
      <c r="A576" s="694"/>
      <c r="D576" s="172"/>
      <c r="E576" s="172"/>
      <c r="F576" s="172"/>
      <c r="G576" s="172"/>
      <c r="H576" s="172"/>
      <c r="J576" s="172"/>
      <c r="K576" s="172"/>
      <c r="L576" s="172"/>
      <c r="M576" s="172"/>
      <c r="N576" s="172"/>
      <c r="O576" s="172"/>
      <c r="P576" s="172"/>
      <c r="Q576" s="172"/>
      <c r="R576" s="172"/>
      <c r="S576" s="172"/>
      <c r="T576" s="172"/>
      <c r="U576" s="172"/>
      <c r="V576" s="172"/>
      <c r="W576" s="172"/>
      <c r="X576" s="172"/>
      <c r="Y576" s="172"/>
      <c r="Z576" s="172"/>
      <c r="AA576" s="172"/>
      <c r="AB576" s="172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172"/>
      <c r="AO576" s="172"/>
      <c r="AP576" s="172"/>
      <c r="AQ576" s="172"/>
      <c r="AR576" s="172"/>
      <c r="AS576" s="172"/>
      <c r="AT576" s="172"/>
      <c r="AU576" s="172"/>
      <c r="AV576" s="172"/>
      <c r="AW576" s="172"/>
      <c r="AX576" s="172"/>
      <c r="AY576" s="172"/>
      <c r="AZ576" s="172"/>
      <c r="BA576" s="172"/>
      <c r="BB576" s="172"/>
      <c r="BC576" s="172"/>
      <c r="BD576" s="172"/>
      <c r="BE576" s="172"/>
      <c r="BF576" s="172"/>
      <c r="BG576" s="172"/>
      <c r="BH576" s="172"/>
      <c r="BI576" s="172"/>
      <c r="BJ576" s="172"/>
      <c r="BK576" s="172"/>
      <c r="BL576" s="172"/>
      <c r="BM576" s="172"/>
      <c r="BN576" s="172"/>
      <c r="BO576" s="172"/>
      <c r="BP576" s="172"/>
      <c r="BQ576" s="172"/>
      <c r="BR576" s="172"/>
      <c r="BS576" s="172"/>
      <c r="BT576" s="172"/>
      <c r="BU576" s="172"/>
      <c r="BV576" s="172"/>
      <c r="BW576" s="172"/>
      <c r="BX576" s="172"/>
      <c r="BY576" s="172"/>
      <c r="BZ576" s="172"/>
      <c r="CA576" s="172"/>
      <c r="CB576" s="172"/>
      <c r="CC576" s="172"/>
      <c r="CD576" s="172"/>
      <c r="CE576" s="172"/>
      <c r="CF576" s="172"/>
      <c r="CG576" s="172"/>
      <c r="CH576" s="172"/>
      <c r="CI576" s="172"/>
      <c r="CJ576" s="172"/>
      <c r="CK576" s="172"/>
      <c r="CL576" s="172"/>
      <c r="CM576" s="172"/>
      <c r="CN576" s="172"/>
      <c r="CO576" s="172"/>
      <c r="CP576" s="172"/>
      <c r="CQ576" s="172"/>
      <c r="CR576" s="172"/>
      <c r="CS576" s="172"/>
      <c r="CT576" s="172"/>
      <c r="CU576" s="172"/>
      <c r="DA576" s="172"/>
      <c r="DG576" s="172"/>
      <c r="DI576" s="172"/>
      <c r="DJ576" s="172"/>
      <c r="DK576" s="172"/>
      <c r="DL576" s="172"/>
      <c r="DM576" s="172"/>
      <c r="DN576" s="172"/>
      <c r="DO576" s="172"/>
      <c r="DP576" s="172"/>
      <c r="DQ576" s="172"/>
      <c r="DR576" s="172"/>
      <c r="DS576" s="172"/>
      <c r="DT576" s="172"/>
      <c r="DU576" s="172"/>
      <c r="DV576" s="172"/>
      <c r="DW576" s="172"/>
      <c r="DX576" s="172"/>
      <c r="DZ576" s="172"/>
      <c r="EA576" s="172"/>
      <c r="EK576" s="172"/>
      <c r="EL576" s="172"/>
      <c r="EM576" s="172"/>
      <c r="EN576" s="172"/>
      <c r="EO576" s="172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  <c r="AML576"/>
      <c r="AMM576"/>
      <c r="AMN576"/>
      <c r="AMO576"/>
      <c r="AMP576"/>
      <c r="AMQ576"/>
      <c r="AMR576"/>
      <c r="AMS576"/>
      <c r="AMT576"/>
      <c r="AMU576"/>
      <c r="AMV576"/>
      <c r="AMW576"/>
      <c r="AMX576"/>
      <c r="AMY576"/>
      <c r="AMZ576"/>
      <c r="ANA576"/>
      <c r="ANB576"/>
      <c r="ANC576"/>
      <c r="AND576"/>
      <c r="ANE576"/>
      <c r="ANF576"/>
      <c r="ANG576"/>
      <c r="ANH576"/>
      <c r="ANI576"/>
      <c r="ANJ576"/>
    </row>
    <row r="577" spans="1:1050" x14ac:dyDescent="0.2">
      <c r="A577" s="694"/>
      <c r="D577" s="172"/>
      <c r="E577" s="172"/>
      <c r="F577" s="172"/>
      <c r="G577" s="172"/>
      <c r="H577" s="172"/>
      <c r="J577" s="172"/>
      <c r="K577" s="172"/>
      <c r="L577" s="172"/>
      <c r="M577" s="172"/>
      <c r="N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2"/>
      <c r="Z577" s="172"/>
      <c r="AA577" s="172"/>
      <c r="AB577" s="172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172"/>
      <c r="AO577" s="172"/>
      <c r="AP577" s="172"/>
      <c r="AQ577" s="172"/>
      <c r="AR577" s="172"/>
      <c r="AS577" s="172"/>
      <c r="AT577" s="172"/>
      <c r="AU577" s="172"/>
      <c r="AV577" s="172"/>
      <c r="AW577" s="172"/>
      <c r="AX577" s="172"/>
      <c r="AY577" s="172"/>
      <c r="AZ577" s="172"/>
      <c r="BA577" s="172"/>
      <c r="BB577" s="172"/>
      <c r="BC577" s="172"/>
      <c r="BD577" s="172"/>
      <c r="BE577" s="172"/>
      <c r="BF577" s="172"/>
      <c r="BG577" s="172"/>
      <c r="BH577" s="172"/>
      <c r="BI577" s="172"/>
      <c r="BJ577" s="172"/>
      <c r="BK577" s="172"/>
      <c r="BL577" s="172"/>
      <c r="BM577" s="172"/>
      <c r="BN577" s="172"/>
      <c r="BO577" s="172"/>
      <c r="BP577" s="172"/>
      <c r="BQ577" s="172"/>
      <c r="BR577" s="172"/>
      <c r="BS577" s="172"/>
      <c r="BT577" s="172"/>
      <c r="BU577" s="172"/>
      <c r="BV577" s="172"/>
      <c r="BW577" s="172"/>
      <c r="BX577" s="172"/>
      <c r="BY577" s="172"/>
      <c r="BZ577" s="172"/>
      <c r="CA577" s="172"/>
      <c r="CB577" s="172"/>
      <c r="CC577" s="172"/>
      <c r="CD577" s="172"/>
      <c r="CE577" s="172"/>
      <c r="CF577" s="172"/>
      <c r="CG577" s="172"/>
      <c r="CH577" s="172"/>
      <c r="CI577" s="172"/>
      <c r="CJ577" s="172"/>
      <c r="CK577" s="172"/>
      <c r="CL577" s="172"/>
      <c r="CM577" s="172"/>
      <c r="CN577" s="172"/>
      <c r="CO577" s="172"/>
      <c r="CP577" s="172"/>
      <c r="CQ577" s="172"/>
      <c r="CR577" s="172"/>
      <c r="CS577" s="172"/>
      <c r="CT577" s="172"/>
      <c r="CU577" s="172"/>
      <c r="DA577" s="172"/>
      <c r="DG577" s="172"/>
      <c r="DI577" s="172"/>
      <c r="DJ577" s="172"/>
      <c r="DK577" s="172"/>
      <c r="DL577" s="172"/>
      <c r="DM577" s="172"/>
      <c r="DN577" s="172"/>
      <c r="DO577" s="172"/>
      <c r="DP577" s="172"/>
      <c r="DQ577" s="172"/>
      <c r="DR577" s="172"/>
      <c r="DS577" s="172"/>
      <c r="DT577" s="172"/>
      <c r="DU577" s="172"/>
      <c r="DV577" s="172"/>
      <c r="DW577" s="172"/>
      <c r="DX577" s="172"/>
      <c r="DZ577" s="172"/>
      <c r="EA577" s="172"/>
      <c r="EK577" s="172"/>
      <c r="EL577" s="172"/>
      <c r="EM577" s="172"/>
      <c r="EN577" s="172"/>
      <c r="EO577" s="172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  <c r="AML577"/>
      <c r="AMM577"/>
      <c r="AMN577"/>
      <c r="AMO577"/>
      <c r="AMP577"/>
      <c r="AMQ577"/>
      <c r="AMR577"/>
      <c r="AMS577"/>
      <c r="AMT577"/>
      <c r="AMU577"/>
      <c r="AMV577"/>
      <c r="AMW577"/>
      <c r="AMX577"/>
      <c r="AMY577"/>
      <c r="AMZ577"/>
      <c r="ANA577"/>
      <c r="ANB577"/>
      <c r="ANC577"/>
      <c r="AND577"/>
      <c r="ANE577"/>
      <c r="ANF577"/>
      <c r="ANG577"/>
      <c r="ANH577"/>
      <c r="ANI577"/>
      <c r="ANJ577"/>
    </row>
    <row r="578" spans="1:1050" x14ac:dyDescent="0.2">
      <c r="A578" s="694"/>
      <c r="D578" s="172"/>
      <c r="E578" s="172"/>
      <c r="F578" s="172"/>
      <c r="G578" s="172"/>
      <c r="H578" s="172"/>
      <c r="J578" s="172"/>
      <c r="K578" s="172"/>
      <c r="L578" s="172"/>
      <c r="M578" s="172"/>
      <c r="N578" s="172"/>
      <c r="O578" s="172"/>
      <c r="P578" s="172"/>
      <c r="Q578" s="172"/>
      <c r="R578" s="172"/>
      <c r="S578" s="172"/>
      <c r="T578" s="172"/>
      <c r="U578" s="172"/>
      <c r="V578" s="172"/>
      <c r="W578" s="172"/>
      <c r="X578" s="172"/>
      <c r="Y578" s="172"/>
      <c r="Z578" s="172"/>
      <c r="AA578" s="172"/>
      <c r="AB578" s="172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172"/>
      <c r="AO578" s="172"/>
      <c r="AP578" s="172"/>
      <c r="AQ578" s="172"/>
      <c r="AR578" s="172"/>
      <c r="AS578" s="172"/>
      <c r="AT578" s="172"/>
      <c r="AU578" s="172"/>
      <c r="AV578" s="172"/>
      <c r="AW578" s="172"/>
      <c r="AX578" s="172"/>
      <c r="AY578" s="172"/>
      <c r="AZ578" s="172"/>
      <c r="BA578" s="172"/>
      <c r="BB578" s="172"/>
      <c r="BC578" s="172"/>
      <c r="BD578" s="172"/>
      <c r="BE578" s="172"/>
      <c r="BF578" s="172"/>
      <c r="BG578" s="172"/>
      <c r="BH578" s="172"/>
      <c r="BI578" s="172"/>
      <c r="BJ578" s="172"/>
      <c r="BK578" s="172"/>
      <c r="BL578" s="172"/>
      <c r="BM578" s="172"/>
      <c r="BN578" s="172"/>
      <c r="BO578" s="172"/>
      <c r="BP578" s="172"/>
      <c r="BQ578" s="172"/>
      <c r="BR578" s="172"/>
      <c r="BS578" s="172"/>
      <c r="BT578" s="172"/>
      <c r="BU578" s="172"/>
      <c r="BV578" s="172"/>
      <c r="BW578" s="172"/>
      <c r="BX578" s="172"/>
      <c r="BY578" s="172"/>
      <c r="BZ578" s="172"/>
      <c r="CA578" s="172"/>
      <c r="CB578" s="172"/>
      <c r="CC578" s="172"/>
      <c r="CD578" s="172"/>
      <c r="CE578" s="172"/>
      <c r="CF578" s="172"/>
      <c r="CG578" s="172"/>
      <c r="CH578" s="172"/>
      <c r="CI578" s="172"/>
      <c r="CJ578" s="172"/>
      <c r="CK578" s="172"/>
      <c r="CL578" s="172"/>
      <c r="CM578" s="172"/>
      <c r="CN578" s="172"/>
      <c r="CO578" s="172"/>
      <c r="CP578" s="172"/>
      <c r="CQ578" s="172"/>
      <c r="CR578" s="172"/>
      <c r="CS578" s="172"/>
      <c r="CT578" s="172"/>
      <c r="CU578" s="172"/>
      <c r="DA578" s="172"/>
      <c r="DG578" s="172"/>
      <c r="DI578" s="172"/>
      <c r="DJ578" s="172"/>
      <c r="DK578" s="172"/>
      <c r="DL578" s="172"/>
      <c r="DM578" s="172"/>
      <c r="DN578" s="172"/>
      <c r="DO578" s="172"/>
      <c r="DP578" s="172"/>
      <c r="DQ578" s="172"/>
      <c r="DR578" s="172"/>
      <c r="DS578" s="172"/>
      <c r="DT578" s="172"/>
      <c r="DU578" s="172"/>
      <c r="DV578" s="172"/>
      <c r="DW578" s="172"/>
      <c r="DX578" s="172"/>
      <c r="DZ578" s="172"/>
      <c r="EA578" s="172"/>
      <c r="EK578" s="172"/>
      <c r="EL578" s="172"/>
      <c r="EM578" s="172"/>
      <c r="EN578" s="172"/>
      <c r="EO578" s="172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/>
      <c r="AML578"/>
      <c r="AMM578"/>
      <c r="AMN578"/>
      <c r="AMO578"/>
      <c r="AMP578"/>
      <c r="AMQ578"/>
      <c r="AMR578"/>
      <c r="AMS578"/>
      <c r="AMT578"/>
      <c r="AMU578"/>
      <c r="AMV578"/>
      <c r="AMW578"/>
      <c r="AMX578"/>
      <c r="AMY578"/>
      <c r="AMZ578"/>
      <c r="ANA578"/>
      <c r="ANB578"/>
      <c r="ANC578"/>
      <c r="AND578"/>
      <c r="ANE578"/>
      <c r="ANF578"/>
      <c r="ANG578"/>
      <c r="ANH578"/>
      <c r="ANI578"/>
      <c r="ANJ578"/>
    </row>
    <row r="579" spans="1:1050" x14ac:dyDescent="0.2">
      <c r="A579" s="694"/>
      <c r="D579" s="172"/>
      <c r="E579" s="172"/>
      <c r="F579" s="172"/>
      <c r="G579" s="172"/>
      <c r="H579" s="172"/>
      <c r="J579" s="172"/>
      <c r="K579" s="172"/>
      <c r="L579" s="172"/>
      <c r="M579" s="172"/>
      <c r="N579" s="172"/>
      <c r="O579" s="172"/>
      <c r="P579" s="172"/>
      <c r="Q579" s="172"/>
      <c r="R579" s="172"/>
      <c r="S579" s="172"/>
      <c r="T579" s="172"/>
      <c r="U579" s="172"/>
      <c r="V579" s="172"/>
      <c r="W579" s="172"/>
      <c r="X579" s="172"/>
      <c r="Y579" s="172"/>
      <c r="Z579" s="172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172"/>
      <c r="AQ579" s="172"/>
      <c r="AR579" s="172"/>
      <c r="AS579" s="172"/>
      <c r="AT579" s="172"/>
      <c r="AU579" s="172"/>
      <c r="AV579" s="172"/>
      <c r="AW579" s="172"/>
      <c r="AX579" s="172"/>
      <c r="AY579" s="172"/>
      <c r="AZ579" s="172"/>
      <c r="BA579" s="172"/>
      <c r="BB579" s="172"/>
      <c r="BC579" s="172"/>
      <c r="BD579" s="172"/>
      <c r="BE579" s="172"/>
      <c r="BF579" s="172"/>
      <c r="BG579" s="172"/>
      <c r="BH579" s="172"/>
      <c r="BI579" s="172"/>
      <c r="BJ579" s="172"/>
      <c r="BK579" s="172"/>
      <c r="BL579" s="172"/>
      <c r="BM579" s="172"/>
      <c r="BN579" s="172"/>
      <c r="BO579" s="172"/>
      <c r="BP579" s="172"/>
      <c r="BQ579" s="172"/>
      <c r="BR579" s="172"/>
      <c r="BS579" s="172"/>
      <c r="BT579" s="172"/>
      <c r="BU579" s="172"/>
      <c r="BV579" s="172"/>
      <c r="BW579" s="172"/>
      <c r="BX579" s="172"/>
      <c r="BY579" s="172"/>
      <c r="BZ579" s="172"/>
      <c r="CA579" s="172"/>
      <c r="CB579" s="172"/>
      <c r="CC579" s="172"/>
      <c r="CD579" s="172"/>
      <c r="CE579" s="172"/>
      <c r="CF579" s="172"/>
      <c r="CG579" s="172"/>
      <c r="CH579" s="172"/>
      <c r="CI579" s="172"/>
      <c r="CJ579" s="172"/>
      <c r="CK579" s="172"/>
      <c r="CL579" s="172"/>
      <c r="CM579" s="172"/>
      <c r="CN579" s="172"/>
      <c r="CO579" s="172"/>
      <c r="CP579" s="172"/>
      <c r="CQ579" s="172"/>
      <c r="CR579" s="172"/>
      <c r="CS579" s="172"/>
      <c r="CT579" s="172"/>
      <c r="CU579" s="172"/>
      <c r="DA579" s="172"/>
      <c r="DG579" s="172"/>
      <c r="DI579" s="172"/>
      <c r="DJ579" s="172"/>
      <c r="DK579" s="172"/>
      <c r="DL579" s="172"/>
      <c r="DM579" s="172"/>
      <c r="DN579" s="172"/>
      <c r="DO579" s="172"/>
      <c r="DP579" s="172"/>
      <c r="DQ579" s="172"/>
      <c r="DR579" s="172"/>
      <c r="DS579" s="172"/>
      <c r="DT579" s="172"/>
      <c r="DU579" s="172"/>
      <c r="DV579" s="172"/>
      <c r="DW579" s="172"/>
      <c r="DX579" s="172"/>
      <c r="DZ579" s="172"/>
      <c r="EA579" s="172"/>
      <c r="EK579" s="172"/>
      <c r="EL579" s="172"/>
      <c r="EM579" s="172"/>
      <c r="EN579" s="172"/>
      <c r="EO579" s="172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/>
      <c r="AML579"/>
      <c r="AMM579"/>
      <c r="AMN579"/>
      <c r="AMO579"/>
      <c r="AMP579"/>
      <c r="AMQ579"/>
      <c r="AMR579"/>
      <c r="AMS579"/>
      <c r="AMT579"/>
      <c r="AMU579"/>
      <c r="AMV579"/>
      <c r="AMW579"/>
      <c r="AMX579"/>
      <c r="AMY579"/>
      <c r="AMZ579"/>
      <c r="ANA579"/>
      <c r="ANB579"/>
      <c r="ANC579"/>
      <c r="AND579"/>
      <c r="ANE579"/>
      <c r="ANF579"/>
      <c r="ANG579"/>
      <c r="ANH579"/>
      <c r="ANI579"/>
      <c r="ANJ579"/>
    </row>
    <row r="580" spans="1:1050" x14ac:dyDescent="0.2">
      <c r="A580" s="694"/>
      <c r="D580" s="172"/>
      <c r="E580" s="172"/>
      <c r="F580" s="172"/>
      <c r="G580" s="172"/>
      <c r="H580" s="172"/>
      <c r="J580" s="172"/>
      <c r="K580" s="172"/>
      <c r="L580" s="172"/>
      <c r="M580" s="172"/>
      <c r="N580" s="172"/>
      <c r="O580" s="172"/>
      <c r="P580" s="172"/>
      <c r="Q580" s="172"/>
      <c r="R580" s="172"/>
      <c r="S580" s="172"/>
      <c r="T580" s="172"/>
      <c r="U580" s="172"/>
      <c r="V580" s="172"/>
      <c r="W580" s="172"/>
      <c r="X580" s="172"/>
      <c r="Y580" s="172"/>
      <c r="Z580" s="172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172"/>
      <c r="AQ580" s="172"/>
      <c r="AR580" s="172"/>
      <c r="AS580" s="172"/>
      <c r="AT580" s="172"/>
      <c r="AU580" s="172"/>
      <c r="AV580" s="172"/>
      <c r="AW580" s="172"/>
      <c r="AX580" s="172"/>
      <c r="AY580" s="172"/>
      <c r="AZ580" s="172"/>
      <c r="BA580" s="172"/>
      <c r="BB580" s="172"/>
      <c r="BC580" s="172"/>
      <c r="BD580" s="172"/>
      <c r="BE580" s="172"/>
      <c r="BF580" s="172"/>
      <c r="BG580" s="172"/>
      <c r="BH580" s="172"/>
      <c r="BI580" s="172"/>
      <c r="BJ580" s="172"/>
      <c r="BK580" s="172"/>
      <c r="BL580" s="172"/>
      <c r="BM580" s="172"/>
      <c r="BN580" s="172"/>
      <c r="BO580" s="172"/>
      <c r="BP580" s="172"/>
      <c r="BQ580" s="172"/>
      <c r="BR580" s="172"/>
      <c r="BS580" s="172"/>
      <c r="BT580" s="172"/>
      <c r="BU580" s="172"/>
      <c r="BV580" s="172"/>
      <c r="BW580" s="172"/>
      <c r="BX580" s="172"/>
      <c r="BY580" s="172"/>
      <c r="BZ580" s="172"/>
      <c r="CA580" s="172"/>
      <c r="CB580" s="172"/>
      <c r="CC580" s="172"/>
      <c r="CD580" s="172"/>
      <c r="CE580" s="172"/>
      <c r="CF580" s="172"/>
      <c r="CG580" s="172"/>
      <c r="CH580" s="172"/>
      <c r="CI580" s="172"/>
      <c r="CJ580" s="172"/>
      <c r="CK580" s="172"/>
      <c r="CL580" s="172"/>
      <c r="CM580" s="172"/>
      <c r="CN580" s="172"/>
      <c r="CO580" s="172"/>
      <c r="CP580" s="172"/>
      <c r="CQ580" s="172"/>
      <c r="CR580" s="172"/>
      <c r="CS580" s="172"/>
      <c r="CT580" s="172"/>
      <c r="CU580" s="172"/>
      <c r="DA580" s="172"/>
      <c r="DG580" s="172"/>
      <c r="DI580" s="172"/>
      <c r="DJ580" s="172"/>
      <c r="DK580" s="172"/>
      <c r="DL580" s="172"/>
      <c r="DM580" s="172"/>
      <c r="DN580" s="172"/>
      <c r="DO580" s="172"/>
      <c r="DP580" s="172"/>
      <c r="DQ580" s="172"/>
      <c r="DR580" s="172"/>
      <c r="DS580" s="172"/>
      <c r="DT580" s="172"/>
      <c r="DU580" s="172"/>
      <c r="DV580" s="172"/>
      <c r="DW580" s="172"/>
      <c r="DX580" s="172"/>
      <c r="DZ580" s="172"/>
      <c r="EA580" s="172"/>
      <c r="EK580" s="172"/>
      <c r="EL580" s="172"/>
      <c r="EM580" s="172"/>
      <c r="EN580" s="172"/>
      <c r="EO580" s="172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/>
      <c r="AML580"/>
      <c r="AMM580"/>
      <c r="AMN580"/>
      <c r="AMO580"/>
      <c r="AMP580"/>
      <c r="AMQ580"/>
      <c r="AMR580"/>
      <c r="AMS580"/>
      <c r="AMT580"/>
      <c r="AMU580"/>
      <c r="AMV580"/>
      <c r="AMW580"/>
      <c r="AMX580"/>
      <c r="AMY580"/>
      <c r="AMZ580"/>
      <c r="ANA580"/>
      <c r="ANB580"/>
      <c r="ANC580"/>
      <c r="AND580"/>
      <c r="ANE580"/>
      <c r="ANF580"/>
      <c r="ANG580"/>
      <c r="ANH580"/>
      <c r="ANI580"/>
      <c r="ANJ580"/>
    </row>
    <row r="581" spans="1:1050" x14ac:dyDescent="0.2">
      <c r="A581" s="694"/>
      <c r="D581" s="172"/>
      <c r="E581" s="172"/>
      <c r="F581" s="172"/>
      <c r="G581" s="172"/>
      <c r="H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2"/>
      <c r="AB581" s="172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172"/>
      <c r="AO581" s="172"/>
      <c r="AP581" s="172"/>
      <c r="AQ581" s="172"/>
      <c r="AR581" s="172"/>
      <c r="AS581" s="172"/>
      <c r="AT581" s="172"/>
      <c r="AU581" s="172"/>
      <c r="AV581" s="172"/>
      <c r="AW581" s="172"/>
      <c r="AX581" s="172"/>
      <c r="AY581" s="172"/>
      <c r="AZ581" s="172"/>
      <c r="BA581" s="172"/>
      <c r="BB581" s="172"/>
      <c r="BC581" s="172"/>
      <c r="BD581" s="172"/>
      <c r="BE581" s="172"/>
      <c r="BF581" s="172"/>
      <c r="BG581" s="172"/>
      <c r="BH581" s="172"/>
      <c r="BI581" s="172"/>
      <c r="BJ581" s="172"/>
      <c r="BK581" s="172"/>
      <c r="BL581" s="172"/>
      <c r="BM581" s="172"/>
      <c r="BN581" s="172"/>
      <c r="BO581" s="172"/>
      <c r="BP581" s="172"/>
      <c r="BQ581" s="172"/>
      <c r="BR581" s="172"/>
      <c r="BS581" s="172"/>
      <c r="BT581" s="172"/>
      <c r="BU581" s="172"/>
      <c r="BV581" s="172"/>
      <c r="BW581" s="172"/>
      <c r="BX581" s="172"/>
      <c r="BY581" s="172"/>
      <c r="BZ581" s="172"/>
      <c r="CA581" s="172"/>
      <c r="CB581" s="172"/>
      <c r="CC581" s="172"/>
      <c r="CD581" s="172"/>
      <c r="CE581" s="172"/>
      <c r="CF581" s="172"/>
      <c r="CG581" s="172"/>
      <c r="CH581" s="172"/>
      <c r="CI581" s="172"/>
      <c r="CJ581" s="172"/>
      <c r="CK581" s="172"/>
      <c r="CL581" s="172"/>
      <c r="CM581" s="172"/>
      <c r="CN581" s="172"/>
      <c r="CO581" s="172"/>
      <c r="CP581" s="172"/>
      <c r="CQ581" s="172"/>
      <c r="CR581" s="172"/>
      <c r="CS581" s="172"/>
      <c r="CT581" s="172"/>
      <c r="CU581" s="172"/>
      <c r="DA581" s="172"/>
      <c r="DG581" s="172"/>
      <c r="DI581" s="172"/>
      <c r="DJ581" s="172"/>
      <c r="DK581" s="172"/>
      <c r="DL581" s="172"/>
      <c r="DM581" s="172"/>
      <c r="DN581" s="172"/>
      <c r="DO581" s="172"/>
      <c r="DP581" s="172"/>
      <c r="DQ581" s="172"/>
      <c r="DR581" s="172"/>
      <c r="DS581" s="172"/>
      <c r="DT581" s="172"/>
      <c r="DU581" s="172"/>
      <c r="DV581" s="172"/>
      <c r="DW581" s="172"/>
      <c r="DX581" s="172"/>
      <c r="DZ581" s="172"/>
      <c r="EA581" s="172"/>
      <c r="EK581" s="172"/>
      <c r="EL581" s="172"/>
      <c r="EM581" s="172"/>
      <c r="EN581" s="172"/>
      <c r="EO581" s="172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  <c r="AMK581"/>
      <c r="AML581"/>
      <c r="AMM581"/>
      <c r="AMN581"/>
      <c r="AMO581"/>
      <c r="AMP581"/>
      <c r="AMQ581"/>
      <c r="AMR581"/>
      <c r="AMS581"/>
      <c r="AMT581"/>
      <c r="AMU581"/>
      <c r="AMV581"/>
      <c r="AMW581"/>
      <c r="AMX581"/>
      <c r="AMY581"/>
      <c r="AMZ581"/>
      <c r="ANA581"/>
      <c r="ANB581"/>
      <c r="ANC581"/>
      <c r="AND581"/>
      <c r="ANE581"/>
      <c r="ANF581"/>
      <c r="ANG581"/>
      <c r="ANH581"/>
      <c r="ANI581"/>
      <c r="ANJ581"/>
    </row>
    <row r="582" spans="1:1050" x14ac:dyDescent="0.2">
      <c r="A582" s="694"/>
      <c r="D582" s="172"/>
      <c r="E582" s="172"/>
      <c r="F582" s="172"/>
      <c r="G582" s="172"/>
      <c r="H582" s="172"/>
      <c r="J582" s="172"/>
      <c r="K582" s="172"/>
      <c r="L582" s="172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172"/>
      <c r="AV582" s="172"/>
      <c r="AW582" s="172"/>
      <c r="AX582" s="172"/>
      <c r="AY582" s="172"/>
      <c r="AZ582" s="172"/>
      <c r="BA582" s="172"/>
      <c r="BB582" s="172"/>
      <c r="BC582" s="172"/>
      <c r="BD582" s="172"/>
      <c r="BE582" s="172"/>
      <c r="BF582" s="172"/>
      <c r="BG582" s="172"/>
      <c r="BH582" s="172"/>
      <c r="BI582" s="172"/>
      <c r="BJ582" s="172"/>
      <c r="BK582" s="172"/>
      <c r="BL582" s="172"/>
      <c r="BM582" s="172"/>
      <c r="BN582" s="172"/>
      <c r="BO582" s="172"/>
      <c r="BP582" s="172"/>
      <c r="BQ582" s="172"/>
      <c r="BR582" s="172"/>
      <c r="BS582" s="172"/>
      <c r="BT582" s="172"/>
      <c r="BU582" s="172"/>
      <c r="BV582" s="172"/>
      <c r="BW582" s="172"/>
      <c r="BX582" s="172"/>
      <c r="BY582" s="172"/>
      <c r="BZ582" s="172"/>
      <c r="CA582" s="172"/>
      <c r="CB582" s="172"/>
      <c r="CC582" s="172"/>
      <c r="CD582" s="172"/>
      <c r="CE582" s="172"/>
      <c r="CF582" s="172"/>
      <c r="CG582" s="172"/>
      <c r="CH582" s="172"/>
      <c r="CI582" s="172"/>
      <c r="CJ582" s="172"/>
      <c r="CK582" s="172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DA582" s="172"/>
      <c r="DG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172"/>
      <c r="DU582" s="172"/>
      <c r="DV582" s="172"/>
      <c r="DW582" s="172"/>
      <c r="DX582" s="172"/>
      <c r="DZ582" s="172"/>
      <c r="EA582" s="172"/>
      <c r="EK582" s="172"/>
      <c r="EL582" s="172"/>
      <c r="EM582" s="172"/>
      <c r="EN582" s="172"/>
      <c r="EO582" s="17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  <c r="AMK582"/>
      <c r="AML582"/>
      <c r="AMM582"/>
      <c r="AMN582"/>
      <c r="AMO582"/>
      <c r="AMP582"/>
      <c r="AMQ582"/>
      <c r="AMR582"/>
      <c r="AMS582"/>
      <c r="AMT582"/>
      <c r="AMU582"/>
      <c r="AMV582"/>
      <c r="AMW582"/>
      <c r="AMX582"/>
      <c r="AMY582"/>
      <c r="AMZ582"/>
      <c r="ANA582"/>
      <c r="ANB582"/>
      <c r="ANC582"/>
      <c r="AND582"/>
      <c r="ANE582"/>
      <c r="ANF582"/>
      <c r="ANG582"/>
      <c r="ANH582"/>
      <c r="ANI582"/>
      <c r="ANJ582"/>
    </row>
    <row r="583" spans="1:1050" x14ac:dyDescent="0.2">
      <c r="A583" s="694"/>
      <c r="D583" s="172"/>
      <c r="E583" s="172"/>
      <c r="F583" s="172"/>
      <c r="G583" s="172"/>
      <c r="H583" s="172"/>
      <c r="J583" s="172"/>
      <c r="K583" s="172"/>
      <c r="L583" s="172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172"/>
      <c r="AV583" s="172"/>
      <c r="AW583" s="172"/>
      <c r="AX583" s="172"/>
      <c r="AY583" s="172"/>
      <c r="AZ583" s="172"/>
      <c r="BA583" s="172"/>
      <c r="BB583" s="172"/>
      <c r="BC583" s="172"/>
      <c r="BD583" s="172"/>
      <c r="BE583" s="172"/>
      <c r="BF583" s="172"/>
      <c r="BG583" s="172"/>
      <c r="BH583" s="172"/>
      <c r="BI583" s="172"/>
      <c r="BJ583" s="172"/>
      <c r="BK583" s="172"/>
      <c r="BL583" s="172"/>
      <c r="BM583" s="172"/>
      <c r="BN583" s="172"/>
      <c r="BO583" s="172"/>
      <c r="BP583" s="172"/>
      <c r="BQ583" s="172"/>
      <c r="BR583" s="172"/>
      <c r="BS583" s="172"/>
      <c r="BT583" s="172"/>
      <c r="BU583" s="172"/>
      <c r="BV583" s="172"/>
      <c r="BW583" s="172"/>
      <c r="BX583" s="172"/>
      <c r="BY583" s="172"/>
      <c r="BZ583" s="172"/>
      <c r="CA583" s="172"/>
      <c r="CB583" s="172"/>
      <c r="CC583" s="172"/>
      <c r="CD583" s="172"/>
      <c r="CE583" s="172"/>
      <c r="CF583" s="172"/>
      <c r="CG583" s="172"/>
      <c r="CH583" s="172"/>
      <c r="CI583" s="172"/>
      <c r="CJ583" s="172"/>
      <c r="CK583" s="172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DA583" s="172"/>
      <c r="DG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172"/>
      <c r="DU583" s="172"/>
      <c r="DV583" s="172"/>
      <c r="DW583" s="172"/>
      <c r="DX583" s="172"/>
      <c r="DZ583" s="172"/>
      <c r="EA583" s="172"/>
      <c r="EK583" s="172"/>
      <c r="EL583" s="172"/>
      <c r="EM583" s="172"/>
      <c r="EN583" s="172"/>
      <c r="EO583" s="172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  <c r="AML583"/>
      <c r="AMM583"/>
      <c r="AMN583"/>
      <c r="AMO583"/>
      <c r="AMP583"/>
      <c r="AMQ583"/>
      <c r="AMR583"/>
      <c r="AMS583"/>
      <c r="AMT583"/>
      <c r="AMU583"/>
      <c r="AMV583"/>
      <c r="AMW583"/>
      <c r="AMX583"/>
      <c r="AMY583"/>
      <c r="AMZ583"/>
      <c r="ANA583"/>
      <c r="ANB583"/>
      <c r="ANC583"/>
      <c r="AND583"/>
      <c r="ANE583"/>
      <c r="ANF583"/>
      <c r="ANG583"/>
      <c r="ANH583"/>
      <c r="ANI583"/>
      <c r="ANJ583"/>
    </row>
    <row r="584" spans="1:1050" x14ac:dyDescent="0.2">
      <c r="A584" s="694"/>
      <c r="D584" s="172"/>
      <c r="E584" s="172"/>
      <c r="F584" s="172"/>
      <c r="G584" s="172"/>
      <c r="H584" s="172"/>
      <c r="J584" s="172"/>
      <c r="K584" s="172"/>
      <c r="L584" s="172"/>
      <c r="M584" s="172"/>
      <c r="N584" s="172"/>
      <c r="O584" s="172"/>
      <c r="P584" s="172"/>
      <c r="Q584" s="172"/>
      <c r="R584" s="172"/>
      <c r="S584" s="172"/>
      <c r="T584" s="172"/>
      <c r="U584" s="172"/>
      <c r="V584" s="172"/>
      <c r="W584" s="172"/>
      <c r="X584" s="172"/>
      <c r="Y584" s="172"/>
      <c r="Z584" s="172"/>
      <c r="AA584" s="172"/>
      <c r="AB584" s="172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172"/>
      <c r="AO584" s="172"/>
      <c r="AP584" s="172"/>
      <c r="AQ584" s="172"/>
      <c r="AR584" s="172"/>
      <c r="AS584" s="172"/>
      <c r="AT584" s="172"/>
      <c r="AU584" s="172"/>
      <c r="AV584" s="172"/>
      <c r="AW584" s="172"/>
      <c r="AX584" s="172"/>
      <c r="AY584" s="172"/>
      <c r="AZ584" s="172"/>
      <c r="BA584" s="172"/>
      <c r="BB584" s="172"/>
      <c r="BC584" s="172"/>
      <c r="BD584" s="172"/>
      <c r="BE584" s="172"/>
      <c r="BF584" s="172"/>
      <c r="BG584" s="172"/>
      <c r="BH584" s="172"/>
      <c r="BI584" s="172"/>
      <c r="BJ584" s="172"/>
      <c r="BK584" s="172"/>
      <c r="BL584" s="172"/>
      <c r="BM584" s="172"/>
      <c r="BN584" s="172"/>
      <c r="BO584" s="172"/>
      <c r="BP584" s="172"/>
      <c r="BQ584" s="172"/>
      <c r="BR584" s="172"/>
      <c r="BS584" s="172"/>
      <c r="BT584" s="172"/>
      <c r="BU584" s="172"/>
      <c r="BV584" s="172"/>
      <c r="BW584" s="172"/>
      <c r="BX584" s="172"/>
      <c r="BY584" s="172"/>
      <c r="BZ584" s="172"/>
      <c r="CA584" s="172"/>
      <c r="CB584" s="172"/>
      <c r="CC584" s="172"/>
      <c r="CD584" s="172"/>
      <c r="CE584" s="172"/>
      <c r="CF584" s="172"/>
      <c r="CG584" s="172"/>
      <c r="CH584" s="172"/>
      <c r="CI584" s="172"/>
      <c r="CJ584" s="172"/>
      <c r="CK584" s="172"/>
      <c r="CL584" s="172"/>
      <c r="CM584" s="172"/>
      <c r="CN584" s="172"/>
      <c r="CO584" s="172"/>
      <c r="CP584" s="172"/>
      <c r="CQ584" s="172"/>
      <c r="CR584" s="172"/>
      <c r="CS584" s="172"/>
      <c r="CT584" s="172"/>
      <c r="CU584" s="172"/>
      <c r="DA584" s="172"/>
      <c r="DG584" s="172"/>
      <c r="DI584" s="172"/>
      <c r="DJ584" s="172"/>
      <c r="DK584" s="172"/>
      <c r="DL584" s="172"/>
      <c r="DM584" s="172"/>
      <c r="DN584" s="172"/>
      <c r="DO584" s="172"/>
      <c r="DP584" s="172"/>
      <c r="DQ584" s="172"/>
      <c r="DR584" s="172"/>
      <c r="DS584" s="172"/>
      <c r="DT584" s="172"/>
      <c r="DU584" s="172"/>
      <c r="DV584" s="172"/>
      <c r="DW584" s="172"/>
      <c r="DX584" s="172"/>
      <c r="DZ584" s="172"/>
      <c r="EA584" s="172"/>
      <c r="EK584" s="172"/>
      <c r="EL584" s="172"/>
      <c r="EM584" s="172"/>
      <c r="EN584" s="172"/>
      <c r="EO584" s="172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  <c r="AML584"/>
      <c r="AMM584"/>
      <c r="AMN584"/>
      <c r="AMO584"/>
      <c r="AMP584"/>
      <c r="AMQ584"/>
      <c r="AMR584"/>
      <c r="AMS584"/>
      <c r="AMT584"/>
      <c r="AMU584"/>
      <c r="AMV584"/>
      <c r="AMW584"/>
      <c r="AMX584"/>
      <c r="AMY584"/>
      <c r="AMZ584"/>
      <c r="ANA584"/>
      <c r="ANB584"/>
      <c r="ANC584"/>
      <c r="AND584"/>
      <c r="ANE584"/>
      <c r="ANF584"/>
      <c r="ANG584"/>
      <c r="ANH584"/>
      <c r="ANI584"/>
      <c r="ANJ584"/>
    </row>
    <row r="585" spans="1:1050" x14ac:dyDescent="0.2">
      <c r="A585" s="694"/>
      <c r="D585" s="172"/>
      <c r="E585" s="172"/>
      <c r="F585" s="172"/>
      <c r="G585" s="172"/>
      <c r="H585" s="172"/>
      <c r="J585" s="172"/>
      <c r="K585" s="172"/>
      <c r="L585" s="172"/>
      <c r="M585" s="172"/>
      <c r="N585" s="172"/>
      <c r="O585" s="172"/>
      <c r="P585" s="172"/>
      <c r="Q585" s="172"/>
      <c r="R585" s="172"/>
      <c r="S585" s="172"/>
      <c r="T585" s="172"/>
      <c r="U585" s="172"/>
      <c r="V585" s="172"/>
      <c r="W585" s="172"/>
      <c r="X585" s="172"/>
      <c r="Y585" s="172"/>
      <c r="Z585" s="172"/>
      <c r="AA585" s="172"/>
      <c r="AB585" s="172"/>
      <c r="AC585" s="172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172"/>
      <c r="AO585" s="172"/>
      <c r="AP585" s="172"/>
      <c r="AQ585" s="172"/>
      <c r="AR585" s="172"/>
      <c r="AS585" s="172"/>
      <c r="AT585" s="172"/>
      <c r="AU585" s="172"/>
      <c r="AV585" s="172"/>
      <c r="AW585" s="172"/>
      <c r="AX585" s="172"/>
      <c r="AY585" s="172"/>
      <c r="AZ585" s="172"/>
      <c r="BA585" s="172"/>
      <c r="BB585" s="172"/>
      <c r="BC585" s="172"/>
      <c r="BD585" s="172"/>
      <c r="BE585" s="172"/>
      <c r="BF585" s="172"/>
      <c r="BG585" s="172"/>
      <c r="BH585" s="172"/>
      <c r="BI585" s="172"/>
      <c r="BJ585" s="172"/>
      <c r="BK585" s="172"/>
      <c r="BL585" s="172"/>
      <c r="BM585" s="172"/>
      <c r="BN585" s="172"/>
      <c r="BO585" s="172"/>
      <c r="BP585" s="172"/>
      <c r="BQ585" s="172"/>
      <c r="BR585" s="172"/>
      <c r="BS585" s="172"/>
      <c r="BT585" s="172"/>
      <c r="BU585" s="172"/>
      <c r="BV585" s="172"/>
      <c r="BW585" s="172"/>
      <c r="BX585" s="172"/>
      <c r="BY585" s="172"/>
      <c r="BZ585" s="172"/>
      <c r="CA585" s="172"/>
      <c r="CB585" s="172"/>
      <c r="CC585" s="172"/>
      <c r="CD585" s="172"/>
      <c r="CE585" s="172"/>
      <c r="CF585" s="172"/>
      <c r="CG585" s="172"/>
      <c r="CH585" s="172"/>
      <c r="CI585" s="172"/>
      <c r="CJ585" s="172"/>
      <c r="CK585" s="172"/>
      <c r="CL585" s="172"/>
      <c r="CM585" s="172"/>
      <c r="CN585" s="172"/>
      <c r="CO585" s="172"/>
      <c r="CP585" s="172"/>
      <c r="CQ585" s="172"/>
      <c r="CR585" s="172"/>
      <c r="CS585" s="172"/>
      <c r="CT585" s="172"/>
      <c r="CU585" s="172"/>
      <c r="DA585" s="172"/>
      <c r="DG585" s="172"/>
      <c r="DI585" s="172"/>
      <c r="DJ585" s="172"/>
      <c r="DK585" s="172"/>
      <c r="DL585" s="172"/>
      <c r="DM585" s="172"/>
      <c r="DN585" s="172"/>
      <c r="DO585" s="172"/>
      <c r="DP585" s="172"/>
      <c r="DQ585" s="172"/>
      <c r="DR585" s="172"/>
      <c r="DS585" s="172"/>
      <c r="DT585" s="172"/>
      <c r="DU585" s="172"/>
      <c r="DV585" s="172"/>
      <c r="DW585" s="172"/>
      <c r="DX585" s="172"/>
      <c r="DZ585" s="172"/>
      <c r="EA585" s="172"/>
      <c r="EK585" s="172"/>
      <c r="EL585" s="172"/>
      <c r="EM585" s="172"/>
      <c r="EN585" s="172"/>
      <c r="EO585" s="172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  <c r="AML585"/>
      <c r="AMM585"/>
      <c r="AMN585"/>
      <c r="AMO585"/>
      <c r="AMP585"/>
      <c r="AMQ585"/>
      <c r="AMR585"/>
      <c r="AMS585"/>
      <c r="AMT585"/>
      <c r="AMU585"/>
      <c r="AMV585"/>
      <c r="AMW585"/>
      <c r="AMX585"/>
      <c r="AMY585"/>
      <c r="AMZ585"/>
      <c r="ANA585"/>
      <c r="ANB585"/>
      <c r="ANC585"/>
      <c r="AND585"/>
      <c r="ANE585"/>
      <c r="ANF585"/>
      <c r="ANG585"/>
      <c r="ANH585"/>
      <c r="ANI585"/>
      <c r="ANJ585"/>
    </row>
    <row r="586" spans="1:1050" x14ac:dyDescent="0.2">
      <c r="A586" s="694"/>
      <c r="D586" s="172"/>
      <c r="E586" s="172"/>
      <c r="F586" s="172"/>
      <c r="G586" s="172"/>
      <c r="H586" s="172"/>
      <c r="J586" s="172"/>
      <c r="K586" s="172"/>
      <c r="L586" s="172"/>
      <c r="M586" s="172"/>
      <c r="N586" s="172"/>
      <c r="O586" s="172"/>
      <c r="P586" s="172"/>
      <c r="Q586" s="172"/>
      <c r="R586" s="172"/>
      <c r="S586" s="172"/>
      <c r="T586" s="172"/>
      <c r="U586" s="172"/>
      <c r="V586" s="172"/>
      <c r="W586" s="172"/>
      <c r="X586" s="172"/>
      <c r="Y586" s="172"/>
      <c r="Z586" s="172"/>
      <c r="AA586" s="172"/>
      <c r="AB586" s="172"/>
      <c r="AC586" s="172"/>
      <c r="AD586" s="172"/>
      <c r="AE586" s="172"/>
      <c r="AF586" s="172"/>
      <c r="AG586" s="172"/>
      <c r="AH586" s="172"/>
      <c r="AI586" s="172"/>
      <c r="AJ586" s="172"/>
      <c r="AK586" s="172"/>
      <c r="AL586" s="172"/>
      <c r="AM586" s="172"/>
      <c r="AN586" s="172"/>
      <c r="AO586" s="172"/>
      <c r="AP586" s="172"/>
      <c r="AQ586" s="172"/>
      <c r="AR586" s="172"/>
      <c r="AS586" s="172"/>
      <c r="AT586" s="172"/>
      <c r="AU586" s="172"/>
      <c r="AV586" s="172"/>
      <c r="AW586" s="172"/>
      <c r="AX586" s="172"/>
      <c r="AY586" s="172"/>
      <c r="AZ586" s="172"/>
      <c r="BA586" s="172"/>
      <c r="BB586" s="172"/>
      <c r="BC586" s="172"/>
      <c r="BD586" s="172"/>
      <c r="BE586" s="172"/>
      <c r="BF586" s="172"/>
      <c r="BG586" s="172"/>
      <c r="BH586" s="172"/>
      <c r="BI586" s="172"/>
      <c r="BJ586" s="172"/>
      <c r="BK586" s="172"/>
      <c r="BL586" s="172"/>
      <c r="BM586" s="172"/>
      <c r="BN586" s="172"/>
      <c r="BO586" s="172"/>
      <c r="BP586" s="172"/>
      <c r="BQ586" s="172"/>
      <c r="BR586" s="172"/>
      <c r="BS586" s="172"/>
      <c r="BT586" s="172"/>
      <c r="BU586" s="172"/>
      <c r="BV586" s="172"/>
      <c r="BW586" s="172"/>
      <c r="BX586" s="172"/>
      <c r="BY586" s="172"/>
      <c r="BZ586" s="172"/>
      <c r="CA586" s="172"/>
      <c r="CB586" s="172"/>
      <c r="CC586" s="172"/>
      <c r="CD586" s="172"/>
      <c r="CE586" s="172"/>
      <c r="CF586" s="172"/>
      <c r="CG586" s="172"/>
      <c r="CH586" s="172"/>
      <c r="CI586" s="172"/>
      <c r="CJ586" s="172"/>
      <c r="CK586" s="172"/>
      <c r="CL586" s="172"/>
      <c r="CM586" s="172"/>
      <c r="CN586" s="172"/>
      <c r="CO586" s="172"/>
      <c r="CP586" s="172"/>
      <c r="CQ586" s="172"/>
      <c r="CR586" s="172"/>
      <c r="CS586" s="172"/>
      <c r="CT586" s="172"/>
      <c r="CU586" s="172"/>
      <c r="DA586" s="172"/>
      <c r="DG586" s="172"/>
      <c r="DI586" s="172"/>
      <c r="DJ586" s="172"/>
      <c r="DK586" s="172"/>
      <c r="DL586" s="172"/>
      <c r="DM586" s="172"/>
      <c r="DN586" s="172"/>
      <c r="DO586" s="172"/>
      <c r="DP586" s="172"/>
      <c r="DQ586" s="172"/>
      <c r="DR586" s="172"/>
      <c r="DS586" s="172"/>
      <c r="DT586" s="172"/>
      <c r="DU586" s="172"/>
      <c r="DV586" s="172"/>
      <c r="DW586" s="172"/>
      <c r="DX586" s="172"/>
      <c r="DZ586" s="172"/>
      <c r="EA586" s="172"/>
      <c r="EK586" s="172"/>
      <c r="EL586" s="172"/>
      <c r="EM586" s="172"/>
      <c r="EN586" s="172"/>
      <c r="EO586" s="172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  <c r="AML586"/>
      <c r="AMM586"/>
      <c r="AMN586"/>
      <c r="AMO586"/>
      <c r="AMP586"/>
      <c r="AMQ586"/>
      <c r="AMR586"/>
      <c r="AMS586"/>
      <c r="AMT586"/>
      <c r="AMU586"/>
      <c r="AMV586"/>
      <c r="AMW586"/>
      <c r="AMX586"/>
      <c r="AMY586"/>
      <c r="AMZ586"/>
      <c r="ANA586"/>
      <c r="ANB586"/>
      <c r="ANC586"/>
      <c r="AND586"/>
      <c r="ANE586"/>
      <c r="ANF586"/>
      <c r="ANG586"/>
      <c r="ANH586"/>
      <c r="ANI586"/>
      <c r="ANJ586"/>
    </row>
    <row r="587" spans="1:1050" x14ac:dyDescent="0.2">
      <c r="A587" s="694"/>
      <c r="D587" s="172"/>
      <c r="E587" s="172"/>
      <c r="F587" s="172"/>
      <c r="G587" s="172"/>
      <c r="H587" s="172"/>
      <c r="J587" s="172"/>
      <c r="K587" s="172"/>
      <c r="L587" s="172"/>
      <c r="M587" s="172"/>
      <c r="N587" s="172"/>
      <c r="O587" s="172"/>
      <c r="P587" s="172"/>
      <c r="Q587" s="172"/>
      <c r="R587" s="172"/>
      <c r="S587" s="172"/>
      <c r="T587" s="172"/>
      <c r="U587" s="172"/>
      <c r="V587" s="172"/>
      <c r="W587" s="172"/>
      <c r="X587" s="172"/>
      <c r="Y587" s="172"/>
      <c r="Z587" s="172"/>
      <c r="AA587" s="172"/>
      <c r="AB587" s="172"/>
      <c r="AC587" s="172"/>
      <c r="AD587" s="172"/>
      <c r="AE587" s="172"/>
      <c r="AF587" s="172"/>
      <c r="AG587" s="172"/>
      <c r="AH587" s="172"/>
      <c r="AI587" s="172"/>
      <c r="AJ587" s="172"/>
      <c r="AK587" s="172"/>
      <c r="AL587" s="172"/>
      <c r="AM587" s="172"/>
      <c r="AN587" s="172"/>
      <c r="AO587" s="172"/>
      <c r="AP587" s="172"/>
      <c r="AQ587" s="172"/>
      <c r="AR587" s="172"/>
      <c r="AS587" s="172"/>
      <c r="AT587" s="172"/>
      <c r="AU587" s="172"/>
      <c r="AV587" s="172"/>
      <c r="AW587" s="172"/>
      <c r="AX587" s="172"/>
      <c r="AY587" s="172"/>
      <c r="AZ587" s="172"/>
      <c r="BA587" s="172"/>
      <c r="BB587" s="172"/>
      <c r="BC587" s="172"/>
      <c r="BD587" s="172"/>
      <c r="BE587" s="172"/>
      <c r="BF587" s="172"/>
      <c r="BG587" s="172"/>
      <c r="BH587" s="172"/>
      <c r="BI587" s="172"/>
      <c r="BJ587" s="172"/>
      <c r="BK587" s="172"/>
      <c r="BL587" s="172"/>
      <c r="BM587" s="172"/>
      <c r="BN587" s="172"/>
      <c r="BO587" s="172"/>
      <c r="BP587" s="172"/>
      <c r="BQ587" s="172"/>
      <c r="BR587" s="172"/>
      <c r="BS587" s="172"/>
      <c r="BT587" s="172"/>
      <c r="BU587" s="172"/>
      <c r="BV587" s="172"/>
      <c r="BW587" s="172"/>
      <c r="BX587" s="172"/>
      <c r="BY587" s="172"/>
      <c r="BZ587" s="172"/>
      <c r="CA587" s="172"/>
      <c r="CB587" s="172"/>
      <c r="CC587" s="172"/>
      <c r="CD587" s="172"/>
      <c r="CE587" s="172"/>
      <c r="CF587" s="172"/>
      <c r="CG587" s="172"/>
      <c r="CH587" s="172"/>
      <c r="CI587" s="172"/>
      <c r="CJ587" s="172"/>
      <c r="CK587" s="172"/>
      <c r="CL587" s="172"/>
      <c r="CM587" s="172"/>
      <c r="CN587" s="172"/>
      <c r="CO587" s="172"/>
      <c r="CP587" s="172"/>
      <c r="CQ587" s="172"/>
      <c r="CR587" s="172"/>
      <c r="CS587" s="172"/>
      <c r="CT587" s="172"/>
      <c r="CU587" s="172"/>
      <c r="DA587" s="172"/>
      <c r="DG587" s="172"/>
      <c r="DI587" s="172"/>
      <c r="DJ587" s="172"/>
      <c r="DK587" s="172"/>
      <c r="DL587" s="172"/>
      <c r="DM587" s="172"/>
      <c r="DN587" s="172"/>
      <c r="DO587" s="172"/>
      <c r="DP587" s="172"/>
      <c r="DQ587" s="172"/>
      <c r="DR587" s="172"/>
      <c r="DS587" s="172"/>
      <c r="DT587" s="172"/>
      <c r="DU587" s="172"/>
      <c r="DV587" s="172"/>
      <c r="DW587" s="172"/>
      <c r="DX587" s="172"/>
      <c r="DZ587" s="172"/>
      <c r="EA587" s="172"/>
      <c r="EK587" s="172"/>
      <c r="EL587" s="172"/>
      <c r="EM587" s="172"/>
      <c r="EN587" s="172"/>
      <c r="EO587" s="172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  <c r="AML587"/>
      <c r="AMM587"/>
      <c r="AMN587"/>
      <c r="AMO587"/>
      <c r="AMP587"/>
      <c r="AMQ587"/>
      <c r="AMR587"/>
      <c r="AMS587"/>
      <c r="AMT587"/>
      <c r="AMU587"/>
      <c r="AMV587"/>
      <c r="AMW587"/>
      <c r="AMX587"/>
      <c r="AMY587"/>
      <c r="AMZ587"/>
      <c r="ANA587"/>
      <c r="ANB587"/>
      <c r="ANC587"/>
      <c r="AND587"/>
      <c r="ANE587"/>
      <c r="ANF587"/>
      <c r="ANG587"/>
      <c r="ANH587"/>
      <c r="ANI587"/>
      <c r="ANJ587"/>
    </row>
    <row r="588" spans="1:1050" x14ac:dyDescent="0.2">
      <c r="A588" s="694"/>
      <c r="D588" s="172"/>
      <c r="E588" s="172"/>
      <c r="F588" s="172"/>
      <c r="G588" s="172"/>
      <c r="H588" s="172"/>
      <c r="J588" s="172"/>
      <c r="K588" s="172"/>
      <c r="L588" s="172"/>
      <c r="M588" s="172"/>
      <c r="N588" s="172"/>
      <c r="O588" s="172"/>
      <c r="P588" s="172"/>
      <c r="Q588" s="172"/>
      <c r="R588" s="172"/>
      <c r="S588" s="172"/>
      <c r="T588" s="172"/>
      <c r="U588" s="172"/>
      <c r="V588" s="172"/>
      <c r="W588" s="172"/>
      <c r="X588" s="172"/>
      <c r="Y588" s="172"/>
      <c r="Z588" s="172"/>
      <c r="AA588" s="172"/>
      <c r="AB588" s="172"/>
      <c r="AC588" s="172"/>
      <c r="AD588" s="172"/>
      <c r="AE588" s="172"/>
      <c r="AF588" s="172"/>
      <c r="AG588" s="172"/>
      <c r="AH588" s="172"/>
      <c r="AI588" s="172"/>
      <c r="AJ588" s="172"/>
      <c r="AK588" s="172"/>
      <c r="AL588" s="172"/>
      <c r="AM588" s="172"/>
      <c r="AN588" s="172"/>
      <c r="AO588" s="172"/>
      <c r="AP588" s="172"/>
      <c r="AQ588" s="172"/>
      <c r="AR588" s="172"/>
      <c r="AS588" s="172"/>
      <c r="AT588" s="172"/>
      <c r="AU588" s="172"/>
      <c r="AV588" s="172"/>
      <c r="AW588" s="172"/>
      <c r="AX588" s="172"/>
      <c r="AY588" s="172"/>
      <c r="AZ588" s="172"/>
      <c r="BA588" s="172"/>
      <c r="BB588" s="172"/>
      <c r="BC588" s="172"/>
      <c r="BD588" s="172"/>
      <c r="BE588" s="172"/>
      <c r="BF588" s="172"/>
      <c r="BG588" s="172"/>
      <c r="BH588" s="172"/>
      <c r="BI588" s="172"/>
      <c r="BJ588" s="172"/>
      <c r="BK588" s="172"/>
      <c r="BL588" s="172"/>
      <c r="BM588" s="172"/>
      <c r="BN588" s="172"/>
      <c r="BO588" s="172"/>
      <c r="BP588" s="172"/>
      <c r="BQ588" s="172"/>
      <c r="BR588" s="172"/>
      <c r="BS588" s="172"/>
      <c r="BT588" s="172"/>
      <c r="BU588" s="172"/>
      <c r="BV588" s="172"/>
      <c r="BW588" s="172"/>
      <c r="BX588" s="172"/>
      <c r="BY588" s="172"/>
      <c r="BZ588" s="172"/>
      <c r="CA588" s="172"/>
      <c r="CB588" s="172"/>
      <c r="CC588" s="172"/>
      <c r="CD588" s="172"/>
      <c r="CE588" s="172"/>
      <c r="CF588" s="172"/>
      <c r="CG588" s="172"/>
      <c r="CH588" s="172"/>
      <c r="CI588" s="172"/>
      <c r="CJ588" s="172"/>
      <c r="CK588" s="172"/>
      <c r="CL588" s="172"/>
      <c r="CM588" s="172"/>
      <c r="CN588" s="172"/>
      <c r="CO588" s="172"/>
      <c r="CP588" s="172"/>
      <c r="CQ588" s="172"/>
      <c r="CR588" s="172"/>
      <c r="CS588" s="172"/>
      <c r="CT588" s="172"/>
      <c r="CU588" s="172"/>
      <c r="DA588" s="172"/>
      <c r="DG588" s="172"/>
      <c r="DI588" s="172"/>
      <c r="DJ588" s="172"/>
      <c r="DK588" s="172"/>
      <c r="DL588" s="172"/>
      <c r="DM588" s="172"/>
      <c r="DN588" s="172"/>
      <c r="DO588" s="172"/>
      <c r="DP588" s="172"/>
      <c r="DQ588" s="172"/>
      <c r="DR588" s="172"/>
      <c r="DS588" s="172"/>
      <c r="DT588" s="172"/>
      <c r="DU588" s="172"/>
      <c r="DV588" s="172"/>
      <c r="DW588" s="172"/>
      <c r="DX588" s="172"/>
      <c r="DZ588" s="172"/>
      <c r="EA588" s="172"/>
      <c r="EK588" s="172"/>
      <c r="EL588" s="172"/>
      <c r="EM588" s="172"/>
      <c r="EN588" s="172"/>
      <c r="EO588" s="172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  <c r="AML588"/>
      <c r="AMM588"/>
      <c r="AMN588"/>
      <c r="AMO588"/>
      <c r="AMP588"/>
      <c r="AMQ588"/>
      <c r="AMR588"/>
      <c r="AMS588"/>
      <c r="AMT588"/>
      <c r="AMU588"/>
      <c r="AMV588"/>
      <c r="AMW588"/>
      <c r="AMX588"/>
      <c r="AMY588"/>
      <c r="AMZ588"/>
      <c r="ANA588"/>
      <c r="ANB588"/>
      <c r="ANC588"/>
      <c r="AND588"/>
      <c r="ANE588"/>
      <c r="ANF588"/>
      <c r="ANG588"/>
      <c r="ANH588"/>
      <c r="ANI588"/>
      <c r="ANJ588"/>
    </row>
    <row r="589" spans="1:1050" x14ac:dyDescent="0.2">
      <c r="A589" s="694"/>
      <c r="D589" s="172"/>
      <c r="E589" s="172"/>
      <c r="F589" s="172"/>
      <c r="G589" s="172"/>
      <c r="H589" s="172"/>
      <c r="J589" s="172"/>
      <c r="K589" s="172"/>
      <c r="L589" s="172"/>
      <c r="M589" s="172"/>
      <c r="N589" s="172"/>
      <c r="O589" s="172"/>
      <c r="P589" s="172"/>
      <c r="Q589" s="172"/>
      <c r="R589" s="172"/>
      <c r="S589" s="172"/>
      <c r="T589" s="172"/>
      <c r="U589" s="172"/>
      <c r="V589" s="172"/>
      <c r="W589" s="172"/>
      <c r="X589" s="172"/>
      <c r="Y589" s="172"/>
      <c r="Z589" s="172"/>
      <c r="AA589" s="172"/>
      <c r="AB589" s="172"/>
      <c r="AC589" s="172"/>
      <c r="AD589" s="172"/>
      <c r="AE589" s="172"/>
      <c r="AF589" s="172"/>
      <c r="AG589" s="172"/>
      <c r="AH589" s="172"/>
      <c r="AI589" s="172"/>
      <c r="AJ589" s="172"/>
      <c r="AK589" s="172"/>
      <c r="AL589" s="172"/>
      <c r="AM589" s="172"/>
      <c r="AN589" s="172"/>
      <c r="AO589" s="172"/>
      <c r="AP589" s="172"/>
      <c r="AQ589" s="172"/>
      <c r="AR589" s="172"/>
      <c r="AS589" s="172"/>
      <c r="AT589" s="172"/>
      <c r="AU589" s="172"/>
      <c r="AV589" s="172"/>
      <c r="AW589" s="172"/>
      <c r="AX589" s="172"/>
      <c r="AY589" s="172"/>
      <c r="AZ589" s="172"/>
      <c r="BA589" s="172"/>
      <c r="BB589" s="172"/>
      <c r="BC589" s="172"/>
      <c r="BD589" s="172"/>
      <c r="BE589" s="172"/>
      <c r="BF589" s="172"/>
      <c r="BG589" s="172"/>
      <c r="BH589" s="172"/>
      <c r="BI589" s="172"/>
      <c r="BJ589" s="172"/>
      <c r="BK589" s="172"/>
      <c r="BL589" s="172"/>
      <c r="BM589" s="172"/>
      <c r="BN589" s="172"/>
      <c r="BO589" s="172"/>
      <c r="BP589" s="172"/>
      <c r="BQ589" s="172"/>
      <c r="BR589" s="172"/>
      <c r="BS589" s="172"/>
      <c r="BT589" s="172"/>
      <c r="BU589" s="172"/>
      <c r="BV589" s="172"/>
      <c r="BW589" s="172"/>
      <c r="BX589" s="172"/>
      <c r="BY589" s="172"/>
      <c r="BZ589" s="172"/>
      <c r="CA589" s="172"/>
      <c r="CB589" s="172"/>
      <c r="CC589" s="172"/>
      <c r="CD589" s="172"/>
      <c r="CE589" s="172"/>
      <c r="CF589" s="172"/>
      <c r="CG589" s="172"/>
      <c r="CH589" s="172"/>
      <c r="CI589" s="172"/>
      <c r="CJ589" s="172"/>
      <c r="CK589" s="172"/>
      <c r="CL589" s="172"/>
      <c r="CM589" s="172"/>
      <c r="CN589" s="172"/>
      <c r="CO589" s="172"/>
      <c r="CP589" s="172"/>
      <c r="CQ589" s="172"/>
      <c r="CR589" s="172"/>
      <c r="CS589" s="172"/>
      <c r="CT589" s="172"/>
      <c r="CU589" s="172"/>
      <c r="DA589" s="172"/>
      <c r="DG589" s="172"/>
      <c r="DI589" s="172"/>
      <c r="DJ589" s="172"/>
      <c r="DK589" s="172"/>
      <c r="DL589" s="172"/>
      <c r="DM589" s="172"/>
      <c r="DN589" s="172"/>
      <c r="DO589" s="172"/>
      <c r="DP589" s="172"/>
      <c r="DQ589" s="172"/>
      <c r="DR589" s="172"/>
      <c r="DS589" s="172"/>
      <c r="DT589" s="172"/>
      <c r="DU589" s="172"/>
      <c r="DV589" s="172"/>
      <c r="DW589" s="172"/>
      <c r="DX589" s="172"/>
      <c r="DZ589" s="172"/>
      <c r="EA589" s="172"/>
      <c r="EK589" s="172"/>
      <c r="EL589" s="172"/>
      <c r="EM589" s="172"/>
      <c r="EN589" s="172"/>
      <c r="EO589" s="172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  <c r="AMK589"/>
      <c r="AML589"/>
      <c r="AMM589"/>
      <c r="AMN589"/>
      <c r="AMO589"/>
      <c r="AMP589"/>
      <c r="AMQ589"/>
      <c r="AMR589"/>
      <c r="AMS589"/>
      <c r="AMT589"/>
      <c r="AMU589"/>
      <c r="AMV589"/>
      <c r="AMW589"/>
      <c r="AMX589"/>
      <c r="AMY589"/>
      <c r="AMZ589"/>
      <c r="ANA589"/>
      <c r="ANB589"/>
      <c r="ANC589"/>
      <c r="AND589"/>
      <c r="ANE589"/>
      <c r="ANF589"/>
      <c r="ANG589"/>
      <c r="ANH589"/>
      <c r="ANI589"/>
      <c r="ANJ589"/>
    </row>
    <row r="590" spans="1:1050" x14ac:dyDescent="0.2">
      <c r="A590" s="694"/>
      <c r="D590" s="172"/>
      <c r="E590" s="172"/>
      <c r="F590" s="172"/>
      <c r="G590" s="172"/>
      <c r="H590" s="172"/>
      <c r="J590" s="172"/>
      <c r="K590" s="172"/>
      <c r="L590" s="172"/>
      <c r="M590" s="172"/>
      <c r="N590" s="172"/>
      <c r="O590" s="172"/>
      <c r="P590" s="172"/>
      <c r="Q590" s="172"/>
      <c r="R590" s="172"/>
      <c r="S590" s="172"/>
      <c r="T590" s="172"/>
      <c r="U590" s="172"/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2"/>
      <c r="AF590" s="172"/>
      <c r="AG590" s="172"/>
      <c r="AH590" s="172"/>
      <c r="AI590" s="172"/>
      <c r="AJ590" s="172"/>
      <c r="AK590" s="172"/>
      <c r="AL590" s="172"/>
      <c r="AM590" s="172"/>
      <c r="AN590" s="172"/>
      <c r="AO590" s="172"/>
      <c r="AP590" s="172"/>
      <c r="AQ590" s="172"/>
      <c r="AR590" s="172"/>
      <c r="AS590" s="172"/>
      <c r="AT590" s="172"/>
      <c r="AU590" s="172"/>
      <c r="AV590" s="172"/>
      <c r="AW590" s="172"/>
      <c r="AX590" s="172"/>
      <c r="AY590" s="172"/>
      <c r="AZ590" s="172"/>
      <c r="BA590" s="172"/>
      <c r="BB590" s="172"/>
      <c r="BC590" s="172"/>
      <c r="BD590" s="172"/>
      <c r="BE590" s="172"/>
      <c r="BF590" s="172"/>
      <c r="BG590" s="172"/>
      <c r="BH590" s="172"/>
      <c r="BI590" s="172"/>
      <c r="BJ590" s="172"/>
      <c r="BK590" s="172"/>
      <c r="BL590" s="172"/>
      <c r="BM590" s="172"/>
      <c r="BN590" s="172"/>
      <c r="BO590" s="172"/>
      <c r="BP590" s="172"/>
      <c r="BQ590" s="172"/>
      <c r="BR590" s="172"/>
      <c r="BS590" s="172"/>
      <c r="BT590" s="172"/>
      <c r="BU590" s="172"/>
      <c r="BV590" s="172"/>
      <c r="BW590" s="172"/>
      <c r="BX590" s="172"/>
      <c r="BY590" s="172"/>
      <c r="BZ590" s="172"/>
      <c r="CA590" s="172"/>
      <c r="CB590" s="172"/>
      <c r="CC590" s="172"/>
      <c r="CD590" s="172"/>
      <c r="CE590" s="172"/>
      <c r="CF590" s="172"/>
      <c r="CG590" s="172"/>
      <c r="CH590" s="172"/>
      <c r="CI590" s="172"/>
      <c r="CJ590" s="172"/>
      <c r="CK590" s="172"/>
      <c r="CL590" s="172"/>
      <c r="CM590" s="172"/>
      <c r="CN590" s="172"/>
      <c r="CO590" s="172"/>
      <c r="CP590" s="172"/>
      <c r="CQ590" s="172"/>
      <c r="CR590" s="172"/>
      <c r="CS590" s="172"/>
      <c r="CT590" s="172"/>
      <c r="CU590" s="172"/>
      <c r="DA590" s="172"/>
      <c r="DG590" s="172"/>
      <c r="DI590" s="172"/>
      <c r="DJ590" s="172"/>
      <c r="DK590" s="172"/>
      <c r="DL590" s="172"/>
      <c r="DM590" s="172"/>
      <c r="DN590" s="172"/>
      <c r="DO590" s="172"/>
      <c r="DP590" s="172"/>
      <c r="DQ590" s="172"/>
      <c r="DR590" s="172"/>
      <c r="DS590" s="172"/>
      <c r="DT590" s="172"/>
      <c r="DU590" s="172"/>
      <c r="DV590" s="172"/>
      <c r="DW590" s="172"/>
      <c r="DX590" s="172"/>
      <c r="DZ590" s="172"/>
      <c r="EA590" s="172"/>
      <c r="EK590" s="172"/>
      <c r="EL590" s="172"/>
      <c r="EM590" s="172"/>
      <c r="EN590" s="172"/>
      <c r="EO590" s="172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  <c r="AMK590"/>
      <c r="AML590"/>
      <c r="AMM590"/>
      <c r="AMN590"/>
      <c r="AMO590"/>
      <c r="AMP590"/>
      <c r="AMQ590"/>
      <c r="AMR590"/>
      <c r="AMS590"/>
      <c r="AMT590"/>
      <c r="AMU590"/>
      <c r="AMV590"/>
      <c r="AMW590"/>
      <c r="AMX590"/>
      <c r="AMY590"/>
      <c r="AMZ590"/>
      <c r="ANA590"/>
      <c r="ANB590"/>
      <c r="ANC590"/>
      <c r="AND590"/>
      <c r="ANE590"/>
      <c r="ANF590"/>
      <c r="ANG590"/>
      <c r="ANH590"/>
      <c r="ANI590"/>
      <c r="ANJ590"/>
    </row>
    <row r="591" spans="1:1050" x14ac:dyDescent="0.2">
      <c r="A591" s="694"/>
      <c r="D591" s="172"/>
      <c r="E591" s="172"/>
      <c r="F591" s="172"/>
      <c r="G591" s="172"/>
      <c r="H591" s="172"/>
      <c r="J591" s="172"/>
      <c r="K591" s="172"/>
      <c r="L591" s="172"/>
      <c r="M591" s="172"/>
      <c r="N591" s="172"/>
      <c r="O591" s="172"/>
      <c r="P591" s="172"/>
      <c r="Q591" s="172"/>
      <c r="R591" s="172"/>
      <c r="S591" s="172"/>
      <c r="T591" s="172"/>
      <c r="U591" s="172"/>
      <c r="V591" s="172"/>
      <c r="W591" s="172"/>
      <c r="X591" s="172"/>
      <c r="Y591" s="172"/>
      <c r="Z591" s="172"/>
      <c r="AA591" s="172"/>
      <c r="AB591" s="172"/>
      <c r="AC591" s="172"/>
      <c r="AD591" s="172"/>
      <c r="AE591" s="172"/>
      <c r="AF591" s="172"/>
      <c r="AG591" s="172"/>
      <c r="AH591" s="172"/>
      <c r="AI591" s="172"/>
      <c r="AJ591" s="172"/>
      <c r="AK591" s="172"/>
      <c r="AL591" s="172"/>
      <c r="AM591" s="172"/>
      <c r="AN591" s="172"/>
      <c r="AO591" s="172"/>
      <c r="AP591" s="172"/>
      <c r="AQ591" s="172"/>
      <c r="AR591" s="172"/>
      <c r="AS591" s="172"/>
      <c r="AT591" s="172"/>
      <c r="AU591" s="172"/>
      <c r="AV591" s="172"/>
      <c r="AW591" s="172"/>
      <c r="AX591" s="172"/>
      <c r="AY591" s="172"/>
      <c r="AZ591" s="172"/>
      <c r="BA591" s="172"/>
      <c r="BB591" s="172"/>
      <c r="BC591" s="172"/>
      <c r="BD591" s="172"/>
      <c r="BE591" s="172"/>
      <c r="BF591" s="172"/>
      <c r="BG591" s="172"/>
      <c r="BH591" s="172"/>
      <c r="BI591" s="172"/>
      <c r="BJ591" s="172"/>
      <c r="BK591" s="172"/>
      <c r="BL591" s="172"/>
      <c r="BM591" s="172"/>
      <c r="BN591" s="172"/>
      <c r="BO591" s="172"/>
      <c r="BP591" s="172"/>
      <c r="BQ591" s="172"/>
      <c r="BR591" s="172"/>
      <c r="BS591" s="172"/>
      <c r="BT591" s="172"/>
      <c r="BU591" s="172"/>
      <c r="BV591" s="172"/>
      <c r="BW591" s="172"/>
      <c r="BX591" s="172"/>
      <c r="BY591" s="172"/>
      <c r="BZ591" s="172"/>
      <c r="CA591" s="172"/>
      <c r="CB591" s="172"/>
      <c r="CC591" s="172"/>
      <c r="CD591" s="172"/>
      <c r="CE591" s="172"/>
      <c r="CF591" s="172"/>
      <c r="CG591" s="172"/>
      <c r="CH591" s="172"/>
      <c r="CI591" s="172"/>
      <c r="CJ591" s="172"/>
      <c r="CK591" s="172"/>
      <c r="CL591" s="172"/>
      <c r="CM591" s="172"/>
      <c r="CN591" s="172"/>
      <c r="CO591" s="172"/>
      <c r="CP591" s="172"/>
      <c r="CQ591" s="172"/>
      <c r="CR591" s="172"/>
      <c r="CS591" s="172"/>
      <c r="CT591" s="172"/>
      <c r="CU591" s="172"/>
      <c r="DA591" s="172"/>
      <c r="DG591" s="172"/>
      <c r="DI591" s="172"/>
      <c r="DJ591" s="172"/>
      <c r="DK591" s="172"/>
      <c r="DL591" s="172"/>
      <c r="DM591" s="172"/>
      <c r="DN591" s="172"/>
      <c r="DO591" s="172"/>
      <c r="DP591" s="172"/>
      <c r="DQ591" s="172"/>
      <c r="DR591" s="172"/>
      <c r="DS591" s="172"/>
      <c r="DT591" s="172"/>
      <c r="DU591" s="172"/>
      <c r="DV591" s="172"/>
      <c r="DW591" s="172"/>
      <c r="DX591" s="172"/>
      <c r="DZ591" s="172"/>
      <c r="EA591" s="172"/>
      <c r="EK591" s="172"/>
      <c r="EL591" s="172"/>
      <c r="EM591" s="172"/>
      <c r="EN591" s="172"/>
      <c r="EO591" s="172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  <c r="AML591"/>
      <c r="AMM591"/>
      <c r="AMN591"/>
      <c r="AMO591"/>
      <c r="AMP591"/>
      <c r="AMQ591"/>
      <c r="AMR591"/>
      <c r="AMS591"/>
      <c r="AMT591"/>
      <c r="AMU591"/>
      <c r="AMV591"/>
      <c r="AMW591"/>
      <c r="AMX591"/>
      <c r="AMY591"/>
      <c r="AMZ591"/>
      <c r="ANA591"/>
      <c r="ANB591"/>
      <c r="ANC591"/>
      <c r="AND591"/>
      <c r="ANE591"/>
      <c r="ANF591"/>
      <c r="ANG591"/>
      <c r="ANH591"/>
      <c r="ANI591"/>
      <c r="ANJ591"/>
    </row>
    <row r="592" spans="1:1050" x14ac:dyDescent="0.2">
      <c r="A592" s="694"/>
      <c r="D592" s="172"/>
      <c r="E592" s="172"/>
      <c r="F592" s="172"/>
      <c r="G592" s="172"/>
      <c r="H592" s="172"/>
      <c r="J592" s="172"/>
      <c r="K592" s="172"/>
      <c r="L592" s="172"/>
      <c r="M592" s="172"/>
      <c r="N592" s="172"/>
      <c r="O592" s="172"/>
      <c r="P592" s="172"/>
      <c r="Q592" s="172"/>
      <c r="R592" s="172"/>
      <c r="S592" s="172"/>
      <c r="T592" s="172"/>
      <c r="U592" s="172"/>
      <c r="V592" s="172"/>
      <c r="W592" s="172"/>
      <c r="X592" s="172"/>
      <c r="Y592" s="172"/>
      <c r="Z592" s="172"/>
      <c r="AA592" s="172"/>
      <c r="AB592" s="172"/>
      <c r="AC592" s="172"/>
      <c r="AD592" s="172"/>
      <c r="AE592" s="172"/>
      <c r="AF592" s="172"/>
      <c r="AG592" s="172"/>
      <c r="AH592" s="172"/>
      <c r="AI592" s="172"/>
      <c r="AJ592" s="172"/>
      <c r="AK592" s="172"/>
      <c r="AL592" s="172"/>
      <c r="AM592" s="172"/>
      <c r="AN592" s="172"/>
      <c r="AO592" s="172"/>
      <c r="AP592" s="172"/>
      <c r="AQ592" s="172"/>
      <c r="AR592" s="172"/>
      <c r="AS592" s="172"/>
      <c r="AT592" s="172"/>
      <c r="AU592" s="172"/>
      <c r="AV592" s="172"/>
      <c r="AW592" s="172"/>
      <c r="AX592" s="172"/>
      <c r="AY592" s="172"/>
      <c r="AZ592" s="172"/>
      <c r="BA592" s="172"/>
      <c r="BB592" s="172"/>
      <c r="BC592" s="172"/>
      <c r="BD592" s="172"/>
      <c r="BE592" s="172"/>
      <c r="BF592" s="172"/>
      <c r="BG592" s="172"/>
      <c r="BH592" s="172"/>
      <c r="BI592" s="172"/>
      <c r="BJ592" s="172"/>
      <c r="BK592" s="172"/>
      <c r="BL592" s="172"/>
      <c r="BM592" s="172"/>
      <c r="BN592" s="172"/>
      <c r="BO592" s="172"/>
      <c r="BP592" s="172"/>
      <c r="BQ592" s="172"/>
      <c r="BR592" s="172"/>
      <c r="BS592" s="172"/>
      <c r="BT592" s="172"/>
      <c r="BU592" s="172"/>
      <c r="BV592" s="172"/>
      <c r="BW592" s="172"/>
      <c r="BX592" s="172"/>
      <c r="BY592" s="172"/>
      <c r="BZ592" s="172"/>
      <c r="CA592" s="172"/>
      <c r="CB592" s="172"/>
      <c r="CC592" s="172"/>
      <c r="CD592" s="172"/>
      <c r="CE592" s="172"/>
      <c r="CF592" s="172"/>
      <c r="CG592" s="172"/>
      <c r="CH592" s="172"/>
      <c r="CI592" s="172"/>
      <c r="CJ592" s="172"/>
      <c r="CK592" s="172"/>
      <c r="CL592" s="172"/>
      <c r="CM592" s="172"/>
      <c r="CN592" s="172"/>
      <c r="CO592" s="172"/>
      <c r="CP592" s="172"/>
      <c r="CQ592" s="172"/>
      <c r="CR592" s="172"/>
      <c r="CS592" s="172"/>
      <c r="CT592" s="172"/>
      <c r="CU592" s="172"/>
      <c r="DA592" s="172"/>
      <c r="DG592" s="172"/>
      <c r="DI592" s="172"/>
      <c r="DJ592" s="172"/>
      <c r="DK592" s="172"/>
      <c r="DL592" s="172"/>
      <c r="DM592" s="172"/>
      <c r="DN592" s="172"/>
      <c r="DO592" s="172"/>
      <c r="DP592" s="172"/>
      <c r="DQ592" s="172"/>
      <c r="DR592" s="172"/>
      <c r="DS592" s="172"/>
      <c r="DT592" s="172"/>
      <c r="DU592" s="172"/>
      <c r="DV592" s="172"/>
      <c r="DW592" s="172"/>
      <c r="DX592" s="172"/>
      <c r="DZ592" s="172"/>
      <c r="EA592" s="172"/>
      <c r="EK592" s="172"/>
      <c r="EL592" s="172"/>
      <c r="EM592" s="172"/>
      <c r="EN592" s="172"/>
      <c r="EO592" s="17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  <c r="AML592"/>
      <c r="AMM592"/>
      <c r="AMN592"/>
      <c r="AMO592"/>
      <c r="AMP592"/>
      <c r="AMQ592"/>
      <c r="AMR592"/>
      <c r="AMS592"/>
      <c r="AMT592"/>
      <c r="AMU592"/>
      <c r="AMV592"/>
      <c r="AMW592"/>
      <c r="AMX592"/>
      <c r="AMY592"/>
      <c r="AMZ592"/>
      <c r="ANA592"/>
      <c r="ANB592"/>
      <c r="ANC592"/>
      <c r="AND592"/>
      <c r="ANE592"/>
      <c r="ANF592"/>
      <c r="ANG592"/>
      <c r="ANH592"/>
      <c r="ANI592"/>
      <c r="ANJ592"/>
    </row>
    <row r="593" spans="1:1050" x14ac:dyDescent="0.2">
      <c r="A593" s="694"/>
      <c r="D593" s="172"/>
      <c r="E593" s="172"/>
      <c r="F593" s="172"/>
      <c r="G593" s="172"/>
      <c r="H593" s="172"/>
      <c r="J593" s="172"/>
      <c r="K593" s="172"/>
      <c r="L593" s="172"/>
      <c r="M593" s="172"/>
      <c r="N593" s="172"/>
      <c r="O593" s="172"/>
      <c r="P593" s="172"/>
      <c r="Q593" s="172"/>
      <c r="R593" s="172"/>
      <c r="S593" s="172"/>
      <c r="T593" s="172"/>
      <c r="U593" s="172"/>
      <c r="V593" s="172"/>
      <c r="W593" s="172"/>
      <c r="X593" s="172"/>
      <c r="Y593" s="172"/>
      <c r="Z593" s="172"/>
      <c r="AA593" s="172"/>
      <c r="AB593" s="172"/>
      <c r="AC593" s="172"/>
      <c r="AD593" s="172"/>
      <c r="AE593" s="172"/>
      <c r="AF593" s="172"/>
      <c r="AG593" s="172"/>
      <c r="AH593" s="172"/>
      <c r="AI593" s="172"/>
      <c r="AJ593" s="172"/>
      <c r="AK593" s="172"/>
      <c r="AL593" s="172"/>
      <c r="AM593" s="172"/>
      <c r="AN593" s="172"/>
      <c r="AO593" s="172"/>
      <c r="AP593" s="172"/>
      <c r="AQ593" s="172"/>
      <c r="AR593" s="172"/>
      <c r="AS593" s="172"/>
      <c r="AT593" s="172"/>
      <c r="AU593" s="172"/>
      <c r="AV593" s="172"/>
      <c r="AW593" s="172"/>
      <c r="AX593" s="172"/>
      <c r="AY593" s="172"/>
      <c r="AZ593" s="172"/>
      <c r="BA593" s="172"/>
      <c r="BB593" s="172"/>
      <c r="BC593" s="172"/>
      <c r="BD593" s="172"/>
      <c r="BE593" s="172"/>
      <c r="BF593" s="172"/>
      <c r="BG593" s="172"/>
      <c r="BH593" s="172"/>
      <c r="BI593" s="172"/>
      <c r="BJ593" s="172"/>
      <c r="BK593" s="172"/>
      <c r="BL593" s="172"/>
      <c r="BM593" s="172"/>
      <c r="BN593" s="172"/>
      <c r="BO593" s="172"/>
      <c r="BP593" s="172"/>
      <c r="BQ593" s="172"/>
      <c r="BR593" s="172"/>
      <c r="BS593" s="172"/>
      <c r="BT593" s="172"/>
      <c r="BU593" s="172"/>
      <c r="BV593" s="172"/>
      <c r="BW593" s="172"/>
      <c r="BX593" s="172"/>
      <c r="BY593" s="172"/>
      <c r="BZ593" s="172"/>
      <c r="CA593" s="172"/>
      <c r="CB593" s="172"/>
      <c r="CC593" s="172"/>
      <c r="CD593" s="172"/>
      <c r="CE593" s="172"/>
      <c r="CF593" s="172"/>
      <c r="CG593" s="172"/>
      <c r="CH593" s="172"/>
      <c r="CI593" s="172"/>
      <c r="CJ593" s="172"/>
      <c r="CK593" s="172"/>
      <c r="CL593" s="172"/>
      <c r="CM593" s="172"/>
      <c r="CN593" s="172"/>
      <c r="CO593" s="172"/>
      <c r="CP593" s="172"/>
      <c r="CQ593" s="172"/>
      <c r="CR593" s="172"/>
      <c r="CS593" s="172"/>
      <c r="CT593" s="172"/>
      <c r="CU593" s="172"/>
      <c r="DA593" s="172"/>
      <c r="DG593" s="172"/>
      <c r="DI593" s="172"/>
      <c r="DJ593" s="172"/>
      <c r="DK593" s="172"/>
      <c r="DL593" s="172"/>
      <c r="DM593" s="172"/>
      <c r="DN593" s="172"/>
      <c r="DO593" s="172"/>
      <c r="DP593" s="172"/>
      <c r="DQ593" s="172"/>
      <c r="DR593" s="172"/>
      <c r="DS593" s="172"/>
      <c r="DT593" s="172"/>
      <c r="DU593" s="172"/>
      <c r="DV593" s="172"/>
      <c r="DW593" s="172"/>
      <c r="DX593" s="172"/>
      <c r="DZ593" s="172"/>
      <c r="EA593" s="172"/>
      <c r="EK593" s="172"/>
      <c r="EL593" s="172"/>
      <c r="EM593" s="172"/>
      <c r="EN593" s="172"/>
      <c r="EO593" s="172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  <c r="AML593"/>
      <c r="AMM593"/>
      <c r="AMN593"/>
      <c r="AMO593"/>
      <c r="AMP593"/>
      <c r="AMQ593"/>
      <c r="AMR593"/>
      <c r="AMS593"/>
      <c r="AMT593"/>
      <c r="AMU593"/>
      <c r="AMV593"/>
      <c r="AMW593"/>
      <c r="AMX593"/>
      <c r="AMY593"/>
      <c r="AMZ593"/>
      <c r="ANA593"/>
      <c r="ANB593"/>
      <c r="ANC593"/>
      <c r="AND593"/>
      <c r="ANE593"/>
      <c r="ANF593"/>
      <c r="ANG593"/>
      <c r="ANH593"/>
      <c r="ANI593"/>
      <c r="ANJ593"/>
    </row>
    <row r="594" spans="1:1050" x14ac:dyDescent="0.2">
      <c r="A594" s="694"/>
      <c r="D594" s="172"/>
      <c r="E594" s="172"/>
      <c r="F594" s="172"/>
      <c r="G594" s="172"/>
      <c r="H594" s="172"/>
      <c r="J594" s="172"/>
      <c r="K594" s="172"/>
      <c r="L594" s="172"/>
      <c r="M594" s="172"/>
      <c r="N594" s="172"/>
      <c r="O594" s="172"/>
      <c r="P594" s="172"/>
      <c r="Q594" s="172"/>
      <c r="R594" s="172"/>
      <c r="S594" s="172"/>
      <c r="T594" s="172"/>
      <c r="U594" s="172"/>
      <c r="V594" s="172"/>
      <c r="W594" s="172"/>
      <c r="X594" s="172"/>
      <c r="Y594" s="172"/>
      <c r="Z594" s="172"/>
      <c r="AA594" s="172"/>
      <c r="AB594" s="172"/>
      <c r="AC594" s="172"/>
      <c r="AD594" s="172"/>
      <c r="AE594" s="172"/>
      <c r="AF594" s="172"/>
      <c r="AG594" s="172"/>
      <c r="AH594" s="172"/>
      <c r="AI594" s="172"/>
      <c r="AJ594" s="172"/>
      <c r="AK594" s="172"/>
      <c r="AL594" s="172"/>
      <c r="AM594" s="172"/>
      <c r="AN594" s="172"/>
      <c r="AO594" s="172"/>
      <c r="AP594" s="172"/>
      <c r="AQ594" s="172"/>
      <c r="AR594" s="172"/>
      <c r="AS594" s="172"/>
      <c r="AT594" s="172"/>
      <c r="AU594" s="172"/>
      <c r="AV594" s="172"/>
      <c r="AW594" s="172"/>
      <c r="AX594" s="172"/>
      <c r="AY594" s="172"/>
      <c r="AZ594" s="172"/>
      <c r="BA594" s="172"/>
      <c r="BB594" s="172"/>
      <c r="BC594" s="172"/>
      <c r="BD594" s="172"/>
      <c r="BE594" s="172"/>
      <c r="BF594" s="172"/>
      <c r="BG594" s="172"/>
      <c r="BH594" s="172"/>
      <c r="BI594" s="172"/>
      <c r="BJ594" s="172"/>
      <c r="BK594" s="172"/>
      <c r="BL594" s="172"/>
      <c r="BM594" s="172"/>
      <c r="BN594" s="172"/>
      <c r="BO594" s="172"/>
      <c r="BP594" s="172"/>
      <c r="BQ594" s="172"/>
      <c r="BR594" s="172"/>
      <c r="BS594" s="172"/>
      <c r="BT594" s="172"/>
      <c r="BU594" s="172"/>
      <c r="BV594" s="172"/>
      <c r="BW594" s="172"/>
      <c r="BX594" s="172"/>
      <c r="BY594" s="172"/>
      <c r="BZ594" s="172"/>
      <c r="CA594" s="172"/>
      <c r="CB594" s="172"/>
      <c r="CC594" s="172"/>
      <c r="CD594" s="172"/>
      <c r="CE594" s="172"/>
      <c r="CF594" s="172"/>
      <c r="CG594" s="172"/>
      <c r="CH594" s="172"/>
      <c r="CI594" s="172"/>
      <c r="CJ594" s="172"/>
      <c r="CK594" s="172"/>
      <c r="CL594" s="172"/>
      <c r="CM594" s="172"/>
      <c r="CN594" s="172"/>
      <c r="CO594" s="172"/>
      <c r="CP594" s="172"/>
      <c r="CQ594" s="172"/>
      <c r="CR594" s="172"/>
      <c r="CS594" s="172"/>
      <c r="CT594" s="172"/>
      <c r="CU594" s="172"/>
      <c r="DA594" s="172"/>
      <c r="DG594" s="172"/>
      <c r="DI594" s="172"/>
      <c r="DJ594" s="172"/>
      <c r="DK594" s="172"/>
      <c r="DL594" s="172"/>
      <c r="DM594" s="172"/>
      <c r="DN594" s="172"/>
      <c r="DO594" s="172"/>
      <c r="DP594" s="172"/>
      <c r="DQ594" s="172"/>
      <c r="DR594" s="172"/>
      <c r="DS594" s="172"/>
      <c r="DT594" s="172"/>
      <c r="DU594" s="172"/>
      <c r="DV594" s="172"/>
      <c r="DW594" s="172"/>
      <c r="DX594" s="172"/>
      <c r="DZ594" s="172"/>
      <c r="EA594" s="172"/>
      <c r="EK594" s="172"/>
      <c r="EL594" s="172"/>
      <c r="EM594" s="172"/>
      <c r="EN594" s="172"/>
      <c r="EO594" s="172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  <c r="AMK594"/>
      <c r="AML594"/>
      <c r="AMM594"/>
      <c r="AMN594"/>
      <c r="AMO594"/>
      <c r="AMP594"/>
      <c r="AMQ594"/>
      <c r="AMR594"/>
      <c r="AMS594"/>
      <c r="AMT594"/>
      <c r="AMU594"/>
      <c r="AMV594"/>
      <c r="AMW594"/>
      <c r="AMX594"/>
      <c r="AMY594"/>
      <c r="AMZ594"/>
      <c r="ANA594"/>
      <c r="ANB594"/>
      <c r="ANC594"/>
      <c r="AND594"/>
      <c r="ANE594"/>
      <c r="ANF594"/>
      <c r="ANG594"/>
      <c r="ANH594"/>
      <c r="ANI594"/>
      <c r="ANJ594"/>
    </row>
    <row r="595" spans="1:1050" x14ac:dyDescent="0.2">
      <c r="A595" s="694"/>
      <c r="D595" s="172"/>
      <c r="E595" s="172"/>
      <c r="F595" s="172"/>
      <c r="G595" s="172"/>
      <c r="H595" s="172"/>
      <c r="J595" s="172"/>
      <c r="K595" s="172"/>
      <c r="L595" s="172"/>
      <c r="M595" s="172"/>
      <c r="N595" s="172"/>
      <c r="O595" s="172"/>
      <c r="P595" s="172"/>
      <c r="Q595" s="172"/>
      <c r="R595" s="172"/>
      <c r="S595" s="172"/>
      <c r="T595" s="172"/>
      <c r="U595" s="172"/>
      <c r="V595" s="172"/>
      <c r="W595" s="172"/>
      <c r="X595" s="172"/>
      <c r="Y595" s="172"/>
      <c r="Z595" s="172"/>
      <c r="AA595" s="172"/>
      <c r="AB595" s="172"/>
      <c r="AC595" s="172"/>
      <c r="AD595" s="172"/>
      <c r="AE595" s="172"/>
      <c r="AF595" s="172"/>
      <c r="AG595" s="172"/>
      <c r="AH595" s="172"/>
      <c r="AI595" s="172"/>
      <c r="AJ595" s="172"/>
      <c r="AK595" s="172"/>
      <c r="AL595" s="172"/>
      <c r="AM595" s="172"/>
      <c r="AN595" s="172"/>
      <c r="AO595" s="172"/>
      <c r="AP595" s="172"/>
      <c r="AQ595" s="172"/>
      <c r="AR595" s="172"/>
      <c r="AS595" s="172"/>
      <c r="AT595" s="172"/>
      <c r="AU595" s="172"/>
      <c r="AV595" s="172"/>
      <c r="AW595" s="172"/>
      <c r="AX595" s="172"/>
      <c r="AY595" s="172"/>
      <c r="AZ595" s="172"/>
      <c r="BA595" s="172"/>
      <c r="BB595" s="172"/>
      <c r="BC595" s="172"/>
      <c r="BD595" s="172"/>
      <c r="BE595" s="172"/>
      <c r="BF595" s="172"/>
      <c r="BG595" s="172"/>
      <c r="BH595" s="172"/>
      <c r="BI595" s="172"/>
      <c r="BJ595" s="172"/>
      <c r="BK595" s="172"/>
      <c r="BL595" s="172"/>
      <c r="BM595" s="172"/>
      <c r="BN595" s="172"/>
      <c r="BO595" s="172"/>
      <c r="BP595" s="172"/>
      <c r="BQ595" s="172"/>
      <c r="BR595" s="172"/>
      <c r="BS595" s="172"/>
      <c r="BT595" s="172"/>
      <c r="BU595" s="172"/>
      <c r="BV595" s="172"/>
      <c r="BW595" s="172"/>
      <c r="BX595" s="172"/>
      <c r="BY595" s="172"/>
      <c r="BZ595" s="172"/>
      <c r="CA595" s="172"/>
      <c r="CB595" s="172"/>
      <c r="CC595" s="172"/>
      <c r="CD595" s="172"/>
      <c r="CE595" s="172"/>
      <c r="CF595" s="172"/>
      <c r="CG595" s="172"/>
      <c r="CH595" s="172"/>
      <c r="CI595" s="172"/>
      <c r="CJ595" s="172"/>
      <c r="CK595" s="172"/>
      <c r="CL595" s="172"/>
      <c r="CM595" s="172"/>
      <c r="CN595" s="172"/>
      <c r="CO595" s="172"/>
      <c r="CP595" s="172"/>
      <c r="CQ595" s="172"/>
      <c r="CR595" s="172"/>
      <c r="CS595" s="172"/>
      <c r="CT595" s="172"/>
      <c r="CU595" s="172"/>
      <c r="DA595" s="172"/>
      <c r="DG595" s="172"/>
      <c r="DI595" s="172"/>
      <c r="DJ595" s="172"/>
      <c r="DK595" s="172"/>
      <c r="DL595" s="172"/>
      <c r="DM595" s="172"/>
      <c r="DN595" s="172"/>
      <c r="DO595" s="172"/>
      <c r="DP595" s="172"/>
      <c r="DQ595" s="172"/>
      <c r="DR595" s="172"/>
      <c r="DS595" s="172"/>
      <c r="DT595" s="172"/>
      <c r="DU595" s="172"/>
      <c r="DV595" s="172"/>
      <c r="DW595" s="172"/>
      <c r="DX595" s="172"/>
      <c r="DZ595" s="172"/>
      <c r="EA595" s="172"/>
      <c r="EK595" s="172"/>
      <c r="EL595" s="172"/>
      <c r="EM595" s="172"/>
      <c r="EN595" s="172"/>
      <c r="EO595" s="172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  <c r="AML595"/>
      <c r="AMM595"/>
      <c r="AMN595"/>
      <c r="AMO595"/>
      <c r="AMP595"/>
      <c r="AMQ595"/>
      <c r="AMR595"/>
      <c r="AMS595"/>
      <c r="AMT595"/>
      <c r="AMU595"/>
      <c r="AMV595"/>
      <c r="AMW595"/>
      <c r="AMX595"/>
      <c r="AMY595"/>
      <c r="AMZ595"/>
      <c r="ANA595"/>
      <c r="ANB595"/>
      <c r="ANC595"/>
      <c r="AND595"/>
      <c r="ANE595"/>
      <c r="ANF595"/>
      <c r="ANG595"/>
      <c r="ANH595"/>
      <c r="ANI595"/>
      <c r="ANJ595"/>
    </row>
    <row r="596" spans="1:1050" x14ac:dyDescent="0.2">
      <c r="A596" s="694"/>
      <c r="D596" s="172"/>
      <c r="E596" s="172"/>
      <c r="F596" s="172"/>
      <c r="G596" s="172"/>
      <c r="H596" s="172"/>
      <c r="J596" s="172"/>
      <c r="K596" s="172"/>
      <c r="L596" s="172"/>
      <c r="M596" s="172"/>
      <c r="N596" s="172"/>
      <c r="O596" s="172"/>
      <c r="P596" s="172"/>
      <c r="Q596" s="172"/>
      <c r="R596" s="172"/>
      <c r="S596" s="172"/>
      <c r="T596" s="172"/>
      <c r="U596" s="172"/>
      <c r="V596" s="172"/>
      <c r="W596" s="172"/>
      <c r="X596" s="172"/>
      <c r="Y596" s="172"/>
      <c r="Z596" s="172"/>
      <c r="AA596" s="172"/>
      <c r="AB596" s="172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172"/>
      <c r="AO596" s="172"/>
      <c r="AP596" s="172"/>
      <c r="AQ596" s="172"/>
      <c r="AR596" s="172"/>
      <c r="AS596" s="172"/>
      <c r="AT596" s="172"/>
      <c r="AU596" s="172"/>
      <c r="AV596" s="172"/>
      <c r="AW596" s="172"/>
      <c r="AX596" s="172"/>
      <c r="AY596" s="172"/>
      <c r="AZ596" s="172"/>
      <c r="BA596" s="172"/>
      <c r="BB596" s="172"/>
      <c r="BC596" s="172"/>
      <c r="BD596" s="172"/>
      <c r="BE596" s="172"/>
      <c r="BF596" s="172"/>
      <c r="BG596" s="172"/>
      <c r="BH596" s="172"/>
      <c r="BI596" s="172"/>
      <c r="BJ596" s="172"/>
      <c r="BK596" s="172"/>
      <c r="BL596" s="172"/>
      <c r="BM596" s="172"/>
      <c r="BN596" s="172"/>
      <c r="BO596" s="172"/>
      <c r="BP596" s="172"/>
      <c r="BQ596" s="172"/>
      <c r="BR596" s="172"/>
      <c r="BS596" s="172"/>
      <c r="BT596" s="172"/>
      <c r="BU596" s="172"/>
      <c r="BV596" s="172"/>
      <c r="BW596" s="172"/>
      <c r="BX596" s="172"/>
      <c r="BY596" s="172"/>
      <c r="BZ596" s="172"/>
      <c r="CA596" s="172"/>
      <c r="CB596" s="172"/>
      <c r="CC596" s="172"/>
      <c r="CD596" s="172"/>
      <c r="CE596" s="172"/>
      <c r="CF596" s="172"/>
      <c r="CG596" s="172"/>
      <c r="CH596" s="172"/>
      <c r="CI596" s="172"/>
      <c r="CJ596" s="172"/>
      <c r="CK596" s="172"/>
      <c r="CL596" s="172"/>
      <c r="CM596" s="172"/>
      <c r="CN596" s="172"/>
      <c r="CO596" s="172"/>
      <c r="CP596" s="172"/>
      <c r="CQ596" s="172"/>
      <c r="CR596" s="172"/>
      <c r="CS596" s="172"/>
      <c r="CT596" s="172"/>
      <c r="CU596" s="172"/>
      <c r="DA596" s="172"/>
      <c r="DG596" s="172"/>
      <c r="DI596" s="172"/>
      <c r="DJ596" s="172"/>
      <c r="DK596" s="172"/>
      <c r="DL596" s="172"/>
      <c r="DM596" s="172"/>
      <c r="DN596" s="172"/>
      <c r="DO596" s="172"/>
      <c r="DP596" s="172"/>
      <c r="DQ596" s="172"/>
      <c r="DR596" s="172"/>
      <c r="DS596" s="172"/>
      <c r="DT596" s="172"/>
      <c r="DU596" s="172"/>
      <c r="DV596" s="172"/>
      <c r="DW596" s="172"/>
      <c r="DX596" s="172"/>
      <c r="DZ596" s="172"/>
      <c r="EA596" s="172"/>
      <c r="EK596" s="172"/>
      <c r="EL596" s="172"/>
      <c r="EM596" s="172"/>
      <c r="EN596" s="172"/>
      <c r="EO596" s="172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  <c r="AMK596"/>
      <c r="AML596"/>
      <c r="AMM596"/>
      <c r="AMN596"/>
      <c r="AMO596"/>
      <c r="AMP596"/>
      <c r="AMQ596"/>
      <c r="AMR596"/>
      <c r="AMS596"/>
      <c r="AMT596"/>
      <c r="AMU596"/>
      <c r="AMV596"/>
      <c r="AMW596"/>
      <c r="AMX596"/>
      <c r="AMY596"/>
      <c r="AMZ596"/>
      <c r="ANA596"/>
      <c r="ANB596"/>
      <c r="ANC596"/>
      <c r="AND596"/>
      <c r="ANE596"/>
      <c r="ANF596"/>
      <c r="ANG596"/>
      <c r="ANH596"/>
      <c r="ANI596"/>
      <c r="ANJ596"/>
    </row>
    <row r="597" spans="1:1050" x14ac:dyDescent="0.2">
      <c r="A597" s="694"/>
      <c r="D597" s="172"/>
      <c r="E597" s="172"/>
      <c r="F597" s="172"/>
      <c r="G597" s="172"/>
      <c r="H597" s="172"/>
      <c r="J597" s="172"/>
      <c r="K597" s="172"/>
      <c r="L597" s="172"/>
      <c r="M597" s="172"/>
      <c r="N597" s="172"/>
      <c r="O597" s="172"/>
      <c r="P597" s="172"/>
      <c r="Q597" s="172"/>
      <c r="R597" s="172"/>
      <c r="S597" s="172"/>
      <c r="T597" s="172"/>
      <c r="U597" s="172"/>
      <c r="V597" s="172"/>
      <c r="W597" s="172"/>
      <c r="X597" s="172"/>
      <c r="Y597" s="172"/>
      <c r="Z597" s="172"/>
      <c r="AA597" s="172"/>
      <c r="AB597" s="172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172"/>
      <c r="AO597" s="172"/>
      <c r="AP597" s="172"/>
      <c r="AQ597" s="172"/>
      <c r="AR597" s="172"/>
      <c r="AS597" s="172"/>
      <c r="AT597" s="172"/>
      <c r="AU597" s="172"/>
      <c r="AV597" s="172"/>
      <c r="AW597" s="172"/>
      <c r="AX597" s="172"/>
      <c r="AY597" s="172"/>
      <c r="AZ597" s="172"/>
      <c r="BA597" s="172"/>
      <c r="BB597" s="172"/>
      <c r="BC597" s="172"/>
      <c r="BD597" s="172"/>
      <c r="BE597" s="172"/>
      <c r="BF597" s="172"/>
      <c r="BG597" s="172"/>
      <c r="BH597" s="172"/>
      <c r="BI597" s="172"/>
      <c r="BJ597" s="172"/>
      <c r="BK597" s="172"/>
      <c r="BL597" s="172"/>
      <c r="BM597" s="172"/>
      <c r="BN597" s="172"/>
      <c r="BO597" s="172"/>
      <c r="BP597" s="172"/>
      <c r="BQ597" s="172"/>
      <c r="BR597" s="172"/>
      <c r="BS597" s="172"/>
      <c r="BT597" s="172"/>
      <c r="BU597" s="172"/>
      <c r="BV597" s="172"/>
      <c r="BW597" s="172"/>
      <c r="BX597" s="172"/>
      <c r="BY597" s="172"/>
      <c r="BZ597" s="172"/>
      <c r="CA597" s="172"/>
      <c r="CB597" s="172"/>
      <c r="CC597" s="172"/>
      <c r="CD597" s="172"/>
      <c r="CE597" s="172"/>
      <c r="CF597" s="172"/>
      <c r="CG597" s="172"/>
      <c r="CH597" s="172"/>
      <c r="CI597" s="172"/>
      <c r="CJ597" s="172"/>
      <c r="CK597" s="172"/>
      <c r="CL597" s="172"/>
      <c r="CM597" s="172"/>
      <c r="CN597" s="172"/>
      <c r="CO597" s="172"/>
      <c r="CP597" s="172"/>
      <c r="CQ597" s="172"/>
      <c r="CR597" s="172"/>
      <c r="CS597" s="172"/>
      <c r="CT597" s="172"/>
      <c r="CU597" s="172"/>
      <c r="DA597" s="172"/>
      <c r="DG597" s="172"/>
      <c r="DI597" s="172"/>
      <c r="DJ597" s="172"/>
      <c r="DK597" s="172"/>
      <c r="DL597" s="172"/>
      <c r="DM597" s="172"/>
      <c r="DN597" s="172"/>
      <c r="DO597" s="172"/>
      <c r="DP597" s="172"/>
      <c r="DQ597" s="172"/>
      <c r="DR597" s="172"/>
      <c r="DS597" s="172"/>
      <c r="DT597" s="172"/>
      <c r="DU597" s="172"/>
      <c r="DV597" s="172"/>
      <c r="DW597" s="172"/>
      <c r="DX597" s="172"/>
      <c r="DZ597" s="172"/>
      <c r="EA597" s="172"/>
      <c r="EK597" s="172"/>
      <c r="EL597" s="172"/>
      <c r="EM597" s="172"/>
      <c r="EN597" s="172"/>
      <c r="EO597" s="172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  <c r="AML597"/>
      <c r="AMM597"/>
      <c r="AMN597"/>
      <c r="AMO597"/>
      <c r="AMP597"/>
      <c r="AMQ597"/>
      <c r="AMR597"/>
      <c r="AMS597"/>
      <c r="AMT597"/>
      <c r="AMU597"/>
      <c r="AMV597"/>
      <c r="AMW597"/>
      <c r="AMX597"/>
      <c r="AMY597"/>
      <c r="AMZ597"/>
      <c r="ANA597"/>
      <c r="ANB597"/>
      <c r="ANC597"/>
      <c r="AND597"/>
      <c r="ANE597"/>
      <c r="ANF597"/>
      <c r="ANG597"/>
      <c r="ANH597"/>
      <c r="ANI597"/>
      <c r="ANJ597"/>
    </row>
    <row r="598" spans="1:1050" x14ac:dyDescent="0.2">
      <c r="A598" s="694"/>
      <c r="D598" s="172"/>
      <c r="E598" s="172"/>
      <c r="F598" s="172"/>
      <c r="G598" s="172"/>
      <c r="H598" s="172"/>
      <c r="J598" s="172"/>
      <c r="K598" s="172"/>
      <c r="L598" s="172"/>
      <c r="M598" s="172"/>
      <c r="N598" s="172"/>
      <c r="O598" s="172"/>
      <c r="P598" s="172"/>
      <c r="Q598" s="172"/>
      <c r="R598" s="172"/>
      <c r="S598" s="172"/>
      <c r="T598" s="172"/>
      <c r="U598" s="172"/>
      <c r="V598" s="172"/>
      <c r="W598" s="172"/>
      <c r="X598" s="172"/>
      <c r="Y598" s="172"/>
      <c r="Z598" s="172"/>
      <c r="AA598" s="172"/>
      <c r="AB598" s="172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172"/>
      <c r="AO598" s="172"/>
      <c r="AP598" s="172"/>
      <c r="AQ598" s="172"/>
      <c r="AR598" s="172"/>
      <c r="AS598" s="172"/>
      <c r="AT598" s="172"/>
      <c r="AU598" s="172"/>
      <c r="AV598" s="172"/>
      <c r="AW598" s="172"/>
      <c r="AX598" s="172"/>
      <c r="AY598" s="172"/>
      <c r="AZ598" s="172"/>
      <c r="BA598" s="172"/>
      <c r="BB598" s="172"/>
      <c r="BC598" s="172"/>
      <c r="BD598" s="172"/>
      <c r="BE598" s="172"/>
      <c r="BF598" s="172"/>
      <c r="BG598" s="172"/>
      <c r="BH598" s="172"/>
      <c r="BI598" s="172"/>
      <c r="BJ598" s="172"/>
      <c r="BK598" s="172"/>
      <c r="BL598" s="172"/>
      <c r="BM598" s="172"/>
      <c r="BN598" s="172"/>
      <c r="BO598" s="172"/>
      <c r="BP598" s="172"/>
      <c r="BQ598" s="172"/>
      <c r="BR598" s="172"/>
      <c r="BS598" s="172"/>
      <c r="BT598" s="172"/>
      <c r="BU598" s="172"/>
      <c r="BV598" s="172"/>
      <c r="BW598" s="172"/>
      <c r="BX598" s="172"/>
      <c r="BY598" s="172"/>
      <c r="BZ598" s="172"/>
      <c r="CA598" s="172"/>
      <c r="CB598" s="172"/>
      <c r="CC598" s="172"/>
      <c r="CD598" s="172"/>
      <c r="CE598" s="172"/>
      <c r="CF598" s="172"/>
      <c r="CG598" s="172"/>
      <c r="CH598" s="172"/>
      <c r="CI598" s="172"/>
      <c r="CJ598" s="172"/>
      <c r="CK598" s="172"/>
      <c r="CL598" s="172"/>
      <c r="CM598" s="172"/>
      <c r="CN598" s="172"/>
      <c r="CO598" s="172"/>
      <c r="CP598" s="172"/>
      <c r="CQ598" s="172"/>
      <c r="CR598" s="172"/>
      <c r="CS598" s="172"/>
      <c r="CT598" s="172"/>
      <c r="CU598" s="172"/>
      <c r="DA598" s="172"/>
      <c r="DG598" s="172"/>
      <c r="DI598" s="172"/>
      <c r="DJ598" s="172"/>
      <c r="DK598" s="172"/>
      <c r="DL598" s="172"/>
      <c r="DM598" s="172"/>
      <c r="DN598" s="172"/>
      <c r="DO598" s="172"/>
      <c r="DP598" s="172"/>
      <c r="DQ598" s="172"/>
      <c r="DR598" s="172"/>
      <c r="DS598" s="172"/>
      <c r="DT598" s="172"/>
      <c r="DU598" s="172"/>
      <c r="DV598" s="172"/>
      <c r="DW598" s="172"/>
      <c r="DX598" s="172"/>
      <c r="DZ598" s="172"/>
      <c r="EA598" s="172"/>
      <c r="EK598" s="172"/>
      <c r="EL598" s="172"/>
      <c r="EM598" s="172"/>
      <c r="EN598" s="172"/>
      <c r="EO598" s="172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  <c r="AMK598"/>
      <c r="AML598"/>
      <c r="AMM598"/>
      <c r="AMN598"/>
      <c r="AMO598"/>
      <c r="AMP598"/>
      <c r="AMQ598"/>
      <c r="AMR598"/>
      <c r="AMS598"/>
      <c r="AMT598"/>
      <c r="AMU598"/>
      <c r="AMV598"/>
      <c r="AMW598"/>
      <c r="AMX598"/>
      <c r="AMY598"/>
      <c r="AMZ598"/>
      <c r="ANA598"/>
      <c r="ANB598"/>
      <c r="ANC598"/>
      <c r="AND598"/>
      <c r="ANE598"/>
      <c r="ANF598"/>
      <c r="ANG598"/>
      <c r="ANH598"/>
      <c r="ANI598"/>
      <c r="ANJ598"/>
    </row>
    <row r="599" spans="1:1050" x14ac:dyDescent="0.2">
      <c r="A599" s="694"/>
      <c r="D599" s="172"/>
      <c r="E599" s="172"/>
      <c r="F599" s="172"/>
      <c r="G599" s="172"/>
      <c r="H599" s="172"/>
      <c r="J599" s="172"/>
      <c r="K599" s="172"/>
      <c r="L599" s="172"/>
      <c r="M599" s="172"/>
      <c r="N599" s="172"/>
      <c r="O599" s="172"/>
      <c r="P599" s="172"/>
      <c r="Q599" s="172"/>
      <c r="R599" s="172"/>
      <c r="S599" s="172"/>
      <c r="T599" s="172"/>
      <c r="U599" s="172"/>
      <c r="V599" s="172"/>
      <c r="W599" s="172"/>
      <c r="X599" s="172"/>
      <c r="Y599" s="172"/>
      <c r="Z599" s="172"/>
      <c r="AA599" s="172"/>
      <c r="AB599" s="172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172"/>
      <c r="AO599" s="172"/>
      <c r="AP599" s="172"/>
      <c r="AQ599" s="172"/>
      <c r="AR599" s="172"/>
      <c r="AS599" s="172"/>
      <c r="AT599" s="172"/>
      <c r="AU599" s="172"/>
      <c r="AV599" s="172"/>
      <c r="AW599" s="172"/>
      <c r="AX599" s="172"/>
      <c r="AY599" s="172"/>
      <c r="AZ599" s="172"/>
      <c r="BA599" s="172"/>
      <c r="BB599" s="172"/>
      <c r="BC599" s="172"/>
      <c r="BD599" s="172"/>
      <c r="BE599" s="172"/>
      <c r="BF599" s="172"/>
      <c r="BG599" s="172"/>
      <c r="BH599" s="172"/>
      <c r="BI599" s="172"/>
      <c r="BJ599" s="172"/>
      <c r="BK599" s="172"/>
      <c r="BL599" s="172"/>
      <c r="BM599" s="172"/>
      <c r="BN599" s="172"/>
      <c r="BO599" s="172"/>
      <c r="BP599" s="172"/>
      <c r="BQ599" s="172"/>
      <c r="BR599" s="172"/>
      <c r="BS599" s="172"/>
      <c r="BT599" s="172"/>
      <c r="BU599" s="172"/>
      <c r="BV599" s="172"/>
      <c r="BW599" s="172"/>
      <c r="BX599" s="172"/>
      <c r="BY599" s="172"/>
      <c r="BZ599" s="172"/>
      <c r="CA599" s="172"/>
      <c r="CB599" s="172"/>
      <c r="CC599" s="172"/>
      <c r="CD599" s="172"/>
      <c r="CE599" s="172"/>
      <c r="CF599" s="172"/>
      <c r="CG599" s="172"/>
      <c r="CH599" s="172"/>
      <c r="CI599" s="172"/>
      <c r="CJ599" s="172"/>
      <c r="CK599" s="172"/>
      <c r="CL599" s="172"/>
      <c r="CM599" s="172"/>
      <c r="CN599" s="172"/>
      <c r="CO599" s="172"/>
      <c r="CP599" s="172"/>
      <c r="CQ599" s="172"/>
      <c r="CR599" s="172"/>
      <c r="CS599" s="172"/>
      <c r="CT599" s="172"/>
      <c r="CU599" s="172"/>
      <c r="DA599" s="172"/>
      <c r="DG599" s="172"/>
      <c r="DI599" s="172"/>
      <c r="DJ599" s="172"/>
      <c r="DK599" s="172"/>
      <c r="DL599" s="172"/>
      <c r="DM599" s="172"/>
      <c r="DN599" s="172"/>
      <c r="DO599" s="172"/>
      <c r="DP599" s="172"/>
      <c r="DQ599" s="172"/>
      <c r="DR599" s="172"/>
      <c r="DS599" s="172"/>
      <c r="DT599" s="172"/>
      <c r="DU599" s="172"/>
      <c r="DV599" s="172"/>
      <c r="DW599" s="172"/>
      <c r="DX599" s="172"/>
      <c r="DZ599" s="172"/>
      <c r="EA599" s="172"/>
      <c r="EK599" s="172"/>
      <c r="EL599" s="172"/>
      <c r="EM599" s="172"/>
      <c r="EN599" s="172"/>
      <c r="EO599" s="172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  <c r="AMK599"/>
      <c r="AML599"/>
      <c r="AMM599"/>
      <c r="AMN599"/>
      <c r="AMO599"/>
      <c r="AMP599"/>
      <c r="AMQ599"/>
      <c r="AMR599"/>
      <c r="AMS599"/>
      <c r="AMT599"/>
      <c r="AMU599"/>
      <c r="AMV599"/>
      <c r="AMW599"/>
      <c r="AMX599"/>
      <c r="AMY599"/>
      <c r="AMZ599"/>
      <c r="ANA599"/>
      <c r="ANB599"/>
      <c r="ANC599"/>
      <c r="AND599"/>
      <c r="ANE599"/>
      <c r="ANF599"/>
      <c r="ANG599"/>
      <c r="ANH599"/>
      <c r="ANI599"/>
      <c r="ANJ599"/>
    </row>
    <row r="600" spans="1:1050" x14ac:dyDescent="0.2">
      <c r="A600" s="694"/>
      <c r="D600" s="172"/>
      <c r="E600" s="172"/>
      <c r="F600" s="172"/>
      <c r="G600" s="172"/>
      <c r="H600" s="172"/>
      <c r="J600" s="172"/>
      <c r="K600" s="172"/>
      <c r="L600" s="172"/>
      <c r="M600" s="172"/>
      <c r="N600" s="172"/>
      <c r="O600" s="172"/>
      <c r="P600" s="172"/>
      <c r="Q600" s="172"/>
      <c r="R600" s="172"/>
      <c r="S600" s="172"/>
      <c r="T600" s="172"/>
      <c r="U600" s="172"/>
      <c r="V600" s="172"/>
      <c r="W600" s="172"/>
      <c r="X600" s="172"/>
      <c r="Y600" s="172"/>
      <c r="Z600" s="172"/>
      <c r="AA600" s="172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/>
      <c r="BH600" s="172"/>
      <c r="BI600" s="172"/>
      <c r="BJ600" s="172"/>
      <c r="BK600" s="172"/>
      <c r="BL600" s="172"/>
      <c r="BM600" s="172"/>
      <c r="BN600" s="172"/>
      <c r="BO600" s="172"/>
      <c r="BP600" s="172"/>
      <c r="BQ600" s="172"/>
      <c r="BR600" s="172"/>
      <c r="BS600" s="172"/>
      <c r="BT600" s="172"/>
      <c r="BU600" s="172"/>
      <c r="BV600" s="172"/>
      <c r="BW600" s="172"/>
      <c r="BX600" s="172"/>
      <c r="BY600" s="172"/>
      <c r="BZ600" s="172"/>
      <c r="CA600" s="172"/>
      <c r="CB600" s="172"/>
      <c r="CC600" s="172"/>
      <c r="CD600" s="172"/>
      <c r="CE600" s="172"/>
      <c r="CF600" s="172"/>
      <c r="CG600" s="172"/>
      <c r="CH600" s="172"/>
      <c r="CI600" s="172"/>
      <c r="CJ600" s="172"/>
      <c r="CK600" s="172"/>
      <c r="CL600" s="172"/>
      <c r="CM600" s="172"/>
      <c r="CN600" s="172"/>
      <c r="CO600" s="172"/>
      <c r="CP600" s="172"/>
      <c r="CQ600" s="172"/>
      <c r="CR600" s="172"/>
      <c r="CS600" s="172"/>
      <c r="CT600" s="172"/>
      <c r="CU600" s="172"/>
      <c r="DA600" s="172"/>
      <c r="DG600" s="172"/>
      <c r="DI600" s="172"/>
      <c r="DJ600" s="172"/>
      <c r="DK600" s="172"/>
      <c r="DL600" s="172"/>
      <c r="DM600" s="172"/>
      <c r="DN600" s="172"/>
      <c r="DO600" s="172"/>
      <c r="DP600" s="172"/>
      <c r="DQ600" s="172"/>
      <c r="DR600" s="172"/>
      <c r="DS600" s="172"/>
      <c r="DT600" s="172"/>
      <c r="DU600" s="172"/>
      <c r="DV600" s="172"/>
      <c r="DW600" s="172"/>
      <c r="DX600" s="172"/>
      <c r="DZ600" s="172"/>
      <c r="EA600" s="172"/>
      <c r="EK600" s="172"/>
      <c r="EL600" s="172"/>
      <c r="EM600" s="172"/>
      <c r="EN600" s="172"/>
      <c r="EO600" s="172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  <c r="AMK600"/>
      <c r="AML600"/>
      <c r="AMM600"/>
      <c r="AMN600"/>
      <c r="AMO600"/>
      <c r="AMP600"/>
      <c r="AMQ600"/>
      <c r="AMR600"/>
      <c r="AMS600"/>
      <c r="AMT600"/>
      <c r="AMU600"/>
      <c r="AMV600"/>
      <c r="AMW600"/>
      <c r="AMX600"/>
      <c r="AMY600"/>
      <c r="AMZ600"/>
      <c r="ANA600"/>
      <c r="ANB600"/>
      <c r="ANC600"/>
      <c r="AND600"/>
      <c r="ANE600"/>
      <c r="ANF600"/>
      <c r="ANG600"/>
      <c r="ANH600"/>
      <c r="ANI600"/>
      <c r="ANJ600"/>
    </row>
    <row r="601" spans="1:1050" x14ac:dyDescent="0.2">
      <c r="A601" s="694"/>
      <c r="D601" s="172"/>
      <c r="E601" s="172"/>
      <c r="F601" s="172"/>
      <c r="G601" s="172"/>
      <c r="H601" s="172"/>
      <c r="J601" s="172"/>
      <c r="K601" s="172"/>
      <c r="L601" s="172"/>
      <c r="M601" s="172"/>
      <c r="N601" s="172"/>
      <c r="O601" s="172"/>
      <c r="P601" s="172"/>
      <c r="Q601" s="172"/>
      <c r="R601" s="172"/>
      <c r="S601" s="172"/>
      <c r="T601" s="172"/>
      <c r="U601" s="172"/>
      <c r="V601" s="172"/>
      <c r="W601" s="172"/>
      <c r="X601" s="172"/>
      <c r="Y601" s="172"/>
      <c r="Z601" s="172"/>
      <c r="AA601" s="172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/>
      <c r="BH601" s="172"/>
      <c r="BI601" s="172"/>
      <c r="BJ601" s="172"/>
      <c r="BK601" s="172"/>
      <c r="BL601" s="172"/>
      <c r="BM601" s="172"/>
      <c r="BN601" s="172"/>
      <c r="BO601" s="172"/>
      <c r="BP601" s="172"/>
      <c r="BQ601" s="172"/>
      <c r="BR601" s="172"/>
      <c r="BS601" s="172"/>
      <c r="BT601" s="172"/>
      <c r="BU601" s="172"/>
      <c r="BV601" s="172"/>
      <c r="BW601" s="172"/>
      <c r="BX601" s="172"/>
      <c r="BY601" s="172"/>
      <c r="BZ601" s="172"/>
      <c r="CA601" s="172"/>
      <c r="CB601" s="172"/>
      <c r="CC601" s="172"/>
      <c r="CD601" s="172"/>
      <c r="CE601" s="172"/>
      <c r="CF601" s="172"/>
      <c r="CG601" s="172"/>
      <c r="CH601" s="172"/>
      <c r="CI601" s="172"/>
      <c r="CJ601" s="172"/>
      <c r="CK601" s="172"/>
      <c r="CL601" s="172"/>
      <c r="CM601" s="172"/>
      <c r="CN601" s="172"/>
      <c r="CO601" s="172"/>
      <c r="CP601" s="172"/>
      <c r="CQ601" s="172"/>
      <c r="CR601" s="172"/>
      <c r="CS601" s="172"/>
      <c r="CT601" s="172"/>
      <c r="CU601" s="172"/>
      <c r="DA601" s="172"/>
      <c r="DG601" s="172"/>
      <c r="DI601" s="172"/>
      <c r="DJ601" s="172"/>
      <c r="DK601" s="172"/>
      <c r="DL601" s="172"/>
      <c r="DM601" s="172"/>
      <c r="DN601" s="172"/>
      <c r="DO601" s="172"/>
      <c r="DP601" s="172"/>
      <c r="DQ601" s="172"/>
      <c r="DR601" s="172"/>
      <c r="DS601" s="172"/>
      <c r="DT601" s="172"/>
      <c r="DU601" s="172"/>
      <c r="DV601" s="172"/>
      <c r="DW601" s="172"/>
      <c r="DX601" s="172"/>
      <c r="DZ601" s="172"/>
      <c r="EA601" s="172"/>
      <c r="EK601" s="172"/>
      <c r="EL601" s="172"/>
      <c r="EM601" s="172"/>
      <c r="EN601" s="172"/>
      <c r="EO601" s="172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  <c r="AMK601"/>
      <c r="AML601"/>
      <c r="AMM601"/>
      <c r="AMN601"/>
      <c r="AMO601"/>
      <c r="AMP601"/>
      <c r="AMQ601"/>
      <c r="AMR601"/>
      <c r="AMS601"/>
      <c r="AMT601"/>
      <c r="AMU601"/>
      <c r="AMV601"/>
      <c r="AMW601"/>
      <c r="AMX601"/>
      <c r="AMY601"/>
      <c r="AMZ601"/>
      <c r="ANA601"/>
      <c r="ANB601"/>
      <c r="ANC601"/>
      <c r="AND601"/>
      <c r="ANE601"/>
      <c r="ANF601"/>
      <c r="ANG601"/>
      <c r="ANH601"/>
      <c r="ANI601"/>
      <c r="ANJ601"/>
    </row>
    <row r="602" spans="1:1050" x14ac:dyDescent="0.2">
      <c r="A602" s="694"/>
      <c r="D602" s="172"/>
      <c r="E602" s="172"/>
      <c r="F602" s="172"/>
      <c r="G602" s="172"/>
      <c r="H602" s="172"/>
      <c r="J602" s="172"/>
      <c r="K602" s="172"/>
      <c r="L602" s="172"/>
      <c r="M602" s="172"/>
      <c r="N602" s="172"/>
      <c r="O602" s="172"/>
      <c r="P602" s="172"/>
      <c r="Q602" s="172"/>
      <c r="R602" s="172"/>
      <c r="S602" s="172"/>
      <c r="T602" s="172"/>
      <c r="U602" s="172"/>
      <c r="V602" s="172"/>
      <c r="W602" s="172"/>
      <c r="X602" s="172"/>
      <c r="Y602" s="172"/>
      <c r="Z602" s="172"/>
      <c r="AA602" s="172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172"/>
      <c r="AQ602" s="172"/>
      <c r="AR602" s="172"/>
      <c r="AS602" s="172"/>
      <c r="AT602" s="172"/>
      <c r="AU602" s="172"/>
      <c r="AV602" s="172"/>
      <c r="AW602" s="172"/>
      <c r="AX602" s="172"/>
      <c r="AY602" s="172"/>
      <c r="AZ602" s="172"/>
      <c r="BA602" s="172"/>
      <c r="BB602" s="172"/>
      <c r="BC602" s="172"/>
      <c r="BD602" s="172"/>
      <c r="BE602" s="172"/>
      <c r="BF602" s="172"/>
      <c r="BG602" s="172"/>
      <c r="BH602" s="172"/>
      <c r="BI602" s="172"/>
      <c r="BJ602" s="172"/>
      <c r="BK602" s="172"/>
      <c r="BL602" s="172"/>
      <c r="BM602" s="172"/>
      <c r="BN602" s="172"/>
      <c r="BO602" s="172"/>
      <c r="BP602" s="172"/>
      <c r="BQ602" s="172"/>
      <c r="BR602" s="172"/>
      <c r="BS602" s="172"/>
      <c r="BT602" s="172"/>
      <c r="BU602" s="172"/>
      <c r="BV602" s="172"/>
      <c r="BW602" s="172"/>
      <c r="BX602" s="172"/>
      <c r="BY602" s="172"/>
      <c r="BZ602" s="172"/>
      <c r="CA602" s="172"/>
      <c r="CB602" s="172"/>
      <c r="CC602" s="172"/>
      <c r="CD602" s="172"/>
      <c r="CE602" s="172"/>
      <c r="CF602" s="172"/>
      <c r="CG602" s="172"/>
      <c r="CH602" s="172"/>
      <c r="CI602" s="172"/>
      <c r="CJ602" s="172"/>
      <c r="CK602" s="172"/>
      <c r="CL602" s="172"/>
      <c r="CM602" s="172"/>
      <c r="CN602" s="172"/>
      <c r="CO602" s="172"/>
      <c r="CP602" s="172"/>
      <c r="CQ602" s="172"/>
      <c r="CR602" s="172"/>
      <c r="CS602" s="172"/>
      <c r="CT602" s="172"/>
      <c r="CU602" s="172"/>
      <c r="DA602" s="172"/>
      <c r="DG602" s="172"/>
      <c r="DI602" s="172"/>
      <c r="DJ602" s="172"/>
      <c r="DK602" s="172"/>
      <c r="DL602" s="172"/>
      <c r="DM602" s="172"/>
      <c r="DN602" s="172"/>
      <c r="DO602" s="172"/>
      <c r="DP602" s="172"/>
      <c r="DQ602" s="172"/>
      <c r="DR602" s="172"/>
      <c r="DS602" s="172"/>
      <c r="DT602" s="172"/>
      <c r="DU602" s="172"/>
      <c r="DV602" s="172"/>
      <c r="DW602" s="172"/>
      <c r="DX602" s="172"/>
      <c r="DZ602" s="172"/>
      <c r="EA602" s="172"/>
      <c r="EK602" s="172"/>
      <c r="EL602" s="172"/>
      <c r="EM602" s="172"/>
      <c r="EN602" s="172"/>
      <c r="EO602" s="17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  <c r="AML602"/>
      <c r="AMM602"/>
      <c r="AMN602"/>
      <c r="AMO602"/>
      <c r="AMP602"/>
      <c r="AMQ602"/>
      <c r="AMR602"/>
      <c r="AMS602"/>
      <c r="AMT602"/>
      <c r="AMU602"/>
      <c r="AMV602"/>
      <c r="AMW602"/>
      <c r="AMX602"/>
      <c r="AMY602"/>
      <c r="AMZ602"/>
      <c r="ANA602"/>
      <c r="ANB602"/>
      <c r="ANC602"/>
      <c r="AND602"/>
      <c r="ANE602"/>
      <c r="ANF602"/>
      <c r="ANG602"/>
      <c r="ANH602"/>
      <c r="ANI602"/>
      <c r="ANJ602"/>
    </row>
    <row r="603" spans="1:1050" x14ac:dyDescent="0.2">
      <c r="A603" s="694"/>
      <c r="D603" s="172"/>
      <c r="E603" s="172"/>
      <c r="F603" s="172"/>
      <c r="G603" s="172"/>
      <c r="H603" s="172"/>
      <c r="J603" s="172"/>
      <c r="K603" s="172"/>
      <c r="L603" s="172"/>
      <c r="M603" s="172"/>
      <c r="N603" s="172"/>
      <c r="O603" s="172"/>
      <c r="P603" s="172"/>
      <c r="Q603" s="172"/>
      <c r="R603" s="172"/>
      <c r="S603" s="172"/>
      <c r="T603" s="172"/>
      <c r="U603" s="172"/>
      <c r="V603" s="172"/>
      <c r="W603" s="172"/>
      <c r="X603" s="172"/>
      <c r="Y603" s="172"/>
      <c r="Z603" s="172"/>
      <c r="AA603" s="172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172"/>
      <c r="AQ603" s="172"/>
      <c r="AR603" s="172"/>
      <c r="AS603" s="172"/>
      <c r="AT603" s="172"/>
      <c r="AU603" s="172"/>
      <c r="AV603" s="172"/>
      <c r="AW603" s="172"/>
      <c r="AX603" s="172"/>
      <c r="AY603" s="172"/>
      <c r="AZ603" s="172"/>
      <c r="BA603" s="172"/>
      <c r="BB603" s="172"/>
      <c r="BC603" s="172"/>
      <c r="BD603" s="172"/>
      <c r="BE603" s="172"/>
      <c r="BF603" s="172"/>
      <c r="BG603" s="172"/>
      <c r="BH603" s="172"/>
      <c r="BI603" s="172"/>
      <c r="BJ603" s="172"/>
      <c r="BK603" s="172"/>
      <c r="BL603" s="172"/>
      <c r="BM603" s="172"/>
      <c r="BN603" s="172"/>
      <c r="BO603" s="172"/>
      <c r="BP603" s="172"/>
      <c r="BQ603" s="172"/>
      <c r="BR603" s="172"/>
      <c r="BS603" s="172"/>
      <c r="BT603" s="172"/>
      <c r="BU603" s="172"/>
      <c r="BV603" s="172"/>
      <c r="BW603" s="172"/>
      <c r="BX603" s="172"/>
      <c r="BY603" s="172"/>
      <c r="BZ603" s="172"/>
      <c r="CA603" s="172"/>
      <c r="CB603" s="172"/>
      <c r="CC603" s="172"/>
      <c r="CD603" s="172"/>
      <c r="CE603" s="172"/>
      <c r="CF603" s="172"/>
      <c r="CG603" s="172"/>
      <c r="CH603" s="172"/>
      <c r="CI603" s="172"/>
      <c r="CJ603" s="172"/>
      <c r="CK603" s="172"/>
      <c r="CL603" s="172"/>
      <c r="CM603" s="172"/>
      <c r="CN603" s="172"/>
      <c r="CO603" s="172"/>
      <c r="CP603" s="172"/>
      <c r="CQ603" s="172"/>
      <c r="CR603" s="172"/>
      <c r="CS603" s="172"/>
      <c r="CT603" s="172"/>
      <c r="CU603" s="172"/>
      <c r="DA603" s="172"/>
      <c r="DG603" s="172"/>
      <c r="DI603" s="172"/>
      <c r="DJ603" s="172"/>
      <c r="DK603" s="172"/>
      <c r="DL603" s="172"/>
      <c r="DM603" s="172"/>
      <c r="DN603" s="172"/>
      <c r="DO603" s="172"/>
      <c r="DP603" s="172"/>
      <c r="DQ603" s="172"/>
      <c r="DR603" s="172"/>
      <c r="DS603" s="172"/>
      <c r="DT603" s="172"/>
      <c r="DU603" s="172"/>
      <c r="DV603" s="172"/>
      <c r="DW603" s="172"/>
      <c r="DX603" s="172"/>
      <c r="DZ603" s="172"/>
      <c r="EA603" s="172"/>
      <c r="EK603" s="172"/>
      <c r="EL603" s="172"/>
      <c r="EM603" s="172"/>
      <c r="EN603" s="172"/>
      <c r="EO603" s="172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  <c r="AMK603"/>
      <c r="AML603"/>
      <c r="AMM603"/>
      <c r="AMN603"/>
      <c r="AMO603"/>
      <c r="AMP603"/>
      <c r="AMQ603"/>
      <c r="AMR603"/>
      <c r="AMS603"/>
      <c r="AMT603"/>
      <c r="AMU603"/>
      <c r="AMV603"/>
      <c r="AMW603"/>
      <c r="AMX603"/>
      <c r="AMY603"/>
      <c r="AMZ603"/>
      <c r="ANA603"/>
      <c r="ANB603"/>
      <c r="ANC603"/>
      <c r="AND603"/>
      <c r="ANE603"/>
      <c r="ANF603"/>
      <c r="ANG603"/>
      <c r="ANH603"/>
      <c r="ANI603"/>
      <c r="ANJ603"/>
    </row>
    <row r="604" spans="1:1050" x14ac:dyDescent="0.2">
      <c r="A604" s="694"/>
      <c r="D604" s="172"/>
      <c r="E604" s="172"/>
      <c r="F604" s="172"/>
      <c r="G604" s="172"/>
      <c r="H604" s="172"/>
      <c r="J604" s="172"/>
      <c r="K604" s="172"/>
      <c r="L604" s="172"/>
      <c r="M604" s="172"/>
      <c r="N604" s="172"/>
      <c r="O604" s="172"/>
      <c r="P604" s="172"/>
      <c r="Q604" s="172"/>
      <c r="R604" s="172"/>
      <c r="S604" s="172"/>
      <c r="T604" s="172"/>
      <c r="U604" s="172"/>
      <c r="V604" s="172"/>
      <c r="W604" s="172"/>
      <c r="X604" s="172"/>
      <c r="Y604" s="172"/>
      <c r="Z604" s="172"/>
      <c r="AA604" s="172"/>
      <c r="AB604" s="172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172"/>
      <c r="AO604" s="172"/>
      <c r="AP604" s="172"/>
      <c r="AQ604" s="172"/>
      <c r="AR604" s="172"/>
      <c r="AS604" s="172"/>
      <c r="AT604" s="172"/>
      <c r="AU604" s="172"/>
      <c r="AV604" s="172"/>
      <c r="AW604" s="172"/>
      <c r="AX604" s="172"/>
      <c r="AY604" s="172"/>
      <c r="AZ604" s="172"/>
      <c r="BA604" s="172"/>
      <c r="BB604" s="172"/>
      <c r="BC604" s="172"/>
      <c r="BD604" s="172"/>
      <c r="BE604" s="172"/>
      <c r="BF604" s="172"/>
      <c r="BG604" s="172"/>
      <c r="BH604" s="172"/>
      <c r="BI604" s="172"/>
      <c r="BJ604" s="172"/>
      <c r="BK604" s="172"/>
      <c r="BL604" s="172"/>
      <c r="BM604" s="172"/>
      <c r="BN604" s="172"/>
      <c r="BO604" s="172"/>
      <c r="BP604" s="172"/>
      <c r="BQ604" s="172"/>
      <c r="BR604" s="172"/>
      <c r="BS604" s="172"/>
      <c r="BT604" s="172"/>
      <c r="BU604" s="172"/>
      <c r="BV604" s="172"/>
      <c r="BW604" s="172"/>
      <c r="BX604" s="172"/>
      <c r="BY604" s="172"/>
      <c r="BZ604" s="172"/>
      <c r="CA604" s="172"/>
      <c r="CB604" s="172"/>
      <c r="CC604" s="172"/>
      <c r="CD604" s="172"/>
      <c r="CE604" s="172"/>
      <c r="CF604" s="172"/>
      <c r="CG604" s="172"/>
      <c r="CH604" s="172"/>
      <c r="CI604" s="172"/>
      <c r="CJ604" s="172"/>
      <c r="CK604" s="172"/>
      <c r="CL604" s="172"/>
      <c r="CM604" s="172"/>
      <c r="CN604" s="172"/>
      <c r="CO604" s="172"/>
      <c r="CP604" s="172"/>
      <c r="CQ604" s="172"/>
      <c r="CR604" s="172"/>
      <c r="CS604" s="172"/>
      <c r="CT604" s="172"/>
      <c r="CU604" s="172"/>
      <c r="DA604" s="172"/>
      <c r="DG604" s="172"/>
      <c r="DI604" s="172"/>
      <c r="DJ604" s="172"/>
      <c r="DK604" s="172"/>
      <c r="DL604" s="172"/>
      <c r="DM604" s="172"/>
      <c r="DN604" s="172"/>
      <c r="DO604" s="172"/>
      <c r="DP604" s="172"/>
      <c r="DQ604" s="172"/>
      <c r="DR604" s="172"/>
      <c r="DS604" s="172"/>
      <c r="DT604" s="172"/>
      <c r="DU604" s="172"/>
      <c r="DV604" s="172"/>
      <c r="DW604" s="172"/>
      <c r="DX604" s="172"/>
      <c r="DZ604" s="172"/>
      <c r="EA604" s="172"/>
      <c r="EK604" s="172"/>
      <c r="EL604" s="172"/>
      <c r="EM604" s="172"/>
      <c r="EN604" s="172"/>
      <c r="EO604" s="172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  <c r="AMK604"/>
      <c r="AML604"/>
      <c r="AMM604"/>
      <c r="AMN604"/>
      <c r="AMO604"/>
      <c r="AMP604"/>
      <c r="AMQ604"/>
      <c r="AMR604"/>
      <c r="AMS604"/>
      <c r="AMT604"/>
      <c r="AMU604"/>
      <c r="AMV604"/>
      <c r="AMW604"/>
      <c r="AMX604"/>
      <c r="AMY604"/>
      <c r="AMZ604"/>
      <c r="ANA604"/>
      <c r="ANB604"/>
      <c r="ANC604"/>
      <c r="AND604"/>
      <c r="ANE604"/>
      <c r="ANF604"/>
      <c r="ANG604"/>
      <c r="ANH604"/>
      <c r="ANI604"/>
      <c r="ANJ604"/>
    </row>
    <row r="605" spans="1:1050" x14ac:dyDescent="0.2">
      <c r="A605" s="694"/>
      <c r="D605" s="172"/>
      <c r="E605" s="172"/>
      <c r="F605" s="172"/>
      <c r="G605" s="172"/>
      <c r="H605" s="172"/>
      <c r="J605" s="172"/>
      <c r="K605" s="172"/>
      <c r="L605" s="172"/>
      <c r="M605" s="172"/>
      <c r="N605" s="172"/>
      <c r="O605" s="172"/>
      <c r="P605" s="172"/>
      <c r="Q605" s="172"/>
      <c r="R605" s="172"/>
      <c r="S605" s="172"/>
      <c r="T605" s="172"/>
      <c r="U605" s="172"/>
      <c r="V605" s="172"/>
      <c r="W605" s="172"/>
      <c r="X605" s="172"/>
      <c r="Y605" s="172"/>
      <c r="Z605" s="172"/>
      <c r="AA605" s="172"/>
      <c r="AB605" s="172"/>
      <c r="AC605" s="172"/>
      <c r="AD605" s="172"/>
      <c r="AE605" s="172"/>
      <c r="AF605" s="172"/>
      <c r="AG605" s="172"/>
      <c r="AH605" s="172"/>
      <c r="AI605" s="172"/>
      <c r="AJ605" s="172"/>
      <c r="AK605" s="172"/>
      <c r="AL605" s="172"/>
      <c r="AM605" s="172"/>
      <c r="AN605" s="172"/>
      <c r="AO605" s="172"/>
      <c r="AP605" s="172"/>
      <c r="AQ605" s="172"/>
      <c r="AR605" s="172"/>
      <c r="AS605" s="172"/>
      <c r="AT605" s="172"/>
      <c r="AU605" s="172"/>
      <c r="AV605" s="172"/>
      <c r="AW605" s="172"/>
      <c r="AX605" s="172"/>
      <c r="AY605" s="172"/>
      <c r="AZ605" s="172"/>
      <c r="BA605" s="172"/>
      <c r="BB605" s="172"/>
      <c r="BC605" s="172"/>
      <c r="BD605" s="172"/>
      <c r="BE605" s="172"/>
      <c r="BF605" s="172"/>
      <c r="BG605" s="172"/>
      <c r="BH605" s="172"/>
      <c r="BI605" s="172"/>
      <c r="BJ605" s="172"/>
      <c r="BK605" s="172"/>
      <c r="BL605" s="172"/>
      <c r="BM605" s="172"/>
      <c r="BN605" s="172"/>
      <c r="BO605" s="172"/>
      <c r="BP605" s="172"/>
      <c r="BQ605" s="172"/>
      <c r="BR605" s="172"/>
      <c r="BS605" s="172"/>
      <c r="BT605" s="172"/>
      <c r="BU605" s="172"/>
      <c r="BV605" s="172"/>
      <c r="BW605" s="172"/>
      <c r="BX605" s="172"/>
      <c r="BY605" s="172"/>
      <c r="BZ605" s="172"/>
      <c r="CA605" s="172"/>
      <c r="CB605" s="172"/>
      <c r="CC605" s="172"/>
      <c r="CD605" s="172"/>
      <c r="CE605" s="172"/>
      <c r="CF605" s="172"/>
      <c r="CG605" s="172"/>
      <c r="CH605" s="172"/>
      <c r="CI605" s="172"/>
      <c r="CJ605" s="172"/>
      <c r="CK605" s="172"/>
      <c r="CL605" s="172"/>
      <c r="CM605" s="172"/>
      <c r="CN605" s="172"/>
      <c r="CO605" s="172"/>
      <c r="CP605" s="172"/>
      <c r="CQ605" s="172"/>
      <c r="CR605" s="172"/>
      <c r="CS605" s="172"/>
      <c r="CT605" s="172"/>
      <c r="CU605" s="172"/>
      <c r="DA605" s="172"/>
      <c r="DG605" s="172"/>
      <c r="DI605" s="172"/>
      <c r="DJ605" s="172"/>
      <c r="DK605" s="172"/>
      <c r="DL605" s="172"/>
      <c r="DM605" s="172"/>
      <c r="DN605" s="172"/>
      <c r="DO605" s="172"/>
      <c r="DP605" s="172"/>
      <c r="DQ605" s="172"/>
      <c r="DR605" s="172"/>
      <c r="DS605" s="172"/>
      <c r="DT605" s="172"/>
      <c r="DU605" s="172"/>
      <c r="DV605" s="172"/>
      <c r="DW605" s="172"/>
      <c r="DX605" s="172"/>
      <c r="DZ605" s="172"/>
      <c r="EA605" s="172"/>
      <c r="EK605" s="172"/>
      <c r="EL605" s="172"/>
      <c r="EM605" s="172"/>
      <c r="EN605" s="172"/>
      <c r="EO605" s="172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  <c r="AMK605"/>
      <c r="AML605"/>
      <c r="AMM605"/>
      <c r="AMN605"/>
      <c r="AMO605"/>
      <c r="AMP605"/>
      <c r="AMQ605"/>
      <c r="AMR605"/>
      <c r="AMS605"/>
      <c r="AMT605"/>
      <c r="AMU605"/>
      <c r="AMV605"/>
      <c r="AMW605"/>
      <c r="AMX605"/>
      <c r="AMY605"/>
      <c r="AMZ605"/>
      <c r="ANA605"/>
      <c r="ANB605"/>
      <c r="ANC605"/>
      <c r="AND605"/>
      <c r="ANE605"/>
      <c r="ANF605"/>
      <c r="ANG605"/>
      <c r="ANH605"/>
      <c r="ANI605"/>
      <c r="ANJ605"/>
    </row>
    <row r="606" spans="1:1050" x14ac:dyDescent="0.2">
      <c r="A606" s="694"/>
      <c r="D606" s="172"/>
      <c r="E606" s="172"/>
      <c r="F606" s="172"/>
      <c r="G606" s="172"/>
      <c r="H606" s="172"/>
      <c r="J606" s="172"/>
      <c r="K606" s="172"/>
      <c r="L606" s="172"/>
      <c r="M606" s="172"/>
      <c r="N606" s="172"/>
      <c r="O606" s="172"/>
      <c r="P606" s="172"/>
      <c r="Q606" s="172"/>
      <c r="R606" s="172"/>
      <c r="S606" s="172"/>
      <c r="T606" s="172"/>
      <c r="U606" s="172"/>
      <c r="V606" s="172"/>
      <c r="W606" s="172"/>
      <c r="X606" s="172"/>
      <c r="Y606" s="172"/>
      <c r="Z606" s="172"/>
      <c r="AA606" s="172"/>
      <c r="AB606" s="172"/>
      <c r="AC606" s="172"/>
      <c r="AD606" s="172"/>
      <c r="AE606" s="172"/>
      <c r="AF606" s="172"/>
      <c r="AG606" s="172"/>
      <c r="AH606" s="172"/>
      <c r="AI606" s="172"/>
      <c r="AJ606" s="172"/>
      <c r="AK606" s="172"/>
      <c r="AL606" s="172"/>
      <c r="AM606" s="172"/>
      <c r="AN606" s="172"/>
      <c r="AO606" s="172"/>
      <c r="AP606" s="172"/>
      <c r="AQ606" s="172"/>
      <c r="AR606" s="172"/>
      <c r="AS606" s="172"/>
      <c r="AT606" s="172"/>
      <c r="AU606" s="172"/>
      <c r="AV606" s="172"/>
      <c r="AW606" s="172"/>
      <c r="AX606" s="172"/>
      <c r="AY606" s="172"/>
      <c r="AZ606" s="172"/>
      <c r="BA606" s="172"/>
      <c r="BB606" s="172"/>
      <c r="BC606" s="172"/>
      <c r="BD606" s="172"/>
      <c r="BE606" s="172"/>
      <c r="BF606" s="172"/>
      <c r="BG606" s="172"/>
      <c r="BH606" s="172"/>
      <c r="BI606" s="172"/>
      <c r="BJ606" s="172"/>
      <c r="BK606" s="172"/>
      <c r="BL606" s="172"/>
      <c r="BM606" s="172"/>
      <c r="BN606" s="172"/>
      <c r="BO606" s="172"/>
      <c r="BP606" s="172"/>
      <c r="BQ606" s="172"/>
      <c r="BR606" s="172"/>
      <c r="BS606" s="172"/>
      <c r="BT606" s="172"/>
      <c r="BU606" s="172"/>
      <c r="BV606" s="172"/>
      <c r="BW606" s="172"/>
      <c r="BX606" s="172"/>
      <c r="BY606" s="172"/>
      <c r="BZ606" s="172"/>
      <c r="CA606" s="172"/>
      <c r="CB606" s="172"/>
      <c r="CC606" s="172"/>
      <c r="CD606" s="172"/>
      <c r="CE606" s="172"/>
      <c r="CF606" s="172"/>
      <c r="CG606" s="172"/>
      <c r="CH606" s="172"/>
      <c r="CI606" s="172"/>
      <c r="CJ606" s="172"/>
      <c r="CK606" s="172"/>
      <c r="CL606" s="172"/>
      <c r="CM606" s="172"/>
      <c r="CN606" s="172"/>
      <c r="CO606" s="172"/>
      <c r="CP606" s="172"/>
      <c r="CQ606" s="172"/>
      <c r="CR606" s="172"/>
      <c r="CS606" s="172"/>
      <c r="CT606" s="172"/>
      <c r="CU606" s="172"/>
      <c r="DA606" s="172"/>
      <c r="DG606" s="172"/>
      <c r="DI606" s="172"/>
      <c r="DJ606" s="172"/>
      <c r="DK606" s="172"/>
      <c r="DL606" s="172"/>
      <c r="DM606" s="172"/>
      <c r="DN606" s="172"/>
      <c r="DO606" s="172"/>
      <c r="DP606" s="172"/>
      <c r="DQ606" s="172"/>
      <c r="DR606" s="172"/>
      <c r="DS606" s="172"/>
      <c r="DT606" s="172"/>
      <c r="DU606" s="172"/>
      <c r="DV606" s="172"/>
      <c r="DW606" s="172"/>
      <c r="DX606" s="172"/>
      <c r="DZ606" s="172"/>
      <c r="EA606" s="172"/>
      <c r="EK606" s="172"/>
      <c r="EL606" s="172"/>
      <c r="EM606" s="172"/>
      <c r="EN606" s="172"/>
      <c r="EO606" s="172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  <c r="AMK606"/>
      <c r="AML606"/>
      <c r="AMM606"/>
      <c r="AMN606"/>
      <c r="AMO606"/>
      <c r="AMP606"/>
      <c r="AMQ606"/>
      <c r="AMR606"/>
      <c r="AMS606"/>
      <c r="AMT606"/>
      <c r="AMU606"/>
      <c r="AMV606"/>
      <c r="AMW606"/>
      <c r="AMX606"/>
      <c r="AMY606"/>
      <c r="AMZ606"/>
      <c r="ANA606"/>
      <c r="ANB606"/>
      <c r="ANC606"/>
      <c r="AND606"/>
      <c r="ANE606"/>
      <c r="ANF606"/>
      <c r="ANG606"/>
      <c r="ANH606"/>
      <c r="ANI606"/>
      <c r="ANJ606"/>
    </row>
    <row r="607" spans="1:1050" x14ac:dyDescent="0.2">
      <c r="A607" s="694"/>
      <c r="D607" s="172"/>
      <c r="E607" s="172"/>
      <c r="F607" s="172"/>
      <c r="G607" s="172"/>
      <c r="H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2"/>
      <c r="Z607" s="172"/>
      <c r="AA607" s="172"/>
      <c r="AB607" s="172"/>
      <c r="AC607" s="172"/>
      <c r="AD607" s="172"/>
      <c r="AE607" s="172"/>
      <c r="AF607" s="172"/>
      <c r="AG607" s="172"/>
      <c r="AH607" s="172"/>
      <c r="AI607" s="172"/>
      <c r="AJ607" s="172"/>
      <c r="AK607" s="172"/>
      <c r="AL607" s="172"/>
      <c r="AM607" s="172"/>
      <c r="AN607" s="172"/>
      <c r="AO607" s="172"/>
      <c r="AP607" s="172"/>
      <c r="AQ607" s="172"/>
      <c r="AR607" s="172"/>
      <c r="AS607" s="172"/>
      <c r="AT607" s="172"/>
      <c r="AU607" s="172"/>
      <c r="AV607" s="172"/>
      <c r="AW607" s="172"/>
      <c r="AX607" s="172"/>
      <c r="AY607" s="172"/>
      <c r="AZ607" s="172"/>
      <c r="BA607" s="172"/>
      <c r="BB607" s="172"/>
      <c r="BC607" s="172"/>
      <c r="BD607" s="172"/>
      <c r="BE607" s="172"/>
      <c r="BF607" s="172"/>
      <c r="BG607" s="172"/>
      <c r="BH607" s="172"/>
      <c r="BI607" s="172"/>
      <c r="BJ607" s="172"/>
      <c r="BK607" s="172"/>
      <c r="BL607" s="172"/>
      <c r="BM607" s="172"/>
      <c r="BN607" s="172"/>
      <c r="BO607" s="172"/>
      <c r="BP607" s="172"/>
      <c r="BQ607" s="172"/>
      <c r="BR607" s="172"/>
      <c r="BS607" s="172"/>
      <c r="BT607" s="172"/>
      <c r="BU607" s="172"/>
      <c r="BV607" s="172"/>
      <c r="BW607" s="172"/>
      <c r="BX607" s="172"/>
      <c r="BY607" s="172"/>
      <c r="BZ607" s="172"/>
      <c r="CA607" s="172"/>
      <c r="CB607" s="172"/>
      <c r="CC607" s="172"/>
      <c r="CD607" s="172"/>
      <c r="CE607" s="172"/>
      <c r="CF607" s="172"/>
      <c r="CG607" s="172"/>
      <c r="CH607" s="172"/>
      <c r="CI607" s="172"/>
      <c r="CJ607" s="172"/>
      <c r="CK607" s="172"/>
      <c r="CL607" s="172"/>
      <c r="CM607" s="172"/>
      <c r="CN607" s="172"/>
      <c r="CO607" s="172"/>
      <c r="CP607" s="172"/>
      <c r="CQ607" s="172"/>
      <c r="CR607" s="172"/>
      <c r="CS607" s="172"/>
      <c r="CT607" s="172"/>
      <c r="CU607" s="172"/>
      <c r="DA607" s="172"/>
      <c r="DG607" s="172"/>
      <c r="DI607" s="172"/>
      <c r="DJ607" s="172"/>
      <c r="DK607" s="172"/>
      <c r="DL607" s="172"/>
      <c r="DM607" s="172"/>
      <c r="DN607" s="172"/>
      <c r="DO607" s="172"/>
      <c r="DP607" s="172"/>
      <c r="DQ607" s="172"/>
      <c r="DR607" s="172"/>
      <c r="DS607" s="172"/>
      <c r="DT607" s="172"/>
      <c r="DU607" s="172"/>
      <c r="DV607" s="172"/>
      <c r="DW607" s="172"/>
      <c r="DX607" s="172"/>
      <c r="DZ607" s="172"/>
      <c r="EA607" s="172"/>
      <c r="EK607" s="172"/>
      <c r="EL607" s="172"/>
      <c r="EM607" s="172"/>
      <c r="EN607" s="172"/>
      <c r="EO607" s="172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  <c r="AMK607"/>
      <c r="AML607"/>
      <c r="AMM607"/>
      <c r="AMN607"/>
      <c r="AMO607"/>
      <c r="AMP607"/>
      <c r="AMQ607"/>
      <c r="AMR607"/>
      <c r="AMS607"/>
      <c r="AMT607"/>
      <c r="AMU607"/>
      <c r="AMV607"/>
      <c r="AMW607"/>
      <c r="AMX607"/>
      <c r="AMY607"/>
      <c r="AMZ607"/>
      <c r="ANA607"/>
      <c r="ANB607"/>
      <c r="ANC607"/>
      <c r="AND607"/>
      <c r="ANE607"/>
      <c r="ANF607"/>
      <c r="ANG607"/>
      <c r="ANH607"/>
      <c r="ANI607"/>
      <c r="ANJ607"/>
    </row>
    <row r="608" spans="1:1050" x14ac:dyDescent="0.2">
      <c r="A608" s="694"/>
      <c r="D608" s="172"/>
      <c r="E608" s="172"/>
      <c r="F608" s="172"/>
      <c r="G608" s="172"/>
      <c r="H608" s="172"/>
      <c r="J608" s="172"/>
      <c r="K608" s="172"/>
      <c r="L608" s="172"/>
      <c r="M608" s="172"/>
      <c r="N608" s="172"/>
      <c r="O608" s="172"/>
      <c r="P608" s="172"/>
      <c r="Q608" s="172"/>
      <c r="R608" s="172"/>
      <c r="S608" s="172"/>
      <c r="T608" s="172"/>
      <c r="U608" s="172"/>
      <c r="V608" s="172"/>
      <c r="W608" s="172"/>
      <c r="X608" s="172"/>
      <c r="Y608" s="172"/>
      <c r="Z608" s="172"/>
      <c r="AA608" s="172"/>
      <c r="AB608" s="172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172"/>
      <c r="AO608" s="172"/>
      <c r="AP608" s="172"/>
      <c r="AQ608" s="172"/>
      <c r="AR608" s="172"/>
      <c r="AS608" s="172"/>
      <c r="AT608" s="172"/>
      <c r="AU608" s="172"/>
      <c r="AV608" s="172"/>
      <c r="AW608" s="172"/>
      <c r="AX608" s="172"/>
      <c r="AY608" s="172"/>
      <c r="AZ608" s="172"/>
      <c r="BA608" s="172"/>
      <c r="BB608" s="172"/>
      <c r="BC608" s="172"/>
      <c r="BD608" s="172"/>
      <c r="BE608" s="172"/>
      <c r="BF608" s="172"/>
      <c r="BG608" s="172"/>
      <c r="BH608" s="172"/>
      <c r="BI608" s="172"/>
      <c r="BJ608" s="172"/>
      <c r="BK608" s="172"/>
      <c r="BL608" s="172"/>
      <c r="BM608" s="172"/>
      <c r="BN608" s="172"/>
      <c r="BO608" s="172"/>
      <c r="BP608" s="172"/>
      <c r="BQ608" s="172"/>
      <c r="BR608" s="172"/>
      <c r="BS608" s="172"/>
      <c r="BT608" s="172"/>
      <c r="BU608" s="172"/>
      <c r="BV608" s="172"/>
      <c r="BW608" s="172"/>
      <c r="BX608" s="172"/>
      <c r="BY608" s="172"/>
      <c r="BZ608" s="172"/>
      <c r="CA608" s="172"/>
      <c r="CB608" s="172"/>
      <c r="CC608" s="172"/>
      <c r="CD608" s="172"/>
      <c r="CE608" s="172"/>
      <c r="CF608" s="172"/>
      <c r="CG608" s="172"/>
      <c r="CH608" s="172"/>
      <c r="CI608" s="172"/>
      <c r="CJ608" s="172"/>
      <c r="CK608" s="172"/>
      <c r="CL608" s="172"/>
      <c r="CM608" s="172"/>
      <c r="CN608" s="172"/>
      <c r="CO608" s="172"/>
      <c r="CP608" s="172"/>
      <c r="CQ608" s="172"/>
      <c r="CR608" s="172"/>
      <c r="CS608" s="172"/>
      <c r="CT608" s="172"/>
      <c r="CU608" s="172"/>
      <c r="DA608" s="172"/>
      <c r="DG608" s="172"/>
      <c r="DI608" s="172"/>
      <c r="DJ608" s="172"/>
      <c r="DK608" s="172"/>
      <c r="DL608" s="172"/>
      <c r="DM608" s="172"/>
      <c r="DN608" s="172"/>
      <c r="DO608" s="172"/>
      <c r="DP608" s="172"/>
      <c r="DQ608" s="172"/>
      <c r="DR608" s="172"/>
      <c r="DS608" s="172"/>
      <c r="DT608" s="172"/>
      <c r="DU608" s="172"/>
      <c r="DV608" s="172"/>
      <c r="DW608" s="172"/>
      <c r="DX608" s="172"/>
      <c r="DZ608" s="172"/>
      <c r="EA608" s="172"/>
      <c r="EK608" s="172"/>
      <c r="EL608" s="172"/>
      <c r="EM608" s="172"/>
      <c r="EN608" s="172"/>
      <c r="EO608" s="172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  <c r="AML608"/>
      <c r="AMM608"/>
      <c r="AMN608"/>
      <c r="AMO608"/>
      <c r="AMP608"/>
      <c r="AMQ608"/>
      <c r="AMR608"/>
      <c r="AMS608"/>
      <c r="AMT608"/>
      <c r="AMU608"/>
      <c r="AMV608"/>
      <c r="AMW608"/>
      <c r="AMX608"/>
      <c r="AMY608"/>
      <c r="AMZ608"/>
      <c r="ANA608"/>
      <c r="ANB608"/>
      <c r="ANC608"/>
      <c r="AND608"/>
      <c r="ANE608"/>
      <c r="ANF608"/>
      <c r="ANG608"/>
      <c r="ANH608"/>
      <c r="ANI608"/>
      <c r="ANJ608"/>
    </row>
    <row r="609" spans="1:1050" x14ac:dyDescent="0.2">
      <c r="A609" s="694"/>
      <c r="D609" s="172"/>
      <c r="E609" s="172"/>
      <c r="F609" s="172"/>
      <c r="G609" s="172"/>
      <c r="H609" s="172"/>
      <c r="J609" s="172"/>
      <c r="K609" s="172"/>
      <c r="L609" s="172"/>
      <c r="M609" s="172"/>
      <c r="N609" s="172"/>
      <c r="O609" s="172"/>
      <c r="P609" s="172"/>
      <c r="Q609" s="172"/>
      <c r="R609" s="172"/>
      <c r="S609" s="172"/>
      <c r="T609" s="172"/>
      <c r="U609" s="172"/>
      <c r="V609" s="172"/>
      <c r="W609" s="172"/>
      <c r="X609" s="172"/>
      <c r="Y609" s="172"/>
      <c r="Z609" s="172"/>
      <c r="AA609" s="172"/>
      <c r="AB609" s="172"/>
      <c r="AC609" s="172"/>
      <c r="AD609" s="172"/>
      <c r="AE609" s="172"/>
      <c r="AF609" s="172"/>
      <c r="AG609" s="172"/>
      <c r="AH609" s="172"/>
      <c r="AI609" s="172"/>
      <c r="AJ609" s="172"/>
      <c r="AK609" s="172"/>
      <c r="AL609" s="172"/>
      <c r="AM609" s="172"/>
      <c r="AN609" s="172"/>
      <c r="AO609" s="172"/>
      <c r="AP609" s="172"/>
      <c r="AQ609" s="172"/>
      <c r="AR609" s="172"/>
      <c r="AS609" s="172"/>
      <c r="AT609" s="172"/>
      <c r="AU609" s="172"/>
      <c r="AV609" s="172"/>
      <c r="AW609" s="172"/>
      <c r="AX609" s="172"/>
      <c r="AY609" s="172"/>
      <c r="AZ609" s="172"/>
      <c r="BA609" s="172"/>
      <c r="BB609" s="172"/>
      <c r="BC609" s="172"/>
      <c r="BD609" s="172"/>
      <c r="BE609" s="172"/>
      <c r="BF609" s="172"/>
      <c r="BG609" s="172"/>
      <c r="BH609" s="172"/>
      <c r="BI609" s="172"/>
      <c r="BJ609" s="172"/>
      <c r="BK609" s="172"/>
      <c r="BL609" s="172"/>
      <c r="BM609" s="172"/>
      <c r="BN609" s="172"/>
      <c r="BO609" s="172"/>
      <c r="BP609" s="172"/>
      <c r="BQ609" s="172"/>
      <c r="BR609" s="172"/>
      <c r="BS609" s="172"/>
      <c r="BT609" s="172"/>
      <c r="BU609" s="172"/>
      <c r="BV609" s="172"/>
      <c r="BW609" s="172"/>
      <c r="BX609" s="172"/>
      <c r="BY609" s="172"/>
      <c r="BZ609" s="172"/>
      <c r="CA609" s="172"/>
      <c r="CB609" s="172"/>
      <c r="CC609" s="172"/>
      <c r="CD609" s="172"/>
      <c r="CE609" s="172"/>
      <c r="CF609" s="172"/>
      <c r="CG609" s="172"/>
      <c r="CH609" s="172"/>
      <c r="CI609" s="172"/>
      <c r="CJ609" s="172"/>
      <c r="CK609" s="172"/>
      <c r="CL609" s="172"/>
      <c r="CM609" s="172"/>
      <c r="CN609" s="172"/>
      <c r="CO609" s="172"/>
      <c r="CP609" s="172"/>
      <c r="CQ609" s="172"/>
      <c r="CR609" s="172"/>
      <c r="CS609" s="172"/>
      <c r="CT609" s="172"/>
      <c r="CU609" s="172"/>
      <c r="DA609" s="172"/>
      <c r="DG609" s="172"/>
      <c r="DI609" s="172"/>
      <c r="DJ609" s="172"/>
      <c r="DK609" s="172"/>
      <c r="DL609" s="172"/>
      <c r="DM609" s="172"/>
      <c r="DN609" s="172"/>
      <c r="DO609" s="172"/>
      <c r="DP609" s="172"/>
      <c r="DQ609" s="172"/>
      <c r="DR609" s="172"/>
      <c r="DS609" s="172"/>
      <c r="DT609" s="172"/>
      <c r="DU609" s="172"/>
      <c r="DV609" s="172"/>
      <c r="DW609" s="172"/>
      <c r="DX609" s="172"/>
      <c r="DZ609" s="172"/>
      <c r="EA609" s="172"/>
      <c r="EK609" s="172"/>
      <c r="EL609" s="172"/>
      <c r="EM609" s="172"/>
      <c r="EN609" s="172"/>
      <c r="EO609" s="172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  <c r="AML609"/>
      <c r="AMM609"/>
      <c r="AMN609"/>
      <c r="AMO609"/>
      <c r="AMP609"/>
      <c r="AMQ609"/>
      <c r="AMR609"/>
      <c r="AMS609"/>
      <c r="AMT609"/>
      <c r="AMU609"/>
      <c r="AMV609"/>
      <c r="AMW609"/>
      <c r="AMX609"/>
      <c r="AMY609"/>
      <c r="AMZ609"/>
      <c r="ANA609"/>
      <c r="ANB609"/>
      <c r="ANC609"/>
      <c r="AND609"/>
      <c r="ANE609"/>
      <c r="ANF609"/>
      <c r="ANG609"/>
      <c r="ANH609"/>
      <c r="ANI609"/>
      <c r="ANJ609"/>
    </row>
    <row r="610" spans="1:1050" x14ac:dyDescent="0.2">
      <c r="A610" s="694"/>
      <c r="D610" s="172"/>
      <c r="E610" s="172"/>
      <c r="F610" s="172"/>
      <c r="G610" s="172"/>
      <c r="H610" s="172"/>
      <c r="J610" s="172"/>
      <c r="K610" s="172"/>
      <c r="L610" s="172"/>
      <c r="M610" s="172"/>
      <c r="N610" s="172"/>
      <c r="O610" s="172"/>
      <c r="P610" s="172"/>
      <c r="Q610" s="172"/>
      <c r="R610" s="172"/>
      <c r="S610" s="172"/>
      <c r="T610" s="172"/>
      <c r="U610" s="172"/>
      <c r="V610" s="172"/>
      <c r="W610" s="172"/>
      <c r="X610" s="172"/>
      <c r="Y610" s="172"/>
      <c r="Z610" s="172"/>
      <c r="AA610" s="172"/>
      <c r="AB610" s="172"/>
      <c r="AC610" s="172"/>
      <c r="AD610" s="172"/>
      <c r="AE610" s="172"/>
      <c r="AF610" s="172"/>
      <c r="AG610" s="172"/>
      <c r="AH610" s="172"/>
      <c r="AI610" s="172"/>
      <c r="AJ610" s="172"/>
      <c r="AK610" s="172"/>
      <c r="AL610" s="172"/>
      <c r="AM610" s="172"/>
      <c r="AN610" s="172"/>
      <c r="AO610" s="172"/>
      <c r="AP610" s="172"/>
      <c r="AQ610" s="172"/>
      <c r="AR610" s="172"/>
      <c r="AS610" s="172"/>
      <c r="AT610" s="172"/>
      <c r="AU610" s="172"/>
      <c r="AV610" s="172"/>
      <c r="AW610" s="172"/>
      <c r="AX610" s="172"/>
      <c r="AY610" s="172"/>
      <c r="AZ610" s="172"/>
      <c r="BA610" s="172"/>
      <c r="BB610" s="172"/>
      <c r="BC610" s="172"/>
      <c r="BD610" s="172"/>
      <c r="BE610" s="172"/>
      <c r="BF610" s="172"/>
      <c r="BG610" s="172"/>
      <c r="BH610" s="172"/>
      <c r="BI610" s="172"/>
      <c r="BJ610" s="172"/>
      <c r="BK610" s="172"/>
      <c r="BL610" s="172"/>
      <c r="BM610" s="172"/>
      <c r="BN610" s="172"/>
      <c r="BO610" s="172"/>
      <c r="BP610" s="172"/>
      <c r="BQ610" s="172"/>
      <c r="BR610" s="172"/>
      <c r="BS610" s="172"/>
      <c r="BT610" s="172"/>
      <c r="BU610" s="172"/>
      <c r="BV610" s="172"/>
      <c r="BW610" s="172"/>
      <c r="BX610" s="172"/>
      <c r="BY610" s="172"/>
      <c r="BZ610" s="172"/>
      <c r="CA610" s="172"/>
      <c r="CB610" s="172"/>
      <c r="CC610" s="172"/>
      <c r="CD610" s="172"/>
      <c r="CE610" s="172"/>
      <c r="CF610" s="172"/>
      <c r="CG610" s="172"/>
      <c r="CH610" s="172"/>
      <c r="CI610" s="172"/>
      <c r="CJ610" s="172"/>
      <c r="CK610" s="172"/>
      <c r="CL610" s="172"/>
      <c r="CM610" s="172"/>
      <c r="CN610" s="172"/>
      <c r="CO610" s="172"/>
      <c r="CP610" s="172"/>
      <c r="CQ610" s="172"/>
      <c r="CR610" s="172"/>
      <c r="CS610" s="172"/>
      <c r="CT610" s="172"/>
      <c r="CU610" s="172"/>
      <c r="DA610" s="172"/>
      <c r="DG610" s="172"/>
      <c r="DI610" s="172"/>
      <c r="DJ610" s="172"/>
      <c r="DK610" s="172"/>
      <c r="DL610" s="172"/>
      <c r="DM610" s="172"/>
      <c r="DN610" s="172"/>
      <c r="DO610" s="172"/>
      <c r="DP610" s="172"/>
      <c r="DQ610" s="172"/>
      <c r="DR610" s="172"/>
      <c r="DS610" s="172"/>
      <c r="DT610" s="172"/>
      <c r="DU610" s="172"/>
      <c r="DV610" s="172"/>
      <c r="DW610" s="172"/>
      <c r="DX610" s="172"/>
      <c r="DZ610" s="172"/>
      <c r="EA610" s="172"/>
      <c r="EK610" s="172"/>
      <c r="EL610" s="172"/>
      <c r="EM610" s="172"/>
      <c r="EN610" s="172"/>
      <c r="EO610" s="172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  <c r="AMK610"/>
      <c r="AML610"/>
      <c r="AMM610"/>
      <c r="AMN610"/>
      <c r="AMO610"/>
      <c r="AMP610"/>
      <c r="AMQ610"/>
      <c r="AMR610"/>
      <c r="AMS610"/>
      <c r="AMT610"/>
      <c r="AMU610"/>
      <c r="AMV610"/>
      <c r="AMW610"/>
      <c r="AMX610"/>
      <c r="AMY610"/>
      <c r="AMZ610"/>
      <c r="ANA610"/>
      <c r="ANB610"/>
      <c r="ANC610"/>
      <c r="AND610"/>
      <c r="ANE610"/>
      <c r="ANF610"/>
      <c r="ANG610"/>
      <c r="ANH610"/>
      <c r="ANI610"/>
      <c r="ANJ610"/>
    </row>
    <row r="611" spans="1:1050" x14ac:dyDescent="0.2">
      <c r="A611" s="694"/>
      <c r="D611" s="172"/>
      <c r="E611" s="172"/>
      <c r="F611" s="172"/>
      <c r="G611" s="172"/>
      <c r="H611" s="172"/>
      <c r="J611" s="172"/>
      <c r="K611" s="172"/>
      <c r="L611" s="172"/>
      <c r="M611" s="172"/>
      <c r="N611" s="172"/>
      <c r="O611" s="172"/>
      <c r="P611" s="172"/>
      <c r="Q611" s="172"/>
      <c r="R611" s="172"/>
      <c r="S611" s="172"/>
      <c r="T611" s="172"/>
      <c r="U611" s="172"/>
      <c r="V611" s="172"/>
      <c r="W611" s="172"/>
      <c r="X611" s="172"/>
      <c r="Y611" s="172"/>
      <c r="Z611" s="172"/>
      <c r="AA611" s="172"/>
      <c r="AB611" s="172"/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172"/>
      <c r="AO611" s="172"/>
      <c r="AP611" s="172"/>
      <c r="AQ611" s="172"/>
      <c r="AR611" s="172"/>
      <c r="AS611" s="172"/>
      <c r="AT611" s="172"/>
      <c r="AU611" s="172"/>
      <c r="AV611" s="172"/>
      <c r="AW611" s="172"/>
      <c r="AX611" s="172"/>
      <c r="AY611" s="172"/>
      <c r="AZ611" s="172"/>
      <c r="BA611" s="172"/>
      <c r="BB611" s="172"/>
      <c r="BC611" s="172"/>
      <c r="BD611" s="172"/>
      <c r="BE611" s="172"/>
      <c r="BF611" s="172"/>
      <c r="BG611" s="172"/>
      <c r="BH611" s="172"/>
      <c r="BI611" s="172"/>
      <c r="BJ611" s="172"/>
      <c r="BK611" s="172"/>
      <c r="BL611" s="172"/>
      <c r="BM611" s="172"/>
      <c r="BN611" s="172"/>
      <c r="BO611" s="172"/>
      <c r="BP611" s="172"/>
      <c r="BQ611" s="172"/>
      <c r="BR611" s="172"/>
      <c r="BS611" s="172"/>
      <c r="BT611" s="172"/>
      <c r="BU611" s="172"/>
      <c r="BV611" s="172"/>
      <c r="BW611" s="172"/>
      <c r="BX611" s="172"/>
      <c r="BY611" s="172"/>
      <c r="BZ611" s="172"/>
      <c r="CA611" s="172"/>
      <c r="CB611" s="172"/>
      <c r="CC611" s="172"/>
      <c r="CD611" s="172"/>
      <c r="CE611" s="172"/>
      <c r="CF611" s="172"/>
      <c r="CG611" s="172"/>
      <c r="CH611" s="172"/>
      <c r="CI611" s="172"/>
      <c r="CJ611" s="172"/>
      <c r="CK611" s="172"/>
      <c r="CL611" s="172"/>
      <c r="CM611" s="172"/>
      <c r="CN611" s="172"/>
      <c r="CO611" s="172"/>
      <c r="CP611" s="172"/>
      <c r="CQ611" s="172"/>
      <c r="CR611" s="172"/>
      <c r="CS611" s="172"/>
      <c r="CT611" s="172"/>
      <c r="CU611" s="172"/>
      <c r="DA611" s="172"/>
      <c r="DG611" s="172"/>
      <c r="DI611" s="172"/>
      <c r="DJ611" s="172"/>
      <c r="DK611" s="172"/>
      <c r="DL611" s="172"/>
      <c r="DM611" s="172"/>
      <c r="DN611" s="172"/>
      <c r="DO611" s="172"/>
      <c r="DP611" s="172"/>
      <c r="DQ611" s="172"/>
      <c r="DR611" s="172"/>
      <c r="DS611" s="172"/>
      <c r="DT611" s="172"/>
      <c r="DU611" s="172"/>
      <c r="DV611" s="172"/>
      <c r="DW611" s="172"/>
      <c r="DX611" s="172"/>
      <c r="DZ611" s="172"/>
      <c r="EA611" s="172"/>
      <c r="EK611" s="172"/>
      <c r="EL611" s="172"/>
      <c r="EM611" s="172"/>
      <c r="EN611" s="172"/>
      <c r="EO611" s="172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  <c r="AML611"/>
      <c r="AMM611"/>
      <c r="AMN611"/>
      <c r="AMO611"/>
      <c r="AMP611"/>
      <c r="AMQ611"/>
      <c r="AMR611"/>
      <c r="AMS611"/>
      <c r="AMT611"/>
      <c r="AMU611"/>
      <c r="AMV611"/>
      <c r="AMW611"/>
      <c r="AMX611"/>
      <c r="AMY611"/>
      <c r="AMZ611"/>
      <c r="ANA611"/>
      <c r="ANB611"/>
      <c r="ANC611"/>
      <c r="AND611"/>
      <c r="ANE611"/>
      <c r="ANF611"/>
      <c r="ANG611"/>
      <c r="ANH611"/>
      <c r="ANI611"/>
      <c r="ANJ611"/>
    </row>
    <row r="612" spans="1:1050" x14ac:dyDescent="0.2">
      <c r="A612" s="694"/>
      <c r="D612" s="172"/>
      <c r="E612" s="172"/>
      <c r="F612" s="172"/>
      <c r="G612" s="172"/>
      <c r="H612" s="172"/>
      <c r="J612" s="172"/>
      <c r="K612" s="172"/>
      <c r="L612" s="172"/>
      <c r="M612" s="172"/>
      <c r="N612" s="172"/>
      <c r="O612" s="172"/>
      <c r="P612" s="172"/>
      <c r="Q612" s="172"/>
      <c r="R612" s="172"/>
      <c r="S612" s="172"/>
      <c r="T612" s="172"/>
      <c r="U612" s="172"/>
      <c r="V612" s="172"/>
      <c r="W612" s="172"/>
      <c r="X612" s="172"/>
      <c r="Y612" s="172"/>
      <c r="Z612" s="172"/>
      <c r="AA612" s="172"/>
      <c r="AB612" s="172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172"/>
      <c r="AO612" s="172"/>
      <c r="AP612" s="172"/>
      <c r="AQ612" s="172"/>
      <c r="AR612" s="172"/>
      <c r="AS612" s="172"/>
      <c r="AT612" s="172"/>
      <c r="AU612" s="172"/>
      <c r="AV612" s="172"/>
      <c r="AW612" s="172"/>
      <c r="AX612" s="172"/>
      <c r="AY612" s="172"/>
      <c r="AZ612" s="172"/>
      <c r="BA612" s="172"/>
      <c r="BB612" s="172"/>
      <c r="BC612" s="172"/>
      <c r="BD612" s="172"/>
      <c r="BE612" s="172"/>
      <c r="BF612" s="172"/>
      <c r="BG612" s="172"/>
      <c r="BH612" s="172"/>
      <c r="BI612" s="172"/>
      <c r="BJ612" s="172"/>
      <c r="BK612" s="172"/>
      <c r="BL612" s="172"/>
      <c r="BM612" s="172"/>
      <c r="BN612" s="172"/>
      <c r="BO612" s="172"/>
      <c r="BP612" s="172"/>
      <c r="BQ612" s="172"/>
      <c r="BR612" s="172"/>
      <c r="BS612" s="172"/>
      <c r="BT612" s="172"/>
      <c r="BU612" s="172"/>
      <c r="BV612" s="172"/>
      <c r="BW612" s="172"/>
      <c r="BX612" s="172"/>
      <c r="BY612" s="172"/>
      <c r="BZ612" s="172"/>
      <c r="CA612" s="172"/>
      <c r="CB612" s="172"/>
      <c r="CC612" s="172"/>
      <c r="CD612" s="172"/>
      <c r="CE612" s="172"/>
      <c r="CF612" s="172"/>
      <c r="CG612" s="172"/>
      <c r="CH612" s="172"/>
      <c r="CI612" s="172"/>
      <c r="CJ612" s="172"/>
      <c r="CK612" s="172"/>
      <c r="CL612" s="172"/>
      <c r="CM612" s="172"/>
      <c r="CN612" s="172"/>
      <c r="CO612" s="172"/>
      <c r="CP612" s="172"/>
      <c r="CQ612" s="172"/>
      <c r="CR612" s="172"/>
      <c r="CS612" s="172"/>
      <c r="CT612" s="172"/>
      <c r="CU612" s="172"/>
      <c r="DA612" s="172"/>
      <c r="DG612" s="172"/>
      <c r="DI612" s="172"/>
      <c r="DJ612" s="172"/>
      <c r="DK612" s="172"/>
      <c r="DL612" s="172"/>
      <c r="DM612" s="172"/>
      <c r="DN612" s="172"/>
      <c r="DO612" s="172"/>
      <c r="DP612" s="172"/>
      <c r="DQ612" s="172"/>
      <c r="DR612" s="172"/>
      <c r="DS612" s="172"/>
      <c r="DT612" s="172"/>
      <c r="DU612" s="172"/>
      <c r="DV612" s="172"/>
      <c r="DW612" s="172"/>
      <c r="DX612" s="172"/>
      <c r="DZ612" s="172"/>
      <c r="EA612" s="172"/>
      <c r="EK612" s="172"/>
      <c r="EL612" s="172"/>
      <c r="EM612" s="172"/>
      <c r="EN612" s="172"/>
      <c r="EO612" s="17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  <c r="AML612"/>
      <c r="AMM612"/>
      <c r="AMN612"/>
      <c r="AMO612"/>
      <c r="AMP612"/>
      <c r="AMQ612"/>
      <c r="AMR612"/>
      <c r="AMS612"/>
      <c r="AMT612"/>
      <c r="AMU612"/>
      <c r="AMV612"/>
      <c r="AMW612"/>
      <c r="AMX612"/>
      <c r="AMY612"/>
      <c r="AMZ612"/>
      <c r="ANA612"/>
      <c r="ANB612"/>
      <c r="ANC612"/>
      <c r="AND612"/>
      <c r="ANE612"/>
      <c r="ANF612"/>
      <c r="ANG612"/>
      <c r="ANH612"/>
      <c r="ANI612"/>
      <c r="ANJ612"/>
    </row>
    <row r="613" spans="1:1050" x14ac:dyDescent="0.2">
      <c r="A613" s="694"/>
      <c r="D613" s="172"/>
      <c r="E613" s="172"/>
      <c r="F613" s="172"/>
      <c r="G613" s="172"/>
      <c r="H613" s="172"/>
      <c r="J613" s="172"/>
      <c r="K613" s="172"/>
      <c r="L613" s="172"/>
      <c r="M613" s="172"/>
      <c r="N613" s="172"/>
      <c r="O613" s="172"/>
      <c r="P613" s="172"/>
      <c r="Q613" s="172"/>
      <c r="R613" s="172"/>
      <c r="S613" s="172"/>
      <c r="T613" s="172"/>
      <c r="U613" s="172"/>
      <c r="V613" s="172"/>
      <c r="W613" s="172"/>
      <c r="X613" s="172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2"/>
      <c r="AY613" s="172"/>
      <c r="AZ613" s="172"/>
      <c r="BA613" s="172"/>
      <c r="BB613" s="172"/>
      <c r="BC613" s="172"/>
      <c r="BD613" s="172"/>
      <c r="BE613" s="172"/>
      <c r="BF613" s="172"/>
      <c r="BG613" s="172"/>
      <c r="BH613" s="172"/>
      <c r="BI613" s="172"/>
      <c r="BJ613" s="172"/>
      <c r="BK613" s="172"/>
      <c r="BL613" s="172"/>
      <c r="BM613" s="172"/>
      <c r="BN613" s="172"/>
      <c r="BO613" s="172"/>
      <c r="BP613" s="172"/>
      <c r="BQ613" s="172"/>
      <c r="BR613" s="172"/>
      <c r="BS613" s="172"/>
      <c r="BT613" s="172"/>
      <c r="BU613" s="172"/>
      <c r="BV613" s="172"/>
      <c r="BW613" s="172"/>
      <c r="BX613" s="172"/>
      <c r="BY613" s="172"/>
      <c r="BZ613" s="172"/>
      <c r="CA613" s="172"/>
      <c r="CB613" s="172"/>
      <c r="CC613" s="172"/>
      <c r="CD613" s="172"/>
      <c r="CE613" s="172"/>
      <c r="CF613" s="172"/>
      <c r="CG613" s="172"/>
      <c r="CH613" s="172"/>
      <c r="CI613" s="172"/>
      <c r="CJ613" s="172"/>
      <c r="CK613" s="172"/>
      <c r="CL613" s="172"/>
      <c r="CM613" s="172"/>
      <c r="CN613" s="172"/>
      <c r="CO613" s="172"/>
      <c r="CP613" s="172"/>
      <c r="CQ613" s="172"/>
      <c r="CR613" s="172"/>
      <c r="CS613" s="172"/>
      <c r="CT613" s="172"/>
      <c r="CU613" s="172"/>
      <c r="DA613" s="172"/>
      <c r="DG613" s="172"/>
      <c r="DI613" s="172"/>
      <c r="DJ613" s="172"/>
      <c r="DK613" s="172"/>
      <c r="DL613" s="172"/>
      <c r="DM613" s="172"/>
      <c r="DN613" s="172"/>
      <c r="DO613" s="172"/>
      <c r="DP613" s="172"/>
      <c r="DQ613" s="172"/>
      <c r="DR613" s="172"/>
      <c r="DS613" s="172"/>
      <c r="DT613" s="172"/>
      <c r="DU613" s="172"/>
      <c r="DV613" s="172"/>
      <c r="DW613" s="172"/>
      <c r="DX613" s="172"/>
      <c r="DZ613" s="172"/>
      <c r="EA613" s="172"/>
      <c r="EK613" s="172"/>
      <c r="EL613" s="172"/>
      <c r="EM613" s="172"/>
      <c r="EN613" s="172"/>
      <c r="EO613" s="172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  <c r="AML613"/>
      <c r="AMM613"/>
      <c r="AMN613"/>
      <c r="AMO613"/>
      <c r="AMP613"/>
      <c r="AMQ613"/>
      <c r="AMR613"/>
      <c r="AMS613"/>
      <c r="AMT613"/>
      <c r="AMU613"/>
      <c r="AMV613"/>
      <c r="AMW613"/>
      <c r="AMX613"/>
      <c r="AMY613"/>
      <c r="AMZ613"/>
      <c r="ANA613"/>
      <c r="ANB613"/>
      <c r="ANC613"/>
      <c r="AND613"/>
      <c r="ANE613"/>
      <c r="ANF613"/>
      <c r="ANG613"/>
      <c r="ANH613"/>
      <c r="ANI613"/>
      <c r="ANJ613"/>
    </row>
    <row r="614" spans="1:1050" x14ac:dyDescent="0.2">
      <c r="A614" s="694"/>
      <c r="D614" s="172"/>
      <c r="E614" s="172"/>
      <c r="F614" s="172"/>
      <c r="G614" s="172"/>
      <c r="H614" s="172"/>
      <c r="J614" s="172"/>
      <c r="K614" s="172"/>
      <c r="L614" s="172"/>
      <c r="M614" s="172"/>
      <c r="N614" s="172"/>
      <c r="O614" s="172"/>
      <c r="P614" s="172"/>
      <c r="Q614" s="172"/>
      <c r="R614" s="172"/>
      <c r="S614" s="172"/>
      <c r="T614" s="172"/>
      <c r="U614" s="172"/>
      <c r="V614" s="172"/>
      <c r="W614" s="172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2"/>
      <c r="AY614" s="172"/>
      <c r="AZ614" s="172"/>
      <c r="BA614" s="172"/>
      <c r="BB614" s="172"/>
      <c r="BC614" s="172"/>
      <c r="BD614" s="172"/>
      <c r="BE614" s="172"/>
      <c r="BF614" s="172"/>
      <c r="BG614" s="172"/>
      <c r="BH614" s="172"/>
      <c r="BI614" s="172"/>
      <c r="BJ614" s="172"/>
      <c r="BK614" s="172"/>
      <c r="BL614" s="172"/>
      <c r="BM614" s="172"/>
      <c r="BN614" s="172"/>
      <c r="BO614" s="172"/>
      <c r="BP614" s="172"/>
      <c r="BQ614" s="172"/>
      <c r="BR614" s="172"/>
      <c r="BS614" s="172"/>
      <c r="BT614" s="172"/>
      <c r="BU614" s="172"/>
      <c r="BV614" s="172"/>
      <c r="BW614" s="172"/>
      <c r="BX614" s="172"/>
      <c r="BY614" s="172"/>
      <c r="BZ614" s="172"/>
      <c r="CA614" s="172"/>
      <c r="CB614" s="172"/>
      <c r="CC614" s="172"/>
      <c r="CD614" s="172"/>
      <c r="CE614" s="172"/>
      <c r="CF614" s="172"/>
      <c r="CG614" s="172"/>
      <c r="CH614" s="172"/>
      <c r="CI614" s="172"/>
      <c r="CJ614" s="172"/>
      <c r="CK614" s="172"/>
      <c r="CL614" s="172"/>
      <c r="CM614" s="172"/>
      <c r="CN614" s="172"/>
      <c r="CO614" s="172"/>
      <c r="CP614" s="172"/>
      <c r="CQ614" s="172"/>
      <c r="CR614" s="172"/>
      <c r="CS614" s="172"/>
      <c r="CT614" s="172"/>
      <c r="CU614" s="172"/>
      <c r="DA614" s="172"/>
      <c r="DG614" s="172"/>
      <c r="DI614" s="172"/>
      <c r="DJ614" s="172"/>
      <c r="DK614" s="172"/>
      <c r="DL614" s="172"/>
      <c r="DM614" s="172"/>
      <c r="DN614" s="172"/>
      <c r="DO614" s="172"/>
      <c r="DP614" s="172"/>
      <c r="DQ614" s="172"/>
      <c r="DR614" s="172"/>
      <c r="DS614" s="172"/>
      <c r="DT614" s="172"/>
      <c r="DU614" s="172"/>
      <c r="DV614" s="172"/>
      <c r="DW614" s="172"/>
      <c r="DX614" s="172"/>
      <c r="DZ614" s="172"/>
      <c r="EA614" s="172"/>
      <c r="EK614" s="172"/>
      <c r="EL614" s="172"/>
      <c r="EM614" s="172"/>
      <c r="EN614" s="172"/>
      <c r="EO614" s="172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  <c r="AML614"/>
      <c r="AMM614"/>
      <c r="AMN614"/>
      <c r="AMO614"/>
      <c r="AMP614"/>
      <c r="AMQ614"/>
      <c r="AMR614"/>
      <c r="AMS614"/>
      <c r="AMT614"/>
      <c r="AMU614"/>
      <c r="AMV614"/>
      <c r="AMW614"/>
      <c r="AMX614"/>
      <c r="AMY614"/>
      <c r="AMZ614"/>
      <c r="ANA614"/>
      <c r="ANB614"/>
      <c r="ANC614"/>
      <c r="AND614"/>
      <c r="ANE614"/>
      <c r="ANF614"/>
      <c r="ANG614"/>
      <c r="ANH614"/>
      <c r="ANI614"/>
      <c r="ANJ614"/>
    </row>
    <row r="615" spans="1:1050" x14ac:dyDescent="0.2">
      <c r="A615" s="694"/>
      <c r="D615" s="172"/>
      <c r="E615" s="172"/>
      <c r="F615" s="172"/>
      <c r="G615" s="172"/>
      <c r="H615" s="172"/>
      <c r="J615" s="172"/>
      <c r="K615" s="172"/>
      <c r="L615" s="172"/>
      <c r="M615" s="172"/>
      <c r="N615" s="172"/>
      <c r="O615" s="172"/>
      <c r="P615" s="172"/>
      <c r="Q615" s="172"/>
      <c r="R615" s="172"/>
      <c r="S615" s="172"/>
      <c r="T615" s="172"/>
      <c r="U615" s="172"/>
      <c r="V615" s="172"/>
      <c r="W615" s="172"/>
      <c r="X615" s="172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172"/>
      <c r="AQ615" s="172"/>
      <c r="AR615" s="172"/>
      <c r="AS615" s="172"/>
      <c r="AT615" s="172"/>
      <c r="AU615" s="172"/>
      <c r="AV615" s="172"/>
      <c r="AW615" s="172"/>
      <c r="AX615" s="172"/>
      <c r="AY615" s="172"/>
      <c r="AZ615" s="172"/>
      <c r="BA615" s="172"/>
      <c r="BB615" s="172"/>
      <c r="BC615" s="172"/>
      <c r="BD615" s="172"/>
      <c r="BE615" s="172"/>
      <c r="BF615" s="172"/>
      <c r="BG615" s="172"/>
      <c r="BH615" s="172"/>
      <c r="BI615" s="172"/>
      <c r="BJ615" s="172"/>
      <c r="BK615" s="172"/>
      <c r="BL615" s="172"/>
      <c r="BM615" s="172"/>
      <c r="BN615" s="172"/>
      <c r="BO615" s="172"/>
      <c r="BP615" s="172"/>
      <c r="BQ615" s="172"/>
      <c r="BR615" s="172"/>
      <c r="BS615" s="172"/>
      <c r="BT615" s="172"/>
      <c r="BU615" s="172"/>
      <c r="BV615" s="172"/>
      <c r="BW615" s="172"/>
      <c r="BX615" s="172"/>
      <c r="BY615" s="172"/>
      <c r="BZ615" s="172"/>
      <c r="CA615" s="172"/>
      <c r="CB615" s="172"/>
      <c r="CC615" s="172"/>
      <c r="CD615" s="172"/>
      <c r="CE615" s="172"/>
      <c r="CF615" s="172"/>
      <c r="CG615" s="172"/>
      <c r="CH615" s="172"/>
      <c r="CI615" s="172"/>
      <c r="CJ615" s="172"/>
      <c r="CK615" s="172"/>
      <c r="CL615" s="172"/>
      <c r="CM615" s="172"/>
      <c r="CN615" s="172"/>
      <c r="CO615" s="172"/>
      <c r="CP615" s="172"/>
      <c r="CQ615" s="172"/>
      <c r="CR615" s="172"/>
      <c r="CS615" s="172"/>
      <c r="CT615" s="172"/>
      <c r="CU615" s="172"/>
      <c r="DA615" s="172"/>
      <c r="DG615" s="172"/>
      <c r="DI615" s="172"/>
      <c r="DJ615" s="172"/>
      <c r="DK615" s="172"/>
      <c r="DL615" s="172"/>
      <c r="DM615" s="172"/>
      <c r="DN615" s="172"/>
      <c r="DO615" s="172"/>
      <c r="DP615" s="172"/>
      <c r="DQ615" s="172"/>
      <c r="DR615" s="172"/>
      <c r="DS615" s="172"/>
      <c r="DT615" s="172"/>
      <c r="DU615" s="172"/>
      <c r="DV615" s="172"/>
      <c r="DW615" s="172"/>
      <c r="DX615" s="172"/>
      <c r="DZ615" s="172"/>
      <c r="EA615" s="172"/>
      <c r="EK615" s="172"/>
      <c r="EL615" s="172"/>
      <c r="EM615" s="172"/>
      <c r="EN615" s="172"/>
      <c r="EO615" s="172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  <c r="AML615"/>
      <c r="AMM615"/>
      <c r="AMN615"/>
      <c r="AMO615"/>
      <c r="AMP615"/>
      <c r="AMQ615"/>
      <c r="AMR615"/>
      <c r="AMS615"/>
      <c r="AMT615"/>
      <c r="AMU615"/>
      <c r="AMV615"/>
      <c r="AMW615"/>
      <c r="AMX615"/>
      <c r="AMY615"/>
      <c r="AMZ615"/>
      <c r="ANA615"/>
      <c r="ANB615"/>
      <c r="ANC615"/>
      <c r="AND615"/>
      <c r="ANE615"/>
      <c r="ANF615"/>
      <c r="ANG615"/>
      <c r="ANH615"/>
      <c r="ANI615"/>
      <c r="ANJ615"/>
    </row>
    <row r="616" spans="1:1050" x14ac:dyDescent="0.2">
      <c r="A616" s="694"/>
      <c r="D616" s="172"/>
      <c r="E616" s="172"/>
      <c r="F616" s="172"/>
      <c r="G616" s="172"/>
      <c r="H616" s="172"/>
      <c r="J616" s="172"/>
      <c r="K616" s="172"/>
      <c r="L616" s="172"/>
      <c r="M616" s="172"/>
      <c r="N616" s="172"/>
      <c r="O616" s="172"/>
      <c r="P616" s="172"/>
      <c r="Q616" s="172"/>
      <c r="R616" s="172"/>
      <c r="S616" s="172"/>
      <c r="T616" s="172"/>
      <c r="U616" s="172"/>
      <c r="V616" s="172"/>
      <c r="W616" s="172"/>
      <c r="X616" s="172"/>
      <c r="Y616" s="172"/>
      <c r="Z616" s="172"/>
      <c r="AA616" s="172"/>
      <c r="AB616" s="172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172"/>
      <c r="AO616" s="172"/>
      <c r="AP616" s="172"/>
      <c r="AQ616" s="172"/>
      <c r="AR616" s="172"/>
      <c r="AS616" s="172"/>
      <c r="AT616" s="172"/>
      <c r="AU616" s="172"/>
      <c r="AV616" s="172"/>
      <c r="AW616" s="172"/>
      <c r="AX616" s="172"/>
      <c r="AY616" s="172"/>
      <c r="AZ616" s="172"/>
      <c r="BA616" s="172"/>
      <c r="BB616" s="172"/>
      <c r="BC616" s="172"/>
      <c r="BD616" s="172"/>
      <c r="BE616" s="172"/>
      <c r="BF616" s="172"/>
      <c r="BG616" s="172"/>
      <c r="BH616" s="172"/>
      <c r="BI616" s="172"/>
      <c r="BJ616" s="172"/>
      <c r="BK616" s="172"/>
      <c r="BL616" s="172"/>
      <c r="BM616" s="172"/>
      <c r="BN616" s="172"/>
      <c r="BO616" s="172"/>
      <c r="BP616" s="172"/>
      <c r="BQ616" s="172"/>
      <c r="BR616" s="172"/>
      <c r="BS616" s="172"/>
      <c r="BT616" s="172"/>
      <c r="BU616" s="172"/>
      <c r="BV616" s="172"/>
      <c r="BW616" s="172"/>
      <c r="BX616" s="172"/>
      <c r="BY616" s="172"/>
      <c r="BZ616" s="172"/>
      <c r="CA616" s="172"/>
      <c r="CB616" s="172"/>
      <c r="CC616" s="172"/>
      <c r="CD616" s="172"/>
      <c r="CE616" s="172"/>
      <c r="CF616" s="172"/>
      <c r="CG616" s="172"/>
      <c r="CH616" s="172"/>
      <c r="CI616" s="172"/>
      <c r="CJ616" s="172"/>
      <c r="CK616" s="172"/>
      <c r="CL616" s="172"/>
      <c r="CM616" s="172"/>
      <c r="CN616" s="172"/>
      <c r="CO616" s="172"/>
      <c r="CP616" s="172"/>
      <c r="CQ616" s="172"/>
      <c r="CR616" s="172"/>
      <c r="CS616" s="172"/>
      <c r="CT616" s="172"/>
      <c r="CU616" s="172"/>
      <c r="DA616" s="172"/>
      <c r="DG616" s="172"/>
      <c r="DI616" s="172"/>
      <c r="DJ616" s="172"/>
      <c r="DK616" s="172"/>
      <c r="DL616" s="172"/>
      <c r="DM616" s="172"/>
      <c r="DN616" s="172"/>
      <c r="DO616" s="172"/>
      <c r="DP616" s="172"/>
      <c r="DQ616" s="172"/>
      <c r="DR616" s="172"/>
      <c r="DS616" s="172"/>
      <c r="DT616" s="172"/>
      <c r="DU616" s="172"/>
      <c r="DV616" s="172"/>
      <c r="DW616" s="172"/>
      <c r="DX616" s="172"/>
      <c r="DZ616" s="172"/>
      <c r="EA616" s="172"/>
      <c r="EK616" s="172"/>
      <c r="EL616" s="172"/>
      <c r="EM616" s="172"/>
      <c r="EN616" s="172"/>
      <c r="EO616" s="172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  <c r="AML616"/>
      <c r="AMM616"/>
      <c r="AMN616"/>
      <c r="AMO616"/>
      <c r="AMP616"/>
      <c r="AMQ616"/>
      <c r="AMR616"/>
      <c r="AMS616"/>
      <c r="AMT616"/>
      <c r="AMU616"/>
      <c r="AMV616"/>
      <c r="AMW616"/>
      <c r="AMX616"/>
      <c r="AMY616"/>
      <c r="AMZ616"/>
      <c r="ANA616"/>
      <c r="ANB616"/>
      <c r="ANC616"/>
      <c r="AND616"/>
      <c r="ANE616"/>
      <c r="ANF616"/>
      <c r="ANG616"/>
      <c r="ANH616"/>
      <c r="ANI616"/>
      <c r="ANJ616"/>
    </row>
    <row r="617" spans="1:1050" x14ac:dyDescent="0.2">
      <c r="A617" s="694"/>
      <c r="D617" s="172"/>
      <c r="E617" s="172"/>
      <c r="F617" s="172"/>
      <c r="G617" s="172"/>
      <c r="H617" s="172"/>
      <c r="J617" s="172"/>
      <c r="K617" s="172"/>
      <c r="L617" s="172"/>
      <c r="M617" s="172"/>
      <c r="N617" s="172"/>
      <c r="O617" s="172"/>
      <c r="P617" s="172"/>
      <c r="Q617" s="172"/>
      <c r="R617" s="172"/>
      <c r="S617" s="172"/>
      <c r="T617" s="172"/>
      <c r="U617" s="172"/>
      <c r="V617" s="172"/>
      <c r="W617" s="172"/>
      <c r="X617" s="172"/>
      <c r="Y617" s="172"/>
      <c r="Z617" s="172"/>
      <c r="AA617" s="172"/>
      <c r="AB617" s="172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172"/>
      <c r="AO617" s="172"/>
      <c r="AP617" s="172"/>
      <c r="AQ617" s="172"/>
      <c r="AR617" s="172"/>
      <c r="AS617" s="172"/>
      <c r="AT617" s="172"/>
      <c r="AU617" s="172"/>
      <c r="AV617" s="172"/>
      <c r="AW617" s="172"/>
      <c r="AX617" s="172"/>
      <c r="AY617" s="172"/>
      <c r="AZ617" s="172"/>
      <c r="BA617" s="172"/>
      <c r="BB617" s="172"/>
      <c r="BC617" s="172"/>
      <c r="BD617" s="172"/>
      <c r="BE617" s="172"/>
      <c r="BF617" s="172"/>
      <c r="BG617" s="172"/>
      <c r="BH617" s="172"/>
      <c r="BI617" s="172"/>
      <c r="BJ617" s="172"/>
      <c r="BK617" s="172"/>
      <c r="BL617" s="172"/>
      <c r="BM617" s="172"/>
      <c r="BN617" s="172"/>
      <c r="BO617" s="172"/>
      <c r="BP617" s="172"/>
      <c r="BQ617" s="172"/>
      <c r="BR617" s="172"/>
      <c r="BS617" s="172"/>
      <c r="BT617" s="172"/>
      <c r="BU617" s="172"/>
      <c r="BV617" s="172"/>
      <c r="BW617" s="172"/>
      <c r="BX617" s="172"/>
      <c r="BY617" s="172"/>
      <c r="BZ617" s="172"/>
      <c r="CA617" s="172"/>
      <c r="CB617" s="172"/>
      <c r="CC617" s="172"/>
      <c r="CD617" s="172"/>
      <c r="CE617" s="172"/>
      <c r="CF617" s="172"/>
      <c r="CG617" s="172"/>
      <c r="CH617" s="172"/>
      <c r="CI617" s="172"/>
      <c r="CJ617" s="172"/>
      <c r="CK617" s="172"/>
      <c r="CL617" s="172"/>
      <c r="CM617" s="172"/>
      <c r="CN617" s="172"/>
      <c r="CO617" s="172"/>
      <c r="CP617" s="172"/>
      <c r="CQ617" s="172"/>
      <c r="CR617" s="172"/>
      <c r="CS617" s="172"/>
      <c r="CT617" s="172"/>
      <c r="CU617" s="172"/>
      <c r="DA617" s="172"/>
      <c r="DG617" s="172"/>
      <c r="DI617" s="172"/>
      <c r="DJ617" s="172"/>
      <c r="DK617" s="172"/>
      <c r="DL617" s="172"/>
      <c r="DM617" s="172"/>
      <c r="DN617" s="172"/>
      <c r="DO617" s="172"/>
      <c r="DP617" s="172"/>
      <c r="DQ617" s="172"/>
      <c r="DR617" s="172"/>
      <c r="DS617" s="172"/>
      <c r="DT617" s="172"/>
      <c r="DU617" s="172"/>
      <c r="DV617" s="172"/>
      <c r="DW617" s="172"/>
      <c r="DX617" s="172"/>
      <c r="DZ617" s="172"/>
      <c r="EA617" s="172"/>
      <c r="EK617" s="172"/>
      <c r="EL617" s="172"/>
      <c r="EM617" s="172"/>
      <c r="EN617" s="172"/>
      <c r="EO617" s="172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  <c r="AML617"/>
      <c r="AMM617"/>
      <c r="AMN617"/>
      <c r="AMO617"/>
      <c r="AMP617"/>
      <c r="AMQ617"/>
      <c r="AMR617"/>
      <c r="AMS617"/>
      <c r="AMT617"/>
      <c r="AMU617"/>
      <c r="AMV617"/>
      <c r="AMW617"/>
      <c r="AMX617"/>
      <c r="AMY617"/>
      <c r="AMZ617"/>
      <c r="ANA617"/>
      <c r="ANB617"/>
      <c r="ANC617"/>
      <c r="AND617"/>
      <c r="ANE617"/>
      <c r="ANF617"/>
      <c r="ANG617"/>
      <c r="ANH617"/>
      <c r="ANI617"/>
      <c r="ANJ617"/>
    </row>
    <row r="618" spans="1:1050" x14ac:dyDescent="0.2">
      <c r="A618" s="694"/>
      <c r="D618" s="172"/>
      <c r="E618" s="172"/>
      <c r="F618" s="172"/>
      <c r="G618" s="172"/>
      <c r="H618" s="172"/>
      <c r="J618" s="172"/>
      <c r="K618" s="172"/>
      <c r="L618" s="172"/>
      <c r="M618" s="172"/>
      <c r="N618" s="172"/>
      <c r="O618" s="172"/>
      <c r="P618" s="172"/>
      <c r="Q618" s="172"/>
      <c r="R618" s="172"/>
      <c r="S618" s="172"/>
      <c r="T618" s="172"/>
      <c r="U618" s="172"/>
      <c r="V618" s="172"/>
      <c r="W618" s="172"/>
      <c r="X618" s="172"/>
      <c r="Y618" s="172"/>
      <c r="Z618" s="172"/>
      <c r="AA618" s="172"/>
      <c r="AB618" s="172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172"/>
      <c r="AO618" s="172"/>
      <c r="AP618" s="172"/>
      <c r="AQ618" s="172"/>
      <c r="AR618" s="172"/>
      <c r="AS618" s="172"/>
      <c r="AT618" s="172"/>
      <c r="AU618" s="172"/>
      <c r="AV618" s="172"/>
      <c r="AW618" s="172"/>
      <c r="AX618" s="172"/>
      <c r="AY618" s="172"/>
      <c r="AZ618" s="172"/>
      <c r="BA618" s="172"/>
      <c r="BB618" s="172"/>
      <c r="BC618" s="172"/>
      <c r="BD618" s="172"/>
      <c r="BE618" s="172"/>
      <c r="BF618" s="172"/>
      <c r="BG618" s="172"/>
      <c r="BH618" s="172"/>
      <c r="BI618" s="172"/>
      <c r="BJ618" s="172"/>
      <c r="BK618" s="172"/>
      <c r="BL618" s="172"/>
      <c r="BM618" s="172"/>
      <c r="BN618" s="172"/>
      <c r="BO618" s="172"/>
      <c r="BP618" s="172"/>
      <c r="BQ618" s="172"/>
      <c r="BR618" s="172"/>
      <c r="BS618" s="172"/>
      <c r="BT618" s="172"/>
      <c r="BU618" s="172"/>
      <c r="BV618" s="172"/>
      <c r="BW618" s="172"/>
      <c r="BX618" s="172"/>
      <c r="BY618" s="172"/>
      <c r="BZ618" s="172"/>
      <c r="CA618" s="172"/>
      <c r="CB618" s="172"/>
      <c r="CC618" s="172"/>
      <c r="CD618" s="172"/>
      <c r="CE618" s="172"/>
      <c r="CF618" s="172"/>
      <c r="CG618" s="172"/>
      <c r="CH618" s="172"/>
      <c r="CI618" s="172"/>
      <c r="CJ618" s="172"/>
      <c r="CK618" s="172"/>
      <c r="CL618" s="172"/>
      <c r="CM618" s="172"/>
      <c r="CN618" s="172"/>
      <c r="CO618" s="172"/>
      <c r="CP618" s="172"/>
      <c r="CQ618" s="172"/>
      <c r="CR618" s="172"/>
      <c r="CS618" s="172"/>
      <c r="CT618" s="172"/>
      <c r="CU618" s="172"/>
      <c r="DA618" s="172"/>
      <c r="DG618" s="172"/>
      <c r="DI618" s="172"/>
      <c r="DJ618" s="172"/>
      <c r="DK618" s="172"/>
      <c r="DL618" s="172"/>
      <c r="DM618" s="172"/>
      <c r="DN618" s="172"/>
      <c r="DO618" s="172"/>
      <c r="DP618" s="172"/>
      <c r="DQ618" s="172"/>
      <c r="DR618" s="172"/>
      <c r="DS618" s="172"/>
      <c r="DT618" s="172"/>
      <c r="DU618" s="172"/>
      <c r="DV618" s="172"/>
      <c r="DW618" s="172"/>
      <c r="DX618" s="172"/>
      <c r="DZ618" s="172"/>
      <c r="EA618" s="172"/>
      <c r="EK618" s="172"/>
      <c r="EL618" s="172"/>
      <c r="EM618" s="172"/>
      <c r="EN618" s="172"/>
      <c r="EO618" s="172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  <c r="AML618"/>
      <c r="AMM618"/>
      <c r="AMN618"/>
      <c r="AMO618"/>
      <c r="AMP618"/>
      <c r="AMQ618"/>
      <c r="AMR618"/>
      <c r="AMS618"/>
      <c r="AMT618"/>
      <c r="AMU618"/>
      <c r="AMV618"/>
      <c r="AMW618"/>
      <c r="AMX618"/>
      <c r="AMY618"/>
      <c r="AMZ618"/>
      <c r="ANA618"/>
      <c r="ANB618"/>
      <c r="ANC618"/>
      <c r="AND618"/>
      <c r="ANE618"/>
      <c r="ANF618"/>
      <c r="ANG618"/>
      <c r="ANH618"/>
      <c r="ANI618"/>
      <c r="ANJ618"/>
    </row>
    <row r="619" spans="1:1050" x14ac:dyDescent="0.2">
      <c r="A619" s="694"/>
      <c r="D619" s="172"/>
      <c r="E619" s="172"/>
      <c r="F619" s="172"/>
      <c r="G619" s="172"/>
      <c r="H619" s="172"/>
      <c r="J619" s="172"/>
      <c r="K619" s="172"/>
      <c r="L619" s="172"/>
      <c r="M619" s="172"/>
      <c r="N619" s="172"/>
      <c r="O619" s="172"/>
      <c r="P619" s="172"/>
      <c r="Q619" s="172"/>
      <c r="R619" s="172"/>
      <c r="S619" s="172"/>
      <c r="T619" s="172"/>
      <c r="U619" s="172"/>
      <c r="V619" s="172"/>
      <c r="W619" s="172"/>
      <c r="X619" s="172"/>
      <c r="Y619" s="172"/>
      <c r="Z619" s="172"/>
      <c r="AA619" s="172"/>
      <c r="AB619" s="172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172"/>
      <c r="AO619" s="172"/>
      <c r="AP619" s="172"/>
      <c r="AQ619" s="172"/>
      <c r="AR619" s="172"/>
      <c r="AS619" s="172"/>
      <c r="AT619" s="172"/>
      <c r="AU619" s="172"/>
      <c r="AV619" s="172"/>
      <c r="AW619" s="172"/>
      <c r="AX619" s="172"/>
      <c r="AY619" s="172"/>
      <c r="AZ619" s="172"/>
      <c r="BA619" s="172"/>
      <c r="BB619" s="172"/>
      <c r="BC619" s="172"/>
      <c r="BD619" s="172"/>
      <c r="BE619" s="172"/>
      <c r="BF619" s="172"/>
      <c r="BG619" s="172"/>
      <c r="BH619" s="172"/>
      <c r="BI619" s="172"/>
      <c r="BJ619" s="172"/>
      <c r="BK619" s="172"/>
      <c r="BL619" s="172"/>
      <c r="BM619" s="172"/>
      <c r="BN619" s="172"/>
      <c r="BO619" s="172"/>
      <c r="BP619" s="172"/>
      <c r="BQ619" s="172"/>
      <c r="BR619" s="172"/>
      <c r="BS619" s="172"/>
      <c r="BT619" s="172"/>
      <c r="BU619" s="172"/>
      <c r="BV619" s="172"/>
      <c r="BW619" s="172"/>
      <c r="BX619" s="172"/>
      <c r="BY619" s="172"/>
      <c r="BZ619" s="172"/>
      <c r="CA619" s="172"/>
      <c r="CB619" s="172"/>
      <c r="CC619" s="172"/>
      <c r="CD619" s="172"/>
      <c r="CE619" s="172"/>
      <c r="CF619" s="172"/>
      <c r="CG619" s="172"/>
      <c r="CH619" s="172"/>
      <c r="CI619" s="172"/>
      <c r="CJ619" s="172"/>
      <c r="CK619" s="172"/>
      <c r="CL619" s="172"/>
      <c r="CM619" s="172"/>
      <c r="CN619" s="172"/>
      <c r="CO619" s="172"/>
      <c r="CP619" s="172"/>
      <c r="CQ619" s="172"/>
      <c r="CR619" s="172"/>
      <c r="CS619" s="172"/>
      <c r="CT619" s="172"/>
      <c r="CU619" s="172"/>
      <c r="DA619" s="172"/>
      <c r="DG619" s="172"/>
      <c r="DI619" s="172"/>
      <c r="DJ619" s="172"/>
      <c r="DK619" s="172"/>
      <c r="DL619" s="172"/>
      <c r="DM619" s="172"/>
      <c r="DN619" s="172"/>
      <c r="DO619" s="172"/>
      <c r="DP619" s="172"/>
      <c r="DQ619" s="172"/>
      <c r="DR619" s="172"/>
      <c r="DS619" s="172"/>
      <c r="DT619" s="172"/>
      <c r="DU619" s="172"/>
      <c r="DV619" s="172"/>
      <c r="DW619" s="172"/>
      <c r="DX619" s="172"/>
      <c r="DZ619" s="172"/>
      <c r="EA619" s="172"/>
      <c r="EK619" s="172"/>
      <c r="EL619" s="172"/>
      <c r="EM619" s="172"/>
      <c r="EN619" s="172"/>
      <c r="EO619" s="172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  <c r="AML619"/>
      <c r="AMM619"/>
      <c r="AMN619"/>
      <c r="AMO619"/>
      <c r="AMP619"/>
      <c r="AMQ619"/>
      <c r="AMR619"/>
      <c r="AMS619"/>
      <c r="AMT619"/>
      <c r="AMU619"/>
      <c r="AMV619"/>
      <c r="AMW619"/>
      <c r="AMX619"/>
      <c r="AMY619"/>
      <c r="AMZ619"/>
      <c r="ANA619"/>
      <c r="ANB619"/>
      <c r="ANC619"/>
      <c r="AND619"/>
      <c r="ANE619"/>
      <c r="ANF619"/>
      <c r="ANG619"/>
      <c r="ANH619"/>
      <c r="ANI619"/>
      <c r="ANJ619"/>
    </row>
    <row r="620" spans="1:1050" x14ac:dyDescent="0.2">
      <c r="A620" s="694"/>
      <c r="D620" s="172"/>
      <c r="E620" s="172"/>
      <c r="F620" s="172"/>
      <c r="G620" s="172"/>
      <c r="H620" s="172"/>
      <c r="J620" s="172"/>
      <c r="K620" s="172"/>
      <c r="L620" s="172"/>
      <c r="M620" s="172"/>
      <c r="N620" s="172"/>
      <c r="O620" s="172"/>
      <c r="P620" s="172"/>
      <c r="Q620" s="172"/>
      <c r="R620" s="172"/>
      <c r="S620" s="172"/>
      <c r="T620" s="172"/>
      <c r="U620" s="172"/>
      <c r="V620" s="172"/>
      <c r="W620" s="172"/>
      <c r="X620" s="172"/>
      <c r="Y620" s="172"/>
      <c r="Z620" s="172"/>
      <c r="AA620" s="172"/>
      <c r="AB620" s="172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172"/>
      <c r="AO620" s="172"/>
      <c r="AP620" s="172"/>
      <c r="AQ620" s="172"/>
      <c r="AR620" s="172"/>
      <c r="AS620" s="172"/>
      <c r="AT620" s="172"/>
      <c r="AU620" s="172"/>
      <c r="AV620" s="172"/>
      <c r="AW620" s="172"/>
      <c r="AX620" s="172"/>
      <c r="AY620" s="172"/>
      <c r="AZ620" s="172"/>
      <c r="BA620" s="172"/>
      <c r="BB620" s="172"/>
      <c r="BC620" s="172"/>
      <c r="BD620" s="172"/>
      <c r="BE620" s="172"/>
      <c r="BF620" s="172"/>
      <c r="BG620" s="172"/>
      <c r="BH620" s="172"/>
      <c r="BI620" s="172"/>
      <c r="BJ620" s="172"/>
      <c r="BK620" s="172"/>
      <c r="BL620" s="172"/>
      <c r="BM620" s="172"/>
      <c r="BN620" s="172"/>
      <c r="BO620" s="172"/>
      <c r="BP620" s="172"/>
      <c r="BQ620" s="172"/>
      <c r="BR620" s="172"/>
      <c r="BS620" s="172"/>
      <c r="BT620" s="172"/>
      <c r="BU620" s="172"/>
      <c r="BV620" s="172"/>
      <c r="BW620" s="172"/>
      <c r="BX620" s="172"/>
      <c r="BY620" s="172"/>
      <c r="BZ620" s="172"/>
      <c r="CA620" s="172"/>
      <c r="CB620" s="172"/>
      <c r="CC620" s="172"/>
      <c r="CD620" s="172"/>
      <c r="CE620" s="172"/>
      <c r="CF620" s="172"/>
      <c r="CG620" s="172"/>
      <c r="CH620" s="172"/>
      <c r="CI620" s="172"/>
      <c r="CJ620" s="172"/>
      <c r="CK620" s="172"/>
      <c r="CL620" s="172"/>
      <c r="CM620" s="172"/>
      <c r="CN620" s="172"/>
      <c r="CO620" s="172"/>
      <c r="CP620" s="172"/>
      <c r="CQ620" s="172"/>
      <c r="CR620" s="172"/>
      <c r="CS620" s="172"/>
      <c r="CT620" s="172"/>
      <c r="CU620" s="172"/>
      <c r="DA620" s="172"/>
      <c r="DG620" s="172"/>
      <c r="DI620" s="172"/>
      <c r="DJ620" s="172"/>
      <c r="DK620" s="172"/>
      <c r="DL620" s="172"/>
      <c r="DM620" s="172"/>
      <c r="DN620" s="172"/>
      <c r="DO620" s="172"/>
      <c r="DP620" s="172"/>
      <c r="DQ620" s="172"/>
      <c r="DR620" s="172"/>
      <c r="DS620" s="172"/>
      <c r="DT620" s="172"/>
      <c r="DU620" s="172"/>
      <c r="DV620" s="172"/>
      <c r="DW620" s="172"/>
      <c r="DX620" s="172"/>
      <c r="DZ620" s="172"/>
      <c r="EA620" s="172"/>
      <c r="EK620" s="172"/>
      <c r="EL620" s="172"/>
      <c r="EM620" s="172"/>
      <c r="EN620" s="172"/>
      <c r="EO620" s="172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  <c r="AML620"/>
      <c r="AMM620"/>
      <c r="AMN620"/>
      <c r="AMO620"/>
      <c r="AMP620"/>
      <c r="AMQ620"/>
      <c r="AMR620"/>
      <c r="AMS620"/>
      <c r="AMT620"/>
      <c r="AMU620"/>
      <c r="AMV620"/>
      <c r="AMW620"/>
      <c r="AMX620"/>
      <c r="AMY620"/>
      <c r="AMZ620"/>
      <c r="ANA620"/>
      <c r="ANB620"/>
      <c r="ANC620"/>
      <c r="AND620"/>
      <c r="ANE620"/>
      <c r="ANF620"/>
      <c r="ANG620"/>
      <c r="ANH620"/>
      <c r="ANI620"/>
      <c r="ANJ620"/>
    </row>
    <row r="621" spans="1:1050" x14ac:dyDescent="0.2">
      <c r="A621" s="694"/>
      <c r="D621" s="172"/>
      <c r="E621" s="172"/>
      <c r="F621" s="172"/>
      <c r="G621" s="172"/>
      <c r="H621" s="172"/>
      <c r="J621" s="172"/>
      <c r="K621" s="172"/>
      <c r="L621" s="172"/>
      <c r="M621" s="172"/>
      <c r="N621" s="172"/>
      <c r="O621" s="172"/>
      <c r="P621" s="172"/>
      <c r="Q621" s="172"/>
      <c r="R621" s="172"/>
      <c r="S621" s="172"/>
      <c r="T621" s="172"/>
      <c r="U621" s="172"/>
      <c r="V621" s="172"/>
      <c r="W621" s="172"/>
      <c r="X621" s="172"/>
      <c r="Y621" s="172"/>
      <c r="Z621" s="172"/>
      <c r="AA621" s="172"/>
      <c r="AB621" s="172"/>
      <c r="AC621" s="172"/>
      <c r="AD621" s="172"/>
      <c r="AE621" s="172"/>
      <c r="AF621" s="172"/>
      <c r="AG621" s="172"/>
      <c r="AH621" s="172"/>
      <c r="AI621" s="172"/>
      <c r="AJ621" s="172"/>
      <c r="AK621" s="172"/>
      <c r="AL621" s="172"/>
      <c r="AM621" s="172"/>
      <c r="AN621" s="172"/>
      <c r="AO621" s="172"/>
      <c r="AP621" s="172"/>
      <c r="AQ621" s="172"/>
      <c r="AR621" s="172"/>
      <c r="AS621" s="172"/>
      <c r="AT621" s="172"/>
      <c r="AU621" s="172"/>
      <c r="AV621" s="172"/>
      <c r="AW621" s="172"/>
      <c r="AX621" s="172"/>
      <c r="AY621" s="172"/>
      <c r="AZ621" s="172"/>
      <c r="BA621" s="172"/>
      <c r="BB621" s="172"/>
      <c r="BC621" s="172"/>
      <c r="BD621" s="172"/>
      <c r="BE621" s="172"/>
      <c r="BF621" s="172"/>
      <c r="BG621" s="172"/>
      <c r="BH621" s="172"/>
      <c r="BI621" s="172"/>
      <c r="BJ621" s="172"/>
      <c r="BK621" s="172"/>
      <c r="BL621" s="172"/>
      <c r="BM621" s="172"/>
      <c r="BN621" s="172"/>
      <c r="BO621" s="172"/>
      <c r="BP621" s="172"/>
      <c r="BQ621" s="172"/>
      <c r="BR621" s="172"/>
      <c r="BS621" s="172"/>
      <c r="BT621" s="172"/>
      <c r="BU621" s="172"/>
      <c r="BV621" s="172"/>
      <c r="BW621" s="172"/>
      <c r="BX621" s="172"/>
      <c r="BY621" s="172"/>
      <c r="BZ621" s="172"/>
      <c r="CA621" s="172"/>
      <c r="CB621" s="172"/>
      <c r="CC621" s="172"/>
      <c r="CD621" s="172"/>
      <c r="CE621" s="172"/>
      <c r="CF621" s="172"/>
      <c r="CG621" s="172"/>
      <c r="CH621" s="172"/>
      <c r="CI621" s="172"/>
      <c r="CJ621" s="172"/>
      <c r="CK621" s="172"/>
      <c r="CL621" s="172"/>
      <c r="CM621" s="172"/>
      <c r="CN621" s="172"/>
      <c r="CO621" s="172"/>
      <c r="CP621" s="172"/>
      <c r="CQ621" s="172"/>
      <c r="CR621" s="172"/>
      <c r="CS621" s="172"/>
      <c r="CT621" s="172"/>
      <c r="CU621" s="172"/>
      <c r="DA621" s="172"/>
      <c r="DG621" s="172"/>
      <c r="DI621" s="172"/>
      <c r="DJ621" s="172"/>
      <c r="DK621" s="172"/>
      <c r="DL621" s="172"/>
      <c r="DM621" s="172"/>
      <c r="DN621" s="172"/>
      <c r="DO621" s="172"/>
      <c r="DP621" s="172"/>
      <c r="DQ621" s="172"/>
      <c r="DR621" s="172"/>
      <c r="DS621" s="172"/>
      <c r="DT621" s="172"/>
      <c r="DU621" s="172"/>
      <c r="DV621" s="172"/>
      <c r="DW621" s="172"/>
      <c r="DX621" s="172"/>
      <c r="DZ621" s="172"/>
      <c r="EA621" s="172"/>
      <c r="EK621" s="172"/>
      <c r="EL621" s="172"/>
      <c r="EM621" s="172"/>
      <c r="EN621" s="172"/>
      <c r="EO621" s="172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  <c r="AML621"/>
      <c r="AMM621"/>
      <c r="AMN621"/>
      <c r="AMO621"/>
      <c r="AMP621"/>
      <c r="AMQ621"/>
      <c r="AMR621"/>
      <c r="AMS621"/>
      <c r="AMT621"/>
      <c r="AMU621"/>
      <c r="AMV621"/>
      <c r="AMW621"/>
      <c r="AMX621"/>
      <c r="AMY621"/>
      <c r="AMZ621"/>
      <c r="ANA621"/>
      <c r="ANB621"/>
      <c r="ANC621"/>
      <c r="AND621"/>
      <c r="ANE621"/>
      <c r="ANF621"/>
      <c r="ANG621"/>
      <c r="ANH621"/>
      <c r="ANI621"/>
      <c r="ANJ621"/>
    </row>
    <row r="622" spans="1:1050" x14ac:dyDescent="0.2">
      <c r="A622" s="694"/>
      <c r="D622" s="172"/>
      <c r="E622" s="172"/>
      <c r="F622" s="172"/>
      <c r="G622" s="172"/>
      <c r="H622" s="172"/>
      <c r="J622" s="172"/>
      <c r="K622" s="172"/>
      <c r="L622" s="172"/>
      <c r="M622" s="172"/>
      <c r="N622" s="172"/>
      <c r="O622" s="172"/>
      <c r="P622" s="172"/>
      <c r="Q622" s="172"/>
      <c r="R622" s="172"/>
      <c r="S622" s="172"/>
      <c r="T622" s="172"/>
      <c r="U622" s="172"/>
      <c r="V622" s="172"/>
      <c r="W622" s="172"/>
      <c r="X622" s="172"/>
      <c r="Y622" s="172"/>
      <c r="Z622" s="172"/>
      <c r="AA622" s="172"/>
      <c r="AB622" s="172"/>
      <c r="AC622" s="172"/>
      <c r="AD622" s="172"/>
      <c r="AE622" s="172"/>
      <c r="AF622" s="172"/>
      <c r="AG622" s="172"/>
      <c r="AH622" s="172"/>
      <c r="AI622" s="172"/>
      <c r="AJ622" s="172"/>
      <c r="AK622" s="172"/>
      <c r="AL622" s="172"/>
      <c r="AM622" s="172"/>
      <c r="AN622" s="172"/>
      <c r="AO622" s="172"/>
      <c r="AP622" s="172"/>
      <c r="AQ622" s="172"/>
      <c r="AR622" s="172"/>
      <c r="AS622" s="172"/>
      <c r="AT622" s="172"/>
      <c r="AU622" s="172"/>
      <c r="AV622" s="172"/>
      <c r="AW622" s="172"/>
      <c r="AX622" s="172"/>
      <c r="AY622" s="172"/>
      <c r="AZ622" s="172"/>
      <c r="BA622" s="172"/>
      <c r="BB622" s="172"/>
      <c r="BC622" s="172"/>
      <c r="BD622" s="172"/>
      <c r="BE622" s="172"/>
      <c r="BF622" s="172"/>
      <c r="BG622" s="172"/>
      <c r="BH622" s="172"/>
      <c r="BI622" s="172"/>
      <c r="BJ622" s="172"/>
      <c r="BK622" s="172"/>
      <c r="BL622" s="172"/>
      <c r="BM622" s="172"/>
      <c r="BN622" s="172"/>
      <c r="BO622" s="172"/>
      <c r="BP622" s="172"/>
      <c r="BQ622" s="172"/>
      <c r="BR622" s="172"/>
      <c r="BS622" s="172"/>
      <c r="BT622" s="172"/>
      <c r="BU622" s="172"/>
      <c r="BV622" s="172"/>
      <c r="BW622" s="172"/>
      <c r="BX622" s="172"/>
      <c r="BY622" s="172"/>
      <c r="BZ622" s="172"/>
      <c r="CA622" s="172"/>
      <c r="CB622" s="172"/>
      <c r="CC622" s="172"/>
      <c r="CD622" s="172"/>
      <c r="CE622" s="172"/>
      <c r="CF622" s="172"/>
      <c r="CG622" s="172"/>
      <c r="CH622" s="172"/>
      <c r="CI622" s="172"/>
      <c r="CJ622" s="172"/>
      <c r="CK622" s="172"/>
      <c r="CL622" s="172"/>
      <c r="CM622" s="172"/>
      <c r="CN622" s="172"/>
      <c r="CO622" s="172"/>
      <c r="CP622" s="172"/>
      <c r="CQ622" s="172"/>
      <c r="CR622" s="172"/>
      <c r="CS622" s="172"/>
      <c r="CT622" s="172"/>
      <c r="CU622" s="172"/>
      <c r="DA622" s="172"/>
      <c r="DG622" s="172"/>
      <c r="DI622" s="172"/>
      <c r="DJ622" s="172"/>
      <c r="DK622" s="172"/>
      <c r="DL622" s="172"/>
      <c r="DM622" s="172"/>
      <c r="DN622" s="172"/>
      <c r="DO622" s="172"/>
      <c r="DP622" s="172"/>
      <c r="DQ622" s="172"/>
      <c r="DR622" s="172"/>
      <c r="DS622" s="172"/>
      <c r="DT622" s="172"/>
      <c r="DU622" s="172"/>
      <c r="DV622" s="172"/>
      <c r="DW622" s="172"/>
      <c r="DX622" s="172"/>
      <c r="DZ622" s="172"/>
      <c r="EA622" s="172"/>
      <c r="EK622" s="172"/>
      <c r="EL622" s="172"/>
      <c r="EM622" s="172"/>
      <c r="EN622" s="172"/>
      <c r="EO622" s="17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  <c r="AML622"/>
      <c r="AMM622"/>
      <c r="AMN622"/>
      <c r="AMO622"/>
      <c r="AMP622"/>
      <c r="AMQ622"/>
      <c r="AMR622"/>
      <c r="AMS622"/>
      <c r="AMT622"/>
      <c r="AMU622"/>
      <c r="AMV622"/>
      <c r="AMW622"/>
      <c r="AMX622"/>
      <c r="AMY622"/>
      <c r="AMZ622"/>
      <c r="ANA622"/>
      <c r="ANB622"/>
      <c r="ANC622"/>
      <c r="AND622"/>
      <c r="ANE622"/>
      <c r="ANF622"/>
      <c r="ANG622"/>
      <c r="ANH622"/>
      <c r="ANI622"/>
      <c r="ANJ622"/>
    </row>
    <row r="623" spans="1:1050" x14ac:dyDescent="0.2">
      <c r="A623" s="694"/>
      <c r="D623" s="172"/>
      <c r="E623" s="172"/>
      <c r="F623" s="172"/>
      <c r="G623" s="172"/>
      <c r="H623" s="172"/>
      <c r="J623" s="172"/>
      <c r="K623" s="172"/>
      <c r="L623" s="172"/>
      <c r="M623" s="172"/>
      <c r="N623" s="172"/>
      <c r="O623" s="172"/>
      <c r="P623" s="172"/>
      <c r="Q623" s="172"/>
      <c r="R623" s="172"/>
      <c r="S623" s="172"/>
      <c r="T623" s="172"/>
      <c r="U623" s="172"/>
      <c r="V623" s="172"/>
      <c r="W623" s="172"/>
      <c r="X623" s="172"/>
      <c r="Y623" s="172"/>
      <c r="Z623" s="172"/>
      <c r="AA623" s="172"/>
      <c r="AB623" s="172"/>
      <c r="AC623" s="172"/>
      <c r="AD623" s="172"/>
      <c r="AE623" s="172"/>
      <c r="AF623" s="172"/>
      <c r="AG623" s="172"/>
      <c r="AH623" s="172"/>
      <c r="AI623" s="172"/>
      <c r="AJ623" s="172"/>
      <c r="AK623" s="172"/>
      <c r="AL623" s="172"/>
      <c r="AM623" s="172"/>
      <c r="AN623" s="172"/>
      <c r="AO623" s="172"/>
      <c r="AP623" s="172"/>
      <c r="AQ623" s="172"/>
      <c r="AR623" s="172"/>
      <c r="AS623" s="172"/>
      <c r="AT623" s="172"/>
      <c r="AU623" s="172"/>
      <c r="AV623" s="172"/>
      <c r="AW623" s="172"/>
      <c r="AX623" s="172"/>
      <c r="AY623" s="172"/>
      <c r="AZ623" s="172"/>
      <c r="BA623" s="172"/>
      <c r="BB623" s="172"/>
      <c r="BC623" s="172"/>
      <c r="BD623" s="172"/>
      <c r="BE623" s="172"/>
      <c r="BF623" s="172"/>
      <c r="BG623" s="172"/>
      <c r="BH623" s="172"/>
      <c r="BI623" s="172"/>
      <c r="BJ623" s="172"/>
      <c r="BK623" s="172"/>
      <c r="BL623" s="172"/>
      <c r="BM623" s="172"/>
      <c r="BN623" s="172"/>
      <c r="BO623" s="172"/>
      <c r="BP623" s="172"/>
      <c r="BQ623" s="172"/>
      <c r="BR623" s="172"/>
      <c r="BS623" s="172"/>
      <c r="BT623" s="172"/>
      <c r="BU623" s="172"/>
      <c r="BV623" s="172"/>
      <c r="BW623" s="172"/>
      <c r="BX623" s="172"/>
      <c r="BY623" s="172"/>
      <c r="BZ623" s="172"/>
      <c r="CA623" s="172"/>
      <c r="CB623" s="172"/>
      <c r="CC623" s="172"/>
      <c r="CD623" s="172"/>
      <c r="CE623" s="172"/>
      <c r="CF623" s="172"/>
      <c r="CG623" s="172"/>
      <c r="CH623" s="172"/>
      <c r="CI623" s="172"/>
      <c r="CJ623" s="172"/>
      <c r="CK623" s="172"/>
      <c r="CL623" s="172"/>
      <c r="CM623" s="172"/>
      <c r="CN623" s="172"/>
      <c r="CO623" s="172"/>
      <c r="CP623" s="172"/>
      <c r="CQ623" s="172"/>
      <c r="CR623" s="172"/>
      <c r="CS623" s="172"/>
      <c r="CT623" s="172"/>
      <c r="CU623" s="172"/>
      <c r="DA623" s="172"/>
      <c r="DG623" s="172"/>
      <c r="DI623" s="172"/>
      <c r="DJ623" s="172"/>
      <c r="DK623" s="172"/>
      <c r="DL623" s="172"/>
      <c r="DM623" s="172"/>
      <c r="DN623" s="172"/>
      <c r="DO623" s="172"/>
      <c r="DP623" s="172"/>
      <c r="DQ623" s="172"/>
      <c r="DR623" s="172"/>
      <c r="DS623" s="172"/>
      <c r="DT623" s="172"/>
      <c r="DU623" s="172"/>
      <c r="DV623" s="172"/>
      <c r="DW623" s="172"/>
      <c r="DX623" s="172"/>
      <c r="DZ623" s="172"/>
      <c r="EA623" s="172"/>
      <c r="EK623" s="172"/>
      <c r="EL623" s="172"/>
      <c r="EM623" s="172"/>
      <c r="EN623" s="172"/>
      <c r="EO623" s="172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  <c r="AML623"/>
      <c r="AMM623"/>
      <c r="AMN623"/>
      <c r="AMO623"/>
      <c r="AMP623"/>
      <c r="AMQ623"/>
      <c r="AMR623"/>
      <c r="AMS623"/>
      <c r="AMT623"/>
      <c r="AMU623"/>
      <c r="AMV623"/>
      <c r="AMW623"/>
      <c r="AMX623"/>
      <c r="AMY623"/>
      <c r="AMZ623"/>
      <c r="ANA623"/>
      <c r="ANB623"/>
      <c r="ANC623"/>
      <c r="AND623"/>
      <c r="ANE623"/>
      <c r="ANF623"/>
      <c r="ANG623"/>
      <c r="ANH623"/>
      <c r="ANI623"/>
      <c r="ANJ623"/>
    </row>
    <row r="624" spans="1:1050" x14ac:dyDescent="0.2">
      <c r="A624" s="694"/>
      <c r="D624" s="172"/>
      <c r="E624" s="172"/>
      <c r="F624" s="172"/>
      <c r="G624" s="172"/>
      <c r="H624" s="172"/>
      <c r="J624" s="172"/>
      <c r="K624" s="172"/>
      <c r="L624" s="172"/>
      <c r="M624" s="172"/>
      <c r="N624" s="172"/>
      <c r="O624" s="172"/>
      <c r="P624" s="172"/>
      <c r="Q624" s="172"/>
      <c r="R624" s="172"/>
      <c r="S624" s="172"/>
      <c r="T624" s="172"/>
      <c r="U624" s="172"/>
      <c r="V624" s="172"/>
      <c r="W624" s="172"/>
      <c r="X624" s="172"/>
      <c r="Y624" s="172"/>
      <c r="Z624" s="172"/>
      <c r="AA624" s="172"/>
      <c r="AB624" s="172"/>
      <c r="AC624" s="172"/>
      <c r="AD624" s="172"/>
      <c r="AE624" s="172"/>
      <c r="AF624" s="172"/>
      <c r="AG624" s="172"/>
      <c r="AH624" s="172"/>
      <c r="AI624" s="172"/>
      <c r="AJ624" s="172"/>
      <c r="AK624" s="172"/>
      <c r="AL624" s="172"/>
      <c r="AM624" s="172"/>
      <c r="AN624" s="172"/>
      <c r="AO624" s="172"/>
      <c r="AP624" s="172"/>
      <c r="AQ624" s="172"/>
      <c r="AR624" s="172"/>
      <c r="AS624" s="172"/>
      <c r="AT624" s="172"/>
      <c r="AU624" s="172"/>
      <c r="AV624" s="172"/>
      <c r="AW624" s="172"/>
      <c r="AX624" s="172"/>
      <c r="AY624" s="172"/>
      <c r="AZ624" s="172"/>
      <c r="BA624" s="172"/>
      <c r="BB624" s="172"/>
      <c r="BC624" s="172"/>
      <c r="BD624" s="172"/>
      <c r="BE624" s="172"/>
      <c r="BF624" s="172"/>
      <c r="BG624" s="172"/>
      <c r="BH624" s="172"/>
      <c r="BI624" s="172"/>
      <c r="BJ624" s="172"/>
      <c r="BK624" s="172"/>
      <c r="BL624" s="172"/>
      <c r="BM624" s="172"/>
      <c r="BN624" s="172"/>
      <c r="BO624" s="172"/>
      <c r="BP624" s="172"/>
      <c r="BQ624" s="172"/>
      <c r="BR624" s="172"/>
      <c r="BS624" s="172"/>
      <c r="BT624" s="172"/>
      <c r="BU624" s="172"/>
      <c r="BV624" s="172"/>
      <c r="BW624" s="172"/>
      <c r="BX624" s="172"/>
      <c r="BY624" s="172"/>
      <c r="BZ624" s="172"/>
      <c r="CA624" s="172"/>
      <c r="CB624" s="172"/>
      <c r="CC624" s="172"/>
      <c r="CD624" s="172"/>
      <c r="CE624" s="172"/>
      <c r="CF624" s="172"/>
      <c r="CG624" s="172"/>
      <c r="CH624" s="172"/>
      <c r="CI624" s="172"/>
      <c r="CJ624" s="172"/>
      <c r="CK624" s="172"/>
      <c r="CL624" s="172"/>
      <c r="CM624" s="172"/>
      <c r="CN624" s="172"/>
      <c r="CO624" s="172"/>
      <c r="CP624" s="172"/>
      <c r="CQ624" s="172"/>
      <c r="CR624" s="172"/>
      <c r="CS624" s="172"/>
      <c r="CT624" s="172"/>
      <c r="CU624" s="172"/>
      <c r="DA624" s="172"/>
      <c r="DG624" s="172"/>
      <c r="DI624" s="172"/>
      <c r="DJ624" s="172"/>
      <c r="DK624" s="172"/>
      <c r="DL624" s="172"/>
      <c r="DM624" s="172"/>
      <c r="DN624" s="172"/>
      <c r="DO624" s="172"/>
      <c r="DP624" s="172"/>
      <c r="DQ624" s="172"/>
      <c r="DR624" s="172"/>
      <c r="DS624" s="172"/>
      <c r="DT624" s="172"/>
      <c r="DU624" s="172"/>
      <c r="DV624" s="172"/>
      <c r="DW624" s="172"/>
      <c r="DX624" s="172"/>
      <c r="DZ624" s="172"/>
      <c r="EA624" s="172"/>
      <c r="EK624" s="172"/>
      <c r="EL624" s="172"/>
      <c r="EM624" s="172"/>
      <c r="EN624" s="172"/>
      <c r="EO624" s="172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  <c r="AML624"/>
      <c r="AMM624"/>
      <c r="AMN624"/>
      <c r="AMO624"/>
      <c r="AMP624"/>
      <c r="AMQ624"/>
      <c r="AMR624"/>
      <c r="AMS624"/>
      <c r="AMT624"/>
      <c r="AMU624"/>
      <c r="AMV624"/>
      <c r="AMW624"/>
      <c r="AMX624"/>
      <c r="AMY624"/>
      <c r="AMZ624"/>
      <c r="ANA624"/>
      <c r="ANB624"/>
      <c r="ANC624"/>
      <c r="AND624"/>
      <c r="ANE624"/>
      <c r="ANF624"/>
      <c r="ANG624"/>
      <c r="ANH624"/>
      <c r="ANI624"/>
      <c r="ANJ624"/>
    </row>
    <row r="625" spans="1:1050" x14ac:dyDescent="0.2">
      <c r="A625" s="694"/>
      <c r="D625" s="172"/>
      <c r="E625" s="172"/>
      <c r="F625" s="172"/>
      <c r="G625" s="172"/>
      <c r="H625" s="172"/>
      <c r="J625" s="172"/>
      <c r="K625" s="172"/>
      <c r="L625" s="172"/>
      <c r="M625" s="172"/>
      <c r="N625" s="172"/>
      <c r="O625" s="172"/>
      <c r="P625" s="172"/>
      <c r="Q625" s="172"/>
      <c r="R625" s="172"/>
      <c r="S625" s="172"/>
      <c r="T625" s="172"/>
      <c r="U625" s="172"/>
      <c r="V625" s="172"/>
      <c r="W625" s="172"/>
      <c r="X625" s="172"/>
      <c r="Y625" s="172"/>
      <c r="Z625" s="172"/>
      <c r="AA625" s="172"/>
      <c r="AB625" s="172"/>
      <c r="AC625" s="172"/>
      <c r="AD625" s="172"/>
      <c r="AE625" s="172"/>
      <c r="AF625" s="172"/>
      <c r="AG625" s="172"/>
      <c r="AH625" s="172"/>
      <c r="AI625" s="172"/>
      <c r="AJ625" s="172"/>
      <c r="AK625" s="172"/>
      <c r="AL625" s="172"/>
      <c r="AM625" s="172"/>
      <c r="AN625" s="172"/>
      <c r="AO625" s="172"/>
      <c r="AP625" s="172"/>
      <c r="AQ625" s="172"/>
      <c r="AR625" s="172"/>
      <c r="AS625" s="172"/>
      <c r="AT625" s="172"/>
      <c r="AU625" s="172"/>
      <c r="AV625" s="172"/>
      <c r="AW625" s="172"/>
      <c r="AX625" s="172"/>
      <c r="AY625" s="172"/>
      <c r="AZ625" s="172"/>
      <c r="BA625" s="172"/>
      <c r="BB625" s="172"/>
      <c r="BC625" s="172"/>
      <c r="BD625" s="172"/>
      <c r="BE625" s="172"/>
      <c r="BF625" s="172"/>
      <c r="BG625" s="172"/>
      <c r="BH625" s="172"/>
      <c r="BI625" s="172"/>
      <c r="BJ625" s="172"/>
      <c r="BK625" s="172"/>
      <c r="BL625" s="172"/>
      <c r="BM625" s="172"/>
      <c r="BN625" s="172"/>
      <c r="BO625" s="172"/>
      <c r="BP625" s="172"/>
      <c r="BQ625" s="172"/>
      <c r="BR625" s="172"/>
      <c r="BS625" s="172"/>
      <c r="BT625" s="172"/>
      <c r="BU625" s="172"/>
      <c r="BV625" s="172"/>
      <c r="BW625" s="172"/>
      <c r="BX625" s="172"/>
      <c r="BY625" s="172"/>
      <c r="BZ625" s="172"/>
      <c r="CA625" s="172"/>
      <c r="CB625" s="172"/>
      <c r="CC625" s="172"/>
      <c r="CD625" s="172"/>
      <c r="CE625" s="172"/>
      <c r="CF625" s="172"/>
      <c r="CG625" s="172"/>
      <c r="CH625" s="172"/>
      <c r="CI625" s="172"/>
      <c r="CJ625" s="172"/>
      <c r="CK625" s="172"/>
      <c r="CL625" s="172"/>
      <c r="CM625" s="172"/>
      <c r="CN625" s="172"/>
      <c r="CO625" s="172"/>
      <c r="CP625" s="172"/>
      <c r="CQ625" s="172"/>
      <c r="CR625" s="172"/>
      <c r="CS625" s="172"/>
      <c r="CT625" s="172"/>
      <c r="CU625" s="172"/>
      <c r="DA625" s="172"/>
      <c r="DG625" s="172"/>
      <c r="DI625" s="172"/>
      <c r="DJ625" s="172"/>
      <c r="DK625" s="172"/>
      <c r="DL625" s="172"/>
      <c r="DM625" s="172"/>
      <c r="DN625" s="172"/>
      <c r="DO625" s="172"/>
      <c r="DP625" s="172"/>
      <c r="DQ625" s="172"/>
      <c r="DR625" s="172"/>
      <c r="DS625" s="172"/>
      <c r="DT625" s="172"/>
      <c r="DU625" s="172"/>
      <c r="DV625" s="172"/>
      <c r="DW625" s="172"/>
      <c r="DX625" s="172"/>
      <c r="DZ625" s="172"/>
      <c r="EA625" s="172"/>
      <c r="EK625" s="172"/>
      <c r="EL625" s="172"/>
      <c r="EM625" s="172"/>
      <c r="EN625" s="172"/>
      <c r="EO625" s="172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  <c r="AML625"/>
      <c r="AMM625"/>
      <c r="AMN625"/>
      <c r="AMO625"/>
      <c r="AMP625"/>
      <c r="AMQ625"/>
      <c r="AMR625"/>
      <c r="AMS625"/>
      <c r="AMT625"/>
      <c r="AMU625"/>
      <c r="AMV625"/>
      <c r="AMW625"/>
      <c r="AMX625"/>
      <c r="AMY625"/>
      <c r="AMZ625"/>
      <c r="ANA625"/>
      <c r="ANB625"/>
      <c r="ANC625"/>
      <c r="AND625"/>
      <c r="ANE625"/>
      <c r="ANF625"/>
      <c r="ANG625"/>
      <c r="ANH625"/>
      <c r="ANI625"/>
      <c r="ANJ625"/>
    </row>
    <row r="626" spans="1:1050" x14ac:dyDescent="0.2">
      <c r="A626" s="694"/>
      <c r="D626" s="172"/>
      <c r="E626" s="172"/>
      <c r="F626" s="172"/>
      <c r="G626" s="172"/>
      <c r="H626" s="172"/>
      <c r="J626" s="172"/>
      <c r="K626" s="172"/>
      <c r="L626" s="172"/>
      <c r="M626" s="172"/>
      <c r="N626" s="172"/>
      <c r="O626" s="172"/>
      <c r="P626" s="172"/>
      <c r="Q626" s="172"/>
      <c r="R626" s="172"/>
      <c r="S626" s="172"/>
      <c r="T626" s="172"/>
      <c r="U626" s="172"/>
      <c r="V626" s="172"/>
      <c r="W626" s="172"/>
      <c r="X626" s="172"/>
      <c r="Y626" s="172"/>
      <c r="Z626" s="172"/>
      <c r="AA626" s="172"/>
      <c r="AB626" s="172"/>
      <c r="AC626" s="172"/>
      <c r="AD626" s="172"/>
      <c r="AE626" s="172"/>
      <c r="AF626" s="172"/>
      <c r="AG626" s="172"/>
      <c r="AH626" s="172"/>
      <c r="AI626" s="172"/>
      <c r="AJ626" s="172"/>
      <c r="AK626" s="172"/>
      <c r="AL626" s="172"/>
      <c r="AM626" s="172"/>
      <c r="AN626" s="172"/>
      <c r="AO626" s="172"/>
      <c r="AP626" s="172"/>
      <c r="AQ626" s="172"/>
      <c r="AR626" s="172"/>
      <c r="AS626" s="172"/>
      <c r="AT626" s="172"/>
      <c r="AU626" s="172"/>
      <c r="AV626" s="172"/>
      <c r="AW626" s="172"/>
      <c r="AX626" s="172"/>
      <c r="AY626" s="172"/>
      <c r="AZ626" s="172"/>
      <c r="BA626" s="172"/>
      <c r="BB626" s="172"/>
      <c r="BC626" s="172"/>
      <c r="BD626" s="172"/>
      <c r="BE626" s="172"/>
      <c r="BF626" s="172"/>
      <c r="BG626" s="172"/>
      <c r="BH626" s="172"/>
      <c r="BI626" s="172"/>
      <c r="BJ626" s="172"/>
      <c r="BK626" s="172"/>
      <c r="BL626" s="172"/>
      <c r="BM626" s="172"/>
      <c r="BN626" s="172"/>
      <c r="BO626" s="172"/>
      <c r="BP626" s="172"/>
      <c r="BQ626" s="172"/>
      <c r="BR626" s="172"/>
      <c r="BS626" s="172"/>
      <c r="BT626" s="172"/>
      <c r="BU626" s="172"/>
      <c r="BV626" s="172"/>
      <c r="BW626" s="172"/>
      <c r="BX626" s="172"/>
      <c r="BY626" s="172"/>
      <c r="BZ626" s="172"/>
      <c r="CA626" s="172"/>
      <c r="CB626" s="172"/>
      <c r="CC626" s="172"/>
      <c r="CD626" s="172"/>
      <c r="CE626" s="172"/>
      <c r="CF626" s="172"/>
      <c r="CG626" s="172"/>
      <c r="CH626" s="172"/>
      <c r="CI626" s="172"/>
      <c r="CJ626" s="172"/>
      <c r="CK626" s="172"/>
      <c r="CL626" s="172"/>
      <c r="CM626" s="172"/>
      <c r="CN626" s="172"/>
      <c r="CO626" s="172"/>
      <c r="CP626" s="172"/>
      <c r="CQ626" s="172"/>
      <c r="CR626" s="172"/>
      <c r="CS626" s="172"/>
      <c r="CT626" s="172"/>
      <c r="CU626" s="172"/>
      <c r="DA626" s="172"/>
      <c r="DG626" s="172"/>
      <c r="DI626" s="172"/>
      <c r="DJ626" s="172"/>
      <c r="DK626" s="172"/>
      <c r="DL626" s="172"/>
      <c r="DM626" s="172"/>
      <c r="DN626" s="172"/>
      <c r="DO626" s="172"/>
      <c r="DP626" s="172"/>
      <c r="DQ626" s="172"/>
      <c r="DR626" s="172"/>
      <c r="DS626" s="172"/>
      <c r="DT626" s="172"/>
      <c r="DU626" s="172"/>
      <c r="DV626" s="172"/>
      <c r="DW626" s="172"/>
      <c r="DX626" s="172"/>
      <c r="DZ626" s="172"/>
      <c r="EA626" s="172"/>
      <c r="EK626" s="172"/>
      <c r="EL626" s="172"/>
      <c r="EM626" s="172"/>
      <c r="EN626" s="172"/>
      <c r="EO626" s="172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  <c r="AML626"/>
      <c r="AMM626"/>
      <c r="AMN626"/>
      <c r="AMO626"/>
      <c r="AMP626"/>
      <c r="AMQ626"/>
      <c r="AMR626"/>
      <c r="AMS626"/>
      <c r="AMT626"/>
      <c r="AMU626"/>
      <c r="AMV626"/>
      <c r="AMW626"/>
      <c r="AMX626"/>
      <c r="AMY626"/>
      <c r="AMZ626"/>
      <c r="ANA626"/>
      <c r="ANB626"/>
      <c r="ANC626"/>
      <c r="AND626"/>
      <c r="ANE626"/>
      <c r="ANF626"/>
      <c r="ANG626"/>
      <c r="ANH626"/>
      <c r="ANI626"/>
      <c r="ANJ626"/>
    </row>
    <row r="627" spans="1:1050" x14ac:dyDescent="0.2">
      <c r="A627" s="694"/>
      <c r="D627" s="172"/>
      <c r="E627" s="172"/>
      <c r="F627" s="172"/>
      <c r="G627" s="172"/>
      <c r="H627" s="172"/>
      <c r="J627" s="172"/>
      <c r="K627" s="172"/>
      <c r="L627" s="172"/>
      <c r="M627" s="172"/>
      <c r="N627" s="172"/>
      <c r="O627" s="172"/>
      <c r="P627" s="172"/>
      <c r="Q627" s="172"/>
      <c r="R627" s="172"/>
      <c r="S627" s="172"/>
      <c r="T627" s="172"/>
      <c r="U627" s="172"/>
      <c r="V627" s="172"/>
      <c r="W627" s="172"/>
      <c r="X627" s="172"/>
      <c r="Y627" s="172"/>
      <c r="Z627" s="172"/>
      <c r="AA627" s="172"/>
      <c r="AB627" s="172"/>
      <c r="AC627" s="172"/>
      <c r="AD627" s="172"/>
      <c r="AE627" s="172"/>
      <c r="AF627" s="172"/>
      <c r="AG627" s="172"/>
      <c r="AH627" s="172"/>
      <c r="AI627" s="172"/>
      <c r="AJ627" s="172"/>
      <c r="AK627" s="172"/>
      <c r="AL627" s="172"/>
      <c r="AM627" s="172"/>
      <c r="AN627" s="172"/>
      <c r="AO627" s="172"/>
      <c r="AP627" s="172"/>
      <c r="AQ627" s="172"/>
      <c r="AR627" s="172"/>
      <c r="AS627" s="172"/>
      <c r="AT627" s="172"/>
      <c r="AU627" s="172"/>
      <c r="AV627" s="172"/>
      <c r="AW627" s="172"/>
      <c r="AX627" s="172"/>
      <c r="AY627" s="172"/>
      <c r="AZ627" s="172"/>
      <c r="BA627" s="172"/>
      <c r="BB627" s="172"/>
      <c r="BC627" s="172"/>
      <c r="BD627" s="172"/>
      <c r="BE627" s="172"/>
      <c r="BF627" s="172"/>
      <c r="BG627" s="172"/>
      <c r="BH627" s="172"/>
      <c r="BI627" s="172"/>
      <c r="BJ627" s="172"/>
      <c r="BK627" s="172"/>
      <c r="BL627" s="172"/>
      <c r="BM627" s="172"/>
      <c r="BN627" s="172"/>
      <c r="BO627" s="172"/>
      <c r="BP627" s="172"/>
      <c r="BQ627" s="172"/>
      <c r="BR627" s="172"/>
      <c r="BS627" s="172"/>
      <c r="BT627" s="172"/>
      <c r="BU627" s="172"/>
      <c r="BV627" s="172"/>
      <c r="BW627" s="172"/>
      <c r="BX627" s="172"/>
      <c r="BY627" s="172"/>
      <c r="BZ627" s="172"/>
      <c r="CA627" s="172"/>
      <c r="CB627" s="172"/>
      <c r="CC627" s="172"/>
      <c r="CD627" s="172"/>
      <c r="CE627" s="172"/>
      <c r="CF627" s="172"/>
      <c r="CG627" s="172"/>
      <c r="CH627" s="172"/>
      <c r="CI627" s="172"/>
      <c r="CJ627" s="172"/>
      <c r="CK627" s="172"/>
      <c r="CL627" s="172"/>
      <c r="CM627" s="172"/>
      <c r="CN627" s="172"/>
      <c r="CO627" s="172"/>
      <c r="CP627" s="172"/>
      <c r="CQ627" s="172"/>
      <c r="CR627" s="172"/>
      <c r="CS627" s="172"/>
      <c r="CT627" s="172"/>
      <c r="CU627" s="172"/>
      <c r="DA627" s="172"/>
      <c r="DG627" s="172"/>
      <c r="DI627" s="172"/>
      <c r="DJ627" s="172"/>
      <c r="DK627" s="172"/>
      <c r="DL627" s="172"/>
      <c r="DM627" s="172"/>
      <c r="DN627" s="172"/>
      <c r="DO627" s="172"/>
      <c r="DP627" s="172"/>
      <c r="DQ627" s="172"/>
      <c r="DR627" s="172"/>
      <c r="DS627" s="172"/>
      <c r="DT627" s="172"/>
      <c r="DU627" s="172"/>
      <c r="DV627" s="172"/>
      <c r="DW627" s="172"/>
      <c r="DX627" s="172"/>
      <c r="DZ627" s="172"/>
      <c r="EA627" s="172"/>
      <c r="EK627" s="172"/>
      <c r="EL627" s="172"/>
      <c r="EM627" s="172"/>
      <c r="EN627" s="172"/>
      <c r="EO627" s="172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  <c r="AML627"/>
      <c r="AMM627"/>
      <c r="AMN627"/>
      <c r="AMO627"/>
      <c r="AMP627"/>
      <c r="AMQ627"/>
      <c r="AMR627"/>
      <c r="AMS627"/>
      <c r="AMT627"/>
      <c r="AMU627"/>
      <c r="AMV627"/>
      <c r="AMW627"/>
      <c r="AMX627"/>
      <c r="AMY627"/>
      <c r="AMZ627"/>
      <c r="ANA627"/>
      <c r="ANB627"/>
      <c r="ANC627"/>
      <c r="AND627"/>
      <c r="ANE627"/>
      <c r="ANF627"/>
      <c r="ANG627"/>
      <c r="ANH627"/>
      <c r="ANI627"/>
      <c r="ANJ627"/>
    </row>
    <row r="628" spans="1:1050" x14ac:dyDescent="0.2">
      <c r="A628" s="694"/>
      <c r="D628" s="172"/>
      <c r="E628" s="172"/>
      <c r="F628" s="172"/>
      <c r="G628" s="172"/>
      <c r="H628" s="172"/>
      <c r="J628" s="172"/>
      <c r="K628" s="172"/>
      <c r="L628" s="172"/>
      <c r="M628" s="172"/>
      <c r="N628" s="172"/>
      <c r="O628" s="172"/>
      <c r="P628" s="172"/>
      <c r="Q628" s="172"/>
      <c r="R628" s="172"/>
      <c r="S628" s="172"/>
      <c r="T628" s="172"/>
      <c r="U628" s="172"/>
      <c r="V628" s="172"/>
      <c r="W628" s="172"/>
      <c r="X628" s="172"/>
      <c r="Y628" s="172"/>
      <c r="Z628" s="172"/>
      <c r="AA628" s="172"/>
      <c r="AB628" s="172"/>
      <c r="AC628" s="172"/>
      <c r="AD628" s="172"/>
      <c r="AE628" s="172"/>
      <c r="AF628" s="172"/>
      <c r="AG628" s="172"/>
      <c r="AH628" s="172"/>
      <c r="AI628" s="172"/>
      <c r="AJ628" s="172"/>
      <c r="AK628" s="172"/>
      <c r="AL628" s="172"/>
      <c r="AM628" s="172"/>
      <c r="AN628" s="172"/>
      <c r="AO628" s="172"/>
      <c r="AP628" s="172"/>
      <c r="AQ628" s="172"/>
      <c r="AR628" s="172"/>
      <c r="AS628" s="172"/>
      <c r="AT628" s="172"/>
      <c r="AU628" s="172"/>
      <c r="AV628" s="172"/>
      <c r="AW628" s="172"/>
      <c r="AX628" s="172"/>
      <c r="AY628" s="172"/>
      <c r="AZ628" s="172"/>
      <c r="BA628" s="172"/>
      <c r="BB628" s="172"/>
      <c r="BC628" s="172"/>
      <c r="BD628" s="172"/>
      <c r="BE628" s="172"/>
      <c r="BF628" s="172"/>
      <c r="BG628" s="172"/>
      <c r="BH628" s="172"/>
      <c r="BI628" s="172"/>
      <c r="BJ628" s="172"/>
      <c r="BK628" s="172"/>
      <c r="BL628" s="172"/>
      <c r="BM628" s="172"/>
      <c r="BN628" s="172"/>
      <c r="BO628" s="172"/>
      <c r="BP628" s="172"/>
      <c r="BQ628" s="172"/>
      <c r="BR628" s="172"/>
      <c r="BS628" s="172"/>
      <c r="BT628" s="172"/>
      <c r="BU628" s="172"/>
      <c r="BV628" s="172"/>
      <c r="BW628" s="172"/>
      <c r="BX628" s="172"/>
      <c r="BY628" s="172"/>
      <c r="BZ628" s="172"/>
      <c r="CA628" s="172"/>
      <c r="CB628" s="172"/>
      <c r="CC628" s="172"/>
      <c r="CD628" s="172"/>
      <c r="CE628" s="172"/>
      <c r="CF628" s="172"/>
      <c r="CG628" s="172"/>
      <c r="CH628" s="172"/>
      <c r="CI628" s="172"/>
      <c r="CJ628" s="172"/>
      <c r="CK628" s="172"/>
      <c r="CL628" s="172"/>
      <c r="CM628" s="172"/>
      <c r="CN628" s="172"/>
      <c r="CO628" s="172"/>
      <c r="CP628" s="172"/>
      <c r="CQ628" s="172"/>
      <c r="CR628" s="172"/>
      <c r="CS628" s="172"/>
      <c r="CT628" s="172"/>
      <c r="CU628" s="172"/>
      <c r="DA628" s="172"/>
      <c r="DG628" s="172"/>
      <c r="DI628" s="172"/>
      <c r="DJ628" s="172"/>
      <c r="DK628" s="172"/>
      <c r="DL628" s="172"/>
      <c r="DM628" s="172"/>
      <c r="DN628" s="172"/>
      <c r="DO628" s="172"/>
      <c r="DP628" s="172"/>
      <c r="DQ628" s="172"/>
      <c r="DR628" s="172"/>
      <c r="DS628" s="172"/>
      <c r="DT628" s="172"/>
      <c r="DU628" s="172"/>
      <c r="DV628" s="172"/>
      <c r="DW628" s="172"/>
      <c r="DX628" s="172"/>
      <c r="DZ628" s="172"/>
      <c r="EA628" s="172"/>
      <c r="EK628" s="172"/>
      <c r="EL628" s="172"/>
      <c r="EM628" s="172"/>
      <c r="EN628" s="172"/>
      <c r="EO628" s="172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  <c r="AML628"/>
      <c r="AMM628"/>
      <c r="AMN628"/>
      <c r="AMO628"/>
      <c r="AMP628"/>
      <c r="AMQ628"/>
      <c r="AMR628"/>
      <c r="AMS628"/>
      <c r="AMT628"/>
      <c r="AMU628"/>
      <c r="AMV628"/>
      <c r="AMW628"/>
      <c r="AMX628"/>
      <c r="AMY628"/>
      <c r="AMZ628"/>
      <c r="ANA628"/>
      <c r="ANB628"/>
      <c r="ANC628"/>
      <c r="AND628"/>
      <c r="ANE628"/>
      <c r="ANF628"/>
      <c r="ANG628"/>
      <c r="ANH628"/>
      <c r="ANI628"/>
      <c r="ANJ628"/>
    </row>
    <row r="629" spans="1:1050" x14ac:dyDescent="0.2">
      <c r="A629" s="694"/>
      <c r="D629" s="172"/>
      <c r="E629" s="172"/>
      <c r="F629" s="172"/>
      <c r="G629" s="172"/>
      <c r="H629" s="172"/>
      <c r="J629" s="172"/>
      <c r="K629" s="172"/>
      <c r="L629" s="172"/>
      <c r="M629" s="172"/>
      <c r="N629" s="172"/>
      <c r="O629" s="172"/>
      <c r="P629" s="172"/>
      <c r="Q629" s="172"/>
      <c r="R629" s="172"/>
      <c r="S629" s="172"/>
      <c r="T629" s="172"/>
      <c r="U629" s="172"/>
      <c r="V629" s="172"/>
      <c r="W629" s="172"/>
      <c r="X629" s="172"/>
      <c r="Y629" s="172"/>
      <c r="Z629" s="172"/>
      <c r="AA629" s="172"/>
      <c r="AB629" s="172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172"/>
      <c r="AO629" s="172"/>
      <c r="AP629" s="172"/>
      <c r="AQ629" s="172"/>
      <c r="AR629" s="172"/>
      <c r="AS629" s="172"/>
      <c r="AT629" s="172"/>
      <c r="AU629" s="172"/>
      <c r="AV629" s="172"/>
      <c r="AW629" s="172"/>
      <c r="AX629" s="172"/>
      <c r="AY629" s="172"/>
      <c r="AZ629" s="172"/>
      <c r="BA629" s="172"/>
      <c r="BB629" s="172"/>
      <c r="BC629" s="172"/>
      <c r="BD629" s="172"/>
      <c r="BE629" s="172"/>
      <c r="BF629" s="172"/>
      <c r="BG629" s="172"/>
      <c r="BH629" s="172"/>
      <c r="BI629" s="172"/>
      <c r="BJ629" s="172"/>
      <c r="BK629" s="172"/>
      <c r="BL629" s="172"/>
      <c r="BM629" s="172"/>
      <c r="BN629" s="172"/>
      <c r="BO629" s="172"/>
      <c r="BP629" s="172"/>
      <c r="BQ629" s="172"/>
      <c r="BR629" s="172"/>
      <c r="BS629" s="172"/>
      <c r="BT629" s="172"/>
      <c r="BU629" s="172"/>
      <c r="BV629" s="172"/>
      <c r="BW629" s="172"/>
      <c r="BX629" s="172"/>
      <c r="BY629" s="172"/>
      <c r="BZ629" s="172"/>
      <c r="CA629" s="172"/>
      <c r="CB629" s="172"/>
      <c r="CC629" s="172"/>
      <c r="CD629" s="172"/>
      <c r="CE629" s="172"/>
      <c r="CF629" s="172"/>
      <c r="CG629" s="172"/>
      <c r="CH629" s="172"/>
      <c r="CI629" s="172"/>
      <c r="CJ629" s="172"/>
      <c r="CK629" s="172"/>
      <c r="CL629" s="172"/>
      <c r="CM629" s="172"/>
      <c r="CN629" s="172"/>
      <c r="CO629" s="172"/>
      <c r="CP629" s="172"/>
      <c r="CQ629" s="172"/>
      <c r="CR629" s="172"/>
      <c r="CS629" s="172"/>
      <c r="CT629" s="172"/>
      <c r="CU629" s="172"/>
      <c r="DA629" s="172"/>
      <c r="DG629" s="172"/>
      <c r="DI629" s="172"/>
      <c r="DJ629" s="172"/>
      <c r="DK629" s="172"/>
      <c r="DL629" s="172"/>
      <c r="DM629" s="172"/>
      <c r="DN629" s="172"/>
      <c r="DO629" s="172"/>
      <c r="DP629" s="172"/>
      <c r="DQ629" s="172"/>
      <c r="DR629" s="172"/>
      <c r="DS629" s="172"/>
      <c r="DT629" s="172"/>
      <c r="DU629" s="172"/>
      <c r="DV629" s="172"/>
      <c r="DW629" s="172"/>
      <c r="DX629" s="172"/>
      <c r="DZ629" s="172"/>
      <c r="EA629" s="172"/>
      <c r="EK629" s="172"/>
      <c r="EL629" s="172"/>
      <c r="EM629" s="172"/>
      <c r="EN629" s="172"/>
      <c r="EO629" s="172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  <c r="AML629"/>
      <c r="AMM629"/>
      <c r="AMN629"/>
      <c r="AMO629"/>
      <c r="AMP629"/>
      <c r="AMQ629"/>
      <c r="AMR629"/>
      <c r="AMS629"/>
      <c r="AMT629"/>
      <c r="AMU629"/>
      <c r="AMV629"/>
      <c r="AMW629"/>
      <c r="AMX629"/>
      <c r="AMY629"/>
      <c r="AMZ629"/>
      <c r="ANA629"/>
      <c r="ANB629"/>
      <c r="ANC629"/>
      <c r="AND629"/>
      <c r="ANE629"/>
      <c r="ANF629"/>
      <c r="ANG629"/>
      <c r="ANH629"/>
      <c r="ANI629"/>
      <c r="ANJ629"/>
    </row>
    <row r="630" spans="1:1050" x14ac:dyDescent="0.2">
      <c r="A630" s="694"/>
      <c r="D630" s="172"/>
      <c r="E630" s="172"/>
      <c r="F630" s="172"/>
      <c r="G630" s="172"/>
      <c r="H630" s="172"/>
      <c r="J630" s="172"/>
      <c r="K630" s="172"/>
      <c r="L630" s="172"/>
      <c r="M630" s="172"/>
      <c r="N630" s="172"/>
      <c r="O630" s="172"/>
      <c r="P630" s="172"/>
      <c r="Q630" s="172"/>
      <c r="R630" s="172"/>
      <c r="S630" s="172"/>
      <c r="T630" s="172"/>
      <c r="U630" s="172"/>
      <c r="V630" s="172"/>
      <c r="W630" s="172"/>
      <c r="X630" s="172"/>
      <c r="Y630" s="172"/>
      <c r="Z630" s="172"/>
      <c r="AA630" s="172"/>
      <c r="AB630" s="172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172"/>
      <c r="AO630" s="172"/>
      <c r="AP630" s="172"/>
      <c r="AQ630" s="172"/>
      <c r="AR630" s="172"/>
      <c r="AS630" s="172"/>
      <c r="AT630" s="172"/>
      <c r="AU630" s="172"/>
      <c r="AV630" s="172"/>
      <c r="AW630" s="172"/>
      <c r="AX630" s="172"/>
      <c r="AY630" s="172"/>
      <c r="AZ630" s="172"/>
      <c r="BA630" s="172"/>
      <c r="BB630" s="172"/>
      <c r="BC630" s="172"/>
      <c r="BD630" s="172"/>
      <c r="BE630" s="172"/>
      <c r="BF630" s="172"/>
      <c r="BG630" s="172"/>
      <c r="BH630" s="172"/>
      <c r="BI630" s="172"/>
      <c r="BJ630" s="172"/>
      <c r="BK630" s="172"/>
      <c r="BL630" s="172"/>
      <c r="BM630" s="172"/>
      <c r="BN630" s="172"/>
      <c r="BO630" s="172"/>
      <c r="BP630" s="172"/>
      <c r="BQ630" s="172"/>
      <c r="BR630" s="172"/>
      <c r="BS630" s="172"/>
      <c r="BT630" s="172"/>
      <c r="BU630" s="172"/>
      <c r="BV630" s="172"/>
      <c r="BW630" s="172"/>
      <c r="BX630" s="172"/>
      <c r="BY630" s="172"/>
      <c r="BZ630" s="172"/>
      <c r="CA630" s="172"/>
      <c r="CB630" s="172"/>
      <c r="CC630" s="172"/>
      <c r="CD630" s="172"/>
      <c r="CE630" s="172"/>
      <c r="CF630" s="172"/>
      <c r="CG630" s="172"/>
      <c r="CH630" s="172"/>
      <c r="CI630" s="172"/>
      <c r="CJ630" s="172"/>
      <c r="CK630" s="172"/>
      <c r="CL630" s="172"/>
      <c r="CM630" s="172"/>
      <c r="CN630" s="172"/>
      <c r="CO630" s="172"/>
      <c r="CP630" s="172"/>
      <c r="CQ630" s="172"/>
      <c r="CR630" s="172"/>
      <c r="CS630" s="172"/>
      <c r="CT630" s="172"/>
      <c r="CU630" s="172"/>
      <c r="DA630" s="172"/>
      <c r="DG630" s="172"/>
      <c r="DI630" s="172"/>
      <c r="DJ630" s="172"/>
      <c r="DK630" s="172"/>
      <c r="DL630" s="172"/>
      <c r="DM630" s="172"/>
      <c r="DN630" s="172"/>
      <c r="DO630" s="172"/>
      <c r="DP630" s="172"/>
      <c r="DQ630" s="172"/>
      <c r="DR630" s="172"/>
      <c r="DS630" s="172"/>
      <c r="DT630" s="172"/>
      <c r="DU630" s="172"/>
      <c r="DV630" s="172"/>
      <c r="DW630" s="172"/>
      <c r="DX630" s="172"/>
      <c r="DZ630" s="172"/>
      <c r="EA630" s="172"/>
      <c r="EK630" s="172"/>
      <c r="EL630" s="172"/>
      <c r="EM630" s="172"/>
      <c r="EN630" s="172"/>
      <c r="EO630" s="172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  <c r="AML630"/>
      <c r="AMM630"/>
      <c r="AMN630"/>
      <c r="AMO630"/>
      <c r="AMP630"/>
      <c r="AMQ630"/>
      <c r="AMR630"/>
      <c r="AMS630"/>
      <c r="AMT630"/>
      <c r="AMU630"/>
      <c r="AMV630"/>
      <c r="AMW630"/>
      <c r="AMX630"/>
      <c r="AMY630"/>
      <c r="AMZ630"/>
      <c r="ANA630"/>
      <c r="ANB630"/>
      <c r="ANC630"/>
      <c r="AND630"/>
      <c r="ANE630"/>
      <c r="ANF630"/>
      <c r="ANG630"/>
      <c r="ANH630"/>
      <c r="ANI630"/>
      <c r="ANJ630"/>
    </row>
    <row r="631" spans="1:1050" x14ac:dyDescent="0.2">
      <c r="A631" s="694"/>
      <c r="D631" s="172"/>
      <c r="E631" s="172"/>
      <c r="F631" s="172"/>
      <c r="G631" s="172"/>
      <c r="H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  <c r="BA631" s="172"/>
      <c r="BB631" s="172"/>
      <c r="BC631" s="172"/>
      <c r="BD631" s="172"/>
      <c r="BE631" s="172"/>
      <c r="BF631" s="172"/>
      <c r="BG631" s="172"/>
      <c r="BH631" s="172"/>
      <c r="BI631" s="172"/>
      <c r="BJ631" s="172"/>
      <c r="BK631" s="172"/>
      <c r="BL631" s="172"/>
      <c r="BM631" s="172"/>
      <c r="BN631" s="172"/>
      <c r="BO631" s="172"/>
      <c r="BP631" s="172"/>
      <c r="BQ631" s="172"/>
      <c r="BR631" s="172"/>
      <c r="BS631" s="172"/>
      <c r="BT631" s="172"/>
      <c r="BU631" s="172"/>
      <c r="BV631" s="172"/>
      <c r="BW631" s="172"/>
      <c r="BX631" s="172"/>
      <c r="BY631" s="172"/>
      <c r="BZ631" s="172"/>
      <c r="CA631" s="172"/>
      <c r="CB631" s="172"/>
      <c r="CC631" s="172"/>
      <c r="CD631" s="172"/>
      <c r="CE631" s="172"/>
      <c r="CF631" s="172"/>
      <c r="CG631" s="172"/>
      <c r="CH631" s="172"/>
      <c r="CI631" s="172"/>
      <c r="CJ631" s="172"/>
      <c r="CK631" s="172"/>
      <c r="CL631" s="172"/>
      <c r="CM631" s="172"/>
      <c r="CN631" s="172"/>
      <c r="CO631" s="172"/>
      <c r="CP631" s="172"/>
      <c r="CQ631" s="172"/>
      <c r="CR631" s="172"/>
      <c r="CS631" s="172"/>
      <c r="CT631" s="172"/>
      <c r="CU631" s="172"/>
      <c r="DA631" s="172"/>
      <c r="DG631" s="172"/>
      <c r="DI631" s="172"/>
      <c r="DJ631" s="172"/>
      <c r="DK631" s="172"/>
      <c r="DL631" s="172"/>
      <c r="DM631" s="172"/>
      <c r="DN631" s="172"/>
      <c r="DO631" s="172"/>
      <c r="DP631" s="172"/>
      <c r="DQ631" s="172"/>
      <c r="DR631" s="172"/>
      <c r="DS631" s="172"/>
      <c r="DT631" s="172"/>
      <c r="DU631" s="172"/>
      <c r="DV631" s="172"/>
      <c r="DW631" s="172"/>
      <c r="DX631" s="172"/>
      <c r="DZ631" s="172"/>
      <c r="EA631" s="172"/>
      <c r="EK631" s="172"/>
      <c r="EL631" s="172"/>
      <c r="EM631" s="172"/>
      <c r="EN631" s="172"/>
      <c r="EO631" s="172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/>
      <c r="AML631"/>
      <c r="AMM631"/>
      <c r="AMN631"/>
      <c r="AMO631"/>
      <c r="AMP631"/>
      <c r="AMQ631"/>
      <c r="AMR631"/>
      <c r="AMS631"/>
      <c r="AMT631"/>
      <c r="AMU631"/>
      <c r="AMV631"/>
      <c r="AMW631"/>
      <c r="AMX631"/>
      <c r="AMY631"/>
      <c r="AMZ631"/>
      <c r="ANA631"/>
      <c r="ANB631"/>
      <c r="ANC631"/>
      <c r="AND631"/>
      <c r="ANE631"/>
      <c r="ANF631"/>
      <c r="ANG631"/>
      <c r="ANH631"/>
      <c r="ANI631"/>
      <c r="ANJ631"/>
    </row>
    <row r="632" spans="1:1050" x14ac:dyDescent="0.2">
      <c r="A632" s="694"/>
      <c r="D632" s="172"/>
      <c r="E632" s="172"/>
      <c r="F632" s="172"/>
      <c r="G632" s="172"/>
      <c r="H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2"/>
      <c r="BH632" s="172"/>
      <c r="BI632" s="172"/>
      <c r="BJ632" s="172"/>
      <c r="BK632" s="172"/>
      <c r="BL632" s="172"/>
      <c r="BM632" s="172"/>
      <c r="BN632" s="172"/>
      <c r="BO632" s="172"/>
      <c r="BP632" s="172"/>
      <c r="BQ632" s="172"/>
      <c r="BR632" s="172"/>
      <c r="BS632" s="172"/>
      <c r="BT632" s="172"/>
      <c r="BU632" s="172"/>
      <c r="BV632" s="172"/>
      <c r="BW632" s="172"/>
      <c r="BX632" s="172"/>
      <c r="BY632" s="172"/>
      <c r="BZ632" s="172"/>
      <c r="CA632" s="172"/>
      <c r="CB632" s="172"/>
      <c r="CC632" s="172"/>
      <c r="CD632" s="172"/>
      <c r="CE632" s="172"/>
      <c r="CF632" s="172"/>
      <c r="CG632" s="172"/>
      <c r="CH632" s="172"/>
      <c r="CI632" s="172"/>
      <c r="CJ632" s="172"/>
      <c r="CK632" s="172"/>
      <c r="CL632" s="172"/>
      <c r="CM632" s="172"/>
      <c r="CN632" s="172"/>
      <c r="CO632" s="172"/>
      <c r="CP632" s="172"/>
      <c r="CQ632" s="172"/>
      <c r="CR632" s="172"/>
      <c r="CS632" s="172"/>
      <c r="CT632" s="172"/>
      <c r="CU632" s="172"/>
      <c r="DA632" s="172"/>
      <c r="DG632" s="172"/>
      <c r="DI632" s="172"/>
      <c r="DJ632" s="172"/>
      <c r="DK632" s="172"/>
      <c r="DL632" s="172"/>
      <c r="DM632" s="172"/>
      <c r="DN632" s="172"/>
      <c r="DO632" s="172"/>
      <c r="DP632" s="172"/>
      <c r="DQ632" s="172"/>
      <c r="DR632" s="172"/>
      <c r="DS632" s="172"/>
      <c r="DT632" s="172"/>
      <c r="DU632" s="172"/>
      <c r="DV632" s="172"/>
      <c r="DW632" s="172"/>
      <c r="DX632" s="172"/>
      <c r="DZ632" s="172"/>
      <c r="EA632" s="172"/>
      <c r="EK632" s="172"/>
      <c r="EL632" s="172"/>
      <c r="EM632" s="172"/>
      <c r="EN632" s="172"/>
      <c r="EO632" s="17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  <c r="AML632"/>
      <c r="AMM632"/>
      <c r="AMN632"/>
      <c r="AMO632"/>
      <c r="AMP632"/>
      <c r="AMQ632"/>
      <c r="AMR632"/>
      <c r="AMS632"/>
      <c r="AMT632"/>
      <c r="AMU632"/>
      <c r="AMV632"/>
      <c r="AMW632"/>
      <c r="AMX632"/>
      <c r="AMY632"/>
      <c r="AMZ632"/>
      <c r="ANA632"/>
      <c r="ANB632"/>
      <c r="ANC632"/>
      <c r="AND632"/>
      <c r="ANE632"/>
      <c r="ANF632"/>
      <c r="ANG632"/>
      <c r="ANH632"/>
      <c r="ANI632"/>
      <c r="ANJ632"/>
    </row>
    <row r="633" spans="1:1050" x14ac:dyDescent="0.2">
      <c r="A633" s="694"/>
      <c r="D633" s="172"/>
      <c r="E633" s="172"/>
      <c r="F633" s="172"/>
      <c r="G633" s="172"/>
      <c r="H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  <c r="BA633" s="172"/>
      <c r="BB633" s="172"/>
      <c r="BC633" s="172"/>
      <c r="BD633" s="172"/>
      <c r="BE633" s="172"/>
      <c r="BF633" s="172"/>
      <c r="BG633" s="172"/>
      <c r="BH633" s="172"/>
      <c r="BI633" s="172"/>
      <c r="BJ633" s="172"/>
      <c r="BK633" s="172"/>
      <c r="BL633" s="172"/>
      <c r="BM633" s="172"/>
      <c r="BN633" s="172"/>
      <c r="BO633" s="172"/>
      <c r="BP633" s="172"/>
      <c r="BQ633" s="172"/>
      <c r="BR633" s="172"/>
      <c r="BS633" s="172"/>
      <c r="BT633" s="172"/>
      <c r="BU633" s="172"/>
      <c r="BV633" s="172"/>
      <c r="BW633" s="172"/>
      <c r="BX633" s="172"/>
      <c r="BY633" s="172"/>
      <c r="BZ633" s="172"/>
      <c r="CA633" s="172"/>
      <c r="CB633" s="172"/>
      <c r="CC633" s="172"/>
      <c r="CD633" s="172"/>
      <c r="CE633" s="172"/>
      <c r="CF633" s="172"/>
      <c r="CG633" s="172"/>
      <c r="CH633" s="172"/>
      <c r="CI633" s="172"/>
      <c r="CJ633" s="172"/>
      <c r="CK633" s="172"/>
      <c r="CL633" s="172"/>
      <c r="CM633" s="172"/>
      <c r="CN633" s="172"/>
      <c r="CO633" s="172"/>
      <c r="CP633" s="172"/>
      <c r="CQ633" s="172"/>
      <c r="CR633" s="172"/>
      <c r="CS633" s="172"/>
      <c r="CT633" s="172"/>
      <c r="CU633" s="172"/>
      <c r="DA633" s="172"/>
      <c r="DG633" s="172"/>
      <c r="DI633" s="172"/>
      <c r="DJ633" s="172"/>
      <c r="DK633" s="172"/>
      <c r="DL633" s="172"/>
      <c r="DM633" s="172"/>
      <c r="DN633" s="172"/>
      <c r="DO633" s="172"/>
      <c r="DP633" s="172"/>
      <c r="DQ633" s="172"/>
      <c r="DR633" s="172"/>
      <c r="DS633" s="172"/>
      <c r="DT633" s="172"/>
      <c r="DU633" s="172"/>
      <c r="DV633" s="172"/>
      <c r="DW633" s="172"/>
      <c r="DX633" s="172"/>
      <c r="DZ633" s="172"/>
      <c r="EA633" s="172"/>
      <c r="EK633" s="172"/>
      <c r="EL633" s="172"/>
      <c r="EM633" s="172"/>
      <c r="EN633" s="172"/>
      <c r="EO633" s="172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  <c r="AML633"/>
      <c r="AMM633"/>
      <c r="AMN633"/>
      <c r="AMO633"/>
      <c r="AMP633"/>
      <c r="AMQ633"/>
      <c r="AMR633"/>
      <c r="AMS633"/>
      <c r="AMT633"/>
      <c r="AMU633"/>
      <c r="AMV633"/>
      <c r="AMW633"/>
      <c r="AMX633"/>
      <c r="AMY633"/>
      <c r="AMZ633"/>
      <c r="ANA633"/>
      <c r="ANB633"/>
      <c r="ANC633"/>
      <c r="AND633"/>
      <c r="ANE633"/>
      <c r="ANF633"/>
      <c r="ANG633"/>
      <c r="ANH633"/>
      <c r="ANI633"/>
      <c r="ANJ633"/>
    </row>
    <row r="634" spans="1:1050" x14ac:dyDescent="0.2">
      <c r="A634" s="694"/>
      <c r="D634" s="172"/>
      <c r="E634" s="172"/>
      <c r="F634" s="172"/>
      <c r="G634" s="172"/>
      <c r="H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  <c r="BA634" s="172"/>
      <c r="BB634" s="172"/>
      <c r="BC634" s="172"/>
      <c r="BD634" s="172"/>
      <c r="BE634" s="172"/>
      <c r="BF634" s="172"/>
      <c r="BG634" s="172"/>
      <c r="BH634" s="172"/>
      <c r="BI634" s="172"/>
      <c r="BJ634" s="172"/>
      <c r="BK634" s="172"/>
      <c r="BL634" s="172"/>
      <c r="BM634" s="172"/>
      <c r="BN634" s="172"/>
      <c r="BO634" s="172"/>
      <c r="BP634" s="172"/>
      <c r="BQ634" s="172"/>
      <c r="BR634" s="172"/>
      <c r="BS634" s="172"/>
      <c r="BT634" s="172"/>
      <c r="BU634" s="172"/>
      <c r="BV634" s="172"/>
      <c r="BW634" s="172"/>
      <c r="BX634" s="172"/>
      <c r="BY634" s="172"/>
      <c r="BZ634" s="172"/>
      <c r="CA634" s="172"/>
      <c r="CB634" s="172"/>
      <c r="CC634" s="172"/>
      <c r="CD634" s="172"/>
      <c r="CE634" s="172"/>
      <c r="CF634" s="172"/>
      <c r="CG634" s="172"/>
      <c r="CH634" s="172"/>
      <c r="CI634" s="172"/>
      <c r="CJ634" s="172"/>
      <c r="CK634" s="172"/>
      <c r="CL634" s="172"/>
      <c r="CM634" s="172"/>
      <c r="CN634" s="172"/>
      <c r="CO634" s="172"/>
      <c r="CP634" s="172"/>
      <c r="CQ634" s="172"/>
      <c r="CR634" s="172"/>
      <c r="CS634" s="172"/>
      <c r="CT634" s="172"/>
      <c r="CU634" s="172"/>
      <c r="DA634" s="172"/>
      <c r="DG634" s="172"/>
      <c r="DI634" s="172"/>
      <c r="DJ634" s="172"/>
      <c r="DK634" s="172"/>
      <c r="DL634" s="172"/>
      <c r="DM634" s="172"/>
      <c r="DN634" s="172"/>
      <c r="DO634" s="172"/>
      <c r="DP634" s="172"/>
      <c r="DQ634" s="172"/>
      <c r="DR634" s="172"/>
      <c r="DS634" s="172"/>
      <c r="DT634" s="172"/>
      <c r="DU634" s="172"/>
      <c r="DV634" s="172"/>
      <c r="DW634" s="172"/>
      <c r="DX634" s="172"/>
      <c r="DZ634" s="172"/>
      <c r="EA634" s="172"/>
      <c r="EK634" s="172"/>
      <c r="EL634" s="172"/>
      <c r="EM634" s="172"/>
      <c r="EN634" s="172"/>
      <c r="EO634" s="172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  <c r="AML634"/>
      <c r="AMM634"/>
      <c r="AMN634"/>
      <c r="AMO634"/>
      <c r="AMP634"/>
      <c r="AMQ634"/>
      <c r="AMR634"/>
      <c r="AMS634"/>
      <c r="AMT634"/>
      <c r="AMU634"/>
      <c r="AMV634"/>
      <c r="AMW634"/>
      <c r="AMX634"/>
      <c r="AMY634"/>
      <c r="AMZ634"/>
      <c r="ANA634"/>
      <c r="ANB634"/>
      <c r="ANC634"/>
      <c r="AND634"/>
      <c r="ANE634"/>
      <c r="ANF634"/>
      <c r="ANG634"/>
      <c r="ANH634"/>
      <c r="ANI634"/>
      <c r="ANJ634"/>
    </row>
    <row r="635" spans="1:1050" x14ac:dyDescent="0.2">
      <c r="A635" s="694"/>
      <c r="D635" s="172"/>
      <c r="E635" s="172"/>
      <c r="F635" s="172"/>
      <c r="G635" s="172"/>
      <c r="H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72"/>
      <c r="BB635" s="172"/>
      <c r="BC635" s="172"/>
      <c r="BD635" s="172"/>
      <c r="BE635" s="172"/>
      <c r="BF635" s="172"/>
      <c r="BG635" s="172"/>
      <c r="BH635" s="172"/>
      <c r="BI635" s="172"/>
      <c r="BJ635" s="172"/>
      <c r="BK635" s="172"/>
      <c r="BL635" s="172"/>
      <c r="BM635" s="172"/>
      <c r="BN635" s="172"/>
      <c r="BO635" s="172"/>
      <c r="BP635" s="172"/>
      <c r="BQ635" s="172"/>
      <c r="BR635" s="172"/>
      <c r="BS635" s="172"/>
      <c r="BT635" s="172"/>
      <c r="BU635" s="172"/>
      <c r="BV635" s="172"/>
      <c r="BW635" s="172"/>
      <c r="BX635" s="172"/>
      <c r="BY635" s="172"/>
      <c r="BZ635" s="172"/>
      <c r="CA635" s="172"/>
      <c r="CB635" s="172"/>
      <c r="CC635" s="172"/>
      <c r="CD635" s="172"/>
      <c r="CE635" s="172"/>
      <c r="CF635" s="172"/>
      <c r="CG635" s="172"/>
      <c r="CH635" s="172"/>
      <c r="CI635" s="172"/>
      <c r="CJ635" s="172"/>
      <c r="CK635" s="172"/>
      <c r="CL635" s="172"/>
      <c r="CM635" s="172"/>
      <c r="CN635" s="172"/>
      <c r="CO635" s="172"/>
      <c r="CP635" s="172"/>
      <c r="CQ635" s="172"/>
      <c r="CR635" s="172"/>
      <c r="CS635" s="172"/>
      <c r="CT635" s="172"/>
      <c r="CU635" s="172"/>
      <c r="DA635" s="172"/>
      <c r="DG635" s="172"/>
      <c r="DI635" s="172"/>
      <c r="DJ635" s="172"/>
      <c r="DK635" s="172"/>
      <c r="DL635" s="172"/>
      <c r="DM635" s="172"/>
      <c r="DN635" s="172"/>
      <c r="DO635" s="172"/>
      <c r="DP635" s="172"/>
      <c r="DQ635" s="172"/>
      <c r="DR635" s="172"/>
      <c r="DS635" s="172"/>
      <c r="DT635" s="172"/>
      <c r="DU635" s="172"/>
      <c r="DV635" s="172"/>
      <c r="DW635" s="172"/>
      <c r="DX635" s="172"/>
      <c r="DZ635" s="172"/>
      <c r="EA635" s="172"/>
      <c r="EK635" s="172"/>
      <c r="EL635" s="172"/>
      <c r="EM635" s="172"/>
      <c r="EN635" s="172"/>
      <c r="EO635" s="172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  <c r="AML635"/>
      <c r="AMM635"/>
      <c r="AMN635"/>
      <c r="AMO635"/>
      <c r="AMP635"/>
      <c r="AMQ635"/>
      <c r="AMR635"/>
      <c r="AMS635"/>
      <c r="AMT635"/>
      <c r="AMU635"/>
      <c r="AMV635"/>
      <c r="AMW635"/>
      <c r="AMX635"/>
      <c r="AMY635"/>
      <c r="AMZ635"/>
      <c r="ANA635"/>
      <c r="ANB635"/>
      <c r="ANC635"/>
      <c r="AND635"/>
      <c r="ANE635"/>
      <c r="ANF635"/>
      <c r="ANG635"/>
      <c r="ANH635"/>
      <c r="ANI635"/>
      <c r="ANJ635"/>
    </row>
    <row r="636" spans="1:1050" x14ac:dyDescent="0.2">
      <c r="A636" s="694"/>
      <c r="D636" s="172"/>
      <c r="E636" s="172"/>
      <c r="F636" s="172"/>
      <c r="G636" s="172"/>
      <c r="H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  <c r="BA636" s="172"/>
      <c r="BB636" s="172"/>
      <c r="BC636" s="172"/>
      <c r="BD636" s="172"/>
      <c r="BE636" s="172"/>
      <c r="BF636" s="172"/>
      <c r="BG636" s="172"/>
      <c r="BH636" s="172"/>
      <c r="BI636" s="172"/>
      <c r="BJ636" s="172"/>
      <c r="BK636" s="172"/>
      <c r="BL636" s="172"/>
      <c r="BM636" s="172"/>
      <c r="BN636" s="172"/>
      <c r="BO636" s="172"/>
      <c r="BP636" s="172"/>
      <c r="BQ636" s="172"/>
      <c r="BR636" s="172"/>
      <c r="BS636" s="172"/>
      <c r="BT636" s="172"/>
      <c r="BU636" s="172"/>
      <c r="BV636" s="172"/>
      <c r="BW636" s="172"/>
      <c r="BX636" s="172"/>
      <c r="BY636" s="172"/>
      <c r="BZ636" s="172"/>
      <c r="CA636" s="172"/>
      <c r="CB636" s="172"/>
      <c r="CC636" s="172"/>
      <c r="CD636" s="172"/>
      <c r="CE636" s="172"/>
      <c r="CF636" s="172"/>
      <c r="CG636" s="172"/>
      <c r="CH636" s="172"/>
      <c r="CI636" s="172"/>
      <c r="CJ636" s="172"/>
      <c r="CK636" s="172"/>
      <c r="CL636" s="172"/>
      <c r="CM636" s="172"/>
      <c r="CN636" s="172"/>
      <c r="CO636" s="172"/>
      <c r="CP636" s="172"/>
      <c r="CQ636" s="172"/>
      <c r="CR636" s="172"/>
      <c r="CS636" s="172"/>
      <c r="CT636" s="172"/>
      <c r="CU636" s="172"/>
      <c r="DA636" s="172"/>
      <c r="DG636" s="172"/>
      <c r="DI636" s="172"/>
      <c r="DJ636" s="172"/>
      <c r="DK636" s="172"/>
      <c r="DL636" s="172"/>
      <c r="DM636" s="172"/>
      <c r="DN636" s="172"/>
      <c r="DO636" s="172"/>
      <c r="DP636" s="172"/>
      <c r="DQ636" s="172"/>
      <c r="DR636" s="172"/>
      <c r="DS636" s="172"/>
      <c r="DT636" s="172"/>
      <c r="DU636" s="172"/>
      <c r="DV636" s="172"/>
      <c r="DW636" s="172"/>
      <c r="DX636" s="172"/>
      <c r="DZ636" s="172"/>
      <c r="EA636" s="172"/>
      <c r="EK636" s="172"/>
      <c r="EL636" s="172"/>
      <c r="EM636" s="172"/>
      <c r="EN636" s="172"/>
      <c r="EO636" s="172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  <c r="AML636"/>
      <c r="AMM636"/>
      <c r="AMN636"/>
      <c r="AMO636"/>
      <c r="AMP636"/>
      <c r="AMQ636"/>
      <c r="AMR636"/>
      <c r="AMS636"/>
      <c r="AMT636"/>
      <c r="AMU636"/>
      <c r="AMV636"/>
      <c r="AMW636"/>
      <c r="AMX636"/>
      <c r="AMY636"/>
      <c r="AMZ636"/>
      <c r="ANA636"/>
      <c r="ANB636"/>
      <c r="ANC636"/>
      <c r="AND636"/>
      <c r="ANE636"/>
      <c r="ANF636"/>
      <c r="ANG636"/>
      <c r="ANH636"/>
      <c r="ANI636"/>
      <c r="ANJ636"/>
    </row>
    <row r="637" spans="1:1050" x14ac:dyDescent="0.2">
      <c r="A637" s="694"/>
      <c r="D637" s="172"/>
      <c r="E637" s="172"/>
      <c r="F637" s="172"/>
      <c r="G637" s="172"/>
      <c r="H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  <c r="BA637" s="172"/>
      <c r="BB637" s="172"/>
      <c r="BC637" s="172"/>
      <c r="BD637" s="172"/>
      <c r="BE637" s="172"/>
      <c r="BF637" s="172"/>
      <c r="BG637" s="172"/>
      <c r="BH637" s="172"/>
      <c r="BI637" s="172"/>
      <c r="BJ637" s="172"/>
      <c r="BK637" s="172"/>
      <c r="BL637" s="172"/>
      <c r="BM637" s="172"/>
      <c r="BN637" s="172"/>
      <c r="BO637" s="172"/>
      <c r="BP637" s="172"/>
      <c r="BQ637" s="172"/>
      <c r="BR637" s="172"/>
      <c r="BS637" s="172"/>
      <c r="BT637" s="172"/>
      <c r="BU637" s="172"/>
      <c r="BV637" s="172"/>
      <c r="BW637" s="172"/>
      <c r="BX637" s="172"/>
      <c r="BY637" s="172"/>
      <c r="BZ637" s="172"/>
      <c r="CA637" s="172"/>
      <c r="CB637" s="172"/>
      <c r="CC637" s="172"/>
      <c r="CD637" s="172"/>
      <c r="CE637" s="172"/>
      <c r="CF637" s="172"/>
      <c r="CG637" s="172"/>
      <c r="CH637" s="172"/>
      <c r="CI637" s="172"/>
      <c r="CJ637" s="172"/>
      <c r="CK637" s="172"/>
      <c r="CL637" s="172"/>
      <c r="CM637" s="172"/>
      <c r="CN637" s="172"/>
      <c r="CO637" s="172"/>
      <c r="CP637" s="172"/>
      <c r="CQ637" s="172"/>
      <c r="CR637" s="172"/>
      <c r="CS637" s="172"/>
      <c r="CT637" s="172"/>
      <c r="CU637" s="172"/>
      <c r="DA637" s="172"/>
      <c r="DG637" s="172"/>
      <c r="DI637" s="172"/>
      <c r="DJ637" s="172"/>
      <c r="DK637" s="172"/>
      <c r="DL637" s="172"/>
      <c r="DM637" s="172"/>
      <c r="DN637" s="172"/>
      <c r="DO637" s="172"/>
      <c r="DP637" s="172"/>
      <c r="DQ637" s="172"/>
      <c r="DR637" s="172"/>
      <c r="DS637" s="172"/>
      <c r="DT637" s="172"/>
      <c r="DU637" s="172"/>
      <c r="DV637" s="172"/>
      <c r="DW637" s="172"/>
      <c r="DX637" s="172"/>
      <c r="DZ637" s="172"/>
      <c r="EA637" s="172"/>
      <c r="EK637" s="172"/>
      <c r="EL637" s="172"/>
      <c r="EM637" s="172"/>
      <c r="EN637" s="172"/>
      <c r="EO637" s="172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  <c r="AML637"/>
      <c r="AMM637"/>
      <c r="AMN637"/>
      <c r="AMO637"/>
      <c r="AMP637"/>
      <c r="AMQ637"/>
      <c r="AMR637"/>
      <c r="AMS637"/>
      <c r="AMT637"/>
      <c r="AMU637"/>
      <c r="AMV637"/>
      <c r="AMW637"/>
      <c r="AMX637"/>
      <c r="AMY637"/>
      <c r="AMZ637"/>
      <c r="ANA637"/>
      <c r="ANB637"/>
      <c r="ANC637"/>
      <c r="AND637"/>
      <c r="ANE637"/>
      <c r="ANF637"/>
      <c r="ANG637"/>
      <c r="ANH637"/>
      <c r="ANI637"/>
      <c r="ANJ637"/>
    </row>
    <row r="638" spans="1:1050" x14ac:dyDescent="0.2">
      <c r="A638" s="694"/>
      <c r="D638" s="172"/>
      <c r="E638" s="172"/>
      <c r="F638" s="172"/>
      <c r="G638" s="172"/>
      <c r="H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  <c r="BA638" s="172"/>
      <c r="BB638" s="172"/>
      <c r="BC638" s="172"/>
      <c r="BD638" s="172"/>
      <c r="BE638" s="172"/>
      <c r="BF638" s="172"/>
      <c r="BG638" s="172"/>
      <c r="BH638" s="172"/>
      <c r="BI638" s="172"/>
      <c r="BJ638" s="172"/>
      <c r="BK638" s="172"/>
      <c r="BL638" s="172"/>
      <c r="BM638" s="172"/>
      <c r="BN638" s="172"/>
      <c r="BO638" s="172"/>
      <c r="BP638" s="172"/>
      <c r="BQ638" s="172"/>
      <c r="BR638" s="172"/>
      <c r="BS638" s="172"/>
      <c r="BT638" s="172"/>
      <c r="BU638" s="172"/>
      <c r="BV638" s="172"/>
      <c r="BW638" s="172"/>
      <c r="BX638" s="172"/>
      <c r="BY638" s="172"/>
      <c r="BZ638" s="172"/>
      <c r="CA638" s="172"/>
      <c r="CB638" s="172"/>
      <c r="CC638" s="172"/>
      <c r="CD638" s="172"/>
      <c r="CE638" s="172"/>
      <c r="CF638" s="172"/>
      <c r="CG638" s="172"/>
      <c r="CH638" s="172"/>
      <c r="CI638" s="172"/>
      <c r="CJ638" s="172"/>
      <c r="CK638" s="172"/>
      <c r="CL638" s="172"/>
      <c r="CM638" s="172"/>
      <c r="CN638" s="172"/>
      <c r="CO638" s="172"/>
      <c r="CP638" s="172"/>
      <c r="CQ638" s="172"/>
      <c r="CR638" s="172"/>
      <c r="CS638" s="172"/>
      <c r="CT638" s="172"/>
      <c r="CU638" s="172"/>
      <c r="DA638" s="172"/>
      <c r="DG638" s="172"/>
      <c r="DI638" s="172"/>
      <c r="DJ638" s="172"/>
      <c r="DK638" s="172"/>
      <c r="DL638" s="172"/>
      <c r="DM638" s="172"/>
      <c r="DN638" s="172"/>
      <c r="DO638" s="172"/>
      <c r="DP638" s="172"/>
      <c r="DQ638" s="172"/>
      <c r="DR638" s="172"/>
      <c r="DS638" s="172"/>
      <c r="DT638" s="172"/>
      <c r="DU638" s="172"/>
      <c r="DV638" s="172"/>
      <c r="DW638" s="172"/>
      <c r="DX638" s="172"/>
      <c r="DZ638" s="172"/>
      <c r="EA638" s="172"/>
      <c r="EK638" s="172"/>
      <c r="EL638" s="172"/>
      <c r="EM638" s="172"/>
      <c r="EN638" s="172"/>
      <c r="EO638" s="172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  <c r="AML638"/>
      <c r="AMM638"/>
      <c r="AMN638"/>
      <c r="AMO638"/>
      <c r="AMP638"/>
      <c r="AMQ638"/>
      <c r="AMR638"/>
      <c r="AMS638"/>
      <c r="AMT638"/>
      <c r="AMU638"/>
      <c r="AMV638"/>
      <c r="AMW638"/>
      <c r="AMX638"/>
      <c r="AMY638"/>
      <c r="AMZ638"/>
      <c r="ANA638"/>
      <c r="ANB638"/>
      <c r="ANC638"/>
      <c r="AND638"/>
      <c r="ANE638"/>
      <c r="ANF638"/>
      <c r="ANG638"/>
      <c r="ANH638"/>
      <c r="ANI638"/>
      <c r="ANJ638"/>
    </row>
    <row r="639" spans="1:1050" x14ac:dyDescent="0.2">
      <c r="A639" s="694"/>
      <c r="D639" s="172"/>
      <c r="E639" s="172"/>
      <c r="F639" s="172"/>
      <c r="G639" s="172"/>
      <c r="H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  <c r="BA639" s="172"/>
      <c r="BB639" s="172"/>
      <c r="BC639" s="172"/>
      <c r="BD639" s="172"/>
      <c r="BE639" s="172"/>
      <c r="BF639" s="172"/>
      <c r="BG639" s="172"/>
      <c r="BH639" s="172"/>
      <c r="BI639" s="172"/>
      <c r="BJ639" s="172"/>
      <c r="BK639" s="172"/>
      <c r="BL639" s="172"/>
      <c r="BM639" s="172"/>
      <c r="BN639" s="172"/>
      <c r="BO639" s="172"/>
      <c r="BP639" s="172"/>
      <c r="BQ639" s="172"/>
      <c r="BR639" s="172"/>
      <c r="BS639" s="172"/>
      <c r="BT639" s="172"/>
      <c r="BU639" s="172"/>
      <c r="BV639" s="172"/>
      <c r="BW639" s="172"/>
      <c r="BX639" s="172"/>
      <c r="BY639" s="172"/>
      <c r="BZ639" s="172"/>
      <c r="CA639" s="172"/>
      <c r="CB639" s="172"/>
      <c r="CC639" s="172"/>
      <c r="CD639" s="172"/>
      <c r="CE639" s="172"/>
      <c r="CF639" s="172"/>
      <c r="CG639" s="172"/>
      <c r="CH639" s="172"/>
      <c r="CI639" s="172"/>
      <c r="CJ639" s="172"/>
      <c r="CK639" s="172"/>
      <c r="CL639" s="172"/>
      <c r="CM639" s="172"/>
      <c r="CN639" s="172"/>
      <c r="CO639" s="172"/>
      <c r="CP639" s="172"/>
      <c r="CQ639" s="172"/>
      <c r="CR639" s="172"/>
      <c r="CS639" s="172"/>
      <c r="CT639" s="172"/>
      <c r="CU639" s="172"/>
      <c r="DA639" s="172"/>
      <c r="DG639" s="172"/>
      <c r="DI639" s="172"/>
      <c r="DJ639" s="172"/>
      <c r="DK639" s="172"/>
      <c r="DL639" s="172"/>
      <c r="DM639" s="172"/>
      <c r="DN639" s="172"/>
      <c r="DO639" s="172"/>
      <c r="DP639" s="172"/>
      <c r="DQ639" s="172"/>
      <c r="DR639" s="172"/>
      <c r="DS639" s="172"/>
      <c r="DT639" s="172"/>
      <c r="DU639" s="172"/>
      <c r="DV639" s="172"/>
      <c r="DW639" s="172"/>
      <c r="DX639" s="172"/>
      <c r="DZ639" s="172"/>
      <c r="EA639" s="172"/>
      <c r="EK639" s="172"/>
      <c r="EL639" s="172"/>
      <c r="EM639" s="172"/>
      <c r="EN639" s="172"/>
      <c r="EO639" s="172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  <c r="AML639"/>
      <c r="AMM639"/>
      <c r="AMN639"/>
      <c r="AMO639"/>
      <c r="AMP639"/>
      <c r="AMQ639"/>
      <c r="AMR639"/>
      <c r="AMS639"/>
      <c r="AMT639"/>
      <c r="AMU639"/>
      <c r="AMV639"/>
      <c r="AMW639"/>
      <c r="AMX639"/>
      <c r="AMY639"/>
      <c r="AMZ639"/>
      <c r="ANA639"/>
      <c r="ANB639"/>
      <c r="ANC639"/>
      <c r="AND639"/>
      <c r="ANE639"/>
      <c r="ANF639"/>
      <c r="ANG639"/>
      <c r="ANH639"/>
      <c r="ANI639"/>
      <c r="ANJ639"/>
    </row>
    <row r="640" spans="1:1050" x14ac:dyDescent="0.2">
      <c r="A640" s="694"/>
      <c r="D640" s="172"/>
      <c r="E640" s="172"/>
      <c r="F640" s="172"/>
      <c r="G640" s="172"/>
      <c r="H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  <c r="AU640" s="172"/>
      <c r="AV640" s="172"/>
      <c r="AW640" s="172"/>
      <c r="AX640" s="172"/>
      <c r="AY640" s="172"/>
      <c r="AZ640" s="172"/>
      <c r="BA640" s="172"/>
      <c r="BB640" s="172"/>
      <c r="BC640" s="172"/>
      <c r="BD640" s="172"/>
      <c r="BE640" s="172"/>
      <c r="BF640" s="172"/>
      <c r="BG640" s="172"/>
      <c r="BH640" s="172"/>
      <c r="BI640" s="172"/>
      <c r="BJ640" s="172"/>
      <c r="BK640" s="172"/>
      <c r="BL640" s="172"/>
      <c r="BM640" s="172"/>
      <c r="BN640" s="172"/>
      <c r="BO640" s="172"/>
      <c r="BP640" s="172"/>
      <c r="BQ640" s="172"/>
      <c r="BR640" s="172"/>
      <c r="BS640" s="172"/>
      <c r="BT640" s="172"/>
      <c r="BU640" s="172"/>
      <c r="BV640" s="172"/>
      <c r="BW640" s="172"/>
      <c r="BX640" s="172"/>
      <c r="BY640" s="172"/>
      <c r="BZ640" s="172"/>
      <c r="CA640" s="172"/>
      <c r="CB640" s="172"/>
      <c r="CC640" s="172"/>
      <c r="CD640" s="172"/>
      <c r="CE640" s="172"/>
      <c r="CF640" s="172"/>
      <c r="CG640" s="172"/>
      <c r="CH640" s="172"/>
      <c r="CI640" s="172"/>
      <c r="CJ640" s="172"/>
      <c r="CK640" s="172"/>
      <c r="CL640" s="172"/>
      <c r="CM640" s="172"/>
      <c r="CN640" s="172"/>
      <c r="CO640" s="172"/>
      <c r="CP640" s="172"/>
      <c r="CQ640" s="172"/>
      <c r="CR640" s="172"/>
      <c r="CS640" s="172"/>
      <c r="CT640" s="172"/>
      <c r="CU640" s="172"/>
      <c r="DA640" s="172"/>
      <c r="DG640" s="172"/>
      <c r="DI640" s="172"/>
      <c r="DJ640" s="172"/>
      <c r="DK640" s="172"/>
      <c r="DL640" s="172"/>
      <c r="DM640" s="172"/>
      <c r="DN640" s="172"/>
      <c r="DO640" s="172"/>
      <c r="DP640" s="172"/>
      <c r="DQ640" s="172"/>
      <c r="DR640" s="172"/>
      <c r="DS640" s="172"/>
      <c r="DT640" s="172"/>
      <c r="DU640" s="172"/>
      <c r="DV640" s="172"/>
      <c r="DW640" s="172"/>
      <c r="DX640" s="172"/>
      <c r="DZ640" s="172"/>
      <c r="EA640" s="172"/>
      <c r="EK640" s="172"/>
      <c r="EL640" s="172"/>
      <c r="EM640" s="172"/>
      <c r="EN640" s="172"/>
      <c r="EO640" s="172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  <c r="AML640"/>
      <c r="AMM640"/>
      <c r="AMN640"/>
      <c r="AMO640"/>
      <c r="AMP640"/>
      <c r="AMQ640"/>
      <c r="AMR640"/>
      <c r="AMS640"/>
      <c r="AMT640"/>
      <c r="AMU640"/>
      <c r="AMV640"/>
      <c r="AMW640"/>
      <c r="AMX640"/>
      <c r="AMY640"/>
      <c r="AMZ640"/>
      <c r="ANA640"/>
      <c r="ANB640"/>
      <c r="ANC640"/>
      <c r="AND640"/>
      <c r="ANE640"/>
      <c r="ANF640"/>
      <c r="ANG640"/>
      <c r="ANH640"/>
      <c r="ANI640"/>
      <c r="ANJ640"/>
    </row>
    <row r="641" spans="1:1050" x14ac:dyDescent="0.2">
      <c r="A641" s="694"/>
      <c r="D641" s="172"/>
      <c r="E641" s="172"/>
      <c r="F641" s="172"/>
      <c r="G641" s="172"/>
      <c r="H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2"/>
      <c r="AY641" s="172"/>
      <c r="AZ641" s="172"/>
      <c r="BA641" s="172"/>
      <c r="BB641" s="172"/>
      <c r="BC641" s="172"/>
      <c r="BD641" s="172"/>
      <c r="BE641" s="172"/>
      <c r="BF641" s="172"/>
      <c r="BG641" s="172"/>
      <c r="BH641" s="172"/>
      <c r="BI641" s="172"/>
      <c r="BJ641" s="172"/>
      <c r="BK641" s="172"/>
      <c r="BL641" s="172"/>
      <c r="BM641" s="172"/>
      <c r="BN641" s="172"/>
      <c r="BO641" s="172"/>
      <c r="BP641" s="172"/>
      <c r="BQ641" s="172"/>
      <c r="BR641" s="172"/>
      <c r="BS641" s="172"/>
      <c r="BT641" s="172"/>
      <c r="BU641" s="172"/>
      <c r="BV641" s="172"/>
      <c r="BW641" s="172"/>
      <c r="BX641" s="172"/>
      <c r="BY641" s="172"/>
      <c r="BZ641" s="172"/>
      <c r="CA641" s="172"/>
      <c r="CB641" s="172"/>
      <c r="CC641" s="172"/>
      <c r="CD641" s="172"/>
      <c r="CE641" s="172"/>
      <c r="CF641" s="172"/>
      <c r="CG641" s="172"/>
      <c r="CH641" s="172"/>
      <c r="CI641" s="172"/>
      <c r="CJ641" s="172"/>
      <c r="CK641" s="172"/>
      <c r="CL641" s="172"/>
      <c r="CM641" s="172"/>
      <c r="CN641" s="172"/>
      <c r="CO641" s="172"/>
      <c r="CP641" s="172"/>
      <c r="CQ641" s="172"/>
      <c r="CR641" s="172"/>
      <c r="CS641" s="172"/>
      <c r="CT641" s="172"/>
      <c r="CU641" s="172"/>
      <c r="DA641" s="172"/>
      <c r="DG641" s="172"/>
      <c r="DI641" s="172"/>
      <c r="DJ641" s="172"/>
      <c r="DK641" s="172"/>
      <c r="DL641" s="172"/>
      <c r="DM641" s="172"/>
      <c r="DN641" s="172"/>
      <c r="DO641" s="172"/>
      <c r="DP641" s="172"/>
      <c r="DQ641" s="172"/>
      <c r="DR641" s="172"/>
      <c r="DS641" s="172"/>
      <c r="DT641" s="172"/>
      <c r="DU641" s="172"/>
      <c r="DV641" s="172"/>
      <c r="DW641" s="172"/>
      <c r="DX641" s="172"/>
      <c r="DZ641" s="172"/>
      <c r="EA641" s="172"/>
      <c r="EK641" s="172"/>
      <c r="EL641" s="172"/>
      <c r="EM641" s="172"/>
      <c r="EN641" s="172"/>
      <c r="EO641" s="172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  <c r="AML641"/>
      <c r="AMM641"/>
      <c r="AMN641"/>
      <c r="AMO641"/>
      <c r="AMP641"/>
      <c r="AMQ641"/>
      <c r="AMR641"/>
      <c r="AMS641"/>
      <c r="AMT641"/>
      <c r="AMU641"/>
      <c r="AMV641"/>
      <c r="AMW641"/>
      <c r="AMX641"/>
      <c r="AMY641"/>
      <c r="AMZ641"/>
      <c r="ANA641"/>
      <c r="ANB641"/>
      <c r="ANC641"/>
      <c r="AND641"/>
      <c r="ANE641"/>
      <c r="ANF641"/>
      <c r="ANG641"/>
      <c r="ANH641"/>
      <c r="ANI641"/>
      <c r="ANJ641"/>
    </row>
    <row r="642" spans="1:1050" x14ac:dyDescent="0.2">
      <c r="A642" s="694"/>
      <c r="D642" s="172"/>
      <c r="E642" s="172"/>
      <c r="F642" s="172"/>
      <c r="G642" s="172"/>
      <c r="H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  <c r="AU642" s="172"/>
      <c r="AV642" s="172"/>
      <c r="AW642" s="172"/>
      <c r="AX642" s="172"/>
      <c r="AY642" s="172"/>
      <c r="AZ642" s="172"/>
      <c r="BA642" s="172"/>
      <c r="BB642" s="172"/>
      <c r="BC642" s="172"/>
      <c r="BD642" s="172"/>
      <c r="BE642" s="172"/>
      <c r="BF642" s="172"/>
      <c r="BG642" s="172"/>
      <c r="BH642" s="172"/>
      <c r="BI642" s="172"/>
      <c r="BJ642" s="172"/>
      <c r="BK642" s="172"/>
      <c r="BL642" s="172"/>
      <c r="BM642" s="172"/>
      <c r="BN642" s="172"/>
      <c r="BO642" s="172"/>
      <c r="BP642" s="172"/>
      <c r="BQ642" s="172"/>
      <c r="BR642" s="172"/>
      <c r="BS642" s="172"/>
      <c r="BT642" s="172"/>
      <c r="BU642" s="172"/>
      <c r="BV642" s="172"/>
      <c r="BW642" s="172"/>
      <c r="BX642" s="172"/>
      <c r="BY642" s="172"/>
      <c r="BZ642" s="172"/>
      <c r="CA642" s="172"/>
      <c r="CB642" s="172"/>
      <c r="CC642" s="172"/>
      <c r="CD642" s="172"/>
      <c r="CE642" s="172"/>
      <c r="CF642" s="172"/>
      <c r="CG642" s="172"/>
      <c r="CH642" s="172"/>
      <c r="CI642" s="172"/>
      <c r="CJ642" s="172"/>
      <c r="CK642" s="172"/>
      <c r="CL642" s="172"/>
      <c r="CM642" s="172"/>
      <c r="CN642" s="172"/>
      <c r="CO642" s="172"/>
      <c r="CP642" s="172"/>
      <c r="CQ642" s="172"/>
      <c r="CR642" s="172"/>
      <c r="CS642" s="172"/>
      <c r="CT642" s="172"/>
      <c r="CU642" s="172"/>
      <c r="DA642" s="172"/>
      <c r="DG642" s="172"/>
      <c r="DI642" s="172"/>
      <c r="DJ642" s="172"/>
      <c r="DK642" s="172"/>
      <c r="DL642" s="172"/>
      <c r="DM642" s="172"/>
      <c r="DN642" s="172"/>
      <c r="DO642" s="172"/>
      <c r="DP642" s="172"/>
      <c r="DQ642" s="172"/>
      <c r="DR642" s="172"/>
      <c r="DS642" s="172"/>
      <c r="DT642" s="172"/>
      <c r="DU642" s="172"/>
      <c r="DV642" s="172"/>
      <c r="DW642" s="172"/>
      <c r="DX642" s="172"/>
      <c r="DZ642" s="172"/>
      <c r="EA642" s="172"/>
      <c r="EK642" s="172"/>
      <c r="EL642" s="172"/>
      <c r="EM642" s="172"/>
      <c r="EN642" s="172"/>
      <c r="EO642" s="17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  <c r="AML642"/>
      <c r="AMM642"/>
      <c r="AMN642"/>
      <c r="AMO642"/>
      <c r="AMP642"/>
      <c r="AMQ642"/>
      <c r="AMR642"/>
      <c r="AMS642"/>
      <c r="AMT642"/>
      <c r="AMU642"/>
      <c r="AMV642"/>
      <c r="AMW642"/>
      <c r="AMX642"/>
      <c r="AMY642"/>
      <c r="AMZ642"/>
      <c r="ANA642"/>
      <c r="ANB642"/>
      <c r="ANC642"/>
      <c r="AND642"/>
      <c r="ANE642"/>
      <c r="ANF642"/>
      <c r="ANG642"/>
      <c r="ANH642"/>
      <c r="ANI642"/>
      <c r="ANJ642"/>
    </row>
    <row r="643" spans="1:1050" x14ac:dyDescent="0.2">
      <c r="A643" s="694"/>
      <c r="D643" s="172"/>
      <c r="E643" s="172"/>
      <c r="F643" s="172"/>
      <c r="G643" s="172"/>
      <c r="H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2"/>
      <c r="AY643" s="172"/>
      <c r="AZ643" s="172"/>
      <c r="BA643" s="172"/>
      <c r="BB643" s="172"/>
      <c r="BC643" s="172"/>
      <c r="BD643" s="172"/>
      <c r="BE643" s="172"/>
      <c r="BF643" s="172"/>
      <c r="BG643" s="172"/>
      <c r="BH643" s="172"/>
      <c r="BI643" s="172"/>
      <c r="BJ643" s="172"/>
      <c r="BK643" s="172"/>
      <c r="BL643" s="172"/>
      <c r="BM643" s="172"/>
      <c r="BN643" s="172"/>
      <c r="BO643" s="172"/>
      <c r="BP643" s="172"/>
      <c r="BQ643" s="172"/>
      <c r="BR643" s="172"/>
      <c r="BS643" s="172"/>
      <c r="BT643" s="172"/>
      <c r="BU643" s="172"/>
      <c r="BV643" s="172"/>
      <c r="BW643" s="172"/>
      <c r="BX643" s="172"/>
      <c r="BY643" s="172"/>
      <c r="BZ643" s="172"/>
      <c r="CA643" s="172"/>
      <c r="CB643" s="172"/>
      <c r="CC643" s="172"/>
      <c r="CD643" s="172"/>
      <c r="CE643" s="172"/>
      <c r="CF643" s="172"/>
      <c r="CG643" s="172"/>
      <c r="CH643" s="172"/>
      <c r="CI643" s="172"/>
      <c r="CJ643" s="172"/>
      <c r="CK643" s="172"/>
      <c r="CL643" s="172"/>
      <c r="CM643" s="172"/>
      <c r="CN643" s="172"/>
      <c r="CO643" s="172"/>
      <c r="CP643" s="172"/>
      <c r="CQ643" s="172"/>
      <c r="CR643" s="172"/>
      <c r="CS643" s="172"/>
      <c r="CT643" s="172"/>
      <c r="CU643" s="172"/>
      <c r="DA643" s="172"/>
      <c r="DG643" s="172"/>
      <c r="DI643" s="172"/>
      <c r="DJ643" s="172"/>
      <c r="DK643" s="172"/>
      <c r="DL643" s="172"/>
      <c r="DM643" s="172"/>
      <c r="DN643" s="172"/>
      <c r="DO643" s="172"/>
      <c r="DP643" s="172"/>
      <c r="DQ643" s="172"/>
      <c r="DR643" s="172"/>
      <c r="DS643" s="172"/>
      <c r="DT643" s="172"/>
      <c r="DU643" s="172"/>
      <c r="DV643" s="172"/>
      <c r="DW643" s="172"/>
      <c r="DX643" s="172"/>
      <c r="DZ643" s="172"/>
      <c r="EA643" s="172"/>
      <c r="EK643" s="172"/>
      <c r="EL643" s="172"/>
      <c r="EM643" s="172"/>
      <c r="EN643" s="172"/>
      <c r="EO643" s="172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  <c r="AML643"/>
      <c r="AMM643"/>
      <c r="AMN643"/>
      <c r="AMO643"/>
      <c r="AMP643"/>
      <c r="AMQ643"/>
      <c r="AMR643"/>
      <c r="AMS643"/>
      <c r="AMT643"/>
      <c r="AMU643"/>
      <c r="AMV643"/>
      <c r="AMW643"/>
      <c r="AMX643"/>
      <c r="AMY643"/>
      <c r="AMZ643"/>
      <c r="ANA643"/>
      <c r="ANB643"/>
      <c r="ANC643"/>
      <c r="AND643"/>
      <c r="ANE643"/>
      <c r="ANF643"/>
      <c r="ANG643"/>
      <c r="ANH643"/>
      <c r="ANI643"/>
      <c r="ANJ643"/>
    </row>
    <row r="644" spans="1:1050" x14ac:dyDescent="0.2">
      <c r="A644" s="694"/>
      <c r="D644" s="172"/>
      <c r="E644" s="172"/>
      <c r="F644" s="172"/>
      <c r="G644" s="172"/>
      <c r="H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  <c r="BA644" s="172"/>
      <c r="BB644" s="172"/>
      <c r="BC644" s="172"/>
      <c r="BD644" s="172"/>
      <c r="BE644" s="172"/>
      <c r="BF644" s="172"/>
      <c r="BG644" s="172"/>
      <c r="BH644" s="172"/>
      <c r="BI644" s="172"/>
      <c r="BJ644" s="172"/>
      <c r="BK644" s="172"/>
      <c r="BL644" s="172"/>
      <c r="BM644" s="172"/>
      <c r="BN644" s="172"/>
      <c r="BO644" s="172"/>
      <c r="BP644" s="172"/>
      <c r="BQ644" s="172"/>
      <c r="BR644" s="172"/>
      <c r="BS644" s="172"/>
      <c r="BT644" s="172"/>
      <c r="BU644" s="172"/>
      <c r="BV644" s="172"/>
      <c r="BW644" s="172"/>
      <c r="BX644" s="172"/>
      <c r="BY644" s="172"/>
      <c r="BZ644" s="172"/>
      <c r="CA644" s="172"/>
      <c r="CB644" s="172"/>
      <c r="CC644" s="172"/>
      <c r="CD644" s="172"/>
      <c r="CE644" s="172"/>
      <c r="CF644" s="172"/>
      <c r="CG644" s="172"/>
      <c r="CH644" s="172"/>
      <c r="CI644" s="172"/>
      <c r="CJ644" s="172"/>
      <c r="CK644" s="172"/>
      <c r="CL644" s="172"/>
      <c r="CM644" s="172"/>
      <c r="CN644" s="172"/>
      <c r="CO644" s="172"/>
      <c r="CP644" s="172"/>
      <c r="CQ644" s="172"/>
      <c r="CR644" s="172"/>
      <c r="CS644" s="172"/>
      <c r="CT644" s="172"/>
      <c r="CU644" s="172"/>
      <c r="DA644" s="172"/>
      <c r="DG644" s="172"/>
      <c r="DI644" s="172"/>
      <c r="DJ644" s="172"/>
      <c r="DK644" s="172"/>
      <c r="DL644" s="172"/>
      <c r="DM644" s="172"/>
      <c r="DN644" s="172"/>
      <c r="DO644" s="172"/>
      <c r="DP644" s="172"/>
      <c r="DQ644" s="172"/>
      <c r="DR644" s="172"/>
      <c r="DS644" s="172"/>
      <c r="DT644" s="172"/>
      <c r="DU644" s="172"/>
      <c r="DV644" s="172"/>
      <c r="DW644" s="172"/>
      <c r="DX644" s="172"/>
      <c r="DZ644" s="172"/>
      <c r="EA644" s="172"/>
      <c r="EK644" s="172"/>
      <c r="EL644" s="172"/>
      <c r="EM644" s="172"/>
      <c r="EN644" s="172"/>
      <c r="EO644" s="172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  <c r="AML644"/>
      <c r="AMM644"/>
      <c r="AMN644"/>
      <c r="AMO644"/>
      <c r="AMP644"/>
      <c r="AMQ644"/>
      <c r="AMR644"/>
      <c r="AMS644"/>
      <c r="AMT644"/>
      <c r="AMU644"/>
      <c r="AMV644"/>
      <c r="AMW644"/>
      <c r="AMX644"/>
      <c r="AMY644"/>
      <c r="AMZ644"/>
      <c r="ANA644"/>
      <c r="ANB644"/>
      <c r="ANC644"/>
      <c r="AND644"/>
      <c r="ANE644"/>
      <c r="ANF644"/>
      <c r="ANG644"/>
      <c r="ANH644"/>
      <c r="ANI644"/>
      <c r="ANJ644"/>
    </row>
    <row r="645" spans="1:1050" x14ac:dyDescent="0.2">
      <c r="A645" s="694"/>
      <c r="D645" s="172"/>
      <c r="E645" s="172"/>
      <c r="F645" s="172"/>
      <c r="G645" s="172"/>
      <c r="H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  <c r="BA645" s="172"/>
      <c r="BB645" s="172"/>
      <c r="BC645" s="172"/>
      <c r="BD645" s="172"/>
      <c r="BE645" s="172"/>
      <c r="BF645" s="172"/>
      <c r="BG645" s="172"/>
      <c r="BH645" s="172"/>
      <c r="BI645" s="172"/>
      <c r="BJ645" s="172"/>
      <c r="BK645" s="172"/>
      <c r="BL645" s="172"/>
      <c r="BM645" s="172"/>
      <c r="BN645" s="172"/>
      <c r="BO645" s="172"/>
      <c r="BP645" s="172"/>
      <c r="BQ645" s="172"/>
      <c r="BR645" s="172"/>
      <c r="BS645" s="172"/>
      <c r="BT645" s="172"/>
      <c r="BU645" s="172"/>
      <c r="BV645" s="172"/>
      <c r="BW645" s="172"/>
      <c r="BX645" s="172"/>
      <c r="BY645" s="172"/>
      <c r="BZ645" s="172"/>
      <c r="CA645" s="172"/>
      <c r="CB645" s="172"/>
      <c r="CC645" s="172"/>
      <c r="CD645" s="172"/>
      <c r="CE645" s="172"/>
      <c r="CF645" s="172"/>
      <c r="CG645" s="172"/>
      <c r="CH645" s="172"/>
      <c r="CI645" s="172"/>
      <c r="CJ645" s="172"/>
      <c r="CK645" s="172"/>
      <c r="CL645" s="172"/>
      <c r="CM645" s="172"/>
      <c r="CN645" s="172"/>
      <c r="CO645" s="172"/>
      <c r="CP645" s="172"/>
      <c r="CQ645" s="172"/>
      <c r="CR645" s="172"/>
      <c r="CS645" s="172"/>
      <c r="CT645" s="172"/>
      <c r="CU645" s="172"/>
      <c r="DA645" s="172"/>
      <c r="DG645" s="172"/>
      <c r="DI645" s="172"/>
      <c r="DJ645" s="172"/>
      <c r="DK645" s="172"/>
      <c r="DL645" s="172"/>
      <c r="DM645" s="172"/>
      <c r="DN645" s="172"/>
      <c r="DO645" s="172"/>
      <c r="DP645" s="172"/>
      <c r="DQ645" s="172"/>
      <c r="DR645" s="172"/>
      <c r="DS645" s="172"/>
      <c r="DT645" s="172"/>
      <c r="DU645" s="172"/>
      <c r="DV645" s="172"/>
      <c r="DW645" s="172"/>
      <c r="DX645" s="172"/>
      <c r="DZ645" s="172"/>
      <c r="EA645" s="172"/>
      <c r="EK645" s="172"/>
      <c r="EL645" s="172"/>
      <c r="EM645" s="172"/>
      <c r="EN645" s="172"/>
      <c r="EO645" s="172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  <c r="AML645"/>
      <c r="AMM645"/>
      <c r="AMN645"/>
      <c r="AMO645"/>
      <c r="AMP645"/>
      <c r="AMQ645"/>
      <c r="AMR645"/>
      <c r="AMS645"/>
      <c r="AMT645"/>
      <c r="AMU645"/>
      <c r="AMV645"/>
      <c r="AMW645"/>
      <c r="AMX645"/>
      <c r="AMY645"/>
      <c r="AMZ645"/>
      <c r="ANA645"/>
      <c r="ANB645"/>
      <c r="ANC645"/>
      <c r="AND645"/>
      <c r="ANE645"/>
      <c r="ANF645"/>
      <c r="ANG645"/>
      <c r="ANH645"/>
      <c r="ANI645"/>
      <c r="ANJ645"/>
    </row>
    <row r="646" spans="1:1050" x14ac:dyDescent="0.2">
      <c r="A646" s="694"/>
      <c r="D646" s="172"/>
      <c r="E646" s="172"/>
      <c r="F646" s="172"/>
      <c r="G646" s="172"/>
      <c r="H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  <c r="BA646" s="172"/>
      <c r="BB646" s="172"/>
      <c r="BC646" s="172"/>
      <c r="BD646" s="172"/>
      <c r="BE646" s="172"/>
      <c r="BF646" s="172"/>
      <c r="BG646" s="172"/>
      <c r="BH646" s="172"/>
      <c r="BI646" s="172"/>
      <c r="BJ646" s="172"/>
      <c r="BK646" s="172"/>
      <c r="BL646" s="172"/>
      <c r="BM646" s="172"/>
      <c r="BN646" s="172"/>
      <c r="BO646" s="172"/>
      <c r="BP646" s="172"/>
      <c r="BQ646" s="172"/>
      <c r="BR646" s="172"/>
      <c r="BS646" s="172"/>
      <c r="BT646" s="172"/>
      <c r="BU646" s="172"/>
      <c r="BV646" s="172"/>
      <c r="BW646" s="172"/>
      <c r="BX646" s="172"/>
      <c r="BY646" s="172"/>
      <c r="BZ646" s="172"/>
      <c r="CA646" s="172"/>
      <c r="CB646" s="172"/>
      <c r="CC646" s="172"/>
      <c r="CD646" s="172"/>
      <c r="CE646" s="172"/>
      <c r="CF646" s="172"/>
      <c r="CG646" s="172"/>
      <c r="CH646" s="172"/>
      <c r="CI646" s="172"/>
      <c r="CJ646" s="172"/>
      <c r="CK646" s="172"/>
      <c r="CL646" s="172"/>
      <c r="CM646" s="172"/>
      <c r="CN646" s="172"/>
      <c r="CO646" s="172"/>
      <c r="CP646" s="172"/>
      <c r="CQ646" s="172"/>
      <c r="CR646" s="172"/>
      <c r="CS646" s="172"/>
      <c r="CT646" s="172"/>
      <c r="CU646" s="172"/>
      <c r="DA646" s="172"/>
      <c r="DG646" s="172"/>
      <c r="DI646" s="172"/>
      <c r="DJ646" s="172"/>
      <c r="DK646" s="172"/>
      <c r="DL646" s="172"/>
      <c r="DM646" s="172"/>
      <c r="DN646" s="172"/>
      <c r="DO646" s="172"/>
      <c r="DP646" s="172"/>
      <c r="DQ646" s="172"/>
      <c r="DR646" s="172"/>
      <c r="DS646" s="172"/>
      <c r="DT646" s="172"/>
      <c r="DU646" s="172"/>
      <c r="DV646" s="172"/>
      <c r="DW646" s="172"/>
      <c r="DX646" s="172"/>
      <c r="DZ646" s="172"/>
      <c r="EA646" s="172"/>
      <c r="EK646" s="172"/>
      <c r="EL646" s="172"/>
      <c r="EM646" s="172"/>
      <c r="EN646" s="172"/>
      <c r="EO646" s="172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  <c r="AML646"/>
      <c r="AMM646"/>
      <c r="AMN646"/>
      <c r="AMO646"/>
      <c r="AMP646"/>
      <c r="AMQ646"/>
      <c r="AMR646"/>
      <c r="AMS646"/>
      <c r="AMT646"/>
      <c r="AMU646"/>
      <c r="AMV646"/>
      <c r="AMW646"/>
      <c r="AMX646"/>
      <c r="AMY646"/>
      <c r="AMZ646"/>
      <c r="ANA646"/>
      <c r="ANB646"/>
      <c r="ANC646"/>
      <c r="AND646"/>
      <c r="ANE646"/>
      <c r="ANF646"/>
      <c r="ANG646"/>
      <c r="ANH646"/>
      <c r="ANI646"/>
      <c r="ANJ646"/>
    </row>
    <row r="647" spans="1:1050" x14ac:dyDescent="0.2">
      <c r="A647" s="694"/>
      <c r="D647" s="172"/>
      <c r="E647" s="172"/>
      <c r="F647" s="172"/>
      <c r="G647" s="172"/>
      <c r="H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  <c r="BA647" s="172"/>
      <c r="BB647" s="172"/>
      <c r="BC647" s="172"/>
      <c r="BD647" s="172"/>
      <c r="BE647" s="172"/>
      <c r="BF647" s="172"/>
      <c r="BG647" s="172"/>
      <c r="BH647" s="172"/>
      <c r="BI647" s="172"/>
      <c r="BJ647" s="172"/>
      <c r="BK647" s="172"/>
      <c r="BL647" s="172"/>
      <c r="BM647" s="172"/>
      <c r="BN647" s="172"/>
      <c r="BO647" s="172"/>
      <c r="BP647" s="172"/>
      <c r="BQ647" s="172"/>
      <c r="BR647" s="172"/>
      <c r="BS647" s="172"/>
      <c r="BT647" s="172"/>
      <c r="BU647" s="172"/>
      <c r="BV647" s="172"/>
      <c r="BW647" s="172"/>
      <c r="BX647" s="172"/>
      <c r="BY647" s="172"/>
      <c r="BZ647" s="172"/>
      <c r="CA647" s="172"/>
      <c r="CB647" s="172"/>
      <c r="CC647" s="172"/>
      <c r="CD647" s="172"/>
      <c r="CE647" s="172"/>
      <c r="CF647" s="172"/>
      <c r="CG647" s="172"/>
      <c r="CH647" s="172"/>
      <c r="CI647" s="172"/>
      <c r="CJ647" s="172"/>
      <c r="CK647" s="172"/>
      <c r="CL647" s="172"/>
      <c r="CM647" s="172"/>
      <c r="CN647" s="172"/>
      <c r="CO647" s="172"/>
      <c r="CP647" s="172"/>
      <c r="CQ647" s="172"/>
      <c r="CR647" s="172"/>
      <c r="CS647" s="172"/>
      <c r="CT647" s="172"/>
      <c r="CU647" s="172"/>
      <c r="DA647" s="172"/>
      <c r="DG647" s="172"/>
      <c r="DI647" s="172"/>
      <c r="DJ647" s="172"/>
      <c r="DK647" s="172"/>
      <c r="DL647" s="172"/>
      <c r="DM647" s="172"/>
      <c r="DN647" s="172"/>
      <c r="DO647" s="172"/>
      <c r="DP647" s="172"/>
      <c r="DQ647" s="172"/>
      <c r="DR647" s="172"/>
      <c r="DS647" s="172"/>
      <c r="DT647" s="172"/>
      <c r="DU647" s="172"/>
      <c r="DV647" s="172"/>
      <c r="DW647" s="172"/>
      <c r="DX647" s="172"/>
      <c r="DZ647" s="172"/>
      <c r="EA647" s="172"/>
      <c r="EK647" s="172"/>
      <c r="EL647" s="172"/>
      <c r="EM647" s="172"/>
      <c r="EN647" s="172"/>
      <c r="EO647" s="172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  <c r="AML647"/>
      <c r="AMM647"/>
      <c r="AMN647"/>
      <c r="AMO647"/>
      <c r="AMP647"/>
      <c r="AMQ647"/>
      <c r="AMR647"/>
      <c r="AMS647"/>
      <c r="AMT647"/>
      <c r="AMU647"/>
      <c r="AMV647"/>
      <c r="AMW647"/>
      <c r="AMX647"/>
      <c r="AMY647"/>
      <c r="AMZ647"/>
      <c r="ANA647"/>
      <c r="ANB647"/>
      <c r="ANC647"/>
      <c r="AND647"/>
      <c r="ANE647"/>
      <c r="ANF647"/>
      <c r="ANG647"/>
      <c r="ANH647"/>
      <c r="ANI647"/>
      <c r="ANJ647"/>
    </row>
    <row r="648" spans="1:1050" x14ac:dyDescent="0.2">
      <c r="A648" s="694"/>
      <c r="D648" s="172"/>
      <c r="E648" s="172"/>
      <c r="F648" s="172"/>
      <c r="G648" s="172"/>
      <c r="H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  <c r="BA648" s="172"/>
      <c r="BB648" s="172"/>
      <c r="BC648" s="172"/>
      <c r="BD648" s="172"/>
      <c r="BE648" s="172"/>
      <c r="BF648" s="172"/>
      <c r="BG648" s="172"/>
      <c r="BH648" s="172"/>
      <c r="BI648" s="172"/>
      <c r="BJ648" s="172"/>
      <c r="BK648" s="172"/>
      <c r="BL648" s="172"/>
      <c r="BM648" s="172"/>
      <c r="BN648" s="172"/>
      <c r="BO648" s="172"/>
      <c r="BP648" s="172"/>
      <c r="BQ648" s="172"/>
      <c r="BR648" s="172"/>
      <c r="BS648" s="172"/>
      <c r="BT648" s="172"/>
      <c r="BU648" s="172"/>
      <c r="BV648" s="172"/>
      <c r="BW648" s="172"/>
      <c r="BX648" s="172"/>
      <c r="BY648" s="172"/>
      <c r="BZ648" s="172"/>
      <c r="CA648" s="172"/>
      <c r="CB648" s="172"/>
      <c r="CC648" s="172"/>
      <c r="CD648" s="172"/>
      <c r="CE648" s="172"/>
      <c r="CF648" s="172"/>
      <c r="CG648" s="172"/>
      <c r="CH648" s="172"/>
      <c r="CI648" s="172"/>
      <c r="CJ648" s="172"/>
      <c r="CK648" s="172"/>
      <c r="CL648" s="172"/>
      <c r="CM648" s="172"/>
      <c r="CN648" s="172"/>
      <c r="CO648" s="172"/>
      <c r="CP648" s="172"/>
      <c r="CQ648" s="172"/>
      <c r="CR648" s="172"/>
      <c r="CS648" s="172"/>
      <c r="CT648" s="172"/>
      <c r="CU648" s="172"/>
      <c r="DA648" s="172"/>
      <c r="DG648" s="172"/>
      <c r="DI648" s="172"/>
      <c r="DJ648" s="172"/>
      <c r="DK648" s="172"/>
      <c r="DL648" s="172"/>
      <c r="DM648" s="172"/>
      <c r="DN648" s="172"/>
      <c r="DO648" s="172"/>
      <c r="DP648" s="172"/>
      <c r="DQ648" s="172"/>
      <c r="DR648" s="172"/>
      <c r="DS648" s="172"/>
      <c r="DT648" s="172"/>
      <c r="DU648" s="172"/>
      <c r="DV648" s="172"/>
      <c r="DW648" s="172"/>
      <c r="DX648" s="172"/>
      <c r="DZ648" s="172"/>
      <c r="EA648" s="172"/>
      <c r="EK648" s="172"/>
      <c r="EL648" s="172"/>
      <c r="EM648" s="172"/>
      <c r="EN648" s="172"/>
      <c r="EO648" s="172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  <c r="AML648"/>
      <c r="AMM648"/>
      <c r="AMN648"/>
      <c r="AMO648"/>
      <c r="AMP648"/>
      <c r="AMQ648"/>
      <c r="AMR648"/>
      <c r="AMS648"/>
      <c r="AMT648"/>
      <c r="AMU648"/>
      <c r="AMV648"/>
      <c r="AMW648"/>
      <c r="AMX648"/>
      <c r="AMY648"/>
      <c r="AMZ648"/>
      <c r="ANA648"/>
      <c r="ANB648"/>
      <c r="ANC648"/>
      <c r="AND648"/>
      <c r="ANE648"/>
      <c r="ANF648"/>
      <c r="ANG648"/>
      <c r="ANH648"/>
      <c r="ANI648"/>
      <c r="ANJ648"/>
    </row>
    <row r="649" spans="1:1050" x14ac:dyDescent="0.2">
      <c r="A649" s="694"/>
      <c r="D649" s="172"/>
      <c r="E649" s="172"/>
      <c r="F649" s="172"/>
      <c r="G649" s="172"/>
      <c r="H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  <c r="BA649" s="172"/>
      <c r="BB649" s="172"/>
      <c r="BC649" s="172"/>
      <c r="BD649" s="172"/>
      <c r="BE649" s="172"/>
      <c r="BF649" s="172"/>
      <c r="BG649" s="172"/>
      <c r="BH649" s="172"/>
      <c r="BI649" s="172"/>
      <c r="BJ649" s="172"/>
      <c r="BK649" s="172"/>
      <c r="BL649" s="172"/>
      <c r="BM649" s="172"/>
      <c r="BN649" s="172"/>
      <c r="BO649" s="172"/>
      <c r="BP649" s="172"/>
      <c r="BQ649" s="172"/>
      <c r="BR649" s="172"/>
      <c r="BS649" s="172"/>
      <c r="BT649" s="172"/>
      <c r="BU649" s="172"/>
      <c r="BV649" s="172"/>
      <c r="BW649" s="172"/>
      <c r="BX649" s="172"/>
      <c r="BY649" s="172"/>
      <c r="BZ649" s="172"/>
      <c r="CA649" s="172"/>
      <c r="CB649" s="172"/>
      <c r="CC649" s="172"/>
      <c r="CD649" s="172"/>
      <c r="CE649" s="172"/>
      <c r="CF649" s="172"/>
      <c r="CG649" s="172"/>
      <c r="CH649" s="172"/>
      <c r="CI649" s="172"/>
      <c r="CJ649" s="172"/>
      <c r="CK649" s="172"/>
      <c r="CL649" s="172"/>
      <c r="CM649" s="172"/>
      <c r="CN649" s="172"/>
      <c r="CO649" s="172"/>
      <c r="CP649" s="172"/>
      <c r="CQ649" s="172"/>
      <c r="CR649" s="172"/>
      <c r="CS649" s="172"/>
      <c r="CT649" s="172"/>
      <c r="CU649" s="172"/>
      <c r="DA649" s="172"/>
      <c r="DG649" s="172"/>
      <c r="DI649" s="172"/>
      <c r="DJ649" s="172"/>
      <c r="DK649" s="172"/>
      <c r="DL649" s="172"/>
      <c r="DM649" s="172"/>
      <c r="DN649" s="172"/>
      <c r="DO649" s="172"/>
      <c r="DP649" s="172"/>
      <c r="DQ649" s="172"/>
      <c r="DR649" s="172"/>
      <c r="DS649" s="172"/>
      <c r="DT649" s="172"/>
      <c r="DU649" s="172"/>
      <c r="DV649" s="172"/>
      <c r="DW649" s="172"/>
      <c r="DX649" s="172"/>
      <c r="DZ649" s="172"/>
      <c r="EA649" s="172"/>
      <c r="EK649" s="172"/>
      <c r="EL649" s="172"/>
      <c r="EM649" s="172"/>
      <c r="EN649" s="172"/>
      <c r="EO649" s="172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  <c r="AML649"/>
      <c r="AMM649"/>
      <c r="AMN649"/>
      <c r="AMO649"/>
      <c r="AMP649"/>
      <c r="AMQ649"/>
      <c r="AMR649"/>
      <c r="AMS649"/>
      <c r="AMT649"/>
      <c r="AMU649"/>
      <c r="AMV649"/>
      <c r="AMW649"/>
      <c r="AMX649"/>
      <c r="AMY649"/>
      <c r="AMZ649"/>
      <c r="ANA649"/>
      <c r="ANB649"/>
      <c r="ANC649"/>
      <c r="AND649"/>
      <c r="ANE649"/>
      <c r="ANF649"/>
      <c r="ANG649"/>
      <c r="ANH649"/>
      <c r="ANI649"/>
      <c r="ANJ649"/>
    </row>
    <row r="650" spans="1:1050" x14ac:dyDescent="0.2">
      <c r="A650" s="694"/>
      <c r="D650" s="172"/>
      <c r="E650" s="172"/>
      <c r="F650" s="172"/>
      <c r="G650" s="172"/>
      <c r="H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  <c r="BA650" s="172"/>
      <c r="BB650" s="172"/>
      <c r="BC650" s="172"/>
      <c r="BD650" s="172"/>
      <c r="BE650" s="172"/>
      <c r="BF650" s="172"/>
      <c r="BG650" s="172"/>
      <c r="BH650" s="172"/>
      <c r="BI650" s="172"/>
      <c r="BJ650" s="172"/>
      <c r="BK650" s="172"/>
      <c r="BL650" s="172"/>
      <c r="BM650" s="172"/>
      <c r="BN650" s="172"/>
      <c r="BO650" s="172"/>
      <c r="BP650" s="172"/>
      <c r="BQ650" s="172"/>
      <c r="BR650" s="172"/>
      <c r="BS650" s="172"/>
      <c r="BT650" s="172"/>
      <c r="BU650" s="172"/>
      <c r="BV650" s="172"/>
      <c r="BW650" s="172"/>
      <c r="BX650" s="172"/>
      <c r="BY650" s="172"/>
      <c r="BZ650" s="172"/>
      <c r="CA650" s="172"/>
      <c r="CB650" s="172"/>
      <c r="CC650" s="172"/>
      <c r="CD650" s="172"/>
      <c r="CE650" s="172"/>
      <c r="CF650" s="172"/>
      <c r="CG650" s="172"/>
      <c r="CH650" s="172"/>
      <c r="CI650" s="172"/>
      <c r="CJ650" s="172"/>
      <c r="CK650" s="172"/>
      <c r="CL650" s="172"/>
      <c r="CM650" s="172"/>
      <c r="CN650" s="172"/>
      <c r="CO650" s="172"/>
      <c r="CP650" s="172"/>
      <c r="CQ650" s="172"/>
      <c r="CR650" s="172"/>
      <c r="CS650" s="172"/>
      <c r="CT650" s="172"/>
      <c r="CU650" s="172"/>
      <c r="DA650" s="172"/>
      <c r="DG650" s="172"/>
      <c r="DI650" s="172"/>
      <c r="DJ650" s="172"/>
      <c r="DK650" s="172"/>
      <c r="DL650" s="172"/>
      <c r="DM650" s="172"/>
      <c r="DN650" s="172"/>
      <c r="DO650" s="172"/>
      <c r="DP650" s="172"/>
      <c r="DQ650" s="172"/>
      <c r="DR650" s="172"/>
      <c r="DS650" s="172"/>
      <c r="DT650" s="172"/>
      <c r="DU650" s="172"/>
      <c r="DV650" s="172"/>
      <c r="DW650" s="172"/>
      <c r="DX650" s="172"/>
      <c r="DZ650" s="172"/>
      <c r="EA650" s="172"/>
      <c r="EK650" s="172"/>
      <c r="EL650" s="172"/>
      <c r="EM650" s="172"/>
      <c r="EN650" s="172"/>
      <c r="EO650" s="172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  <c r="AML650"/>
      <c r="AMM650"/>
      <c r="AMN650"/>
      <c r="AMO650"/>
      <c r="AMP650"/>
      <c r="AMQ650"/>
      <c r="AMR650"/>
      <c r="AMS650"/>
      <c r="AMT650"/>
      <c r="AMU650"/>
      <c r="AMV650"/>
      <c r="AMW650"/>
      <c r="AMX650"/>
      <c r="AMY650"/>
      <c r="AMZ650"/>
      <c r="ANA650"/>
      <c r="ANB650"/>
      <c r="ANC650"/>
      <c r="AND650"/>
      <c r="ANE650"/>
      <c r="ANF650"/>
      <c r="ANG650"/>
      <c r="ANH650"/>
      <c r="ANI650"/>
      <c r="ANJ650"/>
    </row>
    <row r="651" spans="1:1050" x14ac:dyDescent="0.2">
      <c r="A651" s="694"/>
      <c r="D651" s="172"/>
      <c r="E651" s="172"/>
      <c r="F651" s="172"/>
      <c r="G651" s="172"/>
      <c r="H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  <c r="BA651" s="172"/>
      <c r="BB651" s="172"/>
      <c r="BC651" s="172"/>
      <c r="BD651" s="172"/>
      <c r="BE651" s="172"/>
      <c r="BF651" s="172"/>
      <c r="BG651" s="172"/>
      <c r="BH651" s="172"/>
      <c r="BI651" s="172"/>
      <c r="BJ651" s="172"/>
      <c r="BK651" s="172"/>
      <c r="BL651" s="172"/>
      <c r="BM651" s="172"/>
      <c r="BN651" s="172"/>
      <c r="BO651" s="172"/>
      <c r="BP651" s="172"/>
      <c r="BQ651" s="172"/>
      <c r="BR651" s="172"/>
      <c r="BS651" s="172"/>
      <c r="BT651" s="172"/>
      <c r="BU651" s="172"/>
      <c r="BV651" s="172"/>
      <c r="BW651" s="172"/>
      <c r="BX651" s="172"/>
      <c r="BY651" s="172"/>
      <c r="BZ651" s="172"/>
      <c r="CA651" s="172"/>
      <c r="CB651" s="172"/>
      <c r="CC651" s="172"/>
      <c r="CD651" s="172"/>
      <c r="CE651" s="172"/>
      <c r="CF651" s="172"/>
      <c r="CG651" s="172"/>
      <c r="CH651" s="172"/>
      <c r="CI651" s="172"/>
      <c r="CJ651" s="172"/>
      <c r="CK651" s="172"/>
      <c r="CL651" s="172"/>
      <c r="CM651" s="172"/>
      <c r="CN651" s="172"/>
      <c r="CO651" s="172"/>
      <c r="CP651" s="172"/>
      <c r="CQ651" s="172"/>
      <c r="CR651" s="172"/>
      <c r="CS651" s="172"/>
      <c r="CT651" s="172"/>
      <c r="CU651" s="172"/>
      <c r="DA651" s="172"/>
      <c r="DG651" s="172"/>
      <c r="DI651" s="172"/>
      <c r="DJ651" s="172"/>
      <c r="DK651" s="172"/>
      <c r="DL651" s="172"/>
      <c r="DM651" s="172"/>
      <c r="DN651" s="172"/>
      <c r="DO651" s="172"/>
      <c r="DP651" s="172"/>
      <c r="DQ651" s="172"/>
      <c r="DR651" s="172"/>
      <c r="DS651" s="172"/>
      <c r="DT651" s="172"/>
      <c r="DU651" s="172"/>
      <c r="DV651" s="172"/>
      <c r="DW651" s="172"/>
      <c r="DX651" s="172"/>
      <c r="DZ651" s="172"/>
      <c r="EA651" s="172"/>
      <c r="EK651" s="172"/>
      <c r="EL651" s="172"/>
      <c r="EM651" s="172"/>
      <c r="EN651" s="172"/>
      <c r="EO651" s="172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  <c r="AML651"/>
      <c r="AMM651"/>
      <c r="AMN651"/>
      <c r="AMO651"/>
      <c r="AMP651"/>
      <c r="AMQ651"/>
      <c r="AMR651"/>
      <c r="AMS651"/>
      <c r="AMT651"/>
      <c r="AMU651"/>
      <c r="AMV651"/>
      <c r="AMW651"/>
      <c r="AMX651"/>
      <c r="AMY651"/>
      <c r="AMZ651"/>
      <c r="ANA651"/>
      <c r="ANB651"/>
      <c r="ANC651"/>
      <c r="AND651"/>
      <c r="ANE651"/>
      <c r="ANF651"/>
      <c r="ANG651"/>
      <c r="ANH651"/>
      <c r="ANI651"/>
      <c r="ANJ651"/>
    </row>
    <row r="652" spans="1:1050" x14ac:dyDescent="0.2">
      <c r="A652" s="694"/>
      <c r="D652" s="172"/>
      <c r="E652" s="172"/>
      <c r="F652" s="172"/>
      <c r="G652" s="172"/>
      <c r="H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  <c r="BA652" s="172"/>
      <c r="BB652" s="172"/>
      <c r="BC652" s="172"/>
      <c r="BD652" s="172"/>
      <c r="BE652" s="172"/>
      <c r="BF652" s="172"/>
      <c r="BG652" s="172"/>
      <c r="BH652" s="172"/>
      <c r="BI652" s="172"/>
      <c r="BJ652" s="172"/>
      <c r="BK652" s="172"/>
      <c r="BL652" s="172"/>
      <c r="BM652" s="172"/>
      <c r="BN652" s="172"/>
      <c r="BO652" s="172"/>
      <c r="BP652" s="172"/>
      <c r="BQ652" s="172"/>
      <c r="BR652" s="172"/>
      <c r="BS652" s="172"/>
      <c r="BT652" s="172"/>
      <c r="BU652" s="172"/>
      <c r="BV652" s="172"/>
      <c r="BW652" s="172"/>
      <c r="BX652" s="172"/>
      <c r="BY652" s="172"/>
      <c r="BZ652" s="172"/>
      <c r="CA652" s="172"/>
      <c r="CB652" s="172"/>
      <c r="CC652" s="172"/>
      <c r="CD652" s="172"/>
      <c r="CE652" s="172"/>
      <c r="CF652" s="172"/>
      <c r="CG652" s="172"/>
      <c r="CH652" s="172"/>
      <c r="CI652" s="172"/>
      <c r="CJ652" s="172"/>
      <c r="CK652" s="172"/>
      <c r="CL652" s="172"/>
      <c r="CM652" s="172"/>
      <c r="CN652" s="172"/>
      <c r="CO652" s="172"/>
      <c r="CP652" s="172"/>
      <c r="CQ652" s="172"/>
      <c r="CR652" s="172"/>
      <c r="CS652" s="172"/>
      <c r="CT652" s="172"/>
      <c r="CU652" s="172"/>
      <c r="DA652" s="172"/>
      <c r="DG652" s="172"/>
      <c r="DI652" s="172"/>
      <c r="DJ652" s="172"/>
      <c r="DK652" s="172"/>
      <c r="DL652" s="172"/>
      <c r="DM652" s="172"/>
      <c r="DN652" s="172"/>
      <c r="DO652" s="172"/>
      <c r="DP652" s="172"/>
      <c r="DQ652" s="172"/>
      <c r="DR652" s="172"/>
      <c r="DS652" s="172"/>
      <c r="DT652" s="172"/>
      <c r="DU652" s="172"/>
      <c r="DV652" s="172"/>
      <c r="DW652" s="172"/>
      <c r="DX652" s="172"/>
      <c r="DZ652" s="172"/>
      <c r="EA652" s="172"/>
      <c r="EK652" s="172"/>
      <c r="EL652" s="172"/>
      <c r="EM652" s="172"/>
      <c r="EN652" s="172"/>
      <c r="EO652" s="17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  <c r="AML652"/>
      <c r="AMM652"/>
      <c r="AMN652"/>
      <c r="AMO652"/>
      <c r="AMP652"/>
      <c r="AMQ652"/>
      <c r="AMR652"/>
      <c r="AMS652"/>
      <c r="AMT652"/>
      <c r="AMU652"/>
      <c r="AMV652"/>
      <c r="AMW652"/>
      <c r="AMX652"/>
      <c r="AMY652"/>
      <c r="AMZ652"/>
      <c r="ANA652"/>
      <c r="ANB652"/>
      <c r="ANC652"/>
      <c r="AND652"/>
      <c r="ANE652"/>
      <c r="ANF652"/>
      <c r="ANG652"/>
      <c r="ANH652"/>
      <c r="ANI652"/>
      <c r="ANJ652"/>
    </row>
    <row r="653" spans="1:1050" x14ac:dyDescent="0.2">
      <c r="A653" s="694"/>
      <c r="D653" s="172"/>
      <c r="E653" s="172"/>
      <c r="F653" s="172"/>
      <c r="G653" s="172"/>
      <c r="H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  <c r="BA653" s="172"/>
      <c r="BB653" s="172"/>
      <c r="BC653" s="172"/>
      <c r="BD653" s="172"/>
      <c r="BE653" s="172"/>
      <c r="BF653" s="172"/>
      <c r="BG653" s="172"/>
      <c r="BH653" s="172"/>
      <c r="BI653" s="172"/>
      <c r="BJ653" s="172"/>
      <c r="BK653" s="172"/>
      <c r="BL653" s="172"/>
      <c r="BM653" s="172"/>
      <c r="BN653" s="172"/>
      <c r="BO653" s="172"/>
      <c r="BP653" s="172"/>
      <c r="BQ653" s="172"/>
      <c r="BR653" s="172"/>
      <c r="BS653" s="172"/>
      <c r="BT653" s="172"/>
      <c r="BU653" s="172"/>
      <c r="BV653" s="172"/>
      <c r="BW653" s="172"/>
      <c r="BX653" s="172"/>
      <c r="BY653" s="172"/>
      <c r="BZ653" s="172"/>
      <c r="CA653" s="172"/>
      <c r="CB653" s="172"/>
      <c r="CC653" s="172"/>
      <c r="CD653" s="172"/>
      <c r="CE653" s="172"/>
      <c r="CF653" s="172"/>
      <c r="CG653" s="172"/>
      <c r="CH653" s="172"/>
      <c r="CI653" s="172"/>
      <c r="CJ653" s="172"/>
      <c r="CK653" s="172"/>
      <c r="CL653" s="172"/>
      <c r="CM653" s="172"/>
      <c r="CN653" s="172"/>
      <c r="CO653" s="172"/>
      <c r="CP653" s="172"/>
      <c r="CQ653" s="172"/>
      <c r="CR653" s="172"/>
      <c r="CS653" s="172"/>
      <c r="CT653" s="172"/>
      <c r="CU653" s="172"/>
      <c r="DA653" s="172"/>
      <c r="DG653" s="172"/>
      <c r="DI653" s="172"/>
      <c r="DJ653" s="172"/>
      <c r="DK653" s="172"/>
      <c r="DL653" s="172"/>
      <c r="DM653" s="172"/>
      <c r="DN653" s="172"/>
      <c r="DO653" s="172"/>
      <c r="DP653" s="172"/>
      <c r="DQ653" s="172"/>
      <c r="DR653" s="172"/>
      <c r="DS653" s="172"/>
      <c r="DT653" s="172"/>
      <c r="DU653" s="172"/>
      <c r="DV653" s="172"/>
      <c r="DW653" s="172"/>
      <c r="DX653" s="172"/>
      <c r="DZ653" s="172"/>
      <c r="EA653" s="172"/>
      <c r="EK653" s="172"/>
      <c r="EL653" s="172"/>
      <c r="EM653" s="172"/>
      <c r="EN653" s="172"/>
      <c r="EO653" s="172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  <c r="AML653"/>
      <c r="AMM653"/>
      <c r="AMN653"/>
      <c r="AMO653"/>
      <c r="AMP653"/>
      <c r="AMQ653"/>
      <c r="AMR653"/>
      <c r="AMS653"/>
      <c r="AMT653"/>
      <c r="AMU653"/>
      <c r="AMV653"/>
      <c r="AMW653"/>
      <c r="AMX653"/>
      <c r="AMY653"/>
      <c r="AMZ653"/>
      <c r="ANA653"/>
      <c r="ANB653"/>
      <c r="ANC653"/>
      <c r="AND653"/>
      <c r="ANE653"/>
      <c r="ANF653"/>
      <c r="ANG653"/>
      <c r="ANH653"/>
      <c r="ANI653"/>
      <c r="ANJ653"/>
    </row>
    <row r="654" spans="1:1050" x14ac:dyDescent="0.2">
      <c r="A654" s="694"/>
      <c r="D654" s="172"/>
      <c r="E654" s="172"/>
      <c r="F654" s="172"/>
      <c r="G654" s="172"/>
      <c r="H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  <c r="BA654" s="172"/>
      <c r="BB654" s="172"/>
      <c r="BC654" s="172"/>
      <c r="BD654" s="172"/>
      <c r="BE654" s="172"/>
      <c r="BF654" s="172"/>
      <c r="BG654" s="172"/>
      <c r="BH654" s="172"/>
      <c r="BI654" s="172"/>
      <c r="BJ654" s="172"/>
      <c r="BK654" s="172"/>
      <c r="BL654" s="172"/>
      <c r="BM654" s="172"/>
      <c r="BN654" s="172"/>
      <c r="BO654" s="172"/>
      <c r="BP654" s="172"/>
      <c r="BQ654" s="172"/>
      <c r="BR654" s="172"/>
      <c r="BS654" s="172"/>
      <c r="BT654" s="172"/>
      <c r="BU654" s="172"/>
      <c r="BV654" s="172"/>
      <c r="BW654" s="172"/>
      <c r="BX654" s="172"/>
      <c r="BY654" s="172"/>
      <c r="BZ654" s="172"/>
      <c r="CA654" s="172"/>
      <c r="CB654" s="172"/>
      <c r="CC654" s="172"/>
      <c r="CD654" s="172"/>
      <c r="CE654" s="172"/>
      <c r="CF654" s="172"/>
      <c r="CG654" s="172"/>
      <c r="CH654" s="172"/>
      <c r="CI654" s="172"/>
      <c r="CJ654" s="172"/>
      <c r="CK654" s="172"/>
      <c r="CL654" s="172"/>
      <c r="CM654" s="172"/>
      <c r="CN654" s="172"/>
      <c r="CO654" s="172"/>
      <c r="CP654" s="172"/>
      <c r="CQ654" s="172"/>
      <c r="CR654" s="172"/>
      <c r="CS654" s="172"/>
      <c r="CT654" s="172"/>
      <c r="CU654" s="172"/>
      <c r="DA654" s="172"/>
      <c r="DG654" s="172"/>
      <c r="DI654" s="172"/>
      <c r="DJ654" s="172"/>
      <c r="DK654" s="172"/>
      <c r="DL654" s="172"/>
      <c r="DM654" s="172"/>
      <c r="DN654" s="172"/>
      <c r="DO654" s="172"/>
      <c r="DP654" s="172"/>
      <c r="DQ654" s="172"/>
      <c r="DR654" s="172"/>
      <c r="DS654" s="172"/>
      <c r="DT654" s="172"/>
      <c r="DU654" s="172"/>
      <c r="DV654" s="172"/>
      <c r="DW654" s="172"/>
      <c r="DX654" s="172"/>
      <c r="DZ654" s="172"/>
      <c r="EA654" s="172"/>
      <c r="EK654" s="172"/>
      <c r="EL654" s="172"/>
      <c r="EM654" s="172"/>
      <c r="EN654" s="172"/>
      <c r="EO654" s="172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  <c r="AML654"/>
      <c r="AMM654"/>
      <c r="AMN654"/>
      <c r="AMO654"/>
      <c r="AMP654"/>
      <c r="AMQ654"/>
      <c r="AMR654"/>
      <c r="AMS654"/>
      <c r="AMT654"/>
      <c r="AMU654"/>
      <c r="AMV654"/>
      <c r="AMW654"/>
      <c r="AMX654"/>
      <c r="AMY654"/>
      <c r="AMZ654"/>
      <c r="ANA654"/>
      <c r="ANB654"/>
      <c r="ANC654"/>
      <c r="AND654"/>
      <c r="ANE654"/>
      <c r="ANF654"/>
      <c r="ANG654"/>
      <c r="ANH654"/>
      <c r="ANI654"/>
      <c r="ANJ654"/>
    </row>
    <row r="655" spans="1:1050" x14ac:dyDescent="0.2">
      <c r="A655" s="694"/>
      <c r="D655" s="172"/>
      <c r="E655" s="172"/>
      <c r="F655" s="172"/>
      <c r="G655" s="172"/>
      <c r="H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  <c r="AU655" s="172"/>
      <c r="AV655" s="172"/>
      <c r="AW655" s="172"/>
      <c r="AX655" s="172"/>
      <c r="AY655" s="172"/>
      <c r="AZ655" s="172"/>
      <c r="BA655" s="172"/>
      <c r="BB655" s="172"/>
      <c r="BC655" s="172"/>
      <c r="BD655" s="172"/>
      <c r="BE655" s="172"/>
      <c r="BF655" s="172"/>
      <c r="BG655" s="172"/>
      <c r="BH655" s="172"/>
      <c r="BI655" s="172"/>
      <c r="BJ655" s="172"/>
      <c r="BK655" s="172"/>
      <c r="BL655" s="172"/>
      <c r="BM655" s="172"/>
      <c r="BN655" s="172"/>
      <c r="BO655" s="172"/>
      <c r="BP655" s="172"/>
      <c r="BQ655" s="172"/>
      <c r="BR655" s="172"/>
      <c r="BS655" s="172"/>
      <c r="BT655" s="172"/>
      <c r="BU655" s="172"/>
      <c r="BV655" s="172"/>
      <c r="BW655" s="172"/>
      <c r="BX655" s="172"/>
      <c r="BY655" s="172"/>
      <c r="BZ655" s="172"/>
      <c r="CA655" s="172"/>
      <c r="CB655" s="172"/>
      <c r="CC655" s="172"/>
      <c r="CD655" s="172"/>
      <c r="CE655" s="172"/>
      <c r="CF655" s="172"/>
      <c r="CG655" s="172"/>
      <c r="CH655" s="172"/>
      <c r="CI655" s="172"/>
      <c r="CJ655" s="172"/>
      <c r="CK655" s="172"/>
      <c r="CL655" s="172"/>
      <c r="CM655" s="172"/>
      <c r="CN655" s="172"/>
      <c r="CO655" s="172"/>
      <c r="CP655" s="172"/>
      <c r="CQ655" s="172"/>
      <c r="CR655" s="172"/>
      <c r="CS655" s="172"/>
      <c r="CT655" s="172"/>
      <c r="CU655" s="172"/>
      <c r="DA655" s="172"/>
      <c r="DG655" s="172"/>
      <c r="DI655" s="172"/>
      <c r="DJ655" s="172"/>
      <c r="DK655" s="172"/>
      <c r="DL655" s="172"/>
      <c r="DM655" s="172"/>
      <c r="DN655" s="172"/>
      <c r="DO655" s="172"/>
      <c r="DP655" s="172"/>
      <c r="DQ655" s="172"/>
      <c r="DR655" s="172"/>
      <c r="DS655" s="172"/>
      <c r="DT655" s="172"/>
      <c r="DU655" s="172"/>
      <c r="DV655" s="172"/>
      <c r="DW655" s="172"/>
      <c r="DX655" s="172"/>
      <c r="DZ655" s="172"/>
      <c r="EA655" s="172"/>
      <c r="EK655" s="172"/>
      <c r="EL655" s="172"/>
      <c r="EM655" s="172"/>
      <c r="EN655" s="172"/>
      <c r="EO655" s="172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  <c r="AMK655"/>
      <c r="AML655"/>
      <c r="AMM655"/>
      <c r="AMN655"/>
      <c r="AMO655"/>
      <c r="AMP655"/>
      <c r="AMQ655"/>
      <c r="AMR655"/>
      <c r="AMS655"/>
      <c r="AMT655"/>
      <c r="AMU655"/>
      <c r="AMV655"/>
      <c r="AMW655"/>
      <c r="AMX655"/>
      <c r="AMY655"/>
      <c r="AMZ655"/>
      <c r="ANA655"/>
      <c r="ANB655"/>
      <c r="ANC655"/>
      <c r="AND655"/>
      <c r="ANE655"/>
      <c r="ANF655"/>
      <c r="ANG655"/>
      <c r="ANH655"/>
      <c r="ANI655"/>
      <c r="ANJ655"/>
    </row>
    <row r="656" spans="1:1050" x14ac:dyDescent="0.2">
      <c r="A656" s="694"/>
      <c r="D656" s="172"/>
      <c r="E656" s="172"/>
      <c r="F656" s="172"/>
      <c r="G656" s="172"/>
      <c r="H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  <c r="AU656" s="172"/>
      <c r="AV656" s="172"/>
      <c r="AW656" s="172"/>
      <c r="AX656" s="172"/>
      <c r="AY656" s="172"/>
      <c r="AZ656" s="172"/>
      <c r="BA656" s="172"/>
      <c r="BB656" s="172"/>
      <c r="BC656" s="172"/>
      <c r="BD656" s="172"/>
      <c r="BE656" s="172"/>
      <c r="BF656" s="172"/>
      <c r="BG656" s="172"/>
      <c r="BH656" s="172"/>
      <c r="BI656" s="172"/>
      <c r="BJ656" s="172"/>
      <c r="BK656" s="172"/>
      <c r="BL656" s="172"/>
      <c r="BM656" s="172"/>
      <c r="BN656" s="172"/>
      <c r="BO656" s="172"/>
      <c r="BP656" s="172"/>
      <c r="BQ656" s="172"/>
      <c r="BR656" s="172"/>
      <c r="BS656" s="172"/>
      <c r="BT656" s="172"/>
      <c r="BU656" s="172"/>
      <c r="BV656" s="172"/>
      <c r="BW656" s="172"/>
      <c r="BX656" s="172"/>
      <c r="BY656" s="172"/>
      <c r="BZ656" s="172"/>
      <c r="CA656" s="172"/>
      <c r="CB656" s="172"/>
      <c r="CC656" s="172"/>
      <c r="CD656" s="172"/>
      <c r="CE656" s="172"/>
      <c r="CF656" s="172"/>
      <c r="CG656" s="172"/>
      <c r="CH656" s="172"/>
      <c r="CI656" s="172"/>
      <c r="CJ656" s="172"/>
      <c r="CK656" s="172"/>
      <c r="CL656" s="172"/>
      <c r="CM656" s="172"/>
      <c r="CN656" s="172"/>
      <c r="CO656" s="172"/>
      <c r="CP656" s="172"/>
      <c r="CQ656" s="172"/>
      <c r="CR656" s="172"/>
      <c r="CS656" s="172"/>
      <c r="CT656" s="172"/>
      <c r="CU656" s="172"/>
      <c r="DA656" s="172"/>
      <c r="DG656" s="172"/>
      <c r="DI656" s="172"/>
      <c r="DJ656" s="172"/>
      <c r="DK656" s="172"/>
      <c r="DL656" s="172"/>
      <c r="DM656" s="172"/>
      <c r="DN656" s="172"/>
      <c r="DO656" s="172"/>
      <c r="DP656" s="172"/>
      <c r="DQ656" s="172"/>
      <c r="DR656" s="172"/>
      <c r="DS656" s="172"/>
      <c r="DT656" s="172"/>
      <c r="DU656" s="172"/>
      <c r="DV656" s="172"/>
      <c r="DW656" s="172"/>
      <c r="DX656" s="172"/>
      <c r="DZ656" s="172"/>
      <c r="EA656" s="172"/>
      <c r="EK656" s="172"/>
      <c r="EL656" s="172"/>
      <c r="EM656" s="172"/>
      <c r="EN656" s="172"/>
      <c r="EO656" s="172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  <c r="AMK656"/>
      <c r="AML656"/>
      <c r="AMM656"/>
      <c r="AMN656"/>
      <c r="AMO656"/>
      <c r="AMP656"/>
      <c r="AMQ656"/>
      <c r="AMR656"/>
      <c r="AMS656"/>
      <c r="AMT656"/>
      <c r="AMU656"/>
      <c r="AMV656"/>
      <c r="AMW656"/>
      <c r="AMX656"/>
      <c r="AMY656"/>
      <c r="AMZ656"/>
      <c r="ANA656"/>
      <c r="ANB656"/>
      <c r="ANC656"/>
      <c r="AND656"/>
      <c r="ANE656"/>
      <c r="ANF656"/>
      <c r="ANG656"/>
      <c r="ANH656"/>
      <c r="ANI656"/>
      <c r="ANJ656"/>
    </row>
    <row r="657" spans="1:1050" x14ac:dyDescent="0.2">
      <c r="A657" s="694"/>
      <c r="D657" s="172"/>
      <c r="E657" s="172"/>
      <c r="F657" s="172"/>
      <c r="G657" s="172"/>
      <c r="H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  <c r="AU657" s="172"/>
      <c r="AV657" s="172"/>
      <c r="AW657" s="172"/>
      <c r="AX657" s="172"/>
      <c r="AY657" s="172"/>
      <c r="AZ657" s="172"/>
      <c r="BA657" s="172"/>
      <c r="BB657" s="172"/>
      <c r="BC657" s="172"/>
      <c r="BD657" s="172"/>
      <c r="BE657" s="172"/>
      <c r="BF657" s="172"/>
      <c r="BG657" s="172"/>
      <c r="BH657" s="172"/>
      <c r="BI657" s="172"/>
      <c r="BJ657" s="172"/>
      <c r="BK657" s="172"/>
      <c r="BL657" s="172"/>
      <c r="BM657" s="172"/>
      <c r="BN657" s="172"/>
      <c r="BO657" s="172"/>
      <c r="BP657" s="172"/>
      <c r="BQ657" s="172"/>
      <c r="BR657" s="172"/>
      <c r="BS657" s="172"/>
      <c r="BT657" s="172"/>
      <c r="BU657" s="172"/>
      <c r="BV657" s="172"/>
      <c r="BW657" s="172"/>
      <c r="BX657" s="172"/>
      <c r="BY657" s="172"/>
      <c r="BZ657" s="172"/>
      <c r="CA657" s="172"/>
      <c r="CB657" s="172"/>
      <c r="CC657" s="172"/>
      <c r="CD657" s="172"/>
      <c r="CE657" s="172"/>
      <c r="CF657" s="172"/>
      <c r="CG657" s="172"/>
      <c r="CH657" s="172"/>
      <c r="CI657" s="172"/>
      <c r="CJ657" s="172"/>
      <c r="CK657" s="172"/>
      <c r="CL657" s="172"/>
      <c r="CM657" s="172"/>
      <c r="CN657" s="172"/>
      <c r="CO657" s="172"/>
      <c r="CP657" s="172"/>
      <c r="CQ657" s="172"/>
      <c r="CR657" s="172"/>
      <c r="CS657" s="172"/>
      <c r="CT657" s="172"/>
      <c r="CU657" s="172"/>
      <c r="DA657" s="172"/>
      <c r="DG657" s="172"/>
      <c r="DI657" s="172"/>
      <c r="DJ657" s="172"/>
      <c r="DK657" s="172"/>
      <c r="DL657" s="172"/>
      <c r="DM657" s="172"/>
      <c r="DN657" s="172"/>
      <c r="DO657" s="172"/>
      <c r="DP657" s="172"/>
      <c r="DQ657" s="172"/>
      <c r="DR657" s="172"/>
      <c r="DS657" s="172"/>
      <c r="DT657" s="172"/>
      <c r="DU657" s="172"/>
      <c r="DV657" s="172"/>
      <c r="DW657" s="172"/>
      <c r="DX657" s="172"/>
      <c r="DZ657" s="172"/>
      <c r="EA657" s="172"/>
      <c r="EK657" s="172"/>
      <c r="EL657" s="172"/>
      <c r="EM657" s="172"/>
      <c r="EN657" s="172"/>
      <c r="EO657" s="172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/>
      <c r="AML657"/>
      <c r="AMM657"/>
      <c r="AMN657"/>
      <c r="AMO657"/>
      <c r="AMP657"/>
      <c r="AMQ657"/>
      <c r="AMR657"/>
      <c r="AMS657"/>
      <c r="AMT657"/>
      <c r="AMU657"/>
      <c r="AMV657"/>
      <c r="AMW657"/>
      <c r="AMX657"/>
      <c r="AMY657"/>
      <c r="AMZ657"/>
      <c r="ANA657"/>
      <c r="ANB657"/>
      <c r="ANC657"/>
      <c r="AND657"/>
      <c r="ANE657"/>
      <c r="ANF657"/>
      <c r="ANG657"/>
      <c r="ANH657"/>
      <c r="ANI657"/>
      <c r="ANJ657"/>
    </row>
    <row r="658" spans="1:1050" x14ac:dyDescent="0.2">
      <c r="A658" s="694"/>
      <c r="D658" s="172"/>
      <c r="E658" s="172"/>
      <c r="F658" s="172"/>
      <c r="G658" s="172"/>
      <c r="H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  <c r="AU658" s="172"/>
      <c r="AV658" s="172"/>
      <c r="AW658" s="172"/>
      <c r="AX658" s="172"/>
      <c r="AY658" s="172"/>
      <c r="AZ658" s="172"/>
      <c r="BA658" s="172"/>
      <c r="BB658" s="172"/>
      <c r="BC658" s="172"/>
      <c r="BD658" s="172"/>
      <c r="BE658" s="172"/>
      <c r="BF658" s="172"/>
      <c r="BG658" s="172"/>
      <c r="BH658" s="172"/>
      <c r="BI658" s="172"/>
      <c r="BJ658" s="172"/>
      <c r="BK658" s="172"/>
      <c r="BL658" s="172"/>
      <c r="BM658" s="172"/>
      <c r="BN658" s="172"/>
      <c r="BO658" s="172"/>
      <c r="BP658" s="172"/>
      <c r="BQ658" s="172"/>
      <c r="BR658" s="172"/>
      <c r="BS658" s="172"/>
      <c r="BT658" s="172"/>
      <c r="BU658" s="172"/>
      <c r="BV658" s="172"/>
      <c r="BW658" s="172"/>
      <c r="BX658" s="172"/>
      <c r="BY658" s="172"/>
      <c r="BZ658" s="172"/>
      <c r="CA658" s="172"/>
      <c r="CB658" s="172"/>
      <c r="CC658" s="172"/>
      <c r="CD658" s="172"/>
      <c r="CE658" s="172"/>
      <c r="CF658" s="172"/>
      <c r="CG658" s="172"/>
      <c r="CH658" s="172"/>
      <c r="CI658" s="172"/>
      <c r="CJ658" s="172"/>
      <c r="CK658" s="172"/>
      <c r="CL658" s="172"/>
      <c r="CM658" s="172"/>
      <c r="CN658" s="172"/>
      <c r="CO658" s="172"/>
      <c r="CP658" s="172"/>
      <c r="CQ658" s="172"/>
      <c r="CR658" s="172"/>
      <c r="CS658" s="172"/>
      <c r="CT658" s="172"/>
      <c r="CU658" s="172"/>
      <c r="DA658" s="172"/>
      <c r="DG658" s="172"/>
      <c r="DI658" s="172"/>
      <c r="DJ658" s="172"/>
      <c r="DK658" s="172"/>
      <c r="DL658" s="172"/>
      <c r="DM658" s="172"/>
      <c r="DN658" s="172"/>
      <c r="DO658" s="172"/>
      <c r="DP658" s="172"/>
      <c r="DQ658" s="172"/>
      <c r="DR658" s="172"/>
      <c r="DS658" s="172"/>
      <c r="DT658" s="172"/>
      <c r="DU658" s="172"/>
      <c r="DV658" s="172"/>
      <c r="DW658" s="172"/>
      <c r="DX658" s="172"/>
      <c r="DZ658" s="172"/>
      <c r="EA658" s="172"/>
      <c r="EK658" s="172"/>
      <c r="EL658" s="172"/>
      <c r="EM658" s="172"/>
      <c r="EN658" s="172"/>
      <c r="EO658" s="172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  <c r="AMJ658"/>
      <c r="AMK658"/>
      <c r="AML658"/>
      <c r="AMM658"/>
      <c r="AMN658"/>
      <c r="AMO658"/>
      <c r="AMP658"/>
      <c r="AMQ658"/>
      <c r="AMR658"/>
      <c r="AMS658"/>
      <c r="AMT658"/>
      <c r="AMU658"/>
      <c r="AMV658"/>
      <c r="AMW658"/>
      <c r="AMX658"/>
      <c r="AMY658"/>
      <c r="AMZ658"/>
      <c r="ANA658"/>
      <c r="ANB658"/>
      <c r="ANC658"/>
      <c r="AND658"/>
      <c r="ANE658"/>
      <c r="ANF658"/>
      <c r="ANG658"/>
      <c r="ANH658"/>
      <c r="ANI658"/>
      <c r="ANJ658"/>
    </row>
    <row r="659" spans="1:1050" x14ac:dyDescent="0.2">
      <c r="A659" s="694"/>
      <c r="D659" s="172"/>
      <c r="E659" s="172"/>
      <c r="F659" s="172"/>
      <c r="G659" s="172"/>
      <c r="H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  <c r="AU659" s="172"/>
      <c r="AV659" s="172"/>
      <c r="AW659" s="172"/>
      <c r="AX659" s="172"/>
      <c r="AY659" s="172"/>
      <c r="AZ659" s="172"/>
      <c r="BA659" s="172"/>
      <c r="BB659" s="172"/>
      <c r="BC659" s="172"/>
      <c r="BD659" s="172"/>
      <c r="BE659" s="172"/>
      <c r="BF659" s="172"/>
      <c r="BG659" s="172"/>
      <c r="BH659" s="172"/>
      <c r="BI659" s="172"/>
      <c r="BJ659" s="172"/>
      <c r="BK659" s="172"/>
      <c r="BL659" s="172"/>
      <c r="BM659" s="172"/>
      <c r="BN659" s="172"/>
      <c r="BO659" s="172"/>
      <c r="BP659" s="172"/>
      <c r="BQ659" s="172"/>
      <c r="BR659" s="172"/>
      <c r="BS659" s="172"/>
      <c r="BT659" s="172"/>
      <c r="BU659" s="172"/>
      <c r="BV659" s="172"/>
      <c r="BW659" s="172"/>
      <c r="BX659" s="172"/>
      <c r="BY659" s="172"/>
      <c r="BZ659" s="172"/>
      <c r="CA659" s="172"/>
      <c r="CB659" s="172"/>
      <c r="CC659" s="172"/>
      <c r="CD659" s="172"/>
      <c r="CE659" s="172"/>
      <c r="CF659" s="172"/>
      <c r="CG659" s="172"/>
      <c r="CH659" s="172"/>
      <c r="CI659" s="172"/>
      <c r="CJ659" s="172"/>
      <c r="CK659" s="172"/>
      <c r="CL659" s="172"/>
      <c r="CM659" s="172"/>
      <c r="CN659" s="172"/>
      <c r="CO659" s="172"/>
      <c r="CP659" s="172"/>
      <c r="CQ659" s="172"/>
      <c r="CR659" s="172"/>
      <c r="CS659" s="172"/>
      <c r="CT659" s="172"/>
      <c r="CU659" s="172"/>
      <c r="DA659" s="172"/>
      <c r="DG659" s="172"/>
      <c r="DI659" s="172"/>
      <c r="DJ659" s="172"/>
      <c r="DK659" s="172"/>
      <c r="DL659" s="172"/>
      <c r="DM659" s="172"/>
      <c r="DN659" s="172"/>
      <c r="DO659" s="172"/>
      <c r="DP659" s="172"/>
      <c r="DQ659" s="172"/>
      <c r="DR659" s="172"/>
      <c r="DS659" s="172"/>
      <c r="DT659" s="172"/>
      <c r="DU659" s="172"/>
      <c r="DV659" s="172"/>
      <c r="DW659" s="172"/>
      <c r="DX659" s="172"/>
      <c r="DZ659" s="172"/>
      <c r="EA659" s="172"/>
      <c r="EK659" s="172"/>
      <c r="EL659" s="172"/>
      <c r="EM659" s="172"/>
      <c r="EN659" s="172"/>
      <c r="EO659" s="172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  <c r="AMJ659"/>
      <c r="AMK659"/>
      <c r="AML659"/>
      <c r="AMM659"/>
      <c r="AMN659"/>
      <c r="AMO659"/>
      <c r="AMP659"/>
      <c r="AMQ659"/>
      <c r="AMR659"/>
      <c r="AMS659"/>
      <c r="AMT659"/>
      <c r="AMU659"/>
      <c r="AMV659"/>
      <c r="AMW659"/>
      <c r="AMX659"/>
      <c r="AMY659"/>
      <c r="AMZ659"/>
      <c r="ANA659"/>
      <c r="ANB659"/>
      <c r="ANC659"/>
      <c r="AND659"/>
      <c r="ANE659"/>
      <c r="ANF659"/>
      <c r="ANG659"/>
      <c r="ANH659"/>
      <c r="ANI659"/>
      <c r="ANJ659"/>
    </row>
    <row r="660" spans="1:1050" x14ac:dyDescent="0.2">
      <c r="A660" s="694"/>
      <c r="D660" s="172"/>
      <c r="E660" s="172"/>
      <c r="F660" s="172"/>
      <c r="G660" s="172"/>
      <c r="H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  <c r="AU660" s="172"/>
      <c r="AV660" s="172"/>
      <c r="AW660" s="172"/>
      <c r="AX660" s="172"/>
      <c r="AY660" s="172"/>
      <c r="AZ660" s="172"/>
      <c r="BA660" s="172"/>
      <c r="BB660" s="172"/>
      <c r="BC660" s="172"/>
      <c r="BD660" s="172"/>
      <c r="BE660" s="172"/>
      <c r="BF660" s="172"/>
      <c r="BG660" s="172"/>
      <c r="BH660" s="172"/>
      <c r="BI660" s="172"/>
      <c r="BJ660" s="172"/>
      <c r="BK660" s="172"/>
      <c r="BL660" s="172"/>
      <c r="BM660" s="172"/>
      <c r="BN660" s="172"/>
      <c r="BO660" s="172"/>
      <c r="BP660" s="172"/>
      <c r="BQ660" s="172"/>
      <c r="BR660" s="172"/>
      <c r="BS660" s="172"/>
      <c r="BT660" s="172"/>
      <c r="BU660" s="172"/>
      <c r="BV660" s="172"/>
      <c r="BW660" s="172"/>
      <c r="BX660" s="172"/>
      <c r="BY660" s="172"/>
      <c r="BZ660" s="172"/>
      <c r="CA660" s="172"/>
      <c r="CB660" s="172"/>
      <c r="CC660" s="172"/>
      <c r="CD660" s="172"/>
      <c r="CE660" s="172"/>
      <c r="CF660" s="172"/>
      <c r="CG660" s="172"/>
      <c r="CH660" s="172"/>
      <c r="CI660" s="172"/>
      <c r="CJ660" s="172"/>
      <c r="CK660" s="172"/>
      <c r="CL660" s="172"/>
      <c r="CM660" s="172"/>
      <c r="CN660" s="172"/>
      <c r="CO660" s="172"/>
      <c r="CP660" s="172"/>
      <c r="CQ660" s="172"/>
      <c r="CR660" s="172"/>
      <c r="CS660" s="172"/>
      <c r="CT660" s="172"/>
      <c r="CU660" s="172"/>
      <c r="DA660" s="172"/>
      <c r="DG660" s="172"/>
      <c r="DI660" s="172"/>
      <c r="DJ660" s="172"/>
      <c r="DK660" s="172"/>
      <c r="DL660" s="172"/>
      <c r="DM660" s="172"/>
      <c r="DN660" s="172"/>
      <c r="DO660" s="172"/>
      <c r="DP660" s="172"/>
      <c r="DQ660" s="172"/>
      <c r="DR660" s="172"/>
      <c r="DS660" s="172"/>
      <c r="DT660" s="172"/>
      <c r="DU660" s="172"/>
      <c r="DV660" s="172"/>
      <c r="DW660" s="172"/>
      <c r="DX660" s="172"/>
      <c r="DZ660" s="172"/>
      <c r="EA660" s="172"/>
      <c r="EK660" s="172"/>
      <c r="EL660" s="172"/>
      <c r="EM660" s="172"/>
      <c r="EN660" s="172"/>
      <c r="EO660" s="172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  <c r="AMJ660"/>
      <c r="AMK660"/>
      <c r="AML660"/>
      <c r="AMM660"/>
      <c r="AMN660"/>
      <c r="AMO660"/>
      <c r="AMP660"/>
      <c r="AMQ660"/>
      <c r="AMR660"/>
      <c r="AMS660"/>
      <c r="AMT660"/>
      <c r="AMU660"/>
      <c r="AMV660"/>
      <c r="AMW660"/>
      <c r="AMX660"/>
      <c r="AMY660"/>
      <c r="AMZ660"/>
      <c r="ANA660"/>
      <c r="ANB660"/>
      <c r="ANC660"/>
      <c r="AND660"/>
      <c r="ANE660"/>
      <c r="ANF660"/>
      <c r="ANG660"/>
      <c r="ANH660"/>
      <c r="ANI660"/>
      <c r="ANJ660"/>
    </row>
    <row r="661" spans="1:1050" x14ac:dyDescent="0.2">
      <c r="A661" s="694"/>
      <c r="D661" s="172"/>
      <c r="E661" s="172"/>
      <c r="F661" s="172"/>
      <c r="G661" s="172"/>
      <c r="H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  <c r="AU661" s="172"/>
      <c r="AV661" s="172"/>
      <c r="AW661" s="172"/>
      <c r="AX661" s="172"/>
      <c r="AY661" s="172"/>
      <c r="AZ661" s="172"/>
      <c r="BA661" s="172"/>
      <c r="BB661" s="172"/>
      <c r="BC661" s="172"/>
      <c r="BD661" s="172"/>
      <c r="BE661" s="172"/>
      <c r="BF661" s="172"/>
      <c r="BG661" s="172"/>
      <c r="BH661" s="172"/>
      <c r="BI661" s="172"/>
      <c r="BJ661" s="172"/>
      <c r="BK661" s="172"/>
      <c r="BL661" s="172"/>
      <c r="BM661" s="172"/>
      <c r="BN661" s="172"/>
      <c r="BO661" s="172"/>
      <c r="BP661" s="172"/>
      <c r="BQ661" s="172"/>
      <c r="BR661" s="172"/>
      <c r="BS661" s="172"/>
      <c r="BT661" s="172"/>
      <c r="BU661" s="172"/>
      <c r="BV661" s="172"/>
      <c r="BW661" s="172"/>
      <c r="BX661" s="172"/>
      <c r="BY661" s="172"/>
      <c r="BZ661" s="172"/>
      <c r="CA661" s="172"/>
      <c r="CB661" s="172"/>
      <c r="CC661" s="172"/>
      <c r="CD661" s="172"/>
      <c r="CE661" s="172"/>
      <c r="CF661" s="172"/>
      <c r="CG661" s="172"/>
      <c r="CH661" s="172"/>
      <c r="CI661" s="172"/>
      <c r="CJ661" s="172"/>
      <c r="CK661" s="172"/>
      <c r="CL661" s="172"/>
      <c r="CM661" s="172"/>
      <c r="CN661" s="172"/>
      <c r="CO661" s="172"/>
      <c r="CP661" s="172"/>
      <c r="CQ661" s="172"/>
      <c r="CR661" s="172"/>
      <c r="CS661" s="172"/>
      <c r="CT661" s="172"/>
      <c r="CU661" s="172"/>
      <c r="DA661" s="172"/>
      <c r="DG661" s="172"/>
      <c r="DI661" s="172"/>
      <c r="DJ661" s="172"/>
      <c r="DK661" s="172"/>
      <c r="DL661" s="172"/>
      <c r="DM661" s="172"/>
      <c r="DN661" s="172"/>
      <c r="DO661" s="172"/>
      <c r="DP661" s="172"/>
      <c r="DQ661" s="172"/>
      <c r="DR661" s="172"/>
      <c r="DS661" s="172"/>
      <c r="DT661" s="172"/>
      <c r="DU661" s="172"/>
      <c r="DV661" s="172"/>
      <c r="DW661" s="172"/>
      <c r="DX661" s="172"/>
      <c r="DZ661" s="172"/>
      <c r="EA661" s="172"/>
      <c r="EK661" s="172"/>
      <c r="EL661" s="172"/>
      <c r="EM661" s="172"/>
      <c r="EN661" s="172"/>
      <c r="EO661" s="172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  <c r="AMJ661"/>
      <c r="AMK661"/>
      <c r="AML661"/>
      <c r="AMM661"/>
      <c r="AMN661"/>
      <c r="AMO661"/>
      <c r="AMP661"/>
      <c r="AMQ661"/>
      <c r="AMR661"/>
      <c r="AMS661"/>
      <c r="AMT661"/>
      <c r="AMU661"/>
      <c r="AMV661"/>
      <c r="AMW661"/>
      <c r="AMX661"/>
      <c r="AMY661"/>
      <c r="AMZ661"/>
      <c r="ANA661"/>
      <c r="ANB661"/>
      <c r="ANC661"/>
      <c r="AND661"/>
      <c r="ANE661"/>
      <c r="ANF661"/>
      <c r="ANG661"/>
      <c r="ANH661"/>
      <c r="ANI661"/>
      <c r="ANJ661"/>
    </row>
    <row r="662" spans="1:1050" x14ac:dyDescent="0.2">
      <c r="A662" s="694"/>
      <c r="D662" s="172"/>
      <c r="E662" s="172"/>
      <c r="F662" s="172"/>
      <c r="G662" s="172"/>
      <c r="H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  <c r="AU662" s="172"/>
      <c r="AV662" s="172"/>
      <c r="AW662" s="172"/>
      <c r="AX662" s="172"/>
      <c r="AY662" s="172"/>
      <c r="AZ662" s="172"/>
      <c r="BA662" s="172"/>
      <c r="BB662" s="172"/>
      <c r="BC662" s="172"/>
      <c r="BD662" s="172"/>
      <c r="BE662" s="172"/>
      <c r="BF662" s="172"/>
      <c r="BG662" s="172"/>
      <c r="BH662" s="172"/>
      <c r="BI662" s="172"/>
      <c r="BJ662" s="172"/>
      <c r="BK662" s="172"/>
      <c r="BL662" s="172"/>
      <c r="BM662" s="172"/>
      <c r="BN662" s="172"/>
      <c r="BO662" s="172"/>
      <c r="BP662" s="172"/>
      <c r="BQ662" s="172"/>
      <c r="BR662" s="172"/>
      <c r="BS662" s="172"/>
      <c r="BT662" s="172"/>
      <c r="BU662" s="172"/>
      <c r="BV662" s="172"/>
      <c r="BW662" s="172"/>
      <c r="BX662" s="172"/>
      <c r="BY662" s="172"/>
      <c r="BZ662" s="172"/>
      <c r="CA662" s="172"/>
      <c r="CB662" s="172"/>
      <c r="CC662" s="172"/>
      <c r="CD662" s="172"/>
      <c r="CE662" s="172"/>
      <c r="CF662" s="172"/>
      <c r="CG662" s="172"/>
      <c r="CH662" s="172"/>
      <c r="CI662" s="172"/>
      <c r="CJ662" s="172"/>
      <c r="CK662" s="172"/>
      <c r="CL662" s="172"/>
      <c r="CM662" s="172"/>
      <c r="CN662" s="172"/>
      <c r="CO662" s="172"/>
      <c r="CP662" s="172"/>
      <c r="CQ662" s="172"/>
      <c r="CR662" s="172"/>
      <c r="CS662" s="172"/>
      <c r="CT662" s="172"/>
      <c r="CU662" s="172"/>
      <c r="DA662" s="172"/>
      <c r="DG662" s="172"/>
      <c r="DI662" s="172"/>
      <c r="DJ662" s="172"/>
      <c r="DK662" s="172"/>
      <c r="DL662" s="172"/>
      <c r="DM662" s="172"/>
      <c r="DN662" s="172"/>
      <c r="DO662" s="172"/>
      <c r="DP662" s="172"/>
      <c r="DQ662" s="172"/>
      <c r="DR662" s="172"/>
      <c r="DS662" s="172"/>
      <c r="DT662" s="172"/>
      <c r="DU662" s="172"/>
      <c r="DV662" s="172"/>
      <c r="DW662" s="172"/>
      <c r="DX662" s="172"/>
      <c r="DZ662" s="172"/>
      <c r="EA662" s="172"/>
      <c r="EK662" s="172"/>
      <c r="EL662" s="172"/>
      <c r="EM662" s="172"/>
      <c r="EN662" s="172"/>
      <c r="EO662" s="17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  <c r="AMJ662"/>
      <c r="AMK662"/>
      <c r="AML662"/>
      <c r="AMM662"/>
      <c r="AMN662"/>
      <c r="AMO662"/>
      <c r="AMP662"/>
      <c r="AMQ662"/>
      <c r="AMR662"/>
      <c r="AMS662"/>
      <c r="AMT662"/>
      <c r="AMU662"/>
      <c r="AMV662"/>
      <c r="AMW662"/>
      <c r="AMX662"/>
      <c r="AMY662"/>
      <c r="AMZ662"/>
      <c r="ANA662"/>
      <c r="ANB662"/>
      <c r="ANC662"/>
      <c r="AND662"/>
      <c r="ANE662"/>
      <c r="ANF662"/>
      <c r="ANG662"/>
      <c r="ANH662"/>
      <c r="ANI662"/>
      <c r="ANJ662"/>
    </row>
    <row r="663" spans="1:1050" x14ac:dyDescent="0.2">
      <c r="A663" s="694"/>
      <c r="D663" s="172"/>
      <c r="E663" s="172"/>
      <c r="F663" s="172"/>
      <c r="G663" s="172"/>
      <c r="H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  <c r="AU663" s="172"/>
      <c r="AV663" s="172"/>
      <c r="AW663" s="172"/>
      <c r="AX663" s="172"/>
      <c r="AY663" s="172"/>
      <c r="AZ663" s="172"/>
      <c r="BA663" s="172"/>
      <c r="BB663" s="172"/>
      <c r="BC663" s="172"/>
      <c r="BD663" s="172"/>
      <c r="BE663" s="172"/>
      <c r="BF663" s="172"/>
      <c r="BG663" s="172"/>
      <c r="BH663" s="172"/>
      <c r="BI663" s="172"/>
      <c r="BJ663" s="172"/>
      <c r="BK663" s="172"/>
      <c r="BL663" s="172"/>
      <c r="BM663" s="172"/>
      <c r="BN663" s="172"/>
      <c r="BO663" s="172"/>
      <c r="BP663" s="172"/>
      <c r="BQ663" s="172"/>
      <c r="BR663" s="172"/>
      <c r="BS663" s="172"/>
      <c r="BT663" s="172"/>
      <c r="BU663" s="172"/>
      <c r="BV663" s="172"/>
      <c r="BW663" s="172"/>
      <c r="BX663" s="172"/>
      <c r="BY663" s="172"/>
      <c r="BZ663" s="172"/>
      <c r="CA663" s="172"/>
      <c r="CB663" s="172"/>
      <c r="CC663" s="172"/>
      <c r="CD663" s="172"/>
      <c r="CE663" s="172"/>
      <c r="CF663" s="172"/>
      <c r="CG663" s="172"/>
      <c r="CH663" s="172"/>
      <c r="CI663" s="172"/>
      <c r="CJ663" s="172"/>
      <c r="CK663" s="172"/>
      <c r="CL663" s="172"/>
      <c r="CM663" s="172"/>
      <c r="CN663" s="172"/>
      <c r="CO663" s="172"/>
      <c r="CP663" s="172"/>
      <c r="CQ663" s="172"/>
      <c r="CR663" s="172"/>
      <c r="CS663" s="172"/>
      <c r="CT663" s="172"/>
      <c r="CU663" s="172"/>
      <c r="DA663" s="172"/>
      <c r="DG663" s="172"/>
      <c r="DI663" s="172"/>
      <c r="DJ663" s="172"/>
      <c r="DK663" s="172"/>
      <c r="DL663" s="172"/>
      <c r="DM663" s="172"/>
      <c r="DN663" s="172"/>
      <c r="DO663" s="172"/>
      <c r="DP663" s="172"/>
      <c r="DQ663" s="172"/>
      <c r="DR663" s="172"/>
      <c r="DS663" s="172"/>
      <c r="DT663" s="172"/>
      <c r="DU663" s="172"/>
      <c r="DV663" s="172"/>
      <c r="DW663" s="172"/>
      <c r="DX663" s="172"/>
      <c r="DZ663" s="172"/>
      <c r="EA663" s="172"/>
      <c r="EK663" s="172"/>
      <c r="EL663" s="172"/>
      <c r="EM663" s="172"/>
      <c r="EN663" s="172"/>
      <c r="EO663" s="172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  <c r="AMJ663"/>
      <c r="AMK663"/>
      <c r="AML663"/>
      <c r="AMM663"/>
      <c r="AMN663"/>
      <c r="AMO663"/>
      <c r="AMP663"/>
      <c r="AMQ663"/>
      <c r="AMR663"/>
      <c r="AMS663"/>
      <c r="AMT663"/>
      <c r="AMU663"/>
      <c r="AMV663"/>
      <c r="AMW663"/>
      <c r="AMX663"/>
      <c r="AMY663"/>
      <c r="AMZ663"/>
      <c r="ANA663"/>
      <c r="ANB663"/>
      <c r="ANC663"/>
      <c r="AND663"/>
      <c r="ANE663"/>
      <c r="ANF663"/>
      <c r="ANG663"/>
      <c r="ANH663"/>
      <c r="ANI663"/>
      <c r="ANJ663"/>
    </row>
    <row r="664" spans="1:1050" x14ac:dyDescent="0.2">
      <c r="A664" s="694"/>
      <c r="D664" s="172"/>
      <c r="E664" s="172"/>
      <c r="F664" s="172"/>
      <c r="G664" s="172"/>
      <c r="H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  <c r="BA664" s="172"/>
      <c r="BB664" s="172"/>
      <c r="BC664" s="172"/>
      <c r="BD664" s="172"/>
      <c r="BE664" s="172"/>
      <c r="BF664" s="172"/>
      <c r="BG664" s="172"/>
      <c r="BH664" s="172"/>
      <c r="BI664" s="172"/>
      <c r="BJ664" s="172"/>
      <c r="BK664" s="172"/>
      <c r="BL664" s="172"/>
      <c r="BM664" s="172"/>
      <c r="BN664" s="172"/>
      <c r="BO664" s="172"/>
      <c r="BP664" s="172"/>
      <c r="BQ664" s="172"/>
      <c r="BR664" s="172"/>
      <c r="BS664" s="172"/>
      <c r="BT664" s="172"/>
      <c r="BU664" s="172"/>
      <c r="BV664" s="172"/>
      <c r="BW664" s="172"/>
      <c r="BX664" s="172"/>
      <c r="BY664" s="172"/>
      <c r="BZ664" s="172"/>
      <c r="CA664" s="172"/>
      <c r="CB664" s="172"/>
      <c r="CC664" s="172"/>
      <c r="CD664" s="172"/>
      <c r="CE664" s="172"/>
      <c r="CF664" s="172"/>
      <c r="CG664" s="172"/>
      <c r="CH664" s="172"/>
      <c r="CI664" s="172"/>
      <c r="CJ664" s="172"/>
      <c r="CK664" s="172"/>
      <c r="CL664" s="172"/>
      <c r="CM664" s="172"/>
      <c r="CN664" s="172"/>
      <c r="CO664" s="172"/>
      <c r="CP664" s="172"/>
      <c r="CQ664" s="172"/>
      <c r="CR664" s="172"/>
      <c r="CS664" s="172"/>
      <c r="CT664" s="172"/>
      <c r="CU664" s="172"/>
      <c r="DA664" s="172"/>
      <c r="DG664" s="172"/>
      <c r="DI664" s="172"/>
      <c r="DJ664" s="172"/>
      <c r="DK664" s="172"/>
      <c r="DL664" s="172"/>
      <c r="DM664" s="172"/>
      <c r="DN664" s="172"/>
      <c r="DO664" s="172"/>
      <c r="DP664" s="172"/>
      <c r="DQ664" s="172"/>
      <c r="DR664" s="172"/>
      <c r="DS664" s="172"/>
      <c r="DT664" s="172"/>
      <c r="DU664" s="172"/>
      <c r="DV664" s="172"/>
      <c r="DW664" s="172"/>
      <c r="DX664" s="172"/>
      <c r="DZ664" s="172"/>
      <c r="EA664" s="172"/>
      <c r="EK664" s="172"/>
      <c r="EL664" s="172"/>
      <c r="EM664" s="172"/>
      <c r="EN664" s="172"/>
      <c r="EO664" s="172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  <c r="AMJ664"/>
      <c r="AMK664"/>
      <c r="AML664"/>
      <c r="AMM664"/>
      <c r="AMN664"/>
      <c r="AMO664"/>
      <c r="AMP664"/>
      <c r="AMQ664"/>
      <c r="AMR664"/>
      <c r="AMS664"/>
      <c r="AMT664"/>
      <c r="AMU664"/>
      <c r="AMV664"/>
      <c r="AMW664"/>
      <c r="AMX664"/>
      <c r="AMY664"/>
      <c r="AMZ664"/>
      <c r="ANA664"/>
      <c r="ANB664"/>
      <c r="ANC664"/>
      <c r="AND664"/>
      <c r="ANE664"/>
      <c r="ANF664"/>
      <c r="ANG664"/>
      <c r="ANH664"/>
      <c r="ANI664"/>
      <c r="ANJ664"/>
    </row>
    <row r="665" spans="1:1050" x14ac:dyDescent="0.2">
      <c r="A665" s="694"/>
      <c r="D665" s="172"/>
      <c r="E665" s="172"/>
      <c r="F665" s="172"/>
      <c r="G665" s="172"/>
      <c r="H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  <c r="BA665" s="172"/>
      <c r="BB665" s="172"/>
      <c r="BC665" s="172"/>
      <c r="BD665" s="172"/>
      <c r="BE665" s="172"/>
      <c r="BF665" s="172"/>
      <c r="BG665" s="172"/>
      <c r="BH665" s="172"/>
      <c r="BI665" s="172"/>
      <c r="BJ665" s="172"/>
      <c r="BK665" s="172"/>
      <c r="BL665" s="172"/>
      <c r="BM665" s="172"/>
      <c r="BN665" s="172"/>
      <c r="BO665" s="172"/>
      <c r="BP665" s="172"/>
      <c r="BQ665" s="172"/>
      <c r="BR665" s="172"/>
      <c r="BS665" s="172"/>
      <c r="BT665" s="172"/>
      <c r="BU665" s="172"/>
      <c r="BV665" s="172"/>
      <c r="BW665" s="172"/>
      <c r="BX665" s="172"/>
      <c r="BY665" s="172"/>
      <c r="BZ665" s="172"/>
      <c r="CA665" s="172"/>
      <c r="CB665" s="172"/>
      <c r="CC665" s="172"/>
      <c r="CD665" s="172"/>
      <c r="CE665" s="172"/>
      <c r="CF665" s="172"/>
      <c r="CG665" s="172"/>
      <c r="CH665" s="172"/>
      <c r="CI665" s="172"/>
      <c r="CJ665" s="172"/>
      <c r="CK665" s="172"/>
      <c r="CL665" s="172"/>
      <c r="CM665" s="172"/>
      <c r="CN665" s="172"/>
      <c r="CO665" s="172"/>
      <c r="CP665" s="172"/>
      <c r="CQ665" s="172"/>
      <c r="CR665" s="172"/>
      <c r="CS665" s="172"/>
      <c r="CT665" s="172"/>
      <c r="CU665" s="172"/>
      <c r="DA665" s="172"/>
      <c r="DG665" s="172"/>
      <c r="DI665" s="172"/>
      <c r="DJ665" s="172"/>
      <c r="DK665" s="172"/>
      <c r="DL665" s="172"/>
      <c r="DM665" s="172"/>
      <c r="DN665" s="172"/>
      <c r="DO665" s="172"/>
      <c r="DP665" s="172"/>
      <c r="DQ665" s="172"/>
      <c r="DR665" s="172"/>
      <c r="DS665" s="172"/>
      <c r="DT665" s="172"/>
      <c r="DU665" s="172"/>
      <c r="DV665" s="172"/>
      <c r="DW665" s="172"/>
      <c r="DX665" s="172"/>
      <c r="DZ665" s="172"/>
      <c r="EA665" s="172"/>
      <c r="EK665" s="172"/>
      <c r="EL665" s="172"/>
      <c r="EM665" s="172"/>
      <c r="EN665" s="172"/>
      <c r="EO665" s="172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  <c r="AMJ665"/>
      <c r="AMK665"/>
      <c r="AML665"/>
      <c r="AMM665"/>
      <c r="AMN665"/>
      <c r="AMO665"/>
      <c r="AMP665"/>
      <c r="AMQ665"/>
      <c r="AMR665"/>
      <c r="AMS665"/>
      <c r="AMT665"/>
      <c r="AMU665"/>
      <c r="AMV665"/>
      <c r="AMW665"/>
      <c r="AMX665"/>
      <c r="AMY665"/>
      <c r="AMZ665"/>
      <c r="ANA665"/>
      <c r="ANB665"/>
      <c r="ANC665"/>
      <c r="AND665"/>
      <c r="ANE665"/>
      <c r="ANF665"/>
      <c r="ANG665"/>
      <c r="ANH665"/>
      <c r="ANI665"/>
      <c r="ANJ665"/>
    </row>
    <row r="666" spans="1:1050" x14ac:dyDescent="0.2">
      <c r="A666" s="694"/>
      <c r="D666" s="172"/>
      <c r="E666" s="172"/>
      <c r="F666" s="172"/>
      <c r="G666" s="172"/>
      <c r="H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  <c r="BA666" s="172"/>
      <c r="BB666" s="172"/>
      <c r="BC666" s="172"/>
      <c r="BD666" s="172"/>
      <c r="BE666" s="172"/>
      <c r="BF666" s="172"/>
      <c r="BG666" s="172"/>
      <c r="BH666" s="172"/>
      <c r="BI666" s="172"/>
      <c r="BJ666" s="172"/>
      <c r="BK666" s="172"/>
      <c r="BL666" s="172"/>
      <c r="BM666" s="172"/>
      <c r="BN666" s="172"/>
      <c r="BO666" s="172"/>
      <c r="BP666" s="172"/>
      <c r="BQ666" s="172"/>
      <c r="BR666" s="172"/>
      <c r="BS666" s="172"/>
      <c r="BT666" s="172"/>
      <c r="BU666" s="172"/>
      <c r="BV666" s="172"/>
      <c r="BW666" s="172"/>
      <c r="BX666" s="172"/>
      <c r="BY666" s="172"/>
      <c r="BZ666" s="172"/>
      <c r="CA666" s="172"/>
      <c r="CB666" s="172"/>
      <c r="CC666" s="172"/>
      <c r="CD666" s="172"/>
      <c r="CE666" s="172"/>
      <c r="CF666" s="172"/>
      <c r="CG666" s="172"/>
      <c r="CH666" s="172"/>
      <c r="CI666" s="172"/>
      <c r="CJ666" s="172"/>
      <c r="CK666" s="172"/>
      <c r="CL666" s="172"/>
      <c r="CM666" s="172"/>
      <c r="CN666" s="172"/>
      <c r="CO666" s="172"/>
      <c r="CP666" s="172"/>
      <c r="CQ666" s="172"/>
      <c r="CR666" s="172"/>
      <c r="CS666" s="172"/>
      <c r="CT666" s="172"/>
      <c r="CU666" s="172"/>
      <c r="DA666" s="172"/>
      <c r="DG666" s="172"/>
      <c r="DI666" s="172"/>
      <c r="DJ666" s="172"/>
      <c r="DK666" s="172"/>
      <c r="DL666" s="172"/>
      <c r="DM666" s="172"/>
      <c r="DN666" s="172"/>
      <c r="DO666" s="172"/>
      <c r="DP666" s="172"/>
      <c r="DQ666" s="172"/>
      <c r="DR666" s="172"/>
      <c r="DS666" s="172"/>
      <c r="DT666" s="172"/>
      <c r="DU666" s="172"/>
      <c r="DV666" s="172"/>
      <c r="DW666" s="172"/>
      <c r="DX666" s="172"/>
      <c r="DZ666" s="172"/>
      <c r="EA666" s="172"/>
      <c r="EK666" s="172"/>
      <c r="EL666" s="172"/>
      <c r="EM666" s="172"/>
      <c r="EN666" s="172"/>
      <c r="EO666" s="172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  <c r="AMJ666"/>
      <c r="AMK666"/>
      <c r="AML666"/>
      <c r="AMM666"/>
      <c r="AMN666"/>
      <c r="AMO666"/>
      <c r="AMP666"/>
      <c r="AMQ666"/>
      <c r="AMR666"/>
      <c r="AMS666"/>
      <c r="AMT666"/>
      <c r="AMU666"/>
      <c r="AMV666"/>
      <c r="AMW666"/>
      <c r="AMX666"/>
      <c r="AMY666"/>
      <c r="AMZ666"/>
      <c r="ANA666"/>
      <c r="ANB666"/>
      <c r="ANC666"/>
      <c r="AND666"/>
      <c r="ANE666"/>
      <c r="ANF666"/>
      <c r="ANG666"/>
      <c r="ANH666"/>
      <c r="ANI666"/>
      <c r="ANJ666"/>
    </row>
    <row r="667" spans="1:1050" x14ac:dyDescent="0.2">
      <c r="A667" s="694"/>
      <c r="D667" s="172"/>
      <c r="E667" s="172"/>
      <c r="F667" s="172"/>
      <c r="G667" s="172"/>
      <c r="H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  <c r="BA667" s="172"/>
      <c r="BB667" s="172"/>
      <c r="BC667" s="172"/>
      <c r="BD667" s="172"/>
      <c r="BE667" s="172"/>
      <c r="BF667" s="172"/>
      <c r="BG667" s="172"/>
      <c r="BH667" s="172"/>
      <c r="BI667" s="172"/>
      <c r="BJ667" s="172"/>
      <c r="BK667" s="172"/>
      <c r="BL667" s="172"/>
      <c r="BM667" s="172"/>
      <c r="BN667" s="172"/>
      <c r="BO667" s="172"/>
      <c r="BP667" s="172"/>
      <c r="BQ667" s="172"/>
      <c r="BR667" s="172"/>
      <c r="BS667" s="172"/>
      <c r="BT667" s="172"/>
      <c r="BU667" s="172"/>
      <c r="BV667" s="172"/>
      <c r="BW667" s="172"/>
      <c r="BX667" s="172"/>
      <c r="BY667" s="172"/>
      <c r="BZ667" s="172"/>
      <c r="CA667" s="172"/>
      <c r="CB667" s="172"/>
      <c r="CC667" s="172"/>
      <c r="CD667" s="172"/>
      <c r="CE667" s="172"/>
      <c r="CF667" s="172"/>
      <c r="CG667" s="172"/>
      <c r="CH667" s="172"/>
      <c r="CI667" s="172"/>
      <c r="CJ667" s="172"/>
      <c r="CK667" s="172"/>
      <c r="CL667" s="172"/>
      <c r="CM667" s="172"/>
      <c r="CN667" s="172"/>
      <c r="CO667" s="172"/>
      <c r="CP667" s="172"/>
      <c r="CQ667" s="172"/>
      <c r="CR667" s="172"/>
      <c r="CS667" s="172"/>
      <c r="CT667" s="172"/>
      <c r="CU667" s="172"/>
      <c r="DA667" s="172"/>
      <c r="DG667" s="172"/>
      <c r="DI667" s="172"/>
      <c r="DJ667" s="172"/>
      <c r="DK667" s="172"/>
      <c r="DL667" s="172"/>
      <c r="DM667" s="172"/>
      <c r="DN667" s="172"/>
      <c r="DO667" s="172"/>
      <c r="DP667" s="172"/>
      <c r="DQ667" s="172"/>
      <c r="DR667" s="172"/>
      <c r="DS667" s="172"/>
      <c r="DT667" s="172"/>
      <c r="DU667" s="172"/>
      <c r="DV667" s="172"/>
      <c r="DW667" s="172"/>
      <c r="DX667" s="172"/>
      <c r="DZ667" s="172"/>
      <c r="EA667" s="172"/>
      <c r="EK667" s="172"/>
      <c r="EL667" s="172"/>
      <c r="EM667" s="172"/>
      <c r="EN667" s="172"/>
      <c r="EO667" s="172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  <c r="AMJ667"/>
      <c r="AMK667"/>
      <c r="AML667"/>
      <c r="AMM667"/>
      <c r="AMN667"/>
      <c r="AMO667"/>
      <c r="AMP667"/>
      <c r="AMQ667"/>
      <c r="AMR667"/>
      <c r="AMS667"/>
      <c r="AMT667"/>
      <c r="AMU667"/>
      <c r="AMV667"/>
      <c r="AMW667"/>
      <c r="AMX667"/>
      <c r="AMY667"/>
      <c r="AMZ667"/>
      <c r="ANA667"/>
      <c r="ANB667"/>
      <c r="ANC667"/>
      <c r="AND667"/>
      <c r="ANE667"/>
      <c r="ANF667"/>
      <c r="ANG667"/>
      <c r="ANH667"/>
      <c r="ANI667"/>
      <c r="ANJ667"/>
    </row>
    <row r="668" spans="1:1050" x14ac:dyDescent="0.2">
      <c r="A668" s="694"/>
      <c r="D668" s="172"/>
      <c r="E668" s="172"/>
      <c r="F668" s="172"/>
      <c r="G668" s="172"/>
      <c r="H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  <c r="BA668" s="172"/>
      <c r="BB668" s="172"/>
      <c r="BC668" s="172"/>
      <c r="BD668" s="172"/>
      <c r="BE668" s="172"/>
      <c r="BF668" s="172"/>
      <c r="BG668" s="172"/>
      <c r="BH668" s="172"/>
      <c r="BI668" s="172"/>
      <c r="BJ668" s="172"/>
      <c r="BK668" s="172"/>
      <c r="BL668" s="172"/>
      <c r="BM668" s="172"/>
      <c r="BN668" s="172"/>
      <c r="BO668" s="172"/>
      <c r="BP668" s="172"/>
      <c r="BQ668" s="172"/>
      <c r="BR668" s="172"/>
      <c r="BS668" s="172"/>
      <c r="BT668" s="172"/>
      <c r="BU668" s="172"/>
      <c r="BV668" s="172"/>
      <c r="BW668" s="172"/>
      <c r="BX668" s="172"/>
      <c r="BY668" s="172"/>
      <c r="BZ668" s="172"/>
      <c r="CA668" s="172"/>
      <c r="CB668" s="172"/>
      <c r="CC668" s="172"/>
      <c r="CD668" s="172"/>
      <c r="CE668" s="172"/>
      <c r="CF668" s="172"/>
      <c r="CG668" s="172"/>
      <c r="CH668" s="172"/>
      <c r="CI668" s="172"/>
      <c r="CJ668" s="172"/>
      <c r="CK668" s="172"/>
      <c r="CL668" s="172"/>
      <c r="CM668" s="172"/>
      <c r="CN668" s="172"/>
      <c r="CO668" s="172"/>
      <c r="CP668" s="172"/>
      <c r="CQ668" s="172"/>
      <c r="CR668" s="172"/>
      <c r="CS668" s="172"/>
      <c r="CT668" s="172"/>
      <c r="CU668" s="172"/>
      <c r="DA668" s="172"/>
      <c r="DG668" s="172"/>
      <c r="DI668" s="172"/>
      <c r="DJ668" s="172"/>
      <c r="DK668" s="172"/>
      <c r="DL668" s="172"/>
      <c r="DM668" s="172"/>
      <c r="DN668" s="172"/>
      <c r="DO668" s="172"/>
      <c r="DP668" s="172"/>
      <c r="DQ668" s="172"/>
      <c r="DR668" s="172"/>
      <c r="DS668" s="172"/>
      <c r="DT668" s="172"/>
      <c r="DU668" s="172"/>
      <c r="DV668" s="172"/>
      <c r="DW668" s="172"/>
      <c r="DX668" s="172"/>
      <c r="DZ668" s="172"/>
      <c r="EA668" s="172"/>
      <c r="EK668" s="172"/>
      <c r="EL668" s="172"/>
      <c r="EM668" s="172"/>
      <c r="EN668" s="172"/>
      <c r="EO668" s="172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  <c r="AMJ668"/>
      <c r="AMK668"/>
      <c r="AML668"/>
      <c r="AMM668"/>
      <c r="AMN668"/>
      <c r="AMO668"/>
      <c r="AMP668"/>
      <c r="AMQ668"/>
      <c r="AMR668"/>
      <c r="AMS668"/>
      <c r="AMT668"/>
      <c r="AMU668"/>
      <c r="AMV668"/>
      <c r="AMW668"/>
      <c r="AMX668"/>
      <c r="AMY668"/>
      <c r="AMZ668"/>
      <c r="ANA668"/>
      <c r="ANB668"/>
      <c r="ANC668"/>
      <c r="AND668"/>
      <c r="ANE668"/>
      <c r="ANF668"/>
      <c r="ANG668"/>
      <c r="ANH668"/>
      <c r="ANI668"/>
      <c r="ANJ668"/>
    </row>
    <row r="669" spans="1:1050" x14ac:dyDescent="0.2">
      <c r="A669" s="694"/>
      <c r="D669" s="172"/>
      <c r="E669" s="172"/>
      <c r="F669" s="172"/>
      <c r="G669" s="172"/>
      <c r="H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  <c r="BA669" s="172"/>
      <c r="BB669" s="172"/>
      <c r="BC669" s="172"/>
      <c r="BD669" s="172"/>
      <c r="BE669" s="172"/>
      <c r="BF669" s="172"/>
      <c r="BG669" s="172"/>
      <c r="BH669" s="172"/>
      <c r="BI669" s="172"/>
      <c r="BJ669" s="172"/>
      <c r="BK669" s="172"/>
      <c r="BL669" s="172"/>
      <c r="BM669" s="172"/>
      <c r="BN669" s="172"/>
      <c r="BO669" s="172"/>
      <c r="BP669" s="172"/>
      <c r="BQ669" s="172"/>
      <c r="BR669" s="172"/>
      <c r="BS669" s="172"/>
      <c r="BT669" s="172"/>
      <c r="BU669" s="172"/>
      <c r="BV669" s="172"/>
      <c r="BW669" s="172"/>
      <c r="BX669" s="172"/>
      <c r="BY669" s="172"/>
      <c r="BZ669" s="172"/>
      <c r="CA669" s="172"/>
      <c r="CB669" s="172"/>
      <c r="CC669" s="172"/>
      <c r="CD669" s="172"/>
      <c r="CE669" s="172"/>
      <c r="CF669" s="172"/>
      <c r="CG669" s="172"/>
      <c r="CH669" s="172"/>
      <c r="CI669" s="172"/>
      <c r="CJ669" s="172"/>
      <c r="CK669" s="172"/>
      <c r="CL669" s="172"/>
      <c r="CM669" s="172"/>
      <c r="CN669" s="172"/>
      <c r="CO669" s="172"/>
      <c r="CP669" s="172"/>
      <c r="CQ669" s="172"/>
      <c r="CR669" s="172"/>
      <c r="CS669" s="172"/>
      <c r="CT669" s="172"/>
      <c r="CU669" s="172"/>
      <c r="DA669" s="172"/>
      <c r="DG669" s="172"/>
      <c r="DI669" s="172"/>
      <c r="DJ669" s="172"/>
      <c r="DK669" s="172"/>
      <c r="DL669" s="172"/>
      <c r="DM669" s="172"/>
      <c r="DN669" s="172"/>
      <c r="DO669" s="172"/>
      <c r="DP669" s="172"/>
      <c r="DQ669" s="172"/>
      <c r="DR669" s="172"/>
      <c r="DS669" s="172"/>
      <c r="DT669" s="172"/>
      <c r="DU669" s="172"/>
      <c r="DV669" s="172"/>
      <c r="DW669" s="172"/>
      <c r="DX669" s="172"/>
      <c r="DZ669" s="172"/>
      <c r="EA669" s="172"/>
      <c r="EK669" s="172"/>
      <c r="EL669" s="172"/>
      <c r="EM669" s="172"/>
      <c r="EN669" s="172"/>
      <c r="EO669" s="172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  <c r="AMJ669"/>
      <c r="AMK669"/>
      <c r="AML669"/>
      <c r="AMM669"/>
      <c r="AMN669"/>
      <c r="AMO669"/>
      <c r="AMP669"/>
      <c r="AMQ669"/>
      <c r="AMR669"/>
      <c r="AMS669"/>
      <c r="AMT669"/>
      <c r="AMU669"/>
      <c r="AMV669"/>
      <c r="AMW669"/>
      <c r="AMX669"/>
      <c r="AMY669"/>
      <c r="AMZ669"/>
      <c r="ANA669"/>
      <c r="ANB669"/>
      <c r="ANC669"/>
      <c r="AND669"/>
      <c r="ANE669"/>
      <c r="ANF669"/>
      <c r="ANG669"/>
      <c r="ANH669"/>
      <c r="ANI669"/>
      <c r="ANJ669"/>
    </row>
    <row r="670" spans="1:1050" x14ac:dyDescent="0.2">
      <c r="A670" s="694"/>
      <c r="D670" s="172"/>
      <c r="E670" s="172"/>
      <c r="F670" s="172"/>
      <c r="G670" s="172"/>
      <c r="H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  <c r="BA670" s="172"/>
      <c r="BB670" s="172"/>
      <c r="BC670" s="172"/>
      <c r="BD670" s="172"/>
      <c r="BE670" s="172"/>
      <c r="BF670" s="172"/>
      <c r="BG670" s="172"/>
      <c r="BH670" s="172"/>
      <c r="BI670" s="172"/>
      <c r="BJ670" s="172"/>
      <c r="BK670" s="172"/>
      <c r="BL670" s="172"/>
      <c r="BM670" s="172"/>
      <c r="BN670" s="172"/>
      <c r="BO670" s="172"/>
      <c r="BP670" s="172"/>
      <c r="BQ670" s="172"/>
      <c r="BR670" s="172"/>
      <c r="BS670" s="172"/>
      <c r="BT670" s="172"/>
      <c r="BU670" s="172"/>
      <c r="BV670" s="172"/>
      <c r="BW670" s="172"/>
      <c r="BX670" s="172"/>
      <c r="BY670" s="172"/>
      <c r="BZ670" s="172"/>
      <c r="CA670" s="172"/>
      <c r="CB670" s="172"/>
      <c r="CC670" s="172"/>
      <c r="CD670" s="172"/>
      <c r="CE670" s="172"/>
      <c r="CF670" s="172"/>
      <c r="CG670" s="172"/>
      <c r="CH670" s="172"/>
      <c r="CI670" s="172"/>
      <c r="CJ670" s="172"/>
      <c r="CK670" s="172"/>
      <c r="CL670" s="172"/>
      <c r="CM670" s="172"/>
      <c r="CN670" s="172"/>
      <c r="CO670" s="172"/>
      <c r="CP670" s="172"/>
      <c r="CQ670" s="172"/>
      <c r="CR670" s="172"/>
      <c r="CS670" s="172"/>
      <c r="CT670" s="172"/>
      <c r="CU670" s="172"/>
      <c r="DA670" s="172"/>
      <c r="DG670" s="172"/>
      <c r="DI670" s="172"/>
      <c r="DJ670" s="172"/>
      <c r="DK670" s="172"/>
      <c r="DL670" s="172"/>
      <c r="DM670" s="172"/>
      <c r="DN670" s="172"/>
      <c r="DO670" s="172"/>
      <c r="DP670" s="172"/>
      <c r="DQ670" s="172"/>
      <c r="DR670" s="172"/>
      <c r="DS670" s="172"/>
      <c r="DT670" s="172"/>
      <c r="DU670" s="172"/>
      <c r="DV670" s="172"/>
      <c r="DW670" s="172"/>
      <c r="DX670" s="172"/>
      <c r="DZ670" s="172"/>
      <c r="EA670" s="172"/>
      <c r="EK670" s="172"/>
      <c r="EL670" s="172"/>
      <c r="EM670" s="172"/>
      <c r="EN670" s="172"/>
      <c r="EO670" s="172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  <c r="AMJ670"/>
      <c r="AMK670"/>
      <c r="AML670"/>
      <c r="AMM670"/>
      <c r="AMN670"/>
      <c r="AMO670"/>
      <c r="AMP670"/>
      <c r="AMQ670"/>
      <c r="AMR670"/>
      <c r="AMS670"/>
      <c r="AMT670"/>
      <c r="AMU670"/>
      <c r="AMV670"/>
      <c r="AMW670"/>
      <c r="AMX670"/>
      <c r="AMY670"/>
      <c r="AMZ670"/>
      <c r="ANA670"/>
      <c r="ANB670"/>
      <c r="ANC670"/>
      <c r="AND670"/>
      <c r="ANE670"/>
      <c r="ANF670"/>
      <c r="ANG670"/>
      <c r="ANH670"/>
      <c r="ANI670"/>
      <c r="ANJ670"/>
    </row>
    <row r="671" spans="1:1050" x14ac:dyDescent="0.2">
      <c r="A671" s="694"/>
      <c r="D671" s="172"/>
      <c r="E671" s="172"/>
      <c r="F671" s="172"/>
      <c r="G671" s="172"/>
      <c r="H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  <c r="BA671" s="172"/>
      <c r="BB671" s="172"/>
      <c r="BC671" s="172"/>
      <c r="BD671" s="172"/>
      <c r="BE671" s="172"/>
      <c r="BF671" s="172"/>
      <c r="BG671" s="172"/>
      <c r="BH671" s="172"/>
      <c r="BI671" s="172"/>
      <c r="BJ671" s="172"/>
      <c r="BK671" s="172"/>
      <c r="BL671" s="172"/>
      <c r="BM671" s="172"/>
      <c r="BN671" s="172"/>
      <c r="BO671" s="172"/>
      <c r="BP671" s="172"/>
      <c r="BQ671" s="172"/>
      <c r="BR671" s="172"/>
      <c r="BS671" s="172"/>
      <c r="BT671" s="172"/>
      <c r="BU671" s="172"/>
      <c r="BV671" s="172"/>
      <c r="BW671" s="172"/>
      <c r="BX671" s="172"/>
      <c r="BY671" s="172"/>
      <c r="BZ671" s="172"/>
      <c r="CA671" s="172"/>
      <c r="CB671" s="172"/>
      <c r="CC671" s="172"/>
      <c r="CD671" s="172"/>
      <c r="CE671" s="172"/>
      <c r="CF671" s="172"/>
      <c r="CG671" s="172"/>
      <c r="CH671" s="172"/>
      <c r="CI671" s="172"/>
      <c r="CJ671" s="172"/>
      <c r="CK671" s="172"/>
      <c r="CL671" s="172"/>
      <c r="CM671" s="172"/>
      <c r="CN671" s="172"/>
      <c r="CO671" s="172"/>
      <c r="CP671" s="172"/>
      <c r="CQ671" s="172"/>
      <c r="CR671" s="172"/>
      <c r="CS671" s="172"/>
      <c r="CT671" s="172"/>
      <c r="CU671" s="172"/>
      <c r="DA671" s="172"/>
      <c r="DG671" s="172"/>
      <c r="DI671" s="172"/>
      <c r="DJ671" s="172"/>
      <c r="DK671" s="172"/>
      <c r="DL671" s="172"/>
      <c r="DM671" s="172"/>
      <c r="DN671" s="172"/>
      <c r="DO671" s="172"/>
      <c r="DP671" s="172"/>
      <c r="DQ671" s="172"/>
      <c r="DR671" s="172"/>
      <c r="DS671" s="172"/>
      <c r="DT671" s="172"/>
      <c r="DU671" s="172"/>
      <c r="DV671" s="172"/>
      <c r="DW671" s="172"/>
      <c r="DX671" s="172"/>
      <c r="DZ671" s="172"/>
      <c r="EA671" s="172"/>
      <c r="EK671" s="172"/>
      <c r="EL671" s="172"/>
      <c r="EM671" s="172"/>
      <c r="EN671" s="172"/>
      <c r="EO671" s="172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  <c r="AMJ671"/>
      <c r="AMK671"/>
      <c r="AML671"/>
      <c r="AMM671"/>
      <c r="AMN671"/>
      <c r="AMO671"/>
      <c r="AMP671"/>
      <c r="AMQ671"/>
      <c r="AMR671"/>
      <c r="AMS671"/>
      <c r="AMT671"/>
      <c r="AMU671"/>
      <c r="AMV671"/>
      <c r="AMW671"/>
      <c r="AMX671"/>
      <c r="AMY671"/>
      <c r="AMZ671"/>
      <c r="ANA671"/>
      <c r="ANB671"/>
      <c r="ANC671"/>
      <c r="AND671"/>
      <c r="ANE671"/>
      <c r="ANF671"/>
      <c r="ANG671"/>
      <c r="ANH671"/>
      <c r="ANI671"/>
      <c r="ANJ671"/>
    </row>
    <row r="672" spans="1:1050" x14ac:dyDescent="0.2">
      <c r="A672" s="694"/>
      <c r="D672" s="172"/>
      <c r="E672" s="172"/>
      <c r="F672" s="172"/>
      <c r="G672" s="172"/>
      <c r="H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  <c r="BA672" s="172"/>
      <c r="BB672" s="172"/>
      <c r="BC672" s="172"/>
      <c r="BD672" s="172"/>
      <c r="BE672" s="172"/>
      <c r="BF672" s="172"/>
      <c r="BG672" s="172"/>
      <c r="BH672" s="172"/>
      <c r="BI672" s="172"/>
      <c r="BJ672" s="172"/>
      <c r="BK672" s="172"/>
      <c r="BL672" s="172"/>
      <c r="BM672" s="172"/>
      <c r="BN672" s="172"/>
      <c r="BO672" s="172"/>
      <c r="BP672" s="172"/>
      <c r="BQ672" s="172"/>
      <c r="BR672" s="172"/>
      <c r="BS672" s="172"/>
      <c r="BT672" s="172"/>
      <c r="BU672" s="172"/>
      <c r="BV672" s="172"/>
      <c r="BW672" s="172"/>
      <c r="BX672" s="172"/>
      <c r="BY672" s="172"/>
      <c r="BZ672" s="172"/>
      <c r="CA672" s="172"/>
      <c r="CB672" s="172"/>
      <c r="CC672" s="172"/>
      <c r="CD672" s="172"/>
      <c r="CE672" s="172"/>
      <c r="CF672" s="172"/>
      <c r="CG672" s="172"/>
      <c r="CH672" s="172"/>
      <c r="CI672" s="172"/>
      <c r="CJ672" s="172"/>
      <c r="CK672" s="172"/>
      <c r="CL672" s="172"/>
      <c r="CM672" s="172"/>
      <c r="CN672" s="172"/>
      <c r="CO672" s="172"/>
      <c r="CP672" s="172"/>
      <c r="CQ672" s="172"/>
      <c r="CR672" s="172"/>
      <c r="CS672" s="172"/>
      <c r="CT672" s="172"/>
      <c r="CU672" s="172"/>
      <c r="DA672" s="172"/>
      <c r="DG672" s="172"/>
      <c r="DI672" s="172"/>
      <c r="DJ672" s="172"/>
      <c r="DK672" s="172"/>
      <c r="DL672" s="172"/>
      <c r="DM672" s="172"/>
      <c r="DN672" s="172"/>
      <c r="DO672" s="172"/>
      <c r="DP672" s="172"/>
      <c r="DQ672" s="172"/>
      <c r="DR672" s="172"/>
      <c r="DS672" s="172"/>
      <c r="DT672" s="172"/>
      <c r="DU672" s="172"/>
      <c r="DV672" s="172"/>
      <c r="DW672" s="172"/>
      <c r="DX672" s="172"/>
      <c r="DZ672" s="172"/>
      <c r="EA672" s="172"/>
      <c r="EK672" s="172"/>
      <c r="EL672" s="172"/>
      <c r="EM672" s="172"/>
      <c r="EN672" s="172"/>
      <c r="EO672" s="1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  <c r="AMJ672"/>
      <c r="AMK672"/>
      <c r="AML672"/>
      <c r="AMM672"/>
      <c r="AMN672"/>
      <c r="AMO672"/>
      <c r="AMP672"/>
      <c r="AMQ672"/>
      <c r="AMR672"/>
      <c r="AMS672"/>
      <c r="AMT672"/>
      <c r="AMU672"/>
      <c r="AMV672"/>
      <c r="AMW672"/>
      <c r="AMX672"/>
      <c r="AMY672"/>
      <c r="AMZ672"/>
      <c r="ANA672"/>
      <c r="ANB672"/>
      <c r="ANC672"/>
      <c r="AND672"/>
      <c r="ANE672"/>
      <c r="ANF672"/>
      <c r="ANG672"/>
      <c r="ANH672"/>
      <c r="ANI672"/>
      <c r="ANJ672"/>
    </row>
    <row r="673" spans="1:1050" x14ac:dyDescent="0.2">
      <c r="A673" s="694"/>
      <c r="D673" s="172"/>
      <c r="E673" s="172"/>
      <c r="F673" s="172"/>
      <c r="G673" s="172"/>
      <c r="H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  <c r="BA673" s="172"/>
      <c r="BB673" s="172"/>
      <c r="BC673" s="172"/>
      <c r="BD673" s="172"/>
      <c r="BE673" s="172"/>
      <c r="BF673" s="172"/>
      <c r="BG673" s="172"/>
      <c r="BH673" s="172"/>
      <c r="BI673" s="172"/>
      <c r="BJ673" s="172"/>
      <c r="BK673" s="172"/>
      <c r="BL673" s="172"/>
      <c r="BM673" s="172"/>
      <c r="BN673" s="172"/>
      <c r="BO673" s="172"/>
      <c r="BP673" s="172"/>
      <c r="BQ673" s="172"/>
      <c r="BR673" s="172"/>
      <c r="BS673" s="172"/>
      <c r="BT673" s="172"/>
      <c r="BU673" s="172"/>
      <c r="BV673" s="172"/>
      <c r="BW673" s="172"/>
      <c r="BX673" s="172"/>
      <c r="BY673" s="172"/>
      <c r="BZ673" s="172"/>
      <c r="CA673" s="172"/>
      <c r="CB673" s="172"/>
      <c r="CC673" s="172"/>
      <c r="CD673" s="172"/>
      <c r="CE673" s="172"/>
      <c r="CF673" s="172"/>
      <c r="CG673" s="172"/>
      <c r="CH673" s="172"/>
      <c r="CI673" s="172"/>
      <c r="CJ673" s="172"/>
      <c r="CK673" s="172"/>
      <c r="CL673" s="172"/>
      <c r="CM673" s="172"/>
      <c r="CN673" s="172"/>
      <c r="CO673" s="172"/>
      <c r="CP673" s="172"/>
      <c r="CQ673" s="172"/>
      <c r="CR673" s="172"/>
      <c r="CS673" s="172"/>
      <c r="CT673" s="172"/>
      <c r="CU673" s="172"/>
      <c r="DA673" s="172"/>
      <c r="DG673" s="172"/>
      <c r="DI673" s="172"/>
      <c r="DJ673" s="172"/>
      <c r="DK673" s="172"/>
      <c r="DL673" s="172"/>
      <c r="DM673" s="172"/>
      <c r="DN673" s="172"/>
      <c r="DO673" s="172"/>
      <c r="DP673" s="172"/>
      <c r="DQ673" s="172"/>
      <c r="DR673" s="172"/>
      <c r="DS673" s="172"/>
      <c r="DT673" s="172"/>
      <c r="DU673" s="172"/>
      <c r="DV673" s="172"/>
      <c r="DW673" s="172"/>
      <c r="DX673" s="172"/>
      <c r="DZ673" s="172"/>
      <c r="EA673" s="172"/>
      <c r="EK673" s="172"/>
      <c r="EL673" s="172"/>
      <c r="EM673" s="172"/>
      <c r="EN673" s="172"/>
      <c r="EO673" s="172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  <c r="AMJ673"/>
      <c r="AMK673"/>
      <c r="AML673"/>
      <c r="AMM673"/>
      <c r="AMN673"/>
      <c r="AMO673"/>
      <c r="AMP673"/>
      <c r="AMQ673"/>
      <c r="AMR673"/>
      <c r="AMS673"/>
      <c r="AMT673"/>
      <c r="AMU673"/>
      <c r="AMV673"/>
      <c r="AMW673"/>
      <c r="AMX673"/>
      <c r="AMY673"/>
      <c r="AMZ673"/>
      <c r="ANA673"/>
      <c r="ANB673"/>
      <c r="ANC673"/>
      <c r="AND673"/>
      <c r="ANE673"/>
      <c r="ANF673"/>
      <c r="ANG673"/>
      <c r="ANH673"/>
      <c r="ANI673"/>
      <c r="ANJ673"/>
    </row>
    <row r="674" spans="1:1050" x14ac:dyDescent="0.2">
      <c r="A674" s="694"/>
      <c r="D674" s="172"/>
      <c r="E674" s="172"/>
      <c r="F674" s="172"/>
      <c r="G674" s="172"/>
      <c r="H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  <c r="BA674" s="172"/>
      <c r="BB674" s="172"/>
      <c r="BC674" s="172"/>
      <c r="BD674" s="172"/>
      <c r="BE674" s="172"/>
      <c r="BF674" s="172"/>
      <c r="BG674" s="172"/>
      <c r="BH674" s="172"/>
      <c r="BI674" s="172"/>
      <c r="BJ674" s="172"/>
      <c r="BK674" s="172"/>
      <c r="BL674" s="172"/>
      <c r="BM674" s="172"/>
      <c r="BN674" s="172"/>
      <c r="BO674" s="172"/>
      <c r="BP674" s="172"/>
      <c r="BQ674" s="172"/>
      <c r="BR674" s="172"/>
      <c r="BS674" s="172"/>
      <c r="BT674" s="172"/>
      <c r="BU674" s="172"/>
      <c r="BV674" s="172"/>
      <c r="BW674" s="172"/>
      <c r="BX674" s="172"/>
      <c r="BY674" s="172"/>
      <c r="BZ674" s="172"/>
      <c r="CA674" s="172"/>
      <c r="CB674" s="172"/>
      <c r="CC674" s="172"/>
      <c r="CD674" s="172"/>
      <c r="CE674" s="172"/>
      <c r="CF674" s="172"/>
      <c r="CG674" s="172"/>
      <c r="CH674" s="172"/>
      <c r="CI674" s="172"/>
      <c r="CJ674" s="172"/>
      <c r="CK674" s="172"/>
      <c r="CL674" s="172"/>
      <c r="CM674" s="172"/>
      <c r="CN674" s="172"/>
      <c r="CO674" s="172"/>
      <c r="CP674" s="172"/>
      <c r="CQ674" s="172"/>
      <c r="CR674" s="172"/>
      <c r="CS674" s="172"/>
      <c r="CT674" s="172"/>
      <c r="CU674" s="172"/>
      <c r="DA674" s="172"/>
      <c r="DG674" s="172"/>
      <c r="DI674" s="172"/>
      <c r="DJ674" s="172"/>
      <c r="DK674" s="172"/>
      <c r="DL674" s="172"/>
      <c r="DM674" s="172"/>
      <c r="DN674" s="172"/>
      <c r="DO674" s="172"/>
      <c r="DP674" s="172"/>
      <c r="DQ674" s="172"/>
      <c r="DR674" s="172"/>
      <c r="DS674" s="172"/>
      <c r="DT674" s="172"/>
      <c r="DU674" s="172"/>
      <c r="DV674" s="172"/>
      <c r="DW674" s="172"/>
      <c r="DX674" s="172"/>
      <c r="DZ674" s="172"/>
      <c r="EA674" s="172"/>
      <c r="EK674" s="172"/>
      <c r="EL674" s="172"/>
      <c r="EM674" s="172"/>
      <c r="EN674" s="172"/>
      <c r="EO674" s="172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  <c r="AMJ674"/>
      <c r="AMK674"/>
      <c r="AML674"/>
      <c r="AMM674"/>
      <c r="AMN674"/>
      <c r="AMO674"/>
      <c r="AMP674"/>
      <c r="AMQ674"/>
      <c r="AMR674"/>
      <c r="AMS674"/>
      <c r="AMT674"/>
      <c r="AMU674"/>
      <c r="AMV674"/>
      <c r="AMW674"/>
      <c r="AMX674"/>
      <c r="AMY674"/>
      <c r="AMZ674"/>
      <c r="ANA674"/>
      <c r="ANB674"/>
      <c r="ANC674"/>
      <c r="AND674"/>
      <c r="ANE674"/>
      <c r="ANF674"/>
      <c r="ANG674"/>
      <c r="ANH674"/>
      <c r="ANI674"/>
      <c r="ANJ674"/>
    </row>
    <row r="675" spans="1:1050" x14ac:dyDescent="0.2">
      <c r="A675" s="694"/>
      <c r="D675" s="172"/>
      <c r="E675" s="172"/>
      <c r="F675" s="172"/>
      <c r="G675" s="172"/>
      <c r="H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2"/>
      <c r="BB675" s="172"/>
      <c r="BC675" s="172"/>
      <c r="BD675" s="172"/>
      <c r="BE675" s="172"/>
      <c r="BF675" s="172"/>
      <c r="BG675" s="172"/>
      <c r="BH675" s="172"/>
      <c r="BI675" s="172"/>
      <c r="BJ675" s="172"/>
      <c r="BK675" s="172"/>
      <c r="BL675" s="172"/>
      <c r="BM675" s="172"/>
      <c r="BN675" s="172"/>
      <c r="BO675" s="172"/>
      <c r="BP675" s="172"/>
      <c r="BQ675" s="172"/>
      <c r="BR675" s="172"/>
      <c r="BS675" s="172"/>
      <c r="BT675" s="172"/>
      <c r="BU675" s="172"/>
      <c r="BV675" s="172"/>
      <c r="BW675" s="172"/>
      <c r="BX675" s="172"/>
      <c r="BY675" s="172"/>
      <c r="BZ675" s="172"/>
      <c r="CA675" s="172"/>
      <c r="CB675" s="172"/>
      <c r="CC675" s="172"/>
      <c r="CD675" s="172"/>
      <c r="CE675" s="172"/>
      <c r="CF675" s="172"/>
      <c r="CG675" s="172"/>
      <c r="CH675" s="172"/>
      <c r="CI675" s="172"/>
      <c r="CJ675" s="172"/>
      <c r="CK675" s="172"/>
      <c r="CL675" s="172"/>
      <c r="CM675" s="172"/>
      <c r="CN675" s="172"/>
      <c r="CO675" s="172"/>
      <c r="CP675" s="172"/>
      <c r="CQ675" s="172"/>
      <c r="CR675" s="172"/>
      <c r="CS675" s="172"/>
      <c r="CT675" s="172"/>
      <c r="CU675" s="172"/>
      <c r="DA675" s="172"/>
      <c r="DG675" s="172"/>
      <c r="DI675" s="172"/>
      <c r="DJ675" s="172"/>
      <c r="DK675" s="172"/>
      <c r="DL675" s="172"/>
      <c r="DM675" s="172"/>
      <c r="DN675" s="172"/>
      <c r="DO675" s="172"/>
      <c r="DP675" s="172"/>
      <c r="DQ675" s="172"/>
      <c r="DR675" s="172"/>
      <c r="DS675" s="172"/>
      <c r="DT675" s="172"/>
      <c r="DU675" s="172"/>
      <c r="DV675" s="172"/>
      <c r="DW675" s="172"/>
      <c r="DX675" s="172"/>
      <c r="DZ675" s="172"/>
      <c r="EA675" s="172"/>
      <c r="EK675" s="172"/>
      <c r="EL675" s="172"/>
      <c r="EM675" s="172"/>
      <c r="EN675" s="172"/>
      <c r="EO675" s="172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  <c r="AMJ675"/>
      <c r="AMK675"/>
      <c r="AML675"/>
      <c r="AMM675"/>
      <c r="AMN675"/>
      <c r="AMO675"/>
      <c r="AMP675"/>
      <c r="AMQ675"/>
      <c r="AMR675"/>
      <c r="AMS675"/>
      <c r="AMT675"/>
      <c r="AMU675"/>
      <c r="AMV675"/>
      <c r="AMW675"/>
      <c r="AMX675"/>
      <c r="AMY675"/>
      <c r="AMZ675"/>
      <c r="ANA675"/>
      <c r="ANB675"/>
      <c r="ANC675"/>
      <c r="AND675"/>
      <c r="ANE675"/>
      <c r="ANF675"/>
      <c r="ANG675"/>
      <c r="ANH675"/>
      <c r="ANI675"/>
      <c r="ANJ675"/>
    </row>
    <row r="676" spans="1:1050" x14ac:dyDescent="0.2">
      <c r="A676" s="694"/>
      <c r="D676" s="172"/>
      <c r="E676" s="172"/>
      <c r="F676" s="172"/>
      <c r="G676" s="172"/>
      <c r="H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  <c r="BA676" s="172"/>
      <c r="BB676" s="172"/>
      <c r="BC676" s="172"/>
      <c r="BD676" s="172"/>
      <c r="BE676" s="172"/>
      <c r="BF676" s="172"/>
      <c r="BG676" s="172"/>
      <c r="BH676" s="172"/>
      <c r="BI676" s="172"/>
      <c r="BJ676" s="172"/>
      <c r="BK676" s="172"/>
      <c r="BL676" s="172"/>
      <c r="BM676" s="172"/>
      <c r="BN676" s="172"/>
      <c r="BO676" s="172"/>
      <c r="BP676" s="172"/>
      <c r="BQ676" s="172"/>
      <c r="BR676" s="172"/>
      <c r="BS676" s="172"/>
      <c r="BT676" s="172"/>
      <c r="BU676" s="172"/>
      <c r="BV676" s="172"/>
      <c r="BW676" s="172"/>
      <c r="BX676" s="172"/>
      <c r="BY676" s="172"/>
      <c r="BZ676" s="172"/>
      <c r="CA676" s="172"/>
      <c r="CB676" s="172"/>
      <c r="CC676" s="172"/>
      <c r="CD676" s="172"/>
      <c r="CE676" s="172"/>
      <c r="CF676" s="172"/>
      <c r="CG676" s="172"/>
      <c r="CH676" s="172"/>
      <c r="CI676" s="172"/>
      <c r="CJ676" s="172"/>
      <c r="CK676" s="172"/>
      <c r="CL676" s="172"/>
      <c r="CM676" s="172"/>
      <c r="CN676" s="172"/>
      <c r="CO676" s="172"/>
      <c r="CP676" s="172"/>
      <c r="CQ676" s="172"/>
      <c r="CR676" s="172"/>
      <c r="CS676" s="172"/>
      <c r="CT676" s="172"/>
      <c r="CU676" s="172"/>
      <c r="DA676" s="172"/>
      <c r="DG676" s="172"/>
      <c r="DI676" s="172"/>
      <c r="DJ676" s="172"/>
      <c r="DK676" s="172"/>
      <c r="DL676" s="172"/>
      <c r="DM676" s="172"/>
      <c r="DN676" s="172"/>
      <c r="DO676" s="172"/>
      <c r="DP676" s="172"/>
      <c r="DQ676" s="172"/>
      <c r="DR676" s="172"/>
      <c r="DS676" s="172"/>
      <c r="DT676" s="172"/>
      <c r="DU676" s="172"/>
      <c r="DV676" s="172"/>
      <c r="DW676" s="172"/>
      <c r="DX676" s="172"/>
      <c r="DZ676" s="172"/>
      <c r="EA676" s="172"/>
      <c r="EK676" s="172"/>
      <c r="EL676" s="172"/>
      <c r="EM676" s="172"/>
      <c r="EN676" s="172"/>
      <c r="EO676" s="172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  <c r="AMJ676"/>
      <c r="AMK676"/>
      <c r="AML676"/>
      <c r="AMM676"/>
      <c r="AMN676"/>
      <c r="AMO676"/>
      <c r="AMP676"/>
      <c r="AMQ676"/>
      <c r="AMR676"/>
      <c r="AMS676"/>
      <c r="AMT676"/>
      <c r="AMU676"/>
      <c r="AMV676"/>
      <c r="AMW676"/>
      <c r="AMX676"/>
      <c r="AMY676"/>
      <c r="AMZ676"/>
      <c r="ANA676"/>
      <c r="ANB676"/>
      <c r="ANC676"/>
      <c r="AND676"/>
      <c r="ANE676"/>
      <c r="ANF676"/>
      <c r="ANG676"/>
      <c r="ANH676"/>
      <c r="ANI676"/>
      <c r="ANJ676"/>
    </row>
    <row r="677" spans="1:1050" x14ac:dyDescent="0.2">
      <c r="A677" s="694"/>
      <c r="D677" s="172"/>
      <c r="E677" s="172"/>
      <c r="F677" s="172"/>
      <c r="G677" s="172"/>
      <c r="H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  <c r="BA677" s="172"/>
      <c r="BB677" s="172"/>
      <c r="BC677" s="172"/>
      <c r="BD677" s="172"/>
      <c r="BE677" s="172"/>
      <c r="BF677" s="172"/>
      <c r="BG677" s="172"/>
      <c r="BH677" s="172"/>
      <c r="BI677" s="172"/>
      <c r="BJ677" s="172"/>
      <c r="BK677" s="172"/>
      <c r="BL677" s="172"/>
      <c r="BM677" s="172"/>
      <c r="BN677" s="172"/>
      <c r="BO677" s="172"/>
      <c r="BP677" s="172"/>
      <c r="BQ677" s="172"/>
      <c r="BR677" s="172"/>
      <c r="BS677" s="172"/>
      <c r="BT677" s="172"/>
      <c r="BU677" s="172"/>
      <c r="BV677" s="172"/>
      <c r="BW677" s="172"/>
      <c r="BX677" s="172"/>
      <c r="BY677" s="172"/>
      <c r="BZ677" s="172"/>
      <c r="CA677" s="172"/>
      <c r="CB677" s="172"/>
      <c r="CC677" s="172"/>
      <c r="CD677" s="172"/>
      <c r="CE677" s="172"/>
      <c r="CF677" s="172"/>
      <c r="CG677" s="172"/>
      <c r="CH677" s="172"/>
      <c r="CI677" s="172"/>
      <c r="CJ677" s="172"/>
      <c r="CK677" s="172"/>
      <c r="CL677" s="172"/>
      <c r="CM677" s="172"/>
      <c r="CN677" s="172"/>
      <c r="CO677" s="172"/>
      <c r="CP677" s="172"/>
      <c r="CQ677" s="172"/>
      <c r="CR677" s="172"/>
      <c r="CS677" s="172"/>
      <c r="CT677" s="172"/>
      <c r="CU677" s="172"/>
      <c r="DA677" s="172"/>
      <c r="DG677" s="172"/>
      <c r="DI677" s="172"/>
      <c r="DJ677" s="172"/>
      <c r="DK677" s="172"/>
      <c r="DL677" s="172"/>
      <c r="DM677" s="172"/>
      <c r="DN677" s="172"/>
      <c r="DO677" s="172"/>
      <c r="DP677" s="172"/>
      <c r="DQ677" s="172"/>
      <c r="DR677" s="172"/>
      <c r="DS677" s="172"/>
      <c r="DT677" s="172"/>
      <c r="DU677" s="172"/>
      <c r="DV677" s="172"/>
      <c r="DW677" s="172"/>
      <c r="DX677" s="172"/>
      <c r="DZ677" s="172"/>
      <c r="EA677" s="172"/>
      <c r="EK677" s="172"/>
      <c r="EL677" s="172"/>
      <c r="EM677" s="172"/>
      <c r="EN677" s="172"/>
      <c r="EO677" s="172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  <c r="AMJ677"/>
      <c r="AMK677"/>
      <c r="AML677"/>
      <c r="AMM677"/>
      <c r="AMN677"/>
      <c r="AMO677"/>
      <c r="AMP677"/>
      <c r="AMQ677"/>
      <c r="AMR677"/>
      <c r="AMS677"/>
      <c r="AMT677"/>
      <c r="AMU677"/>
      <c r="AMV677"/>
      <c r="AMW677"/>
      <c r="AMX677"/>
      <c r="AMY677"/>
      <c r="AMZ677"/>
      <c r="ANA677"/>
      <c r="ANB677"/>
      <c r="ANC677"/>
      <c r="AND677"/>
      <c r="ANE677"/>
      <c r="ANF677"/>
      <c r="ANG677"/>
      <c r="ANH677"/>
      <c r="ANI677"/>
      <c r="ANJ677"/>
    </row>
    <row r="678" spans="1:1050" x14ac:dyDescent="0.2">
      <c r="A678" s="694"/>
      <c r="D678" s="172"/>
      <c r="E678" s="172"/>
      <c r="F678" s="172"/>
      <c r="G678" s="172"/>
      <c r="H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172"/>
      <c r="AV678" s="172"/>
      <c r="AW678" s="172"/>
      <c r="AX678" s="172"/>
      <c r="AY678" s="172"/>
      <c r="AZ678" s="172"/>
      <c r="BA678" s="172"/>
      <c r="BB678" s="172"/>
      <c r="BC678" s="172"/>
      <c r="BD678" s="172"/>
      <c r="BE678" s="172"/>
      <c r="BF678" s="172"/>
      <c r="BG678" s="172"/>
      <c r="BH678" s="172"/>
      <c r="BI678" s="172"/>
      <c r="BJ678" s="172"/>
      <c r="BK678" s="172"/>
      <c r="BL678" s="172"/>
      <c r="BM678" s="172"/>
      <c r="BN678" s="172"/>
      <c r="BO678" s="172"/>
      <c r="BP678" s="172"/>
      <c r="BQ678" s="172"/>
      <c r="BR678" s="172"/>
      <c r="BS678" s="172"/>
      <c r="BT678" s="172"/>
      <c r="BU678" s="172"/>
      <c r="BV678" s="172"/>
      <c r="BW678" s="172"/>
      <c r="BX678" s="172"/>
      <c r="BY678" s="172"/>
      <c r="BZ678" s="172"/>
      <c r="CA678" s="172"/>
      <c r="CB678" s="172"/>
      <c r="CC678" s="172"/>
      <c r="CD678" s="172"/>
      <c r="CE678" s="172"/>
      <c r="CF678" s="172"/>
      <c r="CG678" s="172"/>
      <c r="CH678" s="172"/>
      <c r="CI678" s="172"/>
      <c r="CJ678" s="172"/>
      <c r="CK678" s="172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DA678" s="172"/>
      <c r="DG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172"/>
      <c r="DU678" s="172"/>
      <c r="DV678" s="172"/>
      <c r="DW678" s="172"/>
      <c r="DX678" s="172"/>
      <c r="DZ678" s="172"/>
      <c r="EA678" s="172"/>
      <c r="EK678" s="172"/>
      <c r="EL678" s="172"/>
      <c r="EM678" s="172"/>
      <c r="EN678" s="172"/>
      <c r="EO678" s="172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  <c r="AMJ678"/>
      <c r="AMK678"/>
      <c r="AML678"/>
      <c r="AMM678"/>
      <c r="AMN678"/>
      <c r="AMO678"/>
      <c r="AMP678"/>
      <c r="AMQ678"/>
      <c r="AMR678"/>
      <c r="AMS678"/>
      <c r="AMT678"/>
      <c r="AMU678"/>
      <c r="AMV678"/>
      <c r="AMW678"/>
      <c r="AMX678"/>
      <c r="AMY678"/>
      <c r="AMZ678"/>
      <c r="ANA678"/>
      <c r="ANB678"/>
      <c r="ANC678"/>
      <c r="AND678"/>
      <c r="ANE678"/>
      <c r="ANF678"/>
      <c r="ANG678"/>
      <c r="ANH678"/>
      <c r="ANI678"/>
      <c r="ANJ678"/>
    </row>
    <row r="679" spans="1:1050" x14ac:dyDescent="0.2">
      <c r="A679" s="694"/>
      <c r="D679" s="172"/>
      <c r="E679" s="172"/>
      <c r="F679" s="172"/>
      <c r="G679" s="172"/>
      <c r="H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172"/>
      <c r="AV679" s="172"/>
      <c r="AW679" s="172"/>
      <c r="AX679" s="172"/>
      <c r="AY679" s="172"/>
      <c r="AZ679" s="172"/>
      <c r="BA679" s="172"/>
      <c r="BB679" s="172"/>
      <c r="BC679" s="172"/>
      <c r="BD679" s="172"/>
      <c r="BE679" s="172"/>
      <c r="BF679" s="172"/>
      <c r="BG679" s="172"/>
      <c r="BH679" s="172"/>
      <c r="BI679" s="172"/>
      <c r="BJ679" s="172"/>
      <c r="BK679" s="172"/>
      <c r="BL679" s="172"/>
      <c r="BM679" s="172"/>
      <c r="BN679" s="172"/>
      <c r="BO679" s="172"/>
      <c r="BP679" s="172"/>
      <c r="BQ679" s="172"/>
      <c r="BR679" s="172"/>
      <c r="BS679" s="172"/>
      <c r="BT679" s="172"/>
      <c r="BU679" s="172"/>
      <c r="BV679" s="172"/>
      <c r="BW679" s="172"/>
      <c r="BX679" s="172"/>
      <c r="BY679" s="172"/>
      <c r="BZ679" s="172"/>
      <c r="CA679" s="172"/>
      <c r="CB679" s="172"/>
      <c r="CC679" s="172"/>
      <c r="CD679" s="172"/>
      <c r="CE679" s="172"/>
      <c r="CF679" s="172"/>
      <c r="CG679" s="172"/>
      <c r="CH679" s="172"/>
      <c r="CI679" s="172"/>
      <c r="CJ679" s="172"/>
      <c r="CK679" s="172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DA679" s="172"/>
      <c r="DG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172"/>
      <c r="DU679" s="172"/>
      <c r="DV679" s="172"/>
      <c r="DW679" s="172"/>
      <c r="DX679" s="172"/>
      <c r="DZ679" s="172"/>
      <c r="EA679" s="172"/>
      <c r="EK679" s="172"/>
      <c r="EL679" s="172"/>
      <c r="EM679" s="172"/>
      <c r="EN679" s="172"/>
      <c r="EO679" s="172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  <c r="AMJ679"/>
      <c r="AMK679"/>
      <c r="AML679"/>
      <c r="AMM679"/>
      <c r="AMN679"/>
      <c r="AMO679"/>
      <c r="AMP679"/>
      <c r="AMQ679"/>
      <c r="AMR679"/>
      <c r="AMS679"/>
      <c r="AMT679"/>
      <c r="AMU679"/>
      <c r="AMV679"/>
      <c r="AMW679"/>
      <c r="AMX679"/>
      <c r="AMY679"/>
      <c r="AMZ679"/>
      <c r="ANA679"/>
      <c r="ANB679"/>
      <c r="ANC679"/>
      <c r="AND679"/>
      <c r="ANE679"/>
      <c r="ANF679"/>
      <c r="ANG679"/>
      <c r="ANH679"/>
      <c r="ANI679"/>
      <c r="ANJ679"/>
    </row>
    <row r="680" spans="1:1050" x14ac:dyDescent="0.2">
      <c r="A680" s="694"/>
      <c r="D680" s="172"/>
      <c r="E680" s="172"/>
      <c r="F680" s="172"/>
      <c r="G680" s="172"/>
      <c r="H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  <c r="AU680" s="172"/>
      <c r="AV680" s="172"/>
      <c r="AW680" s="172"/>
      <c r="AX680" s="172"/>
      <c r="AY680" s="172"/>
      <c r="AZ680" s="172"/>
      <c r="BA680" s="172"/>
      <c r="BB680" s="172"/>
      <c r="BC680" s="172"/>
      <c r="BD680" s="172"/>
      <c r="BE680" s="172"/>
      <c r="BF680" s="172"/>
      <c r="BG680" s="172"/>
      <c r="BH680" s="172"/>
      <c r="BI680" s="172"/>
      <c r="BJ680" s="172"/>
      <c r="BK680" s="172"/>
      <c r="BL680" s="172"/>
      <c r="BM680" s="172"/>
      <c r="BN680" s="172"/>
      <c r="BO680" s="172"/>
      <c r="BP680" s="172"/>
      <c r="BQ680" s="172"/>
      <c r="BR680" s="172"/>
      <c r="BS680" s="172"/>
      <c r="BT680" s="172"/>
      <c r="BU680" s="172"/>
      <c r="BV680" s="172"/>
      <c r="BW680" s="172"/>
      <c r="BX680" s="172"/>
      <c r="BY680" s="172"/>
      <c r="BZ680" s="172"/>
      <c r="CA680" s="172"/>
      <c r="CB680" s="172"/>
      <c r="CC680" s="172"/>
      <c r="CD680" s="172"/>
      <c r="CE680" s="172"/>
      <c r="CF680" s="172"/>
      <c r="CG680" s="172"/>
      <c r="CH680" s="172"/>
      <c r="CI680" s="172"/>
      <c r="CJ680" s="172"/>
      <c r="CK680" s="172"/>
      <c r="CL680" s="172"/>
      <c r="CM680" s="172"/>
      <c r="CN680" s="172"/>
      <c r="CO680" s="172"/>
      <c r="CP680" s="172"/>
      <c r="CQ680" s="172"/>
      <c r="CR680" s="172"/>
      <c r="CS680" s="172"/>
      <c r="CT680" s="172"/>
      <c r="CU680" s="172"/>
      <c r="DA680" s="172"/>
      <c r="DG680" s="172"/>
      <c r="DI680" s="172"/>
      <c r="DJ680" s="172"/>
      <c r="DK680" s="172"/>
      <c r="DL680" s="172"/>
      <c r="DM680" s="172"/>
      <c r="DN680" s="172"/>
      <c r="DO680" s="172"/>
      <c r="DP680" s="172"/>
      <c r="DQ680" s="172"/>
      <c r="DR680" s="172"/>
      <c r="DS680" s="172"/>
      <c r="DT680" s="172"/>
      <c r="DU680" s="172"/>
      <c r="DV680" s="172"/>
      <c r="DW680" s="172"/>
      <c r="DX680" s="172"/>
      <c r="DZ680" s="172"/>
      <c r="EA680" s="172"/>
      <c r="EK680" s="172"/>
      <c r="EL680" s="172"/>
      <c r="EM680" s="172"/>
      <c r="EN680" s="172"/>
      <c r="EO680" s="172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  <c r="AMJ680"/>
      <c r="AMK680"/>
      <c r="AML680"/>
      <c r="AMM680"/>
      <c r="AMN680"/>
      <c r="AMO680"/>
      <c r="AMP680"/>
      <c r="AMQ680"/>
      <c r="AMR680"/>
      <c r="AMS680"/>
      <c r="AMT680"/>
      <c r="AMU680"/>
      <c r="AMV680"/>
      <c r="AMW680"/>
      <c r="AMX680"/>
      <c r="AMY680"/>
      <c r="AMZ680"/>
      <c r="ANA680"/>
      <c r="ANB680"/>
      <c r="ANC680"/>
      <c r="AND680"/>
      <c r="ANE680"/>
      <c r="ANF680"/>
      <c r="ANG680"/>
      <c r="ANH680"/>
      <c r="ANI680"/>
      <c r="ANJ680"/>
    </row>
    <row r="681" spans="1:1050" x14ac:dyDescent="0.2">
      <c r="A681" s="694"/>
      <c r="D681" s="172"/>
      <c r="E681" s="172"/>
      <c r="F681" s="172"/>
      <c r="G681" s="172"/>
      <c r="H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  <c r="AU681" s="172"/>
      <c r="AV681" s="172"/>
      <c r="AW681" s="172"/>
      <c r="AX681" s="172"/>
      <c r="AY681" s="172"/>
      <c r="AZ681" s="172"/>
      <c r="BA681" s="172"/>
      <c r="BB681" s="172"/>
      <c r="BC681" s="172"/>
      <c r="BD681" s="172"/>
      <c r="BE681" s="172"/>
      <c r="BF681" s="172"/>
      <c r="BG681" s="172"/>
      <c r="BH681" s="172"/>
      <c r="BI681" s="172"/>
      <c r="BJ681" s="172"/>
      <c r="BK681" s="172"/>
      <c r="BL681" s="172"/>
      <c r="BM681" s="172"/>
      <c r="BN681" s="172"/>
      <c r="BO681" s="172"/>
      <c r="BP681" s="172"/>
      <c r="BQ681" s="172"/>
      <c r="BR681" s="172"/>
      <c r="BS681" s="172"/>
      <c r="BT681" s="172"/>
      <c r="BU681" s="172"/>
      <c r="BV681" s="172"/>
      <c r="BW681" s="172"/>
      <c r="BX681" s="172"/>
      <c r="BY681" s="172"/>
      <c r="BZ681" s="172"/>
      <c r="CA681" s="172"/>
      <c r="CB681" s="172"/>
      <c r="CC681" s="172"/>
      <c r="CD681" s="172"/>
      <c r="CE681" s="172"/>
      <c r="CF681" s="172"/>
      <c r="CG681" s="172"/>
      <c r="CH681" s="172"/>
      <c r="CI681" s="172"/>
      <c r="CJ681" s="172"/>
      <c r="CK681" s="172"/>
      <c r="CL681" s="172"/>
      <c r="CM681" s="172"/>
      <c r="CN681" s="172"/>
      <c r="CO681" s="172"/>
      <c r="CP681" s="172"/>
      <c r="CQ681" s="172"/>
      <c r="CR681" s="172"/>
      <c r="CS681" s="172"/>
      <c r="CT681" s="172"/>
      <c r="CU681" s="172"/>
      <c r="DA681" s="172"/>
      <c r="DG681" s="172"/>
      <c r="DI681" s="172"/>
      <c r="DJ681" s="172"/>
      <c r="DK681" s="172"/>
      <c r="DL681" s="172"/>
      <c r="DM681" s="172"/>
      <c r="DN681" s="172"/>
      <c r="DO681" s="172"/>
      <c r="DP681" s="172"/>
      <c r="DQ681" s="172"/>
      <c r="DR681" s="172"/>
      <c r="DS681" s="172"/>
      <c r="DT681" s="172"/>
      <c r="DU681" s="172"/>
      <c r="DV681" s="172"/>
      <c r="DW681" s="172"/>
      <c r="DX681" s="172"/>
      <c r="DZ681" s="172"/>
      <c r="EA681" s="172"/>
      <c r="EK681" s="172"/>
      <c r="EL681" s="172"/>
      <c r="EM681" s="172"/>
      <c r="EN681" s="172"/>
      <c r="EO681" s="172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  <c r="AMJ681"/>
      <c r="AMK681"/>
      <c r="AML681"/>
      <c r="AMM681"/>
      <c r="AMN681"/>
      <c r="AMO681"/>
      <c r="AMP681"/>
      <c r="AMQ681"/>
      <c r="AMR681"/>
      <c r="AMS681"/>
      <c r="AMT681"/>
      <c r="AMU681"/>
      <c r="AMV681"/>
      <c r="AMW681"/>
      <c r="AMX681"/>
      <c r="AMY681"/>
      <c r="AMZ681"/>
      <c r="ANA681"/>
      <c r="ANB681"/>
      <c r="ANC681"/>
      <c r="AND681"/>
      <c r="ANE681"/>
      <c r="ANF681"/>
      <c r="ANG681"/>
      <c r="ANH681"/>
      <c r="ANI681"/>
      <c r="ANJ681"/>
    </row>
    <row r="682" spans="1:1050" x14ac:dyDescent="0.2">
      <c r="A682" s="694"/>
      <c r="D682" s="172"/>
      <c r="E682" s="172"/>
      <c r="F682" s="172"/>
      <c r="G682" s="172"/>
      <c r="H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  <c r="AU682" s="172"/>
      <c r="AV682" s="172"/>
      <c r="AW682" s="172"/>
      <c r="AX682" s="172"/>
      <c r="AY682" s="172"/>
      <c r="AZ682" s="172"/>
      <c r="BA682" s="172"/>
      <c r="BB682" s="172"/>
      <c r="BC682" s="172"/>
      <c r="BD682" s="172"/>
      <c r="BE682" s="172"/>
      <c r="BF682" s="172"/>
      <c r="BG682" s="172"/>
      <c r="BH682" s="172"/>
      <c r="BI682" s="172"/>
      <c r="BJ682" s="172"/>
      <c r="BK682" s="172"/>
      <c r="BL682" s="172"/>
      <c r="BM682" s="172"/>
      <c r="BN682" s="172"/>
      <c r="BO682" s="172"/>
      <c r="BP682" s="172"/>
      <c r="BQ682" s="172"/>
      <c r="BR682" s="172"/>
      <c r="BS682" s="172"/>
      <c r="BT682" s="172"/>
      <c r="BU682" s="172"/>
      <c r="BV682" s="172"/>
      <c r="BW682" s="172"/>
      <c r="BX682" s="172"/>
      <c r="BY682" s="172"/>
      <c r="BZ682" s="172"/>
      <c r="CA682" s="172"/>
      <c r="CB682" s="172"/>
      <c r="CC682" s="172"/>
      <c r="CD682" s="172"/>
      <c r="CE682" s="172"/>
      <c r="CF682" s="172"/>
      <c r="CG682" s="172"/>
      <c r="CH682" s="172"/>
      <c r="CI682" s="172"/>
      <c r="CJ682" s="172"/>
      <c r="CK682" s="172"/>
      <c r="CL682" s="172"/>
      <c r="CM682" s="172"/>
      <c r="CN682" s="172"/>
      <c r="CO682" s="172"/>
      <c r="CP682" s="172"/>
      <c r="CQ682" s="172"/>
      <c r="CR682" s="172"/>
      <c r="CS682" s="172"/>
      <c r="CT682" s="172"/>
      <c r="CU682" s="172"/>
      <c r="DA682" s="172"/>
      <c r="DG682" s="172"/>
      <c r="DI682" s="172"/>
      <c r="DJ682" s="172"/>
      <c r="DK682" s="172"/>
      <c r="DL682" s="172"/>
      <c r="DM682" s="172"/>
      <c r="DN682" s="172"/>
      <c r="DO682" s="172"/>
      <c r="DP682" s="172"/>
      <c r="DQ682" s="172"/>
      <c r="DR682" s="172"/>
      <c r="DS682" s="172"/>
      <c r="DT682" s="172"/>
      <c r="DU682" s="172"/>
      <c r="DV682" s="172"/>
      <c r="DW682" s="172"/>
      <c r="DX682" s="172"/>
      <c r="DZ682" s="172"/>
      <c r="EA682" s="172"/>
      <c r="EK682" s="172"/>
      <c r="EL682" s="172"/>
      <c r="EM682" s="172"/>
      <c r="EN682" s="172"/>
      <c r="EO682" s="17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  <c r="AMJ682"/>
      <c r="AMK682"/>
      <c r="AML682"/>
      <c r="AMM682"/>
      <c r="AMN682"/>
      <c r="AMO682"/>
      <c r="AMP682"/>
      <c r="AMQ682"/>
      <c r="AMR682"/>
      <c r="AMS682"/>
      <c r="AMT682"/>
      <c r="AMU682"/>
      <c r="AMV682"/>
      <c r="AMW682"/>
      <c r="AMX682"/>
      <c r="AMY682"/>
      <c r="AMZ682"/>
      <c r="ANA682"/>
      <c r="ANB682"/>
      <c r="ANC682"/>
      <c r="AND682"/>
      <c r="ANE682"/>
      <c r="ANF682"/>
      <c r="ANG682"/>
      <c r="ANH682"/>
      <c r="ANI682"/>
      <c r="ANJ682"/>
    </row>
    <row r="683" spans="1:1050" x14ac:dyDescent="0.2">
      <c r="A683" s="694"/>
      <c r="D683" s="172"/>
      <c r="E683" s="172"/>
      <c r="F683" s="172"/>
      <c r="G683" s="172"/>
      <c r="H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  <c r="BA683" s="172"/>
      <c r="BB683" s="172"/>
      <c r="BC683" s="172"/>
      <c r="BD683" s="172"/>
      <c r="BE683" s="172"/>
      <c r="BF683" s="172"/>
      <c r="BG683" s="172"/>
      <c r="BH683" s="172"/>
      <c r="BI683" s="172"/>
      <c r="BJ683" s="172"/>
      <c r="BK683" s="172"/>
      <c r="BL683" s="172"/>
      <c r="BM683" s="172"/>
      <c r="BN683" s="172"/>
      <c r="BO683" s="172"/>
      <c r="BP683" s="172"/>
      <c r="BQ683" s="172"/>
      <c r="BR683" s="172"/>
      <c r="BS683" s="172"/>
      <c r="BT683" s="172"/>
      <c r="BU683" s="172"/>
      <c r="BV683" s="172"/>
      <c r="BW683" s="172"/>
      <c r="BX683" s="172"/>
      <c r="BY683" s="172"/>
      <c r="BZ683" s="172"/>
      <c r="CA683" s="172"/>
      <c r="CB683" s="172"/>
      <c r="CC683" s="172"/>
      <c r="CD683" s="172"/>
      <c r="CE683" s="172"/>
      <c r="CF683" s="172"/>
      <c r="CG683" s="172"/>
      <c r="CH683" s="172"/>
      <c r="CI683" s="172"/>
      <c r="CJ683" s="172"/>
      <c r="CK683" s="172"/>
      <c r="CL683" s="172"/>
      <c r="CM683" s="172"/>
      <c r="CN683" s="172"/>
      <c r="CO683" s="172"/>
      <c r="CP683" s="172"/>
      <c r="CQ683" s="172"/>
      <c r="CR683" s="172"/>
      <c r="CS683" s="172"/>
      <c r="CT683" s="172"/>
      <c r="CU683" s="172"/>
      <c r="DA683" s="172"/>
      <c r="DG683" s="172"/>
      <c r="DI683" s="172"/>
      <c r="DJ683" s="172"/>
      <c r="DK683" s="172"/>
      <c r="DL683" s="172"/>
      <c r="DM683" s="172"/>
      <c r="DN683" s="172"/>
      <c r="DO683" s="172"/>
      <c r="DP683" s="172"/>
      <c r="DQ683" s="172"/>
      <c r="DR683" s="172"/>
      <c r="DS683" s="172"/>
      <c r="DT683" s="172"/>
      <c r="DU683" s="172"/>
      <c r="DV683" s="172"/>
      <c r="DW683" s="172"/>
      <c r="DX683" s="172"/>
      <c r="DZ683" s="172"/>
      <c r="EA683" s="172"/>
      <c r="EK683" s="172"/>
      <c r="EL683" s="172"/>
      <c r="EM683" s="172"/>
      <c r="EN683" s="172"/>
      <c r="EO683" s="172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  <c r="AMJ683"/>
      <c r="AMK683"/>
      <c r="AML683"/>
      <c r="AMM683"/>
      <c r="AMN683"/>
      <c r="AMO683"/>
      <c r="AMP683"/>
      <c r="AMQ683"/>
      <c r="AMR683"/>
      <c r="AMS683"/>
      <c r="AMT683"/>
      <c r="AMU683"/>
      <c r="AMV683"/>
      <c r="AMW683"/>
      <c r="AMX683"/>
      <c r="AMY683"/>
      <c r="AMZ683"/>
      <c r="ANA683"/>
      <c r="ANB683"/>
      <c r="ANC683"/>
      <c r="AND683"/>
      <c r="ANE683"/>
      <c r="ANF683"/>
      <c r="ANG683"/>
      <c r="ANH683"/>
      <c r="ANI683"/>
      <c r="ANJ683"/>
    </row>
    <row r="684" spans="1:1050" x14ac:dyDescent="0.2">
      <c r="A684" s="694"/>
      <c r="D684" s="172"/>
      <c r="E684" s="172"/>
      <c r="F684" s="172"/>
      <c r="G684" s="172"/>
      <c r="H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  <c r="BA684" s="172"/>
      <c r="BB684" s="172"/>
      <c r="BC684" s="172"/>
      <c r="BD684" s="172"/>
      <c r="BE684" s="172"/>
      <c r="BF684" s="172"/>
      <c r="BG684" s="172"/>
      <c r="BH684" s="172"/>
      <c r="BI684" s="172"/>
      <c r="BJ684" s="172"/>
      <c r="BK684" s="172"/>
      <c r="BL684" s="172"/>
      <c r="BM684" s="172"/>
      <c r="BN684" s="172"/>
      <c r="BO684" s="172"/>
      <c r="BP684" s="172"/>
      <c r="BQ684" s="172"/>
      <c r="BR684" s="172"/>
      <c r="BS684" s="172"/>
      <c r="BT684" s="172"/>
      <c r="BU684" s="172"/>
      <c r="BV684" s="172"/>
      <c r="BW684" s="172"/>
      <c r="BX684" s="172"/>
      <c r="BY684" s="172"/>
      <c r="BZ684" s="172"/>
      <c r="CA684" s="172"/>
      <c r="CB684" s="172"/>
      <c r="CC684" s="172"/>
      <c r="CD684" s="172"/>
      <c r="CE684" s="172"/>
      <c r="CF684" s="172"/>
      <c r="CG684" s="172"/>
      <c r="CH684" s="172"/>
      <c r="CI684" s="172"/>
      <c r="CJ684" s="172"/>
      <c r="CK684" s="172"/>
      <c r="CL684" s="172"/>
      <c r="CM684" s="172"/>
      <c r="CN684" s="172"/>
      <c r="CO684" s="172"/>
      <c r="CP684" s="172"/>
      <c r="CQ684" s="172"/>
      <c r="CR684" s="172"/>
      <c r="CS684" s="172"/>
      <c r="CT684" s="172"/>
      <c r="CU684" s="172"/>
      <c r="DA684" s="172"/>
      <c r="DG684" s="172"/>
      <c r="DI684" s="172"/>
      <c r="DJ684" s="172"/>
      <c r="DK684" s="172"/>
      <c r="DL684" s="172"/>
      <c r="DM684" s="172"/>
      <c r="DN684" s="172"/>
      <c r="DO684" s="172"/>
      <c r="DP684" s="172"/>
      <c r="DQ684" s="172"/>
      <c r="DR684" s="172"/>
      <c r="DS684" s="172"/>
      <c r="DT684" s="172"/>
      <c r="DU684" s="172"/>
      <c r="DV684" s="172"/>
      <c r="DW684" s="172"/>
      <c r="DX684" s="172"/>
      <c r="DZ684" s="172"/>
      <c r="EA684" s="172"/>
      <c r="EK684" s="172"/>
      <c r="EL684" s="172"/>
      <c r="EM684" s="172"/>
      <c r="EN684" s="172"/>
      <c r="EO684" s="172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  <c r="AMJ684"/>
      <c r="AMK684"/>
      <c r="AML684"/>
      <c r="AMM684"/>
      <c r="AMN684"/>
      <c r="AMO684"/>
      <c r="AMP684"/>
      <c r="AMQ684"/>
      <c r="AMR684"/>
      <c r="AMS684"/>
      <c r="AMT684"/>
      <c r="AMU684"/>
      <c r="AMV684"/>
      <c r="AMW684"/>
      <c r="AMX684"/>
      <c r="AMY684"/>
      <c r="AMZ684"/>
      <c r="ANA684"/>
      <c r="ANB684"/>
      <c r="ANC684"/>
      <c r="AND684"/>
      <c r="ANE684"/>
      <c r="ANF684"/>
      <c r="ANG684"/>
      <c r="ANH684"/>
      <c r="ANI684"/>
      <c r="ANJ684"/>
    </row>
    <row r="685" spans="1:1050" x14ac:dyDescent="0.2">
      <c r="A685" s="694"/>
      <c r="D685" s="172"/>
      <c r="E685" s="172"/>
      <c r="F685" s="172"/>
      <c r="G685" s="172"/>
      <c r="H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  <c r="BA685" s="172"/>
      <c r="BB685" s="172"/>
      <c r="BC685" s="172"/>
      <c r="BD685" s="172"/>
      <c r="BE685" s="172"/>
      <c r="BF685" s="172"/>
      <c r="BG685" s="172"/>
      <c r="BH685" s="172"/>
      <c r="BI685" s="172"/>
      <c r="BJ685" s="172"/>
      <c r="BK685" s="172"/>
      <c r="BL685" s="172"/>
      <c r="BM685" s="172"/>
      <c r="BN685" s="172"/>
      <c r="BO685" s="172"/>
      <c r="BP685" s="172"/>
      <c r="BQ685" s="172"/>
      <c r="BR685" s="172"/>
      <c r="BS685" s="172"/>
      <c r="BT685" s="172"/>
      <c r="BU685" s="172"/>
      <c r="BV685" s="172"/>
      <c r="BW685" s="172"/>
      <c r="BX685" s="172"/>
      <c r="BY685" s="172"/>
      <c r="BZ685" s="172"/>
      <c r="CA685" s="172"/>
      <c r="CB685" s="172"/>
      <c r="CC685" s="172"/>
      <c r="CD685" s="172"/>
      <c r="CE685" s="172"/>
      <c r="CF685" s="172"/>
      <c r="CG685" s="172"/>
      <c r="CH685" s="172"/>
      <c r="CI685" s="172"/>
      <c r="CJ685" s="172"/>
      <c r="CK685" s="172"/>
      <c r="CL685" s="172"/>
      <c r="CM685" s="172"/>
      <c r="CN685" s="172"/>
      <c r="CO685" s="172"/>
      <c r="CP685" s="172"/>
      <c r="CQ685" s="172"/>
      <c r="CR685" s="172"/>
      <c r="CS685" s="172"/>
      <c r="CT685" s="172"/>
      <c r="CU685" s="172"/>
      <c r="DA685" s="172"/>
      <c r="DG685" s="172"/>
      <c r="DI685" s="172"/>
      <c r="DJ685" s="172"/>
      <c r="DK685" s="172"/>
      <c r="DL685" s="172"/>
      <c r="DM685" s="172"/>
      <c r="DN685" s="172"/>
      <c r="DO685" s="172"/>
      <c r="DP685" s="172"/>
      <c r="DQ685" s="172"/>
      <c r="DR685" s="172"/>
      <c r="DS685" s="172"/>
      <c r="DT685" s="172"/>
      <c r="DU685" s="172"/>
      <c r="DV685" s="172"/>
      <c r="DW685" s="172"/>
      <c r="DX685" s="172"/>
      <c r="DZ685" s="172"/>
      <c r="EA685" s="172"/>
      <c r="EK685" s="172"/>
      <c r="EL685" s="172"/>
      <c r="EM685" s="172"/>
      <c r="EN685" s="172"/>
      <c r="EO685" s="172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  <c r="AMJ685"/>
      <c r="AMK685"/>
      <c r="AML685"/>
      <c r="AMM685"/>
      <c r="AMN685"/>
      <c r="AMO685"/>
      <c r="AMP685"/>
      <c r="AMQ685"/>
      <c r="AMR685"/>
      <c r="AMS685"/>
      <c r="AMT685"/>
      <c r="AMU685"/>
      <c r="AMV685"/>
      <c r="AMW685"/>
      <c r="AMX685"/>
      <c r="AMY685"/>
      <c r="AMZ685"/>
      <c r="ANA685"/>
      <c r="ANB685"/>
      <c r="ANC685"/>
      <c r="AND685"/>
      <c r="ANE685"/>
      <c r="ANF685"/>
      <c r="ANG685"/>
      <c r="ANH685"/>
      <c r="ANI685"/>
      <c r="ANJ685"/>
    </row>
    <row r="686" spans="1:1050" x14ac:dyDescent="0.2">
      <c r="A686" s="694"/>
      <c r="D686" s="172"/>
      <c r="E686" s="172"/>
      <c r="F686" s="172"/>
      <c r="G686" s="172"/>
      <c r="H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  <c r="BA686" s="172"/>
      <c r="BB686" s="172"/>
      <c r="BC686" s="172"/>
      <c r="BD686" s="172"/>
      <c r="BE686" s="172"/>
      <c r="BF686" s="172"/>
      <c r="BG686" s="172"/>
      <c r="BH686" s="172"/>
      <c r="BI686" s="172"/>
      <c r="BJ686" s="172"/>
      <c r="BK686" s="172"/>
      <c r="BL686" s="172"/>
      <c r="BM686" s="172"/>
      <c r="BN686" s="172"/>
      <c r="BO686" s="172"/>
      <c r="BP686" s="172"/>
      <c r="BQ686" s="172"/>
      <c r="BR686" s="172"/>
      <c r="BS686" s="172"/>
      <c r="BT686" s="172"/>
      <c r="BU686" s="172"/>
      <c r="BV686" s="172"/>
      <c r="BW686" s="172"/>
      <c r="BX686" s="172"/>
      <c r="BY686" s="172"/>
      <c r="BZ686" s="172"/>
      <c r="CA686" s="172"/>
      <c r="CB686" s="172"/>
      <c r="CC686" s="172"/>
      <c r="CD686" s="172"/>
      <c r="CE686" s="172"/>
      <c r="CF686" s="172"/>
      <c r="CG686" s="172"/>
      <c r="CH686" s="172"/>
      <c r="CI686" s="172"/>
      <c r="CJ686" s="172"/>
      <c r="CK686" s="172"/>
      <c r="CL686" s="172"/>
      <c r="CM686" s="172"/>
      <c r="CN686" s="172"/>
      <c r="CO686" s="172"/>
      <c r="CP686" s="172"/>
      <c r="CQ686" s="172"/>
      <c r="CR686" s="172"/>
      <c r="CS686" s="172"/>
      <c r="CT686" s="172"/>
      <c r="CU686" s="172"/>
      <c r="DA686" s="172"/>
      <c r="DG686" s="172"/>
      <c r="DI686" s="172"/>
      <c r="DJ686" s="172"/>
      <c r="DK686" s="172"/>
      <c r="DL686" s="172"/>
      <c r="DM686" s="172"/>
      <c r="DN686" s="172"/>
      <c r="DO686" s="172"/>
      <c r="DP686" s="172"/>
      <c r="DQ686" s="172"/>
      <c r="DR686" s="172"/>
      <c r="DS686" s="172"/>
      <c r="DT686" s="172"/>
      <c r="DU686" s="172"/>
      <c r="DV686" s="172"/>
      <c r="DW686" s="172"/>
      <c r="DX686" s="172"/>
      <c r="DZ686" s="172"/>
      <c r="EA686" s="172"/>
      <c r="EK686" s="172"/>
      <c r="EL686" s="172"/>
      <c r="EM686" s="172"/>
      <c r="EN686" s="172"/>
      <c r="EO686" s="172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  <c r="AMJ686"/>
      <c r="AMK686"/>
      <c r="AML686"/>
      <c r="AMM686"/>
      <c r="AMN686"/>
      <c r="AMO686"/>
      <c r="AMP686"/>
      <c r="AMQ686"/>
      <c r="AMR686"/>
      <c r="AMS686"/>
      <c r="AMT686"/>
      <c r="AMU686"/>
      <c r="AMV686"/>
      <c r="AMW686"/>
      <c r="AMX686"/>
      <c r="AMY686"/>
      <c r="AMZ686"/>
      <c r="ANA686"/>
      <c r="ANB686"/>
      <c r="ANC686"/>
      <c r="AND686"/>
      <c r="ANE686"/>
      <c r="ANF686"/>
      <c r="ANG686"/>
      <c r="ANH686"/>
      <c r="ANI686"/>
      <c r="ANJ686"/>
    </row>
    <row r="687" spans="1:1050" x14ac:dyDescent="0.2">
      <c r="A687" s="694"/>
      <c r="D687" s="172"/>
      <c r="E687" s="172"/>
      <c r="F687" s="172"/>
      <c r="G687" s="172"/>
      <c r="H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  <c r="BA687" s="172"/>
      <c r="BB687" s="172"/>
      <c r="BC687" s="172"/>
      <c r="BD687" s="172"/>
      <c r="BE687" s="172"/>
      <c r="BF687" s="172"/>
      <c r="BG687" s="172"/>
      <c r="BH687" s="172"/>
      <c r="BI687" s="172"/>
      <c r="BJ687" s="172"/>
      <c r="BK687" s="172"/>
      <c r="BL687" s="172"/>
      <c r="BM687" s="172"/>
      <c r="BN687" s="172"/>
      <c r="BO687" s="172"/>
      <c r="BP687" s="172"/>
      <c r="BQ687" s="172"/>
      <c r="BR687" s="172"/>
      <c r="BS687" s="172"/>
      <c r="BT687" s="172"/>
      <c r="BU687" s="172"/>
      <c r="BV687" s="172"/>
      <c r="BW687" s="172"/>
      <c r="BX687" s="172"/>
      <c r="BY687" s="172"/>
      <c r="BZ687" s="172"/>
      <c r="CA687" s="172"/>
      <c r="CB687" s="172"/>
      <c r="CC687" s="172"/>
      <c r="CD687" s="172"/>
      <c r="CE687" s="172"/>
      <c r="CF687" s="172"/>
      <c r="CG687" s="172"/>
      <c r="CH687" s="172"/>
      <c r="CI687" s="172"/>
      <c r="CJ687" s="172"/>
      <c r="CK687" s="172"/>
      <c r="CL687" s="172"/>
      <c r="CM687" s="172"/>
      <c r="CN687" s="172"/>
      <c r="CO687" s="172"/>
      <c r="CP687" s="172"/>
      <c r="CQ687" s="172"/>
      <c r="CR687" s="172"/>
      <c r="CS687" s="172"/>
      <c r="CT687" s="172"/>
      <c r="CU687" s="172"/>
      <c r="DA687" s="172"/>
      <c r="DG687" s="172"/>
      <c r="DI687" s="172"/>
      <c r="DJ687" s="172"/>
      <c r="DK687" s="172"/>
      <c r="DL687" s="172"/>
      <c r="DM687" s="172"/>
      <c r="DN687" s="172"/>
      <c r="DO687" s="172"/>
      <c r="DP687" s="172"/>
      <c r="DQ687" s="172"/>
      <c r="DR687" s="172"/>
      <c r="DS687" s="172"/>
      <c r="DT687" s="172"/>
      <c r="DU687" s="172"/>
      <c r="DV687" s="172"/>
      <c r="DW687" s="172"/>
      <c r="DX687" s="172"/>
      <c r="DZ687" s="172"/>
      <c r="EA687" s="172"/>
      <c r="EK687" s="172"/>
      <c r="EL687" s="172"/>
      <c r="EM687" s="172"/>
      <c r="EN687" s="172"/>
      <c r="EO687" s="172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  <c r="AMJ687"/>
      <c r="AMK687"/>
      <c r="AML687"/>
      <c r="AMM687"/>
      <c r="AMN687"/>
      <c r="AMO687"/>
      <c r="AMP687"/>
      <c r="AMQ687"/>
      <c r="AMR687"/>
      <c r="AMS687"/>
      <c r="AMT687"/>
      <c r="AMU687"/>
      <c r="AMV687"/>
      <c r="AMW687"/>
      <c r="AMX687"/>
      <c r="AMY687"/>
      <c r="AMZ687"/>
      <c r="ANA687"/>
      <c r="ANB687"/>
      <c r="ANC687"/>
      <c r="AND687"/>
      <c r="ANE687"/>
      <c r="ANF687"/>
      <c r="ANG687"/>
      <c r="ANH687"/>
      <c r="ANI687"/>
      <c r="ANJ687"/>
    </row>
    <row r="688" spans="1:1050" x14ac:dyDescent="0.2">
      <c r="A688" s="694"/>
      <c r="D688" s="172"/>
      <c r="E688" s="172"/>
      <c r="F688" s="172"/>
      <c r="G688" s="172"/>
      <c r="H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  <c r="BA688" s="172"/>
      <c r="BB688" s="172"/>
      <c r="BC688" s="172"/>
      <c r="BD688" s="172"/>
      <c r="BE688" s="172"/>
      <c r="BF688" s="172"/>
      <c r="BG688" s="172"/>
      <c r="BH688" s="172"/>
      <c r="BI688" s="172"/>
      <c r="BJ688" s="172"/>
      <c r="BK688" s="172"/>
      <c r="BL688" s="172"/>
      <c r="BM688" s="172"/>
      <c r="BN688" s="172"/>
      <c r="BO688" s="172"/>
      <c r="BP688" s="172"/>
      <c r="BQ688" s="172"/>
      <c r="BR688" s="172"/>
      <c r="BS688" s="172"/>
      <c r="BT688" s="172"/>
      <c r="BU688" s="172"/>
      <c r="BV688" s="172"/>
      <c r="BW688" s="172"/>
      <c r="BX688" s="172"/>
      <c r="BY688" s="172"/>
      <c r="BZ688" s="172"/>
      <c r="CA688" s="172"/>
      <c r="CB688" s="172"/>
      <c r="CC688" s="172"/>
      <c r="CD688" s="172"/>
      <c r="CE688" s="172"/>
      <c r="CF688" s="172"/>
      <c r="CG688" s="172"/>
      <c r="CH688" s="172"/>
      <c r="CI688" s="172"/>
      <c r="CJ688" s="172"/>
      <c r="CK688" s="172"/>
      <c r="CL688" s="172"/>
      <c r="CM688" s="172"/>
      <c r="CN688" s="172"/>
      <c r="CO688" s="172"/>
      <c r="CP688" s="172"/>
      <c r="CQ688" s="172"/>
      <c r="CR688" s="172"/>
      <c r="CS688" s="172"/>
      <c r="CT688" s="172"/>
      <c r="CU688" s="172"/>
      <c r="DA688" s="172"/>
      <c r="DG688" s="172"/>
      <c r="DI688" s="172"/>
      <c r="DJ688" s="172"/>
      <c r="DK688" s="172"/>
      <c r="DL688" s="172"/>
      <c r="DM688" s="172"/>
      <c r="DN688" s="172"/>
      <c r="DO688" s="172"/>
      <c r="DP688" s="172"/>
      <c r="DQ688" s="172"/>
      <c r="DR688" s="172"/>
      <c r="DS688" s="172"/>
      <c r="DT688" s="172"/>
      <c r="DU688" s="172"/>
      <c r="DV688" s="172"/>
      <c r="DW688" s="172"/>
      <c r="DX688" s="172"/>
      <c r="DZ688" s="172"/>
      <c r="EA688" s="172"/>
      <c r="EK688" s="172"/>
      <c r="EL688" s="172"/>
      <c r="EM688" s="172"/>
      <c r="EN688" s="172"/>
      <c r="EO688" s="172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  <c r="AMJ688"/>
      <c r="AMK688"/>
      <c r="AML688"/>
      <c r="AMM688"/>
      <c r="AMN688"/>
      <c r="AMO688"/>
      <c r="AMP688"/>
      <c r="AMQ688"/>
      <c r="AMR688"/>
      <c r="AMS688"/>
      <c r="AMT688"/>
      <c r="AMU688"/>
      <c r="AMV688"/>
      <c r="AMW688"/>
      <c r="AMX688"/>
      <c r="AMY688"/>
      <c r="AMZ688"/>
      <c r="ANA688"/>
      <c r="ANB688"/>
      <c r="ANC688"/>
      <c r="AND688"/>
      <c r="ANE688"/>
      <c r="ANF688"/>
      <c r="ANG688"/>
      <c r="ANH688"/>
      <c r="ANI688"/>
      <c r="ANJ688"/>
    </row>
    <row r="689" spans="1:1050" x14ac:dyDescent="0.2">
      <c r="A689" s="694"/>
      <c r="D689" s="172"/>
      <c r="E689" s="172"/>
      <c r="F689" s="172"/>
      <c r="G689" s="172"/>
      <c r="H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2"/>
      <c r="BD689" s="172"/>
      <c r="BE689" s="172"/>
      <c r="BF689" s="172"/>
      <c r="BG689" s="172"/>
      <c r="BH689" s="172"/>
      <c r="BI689" s="172"/>
      <c r="BJ689" s="172"/>
      <c r="BK689" s="172"/>
      <c r="BL689" s="172"/>
      <c r="BM689" s="172"/>
      <c r="BN689" s="172"/>
      <c r="BO689" s="172"/>
      <c r="BP689" s="172"/>
      <c r="BQ689" s="172"/>
      <c r="BR689" s="172"/>
      <c r="BS689" s="172"/>
      <c r="BT689" s="172"/>
      <c r="BU689" s="172"/>
      <c r="BV689" s="172"/>
      <c r="BW689" s="172"/>
      <c r="BX689" s="172"/>
      <c r="BY689" s="172"/>
      <c r="BZ689" s="172"/>
      <c r="CA689" s="172"/>
      <c r="CB689" s="172"/>
      <c r="CC689" s="172"/>
      <c r="CD689" s="172"/>
      <c r="CE689" s="172"/>
      <c r="CF689" s="172"/>
      <c r="CG689" s="172"/>
      <c r="CH689" s="172"/>
      <c r="CI689" s="172"/>
      <c r="CJ689" s="172"/>
      <c r="CK689" s="172"/>
      <c r="CL689" s="172"/>
      <c r="CM689" s="172"/>
      <c r="CN689" s="172"/>
      <c r="CO689" s="172"/>
      <c r="CP689" s="172"/>
      <c r="CQ689" s="172"/>
      <c r="CR689" s="172"/>
      <c r="CS689" s="172"/>
      <c r="CT689" s="172"/>
      <c r="CU689" s="172"/>
      <c r="DA689" s="172"/>
      <c r="DG689" s="172"/>
      <c r="DI689" s="172"/>
      <c r="DJ689" s="172"/>
      <c r="DK689" s="172"/>
      <c r="DL689" s="172"/>
      <c r="DM689" s="172"/>
      <c r="DN689" s="172"/>
      <c r="DO689" s="172"/>
      <c r="DP689" s="172"/>
      <c r="DQ689" s="172"/>
      <c r="DR689" s="172"/>
      <c r="DS689" s="172"/>
      <c r="DT689" s="172"/>
      <c r="DU689" s="172"/>
      <c r="DV689" s="172"/>
      <c r="DW689" s="172"/>
      <c r="DX689" s="172"/>
      <c r="DZ689" s="172"/>
      <c r="EA689" s="172"/>
      <c r="EK689" s="172"/>
      <c r="EL689" s="172"/>
      <c r="EM689" s="172"/>
      <c r="EN689" s="172"/>
      <c r="EO689" s="172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  <c r="AMJ689"/>
      <c r="AMK689"/>
      <c r="AML689"/>
      <c r="AMM689"/>
      <c r="AMN689"/>
      <c r="AMO689"/>
      <c r="AMP689"/>
      <c r="AMQ689"/>
      <c r="AMR689"/>
      <c r="AMS689"/>
      <c r="AMT689"/>
      <c r="AMU689"/>
      <c r="AMV689"/>
      <c r="AMW689"/>
      <c r="AMX689"/>
      <c r="AMY689"/>
      <c r="AMZ689"/>
      <c r="ANA689"/>
      <c r="ANB689"/>
      <c r="ANC689"/>
      <c r="AND689"/>
      <c r="ANE689"/>
      <c r="ANF689"/>
      <c r="ANG689"/>
      <c r="ANH689"/>
      <c r="ANI689"/>
      <c r="ANJ689"/>
    </row>
    <row r="690" spans="1:1050" x14ac:dyDescent="0.2">
      <c r="A690" s="694"/>
      <c r="D690" s="172"/>
      <c r="E690" s="172"/>
      <c r="F690" s="172"/>
      <c r="G690" s="172"/>
      <c r="H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172"/>
      <c r="BN690" s="172"/>
      <c r="BO690" s="172"/>
      <c r="BP690" s="172"/>
      <c r="BQ690" s="172"/>
      <c r="BR690" s="172"/>
      <c r="BS690" s="172"/>
      <c r="BT690" s="172"/>
      <c r="BU690" s="172"/>
      <c r="BV690" s="172"/>
      <c r="BW690" s="172"/>
      <c r="BX690" s="172"/>
      <c r="BY690" s="172"/>
      <c r="BZ690" s="172"/>
      <c r="CA690" s="172"/>
      <c r="CB690" s="172"/>
      <c r="CC690" s="172"/>
      <c r="CD690" s="172"/>
      <c r="CE690" s="172"/>
      <c r="CF690" s="172"/>
      <c r="CG690" s="172"/>
      <c r="CH690" s="172"/>
      <c r="CI690" s="172"/>
      <c r="CJ690" s="172"/>
      <c r="CK690" s="172"/>
      <c r="CL690" s="172"/>
      <c r="CM690" s="172"/>
      <c r="CN690" s="172"/>
      <c r="CO690" s="172"/>
      <c r="CP690" s="172"/>
      <c r="CQ690" s="172"/>
      <c r="CR690" s="172"/>
      <c r="CS690" s="172"/>
      <c r="CT690" s="172"/>
      <c r="CU690" s="172"/>
      <c r="DA690" s="172"/>
      <c r="DG690" s="172"/>
      <c r="DI690" s="172"/>
      <c r="DJ690" s="172"/>
      <c r="DK690" s="172"/>
      <c r="DL690" s="172"/>
      <c r="DM690" s="172"/>
      <c r="DN690" s="172"/>
      <c r="DO690" s="172"/>
      <c r="DP690" s="172"/>
      <c r="DQ690" s="172"/>
      <c r="DR690" s="172"/>
      <c r="DS690" s="172"/>
      <c r="DT690" s="172"/>
      <c r="DU690" s="172"/>
      <c r="DV690" s="172"/>
      <c r="DW690" s="172"/>
      <c r="DX690" s="172"/>
      <c r="DZ690" s="172"/>
      <c r="EA690" s="172"/>
      <c r="EK690" s="172"/>
      <c r="EL690" s="172"/>
      <c r="EM690" s="172"/>
      <c r="EN690" s="172"/>
      <c r="EO690" s="172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  <c r="AMJ690"/>
      <c r="AMK690"/>
      <c r="AML690"/>
      <c r="AMM690"/>
      <c r="AMN690"/>
      <c r="AMO690"/>
      <c r="AMP690"/>
      <c r="AMQ690"/>
      <c r="AMR690"/>
      <c r="AMS690"/>
      <c r="AMT690"/>
      <c r="AMU690"/>
      <c r="AMV690"/>
      <c r="AMW690"/>
      <c r="AMX690"/>
      <c r="AMY690"/>
      <c r="AMZ690"/>
      <c r="ANA690"/>
      <c r="ANB690"/>
      <c r="ANC690"/>
      <c r="AND690"/>
      <c r="ANE690"/>
      <c r="ANF690"/>
      <c r="ANG690"/>
      <c r="ANH690"/>
      <c r="ANI690"/>
      <c r="ANJ690"/>
    </row>
    <row r="691" spans="1:1050" x14ac:dyDescent="0.2">
      <c r="A691" s="694"/>
      <c r="D691" s="172"/>
      <c r="E691" s="172"/>
      <c r="F691" s="172"/>
      <c r="G691" s="172"/>
      <c r="H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172"/>
      <c r="BN691" s="172"/>
      <c r="BO691" s="172"/>
      <c r="BP691" s="172"/>
      <c r="BQ691" s="172"/>
      <c r="BR691" s="172"/>
      <c r="BS691" s="172"/>
      <c r="BT691" s="172"/>
      <c r="BU691" s="172"/>
      <c r="BV691" s="172"/>
      <c r="BW691" s="172"/>
      <c r="BX691" s="172"/>
      <c r="BY691" s="172"/>
      <c r="BZ691" s="172"/>
      <c r="CA691" s="172"/>
      <c r="CB691" s="172"/>
      <c r="CC691" s="172"/>
      <c r="CD691" s="172"/>
      <c r="CE691" s="172"/>
      <c r="CF691" s="172"/>
      <c r="CG691" s="172"/>
      <c r="CH691" s="172"/>
      <c r="CI691" s="172"/>
      <c r="CJ691" s="172"/>
      <c r="CK691" s="172"/>
      <c r="CL691" s="172"/>
      <c r="CM691" s="172"/>
      <c r="CN691" s="172"/>
      <c r="CO691" s="172"/>
      <c r="CP691" s="172"/>
      <c r="CQ691" s="172"/>
      <c r="CR691" s="172"/>
      <c r="CS691" s="172"/>
      <c r="CT691" s="172"/>
      <c r="CU691" s="172"/>
      <c r="DA691" s="172"/>
      <c r="DG691" s="172"/>
      <c r="DI691" s="172"/>
      <c r="DJ691" s="172"/>
      <c r="DK691" s="172"/>
      <c r="DL691" s="172"/>
      <c r="DM691" s="172"/>
      <c r="DN691" s="172"/>
      <c r="DO691" s="172"/>
      <c r="DP691" s="172"/>
      <c r="DQ691" s="172"/>
      <c r="DR691" s="172"/>
      <c r="DS691" s="172"/>
      <c r="DT691" s="172"/>
      <c r="DU691" s="172"/>
      <c r="DV691" s="172"/>
      <c r="DW691" s="172"/>
      <c r="DX691" s="172"/>
      <c r="DZ691" s="172"/>
      <c r="EA691" s="172"/>
      <c r="EK691" s="172"/>
      <c r="EL691" s="172"/>
      <c r="EM691" s="172"/>
      <c r="EN691" s="172"/>
      <c r="EO691" s="172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  <c r="AMJ691"/>
      <c r="AMK691"/>
      <c r="AML691"/>
      <c r="AMM691"/>
      <c r="AMN691"/>
      <c r="AMO691"/>
      <c r="AMP691"/>
      <c r="AMQ691"/>
      <c r="AMR691"/>
      <c r="AMS691"/>
      <c r="AMT691"/>
      <c r="AMU691"/>
      <c r="AMV691"/>
      <c r="AMW691"/>
      <c r="AMX691"/>
      <c r="AMY691"/>
      <c r="AMZ691"/>
      <c r="ANA691"/>
      <c r="ANB691"/>
      <c r="ANC691"/>
      <c r="AND691"/>
      <c r="ANE691"/>
      <c r="ANF691"/>
      <c r="ANG691"/>
      <c r="ANH691"/>
      <c r="ANI691"/>
      <c r="ANJ691"/>
    </row>
    <row r="692" spans="1:1050" x14ac:dyDescent="0.2">
      <c r="A692" s="694"/>
      <c r="D692" s="172"/>
      <c r="E692" s="172"/>
      <c r="F692" s="172"/>
      <c r="G692" s="172"/>
      <c r="H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  <c r="BA692" s="172"/>
      <c r="BB692" s="172"/>
      <c r="BC692" s="172"/>
      <c r="BD692" s="172"/>
      <c r="BE692" s="172"/>
      <c r="BF692" s="172"/>
      <c r="BG692" s="172"/>
      <c r="BH692" s="172"/>
      <c r="BI692" s="172"/>
      <c r="BJ692" s="172"/>
      <c r="BK692" s="172"/>
      <c r="BL692" s="172"/>
      <c r="BM692" s="172"/>
      <c r="BN692" s="172"/>
      <c r="BO692" s="172"/>
      <c r="BP692" s="172"/>
      <c r="BQ692" s="172"/>
      <c r="BR692" s="172"/>
      <c r="BS692" s="172"/>
      <c r="BT692" s="172"/>
      <c r="BU692" s="172"/>
      <c r="BV692" s="172"/>
      <c r="BW692" s="172"/>
      <c r="BX692" s="172"/>
      <c r="BY692" s="172"/>
      <c r="BZ692" s="172"/>
      <c r="CA692" s="172"/>
      <c r="CB692" s="172"/>
      <c r="CC692" s="172"/>
      <c r="CD692" s="172"/>
      <c r="CE692" s="172"/>
      <c r="CF692" s="172"/>
      <c r="CG692" s="172"/>
      <c r="CH692" s="172"/>
      <c r="CI692" s="172"/>
      <c r="CJ692" s="172"/>
      <c r="CK692" s="172"/>
      <c r="CL692" s="172"/>
      <c r="CM692" s="172"/>
      <c r="CN692" s="172"/>
      <c r="CO692" s="172"/>
      <c r="CP692" s="172"/>
      <c r="CQ692" s="172"/>
      <c r="CR692" s="172"/>
      <c r="CS692" s="172"/>
      <c r="CT692" s="172"/>
      <c r="CU692" s="172"/>
      <c r="DA692" s="172"/>
      <c r="DG692" s="172"/>
      <c r="DI692" s="172"/>
      <c r="DJ692" s="172"/>
      <c r="DK692" s="172"/>
      <c r="DL692" s="172"/>
      <c r="DM692" s="172"/>
      <c r="DN692" s="172"/>
      <c r="DO692" s="172"/>
      <c r="DP692" s="172"/>
      <c r="DQ692" s="172"/>
      <c r="DR692" s="172"/>
      <c r="DS692" s="172"/>
      <c r="DT692" s="172"/>
      <c r="DU692" s="172"/>
      <c r="DV692" s="172"/>
      <c r="DW692" s="172"/>
      <c r="DX692" s="172"/>
      <c r="DZ692" s="172"/>
      <c r="EA692" s="172"/>
      <c r="EK692" s="172"/>
      <c r="EL692" s="172"/>
      <c r="EM692" s="172"/>
      <c r="EN692" s="172"/>
      <c r="EO692" s="17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  <c r="AMJ692"/>
      <c r="AMK692"/>
      <c r="AML692"/>
      <c r="AMM692"/>
      <c r="AMN692"/>
      <c r="AMO692"/>
      <c r="AMP692"/>
      <c r="AMQ692"/>
      <c r="AMR692"/>
      <c r="AMS692"/>
      <c r="AMT692"/>
      <c r="AMU692"/>
      <c r="AMV692"/>
      <c r="AMW692"/>
      <c r="AMX692"/>
      <c r="AMY692"/>
      <c r="AMZ692"/>
      <c r="ANA692"/>
      <c r="ANB692"/>
      <c r="ANC692"/>
      <c r="AND692"/>
      <c r="ANE692"/>
      <c r="ANF692"/>
      <c r="ANG692"/>
      <c r="ANH692"/>
      <c r="ANI692"/>
      <c r="ANJ692"/>
    </row>
    <row r="693" spans="1:1050" x14ac:dyDescent="0.2">
      <c r="A693" s="694"/>
      <c r="D693" s="172"/>
      <c r="E693" s="172"/>
      <c r="F693" s="172"/>
      <c r="G693" s="172"/>
      <c r="H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  <c r="BA693" s="172"/>
      <c r="BB693" s="172"/>
      <c r="BC693" s="172"/>
      <c r="BD693" s="172"/>
      <c r="BE693" s="172"/>
      <c r="BF693" s="172"/>
      <c r="BG693" s="172"/>
      <c r="BH693" s="172"/>
      <c r="BI693" s="172"/>
      <c r="BJ693" s="172"/>
      <c r="BK693" s="172"/>
      <c r="BL693" s="172"/>
      <c r="BM693" s="172"/>
      <c r="BN693" s="172"/>
      <c r="BO693" s="172"/>
      <c r="BP693" s="172"/>
      <c r="BQ693" s="172"/>
      <c r="BR693" s="172"/>
      <c r="BS693" s="172"/>
      <c r="BT693" s="172"/>
      <c r="BU693" s="172"/>
      <c r="BV693" s="172"/>
      <c r="BW693" s="172"/>
      <c r="BX693" s="172"/>
      <c r="BY693" s="172"/>
      <c r="BZ693" s="172"/>
      <c r="CA693" s="172"/>
      <c r="CB693" s="172"/>
      <c r="CC693" s="172"/>
      <c r="CD693" s="172"/>
      <c r="CE693" s="172"/>
      <c r="CF693" s="172"/>
      <c r="CG693" s="172"/>
      <c r="CH693" s="172"/>
      <c r="CI693" s="172"/>
      <c r="CJ693" s="172"/>
      <c r="CK693" s="172"/>
      <c r="CL693" s="172"/>
      <c r="CM693" s="172"/>
      <c r="CN693" s="172"/>
      <c r="CO693" s="172"/>
      <c r="CP693" s="172"/>
      <c r="CQ693" s="172"/>
      <c r="CR693" s="172"/>
      <c r="CS693" s="172"/>
      <c r="CT693" s="172"/>
      <c r="CU693" s="172"/>
      <c r="DA693" s="172"/>
      <c r="DG693" s="172"/>
      <c r="DI693" s="172"/>
      <c r="DJ693" s="172"/>
      <c r="DK693" s="172"/>
      <c r="DL693" s="172"/>
      <c r="DM693" s="172"/>
      <c r="DN693" s="172"/>
      <c r="DO693" s="172"/>
      <c r="DP693" s="172"/>
      <c r="DQ693" s="172"/>
      <c r="DR693" s="172"/>
      <c r="DS693" s="172"/>
      <c r="DT693" s="172"/>
      <c r="DU693" s="172"/>
      <c r="DV693" s="172"/>
      <c r="DW693" s="172"/>
      <c r="DX693" s="172"/>
      <c r="DZ693" s="172"/>
      <c r="EA693" s="172"/>
      <c r="EK693" s="172"/>
      <c r="EL693" s="172"/>
      <c r="EM693" s="172"/>
      <c r="EN693" s="172"/>
      <c r="EO693" s="172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  <c r="AMJ693"/>
      <c r="AMK693"/>
      <c r="AML693"/>
      <c r="AMM693"/>
      <c r="AMN693"/>
      <c r="AMO693"/>
      <c r="AMP693"/>
      <c r="AMQ693"/>
      <c r="AMR693"/>
      <c r="AMS693"/>
      <c r="AMT693"/>
      <c r="AMU693"/>
      <c r="AMV693"/>
      <c r="AMW693"/>
      <c r="AMX693"/>
      <c r="AMY693"/>
      <c r="AMZ693"/>
      <c r="ANA693"/>
      <c r="ANB693"/>
      <c r="ANC693"/>
      <c r="AND693"/>
      <c r="ANE693"/>
      <c r="ANF693"/>
      <c r="ANG693"/>
      <c r="ANH693"/>
      <c r="ANI693"/>
      <c r="ANJ693"/>
    </row>
    <row r="694" spans="1:1050" x14ac:dyDescent="0.2">
      <c r="A694" s="694"/>
      <c r="D694" s="172"/>
      <c r="E694" s="172"/>
      <c r="F694" s="172"/>
      <c r="G694" s="172"/>
      <c r="H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  <c r="BA694" s="172"/>
      <c r="BB694" s="172"/>
      <c r="BC694" s="172"/>
      <c r="BD694" s="172"/>
      <c r="BE694" s="172"/>
      <c r="BF694" s="172"/>
      <c r="BG694" s="172"/>
      <c r="BH694" s="172"/>
      <c r="BI694" s="172"/>
      <c r="BJ694" s="172"/>
      <c r="BK694" s="172"/>
      <c r="BL694" s="172"/>
      <c r="BM694" s="172"/>
      <c r="BN694" s="172"/>
      <c r="BO694" s="172"/>
      <c r="BP694" s="172"/>
      <c r="BQ694" s="172"/>
      <c r="BR694" s="172"/>
      <c r="BS694" s="172"/>
      <c r="BT694" s="172"/>
      <c r="BU694" s="172"/>
      <c r="BV694" s="172"/>
      <c r="BW694" s="172"/>
      <c r="BX694" s="172"/>
      <c r="BY694" s="172"/>
      <c r="BZ694" s="172"/>
      <c r="CA694" s="172"/>
      <c r="CB694" s="172"/>
      <c r="CC694" s="172"/>
      <c r="CD694" s="172"/>
      <c r="CE694" s="172"/>
      <c r="CF694" s="172"/>
      <c r="CG694" s="172"/>
      <c r="CH694" s="172"/>
      <c r="CI694" s="172"/>
      <c r="CJ694" s="172"/>
      <c r="CK694" s="172"/>
      <c r="CL694" s="172"/>
      <c r="CM694" s="172"/>
      <c r="CN694" s="172"/>
      <c r="CO694" s="172"/>
      <c r="CP694" s="172"/>
      <c r="CQ694" s="172"/>
      <c r="CR694" s="172"/>
      <c r="CS694" s="172"/>
      <c r="CT694" s="172"/>
      <c r="CU694" s="172"/>
      <c r="DA694" s="172"/>
      <c r="DG694" s="172"/>
      <c r="DI694" s="172"/>
      <c r="DJ694" s="172"/>
      <c r="DK694" s="172"/>
      <c r="DL694" s="172"/>
      <c r="DM694" s="172"/>
      <c r="DN694" s="172"/>
      <c r="DO694" s="172"/>
      <c r="DP694" s="172"/>
      <c r="DQ694" s="172"/>
      <c r="DR694" s="172"/>
      <c r="DS694" s="172"/>
      <c r="DT694" s="172"/>
      <c r="DU694" s="172"/>
      <c r="DV694" s="172"/>
      <c r="DW694" s="172"/>
      <c r="DX694" s="172"/>
      <c r="DZ694" s="172"/>
      <c r="EA694" s="172"/>
      <c r="EK694" s="172"/>
      <c r="EL694" s="172"/>
      <c r="EM694" s="172"/>
      <c r="EN694" s="172"/>
      <c r="EO694" s="172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  <c r="AMJ694"/>
      <c r="AMK694"/>
      <c r="AML694"/>
      <c r="AMM694"/>
      <c r="AMN694"/>
      <c r="AMO694"/>
      <c r="AMP694"/>
      <c r="AMQ694"/>
      <c r="AMR694"/>
      <c r="AMS694"/>
      <c r="AMT694"/>
      <c r="AMU694"/>
      <c r="AMV694"/>
      <c r="AMW694"/>
      <c r="AMX694"/>
      <c r="AMY694"/>
      <c r="AMZ694"/>
      <c r="ANA694"/>
      <c r="ANB694"/>
      <c r="ANC694"/>
      <c r="AND694"/>
      <c r="ANE694"/>
      <c r="ANF694"/>
      <c r="ANG694"/>
      <c r="ANH694"/>
      <c r="ANI694"/>
      <c r="ANJ694"/>
    </row>
    <row r="695" spans="1:1050" x14ac:dyDescent="0.2">
      <c r="A695" s="694"/>
      <c r="D695" s="172"/>
      <c r="E695" s="172"/>
      <c r="F695" s="172"/>
      <c r="G695" s="172"/>
      <c r="H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  <c r="BA695" s="172"/>
      <c r="BB695" s="172"/>
      <c r="BC695" s="172"/>
      <c r="BD695" s="172"/>
      <c r="BE695" s="172"/>
      <c r="BF695" s="172"/>
      <c r="BG695" s="172"/>
      <c r="BH695" s="172"/>
      <c r="BI695" s="172"/>
      <c r="BJ695" s="172"/>
      <c r="BK695" s="172"/>
      <c r="BL695" s="172"/>
      <c r="BM695" s="172"/>
      <c r="BN695" s="172"/>
      <c r="BO695" s="172"/>
      <c r="BP695" s="172"/>
      <c r="BQ695" s="172"/>
      <c r="BR695" s="172"/>
      <c r="BS695" s="172"/>
      <c r="BT695" s="172"/>
      <c r="BU695" s="172"/>
      <c r="BV695" s="172"/>
      <c r="BW695" s="172"/>
      <c r="BX695" s="172"/>
      <c r="BY695" s="172"/>
      <c r="BZ695" s="172"/>
      <c r="CA695" s="172"/>
      <c r="CB695" s="172"/>
      <c r="CC695" s="172"/>
      <c r="CD695" s="172"/>
      <c r="CE695" s="172"/>
      <c r="CF695" s="172"/>
      <c r="CG695" s="172"/>
      <c r="CH695" s="172"/>
      <c r="CI695" s="172"/>
      <c r="CJ695" s="172"/>
      <c r="CK695" s="172"/>
      <c r="CL695" s="172"/>
      <c r="CM695" s="172"/>
      <c r="CN695" s="172"/>
      <c r="CO695" s="172"/>
      <c r="CP695" s="172"/>
      <c r="CQ695" s="172"/>
      <c r="CR695" s="172"/>
      <c r="CS695" s="172"/>
      <c r="CT695" s="172"/>
      <c r="CU695" s="172"/>
      <c r="DA695" s="172"/>
      <c r="DG695" s="172"/>
      <c r="DI695" s="172"/>
      <c r="DJ695" s="172"/>
      <c r="DK695" s="172"/>
      <c r="DL695" s="172"/>
      <c r="DM695" s="172"/>
      <c r="DN695" s="172"/>
      <c r="DO695" s="172"/>
      <c r="DP695" s="172"/>
      <c r="DQ695" s="172"/>
      <c r="DR695" s="172"/>
      <c r="DS695" s="172"/>
      <c r="DT695" s="172"/>
      <c r="DU695" s="172"/>
      <c r="DV695" s="172"/>
      <c r="DW695" s="172"/>
      <c r="DX695" s="172"/>
      <c r="DZ695" s="172"/>
      <c r="EA695" s="172"/>
      <c r="EK695" s="172"/>
      <c r="EL695" s="172"/>
      <c r="EM695" s="172"/>
      <c r="EN695" s="172"/>
      <c r="EO695" s="172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  <c r="AMJ695"/>
      <c r="AMK695"/>
      <c r="AML695"/>
      <c r="AMM695"/>
      <c r="AMN695"/>
      <c r="AMO695"/>
      <c r="AMP695"/>
      <c r="AMQ695"/>
      <c r="AMR695"/>
      <c r="AMS695"/>
      <c r="AMT695"/>
      <c r="AMU695"/>
      <c r="AMV695"/>
      <c r="AMW695"/>
      <c r="AMX695"/>
      <c r="AMY695"/>
      <c r="AMZ695"/>
      <c r="ANA695"/>
      <c r="ANB695"/>
      <c r="ANC695"/>
      <c r="AND695"/>
      <c r="ANE695"/>
      <c r="ANF695"/>
      <c r="ANG695"/>
      <c r="ANH695"/>
      <c r="ANI695"/>
      <c r="ANJ695"/>
    </row>
    <row r="696" spans="1:1050" x14ac:dyDescent="0.2">
      <c r="A696" s="694"/>
      <c r="D696" s="172"/>
      <c r="E696" s="172"/>
      <c r="F696" s="172"/>
      <c r="G696" s="172"/>
      <c r="H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2"/>
      <c r="AY696" s="172"/>
      <c r="AZ696" s="172"/>
      <c r="BA696" s="172"/>
      <c r="BB696" s="172"/>
      <c r="BC696" s="172"/>
      <c r="BD696" s="172"/>
      <c r="BE696" s="172"/>
      <c r="BF696" s="172"/>
      <c r="BG696" s="172"/>
      <c r="BH696" s="172"/>
      <c r="BI696" s="172"/>
      <c r="BJ696" s="172"/>
      <c r="BK696" s="172"/>
      <c r="BL696" s="172"/>
      <c r="BM696" s="172"/>
      <c r="BN696" s="172"/>
      <c r="BO696" s="172"/>
      <c r="BP696" s="172"/>
      <c r="BQ696" s="172"/>
      <c r="BR696" s="172"/>
      <c r="BS696" s="172"/>
      <c r="BT696" s="172"/>
      <c r="BU696" s="172"/>
      <c r="BV696" s="172"/>
      <c r="BW696" s="172"/>
      <c r="BX696" s="172"/>
      <c r="BY696" s="172"/>
      <c r="BZ696" s="172"/>
      <c r="CA696" s="172"/>
      <c r="CB696" s="172"/>
      <c r="CC696" s="172"/>
      <c r="CD696" s="172"/>
      <c r="CE696" s="172"/>
      <c r="CF696" s="172"/>
      <c r="CG696" s="172"/>
      <c r="CH696" s="172"/>
      <c r="CI696" s="172"/>
      <c r="CJ696" s="172"/>
      <c r="CK696" s="172"/>
      <c r="CL696" s="172"/>
      <c r="CM696" s="172"/>
      <c r="CN696" s="172"/>
      <c r="CO696" s="172"/>
      <c r="CP696" s="172"/>
      <c r="CQ696" s="172"/>
      <c r="CR696" s="172"/>
      <c r="CS696" s="172"/>
      <c r="CT696" s="172"/>
      <c r="CU696" s="172"/>
      <c r="DA696" s="172"/>
      <c r="DG696" s="172"/>
      <c r="DI696" s="172"/>
      <c r="DJ696" s="172"/>
      <c r="DK696" s="172"/>
      <c r="DL696" s="172"/>
      <c r="DM696" s="172"/>
      <c r="DN696" s="172"/>
      <c r="DO696" s="172"/>
      <c r="DP696" s="172"/>
      <c r="DQ696" s="172"/>
      <c r="DR696" s="172"/>
      <c r="DS696" s="172"/>
      <c r="DT696" s="172"/>
      <c r="DU696" s="172"/>
      <c r="DV696" s="172"/>
      <c r="DW696" s="172"/>
      <c r="DX696" s="172"/>
      <c r="DZ696" s="172"/>
      <c r="EA696" s="172"/>
      <c r="EK696" s="172"/>
      <c r="EL696" s="172"/>
      <c r="EM696" s="172"/>
      <c r="EN696" s="172"/>
      <c r="EO696" s="172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  <c r="AMJ696"/>
      <c r="AMK696"/>
      <c r="AML696"/>
      <c r="AMM696"/>
      <c r="AMN696"/>
      <c r="AMO696"/>
      <c r="AMP696"/>
      <c r="AMQ696"/>
      <c r="AMR696"/>
      <c r="AMS696"/>
      <c r="AMT696"/>
      <c r="AMU696"/>
      <c r="AMV696"/>
      <c r="AMW696"/>
      <c r="AMX696"/>
      <c r="AMY696"/>
      <c r="AMZ696"/>
      <c r="ANA696"/>
      <c r="ANB696"/>
      <c r="ANC696"/>
      <c r="AND696"/>
      <c r="ANE696"/>
      <c r="ANF696"/>
      <c r="ANG696"/>
      <c r="ANH696"/>
      <c r="ANI696"/>
      <c r="ANJ696"/>
    </row>
    <row r="697" spans="1:1050" x14ac:dyDescent="0.2">
      <c r="A697" s="694"/>
      <c r="D697" s="172"/>
      <c r="E697" s="172"/>
      <c r="F697" s="172"/>
      <c r="G697" s="172"/>
      <c r="H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  <c r="BA697" s="172"/>
      <c r="BB697" s="172"/>
      <c r="BC697" s="172"/>
      <c r="BD697" s="172"/>
      <c r="BE697" s="172"/>
      <c r="BF697" s="172"/>
      <c r="BG697" s="172"/>
      <c r="BH697" s="172"/>
      <c r="BI697" s="172"/>
      <c r="BJ697" s="172"/>
      <c r="BK697" s="172"/>
      <c r="BL697" s="172"/>
      <c r="BM697" s="172"/>
      <c r="BN697" s="172"/>
      <c r="BO697" s="172"/>
      <c r="BP697" s="172"/>
      <c r="BQ697" s="172"/>
      <c r="BR697" s="172"/>
      <c r="BS697" s="172"/>
      <c r="BT697" s="172"/>
      <c r="BU697" s="172"/>
      <c r="BV697" s="172"/>
      <c r="BW697" s="172"/>
      <c r="BX697" s="172"/>
      <c r="BY697" s="172"/>
      <c r="BZ697" s="172"/>
      <c r="CA697" s="172"/>
      <c r="CB697" s="172"/>
      <c r="CC697" s="172"/>
      <c r="CD697" s="172"/>
      <c r="CE697" s="172"/>
      <c r="CF697" s="172"/>
      <c r="CG697" s="172"/>
      <c r="CH697" s="172"/>
      <c r="CI697" s="172"/>
      <c r="CJ697" s="172"/>
      <c r="CK697" s="172"/>
      <c r="CL697" s="172"/>
      <c r="CM697" s="172"/>
      <c r="CN697" s="172"/>
      <c r="CO697" s="172"/>
      <c r="CP697" s="172"/>
      <c r="CQ697" s="172"/>
      <c r="CR697" s="172"/>
      <c r="CS697" s="172"/>
      <c r="CT697" s="172"/>
      <c r="CU697" s="172"/>
      <c r="DA697" s="172"/>
      <c r="DG697" s="172"/>
      <c r="DI697" s="172"/>
      <c r="DJ697" s="172"/>
      <c r="DK697" s="172"/>
      <c r="DL697" s="172"/>
      <c r="DM697" s="172"/>
      <c r="DN697" s="172"/>
      <c r="DO697" s="172"/>
      <c r="DP697" s="172"/>
      <c r="DQ697" s="172"/>
      <c r="DR697" s="172"/>
      <c r="DS697" s="172"/>
      <c r="DT697" s="172"/>
      <c r="DU697" s="172"/>
      <c r="DV697" s="172"/>
      <c r="DW697" s="172"/>
      <c r="DX697" s="172"/>
      <c r="DZ697" s="172"/>
      <c r="EA697" s="172"/>
      <c r="EK697" s="172"/>
      <c r="EL697" s="172"/>
      <c r="EM697" s="172"/>
      <c r="EN697" s="172"/>
      <c r="EO697" s="172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  <c r="AMJ697"/>
      <c r="AMK697"/>
      <c r="AML697"/>
      <c r="AMM697"/>
      <c r="AMN697"/>
      <c r="AMO697"/>
      <c r="AMP697"/>
      <c r="AMQ697"/>
      <c r="AMR697"/>
      <c r="AMS697"/>
      <c r="AMT697"/>
      <c r="AMU697"/>
      <c r="AMV697"/>
      <c r="AMW697"/>
      <c r="AMX697"/>
      <c r="AMY697"/>
      <c r="AMZ697"/>
      <c r="ANA697"/>
      <c r="ANB697"/>
      <c r="ANC697"/>
      <c r="AND697"/>
      <c r="ANE697"/>
      <c r="ANF697"/>
      <c r="ANG697"/>
      <c r="ANH697"/>
      <c r="ANI697"/>
      <c r="ANJ697"/>
    </row>
    <row r="698" spans="1:1050" x14ac:dyDescent="0.2">
      <c r="A698" s="694"/>
      <c r="D698" s="172"/>
      <c r="E698" s="172"/>
      <c r="F698" s="172"/>
      <c r="G698" s="172"/>
      <c r="H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2"/>
      <c r="AY698" s="172"/>
      <c r="AZ698" s="172"/>
      <c r="BA698" s="172"/>
      <c r="BB698" s="172"/>
      <c r="BC698" s="172"/>
      <c r="BD698" s="172"/>
      <c r="BE698" s="172"/>
      <c r="BF698" s="172"/>
      <c r="BG698" s="172"/>
      <c r="BH698" s="172"/>
      <c r="BI698" s="172"/>
      <c r="BJ698" s="172"/>
      <c r="BK698" s="172"/>
      <c r="BL698" s="172"/>
      <c r="BM698" s="172"/>
      <c r="BN698" s="172"/>
      <c r="BO698" s="172"/>
      <c r="BP698" s="172"/>
      <c r="BQ698" s="172"/>
      <c r="BR698" s="172"/>
      <c r="BS698" s="172"/>
      <c r="BT698" s="172"/>
      <c r="BU698" s="172"/>
      <c r="BV698" s="172"/>
      <c r="BW698" s="172"/>
      <c r="BX698" s="172"/>
      <c r="BY698" s="172"/>
      <c r="BZ698" s="172"/>
      <c r="CA698" s="172"/>
      <c r="CB698" s="172"/>
      <c r="CC698" s="172"/>
      <c r="CD698" s="172"/>
      <c r="CE698" s="172"/>
      <c r="CF698" s="172"/>
      <c r="CG698" s="172"/>
      <c r="CH698" s="172"/>
      <c r="CI698" s="172"/>
      <c r="CJ698" s="172"/>
      <c r="CK698" s="172"/>
      <c r="CL698" s="172"/>
      <c r="CM698" s="172"/>
      <c r="CN698" s="172"/>
      <c r="CO698" s="172"/>
      <c r="CP698" s="172"/>
      <c r="CQ698" s="172"/>
      <c r="CR698" s="172"/>
      <c r="CS698" s="172"/>
      <c r="CT698" s="172"/>
      <c r="CU698" s="172"/>
      <c r="DA698" s="172"/>
      <c r="DG698" s="172"/>
      <c r="DI698" s="172"/>
      <c r="DJ698" s="172"/>
      <c r="DK698" s="172"/>
      <c r="DL698" s="172"/>
      <c r="DM698" s="172"/>
      <c r="DN698" s="172"/>
      <c r="DO698" s="172"/>
      <c r="DP698" s="172"/>
      <c r="DQ698" s="172"/>
      <c r="DR698" s="172"/>
      <c r="DS698" s="172"/>
      <c r="DT698" s="172"/>
      <c r="DU698" s="172"/>
      <c r="DV698" s="172"/>
      <c r="DW698" s="172"/>
      <c r="DX698" s="172"/>
      <c r="DZ698" s="172"/>
      <c r="EA698" s="172"/>
      <c r="EK698" s="172"/>
      <c r="EL698" s="172"/>
      <c r="EM698" s="172"/>
      <c r="EN698" s="172"/>
      <c r="EO698" s="172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  <c r="AMJ698"/>
      <c r="AMK698"/>
      <c r="AML698"/>
      <c r="AMM698"/>
      <c r="AMN698"/>
      <c r="AMO698"/>
      <c r="AMP698"/>
      <c r="AMQ698"/>
      <c r="AMR698"/>
      <c r="AMS698"/>
      <c r="AMT698"/>
      <c r="AMU698"/>
      <c r="AMV698"/>
      <c r="AMW698"/>
      <c r="AMX698"/>
      <c r="AMY698"/>
      <c r="AMZ698"/>
      <c r="ANA698"/>
      <c r="ANB698"/>
      <c r="ANC698"/>
      <c r="AND698"/>
      <c r="ANE698"/>
      <c r="ANF698"/>
      <c r="ANG698"/>
      <c r="ANH698"/>
      <c r="ANI698"/>
      <c r="ANJ698"/>
    </row>
    <row r="699" spans="1:1050" x14ac:dyDescent="0.2">
      <c r="A699" s="694"/>
      <c r="D699" s="172"/>
      <c r="E699" s="172"/>
      <c r="F699" s="172"/>
      <c r="G699" s="172"/>
      <c r="H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  <c r="BA699" s="172"/>
      <c r="BB699" s="172"/>
      <c r="BC699" s="172"/>
      <c r="BD699" s="172"/>
      <c r="BE699" s="172"/>
      <c r="BF699" s="172"/>
      <c r="BG699" s="172"/>
      <c r="BH699" s="172"/>
      <c r="BI699" s="172"/>
      <c r="BJ699" s="172"/>
      <c r="BK699" s="172"/>
      <c r="BL699" s="172"/>
      <c r="BM699" s="172"/>
      <c r="BN699" s="172"/>
      <c r="BO699" s="172"/>
      <c r="BP699" s="172"/>
      <c r="BQ699" s="172"/>
      <c r="BR699" s="172"/>
      <c r="BS699" s="172"/>
      <c r="BT699" s="172"/>
      <c r="BU699" s="172"/>
      <c r="BV699" s="172"/>
      <c r="BW699" s="172"/>
      <c r="BX699" s="172"/>
      <c r="BY699" s="172"/>
      <c r="BZ699" s="172"/>
      <c r="CA699" s="172"/>
      <c r="CB699" s="172"/>
      <c r="CC699" s="172"/>
      <c r="CD699" s="172"/>
      <c r="CE699" s="172"/>
      <c r="CF699" s="172"/>
      <c r="CG699" s="172"/>
      <c r="CH699" s="172"/>
      <c r="CI699" s="172"/>
      <c r="CJ699" s="172"/>
      <c r="CK699" s="172"/>
      <c r="CL699" s="172"/>
      <c r="CM699" s="172"/>
      <c r="CN699" s="172"/>
      <c r="CO699" s="172"/>
      <c r="CP699" s="172"/>
      <c r="CQ699" s="172"/>
      <c r="CR699" s="172"/>
      <c r="CS699" s="172"/>
      <c r="CT699" s="172"/>
      <c r="CU699" s="172"/>
      <c r="DA699" s="172"/>
      <c r="DG699" s="172"/>
      <c r="DI699" s="172"/>
      <c r="DJ699" s="172"/>
      <c r="DK699" s="172"/>
      <c r="DL699" s="172"/>
      <c r="DM699" s="172"/>
      <c r="DN699" s="172"/>
      <c r="DO699" s="172"/>
      <c r="DP699" s="172"/>
      <c r="DQ699" s="172"/>
      <c r="DR699" s="172"/>
      <c r="DS699" s="172"/>
      <c r="DT699" s="172"/>
      <c r="DU699" s="172"/>
      <c r="DV699" s="172"/>
      <c r="DW699" s="172"/>
      <c r="DX699" s="172"/>
      <c r="DZ699" s="172"/>
      <c r="EA699" s="172"/>
      <c r="EK699" s="172"/>
      <c r="EL699" s="172"/>
      <c r="EM699" s="172"/>
      <c r="EN699" s="172"/>
      <c r="EO699" s="172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  <c r="AMJ699"/>
      <c r="AMK699"/>
      <c r="AML699"/>
      <c r="AMM699"/>
      <c r="AMN699"/>
      <c r="AMO699"/>
      <c r="AMP699"/>
      <c r="AMQ699"/>
      <c r="AMR699"/>
      <c r="AMS699"/>
      <c r="AMT699"/>
      <c r="AMU699"/>
      <c r="AMV699"/>
      <c r="AMW699"/>
      <c r="AMX699"/>
      <c r="AMY699"/>
      <c r="AMZ699"/>
      <c r="ANA699"/>
      <c r="ANB699"/>
      <c r="ANC699"/>
      <c r="AND699"/>
      <c r="ANE699"/>
      <c r="ANF699"/>
      <c r="ANG699"/>
      <c r="ANH699"/>
      <c r="ANI699"/>
      <c r="ANJ699"/>
    </row>
    <row r="700" spans="1:1050" x14ac:dyDescent="0.2">
      <c r="A700" s="694"/>
      <c r="D700" s="172"/>
      <c r="E700" s="172"/>
      <c r="F700" s="172"/>
      <c r="G700" s="172"/>
      <c r="H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2"/>
      <c r="AY700" s="172"/>
      <c r="AZ700" s="172"/>
      <c r="BA700" s="172"/>
      <c r="BB700" s="172"/>
      <c r="BC700" s="172"/>
      <c r="BD700" s="172"/>
      <c r="BE700" s="172"/>
      <c r="BF700" s="172"/>
      <c r="BG700" s="172"/>
      <c r="BH700" s="172"/>
      <c r="BI700" s="172"/>
      <c r="BJ700" s="172"/>
      <c r="BK700" s="172"/>
      <c r="BL700" s="172"/>
      <c r="BM700" s="172"/>
      <c r="BN700" s="172"/>
      <c r="BO700" s="172"/>
      <c r="BP700" s="172"/>
      <c r="BQ700" s="172"/>
      <c r="BR700" s="172"/>
      <c r="BS700" s="172"/>
      <c r="BT700" s="172"/>
      <c r="BU700" s="172"/>
      <c r="BV700" s="172"/>
      <c r="BW700" s="172"/>
      <c r="BX700" s="172"/>
      <c r="BY700" s="172"/>
      <c r="BZ700" s="172"/>
      <c r="CA700" s="172"/>
      <c r="CB700" s="172"/>
      <c r="CC700" s="172"/>
      <c r="CD700" s="172"/>
      <c r="CE700" s="172"/>
      <c r="CF700" s="172"/>
      <c r="CG700" s="172"/>
      <c r="CH700" s="172"/>
      <c r="CI700" s="172"/>
      <c r="CJ700" s="172"/>
      <c r="CK700" s="172"/>
      <c r="CL700" s="172"/>
      <c r="CM700" s="172"/>
      <c r="CN700" s="172"/>
      <c r="CO700" s="172"/>
      <c r="CP700" s="172"/>
      <c r="CQ700" s="172"/>
      <c r="CR700" s="172"/>
      <c r="CS700" s="172"/>
      <c r="CT700" s="172"/>
      <c r="CU700" s="172"/>
      <c r="DA700" s="172"/>
      <c r="DG700" s="172"/>
      <c r="DI700" s="172"/>
      <c r="DJ700" s="172"/>
      <c r="DK700" s="172"/>
      <c r="DL700" s="172"/>
      <c r="DM700" s="172"/>
      <c r="DN700" s="172"/>
      <c r="DO700" s="172"/>
      <c r="DP700" s="172"/>
      <c r="DQ700" s="172"/>
      <c r="DR700" s="172"/>
      <c r="DS700" s="172"/>
      <c r="DT700" s="172"/>
      <c r="DU700" s="172"/>
      <c r="DV700" s="172"/>
      <c r="DW700" s="172"/>
      <c r="DX700" s="172"/>
      <c r="DZ700" s="172"/>
      <c r="EA700" s="172"/>
      <c r="EK700" s="172"/>
      <c r="EL700" s="172"/>
      <c r="EM700" s="172"/>
      <c r="EN700" s="172"/>
      <c r="EO700" s="172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  <c r="AMK700"/>
      <c r="AML700"/>
      <c r="AMM700"/>
      <c r="AMN700"/>
      <c r="AMO700"/>
      <c r="AMP700"/>
      <c r="AMQ700"/>
      <c r="AMR700"/>
      <c r="AMS700"/>
      <c r="AMT700"/>
      <c r="AMU700"/>
      <c r="AMV700"/>
      <c r="AMW700"/>
      <c r="AMX700"/>
      <c r="AMY700"/>
      <c r="AMZ700"/>
      <c r="ANA700"/>
      <c r="ANB700"/>
      <c r="ANC700"/>
      <c r="AND700"/>
      <c r="ANE700"/>
      <c r="ANF700"/>
      <c r="ANG700"/>
      <c r="ANH700"/>
      <c r="ANI700"/>
      <c r="ANJ700"/>
    </row>
    <row r="701" spans="1:1050" x14ac:dyDescent="0.2">
      <c r="A701" s="694"/>
      <c r="D701" s="172"/>
      <c r="E701" s="172"/>
      <c r="F701" s="172"/>
      <c r="G701" s="172"/>
      <c r="H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  <c r="BA701" s="172"/>
      <c r="BB701" s="172"/>
      <c r="BC701" s="172"/>
      <c r="BD701" s="172"/>
      <c r="BE701" s="172"/>
      <c r="BF701" s="172"/>
      <c r="BG701" s="172"/>
      <c r="BH701" s="172"/>
      <c r="BI701" s="172"/>
      <c r="BJ701" s="172"/>
      <c r="BK701" s="172"/>
      <c r="BL701" s="172"/>
      <c r="BM701" s="172"/>
      <c r="BN701" s="172"/>
      <c r="BO701" s="172"/>
      <c r="BP701" s="172"/>
      <c r="BQ701" s="172"/>
      <c r="BR701" s="172"/>
      <c r="BS701" s="172"/>
      <c r="BT701" s="172"/>
      <c r="BU701" s="172"/>
      <c r="BV701" s="172"/>
      <c r="BW701" s="172"/>
      <c r="BX701" s="172"/>
      <c r="BY701" s="172"/>
      <c r="BZ701" s="172"/>
      <c r="CA701" s="172"/>
      <c r="CB701" s="172"/>
      <c r="CC701" s="172"/>
      <c r="CD701" s="172"/>
      <c r="CE701" s="172"/>
      <c r="CF701" s="172"/>
      <c r="CG701" s="172"/>
      <c r="CH701" s="172"/>
      <c r="CI701" s="172"/>
      <c r="CJ701" s="172"/>
      <c r="CK701" s="172"/>
      <c r="CL701" s="172"/>
      <c r="CM701" s="172"/>
      <c r="CN701" s="172"/>
      <c r="CO701" s="172"/>
      <c r="CP701" s="172"/>
      <c r="CQ701" s="172"/>
      <c r="CR701" s="172"/>
      <c r="CS701" s="172"/>
      <c r="CT701" s="172"/>
      <c r="CU701" s="172"/>
      <c r="DA701" s="172"/>
      <c r="DG701" s="172"/>
      <c r="DI701" s="172"/>
      <c r="DJ701" s="172"/>
      <c r="DK701" s="172"/>
      <c r="DL701" s="172"/>
      <c r="DM701" s="172"/>
      <c r="DN701" s="172"/>
      <c r="DO701" s="172"/>
      <c r="DP701" s="172"/>
      <c r="DQ701" s="172"/>
      <c r="DR701" s="172"/>
      <c r="DS701" s="172"/>
      <c r="DT701" s="172"/>
      <c r="DU701" s="172"/>
      <c r="DV701" s="172"/>
      <c r="DW701" s="172"/>
      <c r="DX701" s="172"/>
      <c r="DZ701" s="172"/>
      <c r="EA701" s="172"/>
      <c r="EK701" s="172"/>
      <c r="EL701" s="172"/>
      <c r="EM701" s="172"/>
      <c r="EN701" s="172"/>
      <c r="EO701" s="172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  <c r="AMK701"/>
      <c r="AML701"/>
      <c r="AMM701"/>
      <c r="AMN701"/>
      <c r="AMO701"/>
      <c r="AMP701"/>
      <c r="AMQ701"/>
      <c r="AMR701"/>
      <c r="AMS701"/>
      <c r="AMT701"/>
      <c r="AMU701"/>
      <c r="AMV701"/>
      <c r="AMW701"/>
      <c r="AMX701"/>
      <c r="AMY701"/>
      <c r="AMZ701"/>
      <c r="ANA701"/>
      <c r="ANB701"/>
      <c r="ANC701"/>
      <c r="AND701"/>
      <c r="ANE701"/>
      <c r="ANF701"/>
      <c r="ANG701"/>
      <c r="ANH701"/>
      <c r="ANI701"/>
      <c r="ANJ701"/>
    </row>
    <row r="702" spans="1:1050" x14ac:dyDescent="0.2">
      <c r="A702" s="694"/>
      <c r="D702" s="172"/>
      <c r="E702" s="172"/>
      <c r="F702" s="172"/>
      <c r="G702" s="172"/>
      <c r="H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  <c r="BA702" s="172"/>
      <c r="BB702" s="172"/>
      <c r="BC702" s="172"/>
      <c r="BD702" s="172"/>
      <c r="BE702" s="172"/>
      <c r="BF702" s="172"/>
      <c r="BG702" s="172"/>
      <c r="BH702" s="172"/>
      <c r="BI702" s="172"/>
      <c r="BJ702" s="172"/>
      <c r="BK702" s="172"/>
      <c r="BL702" s="172"/>
      <c r="BM702" s="172"/>
      <c r="BN702" s="172"/>
      <c r="BO702" s="172"/>
      <c r="BP702" s="172"/>
      <c r="BQ702" s="172"/>
      <c r="BR702" s="172"/>
      <c r="BS702" s="172"/>
      <c r="BT702" s="172"/>
      <c r="BU702" s="172"/>
      <c r="BV702" s="172"/>
      <c r="BW702" s="172"/>
      <c r="BX702" s="172"/>
      <c r="BY702" s="172"/>
      <c r="BZ702" s="172"/>
      <c r="CA702" s="172"/>
      <c r="CB702" s="172"/>
      <c r="CC702" s="172"/>
      <c r="CD702" s="172"/>
      <c r="CE702" s="172"/>
      <c r="CF702" s="172"/>
      <c r="CG702" s="172"/>
      <c r="CH702" s="172"/>
      <c r="CI702" s="172"/>
      <c r="CJ702" s="172"/>
      <c r="CK702" s="172"/>
      <c r="CL702" s="172"/>
      <c r="CM702" s="172"/>
      <c r="CN702" s="172"/>
      <c r="CO702" s="172"/>
      <c r="CP702" s="172"/>
      <c r="CQ702" s="172"/>
      <c r="CR702" s="172"/>
      <c r="CS702" s="172"/>
      <c r="CT702" s="172"/>
      <c r="CU702" s="172"/>
      <c r="DA702" s="172"/>
      <c r="DG702" s="172"/>
      <c r="DI702" s="172"/>
      <c r="DJ702" s="172"/>
      <c r="DK702" s="172"/>
      <c r="DL702" s="172"/>
      <c r="DM702" s="172"/>
      <c r="DN702" s="172"/>
      <c r="DO702" s="172"/>
      <c r="DP702" s="172"/>
      <c r="DQ702" s="172"/>
      <c r="DR702" s="172"/>
      <c r="DS702" s="172"/>
      <c r="DT702" s="172"/>
      <c r="DU702" s="172"/>
      <c r="DV702" s="172"/>
      <c r="DW702" s="172"/>
      <c r="DX702" s="172"/>
      <c r="DZ702" s="172"/>
      <c r="EA702" s="172"/>
      <c r="EK702" s="172"/>
      <c r="EL702" s="172"/>
      <c r="EM702" s="172"/>
      <c r="EN702" s="172"/>
      <c r="EO702" s="17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  <c r="AMJ702"/>
      <c r="AMK702"/>
      <c r="AML702"/>
      <c r="AMM702"/>
      <c r="AMN702"/>
      <c r="AMO702"/>
      <c r="AMP702"/>
      <c r="AMQ702"/>
      <c r="AMR702"/>
      <c r="AMS702"/>
      <c r="AMT702"/>
      <c r="AMU702"/>
      <c r="AMV702"/>
      <c r="AMW702"/>
      <c r="AMX702"/>
      <c r="AMY702"/>
      <c r="AMZ702"/>
      <c r="ANA702"/>
      <c r="ANB702"/>
      <c r="ANC702"/>
      <c r="AND702"/>
      <c r="ANE702"/>
      <c r="ANF702"/>
      <c r="ANG702"/>
      <c r="ANH702"/>
      <c r="ANI702"/>
      <c r="ANJ702"/>
    </row>
    <row r="703" spans="1:1050" x14ac:dyDescent="0.2">
      <c r="A703" s="694"/>
      <c r="D703" s="172"/>
      <c r="E703" s="172"/>
      <c r="F703" s="172"/>
      <c r="G703" s="172"/>
      <c r="H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  <c r="BA703" s="172"/>
      <c r="BB703" s="172"/>
      <c r="BC703" s="172"/>
      <c r="BD703" s="172"/>
      <c r="BE703" s="172"/>
      <c r="BF703" s="172"/>
      <c r="BG703" s="172"/>
      <c r="BH703" s="172"/>
      <c r="BI703" s="172"/>
      <c r="BJ703" s="172"/>
      <c r="BK703" s="172"/>
      <c r="BL703" s="172"/>
      <c r="BM703" s="172"/>
      <c r="BN703" s="172"/>
      <c r="BO703" s="172"/>
      <c r="BP703" s="172"/>
      <c r="BQ703" s="172"/>
      <c r="BR703" s="172"/>
      <c r="BS703" s="172"/>
      <c r="BT703" s="172"/>
      <c r="BU703" s="172"/>
      <c r="BV703" s="172"/>
      <c r="BW703" s="172"/>
      <c r="BX703" s="172"/>
      <c r="BY703" s="172"/>
      <c r="BZ703" s="172"/>
      <c r="CA703" s="172"/>
      <c r="CB703" s="172"/>
      <c r="CC703" s="172"/>
      <c r="CD703" s="172"/>
      <c r="CE703" s="172"/>
      <c r="CF703" s="172"/>
      <c r="CG703" s="172"/>
      <c r="CH703" s="172"/>
      <c r="CI703" s="172"/>
      <c r="CJ703" s="172"/>
      <c r="CK703" s="172"/>
      <c r="CL703" s="172"/>
      <c r="CM703" s="172"/>
      <c r="CN703" s="172"/>
      <c r="CO703" s="172"/>
      <c r="CP703" s="172"/>
      <c r="CQ703" s="172"/>
      <c r="CR703" s="172"/>
      <c r="CS703" s="172"/>
      <c r="CT703" s="172"/>
      <c r="CU703" s="172"/>
      <c r="DA703" s="172"/>
      <c r="DG703" s="172"/>
      <c r="DI703" s="172"/>
      <c r="DJ703" s="172"/>
      <c r="DK703" s="172"/>
      <c r="DL703" s="172"/>
      <c r="DM703" s="172"/>
      <c r="DN703" s="172"/>
      <c r="DO703" s="172"/>
      <c r="DP703" s="172"/>
      <c r="DQ703" s="172"/>
      <c r="DR703" s="172"/>
      <c r="DS703" s="172"/>
      <c r="DT703" s="172"/>
      <c r="DU703" s="172"/>
      <c r="DV703" s="172"/>
      <c r="DW703" s="172"/>
      <c r="DX703" s="172"/>
      <c r="DZ703" s="172"/>
      <c r="EA703" s="172"/>
      <c r="EK703" s="172"/>
      <c r="EL703" s="172"/>
      <c r="EM703" s="172"/>
      <c r="EN703" s="172"/>
      <c r="EO703" s="172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  <c r="AMJ703"/>
      <c r="AMK703"/>
      <c r="AML703"/>
      <c r="AMM703"/>
      <c r="AMN703"/>
      <c r="AMO703"/>
      <c r="AMP703"/>
      <c r="AMQ703"/>
      <c r="AMR703"/>
      <c r="AMS703"/>
      <c r="AMT703"/>
      <c r="AMU703"/>
      <c r="AMV703"/>
      <c r="AMW703"/>
      <c r="AMX703"/>
      <c r="AMY703"/>
      <c r="AMZ703"/>
      <c r="ANA703"/>
      <c r="ANB703"/>
      <c r="ANC703"/>
      <c r="AND703"/>
      <c r="ANE703"/>
      <c r="ANF703"/>
      <c r="ANG703"/>
      <c r="ANH703"/>
      <c r="ANI703"/>
      <c r="ANJ703"/>
    </row>
    <row r="704" spans="1:1050" x14ac:dyDescent="0.2">
      <c r="A704" s="694"/>
      <c r="D704" s="172"/>
      <c r="E704" s="172"/>
      <c r="F704" s="172"/>
      <c r="G704" s="172"/>
      <c r="H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  <c r="BA704" s="172"/>
      <c r="BB704" s="172"/>
      <c r="BC704" s="172"/>
      <c r="BD704" s="172"/>
      <c r="BE704" s="172"/>
      <c r="BF704" s="172"/>
      <c r="BG704" s="172"/>
      <c r="BH704" s="172"/>
      <c r="BI704" s="172"/>
      <c r="BJ704" s="172"/>
      <c r="BK704" s="172"/>
      <c r="BL704" s="172"/>
      <c r="BM704" s="172"/>
      <c r="BN704" s="172"/>
      <c r="BO704" s="172"/>
      <c r="BP704" s="172"/>
      <c r="BQ704" s="172"/>
      <c r="BR704" s="172"/>
      <c r="BS704" s="172"/>
      <c r="BT704" s="172"/>
      <c r="BU704" s="172"/>
      <c r="BV704" s="172"/>
      <c r="BW704" s="172"/>
      <c r="BX704" s="172"/>
      <c r="BY704" s="172"/>
      <c r="BZ704" s="172"/>
      <c r="CA704" s="172"/>
      <c r="CB704" s="172"/>
      <c r="CC704" s="172"/>
      <c r="CD704" s="172"/>
      <c r="CE704" s="172"/>
      <c r="CF704" s="172"/>
      <c r="CG704" s="172"/>
      <c r="CH704" s="172"/>
      <c r="CI704" s="172"/>
      <c r="CJ704" s="172"/>
      <c r="CK704" s="172"/>
      <c r="CL704" s="172"/>
      <c r="CM704" s="172"/>
      <c r="CN704" s="172"/>
      <c r="CO704" s="172"/>
      <c r="CP704" s="172"/>
      <c r="CQ704" s="172"/>
      <c r="CR704" s="172"/>
      <c r="CS704" s="172"/>
      <c r="CT704" s="172"/>
      <c r="CU704" s="172"/>
      <c r="DA704" s="172"/>
      <c r="DG704" s="172"/>
      <c r="DI704" s="172"/>
      <c r="DJ704" s="172"/>
      <c r="DK704" s="172"/>
      <c r="DL704" s="172"/>
      <c r="DM704" s="172"/>
      <c r="DN704" s="172"/>
      <c r="DO704" s="172"/>
      <c r="DP704" s="172"/>
      <c r="DQ704" s="172"/>
      <c r="DR704" s="172"/>
      <c r="DS704" s="172"/>
      <c r="DT704" s="172"/>
      <c r="DU704" s="172"/>
      <c r="DV704" s="172"/>
      <c r="DW704" s="172"/>
      <c r="DX704" s="172"/>
      <c r="DZ704" s="172"/>
      <c r="EA704" s="172"/>
      <c r="EK704" s="172"/>
      <c r="EL704" s="172"/>
      <c r="EM704" s="172"/>
      <c r="EN704" s="172"/>
      <c r="EO704" s="172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  <c r="AMJ704"/>
      <c r="AMK704"/>
      <c r="AML704"/>
      <c r="AMM704"/>
      <c r="AMN704"/>
      <c r="AMO704"/>
      <c r="AMP704"/>
      <c r="AMQ704"/>
      <c r="AMR704"/>
      <c r="AMS704"/>
      <c r="AMT704"/>
      <c r="AMU704"/>
      <c r="AMV704"/>
      <c r="AMW704"/>
      <c r="AMX704"/>
      <c r="AMY704"/>
      <c r="AMZ704"/>
      <c r="ANA704"/>
      <c r="ANB704"/>
      <c r="ANC704"/>
      <c r="AND704"/>
      <c r="ANE704"/>
      <c r="ANF704"/>
      <c r="ANG704"/>
      <c r="ANH704"/>
      <c r="ANI704"/>
      <c r="ANJ704"/>
    </row>
    <row r="705" spans="1:1050" x14ac:dyDescent="0.2">
      <c r="A705" s="694"/>
      <c r="D705" s="172"/>
      <c r="E705" s="172"/>
      <c r="F705" s="172"/>
      <c r="G705" s="172"/>
      <c r="H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  <c r="BA705" s="172"/>
      <c r="BB705" s="172"/>
      <c r="BC705" s="172"/>
      <c r="BD705" s="172"/>
      <c r="BE705" s="172"/>
      <c r="BF705" s="172"/>
      <c r="BG705" s="172"/>
      <c r="BH705" s="172"/>
      <c r="BI705" s="172"/>
      <c r="BJ705" s="172"/>
      <c r="BK705" s="172"/>
      <c r="BL705" s="172"/>
      <c r="BM705" s="172"/>
      <c r="BN705" s="172"/>
      <c r="BO705" s="172"/>
      <c r="BP705" s="172"/>
      <c r="BQ705" s="172"/>
      <c r="BR705" s="172"/>
      <c r="BS705" s="172"/>
      <c r="BT705" s="172"/>
      <c r="BU705" s="172"/>
      <c r="BV705" s="172"/>
      <c r="BW705" s="172"/>
      <c r="BX705" s="172"/>
      <c r="BY705" s="172"/>
      <c r="BZ705" s="172"/>
      <c r="CA705" s="172"/>
      <c r="CB705" s="172"/>
      <c r="CC705" s="172"/>
      <c r="CD705" s="172"/>
      <c r="CE705" s="172"/>
      <c r="CF705" s="172"/>
      <c r="CG705" s="172"/>
      <c r="CH705" s="172"/>
      <c r="CI705" s="172"/>
      <c r="CJ705" s="172"/>
      <c r="CK705" s="172"/>
      <c r="CL705" s="172"/>
      <c r="CM705" s="172"/>
      <c r="CN705" s="172"/>
      <c r="CO705" s="172"/>
      <c r="CP705" s="172"/>
      <c r="CQ705" s="172"/>
      <c r="CR705" s="172"/>
      <c r="CS705" s="172"/>
      <c r="CT705" s="172"/>
      <c r="CU705" s="172"/>
      <c r="DA705" s="172"/>
      <c r="DG705" s="172"/>
      <c r="DI705" s="172"/>
      <c r="DJ705" s="172"/>
      <c r="DK705" s="172"/>
      <c r="DL705" s="172"/>
      <c r="DM705" s="172"/>
      <c r="DN705" s="172"/>
      <c r="DO705" s="172"/>
      <c r="DP705" s="172"/>
      <c r="DQ705" s="172"/>
      <c r="DR705" s="172"/>
      <c r="DS705" s="172"/>
      <c r="DT705" s="172"/>
      <c r="DU705" s="172"/>
      <c r="DV705" s="172"/>
      <c r="DW705" s="172"/>
      <c r="DX705" s="172"/>
      <c r="DZ705" s="172"/>
      <c r="EA705" s="172"/>
      <c r="EK705" s="172"/>
      <c r="EL705" s="172"/>
      <c r="EM705" s="172"/>
      <c r="EN705" s="172"/>
      <c r="EO705" s="172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  <c r="AMJ705"/>
      <c r="AMK705"/>
      <c r="AML705"/>
      <c r="AMM705"/>
      <c r="AMN705"/>
      <c r="AMO705"/>
      <c r="AMP705"/>
      <c r="AMQ705"/>
      <c r="AMR705"/>
      <c r="AMS705"/>
      <c r="AMT705"/>
      <c r="AMU705"/>
      <c r="AMV705"/>
      <c r="AMW705"/>
      <c r="AMX705"/>
      <c r="AMY705"/>
      <c r="AMZ705"/>
      <c r="ANA705"/>
      <c r="ANB705"/>
      <c r="ANC705"/>
      <c r="AND705"/>
      <c r="ANE705"/>
      <c r="ANF705"/>
      <c r="ANG705"/>
      <c r="ANH705"/>
      <c r="ANI705"/>
      <c r="ANJ705"/>
    </row>
    <row r="706" spans="1:1050" x14ac:dyDescent="0.2">
      <c r="A706" s="694"/>
      <c r="D706" s="172"/>
      <c r="E706" s="172"/>
      <c r="F706" s="172"/>
      <c r="G706" s="172"/>
      <c r="H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  <c r="BA706" s="172"/>
      <c r="BB706" s="172"/>
      <c r="BC706" s="172"/>
      <c r="BD706" s="172"/>
      <c r="BE706" s="172"/>
      <c r="BF706" s="172"/>
      <c r="BG706" s="172"/>
      <c r="BH706" s="172"/>
      <c r="BI706" s="172"/>
      <c r="BJ706" s="172"/>
      <c r="BK706" s="172"/>
      <c r="BL706" s="172"/>
      <c r="BM706" s="172"/>
      <c r="BN706" s="172"/>
      <c r="BO706" s="172"/>
      <c r="BP706" s="172"/>
      <c r="BQ706" s="172"/>
      <c r="BR706" s="172"/>
      <c r="BS706" s="172"/>
      <c r="BT706" s="172"/>
      <c r="BU706" s="172"/>
      <c r="BV706" s="172"/>
      <c r="BW706" s="172"/>
      <c r="BX706" s="172"/>
      <c r="BY706" s="172"/>
      <c r="BZ706" s="172"/>
      <c r="CA706" s="172"/>
      <c r="CB706" s="172"/>
      <c r="CC706" s="172"/>
      <c r="CD706" s="172"/>
      <c r="CE706" s="172"/>
      <c r="CF706" s="172"/>
      <c r="CG706" s="172"/>
      <c r="CH706" s="172"/>
      <c r="CI706" s="172"/>
      <c r="CJ706" s="172"/>
      <c r="CK706" s="172"/>
      <c r="CL706" s="172"/>
      <c r="CM706" s="172"/>
      <c r="CN706" s="172"/>
      <c r="CO706" s="172"/>
      <c r="CP706" s="172"/>
      <c r="CQ706" s="172"/>
      <c r="CR706" s="172"/>
      <c r="CS706" s="172"/>
      <c r="CT706" s="172"/>
      <c r="CU706" s="172"/>
      <c r="DA706" s="172"/>
      <c r="DG706" s="172"/>
      <c r="DI706" s="172"/>
      <c r="DJ706" s="172"/>
      <c r="DK706" s="172"/>
      <c r="DL706" s="172"/>
      <c r="DM706" s="172"/>
      <c r="DN706" s="172"/>
      <c r="DO706" s="172"/>
      <c r="DP706" s="172"/>
      <c r="DQ706" s="172"/>
      <c r="DR706" s="172"/>
      <c r="DS706" s="172"/>
      <c r="DT706" s="172"/>
      <c r="DU706" s="172"/>
      <c r="DV706" s="172"/>
      <c r="DW706" s="172"/>
      <c r="DX706" s="172"/>
      <c r="DZ706" s="172"/>
      <c r="EA706" s="172"/>
      <c r="EK706" s="172"/>
      <c r="EL706" s="172"/>
      <c r="EM706" s="172"/>
      <c r="EN706" s="172"/>
      <c r="EO706" s="172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  <c r="AMJ706"/>
      <c r="AMK706"/>
      <c r="AML706"/>
      <c r="AMM706"/>
      <c r="AMN706"/>
      <c r="AMO706"/>
      <c r="AMP706"/>
      <c r="AMQ706"/>
      <c r="AMR706"/>
      <c r="AMS706"/>
      <c r="AMT706"/>
      <c r="AMU706"/>
      <c r="AMV706"/>
      <c r="AMW706"/>
      <c r="AMX706"/>
      <c r="AMY706"/>
      <c r="AMZ706"/>
      <c r="ANA706"/>
      <c r="ANB706"/>
      <c r="ANC706"/>
      <c r="AND706"/>
      <c r="ANE706"/>
      <c r="ANF706"/>
      <c r="ANG706"/>
      <c r="ANH706"/>
      <c r="ANI706"/>
      <c r="ANJ706"/>
    </row>
    <row r="707" spans="1:1050" x14ac:dyDescent="0.2">
      <c r="A707" s="694"/>
      <c r="D707" s="172"/>
      <c r="E707" s="172"/>
      <c r="F707" s="172"/>
      <c r="G707" s="172"/>
      <c r="H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  <c r="BA707" s="172"/>
      <c r="BB707" s="172"/>
      <c r="BC707" s="172"/>
      <c r="BD707" s="172"/>
      <c r="BE707" s="172"/>
      <c r="BF707" s="172"/>
      <c r="BG707" s="172"/>
      <c r="BH707" s="172"/>
      <c r="BI707" s="172"/>
      <c r="BJ707" s="172"/>
      <c r="BK707" s="172"/>
      <c r="BL707" s="172"/>
      <c r="BM707" s="172"/>
      <c r="BN707" s="172"/>
      <c r="BO707" s="172"/>
      <c r="BP707" s="172"/>
      <c r="BQ707" s="172"/>
      <c r="BR707" s="172"/>
      <c r="BS707" s="172"/>
      <c r="BT707" s="172"/>
      <c r="BU707" s="172"/>
      <c r="BV707" s="172"/>
      <c r="BW707" s="172"/>
      <c r="BX707" s="172"/>
      <c r="BY707" s="172"/>
      <c r="BZ707" s="172"/>
      <c r="CA707" s="172"/>
      <c r="CB707" s="172"/>
      <c r="CC707" s="172"/>
      <c r="CD707" s="172"/>
      <c r="CE707" s="172"/>
      <c r="CF707" s="172"/>
      <c r="CG707" s="172"/>
      <c r="CH707" s="172"/>
      <c r="CI707" s="172"/>
      <c r="CJ707" s="172"/>
      <c r="CK707" s="172"/>
      <c r="CL707" s="172"/>
      <c r="CM707" s="172"/>
      <c r="CN707" s="172"/>
      <c r="CO707" s="172"/>
      <c r="CP707" s="172"/>
      <c r="CQ707" s="172"/>
      <c r="CR707" s="172"/>
      <c r="CS707" s="172"/>
      <c r="CT707" s="172"/>
      <c r="CU707" s="172"/>
      <c r="DA707" s="172"/>
      <c r="DG707" s="172"/>
      <c r="DI707" s="172"/>
      <c r="DJ707" s="172"/>
      <c r="DK707" s="172"/>
      <c r="DL707" s="172"/>
      <c r="DM707" s="172"/>
      <c r="DN707" s="172"/>
      <c r="DO707" s="172"/>
      <c r="DP707" s="172"/>
      <c r="DQ707" s="172"/>
      <c r="DR707" s="172"/>
      <c r="DS707" s="172"/>
      <c r="DT707" s="172"/>
      <c r="DU707" s="172"/>
      <c r="DV707" s="172"/>
      <c r="DW707" s="172"/>
      <c r="DX707" s="172"/>
      <c r="DZ707" s="172"/>
      <c r="EA707" s="172"/>
      <c r="EK707" s="172"/>
      <c r="EL707" s="172"/>
      <c r="EM707" s="172"/>
      <c r="EN707" s="172"/>
      <c r="EO707" s="172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  <c r="AMJ707"/>
      <c r="AMK707"/>
      <c r="AML707"/>
      <c r="AMM707"/>
      <c r="AMN707"/>
      <c r="AMO707"/>
      <c r="AMP707"/>
      <c r="AMQ707"/>
      <c r="AMR707"/>
      <c r="AMS707"/>
      <c r="AMT707"/>
      <c r="AMU707"/>
      <c r="AMV707"/>
      <c r="AMW707"/>
      <c r="AMX707"/>
      <c r="AMY707"/>
      <c r="AMZ707"/>
      <c r="ANA707"/>
      <c r="ANB707"/>
      <c r="ANC707"/>
      <c r="AND707"/>
      <c r="ANE707"/>
      <c r="ANF707"/>
      <c r="ANG707"/>
      <c r="ANH707"/>
      <c r="ANI707"/>
      <c r="ANJ707"/>
    </row>
    <row r="708" spans="1:1050" x14ac:dyDescent="0.2">
      <c r="A708" s="694"/>
      <c r="D708" s="172"/>
      <c r="E708" s="172"/>
      <c r="F708" s="172"/>
      <c r="G708" s="172"/>
      <c r="H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  <c r="BA708" s="172"/>
      <c r="BB708" s="172"/>
      <c r="BC708" s="172"/>
      <c r="BD708" s="172"/>
      <c r="BE708" s="172"/>
      <c r="BF708" s="172"/>
      <c r="BG708" s="172"/>
      <c r="BH708" s="172"/>
      <c r="BI708" s="172"/>
      <c r="BJ708" s="172"/>
      <c r="BK708" s="172"/>
      <c r="BL708" s="172"/>
      <c r="BM708" s="172"/>
      <c r="BN708" s="172"/>
      <c r="BO708" s="172"/>
      <c r="BP708" s="172"/>
      <c r="BQ708" s="172"/>
      <c r="BR708" s="172"/>
      <c r="BS708" s="172"/>
      <c r="BT708" s="172"/>
      <c r="BU708" s="172"/>
      <c r="BV708" s="172"/>
      <c r="BW708" s="172"/>
      <c r="BX708" s="172"/>
      <c r="BY708" s="172"/>
      <c r="BZ708" s="172"/>
      <c r="CA708" s="172"/>
      <c r="CB708" s="172"/>
      <c r="CC708" s="172"/>
      <c r="CD708" s="172"/>
      <c r="CE708" s="172"/>
      <c r="CF708" s="172"/>
      <c r="CG708" s="172"/>
      <c r="CH708" s="172"/>
      <c r="CI708" s="172"/>
      <c r="CJ708" s="172"/>
      <c r="CK708" s="172"/>
      <c r="CL708" s="172"/>
      <c r="CM708" s="172"/>
      <c r="CN708" s="172"/>
      <c r="CO708" s="172"/>
      <c r="CP708" s="172"/>
      <c r="CQ708" s="172"/>
      <c r="CR708" s="172"/>
      <c r="CS708" s="172"/>
      <c r="CT708" s="172"/>
      <c r="CU708" s="172"/>
      <c r="DA708" s="172"/>
      <c r="DG708" s="172"/>
      <c r="DI708" s="172"/>
      <c r="DJ708" s="172"/>
      <c r="DK708" s="172"/>
      <c r="DL708" s="172"/>
      <c r="DM708" s="172"/>
      <c r="DN708" s="172"/>
      <c r="DO708" s="172"/>
      <c r="DP708" s="172"/>
      <c r="DQ708" s="172"/>
      <c r="DR708" s="172"/>
      <c r="DS708" s="172"/>
      <c r="DT708" s="172"/>
      <c r="DU708" s="172"/>
      <c r="DV708" s="172"/>
      <c r="DW708" s="172"/>
      <c r="DX708" s="172"/>
      <c r="DZ708" s="172"/>
      <c r="EA708" s="172"/>
      <c r="EK708" s="172"/>
      <c r="EL708" s="172"/>
      <c r="EM708" s="172"/>
      <c r="EN708" s="172"/>
      <c r="EO708" s="172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  <c r="AMK708"/>
      <c r="AML708"/>
      <c r="AMM708"/>
      <c r="AMN708"/>
      <c r="AMO708"/>
      <c r="AMP708"/>
      <c r="AMQ708"/>
      <c r="AMR708"/>
      <c r="AMS708"/>
      <c r="AMT708"/>
      <c r="AMU708"/>
      <c r="AMV708"/>
      <c r="AMW708"/>
      <c r="AMX708"/>
      <c r="AMY708"/>
      <c r="AMZ708"/>
      <c r="ANA708"/>
      <c r="ANB708"/>
      <c r="ANC708"/>
      <c r="AND708"/>
      <c r="ANE708"/>
      <c r="ANF708"/>
      <c r="ANG708"/>
      <c r="ANH708"/>
      <c r="ANI708"/>
      <c r="ANJ708"/>
    </row>
    <row r="709" spans="1:1050" x14ac:dyDescent="0.2">
      <c r="A709" s="694"/>
      <c r="D709" s="172"/>
      <c r="E709" s="172"/>
      <c r="F709" s="172"/>
      <c r="G709" s="172"/>
      <c r="H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  <c r="BA709" s="172"/>
      <c r="BB709" s="172"/>
      <c r="BC709" s="172"/>
      <c r="BD709" s="172"/>
      <c r="BE709" s="172"/>
      <c r="BF709" s="172"/>
      <c r="BG709" s="172"/>
      <c r="BH709" s="172"/>
      <c r="BI709" s="172"/>
      <c r="BJ709" s="172"/>
      <c r="BK709" s="172"/>
      <c r="BL709" s="172"/>
      <c r="BM709" s="172"/>
      <c r="BN709" s="172"/>
      <c r="BO709" s="172"/>
      <c r="BP709" s="172"/>
      <c r="BQ709" s="172"/>
      <c r="BR709" s="172"/>
      <c r="BS709" s="172"/>
      <c r="BT709" s="172"/>
      <c r="BU709" s="172"/>
      <c r="BV709" s="172"/>
      <c r="BW709" s="172"/>
      <c r="BX709" s="172"/>
      <c r="BY709" s="172"/>
      <c r="BZ709" s="172"/>
      <c r="CA709" s="172"/>
      <c r="CB709" s="172"/>
      <c r="CC709" s="172"/>
      <c r="CD709" s="172"/>
      <c r="CE709" s="172"/>
      <c r="CF709" s="172"/>
      <c r="CG709" s="172"/>
      <c r="CH709" s="172"/>
      <c r="CI709" s="172"/>
      <c r="CJ709" s="172"/>
      <c r="CK709" s="172"/>
      <c r="CL709" s="172"/>
      <c r="CM709" s="172"/>
      <c r="CN709" s="172"/>
      <c r="CO709" s="172"/>
      <c r="CP709" s="172"/>
      <c r="CQ709" s="172"/>
      <c r="CR709" s="172"/>
      <c r="CS709" s="172"/>
      <c r="CT709" s="172"/>
      <c r="CU709" s="172"/>
      <c r="DA709" s="172"/>
      <c r="DG709" s="172"/>
      <c r="DI709" s="172"/>
      <c r="DJ709" s="172"/>
      <c r="DK709" s="172"/>
      <c r="DL709" s="172"/>
      <c r="DM709" s="172"/>
      <c r="DN709" s="172"/>
      <c r="DO709" s="172"/>
      <c r="DP709" s="172"/>
      <c r="DQ709" s="172"/>
      <c r="DR709" s="172"/>
      <c r="DS709" s="172"/>
      <c r="DT709" s="172"/>
      <c r="DU709" s="172"/>
      <c r="DV709" s="172"/>
      <c r="DW709" s="172"/>
      <c r="DX709" s="172"/>
      <c r="DZ709" s="172"/>
      <c r="EA709" s="172"/>
      <c r="EK709" s="172"/>
      <c r="EL709" s="172"/>
      <c r="EM709" s="172"/>
      <c r="EN709" s="172"/>
      <c r="EO709" s="172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  <c r="AMK709"/>
      <c r="AML709"/>
      <c r="AMM709"/>
      <c r="AMN709"/>
      <c r="AMO709"/>
      <c r="AMP709"/>
      <c r="AMQ709"/>
      <c r="AMR709"/>
      <c r="AMS709"/>
      <c r="AMT709"/>
      <c r="AMU709"/>
      <c r="AMV709"/>
      <c r="AMW709"/>
      <c r="AMX709"/>
      <c r="AMY709"/>
      <c r="AMZ709"/>
      <c r="ANA709"/>
      <c r="ANB709"/>
      <c r="ANC709"/>
      <c r="AND709"/>
      <c r="ANE709"/>
      <c r="ANF709"/>
      <c r="ANG709"/>
      <c r="ANH709"/>
      <c r="ANI709"/>
      <c r="ANJ709"/>
    </row>
    <row r="710" spans="1:1050" x14ac:dyDescent="0.2">
      <c r="A710" s="694"/>
      <c r="D710" s="172"/>
      <c r="E710" s="172"/>
      <c r="F710" s="172"/>
      <c r="G710" s="172"/>
      <c r="H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  <c r="BA710" s="172"/>
      <c r="BB710" s="172"/>
      <c r="BC710" s="172"/>
      <c r="BD710" s="172"/>
      <c r="BE710" s="172"/>
      <c r="BF710" s="172"/>
      <c r="BG710" s="172"/>
      <c r="BH710" s="172"/>
      <c r="BI710" s="172"/>
      <c r="BJ710" s="172"/>
      <c r="BK710" s="172"/>
      <c r="BL710" s="172"/>
      <c r="BM710" s="172"/>
      <c r="BN710" s="172"/>
      <c r="BO710" s="172"/>
      <c r="BP710" s="172"/>
      <c r="BQ710" s="172"/>
      <c r="BR710" s="172"/>
      <c r="BS710" s="172"/>
      <c r="BT710" s="172"/>
      <c r="BU710" s="172"/>
      <c r="BV710" s="172"/>
      <c r="BW710" s="172"/>
      <c r="BX710" s="172"/>
      <c r="BY710" s="172"/>
      <c r="BZ710" s="172"/>
      <c r="CA710" s="172"/>
      <c r="CB710" s="172"/>
      <c r="CC710" s="172"/>
      <c r="CD710" s="172"/>
      <c r="CE710" s="172"/>
      <c r="CF710" s="172"/>
      <c r="CG710" s="172"/>
      <c r="CH710" s="172"/>
      <c r="CI710" s="172"/>
      <c r="CJ710" s="172"/>
      <c r="CK710" s="172"/>
      <c r="CL710" s="172"/>
      <c r="CM710" s="172"/>
      <c r="CN710" s="172"/>
      <c r="CO710" s="172"/>
      <c r="CP710" s="172"/>
      <c r="CQ710" s="172"/>
      <c r="CR710" s="172"/>
      <c r="CS710" s="172"/>
      <c r="CT710" s="172"/>
      <c r="CU710" s="172"/>
      <c r="DA710" s="172"/>
      <c r="DG710" s="172"/>
      <c r="DI710" s="172"/>
      <c r="DJ710" s="172"/>
      <c r="DK710" s="172"/>
      <c r="DL710" s="172"/>
      <c r="DM710" s="172"/>
      <c r="DN710" s="172"/>
      <c r="DO710" s="172"/>
      <c r="DP710" s="172"/>
      <c r="DQ710" s="172"/>
      <c r="DR710" s="172"/>
      <c r="DS710" s="172"/>
      <c r="DT710" s="172"/>
      <c r="DU710" s="172"/>
      <c r="DV710" s="172"/>
      <c r="DW710" s="172"/>
      <c r="DX710" s="172"/>
      <c r="DZ710" s="172"/>
      <c r="EA710" s="172"/>
      <c r="EK710" s="172"/>
      <c r="EL710" s="172"/>
      <c r="EM710" s="172"/>
      <c r="EN710" s="172"/>
      <c r="EO710" s="172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  <c r="AMJ710"/>
      <c r="AMK710"/>
      <c r="AML710"/>
      <c r="AMM710"/>
      <c r="AMN710"/>
      <c r="AMO710"/>
      <c r="AMP710"/>
      <c r="AMQ710"/>
      <c r="AMR710"/>
      <c r="AMS710"/>
      <c r="AMT710"/>
      <c r="AMU710"/>
      <c r="AMV710"/>
      <c r="AMW710"/>
      <c r="AMX710"/>
      <c r="AMY710"/>
      <c r="AMZ710"/>
      <c r="ANA710"/>
      <c r="ANB710"/>
      <c r="ANC710"/>
      <c r="AND710"/>
      <c r="ANE710"/>
      <c r="ANF710"/>
      <c r="ANG710"/>
      <c r="ANH710"/>
      <c r="ANI710"/>
      <c r="ANJ710"/>
    </row>
    <row r="711" spans="1:1050" x14ac:dyDescent="0.2">
      <c r="A711" s="694"/>
      <c r="D711" s="172"/>
      <c r="E711" s="172"/>
      <c r="F711" s="172"/>
      <c r="G711" s="172"/>
      <c r="H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2"/>
      <c r="AY711" s="172"/>
      <c r="AZ711" s="172"/>
      <c r="BA711" s="172"/>
      <c r="BB711" s="172"/>
      <c r="BC711" s="172"/>
      <c r="BD711" s="172"/>
      <c r="BE711" s="172"/>
      <c r="BF711" s="172"/>
      <c r="BG711" s="172"/>
      <c r="BH711" s="172"/>
      <c r="BI711" s="172"/>
      <c r="BJ711" s="172"/>
      <c r="BK711" s="172"/>
      <c r="BL711" s="172"/>
      <c r="BM711" s="172"/>
      <c r="BN711" s="172"/>
      <c r="BO711" s="172"/>
      <c r="BP711" s="172"/>
      <c r="BQ711" s="172"/>
      <c r="BR711" s="172"/>
      <c r="BS711" s="172"/>
      <c r="BT711" s="172"/>
      <c r="BU711" s="172"/>
      <c r="BV711" s="172"/>
      <c r="BW711" s="172"/>
      <c r="BX711" s="172"/>
      <c r="BY711" s="172"/>
      <c r="BZ711" s="172"/>
      <c r="CA711" s="172"/>
      <c r="CB711" s="172"/>
      <c r="CC711" s="172"/>
      <c r="CD711" s="172"/>
      <c r="CE711" s="172"/>
      <c r="CF711" s="172"/>
      <c r="CG711" s="172"/>
      <c r="CH711" s="172"/>
      <c r="CI711" s="172"/>
      <c r="CJ711" s="172"/>
      <c r="CK711" s="172"/>
      <c r="CL711" s="172"/>
      <c r="CM711" s="172"/>
      <c r="CN711" s="172"/>
      <c r="CO711" s="172"/>
      <c r="CP711" s="172"/>
      <c r="CQ711" s="172"/>
      <c r="CR711" s="172"/>
      <c r="CS711" s="172"/>
      <c r="CT711" s="172"/>
      <c r="CU711" s="172"/>
      <c r="DA711" s="172"/>
      <c r="DG711" s="172"/>
      <c r="DI711" s="172"/>
      <c r="DJ711" s="172"/>
      <c r="DK711" s="172"/>
      <c r="DL711" s="172"/>
      <c r="DM711" s="172"/>
      <c r="DN711" s="172"/>
      <c r="DO711" s="172"/>
      <c r="DP711" s="172"/>
      <c r="DQ711" s="172"/>
      <c r="DR711" s="172"/>
      <c r="DS711" s="172"/>
      <c r="DT711" s="172"/>
      <c r="DU711" s="172"/>
      <c r="DV711" s="172"/>
      <c r="DW711" s="172"/>
      <c r="DX711" s="172"/>
      <c r="DZ711" s="172"/>
      <c r="EA711" s="172"/>
      <c r="EK711" s="172"/>
      <c r="EL711" s="172"/>
      <c r="EM711" s="172"/>
      <c r="EN711" s="172"/>
      <c r="EO711" s="172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  <c r="AMJ711"/>
      <c r="AMK711"/>
      <c r="AML711"/>
      <c r="AMM711"/>
      <c r="AMN711"/>
      <c r="AMO711"/>
      <c r="AMP711"/>
      <c r="AMQ711"/>
      <c r="AMR711"/>
      <c r="AMS711"/>
      <c r="AMT711"/>
      <c r="AMU711"/>
      <c r="AMV711"/>
      <c r="AMW711"/>
      <c r="AMX711"/>
      <c r="AMY711"/>
      <c r="AMZ711"/>
      <c r="ANA711"/>
      <c r="ANB711"/>
      <c r="ANC711"/>
      <c r="AND711"/>
      <c r="ANE711"/>
      <c r="ANF711"/>
      <c r="ANG711"/>
      <c r="ANH711"/>
      <c r="ANI711"/>
      <c r="ANJ711"/>
    </row>
    <row r="712" spans="1:1050" x14ac:dyDescent="0.2">
      <c r="A712" s="694"/>
      <c r="D712" s="172"/>
      <c r="E712" s="172"/>
      <c r="F712" s="172"/>
      <c r="G712" s="172"/>
      <c r="H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  <c r="BA712" s="172"/>
      <c r="BB712" s="172"/>
      <c r="BC712" s="172"/>
      <c r="BD712" s="172"/>
      <c r="BE712" s="172"/>
      <c r="BF712" s="172"/>
      <c r="BG712" s="172"/>
      <c r="BH712" s="172"/>
      <c r="BI712" s="172"/>
      <c r="BJ712" s="172"/>
      <c r="BK712" s="172"/>
      <c r="BL712" s="172"/>
      <c r="BM712" s="172"/>
      <c r="BN712" s="172"/>
      <c r="BO712" s="172"/>
      <c r="BP712" s="172"/>
      <c r="BQ712" s="172"/>
      <c r="BR712" s="172"/>
      <c r="BS712" s="172"/>
      <c r="BT712" s="172"/>
      <c r="BU712" s="172"/>
      <c r="BV712" s="172"/>
      <c r="BW712" s="172"/>
      <c r="BX712" s="172"/>
      <c r="BY712" s="172"/>
      <c r="BZ712" s="172"/>
      <c r="CA712" s="172"/>
      <c r="CB712" s="172"/>
      <c r="CC712" s="172"/>
      <c r="CD712" s="172"/>
      <c r="CE712" s="172"/>
      <c r="CF712" s="172"/>
      <c r="CG712" s="172"/>
      <c r="CH712" s="172"/>
      <c r="CI712" s="172"/>
      <c r="CJ712" s="172"/>
      <c r="CK712" s="172"/>
      <c r="CL712" s="172"/>
      <c r="CM712" s="172"/>
      <c r="CN712" s="172"/>
      <c r="CO712" s="172"/>
      <c r="CP712" s="172"/>
      <c r="CQ712" s="172"/>
      <c r="CR712" s="172"/>
      <c r="CS712" s="172"/>
      <c r="CT712" s="172"/>
      <c r="CU712" s="172"/>
      <c r="DA712" s="172"/>
      <c r="DG712" s="172"/>
      <c r="DI712" s="172"/>
      <c r="DJ712" s="172"/>
      <c r="DK712" s="172"/>
      <c r="DL712" s="172"/>
      <c r="DM712" s="172"/>
      <c r="DN712" s="172"/>
      <c r="DO712" s="172"/>
      <c r="DP712" s="172"/>
      <c r="DQ712" s="172"/>
      <c r="DR712" s="172"/>
      <c r="DS712" s="172"/>
      <c r="DT712" s="172"/>
      <c r="DU712" s="172"/>
      <c r="DV712" s="172"/>
      <c r="DW712" s="172"/>
      <c r="DX712" s="172"/>
      <c r="DZ712" s="172"/>
      <c r="EA712" s="172"/>
      <c r="EK712" s="172"/>
      <c r="EL712" s="172"/>
      <c r="EM712" s="172"/>
      <c r="EN712" s="172"/>
      <c r="EO712" s="17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  <c r="AMJ712"/>
      <c r="AMK712"/>
      <c r="AML712"/>
      <c r="AMM712"/>
      <c r="AMN712"/>
      <c r="AMO712"/>
      <c r="AMP712"/>
      <c r="AMQ712"/>
      <c r="AMR712"/>
      <c r="AMS712"/>
      <c r="AMT712"/>
      <c r="AMU712"/>
      <c r="AMV712"/>
      <c r="AMW712"/>
      <c r="AMX712"/>
      <c r="AMY712"/>
      <c r="AMZ712"/>
      <c r="ANA712"/>
      <c r="ANB712"/>
      <c r="ANC712"/>
      <c r="AND712"/>
      <c r="ANE712"/>
      <c r="ANF712"/>
      <c r="ANG712"/>
      <c r="ANH712"/>
      <c r="ANI712"/>
      <c r="ANJ712"/>
    </row>
    <row r="713" spans="1:1050" x14ac:dyDescent="0.2">
      <c r="A713" s="694"/>
      <c r="D713" s="172"/>
      <c r="E713" s="172"/>
      <c r="F713" s="172"/>
      <c r="G713" s="172"/>
      <c r="H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  <c r="BA713" s="172"/>
      <c r="BB713" s="172"/>
      <c r="BC713" s="172"/>
      <c r="BD713" s="172"/>
      <c r="BE713" s="172"/>
      <c r="BF713" s="172"/>
      <c r="BG713" s="172"/>
      <c r="BH713" s="172"/>
      <c r="BI713" s="172"/>
      <c r="BJ713" s="172"/>
      <c r="BK713" s="172"/>
      <c r="BL713" s="172"/>
      <c r="BM713" s="172"/>
      <c r="BN713" s="172"/>
      <c r="BO713" s="172"/>
      <c r="BP713" s="172"/>
      <c r="BQ713" s="172"/>
      <c r="BR713" s="172"/>
      <c r="BS713" s="172"/>
      <c r="BT713" s="172"/>
      <c r="BU713" s="172"/>
      <c r="BV713" s="172"/>
      <c r="BW713" s="172"/>
      <c r="BX713" s="172"/>
      <c r="BY713" s="172"/>
      <c r="BZ713" s="172"/>
      <c r="CA713" s="172"/>
      <c r="CB713" s="172"/>
      <c r="CC713" s="172"/>
      <c r="CD713" s="172"/>
      <c r="CE713" s="172"/>
      <c r="CF713" s="172"/>
      <c r="CG713" s="172"/>
      <c r="CH713" s="172"/>
      <c r="CI713" s="172"/>
      <c r="CJ713" s="172"/>
      <c r="CK713" s="172"/>
      <c r="CL713" s="172"/>
      <c r="CM713" s="172"/>
      <c r="CN713" s="172"/>
      <c r="CO713" s="172"/>
      <c r="CP713" s="172"/>
      <c r="CQ713" s="172"/>
      <c r="CR713" s="172"/>
      <c r="CS713" s="172"/>
      <c r="CT713" s="172"/>
      <c r="CU713" s="172"/>
      <c r="DA713" s="172"/>
      <c r="DG713" s="172"/>
      <c r="DI713" s="172"/>
      <c r="DJ713" s="172"/>
      <c r="DK713" s="172"/>
      <c r="DL713" s="172"/>
      <c r="DM713" s="172"/>
      <c r="DN713" s="172"/>
      <c r="DO713" s="172"/>
      <c r="DP713" s="172"/>
      <c r="DQ713" s="172"/>
      <c r="DR713" s="172"/>
      <c r="DS713" s="172"/>
      <c r="DT713" s="172"/>
      <c r="DU713" s="172"/>
      <c r="DV713" s="172"/>
      <c r="DW713" s="172"/>
      <c r="DX713" s="172"/>
      <c r="DZ713" s="172"/>
      <c r="EA713" s="172"/>
      <c r="EK713" s="172"/>
      <c r="EL713" s="172"/>
      <c r="EM713" s="172"/>
      <c r="EN713" s="172"/>
      <c r="EO713" s="172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  <c r="AMJ713"/>
      <c r="AMK713"/>
      <c r="AML713"/>
      <c r="AMM713"/>
      <c r="AMN713"/>
      <c r="AMO713"/>
      <c r="AMP713"/>
      <c r="AMQ713"/>
      <c r="AMR713"/>
      <c r="AMS713"/>
      <c r="AMT713"/>
      <c r="AMU713"/>
      <c r="AMV713"/>
      <c r="AMW713"/>
      <c r="AMX713"/>
      <c r="AMY713"/>
      <c r="AMZ713"/>
      <c r="ANA713"/>
      <c r="ANB713"/>
      <c r="ANC713"/>
      <c r="AND713"/>
      <c r="ANE713"/>
      <c r="ANF713"/>
      <c r="ANG713"/>
      <c r="ANH713"/>
      <c r="ANI713"/>
      <c r="ANJ713"/>
    </row>
    <row r="714" spans="1:1050" x14ac:dyDescent="0.2">
      <c r="A714" s="694"/>
      <c r="D714" s="172"/>
      <c r="E714" s="172"/>
      <c r="F714" s="172"/>
      <c r="G714" s="172"/>
      <c r="H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  <c r="BA714" s="172"/>
      <c r="BB714" s="172"/>
      <c r="BC714" s="172"/>
      <c r="BD714" s="172"/>
      <c r="BE714" s="172"/>
      <c r="BF714" s="172"/>
      <c r="BG714" s="172"/>
      <c r="BH714" s="172"/>
      <c r="BI714" s="172"/>
      <c r="BJ714" s="172"/>
      <c r="BK714" s="172"/>
      <c r="BL714" s="172"/>
      <c r="BM714" s="172"/>
      <c r="BN714" s="172"/>
      <c r="BO714" s="172"/>
      <c r="BP714" s="172"/>
      <c r="BQ714" s="172"/>
      <c r="BR714" s="172"/>
      <c r="BS714" s="172"/>
      <c r="BT714" s="172"/>
      <c r="BU714" s="172"/>
      <c r="BV714" s="172"/>
      <c r="BW714" s="172"/>
      <c r="BX714" s="172"/>
      <c r="BY714" s="172"/>
      <c r="BZ714" s="172"/>
      <c r="CA714" s="172"/>
      <c r="CB714" s="172"/>
      <c r="CC714" s="172"/>
      <c r="CD714" s="172"/>
      <c r="CE714" s="172"/>
      <c r="CF714" s="172"/>
      <c r="CG714" s="172"/>
      <c r="CH714" s="172"/>
      <c r="CI714" s="172"/>
      <c r="CJ714" s="172"/>
      <c r="CK714" s="172"/>
      <c r="CL714" s="172"/>
      <c r="CM714" s="172"/>
      <c r="CN714" s="172"/>
      <c r="CO714" s="172"/>
      <c r="CP714" s="172"/>
      <c r="CQ714" s="172"/>
      <c r="CR714" s="172"/>
      <c r="CS714" s="172"/>
      <c r="CT714" s="172"/>
      <c r="CU714" s="172"/>
      <c r="DA714" s="172"/>
      <c r="DG714" s="172"/>
      <c r="DI714" s="172"/>
      <c r="DJ714" s="172"/>
      <c r="DK714" s="172"/>
      <c r="DL714" s="172"/>
      <c r="DM714" s="172"/>
      <c r="DN714" s="172"/>
      <c r="DO714" s="172"/>
      <c r="DP714" s="172"/>
      <c r="DQ714" s="172"/>
      <c r="DR714" s="172"/>
      <c r="DS714" s="172"/>
      <c r="DT714" s="172"/>
      <c r="DU714" s="172"/>
      <c r="DV714" s="172"/>
      <c r="DW714" s="172"/>
      <c r="DX714" s="172"/>
      <c r="DZ714" s="172"/>
      <c r="EA714" s="172"/>
      <c r="EK714" s="172"/>
      <c r="EL714" s="172"/>
      <c r="EM714" s="172"/>
      <c r="EN714" s="172"/>
      <c r="EO714" s="172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  <c r="AMJ714"/>
      <c r="AMK714"/>
      <c r="AML714"/>
      <c r="AMM714"/>
      <c r="AMN714"/>
      <c r="AMO714"/>
      <c r="AMP714"/>
      <c r="AMQ714"/>
      <c r="AMR714"/>
      <c r="AMS714"/>
      <c r="AMT714"/>
      <c r="AMU714"/>
      <c r="AMV714"/>
      <c r="AMW714"/>
      <c r="AMX714"/>
      <c r="AMY714"/>
      <c r="AMZ714"/>
      <c r="ANA714"/>
      <c r="ANB714"/>
      <c r="ANC714"/>
      <c r="AND714"/>
      <c r="ANE714"/>
      <c r="ANF714"/>
      <c r="ANG714"/>
      <c r="ANH714"/>
      <c r="ANI714"/>
      <c r="ANJ714"/>
    </row>
    <row r="715" spans="1:1050" x14ac:dyDescent="0.2">
      <c r="A715" s="694"/>
      <c r="D715" s="172"/>
      <c r="E715" s="172"/>
      <c r="F715" s="172"/>
      <c r="G715" s="172"/>
      <c r="H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  <c r="BA715" s="172"/>
      <c r="BB715" s="172"/>
      <c r="BC715" s="172"/>
      <c r="BD715" s="172"/>
      <c r="BE715" s="172"/>
      <c r="BF715" s="172"/>
      <c r="BG715" s="172"/>
      <c r="BH715" s="172"/>
      <c r="BI715" s="172"/>
      <c r="BJ715" s="172"/>
      <c r="BK715" s="172"/>
      <c r="BL715" s="172"/>
      <c r="BM715" s="172"/>
      <c r="BN715" s="172"/>
      <c r="BO715" s="172"/>
      <c r="BP715" s="172"/>
      <c r="BQ715" s="172"/>
      <c r="BR715" s="172"/>
      <c r="BS715" s="172"/>
      <c r="BT715" s="172"/>
      <c r="BU715" s="172"/>
      <c r="BV715" s="172"/>
      <c r="BW715" s="172"/>
      <c r="BX715" s="172"/>
      <c r="BY715" s="172"/>
      <c r="BZ715" s="172"/>
      <c r="CA715" s="172"/>
      <c r="CB715" s="172"/>
      <c r="CC715" s="172"/>
      <c r="CD715" s="172"/>
      <c r="CE715" s="172"/>
      <c r="CF715" s="172"/>
      <c r="CG715" s="172"/>
      <c r="CH715" s="172"/>
      <c r="CI715" s="172"/>
      <c r="CJ715" s="172"/>
      <c r="CK715" s="172"/>
      <c r="CL715" s="172"/>
      <c r="CM715" s="172"/>
      <c r="CN715" s="172"/>
      <c r="CO715" s="172"/>
      <c r="CP715" s="172"/>
      <c r="CQ715" s="172"/>
      <c r="CR715" s="172"/>
      <c r="CS715" s="172"/>
      <c r="CT715" s="172"/>
      <c r="CU715" s="172"/>
      <c r="DA715" s="172"/>
      <c r="DG715" s="172"/>
      <c r="DI715" s="172"/>
      <c r="DJ715" s="172"/>
      <c r="DK715" s="172"/>
      <c r="DL715" s="172"/>
      <c r="DM715" s="172"/>
      <c r="DN715" s="172"/>
      <c r="DO715" s="172"/>
      <c r="DP715" s="172"/>
      <c r="DQ715" s="172"/>
      <c r="DR715" s="172"/>
      <c r="DS715" s="172"/>
      <c r="DT715" s="172"/>
      <c r="DU715" s="172"/>
      <c r="DV715" s="172"/>
      <c r="DW715" s="172"/>
      <c r="DX715" s="172"/>
      <c r="DZ715" s="172"/>
      <c r="EA715" s="172"/>
      <c r="EK715" s="172"/>
      <c r="EL715" s="172"/>
      <c r="EM715" s="172"/>
      <c r="EN715" s="172"/>
      <c r="EO715" s="172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  <c r="AMJ715"/>
      <c r="AMK715"/>
      <c r="AML715"/>
      <c r="AMM715"/>
      <c r="AMN715"/>
      <c r="AMO715"/>
      <c r="AMP715"/>
      <c r="AMQ715"/>
      <c r="AMR715"/>
      <c r="AMS715"/>
      <c r="AMT715"/>
      <c r="AMU715"/>
      <c r="AMV715"/>
      <c r="AMW715"/>
      <c r="AMX715"/>
      <c r="AMY715"/>
      <c r="AMZ715"/>
      <c r="ANA715"/>
      <c r="ANB715"/>
      <c r="ANC715"/>
      <c r="AND715"/>
      <c r="ANE715"/>
      <c r="ANF715"/>
      <c r="ANG715"/>
      <c r="ANH715"/>
      <c r="ANI715"/>
      <c r="ANJ715"/>
    </row>
    <row r="716" spans="1:1050" x14ac:dyDescent="0.2">
      <c r="A716" s="694"/>
      <c r="D716" s="172"/>
      <c r="E716" s="172"/>
      <c r="F716" s="172"/>
      <c r="G716" s="172"/>
      <c r="H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  <c r="BA716" s="172"/>
      <c r="BB716" s="172"/>
      <c r="BC716" s="172"/>
      <c r="BD716" s="172"/>
      <c r="BE716" s="172"/>
      <c r="BF716" s="172"/>
      <c r="BG716" s="172"/>
      <c r="BH716" s="172"/>
      <c r="BI716" s="172"/>
      <c r="BJ716" s="172"/>
      <c r="BK716" s="172"/>
      <c r="BL716" s="172"/>
      <c r="BM716" s="172"/>
      <c r="BN716" s="172"/>
      <c r="BO716" s="172"/>
      <c r="BP716" s="172"/>
      <c r="BQ716" s="172"/>
      <c r="BR716" s="172"/>
      <c r="BS716" s="172"/>
      <c r="BT716" s="172"/>
      <c r="BU716" s="172"/>
      <c r="BV716" s="172"/>
      <c r="BW716" s="172"/>
      <c r="BX716" s="172"/>
      <c r="BY716" s="172"/>
      <c r="BZ716" s="172"/>
      <c r="CA716" s="172"/>
      <c r="CB716" s="172"/>
      <c r="CC716" s="172"/>
      <c r="CD716" s="172"/>
      <c r="CE716" s="172"/>
      <c r="CF716" s="172"/>
      <c r="CG716" s="172"/>
      <c r="CH716" s="172"/>
      <c r="CI716" s="172"/>
      <c r="CJ716" s="172"/>
      <c r="CK716" s="172"/>
      <c r="CL716" s="172"/>
      <c r="CM716" s="172"/>
      <c r="CN716" s="172"/>
      <c r="CO716" s="172"/>
      <c r="CP716" s="172"/>
      <c r="CQ716" s="172"/>
      <c r="CR716" s="172"/>
      <c r="CS716" s="172"/>
      <c r="CT716" s="172"/>
      <c r="CU716" s="172"/>
      <c r="DA716" s="172"/>
      <c r="DG716" s="172"/>
      <c r="DI716" s="172"/>
      <c r="DJ716" s="172"/>
      <c r="DK716" s="172"/>
      <c r="DL716" s="172"/>
      <c r="DM716" s="172"/>
      <c r="DN716" s="172"/>
      <c r="DO716" s="172"/>
      <c r="DP716" s="172"/>
      <c r="DQ716" s="172"/>
      <c r="DR716" s="172"/>
      <c r="DS716" s="172"/>
      <c r="DT716" s="172"/>
      <c r="DU716" s="172"/>
      <c r="DV716" s="172"/>
      <c r="DW716" s="172"/>
      <c r="DX716" s="172"/>
      <c r="DZ716" s="172"/>
      <c r="EA716" s="172"/>
      <c r="EK716" s="172"/>
      <c r="EL716" s="172"/>
      <c r="EM716" s="172"/>
      <c r="EN716" s="172"/>
      <c r="EO716" s="172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  <c r="AMJ716"/>
      <c r="AMK716"/>
      <c r="AML716"/>
      <c r="AMM716"/>
      <c r="AMN716"/>
      <c r="AMO716"/>
      <c r="AMP716"/>
      <c r="AMQ716"/>
      <c r="AMR716"/>
      <c r="AMS716"/>
      <c r="AMT716"/>
      <c r="AMU716"/>
      <c r="AMV716"/>
      <c r="AMW716"/>
      <c r="AMX716"/>
      <c r="AMY716"/>
      <c r="AMZ716"/>
      <c r="ANA716"/>
      <c r="ANB716"/>
      <c r="ANC716"/>
      <c r="AND716"/>
      <c r="ANE716"/>
      <c r="ANF716"/>
      <c r="ANG716"/>
      <c r="ANH716"/>
      <c r="ANI716"/>
      <c r="ANJ716"/>
    </row>
    <row r="717" spans="1:1050" x14ac:dyDescent="0.2">
      <c r="A717" s="694"/>
      <c r="D717" s="172"/>
      <c r="E717" s="172"/>
      <c r="F717" s="172"/>
      <c r="G717" s="172"/>
      <c r="H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  <c r="AU717" s="172"/>
      <c r="AV717" s="172"/>
      <c r="AW717" s="172"/>
      <c r="AX717" s="172"/>
      <c r="AY717" s="172"/>
      <c r="AZ717" s="172"/>
      <c r="BA717" s="172"/>
      <c r="BB717" s="172"/>
      <c r="BC717" s="172"/>
      <c r="BD717" s="172"/>
      <c r="BE717" s="172"/>
      <c r="BF717" s="172"/>
      <c r="BG717" s="172"/>
      <c r="BH717" s="172"/>
      <c r="BI717" s="172"/>
      <c r="BJ717" s="172"/>
      <c r="BK717" s="172"/>
      <c r="BL717" s="172"/>
      <c r="BM717" s="172"/>
      <c r="BN717" s="172"/>
      <c r="BO717" s="172"/>
      <c r="BP717" s="172"/>
      <c r="BQ717" s="172"/>
      <c r="BR717" s="172"/>
      <c r="BS717" s="172"/>
      <c r="BT717" s="172"/>
      <c r="BU717" s="172"/>
      <c r="BV717" s="172"/>
      <c r="BW717" s="172"/>
      <c r="BX717" s="172"/>
      <c r="BY717" s="172"/>
      <c r="BZ717" s="172"/>
      <c r="CA717" s="172"/>
      <c r="CB717" s="172"/>
      <c r="CC717" s="172"/>
      <c r="CD717" s="172"/>
      <c r="CE717" s="172"/>
      <c r="CF717" s="172"/>
      <c r="CG717" s="172"/>
      <c r="CH717" s="172"/>
      <c r="CI717" s="172"/>
      <c r="CJ717" s="172"/>
      <c r="CK717" s="172"/>
      <c r="CL717" s="172"/>
      <c r="CM717" s="172"/>
      <c r="CN717" s="172"/>
      <c r="CO717" s="172"/>
      <c r="CP717" s="172"/>
      <c r="CQ717" s="172"/>
      <c r="CR717" s="172"/>
      <c r="CS717" s="172"/>
      <c r="CT717" s="172"/>
      <c r="CU717" s="172"/>
      <c r="DA717" s="172"/>
      <c r="DG717" s="172"/>
      <c r="DI717" s="172"/>
      <c r="DJ717" s="172"/>
      <c r="DK717" s="172"/>
      <c r="DL717" s="172"/>
      <c r="DM717" s="172"/>
      <c r="DN717" s="172"/>
      <c r="DO717" s="172"/>
      <c r="DP717" s="172"/>
      <c r="DQ717" s="172"/>
      <c r="DR717" s="172"/>
      <c r="DS717" s="172"/>
      <c r="DT717" s="172"/>
      <c r="DU717" s="172"/>
      <c r="DV717" s="172"/>
      <c r="DW717" s="172"/>
      <c r="DX717" s="172"/>
      <c r="DZ717" s="172"/>
      <c r="EA717" s="172"/>
      <c r="EK717" s="172"/>
      <c r="EL717" s="172"/>
      <c r="EM717" s="172"/>
      <c r="EN717" s="172"/>
      <c r="EO717" s="172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  <c r="AMJ717"/>
      <c r="AMK717"/>
      <c r="AML717"/>
      <c r="AMM717"/>
      <c r="AMN717"/>
      <c r="AMO717"/>
      <c r="AMP717"/>
      <c r="AMQ717"/>
      <c r="AMR717"/>
      <c r="AMS717"/>
      <c r="AMT717"/>
      <c r="AMU717"/>
      <c r="AMV717"/>
      <c r="AMW717"/>
      <c r="AMX717"/>
      <c r="AMY717"/>
      <c r="AMZ717"/>
      <c r="ANA717"/>
      <c r="ANB717"/>
      <c r="ANC717"/>
      <c r="AND717"/>
      <c r="ANE717"/>
      <c r="ANF717"/>
      <c r="ANG717"/>
      <c r="ANH717"/>
      <c r="ANI717"/>
      <c r="ANJ717"/>
    </row>
    <row r="718" spans="1:1050" x14ac:dyDescent="0.2">
      <c r="A718" s="694"/>
      <c r="D718" s="172"/>
      <c r="E718" s="172"/>
      <c r="F718" s="172"/>
      <c r="G718" s="172"/>
      <c r="H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  <c r="AU718" s="172"/>
      <c r="AV718" s="172"/>
      <c r="AW718" s="172"/>
      <c r="AX718" s="172"/>
      <c r="AY718" s="172"/>
      <c r="AZ718" s="172"/>
      <c r="BA718" s="172"/>
      <c r="BB718" s="172"/>
      <c r="BC718" s="172"/>
      <c r="BD718" s="172"/>
      <c r="BE718" s="172"/>
      <c r="BF718" s="172"/>
      <c r="BG718" s="172"/>
      <c r="BH718" s="172"/>
      <c r="BI718" s="172"/>
      <c r="BJ718" s="172"/>
      <c r="BK718" s="172"/>
      <c r="BL718" s="172"/>
      <c r="BM718" s="172"/>
      <c r="BN718" s="172"/>
      <c r="BO718" s="172"/>
      <c r="BP718" s="172"/>
      <c r="BQ718" s="172"/>
      <c r="BR718" s="172"/>
      <c r="BS718" s="172"/>
      <c r="BT718" s="172"/>
      <c r="BU718" s="172"/>
      <c r="BV718" s="172"/>
      <c r="BW718" s="172"/>
      <c r="BX718" s="172"/>
      <c r="BY718" s="172"/>
      <c r="BZ718" s="172"/>
      <c r="CA718" s="172"/>
      <c r="CB718" s="172"/>
      <c r="CC718" s="172"/>
      <c r="CD718" s="172"/>
      <c r="CE718" s="172"/>
      <c r="CF718" s="172"/>
      <c r="CG718" s="172"/>
      <c r="CH718" s="172"/>
      <c r="CI718" s="172"/>
      <c r="CJ718" s="172"/>
      <c r="CK718" s="172"/>
      <c r="CL718" s="172"/>
      <c r="CM718" s="172"/>
      <c r="CN718" s="172"/>
      <c r="CO718" s="172"/>
      <c r="CP718" s="172"/>
      <c r="CQ718" s="172"/>
      <c r="CR718" s="172"/>
      <c r="CS718" s="172"/>
      <c r="CT718" s="172"/>
      <c r="CU718" s="172"/>
      <c r="DA718" s="172"/>
      <c r="DG718" s="172"/>
      <c r="DI718" s="172"/>
      <c r="DJ718" s="172"/>
      <c r="DK718" s="172"/>
      <c r="DL718" s="172"/>
      <c r="DM718" s="172"/>
      <c r="DN718" s="172"/>
      <c r="DO718" s="172"/>
      <c r="DP718" s="172"/>
      <c r="DQ718" s="172"/>
      <c r="DR718" s="172"/>
      <c r="DS718" s="172"/>
      <c r="DT718" s="172"/>
      <c r="DU718" s="172"/>
      <c r="DV718" s="172"/>
      <c r="DW718" s="172"/>
      <c r="DX718" s="172"/>
      <c r="DZ718" s="172"/>
      <c r="EA718" s="172"/>
      <c r="EK718" s="172"/>
      <c r="EL718" s="172"/>
      <c r="EM718" s="172"/>
      <c r="EN718" s="172"/>
      <c r="EO718" s="172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  <c r="AMJ718"/>
      <c r="AMK718"/>
      <c r="AML718"/>
      <c r="AMM718"/>
      <c r="AMN718"/>
      <c r="AMO718"/>
      <c r="AMP718"/>
      <c r="AMQ718"/>
      <c r="AMR718"/>
      <c r="AMS718"/>
      <c r="AMT718"/>
      <c r="AMU718"/>
      <c r="AMV718"/>
      <c r="AMW718"/>
      <c r="AMX718"/>
      <c r="AMY718"/>
      <c r="AMZ718"/>
      <c r="ANA718"/>
      <c r="ANB718"/>
      <c r="ANC718"/>
      <c r="AND718"/>
      <c r="ANE718"/>
      <c r="ANF718"/>
      <c r="ANG718"/>
      <c r="ANH718"/>
      <c r="ANI718"/>
      <c r="ANJ718"/>
    </row>
    <row r="719" spans="1:1050" x14ac:dyDescent="0.2">
      <c r="A719" s="694"/>
      <c r="D719" s="172"/>
      <c r="E719" s="172"/>
      <c r="F719" s="172"/>
      <c r="G719" s="172"/>
      <c r="H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  <c r="AU719" s="172"/>
      <c r="AV719" s="172"/>
      <c r="AW719" s="172"/>
      <c r="AX719" s="172"/>
      <c r="AY719" s="172"/>
      <c r="AZ719" s="172"/>
      <c r="BA719" s="172"/>
      <c r="BB719" s="172"/>
      <c r="BC719" s="172"/>
      <c r="BD719" s="172"/>
      <c r="BE719" s="172"/>
      <c r="BF719" s="172"/>
      <c r="BG719" s="172"/>
      <c r="BH719" s="172"/>
      <c r="BI719" s="172"/>
      <c r="BJ719" s="172"/>
      <c r="BK719" s="172"/>
      <c r="BL719" s="172"/>
      <c r="BM719" s="172"/>
      <c r="BN719" s="172"/>
      <c r="BO719" s="172"/>
      <c r="BP719" s="172"/>
      <c r="BQ719" s="172"/>
      <c r="BR719" s="172"/>
      <c r="BS719" s="172"/>
      <c r="BT719" s="172"/>
      <c r="BU719" s="172"/>
      <c r="BV719" s="172"/>
      <c r="BW719" s="172"/>
      <c r="BX719" s="172"/>
      <c r="BY719" s="172"/>
      <c r="BZ719" s="172"/>
      <c r="CA719" s="172"/>
      <c r="CB719" s="172"/>
      <c r="CC719" s="172"/>
      <c r="CD719" s="172"/>
      <c r="CE719" s="172"/>
      <c r="CF719" s="172"/>
      <c r="CG719" s="172"/>
      <c r="CH719" s="172"/>
      <c r="CI719" s="172"/>
      <c r="CJ719" s="172"/>
      <c r="CK719" s="172"/>
      <c r="CL719" s="172"/>
      <c r="CM719" s="172"/>
      <c r="CN719" s="172"/>
      <c r="CO719" s="172"/>
      <c r="CP719" s="172"/>
      <c r="CQ719" s="172"/>
      <c r="CR719" s="172"/>
      <c r="CS719" s="172"/>
      <c r="CT719" s="172"/>
      <c r="CU719" s="172"/>
      <c r="DA719" s="172"/>
      <c r="DG719" s="172"/>
      <c r="DI719" s="172"/>
      <c r="DJ719" s="172"/>
      <c r="DK719" s="172"/>
      <c r="DL719" s="172"/>
      <c r="DM719" s="172"/>
      <c r="DN719" s="172"/>
      <c r="DO719" s="172"/>
      <c r="DP719" s="172"/>
      <c r="DQ719" s="172"/>
      <c r="DR719" s="172"/>
      <c r="DS719" s="172"/>
      <c r="DT719" s="172"/>
      <c r="DU719" s="172"/>
      <c r="DV719" s="172"/>
      <c r="DW719" s="172"/>
      <c r="DX719" s="172"/>
      <c r="DZ719" s="172"/>
      <c r="EA719" s="172"/>
      <c r="EK719" s="172"/>
      <c r="EL719" s="172"/>
      <c r="EM719" s="172"/>
      <c r="EN719" s="172"/>
      <c r="EO719" s="172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  <c r="AMJ719"/>
      <c r="AMK719"/>
      <c r="AML719"/>
      <c r="AMM719"/>
      <c r="AMN719"/>
      <c r="AMO719"/>
      <c r="AMP719"/>
      <c r="AMQ719"/>
      <c r="AMR719"/>
      <c r="AMS719"/>
      <c r="AMT719"/>
      <c r="AMU719"/>
      <c r="AMV719"/>
      <c r="AMW719"/>
      <c r="AMX719"/>
      <c r="AMY719"/>
      <c r="AMZ719"/>
      <c r="ANA719"/>
      <c r="ANB719"/>
      <c r="ANC719"/>
      <c r="AND719"/>
      <c r="ANE719"/>
      <c r="ANF719"/>
      <c r="ANG719"/>
      <c r="ANH719"/>
      <c r="ANI719"/>
      <c r="ANJ719"/>
    </row>
    <row r="720" spans="1:1050" x14ac:dyDescent="0.2">
      <c r="A720" s="694"/>
      <c r="D720" s="172"/>
      <c r="E720" s="172"/>
      <c r="F720" s="172"/>
      <c r="G720" s="172"/>
      <c r="H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  <c r="AU720" s="172"/>
      <c r="AV720" s="172"/>
      <c r="AW720" s="172"/>
      <c r="AX720" s="172"/>
      <c r="AY720" s="172"/>
      <c r="AZ720" s="172"/>
      <c r="BA720" s="172"/>
      <c r="BB720" s="172"/>
      <c r="BC720" s="172"/>
      <c r="BD720" s="172"/>
      <c r="BE720" s="172"/>
      <c r="BF720" s="172"/>
      <c r="BG720" s="172"/>
      <c r="BH720" s="172"/>
      <c r="BI720" s="172"/>
      <c r="BJ720" s="172"/>
      <c r="BK720" s="172"/>
      <c r="BL720" s="172"/>
      <c r="BM720" s="172"/>
      <c r="BN720" s="172"/>
      <c r="BO720" s="172"/>
      <c r="BP720" s="172"/>
      <c r="BQ720" s="172"/>
      <c r="BR720" s="172"/>
      <c r="BS720" s="172"/>
      <c r="BT720" s="172"/>
      <c r="BU720" s="172"/>
      <c r="BV720" s="172"/>
      <c r="BW720" s="172"/>
      <c r="BX720" s="172"/>
      <c r="BY720" s="172"/>
      <c r="BZ720" s="172"/>
      <c r="CA720" s="172"/>
      <c r="CB720" s="172"/>
      <c r="CC720" s="172"/>
      <c r="CD720" s="172"/>
      <c r="CE720" s="172"/>
      <c r="CF720" s="172"/>
      <c r="CG720" s="172"/>
      <c r="CH720" s="172"/>
      <c r="CI720" s="172"/>
      <c r="CJ720" s="172"/>
      <c r="CK720" s="172"/>
      <c r="CL720" s="172"/>
      <c r="CM720" s="172"/>
      <c r="CN720" s="172"/>
      <c r="CO720" s="172"/>
      <c r="CP720" s="172"/>
      <c r="CQ720" s="172"/>
      <c r="CR720" s="172"/>
      <c r="CS720" s="172"/>
      <c r="CT720" s="172"/>
      <c r="CU720" s="172"/>
      <c r="DA720" s="172"/>
      <c r="DG720" s="172"/>
      <c r="DI720" s="172"/>
      <c r="DJ720" s="172"/>
      <c r="DK720" s="172"/>
      <c r="DL720" s="172"/>
      <c r="DM720" s="172"/>
      <c r="DN720" s="172"/>
      <c r="DO720" s="172"/>
      <c r="DP720" s="172"/>
      <c r="DQ720" s="172"/>
      <c r="DR720" s="172"/>
      <c r="DS720" s="172"/>
      <c r="DT720" s="172"/>
      <c r="DU720" s="172"/>
      <c r="DV720" s="172"/>
      <c r="DW720" s="172"/>
      <c r="DX720" s="172"/>
      <c r="DZ720" s="172"/>
      <c r="EA720" s="172"/>
      <c r="EK720" s="172"/>
      <c r="EL720" s="172"/>
      <c r="EM720" s="172"/>
      <c r="EN720" s="172"/>
      <c r="EO720" s="172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  <c r="AMJ720"/>
      <c r="AMK720"/>
      <c r="AML720"/>
      <c r="AMM720"/>
      <c r="AMN720"/>
      <c r="AMO720"/>
      <c r="AMP720"/>
      <c r="AMQ720"/>
      <c r="AMR720"/>
      <c r="AMS720"/>
      <c r="AMT720"/>
      <c r="AMU720"/>
      <c r="AMV720"/>
      <c r="AMW720"/>
      <c r="AMX720"/>
      <c r="AMY720"/>
      <c r="AMZ720"/>
      <c r="ANA720"/>
      <c r="ANB720"/>
      <c r="ANC720"/>
      <c r="AND720"/>
      <c r="ANE720"/>
      <c r="ANF720"/>
      <c r="ANG720"/>
      <c r="ANH720"/>
      <c r="ANI720"/>
      <c r="ANJ720"/>
    </row>
    <row r="721" spans="1:1050" x14ac:dyDescent="0.2">
      <c r="A721" s="694"/>
      <c r="D721" s="172"/>
      <c r="E721" s="172"/>
      <c r="F721" s="172"/>
      <c r="G721" s="172"/>
      <c r="H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  <c r="AU721" s="172"/>
      <c r="AV721" s="172"/>
      <c r="AW721" s="172"/>
      <c r="AX721" s="172"/>
      <c r="AY721" s="172"/>
      <c r="AZ721" s="172"/>
      <c r="BA721" s="172"/>
      <c r="BB721" s="172"/>
      <c r="BC721" s="172"/>
      <c r="BD721" s="172"/>
      <c r="BE721" s="172"/>
      <c r="BF721" s="172"/>
      <c r="BG721" s="172"/>
      <c r="BH721" s="172"/>
      <c r="BI721" s="172"/>
      <c r="BJ721" s="172"/>
      <c r="BK721" s="172"/>
      <c r="BL721" s="172"/>
      <c r="BM721" s="172"/>
      <c r="BN721" s="172"/>
      <c r="BO721" s="172"/>
      <c r="BP721" s="172"/>
      <c r="BQ721" s="172"/>
      <c r="BR721" s="172"/>
      <c r="BS721" s="172"/>
      <c r="BT721" s="172"/>
      <c r="BU721" s="172"/>
      <c r="BV721" s="172"/>
      <c r="BW721" s="172"/>
      <c r="BX721" s="172"/>
      <c r="BY721" s="172"/>
      <c r="BZ721" s="172"/>
      <c r="CA721" s="172"/>
      <c r="CB721" s="172"/>
      <c r="CC721" s="172"/>
      <c r="CD721" s="172"/>
      <c r="CE721" s="172"/>
      <c r="CF721" s="172"/>
      <c r="CG721" s="172"/>
      <c r="CH721" s="172"/>
      <c r="CI721" s="172"/>
      <c r="CJ721" s="172"/>
      <c r="CK721" s="172"/>
      <c r="CL721" s="172"/>
      <c r="CM721" s="172"/>
      <c r="CN721" s="172"/>
      <c r="CO721" s="172"/>
      <c r="CP721" s="172"/>
      <c r="CQ721" s="172"/>
      <c r="CR721" s="172"/>
      <c r="CS721" s="172"/>
      <c r="CT721" s="172"/>
      <c r="CU721" s="172"/>
      <c r="DA721" s="172"/>
      <c r="DG721" s="172"/>
      <c r="DI721" s="172"/>
      <c r="DJ721" s="172"/>
      <c r="DK721" s="172"/>
      <c r="DL721" s="172"/>
      <c r="DM721" s="172"/>
      <c r="DN721" s="172"/>
      <c r="DO721" s="172"/>
      <c r="DP721" s="172"/>
      <c r="DQ721" s="172"/>
      <c r="DR721" s="172"/>
      <c r="DS721" s="172"/>
      <c r="DT721" s="172"/>
      <c r="DU721" s="172"/>
      <c r="DV721" s="172"/>
      <c r="DW721" s="172"/>
      <c r="DX721" s="172"/>
      <c r="DZ721" s="172"/>
      <c r="EA721" s="172"/>
      <c r="EK721" s="172"/>
      <c r="EL721" s="172"/>
      <c r="EM721" s="172"/>
      <c r="EN721" s="172"/>
      <c r="EO721" s="172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  <c r="AMJ721"/>
      <c r="AMK721"/>
      <c r="AML721"/>
      <c r="AMM721"/>
      <c r="AMN721"/>
      <c r="AMO721"/>
      <c r="AMP721"/>
      <c r="AMQ721"/>
      <c r="AMR721"/>
      <c r="AMS721"/>
      <c r="AMT721"/>
      <c r="AMU721"/>
      <c r="AMV721"/>
      <c r="AMW721"/>
      <c r="AMX721"/>
      <c r="AMY721"/>
      <c r="AMZ721"/>
      <c r="ANA721"/>
      <c r="ANB721"/>
      <c r="ANC721"/>
      <c r="AND721"/>
      <c r="ANE721"/>
      <c r="ANF721"/>
      <c r="ANG721"/>
      <c r="ANH721"/>
      <c r="ANI721"/>
      <c r="ANJ721"/>
    </row>
    <row r="722" spans="1:1050" x14ac:dyDescent="0.2">
      <c r="A722" s="694"/>
      <c r="D722" s="172"/>
      <c r="E722" s="172"/>
      <c r="F722" s="172"/>
      <c r="G722" s="172"/>
      <c r="H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  <c r="BA722" s="172"/>
      <c r="BB722" s="172"/>
      <c r="BC722" s="172"/>
      <c r="BD722" s="172"/>
      <c r="BE722" s="172"/>
      <c r="BF722" s="172"/>
      <c r="BG722" s="172"/>
      <c r="BH722" s="172"/>
      <c r="BI722" s="172"/>
      <c r="BJ722" s="172"/>
      <c r="BK722" s="172"/>
      <c r="BL722" s="172"/>
      <c r="BM722" s="172"/>
      <c r="BN722" s="172"/>
      <c r="BO722" s="172"/>
      <c r="BP722" s="172"/>
      <c r="BQ722" s="172"/>
      <c r="BR722" s="172"/>
      <c r="BS722" s="172"/>
      <c r="BT722" s="172"/>
      <c r="BU722" s="172"/>
      <c r="BV722" s="172"/>
      <c r="BW722" s="172"/>
      <c r="BX722" s="172"/>
      <c r="BY722" s="172"/>
      <c r="BZ722" s="172"/>
      <c r="CA722" s="172"/>
      <c r="CB722" s="172"/>
      <c r="CC722" s="172"/>
      <c r="CD722" s="172"/>
      <c r="CE722" s="172"/>
      <c r="CF722" s="172"/>
      <c r="CG722" s="172"/>
      <c r="CH722" s="172"/>
      <c r="CI722" s="172"/>
      <c r="CJ722" s="172"/>
      <c r="CK722" s="172"/>
      <c r="CL722" s="172"/>
      <c r="CM722" s="172"/>
      <c r="CN722" s="172"/>
      <c r="CO722" s="172"/>
      <c r="CP722" s="172"/>
      <c r="CQ722" s="172"/>
      <c r="CR722" s="172"/>
      <c r="CS722" s="172"/>
      <c r="CT722" s="172"/>
      <c r="CU722" s="172"/>
      <c r="DA722" s="172"/>
      <c r="DG722" s="172"/>
      <c r="DI722" s="172"/>
      <c r="DJ722" s="172"/>
      <c r="DK722" s="172"/>
      <c r="DL722" s="172"/>
      <c r="DM722" s="172"/>
      <c r="DN722" s="172"/>
      <c r="DO722" s="172"/>
      <c r="DP722" s="172"/>
      <c r="DQ722" s="172"/>
      <c r="DR722" s="172"/>
      <c r="DS722" s="172"/>
      <c r="DT722" s="172"/>
      <c r="DU722" s="172"/>
      <c r="DV722" s="172"/>
      <c r="DW722" s="172"/>
      <c r="DX722" s="172"/>
      <c r="DZ722" s="172"/>
      <c r="EA722" s="172"/>
      <c r="EK722" s="172"/>
      <c r="EL722" s="172"/>
      <c r="EM722" s="172"/>
      <c r="EN722" s="172"/>
      <c r="EO722" s="17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  <c r="AMJ722"/>
      <c r="AMK722"/>
      <c r="AML722"/>
      <c r="AMM722"/>
      <c r="AMN722"/>
      <c r="AMO722"/>
      <c r="AMP722"/>
      <c r="AMQ722"/>
      <c r="AMR722"/>
      <c r="AMS722"/>
      <c r="AMT722"/>
      <c r="AMU722"/>
      <c r="AMV722"/>
      <c r="AMW722"/>
      <c r="AMX722"/>
      <c r="AMY722"/>
      <c r="AMZ722"/>
      <c r="ANA722"/>
      <c r="ANB722"/>
      <c r="ANC722"/>
      <c r="AND722"/>
      <c r="ANE722"/>
      <c r="ANF722"/>
      <c r="ANG722"/>
      <c r="ANH722"/>
      <c r="ANI722"/>
      <c r="ANJ722"/>
    </row>
    <row r="723" spans="1:1050" x14ac:dyDescent="0.2">
      <c r="A723" s="694"/>
      <c r="D723" s="172"/>
      <c r="E723" s="172"/>
      <c r="F723" s="172"/>
      <c r="G723" s="172"/>
      <c r="H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  <c r="BA723" s="172"/>
      <c r="BB723" s="172"/>
      <c r="BC723" s="172"/>
      <c r="BD723" s="172"/>
      <c r="BE723" s="172"/>
      <c r="BF723" s="172"/>
      <c r="BG723" s="172"/>
      <c r="BH723" s="172"/>
      <c r="BI723" s="172"/>
      <c r="BJ723" s="172"/>
      <c r="BK723" s="172"/>
      <c r="BL723" s="172"/>
      <c r="BM723" s="172"/>
      <c r="BN723" s="172"/>
      <c r="BO723" s="172"/>
      <c r="BP723" s="172"/>
      <c r="BQ723" s="172"/>
      <c r="BR723" s="172"/>
      <c r="BS723" s="172"/>
      <c r="BT723" s="172"/>
      <c r="BU723" s="172"/>
      <c r="BV723" s="172"/>
      <c r="BW723" s="172"/>
      <c r="BX723" s="172"/>
      <c r="BY723" s="172"/>
      <c r="BZ723" s="172"/>
      <c r="CA723" s="172"/>
      <c r="CB723" s="172"/>
      <c r="CC723" s="172"/>
      <c r="CD723" s="172"/>
      <c r="CE723" s="172"/>
      <c r="CF723" s="172"/>
      <c r="CG723" s="172"/>
      <c r="CH723" s="172"/>
      <c r="CI723" s="172"/>
      <c r="CJ723" s="172"/>
      <c r="CK723" s="172"/>
      <c r="CL723" s="172"/>
      <c r="CM723" s="172"/>
      <c r="CN723" s="172"/>
      <c r="CO723" s="172"/>
      <c r="CP723" s="172"/>
      <c r="CQ723" s="172"/>
      <c r="CR723" s="172"/>
      <c r="CS723" s="172"/>
      <c r="CT723" s="172"/>
      <c r="CU723" s="172"/>
      <c r="DA723" s="172"/>
      <c r="DG723" s="172"/>
      <c r="DI723" s="172"/>
      <c r="DJ723" s="172"/>
      <c r="DK723" s="172"/>
      <c r="DL723" s="172"/>
      <c r="DM723" s="172"/>
      <c r="DN723" s="172"/>
      <c r="DO723" s="172"/>
      <c r="DP723" s="172"/>
      <c r="DQ723" s="172"/>
      <c r="DR723" s="172"/>
      <c r="DS723" s="172"/>
      <c r="DT723" s="172"/>
      <c r="DU723" s="172"/>
      <c r="DV723" s="172"/>
      <c r="DW723" s="172"/>
      <c r="DX723" s="172"/>
      <c r="DZ723" s="172"/>
      <c r="EA723" s="172"/>
      <c r="EK723" s="172"/>
      <c r="EL723" s="172"/>
      <c r="EM723" s="172"/>
      <c r="EN723" s="172"/>
      <c r="EO723" s="172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  <c r="AMJ723"/>
      <c r="AMK723"/>
      <c r="AML723"/>
      <c r="AMM723"/>
      <c r="AMN723"/>
      <c r="AMO723"/>
      <c r="AMP723"/>
      <c r="AMQ723"/>
      <c r="AMR723"/>
      <c r="AMS723"/>
      <c r="AMT723"/>
      <c r="AMU723"/>
      <c r="AMV723"/>
      <c r="AMW723"/>
      <c r="AMX723"/>
      <c r="AMY723"/>
      <c r="AMZ723"/>
      <c r="ANA723"/>
      <c r="ANB723"/>
      <c r="ANC723"/>
      <c r="AND723"/>
      <c r="ANE723"/>
      <c r="ANF723"/>
      <c r="ANG723"/>
      <c r="ANH723"/>
      <c r="ANI723"/>
      <c r="ANJ723"/>
    </row>
    <row r="724" spans="1:1050" x14ac:dyDescent="0.2">
      <c r="A724" s="694"/>
      <c r="D724" s="172"/>
      <c r="E724" s="172"/>
      <c r="F724" s="172"/>
      <c r="G724" s="172"/>
      <c r="H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  <c r="BA724" s="172"/>
      <c r="BB724" s="172"/>
      <c r="BC724" s="172"/>
      <c r="BD724" s="172"/>
      <c r="BE724" s="172"/>
      <c r="BF724" s="172"/>
      <c r="BG724" s="172"/>
      <c r="BH724" s="172"/>
      <c r="BI724" s="172"/>
      <c r="BJ724" s="172"/>
      <c r="BK724" s="172"/>
      <c r="BL724" s="172"/>
      <c r="BM724" s="172"/>
      <c r="BN724" s="172"/>
      <c r="BO724" s="172"/>
      <c r="BP724" s="172"/>
      <c r="BQ724" s="172"/>
      <c r="BR724" s="172"/>
      <c r="BS724" s="172"/>
      <c r="BT724" s="172"/>
      <c r="BU724" s="172"/>
      <c r="BV724" s="172"/>
      <c r="BW724" s="172"/>
      <c r="BX724" s="172"/>
      <c r="BY724" s="172"/>
      <c r="BZ724" s="172"/>
      <c r="CA724" s="172"/>
      <c r="CB724" s="172"/>
      <c r="CC724" s="172"/>
      <c r="CD724" s="172"/>
      <c r="CE724" s="172"/>
      <c r="CF724" s="172"/>
      <c r="CG724" s="172"/>
      <c r="CH724" s="172"/>
      <c r="CI724" s="172"/>
      <c r="CJ724" s="172"/>
      <c r="CK724" s="172"/>
      <c r="CL724" s="172"/>
      <c r="CM724" s="172"/>
      <c r="CN724" s="172"/>
      <c r="CO724" s="172"/>
      <c r="CP724" s="172"/>
      <c r="CQ724" s="172"/>
      <c r="CR724" s="172"/>
      <c r="CS724" s="172"/>
      <c r="CT724" s="172"/>
      <c r="CU724" s="172"/>
      <c r="DA724" s="172"/>
      <c r="DG724" s="172"/>
      <c r="DI724" s="172"/>
      <c r="DJ724" s="172"/>
      <c r="DK724" s="172"/>
      <c r="DL724" s="172"/>
      <c r="DM724" s="172"/>
      <c r="DN724" s="172"/>
      <c r="DO724" s="172"/>
      <c r="DP724" s="172"/>
      <c r="DQ724" s="172"/>
      <c r="DR724" s="172"/>
      <c r="DS724" s="172"/>
      <c r="DT724" s="172"/>
      <c r="DU724" s="172"/>
      <c r="DV724" s="172"/>
      <c r="DW724" s="172"/>
      <c r="DX724" s="172"/>
      <c r="DZ724" s="172"/>
      <c r="EA724" s="172"/>
      <c r="EK724" s="172"/>
      <c r="EL724" s="172"/>
      <c r="EM724" s="172"/>
      <c r="EN724" s="172"/>
      <c r="EO724" s="172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  <c r="AMJ724"/>
      <c r="AMK724"/>
      <c r="AML724"/>
      <c r="AMM724"/>
      <c r="AMN724"/>
      <c r="AMO724"/>
      <c r="AMP724"/>
      <c r="AMQ724"/>
      <c r="AMR724"/>
      <c r="AMS724"/>
      <c r="AMT724"/>
      <c r="AMU724"/>
      <c r="AMV724"/>
      <c r="AMW724"/>
      <c r="AMX724"/>
      <c r="AMY724"/>
      <c r="AMZ724"/>
      <c r="ANA724"/>
      <c r="ANB724"/>
      <c r="ANC724"/>
      <c r="AND724"/>
      <c r="ANE724"/>
      <c r="ANF724"/>
      <c r="ANG724"/>
      <c r="ANH724"/>
      <c r="ANI724"/>
      <c r="ANJ724"/>
    </row>
    <row r="725" spans="1:1050" x14ac:dyDescent="0.2">
      <c r="A725" s="694"/>
      <c r="D725" s="172"/>
      <c r="E725" s="172"/>
      <c r="F725" s="172"/>
      <c r="G725" s="172"/>
      <c r="H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  <c r="BA725" s="172"/>
      <c r="BB725" s="172"/>
      <c r="BC725" s="172"/>
      <c r="BD725" s="172"/>
      <c r="BE725" s="172"/>
      <c r="BF725" s="172"/>
      <c r="BG725" s="172"/>
      <c r="BH725" s="172"/>
      <c r="BI725" s="172"/>
      <c r="BJ725" s="172"/>
      <c r="BK725" s="172"/>
      <c r="BL725" s="172"/>
      <c r="BM725" s="172"/>
      <c r="BN725" s="172"/>
      <c r="BO725" s="172"/>
      <c r="BP725" s="172"/>
      <c r="BQ725" s="172"/>
      <c r="BR725" s="172"/>
      <c r="BS725" s="172"/>
      <c r="BT725" s="172"/>
      <c r="BU725" s="172"/>
      <c r="BV725" s="172"/>
      <c r="BW725" s="172"/>
      <c r="BX725" s="172"/>
      <c r="BY725" s="172"/>
      <c r="BZ725" s="172"/>
      <c r="CA725" s="172"/>
      <c r="CB725" s="172"/>
      <c r="CC725" s="172"/>
      <c r="CD725" s="172"/>
      <c r="CE725" s="172"/>
      <c r="CF725" s="172"/>
      <c r="CG725" s="172"/>
      <c r="CH725" s="172"/>
      <c r="CI725" s="172"/>
      <c r="CJ725" s="172"/>
      <c r="CK725" s="172"/>
      <c r="CL725" s="172"/>
      <c r="CM725" s="172"/>
      <c r="CN725" s="172"/>
      <c r="CO725" s="172"/>
      <c r="CP725" s="172"/>
      <c r="CQ725" s="172"/>
      <c r="CR725" s="172"/>
      <c r="CS725" s="172"/>
      <c r="CT725" s="172"/>
      <c r="CU725" s="172"/>
      <c r="DA725" s="172"/>
      <c r="DG725" s="172"/>
      <c r="DI725" s="172"/>
      <c r="DJ725" s="172"/>
      <c r="DK725" s="172"/>
      <c r="DL725" s="172"/>
      <c r="DM725" s="172"/>
      <c r="DN725" s="172"/>
      <c r="DO725" s="172"/>
      <c r="DP725" s="172"/>
      <c r="DQ725" s="172"/>
      <c r="DR725" s="172"/>
      <c r="DS725" s="172"/>
      <c r="DT725" s="172"/>
      <c r="DU725" s="172"/>
      <c r="DV725" s="172"/>
      <c r="DW725" s="172"/>
      <c r="DX725" s="172"/>
      <c r="DZ725" s="172"/>
      <c r="EA725" s="172"/>
      <c r="EK725" s="172"/>
      <c r="EL725" s="172"/>
      <c r="EM725" s="172"/>
      <c r="EN725" s="172"/>
      <c r="EO725" s="172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  <c r="AMJ725"/>
      <c r="AMK725"/>
      <c r="AML725"/>
      <c r="AMM725"/>
      <c r="AMN725"/>
      <c r="AMO725"/>
      <c r="AMP725"/>
      <c r="AMQ725"/>
      <c r="AMR725"/>
      <c r="AMS725"/>
      <c r="AMT725"/>
      <c r="AMU725"/>
      <c r="AMV725"/>
      <c r="AMW725"/>
      <c r="AMX725"/>
      <c r="AMY725"/>
      <c r="AMZ725"/>
      <c r="ANA725"/>
      <c r="ANB725"/>
      <c r="ANC725"/>
      <c r="AND725"/>
      <c r="ANE725"/>
      <c r="ANF725"/>
      <c r="ANG725"/>
      <c r="ANH725"/>
      <c r="ANI725"/>
      <c r="ANJ725"/>
    </row>
    <row r="726" spans="1:1050" x14ac:dyDescent="0.2">
      <c r="A726" s="694"/>
      <c r="D726" s="172"/>
      <c r="E726" s="172"/>
      <c r="F726" s="172"/>
      <c r="G726" s="172"/>
      <c r="H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  <c r="AU726" s="172"/>
      <c r="AV726" s="172"/>
      <c r="AW726" s="172"/>
      <c r="AX726" s="172"/>
      <c r="AY726" s="172"/>
      <c r="AZ726" s="172"/>
      <c r="BA726" s="172"/>
      <c r="BB726" s="172"/>
      <c r="BC726" s="172"/>
      <c r="BD726" s="172"/>
      <c r="BE726" s="172"/>
      <c r="BF726" s="172"/>
      <c r="BG726" s="172"/>
      <c r="BH726" s="172"/>
      <c r="BI726" s="172"/>
      <c r="BJ726" s="172"/>
      <c r="BK726" s="172"/>
      <c r="BL726" s="172"/>
      <c r="BM726" s="172"/>
      <c r="BN726" s="172"/>
      <c r="BO726" s="172"/>
      <c r="BP726" s="172"/>
      <c r="BQ726" s="172"/>
      <c r="BR726" s="172"/>
      <c r="BS726" s="172"/>
      <c r="BT726" s="172"/>
      <c r="BU726" s="172"/>
      <c r="BV726" s="172"/>
      <c r="BW726" s="172"/>
      <c r="BX726" s="172"/>
      <c r="BY726" s="172"/>
      <c r="BZ726" s="172"/>
      <c r="CA726" s="172"/>
      <c r="CB726" s="172"/>
      <c r="CC726" s="172"/>
      <c r="CD726" s="172"/>
      <c r="CE726" s="172"/>
      <c r="CF726" s="172"/>
      <c r="CG726" s="172"/>
      <c r="CH726" s="172"/>
      <c r="CI726" s="172"/>
      <c r="CJ726" s="172"/>
      <c r="CK726" s="172"/>
      <c r="CL726" s="172"/>
      <c r="CM726" s="172"/>
      <c r="CN726" s="172"/>
      <c r="CO726" s="172"/>
      <c r="CP726" s="172"/>
      <c r="CQ726" s="172"/>
      <c r="CR726" s="172"/>
      <c r="CS726" s="172"/>
      <c r="CT726" s="172"/>
      <c r="CU726" s="172"/>
      <c r="DA726" s="172"/>
      <c r="DG726" s="172"/>
      <c r="DI726" s="172"/>
      <c r="DJ726" s="172"/>
      <c r="DK726" s="172"/>
      <c r="DL726" s="172"/>
      <c r="DM726" s="172"/>
      <c r="DN726" s="172"/>
      <c r="DO726" s="172"/>
      <c r="DP726" s="172"/>
      <c r="DQ726" s="172"/>
      <c r="DR726" s="172"/>
      <c r="DS726" s="172"/>
      <c r="DT726" s="172"/>
      <c r="DU726" s="172"/>
      <c r="DV726" s="172"/>
      <c r="DW726" s="172"/>
      <c r="DX726" s="172"/>
      <c r="DZ726" s="172"/>
      <c r="EA726" s="172"/>
      <c r="EK726" s="172"/>
      <c r="EL726" s="172"/>
      <c r="EM726" s="172"/>
      <c r="EN726" s="172"/>
      <c r="EO726" s="172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  <c r="AMJ726"/>
      <c r="AMK726"/>
      <c r="AML726"/>
      <c r="AMM726"/>
      <c r="AMN726"/>
      <c r="AMO726"/>
      <c r="AMP726"/>
      <c r="AMQ726"/>
      <c r="AMR726"/>
      <c r="AMS726"/>
      <c r="AMT726"/>
      <c r="AMU726"/>
      <c r="AMV726"/>
      <c r="AMW726"/>
      <c r="AMX726"/>
      <c r="AMY726"/>
      <c r="AMZ726"/>
      <c r="ANA726"/>
      <c r="ANB726"/>
      <c r="ANC726"/>
      <c r="AND726"/>
      <c r="ANE726"/>
      <c r="ANF726"/>
      <c r="ANG726"/>
      <c r="ANH726"/>
      <c r="ANI726"/>
      <c r="ANJ726"/>
    </row>
    <row r="727" spans="1:1050" x14ac:dyDescent="0.2">
      <c r="A727" s="694"/>
      <c r="D727" s="172"/>
      <c r="E727" s="172"/>
      <c r="F727" s="172"/>
      <c r="G727" s="172"/>
      <c r="H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  <c r="AU727" s="172"/>
      <c r="AV727" s="172"/>
      <c r="AW727" s="172"/>
      <c r="AX727" s="172"/>
      <c r="AY727" s="172"/>
      <c r="AZ727" s="172"/>
      <c r="BA727" s="172"/>
      <c r="BB727" s="172"/>
      <c r="BC727" s="172"/>
      <c r="BD727" s="172"/>
      <c r="BE727" s="172"/>
      <c r="BF727" s="172"/>
      <c r="BG727" s="172"/>
      <c r="BH727" s="172"/>
      <c r="BI727" s="172"/>
      <c r="BJ727" s="172"/>
      <c r="BK727" s="172"/>
      <c r="BL727" s="172"/>
      <c r="BM727" s="172"/>
      <c r="BN727" s="172"/>
      <c r="BO727" s="172"/>
      <c r="BP727" s="172"/>
      <c r="BQ727" s="172"/>
      <c r="BR727" s="172"/>
      <c r="BS727" s="172"/>
      <c r="BT727" s="172"/>
      <c r="BU727" s="172"/>
      <c r="BV727" s="172"/>
      <c r="BW727" s="172"/>
      <c r="BX727" s="172"/>
      <c r="BY727" s="172"/>
      <c r="BZ727" s="172"/>
      <c r="CA727" s="172"/>
      <c r="CB727" s="172"/>
      <c r="CC727" s="172"/>
      <c r="CD727" s="172"/>
      <c r="CE727" s="172"/>
      <c r="CF727" s="172"/>
      <c r="CG727" s="172"/>
      <c r="CH727" s="172"/>
      <c r="CI727" s="172"/>
      <c r="CJ727" s="172"/>
      <c r="CK727" s="172"/>
      <c r="CL727" s="172"/>
      <c r="CM727" s="172"/>
      <c r="CN727" s="172"/>
      <c r="CO727" s="172"/>
      <c r="CP727" s="172"/>
      <c r="CQ727" s="172"/>
      <c r="CR727" s="172"/>
      <c r="CS727" s="172"/>
      <c r="CT727" s="172"/>
      <c r="CU727" s="172"/>
      <c r="DA727" s="172"/>
      <c r="DG727" s="172"/>
      <c r="DI727" s="172"/>
      <c r="DJ727" s="172"/>
      <c r="DK727" s="172"/>
      <c r="DL727" s="172"/>
      <c r="DM727" s="172"/>
      <c r="DN727" s="172"/>
      <c r="DO727" s="172"/>
      <c r="DP727" s="172"/>
      <c r="DQ727" s="172"/>
      <c r="DR727" s="172"/>
      <c r="DS727" s="172"/>
      <c r="DT727" s="172"/>
      <c r="DU727" s="172"/>
      <c r="DV727" s="172"/>
      <c r="DW727" s="172"/>
      <c r="DX727" s="172"/>
      <c r="DZ727" s="172"/>
      <c r="EA727" s="172"/>
      <c r="EK727" s="172"/>
      <c r="EL727" s="172"/>
      <c r="EM727" s="172"/>
      <c r="EN727" s="172"/>
      <c r="EO727" s="172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  <c r="AMJ727"/>
      <c r="AMK727"/>
      <c r="AML727"/>
      <c r="AMM727"/>
      <c r="AMN727"/>
      <c r="AMO727"/>
      <c r="AMP727"/>
      <c r="AMQ727"/>
      <c r="AMR727"/>
      <c r="AMS727"/>
      <c r="AMT727"/>
      <c r="AMU727"/>
      <c r="AMV727"/>
      <c r="AMW727"/>
      <c r="AMX727"/>
      <c r="AMY727"/>
      <c r="AMZ727"/>
      <c r="ANA727"/>
      <c r="ANB727"/>
      <c r="ANC727"/>
      <c r="AND727"/>
      <c r="ANE727"/>
      <c r="ANF727"/>
      <c r="ANG727"/>
      <c r="ANH727"/>
      <c r="ANI727"/>
      <c r="ANJ727"/>
    </row>
    <row r="728" spans="1:1050" x14ac:dyDescent="0.2">
      <c r="A728" s="694"/>
      <c r="D728" s="172"/>
      <c r="E728" s="172"/>
      <c r="F728" s="172"/>
      <c r="G728" s="172"/>
      <c r="H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  <c r="AU728" s="172"/>
      <c r="AV728" s="172"/>
      <c r="AW728" s="172"/>
      <c r="AX728" s="172"/>
      <c r="AY728" s="172"/>
      <c r="AZ728" s="172"/>
      <c r="BA728" s="172"/>
      <c r="BB728" s="172"/>
      <c r="BC728" s="172"/>
      <c r="BD728" s="172"/>
      <c r="BE728" s="172"/>
      <c r="BF728" s="172"/>
      <c r="BG728" s="172"/>
      <c r="BH728" s="172"/>
      <c r="BI728" s="172"/>
      <c r="BJ728" s="172"/>
      <c r="BK728" s="172"/>
      <c r="BL728" s="172"/>
      <c r="BM728" s="172"/>
      <c r="BN728" s="172"/>
      <c r="BO728" s="172"/>
      <c r="BP728" s="172"/>
      <c r="BQ728" s="172"/>
      <c r="BR728" s="172"/>
      <c r="BS728" s="172"/>
      <c r="BT728" s="172"/>
      <c r="BU728" s="172"/>
      <c r="BV728" s="172"/>
      <c r="BW728" s="172"/>
      <c r="BX728" s="172"/>
      <c r="BY728" s="172"/>
      <c r="BZ728" s="172"/>
      <c r="CA728" s="172"/>
      <c r="CB728" s="172"/>
      <c r="CC728" s="172"/>
      <c r="CD728" s="172"/>
      <c r="CE728" s="172"/>
      <c r="CF728" s="172"/>
      <c r="CG728" s="172"/>
      <c r="CH728" s="172"/>
      <c r="CI728" s="172"/>
      <c r="CJ728" s="172"/>
      <c r="CK728" s="172"/>
      <c r="CL728" s="172"/>
      <c r="CM728" s="172"/>
      <c r="CN728" s="172"/>
      <c r="CO728" s="172"/>
      <c r="CP728" s="172"/>
      <c r="CQ728" s="172"/>
      <c r="CR728" s="172"/>
      <c r="CS728" s="172"/>
      <c r="CT728" s="172"/>
      <c r="CU728" s="172"/>
      <c r="DA728" s="172"/>
      <c r="DG728" s="172"/>
      <c r="DI728" s="172"/>
      <c r="DJ728" s="172"/>
      <c r="DK728" s="172"/>
      <c r="DL728" s="172"/>
      <c r="DM728" s="172"/>
      <c r="DN728" s="172"/>
      <c r="DO728" s="172"/>
      <c r="DP728" s="172"/>
      <c r="DQ728" s="172"/>
      <c r="DR728" s="172"/>
      <c r="DS728" s="172"/>
      <c r="DT728" s="172"/>
      <c r="DU728" s="172"/>
      <c r="DV728" s="172"/>
      <c r="DW728" s="172"/>
      <c r="DX728" s="172"/>
      <c r="DZ728" s="172"/>
      <c r="EA728" s="172"/>
      <c r="EK728" s="172"/>
      <c r="EL728" s="172"/>
      <c r="EM728" s="172"/>
      <c r="EN728" s="172"/>
      <c r="EO728" s="172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  <c r="AMJ728"/>
      <c r="AMK728"/>
      <c r="AML728"/>
      <c r="AMM728"/>
      <c r="AMN728"/>
      <c r="AMO728"/>
      <c r="AMP728"/>
      <c r="AMQ728"/>
      <c r="AMR728"/>
      <c r="AMS728"/>
      <c r="AMT728"/>
      <c r="AMU728"/>
      <c r="AMV728"/>
      <c r="AMW728"/>
      <c r="AMX728"/>
      <c r="AMY728"/>
      <c r="AMZ728"/>
      <c r="ANA728"/>
      <c r="ANB728"/>
      <c r="ANC728"/>
      <c r="AND728"/>
      <c r="ANE728"/>
      <c r="ANF728"/>
      <c r="ANG728"/>
      <c r="ANH728"/>
      <c r="ANI728"/>
      <c r="ANJ728"/>
    </row>
    <row r="729" spans="1:1050" x14ac:dyDescent="0.2">
      <c r="A729" s="694"/>
      <c r="D729" s="172"/>
      <c r="E729" s="172"/>
      <c r="F729" s="172"/>
      <c r="G729" s="172"/>
      <c r="H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  <c r="AU729" s="172"/>
      <c r="AV729" s="172"/>
      <c r="AW729" s="172"/>
      <c r="AX729" s="172"/>
      <c r="AY729" s="172"/>
      <c r="AZ729" s="172"/>
      <c r="BA729" s="172"/>
      <c r="BB729" s="172"/>
      <c r="BC729" s="172"/>
      <c r="BD729" s="172"/>
      <c r="BE729" s="172"/>
      <c r="BF729" s="172"/>
      <c r="BG729" s="172"/>
      <c r="BH729" s="172"/>
      <c r="BI729" s="172"/>
      <c r="BJ729" s="172"/>
      <c r="BK729" s="172"/>
      <c r="BL729" s="172"/>
      <c r="BM729" s="172"/>
      <c r="BN729" s="172"/>
      <c r="BO729" s="172"/>
      <c r="BP729" s="172"/>
      <c r="BQ729" s="172"/>
      <c r="BR729" s="172"/>
      <c r="BS729" s="172"/>
      <c r="BT729" s="172"/>
      <c r="BU729" s="172"/>
      <c r="BV729" s="172"/>
      <c r="BW729" s="172"/>
      <c r="BX729" s="172"/>
      <c r="BY729" s="172"/>
      <c r="BZ729" s="172"/>
      <c r="CA729" s="172"/>
      <c r="CB729" s="172"/>
      <c r="CC729" s="172"/>
      <c r="CD729" s="172"/>
      <c r="CE729" s="172"/>
      <c r="CF729" s="172"/>
      <c r="CG729" s="172"/>
      <c r="CH729" s="172"/>
      <c r="CI729" s="172"/>
      <c r="CJ729" s="172"/>
      <c r="CK729" s="172"/>
      <c r="CL729" s="172"/>
      <c r="CM729" s="172"/>
      <c r="CN729" s="172"/>
      <c r="CO729" s="172"/>
      <c r="CP729" s="172"/>
      <c r="CQ729" s="172"/>
      <c r="CR729" s="172"/>
      <c r="CS729" s="172"/>
      <c r="CT729" s="172"/>
      <c r="CU729" s="172"/>
      <c r="DA729" s="172"/>
      <c r="DG729" s="172"/>
      <c r="DI729" s="172"/>
      <c r="DJ729" s="172"/>
      <c r="DK729" s="172"/>
      <c r="DL729" s="172"/>
      <c r="DM729" s="172"/>
      <c r="DN729" s="172"/>
      <c r="DO729" s="172"/>
      <c r="DP729" s="172"/>
      <c r="DQ729" s="172"/>
      <c r="DR729" s="172"/>
      <c r="DS729" s="172"/>
      <c r="DT729" s="172"/>
      <c r="DU729" s="172"/>
      <c r="DV729" s="172"/>
      <c r="DW729" s="172"/>
      <c r="DX729" s="172"/>
      <c r="DZ729" s="172"/>
      <c r="EA729" s="172"/>
      <c r="EK729" s="172"/>
      <c r="EL729" s="172"/>
      <c r="EM729" s="172"/>
      <c r="EN729" s="172"/>
      <c r="EO729" s="172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  <c r="AMJ729"/>
      <c r="AMK729"/>
      <c r="AML729"/>
      <c r="AMM729"/>
      <c r="AMN729"/>
      <c r="AMO729"/>
      <c r="AMP729"/>
      <c r="AMQ729"/>
      <c r="AMR729"/>
      <c r="AMS729"/>
      <c r="AMT729"/>
      <c r="AMU729"/>
      <c r="AMV729"/>
      <c r="AMW729"/>
      <c r="AMX729"/>
      <c r="AMY729"/>
      <c r="AMZ729"/>
      <c r="ANA729"/>
      <c r="ANB729"/>
      <c r="ANC729"/>
      <c r="AND729"/>
      <c r="ANE729"/>
      <c r="ANF729"/>
      <c r="ANG729"/>
      <c r="ANH729"/>
      <c r="ANI729"/>
      <c r="ANJ729"/>
    </row>
    <row r="730" spans="1:1050" x14ac:dyDescent="0.2">
      <c r="A730" s="694"/>
      <c r="D730" s="172"/>
      <c r="E730" s="172"/>
      <c r="F730" s="172"/>
      <c r="G730" s="172"/>
      <c r="H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2"/>
      <c r="AY730" s="172"/>
      <c r="AZ730" s="172"/>
      <c r="BA730" s="172"/>
      <c r="BB730" s="172"/>
      <c r="BC730" s="172"/>
      <c r="BD730" s="172"/>
      <c r="BE730" s="172"/>
      <c r="BF730" s="172"/>
      <c r="BG730" s="172"/>
      <c r="BH730" s="172"/>
      <c r="BI730" s="172"/>
      <c r="BJ730" s="172"/>
      <c r="BK730" s="172"/>
      <c r="BL730" s="172"/>
      <c r="BM730" s="172"/>
      <c r="BN730" s="172"/>
      <c r="BO730" s="172"/>
      <c r="BP730" s="172"/>
      <c r="BQ730" s="172"/>
      <c r="BR730" s="172"/>
      <c r="BS730" s="172"/>
      <c r="BT730" s="172"/>
      <c r="BU730" s="172"/>
      <c r="BV730" s="172"/>
      <c r="BW730" s="172"/>
      <c r="BX730" s="172"/>
      <c r="BY730" s="172"/>
      <c r="BZ730" s="172"/>
      <c r="CA730" s="172"/>
      <c r="CB730" s="172"/>
      <c r="CC730" s="172"/>
      <c r="CD730" s="172"/>
      <c r="CE730" s="172"/>
      <c r="CF730" s="172"/>
      <c r="CG730" s="172"/>
      <c r="CH730" s="172"/>
      <c r="CI730" s="172"/>
      <c r="CJ730" s="172"/>
      <c r="CK730" s="172"/>
      <c r="CL730" s="172"/>
      <c r="CM730" s="172"/>
      <c r="CN730" s="172"/>
      <c r="CO730" s="172"/>
      <c r="CP730" s="172"/>
      <c r="CQ730" s="172"/>
      <c r="CR730" s="172"/>
      <c r="CS730" s="172"/>
      <c r="CT730" s="172"/>
      <c r="CU730" s="172"/>
      <c r="DA730" s="172"/>
      <c r="DG730" s="172"/>
      <c r="DI730" s="172"/>
      <c r="DJ730" s="172"/>
      <c r="DK730" s="172"/>
      <c r="DL730" s="172"/>
      <c r="DM730" s="172"/>
      <c r="DN730" s="172"/>
      <c r="DO730" s="172"/>
      <c r="DP730" s="172"/>
      <c r="DQ730" s="172"/>
      <c r="DR730" s="172"/>
      <c r="DS730" s="172"/>
      <c r="DT730" s="172"/>
      <c r="DU730" s="172"/>
      <c r="DV730" s="172"/>
      <c r="DW730" s="172"/>
      <c r="DX730" s="172"/>
      <c r="DZ730" s="172"/>
      <c r="EA730" s="172"/>
      <c r="EK730" s="172"/>
      <c r="EL730" s="172"/>
      <c r="EM730" s="172"/>
      <c r="EN730" s="172"/>
      <c r="EO730" s="172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  <c r="AMJ730"/>
      <c r="AMK730"/>
      <c r="AML730"/>
      <c r="AMM730"/>
      <c r="AMN730"/>
      <c r="AMO730"/>
      <c r="AMP730"/>
      <c r="AMQ730"/>
      <c r="AMR730"/>
      <c r="AMS730"/>
      <c r="AMT730"/>
      <c r="AMU730"/>
      <c r="AMV730"/>
      <c r="AMW730"/>
      <c r="AMX730"/>
      <c r="AMY730"/>
      <c r="AMZ730"/>
      <c r="ANA730"/>
      <c r="ANB730"/>
      <c r="ANC730"/>
      <c r="AND730"/>
      <c r="ANE730"/>
      <c r="ANF730"/>
      <c r="ANG730"/>
      <c r="ANH730"/>
      <c r="ANI730"/>
      <c r="ANJ730"/>
    </row>
    <row r="731" spans="1:1050" x14ac:dyDescent="0.2">
      <c r="A731" s="694"/>
      <c r="D731" s="172"/>
      <c r="E731" s="172"/>
      <c r="F731" s="172"/>
      <c r="G731" s="172"/>
      <c r="H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  <c r="AU731" s="172"/>
      <c r="AV731" s="172"/>
      <c r="AW731" s="172"/>
      <c r="AX731" s="172"/>
      <c r="AY731" s="172"/>
      <c r="AZ731" s="172"/>
      <c r="BA731" s="172"/>
      <c r="BB731" s="172"/>
      <c r="BC731" s="172"/>
      <c r="BD731" s="172"/>
      <c r="BE731" s="172"/>
      <c r="BF731" s="172"/>
      <c r="BG731" s="172"/>
      <c r="BH731" s="172"/>
      <c r="BI731" s="172"/>
      <c r="BJ731" s="172"/>
      <c r="BK731" s="172"/>
      <c r="BL731" s="172"/>
      <c r="BM731" s="172"/>
      <c r="BN731" s="172"/>
      <c r="BO731" s="172"/>
      <c r="BP731" s="172"/>
      <c r="BQ731" s="172"/>
      <c r="BR731" s="172"/>
      <c r="BS731" s="172"/>
      <c r="BT731" s="172"/>
      <c r="BU731" s="172"/>
      <c r="BV731" s="172"/>
      <c r="BW731" s="172"/>
      <c r="BX731" s="172"/>
      <c r="BY731" s="172"/>
      <c r="BZ731" s="172"/>
      <c r="CA731" s="172"/>
      <c r="CB731" s="172"/>
      <c r="CC731" s="172"/>
      <c r="CD731" s="172"/>
      <c r="CE731" s="172"/>
      <c r="CF731" s="172"/>
      <c r="CG731" s="172"/>
      <c r="CH731" s="172"/>
      <c r="CI731" s="172"/>
      <c r="CJ731" s="172"/>
      <c r="CK731" s="172"/>
      <c r="CL731" s="172"/>
      <c r="CM731" s="172"/>
      <c r="CN731" s="172"/>
      <c r="CO731" s="172"/>
      <c r="CP731" s="172"/>
      <c r="CQ731" s="172"/>
      <c r="CR731" s="172"/>
      <c r="CS731" s="172"/>
      <c r="CT731" s="172"/>
      <c r="CU731" s="172"/>
      <c r="DA731" s="172"/>
      <c r="DG731" s="172"/>
      <c r="DI731" s="172"/>
      <c r="DJ731" s="172"/>
      <c r="DK731" s="172"/>
      <c r="DL731" s="172"/>
      <c r="DM731" s="172"/>
      <c r="DN731" s="172"/>
      <c r="DO731" s="172"/>
      <c r="DP731" s="172"/>
      <c r="DQ731" s="172"/>
      <c r="DR731" s="172"/>
      <c r="DS731" s="172"/>
      <c r="DT731" s="172"/>
      <c r="DU731" s="172"/>
      <c r="DV731" s="172"/>
      <c r="DW731" s="172"/>
      <c r="DX731" s="172"/>
      <c r="DZ731" s="172"/>
      <c r="EA731" s="172"/>
      <c r="EK731" s="172"/>
      <c r="EL731" s="172"/>
      <c r="EM731" s="172"/>
      <c r="EN731" s="172"/>
      <c r="EO731" s="172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  <c r="AMK731"/>
      <c r="AML731"/>
      <c r="AMM731"/>
      <c r="AMN731"/>
      <c r="AMO731"/>
      <c r="AMP731"/>
      <c r="AMQ731"/>
      <c r="AMR731"/>
      <c r="AMS731"/>
      <c r="AMT731"/>
      <c r="AMU731"/>
      <c r="AMV731"/>
      <c r="AMW731"/>
      <c r="AMX731"/>
      <c r="AMY731"/>
      <c r="AMZ731"/>
      <c r="ANA731"/>
      <c r="ANB731"/>
      <c r="ANC731"/>
      <c r="AND731"/>
      <c r="ANE731"/>
      <c r="ANF731"/>
      <c r="ANG731"/>
      <c r="ANH731"/>
      <c r="ANI731"/>
      <c r="ANJ731"/>
    </row>
    <row r="732" spans="1:1050" x14ac:dyDescent="0.2">
      <c r="A732" s="694"/>
      <c r="D732" s="172"/>
      <c r="E732" s="172"/>
      <c r="F732" s="172"/>
      <c r="G732" s="172"/>
      <c r="H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  <c r="AU732" s="172"/>
      <c r="AV732" s="172"/>
      <c r="AW732" s="172"/>
      <c r="AX732" s="172"/>
      <c r="AY732" s="172"/>
      <c r="AZ732" s="172"/>
      <c r="BA732" s="172"/>
      <c r="BB732" s="172"/>
      <c r="BC732" s="172"/>
      <c r="BD732" s="172"/>
      <c r="BE732" s="172"/>
      <c r="BF732" s="172"/>
      <c r="BG732" s="172"/>
      <c r="BH732" s="172"/>
      <c r="BI732" s="172"/>
      <c r="BJ732" s="172"/>
      <c r="BK732" s="172"/>
      <c r="BL732" s="172"/>
      <c r="BM732" s="172"/>
      <c r="BN732" s="172"/>
      <c r="BO732" s="172"/>
      <c r="BP732" s="172"/>
      <c r="BQ732" s="172"/>
      <c r="BR732" s="172"/>
      <c r="BS732" s="172"/>
      <c r="BT732" s="172"/>
      <c r="BU732" s="172"/>
      <c r="BV732" s="172"/>
      <c r="BW732" s="172"/>
      <c r="BX732" s="172"/>
      <c r="BY732" s="172"/>
      <c r="BZ732" s="172"/>
      <c r="CA732" s="172"/>
      <c r="CB732" s="172"/>
      <c r="CC732" s="172"/>
      <c r="CD732" s="172"/>
      <c r="CE732" s="172"/>
      <c r="CF732" s="172"/>
      <c r="CG732" s="172"/>
      <c r="CH732" s="172"/>
      <c r="CI732" s="172"/>
      <c r="CJ732" s="172"/>
      <c r="CK732" s="172"/>
      <c r="CL732" s="172"/>
      <c r="CM732" s="172"/>
      <c r="CN732" s="172"/>
      <c r="CO732" s="172"/>
      <c r="CP732" s="172"/>
      <c r="CQ732" s="172"/>
      <c r="CR732" s="172"/>
      <c r="CS732" s="172"/>
      <c r="CT732" s="172"/>
      <c r="CU732" s="172"/>
      <c r="DA732" s="172"/>
      <c r="DG732" s="172"/>
      <c r="DI732" s="172"/>
      <c r="DJ732" s="172"/>
      <c r="DK732" s="172"/>
      <c r="DL732" s="172"/>
      <c r="DM732" s="172"/>
      <c r="DN732" s="172"/>
      <c r="DO732" s="172"/>
      <c r="DP732" s="172"/>
      <c r="DQ732" s="172"/>
      <c r="DR732" s="172"/>
      <c r="DS732" s="172"/>
      <c r="DT732" s="172"/>
      <c r="DU732" s="172"/>
      <c r="DV732" s="172"/>
      <c r="DW732" s="172"/>
      <c r="DX732" s="172"/>
      <c r="DZ732" s="172"/>
      <c r="EA732" s="172"/>
      <c r="EK732" s="172"/>
      <c r="EL732" s="172"/>
      <c r="EM732" s="172"/>
      <c r="EN732" s="172"/>
      <c r="EO732" s="17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  <c r="AMJ732"/>
      <c r="AMK732"/>
      <c r="AML732"/>
      <c r="AMM732"/>
      <c r="AMN732"/>
      <c r="AMO732"/>
      <c r="AMP732"/>
      <c r="AMQ732"/>
      <c r="AMR732"/>
      <c r="AMS732"/>
      <c r="AMT732"/>
      <c r="AMU732"/>
      <c r="AMV732"/>
      <c r="AMW732"/>
      <c r="AMX732"/>
      <c r="AMY732"/>
      <c r="AMZ732"/>
      <c r="ANA732"/>
      <c r="ANB732"/>
      <c r="ANC732"/>
      <c r="AND732"/>
      <c r="ANE732"/>
      <c r="ANF732"/>
      <c r="ANG732"/>
      <c r="ANH732"/>
      <c r="ANI732"/>
      <c r="ANJ732"/>
    </row>
    <row r="733" spans="1:1050" x14ac:dyDescent="0.2">
      <c r="A733" s="694"/>
      <c r="D733" s="172"/>
      <c r="E733" s="172"/>
      <c r="F733" s="172"/>
      <c r="G733" s="172"/>
      <c r="H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  <c r="AU733" s="172"/>
      <c r="AV733" s="172"/>
      <c r="AW733" s="172"/>
      <c r="AX733" s="172"/>
      <c r="AY733" s="172"/>
      <c r="AZ733" s="172"/>
      <c r="BA733" s="172"/>
      <c r="BB733" s="172"/>
      <c r="BC733" s="172"/>
      <c r="BD733" s="172"/>
      <c r="BE733" s="172"/>
      <c r="BF733" s="172"/>
      <c r="BG733" s="172"/>
      <c r="BH733" s="172"/>
      <c r="BI733" s="172"/>
      <c r="BJ733" s="172"/>
      <c r="BK733" s="172"/>
      <c r="BL733" s="172"/>
      <c r="BM733" s="172"/>
      <c r="BN733" s="172"/>
      <c r="BO733" s="172"/>
      <c r="BP733" s="172"/>
      <c r="BQ733" s="172"/>
      <c r="BR733" s="172"/>
      <c r="BS733" s="172"/>
      <c r="BT733" s="172"/>
      <c r="BU733" s="172"/>
      <c r="BV733" s="172"/>
      <c r="BW733" s="172"/>
      <c r="BX733" s="172"/>
      <c r="BY733" s="172"/>
      <c r="BZ733" s="172"/>
      <c r="CA733" s="172"/>
      <c r="CB733" s="172"/>
      <c r="CC733" s="172"/>
      <c r="CD733" s="172"/>
      <c r="CE733" s="172"/>
      <c r="CF733" s="172"/>
      <c r="CG733" s="172"/>
      <c r="CH733" s="172"/>
      <c r="CI733" s="172"/>
      <c r="CJ733" s="172"/>
      <c r="CK733" s="172"/>
      <c r="CL733" s="172"/>
      <c r="CM733" s="172"/>
      <c r="CN733" s="172"/>
      <c r="CO733" s="172"/>
      <c r="CP733" s="172"/>
      <c r="CQ733" s="172"/>
      <c r="CR733" s="172"/>
      <c r="CS733" s="172"/>
      <c r="CT733" s="172"/>
      <c r="CU733" s="172"/>
      <c r="DA733" s="172"/>
      <c r="DG733" s="172"/>
      <c r="DI733" s="172"/>
      <c r="DJ733" s="172"/>
      <c r="DK733" s="172"/>
      <c r="DL733" s="172"/>
      <c r="DM733" s="172"/>
      <c r="DN733" s="172"/>
      <c r="DO733" s="172"/>
      <c r="DP733" s="172"/>
      <c r="DQ733" s="172"/>
      <c r="DR733" s="172"/>
      <c r="DS733" s="172"/>
      <c r="DT733" s="172"/>
      <c r="DU733" s="172"/>
      <c r="DV733" s="172"/>
      <c r="DW733" s="172"/>
      <c r="DX733" s="172"/>
      <c r="DZ733" s="172"/>
      <c r="EA733" s="172"/>
      <c r="EK733" s="172"/>
      <c r="EL733" s="172"/>
      <c r="EM733" s="172"/>
      <c r="EN733" s="172"/>
      <c r="EO733" s="172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  <c r="AMJ733"/>
      <c r="AMK733"/>
      <c r="AML733"/>
      <c r="AMM733"/>
      <c r="AMN733"/>
      <c r="AMO733"/>
      <c r="AMP733"/>
      <c r="AMQ733"/>
      <c r="AMR733"/>
      <c r="AMS733"/>
      <c r="AMT733"/>
      <c r="AMU733"/>
      <c r="AMV733"/>
      <c r="AMW733"/>
      <c r="AMX733"/>
      <c r="AMY733"/>
      <c r="AMZ733"/>
      <c r="ANA733"/>
      <c r="ANB733"/>
      <c r="ANC733"/>
      <c r="AND733"/>
      <c r="ANE733"/>
      <c r="ANF733"/>
      <c r="ANG733"/>
      <c r="ANH733"/>
      <c r="ANI733"/>
      <c r="ANJ733"/>
    </row>
    <row r="734" spans="1:1050" x14ac:dyDescent="0.2">
      <c r="A734" s="694"/>
      <c r="D734" s="172"/>
      <c r="E734" s="172"/>
      <c r="F734" s="172"/>
      <c r="G734" s="172"/>
      <c r="H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  <c r="AU734" s="172"/>
      <c r="AV734" s="172"/>
      <c r="AW734" s="172"/>
      <c r="AX734" s="172"/>
      <c r="AY734" s="172"/>
      <c r="AZ734" s="172"/>
      <c r="BA734" s="172"/>
      <c r="BB734" s="172"/>
      <c r="BC734" s="172"/>
      <c r="BD734" s="172"/>
      <c r="BE734" s="172"/>
      <c r="BF734" s="172"/>
      <c r="BG734" s="172"/>
      <c r="BH734" s="172"/>
      <c r="BI734" s="172"/>
      <c r="BJ734" s="172"/>
      <c r="BK734" s="172"/>
      <c r="BL734" s="172"/>
      <c r="BM734" s="172"/>
      <c r="BN734" s="172"/>
      <c r="BO734" s="172"/>
      <c r="BP734" s="172"/>
      <c r="BQ734" s="172"/>
      <c r="BR734" s="172"/>
      <c r="BS734" s="172"/>
      <c r="BT734" s="172"/>
      <c r="BU734" s="172"/>
      <c r="BV734" s="172"/>
      <c r="BW734" s="172"/>
      <c r="BX734" s="172"/>
      <c r="BY734" s="172"/>
      <c r="BZ734" s="172"/>
      <c r="CA734" s="172"/>
      <c r="CB734" s="172"/>
      <c r="CC734" s="172"/>
      <c r="CD734" s="172"/>
      <c r="CE734" s="172"/>
      <c r="CF734" s="172"/>
      <c r="CG734" s="172"/>
      <c r="CH734" s="172"/>
      <c r="CI734" s="172"/>
      <c r="CJ734" s="172"/>
      <c r="CK734" s="172"/>
      <c r="CL734" s="172"/>
      <c r="CM734" s="172"/>
      <c r="CN734" s="172"/>
      <c r="CO734" s="172"/>
      <c r="CP734" s="172"/>
      <c r="CQ734" s="172"/>
      <c r="CR734" s="172"/>
      <c r="CS734" s="172"/>
      <c r="CT734" s="172"/>
      <c r="CU734" s="172"/>
      <c r="DA734" s="172"/>
      <c r="DG734" s="172"/>
      <c r="DI734" s="172"/>
      <c r="DJ734" s="172"/>
      <c r="DK734" s="172"/>
      <c r="DL734" s="172"/>
      <c r="DM734" s="172"/>
      <c r="DN734" s="172"/>
      <c r="DO734" s="172"/>
      <c r="DP734" s="172"/>
      <c r="DQ734" s="172"/>
      <c r="DR734" s="172"/>
      <c r="DS734" s="172"/>
      <c r="DT734" s="172"/>
      <c r="DU734" s="172"/>
      <c r="DV734" s="172"/>
      <c r="DW734" s="172"/>
      <c r="DX734" s="172"/>
      <c r="DZ734" s="172"/>
      <c r="EA734" s="172"/>
      <c r="EK734" s="172"/>
      <c r="EL734" s="172"/>
      <c r="EM734" s="172"/>
      <c r="EN734" s="172"/>
      <c r="EO734" s="172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  <c r="AMJ734"/>
      <c r="AMK734"/>
      <c r="AML734"/>
      <c r="AMM734"/>
      <c r="AMN734"/>
      <c r="AMO734"/>
      <c r="AMP734"/>
      <c r="AMQ734"/>
      <c r="AMR734"/>
      <c r="AMS734"/>
      <c r="AMT734"/>
      <c r="AMU734"/>
      <c r="AMV734"/>
      <c r="AMW734"/>
      <c r="AMX734"/>
      <c r="AMY734"/>
      <c r="AMZ734"/>
      <c r="ANA734"/>
      <c r="ANB734"/>
      <c r="ANC734"/>
      <c r="AND734"/>
      <c r="ANE734"/>
      <c r="ANF734"/>
      <c r="ANG734"/>
      <c r="ANH734"/>
      <c r="ANI734"/>
      <c r="ANJ734"/>
    </row>
    <row r="735" spans="1:1050" x14ac:dyDescent="0.2">
      <c r="A735" s="694"/>
      <c r="D735" s="172"/>
      <c r="E735" s="172"/>
      <c r="F735" s="172"/>
      <c r="G735" s="172"/>
      <c r="H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  <c r="AU735" s="172"/>
      <c r="AV735" s="172"/>
      <c r="AW735" s="172"/>
      <c r="AX735" s="172"/>
      <c r="AY735" s="172"/>
      <c r="AZ735" s="172"/>
      <c r="BA735" s="172"/>
      <c r="BB735" s="172"/>
      <c r="BC735" s="172"/>
      <c r="BD735" s="172"/>
      <c r="BE735" s="172"/>
      <c r="BF735" s="172"/>
      <c r="BG735" s="172"/>
      <c r="BH735" s="172"/>
      <c r="BI735" s="172"/>
      <c r="BJ735" s="172"/>
      <c r="BK735" s="172"/>
      <c r="BL735" s="172"/>
      <c r="BM735" s="172"/>
      <c r="BN735" s="172"/>
      <c r="BO735" s="172"/>
      <c r="BP735" s="172"/>
      <c r="BQ735" s="172"/>
      <c r="BR735" s="172"/>
      <c r="BS735" s="172"/>
      <c r="BT735" s="172"/>
      <c r="BU735" s="172"/>
      <c r="BV735" s="172"/>
      <c r="BW735" s="172"/>
      <c r="BX735" s="172"/>
      <c r="BY735" s="172"/>
      <c r="BZ735" s="172"/>
      <c r="CA735" s="172"/>
      <c r="CB735" s="172"/>
      <c r="CC735" s="172"/>
      <c r="CD735" s="172"/>
      <c r="CE735" s="172"/>
      <c r="CF735" s="172"/>
      <c r="CG735" s="172"/>
      <c r="CH735" s="172"/>
      <c r="CI735" s="172"/>
      <c r="CJ735" s="172"/>
      <c r="CK735" s="172"/>
      <c r="CL735" s="172"/>
      <c r="CM735" s="172"/>
      <c r="CN735" s="172"/>
      <c r="CO735" s="172"/>
      <c r="CP735" s="172"/>
      <c r="CQ735" s="172"/>
      <c r="CR735" s="172"/>
      <c r="CS735" s="172"/>
      <c r="CT735" s="172"/>
      <c r="CU735" s="172"/>
      <c r="DA735" s="172"/>
      <c r="DG735" s="172"/>
      <c r="DI735" s="172"/>
      <c r="DJ735" s="172"/>
      <c r="DK735" s="172"/>
      <c r="DL735" s="172"/>
      <c r="DM735" s="172"/>
      <c r="DN735" s="172"/>
      <c r="DO735" s="172"/>
      <c r="DP735" s="172"/>
      <c r="DQ735" s="172"/>
      <c r="DR735" s="172"/>
      <c r="DS735" s="172"/>
      <c r="DT735" s="172"/>
      <c r="DU735" s="172"/>
      <c r="DV735" s="172"/>
      <c r="DW735" s="172"/>
      <c r="DX735" s="172"/>
      <c r="DZ735" s="172"/>
      <c r="EA735" s="172"/>
      <c r="EK735" s="172"/>
      <c r="EL735" s="172"/>
      <c r="EM735" s="172"/>
      <c r="EN735" s="172"/>
      <c r="EO735" s="172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  <c r="AMJ735"/>
      <c r="AMK735"/>
      <c r="AML735"/>
      <c r="AMM735"/>
      <c r="AMN735"/>
      <c r="AMO735"/>
      <c r="AMP735"/>
      <c r="AMQ735"/>
      <c r="AMR735"/>
      <c r="AMS735"/>
      <c r="AMT735"/>
      <c r="AMU735"/>
      <c r="AMV735"/>
      <c r="AMW735"/>
      <c r="AMX735"/>
      <c r="AMY735"/>
      <c r="AMZ735"/>
      <c r="ANA735"/>
      <c r="ANB735"/>
      <c r="ANC735"/>
      <c r="AND735"/>
      <c r="ANE735"/>
      <c r="ANF735"/>
      <c r="ANG735"/>
      <c r="ANH735"/>
      <c r="ANI735"/>
      <c r="ANJ735"/>
    </row>
    <row r="736" spans="1:1050" x14ac:dyDescent="0.2">
      <c r="A736" s="694"/>
      <c r="D736" s="172"/>
      <c r="E736" s="172"/>
      <c r="F736" s="172"/>
      <c r="G736" s="172"/>
      <c r="H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  <c r="BA736" s="172"/>
      <c r="BB736" s="172"/>
      <c r="BC736" s="172"/>
      <c r="BD736" s="172"/>
      <c r="BE736" s="172"/>
      <c r="BF736" s="172"/>
      <c r="BG736" s="172"/>
      <c r="BH736" s="172"/>
      <c r="BI736" s="172"/>
      <c r="BJ736" s="172"/>
      <c r="BK736" s="172"/>
      <c r="BL736" s="172"/>
      <c r="BM736" s="172"/>
      <c r="BN736" s="172"/>
      <c r="BO736" s="172"/>
      <c r="BP736" s="172"/>
      <c r="BQ736" s="172"/>
      <c r="BR736" s="172"/>
      <c r="BS736" s="172"/>
      <c r="BT736" s="172"/>
      <c r="BU736" s="172"/>
      <c r="BV736" s="172"/>
      <c r="BW736" s="172"/>
      <c r="BX736" s="172"/>
      <c r="BY736" s="172"/>
      <c r="BZ736" s="172"/>
      <c r="CA736" s="172"/>
      <c r="CB736" s="172"/>
      <c r="CC736" s="172"/>
      <c r="CD736" s="172"/>
      <c r="CE736" s="172"/>
      <c r="CF736" s="172"/>
      <c r="CG736" s="172"/>
      <c r="CH736" s="172"/>
      <c r="CI736" s="172"/>
      <c r="CJ736" s="172"/>
      <c r="CK736" s="172"/>
      <c r="CL736" s="172"/>
      <c r="CM736" s="172"/>
      <c r="CN736" s="172"/>
      <c r="CO736" s="172"/>
      <c r="CP736" s="172"/>
      <c r="CQ736" s="172"/>
      <c r="CR736" s="172"/>
      <c r="CS736" s="172"/>
      <c r="CT736" s="172"/>
      <c r="CU736" s="172"/>
      <c r="DA736" s="172"/>
      <c r="DG736" s="172"/>
      <c r="DI736" s="172"/>
      <c r="DJ736" s="172"/>
      <c r="DK736" s="172"/>
      <c r="DL736" s="172"/>
      <c r="DM736" s="172"/>
      <c r="DN736" s="172"/>
      <c r="DO736" s="172"/>
      <c r="DP736" s="172"/>
      <c r="DQ736" s="172"/>
      <c r="DR736" s="172"/>
      <c r="DS736" s="172"/>
      <c r="DT736" s="172"/>
      <c r="DU736" s="172"/>
      <c r="DV736" s="172"/>
      <c r="DW736" s="172"/>
      <c r="DX736" s="172"/>
      <c r="DZ736" s="172"/>
      <c r="EA736" s="172"/>
      <c r="EK736" s="172"/>
      <c r="EL736" s="172"/>
      <c r="EM736" s="172"/>
      <c r="EN736" s="172"/>
      <c r="EO736" s="172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  <c r="AMJ736"/>
      <c r="AMK736"/>
      <c r="AML736"/>
      <c r="AMM736"/>
      <c r="AMN736"/>
      <c r="AMO736"/>
      <c r="AMP736"/>
      <c r="AMQ736"/>
      <c r="AMR736"/>
      <c r="AMS736"/>
      <c r="AMT736"/>
      <c r="AMU736"/>
      <c r="AMV736"/>
      <c r="AMW736"/>
      <c r="AMX736"/>
      <c r="AMY736"/>
      <c r="AMZ736"/>
      <c r="ANA736"/>
      <c r="ANB736"/>
      <c r="ANC736"/>
      <c r="AND736"/>
      <c r="ANE736"/>
      <c r="ANF736"/>
      <c r="ANG736"/>
      <c r="ANH736"/>
      <c r="ANI736"/>
      <c r="ANJ736"/>
    </row>
    <row r="737" spans="1:1050" x14ac:dyDescent="0.2">
      <c r="A737" s="694"/>
      <c r="D737" s="172"/>
      <c r="E737" s="172"/>
      <c r="F737" s="172"/>
      <c r="G737" s="172"/>
      <c r="H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  <c r="BA737" s="172"/>
      <c r="BB737" s="172"/>
      <c r="BC737" s="172"/>
      <c r="BD737" s="172"/>
      <c r="BE737" s="172"/>
      <c r="BF737" s="172"/>
      <c r="BG737" s="172"/>
      <c r="BH737" s="172"/>
      <c r="BI737" s="172"/>
      <c r="BJ737" s="172"/>
      <c r="BK737" s="172"/>
      <c r="BL737" s="172"/>
      <c r="BM737" s="172"/>
      <c r="BN737" s="172"/>
      <c r="BO737" s="172"/>
      <c r="BP737" s="172"/>
      <c r="BQ737" s="172"/>
      <c r="BR737" s="172"/>
      <c r="BS737" s="172"/>
      <c r="BT737" s="172"/>
      <c r="BU737" s="172"/>
      <c r="BV737" s="172"/>
      <c r="BW737" s="172"/>
      <c r="BX737" s="172"/>
      <c r="BY737" s="172"/>
      <c r="BZ737" s="172"/>
      <c r="CA737" s="172"/>
      <c r="CB737" s="172"/>
      <c r="CC737" s="172"/>
      <c r="CD737" s="172"/>
      <c r="CE737" s="172"/>
      <c r="CF737" s="172"/>
      <c r="CG737" s="172"/>
      <c r="CH737" s="172"/>
      <c r="CI737" s="172"/>
      <c r="CJ737" s="172"/>
      <c r="CK737" s="172"/>
      <c r="CL737" s="172"/>
      <c r="CM737" s="172"/>
      <c r="CN737" s="172"/>
      <c r="CO737" s="172"/>
      <c r="CP737" s="172"/>
      <c r="CQ737" s="172"/>
      <c r="CR737" s="172"/>
      <c r="CS737" s="172"/>
      <c r="CT737" s="172"/>
      <c r="CU737" s="172"/>
      <c r="DA737" s="172"/>
      <c r="DG737" s="172"/>
      <c r="DI737" s="172"/>
      <c r="DJ737" s="172"/>
      <c r="DK737" s="172"/>
      <c r="DL737" s="172"/>
      <c r="DM737" s="172"/>
      <c r="DN737" s="172"/>
      <c r="DO737" s="172"/>
      <c r="DP737" s="172"/>
      <c r="DQ737" s="172"/>
      <c r="DR737" s="172"/>
      <c r="DS737" s="172"/>
      <c r="DT737" s="172"/>
      <c r="DU737" s="172"/>
      <c r="DV737" s="172"/>
      <c r="DW737" s="172"/>
      <c r="DX737" s="172"/>
      <c r="DZ737" s="172"/>
      <c r="EA737" s="172"/>
      <c r="EK737" s="172"/>
      <c r="EL737" s="172"/>
      <c r="EM737" s="172"/>
      <c r="EN737" s="172"/>
      <c r="EO737" s="172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  <c r="AMJ737"/>
      <c r="AMK737"/>
      <c r="AML737"/>
      <c r="AMM737"/>
      <c r="AMN737"/>
      <c r="AMO737"/>
      <c r="AMP737"/>
      <c r="AMQ737"/>
      <c r="AMR737"/>
      <c r="AMS737"/>
      <c r="AMT737"/>
      <c r="AMU737"/>
      <c r="AMV737"/>
      <c r="AMW737"/>
      <c r="AMX737"/>
      <c r="AMY737"/>
      <c r="AMZ737"/>
      <c r="ANA737"/>
      <c r="ANB737"/>
      <c r="ANC737"/>
      <c r="AND737"/>
      <c r="ANE737"/>
      <c r="ANF737"/>
      <c r="ANG737"/>
      <c r="ANH737"/>
      <c r="ANI737"/>
      <c r="ANJ737"/>
    </row>
    <row r="738" spans="1:1050" x14ac:dyDescent="0.2">
      <c r="A738" s="694"/>
      <c r="D738" s="172"/>
      <c r="E738" s="172"/>
      <c r="F738" s="172"/>
      <c r="G738" s="172"/>
      <c r="H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  <c r="BA738" s="172"/>
      <c r="BB738" s="172"/>
      <c r="BC738" s="172"/>
      <c r="BD738" s="172"/>
      <c r="BE738" s="172"/>
      <c r="BF738" s="172"/>
      <c r="BG738" s="172"/>
      <c r="BH738" s="172"/>
      <c r="BI738" s="172"/>
      <c r="BJ738" s="172"/>
      <c r="BK738" s="172"/>
      <c r="BL738" s="172"/>
      <c r="BM738" s="172"/>
      <c r="BN738" s="172"/>
      <c r="BO738" s="172"/>
      <c r="BP738" s="172"/>
      <c r="BQ738" s="172"/>
      <c r="BR738" s="172"/>
      <c r="BS738" s="172"/>
      <c r="BT738" s="172"/>
      <c r="BU738" s="172"/>
      <c r="BV738" s="172"/>
      <c r="BW738" s="172"/>
      <c r="BX738" s="172"/>
      <c r="BY738" s="172"/>
      <c r="BZ738" s="172"/>
      <c r="CA738" s="172"/>
      <c r="CB738" s="172"/>
      <c r="CC738" s="172"/>
      <c r="CD738" s="172"/>
      <c r="CE738" s="172"/>
      <c r="CF738" s="172"/>
      <c r="CG738" s="172"/>
      <c r="CH738" s="172"/>
      <c r="CI738" s="172"/>
      <c r="CJ738" s="172"/>
      <c r="CK738" s="172"/>
      <c r="CL738" s="172"/>
      <c r="CM738" s="172"/>
      <c r="CN738" s="172"/>
      <c r="CO738" s="172"/>
      <c r="CP738" s="172"/>
      <c r="CQ738" s="172"/>
      <c r="CR738" s="172"/>
      <c r="CS738" s="172"/>
      <c r="CT738" s="172"/>
      <c r="CU738" s="172"/>
      <c r="DA738" s="172"/>
      <c r="DG738" s="172"/>
      <c r="DI738" s="172"/>
      <c r="DJ738" s="172"/>
      <c r="DK738" s="172"/>
      <c r="DL738" s="172"/>
      <c r="DM738" s="172"/>
      <c r="DN738" s="172"/>
      <c r="DO738" s="172"/>
      <c r="DP738" s="172"/>
      <c r="DQ738" s="172"/>
      <c r="DR738" s="172"/>
      <c r="DS738" s="172"/>
      <c r="DT738" s="172"/>
      <c r="DU738" s="172"/>
      <c r="DV738" s="172"/>
      <c r="DW738" s="172"/>
      <c r="DX738" s="172"/>
      <c r="DZ738" s="172"/>
      <c r="EA738" s="172"/>
      <c r="EK738" s="172"/>
      <c r="EL738" s="172"/>
      <c r="EM738" s="172"/>
      <c r="EN738" s="172"/>
      <c r="EO738" s="172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  <c r="AMJ738"/>
      <c r="AMK738"/>
      <c r="AML738"/>
      <c r="AMM738"/>
      <c r="AMN738"/>
      <c r="AMO738"/>
      <c r="AMP738"/>
      <c r="AMQ738"/>
      <c r="AMR738"/>
      <c r="AMS738"/>
      <c r="AMT738"/>
      <c r="AMU738"/>
      <c r="AMV738"/>
      <c r="AMW738"/>
      <c r="AMX738"/>
      <c r="AMY738"/>
      <c r="AMZ738"/>
      <c r="ANA738"/>
      <c r="ANB738"/>
      <c r="ANC738"/>
      <c r="AND738"/>
      <c r="ANE738"/>
      <c r="ANF738"/>
      <c r="ANG738"/>
      <c r="ANH738"/>
      <c r="ANI738"/>
      <c r="ANJ738"/>
    </row>
    <row r="739" spans="1:1050" x14ac:dyDescent="0.2">
      <c r="A739" s="694"/>
      <c r="D739" s="172"/>
      <c r="E739" s="172"/>
      <c r="F739" s="172"/>
      <c r="G739" s="172"/>
      <c r="H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  <c r="BA739" s="172"/>
      <c r="BB739" s="172"/>
      <c r="BC739" s="172"/>
      <c r="BD739" s="172"/>
      <c r="BE739" s="172"/>
      <c r="BF739" s="172"/>
      <c r="BG739" s="172"/>
      <c r="BH739" s="172"/>
      <c r="BI739" s="172"/>
      <c r="BJ739" s="172"/>
      <c r="BK739" s="172"/>
      <c r="BL739" s="172"/>
      <c r="BM739" s="172"/>
      <c r="BN739" s="172"/>
      <c r="BO739" s="172"/>
      <c r="BP739" s="172"/>
      <c r="BQ739" s="172"/>
      <c r="BR739" s="172"/>
      <c r="BS739" s="172"/>
      <c r="BT739" s="172"/>
      <c r="BU739" s="172"/>
      <c r="BV739" s="172"/>
      <c r="BW739" s="172"/>
      <c r="BX739" s="172"/>
      <c r="BY739" s="172"/>
      <c r="BZ739" s="172"/>
      <c r="CA739" s="172"/>
      <c r="CB739" s="172"/>
      <c r="CC739" s="172"/>
      <c r="CD739" s="172"/>
      <c r="CE739" s="172"/>
      <c r="CF739" s="172"/>
      <c r="CG739" s="172"/>
      <c r="CH739" s="172"/>
      <c r="CI739" s="172"/>
      <c r="CJ739" s="172"/>
      <c r="CK739" s="172"/>
      <c r="CL739" s="172"/>
      <c r="CM739" s="172"/>
      <c r="CN739" s="172"/>
      <c r="CO739" s="172"/>
      <c r="CP739" s="172"/>
      <c r="CQ739" s="172"/>
      <c r="CR739" s="172"/>
      <c r="CS739" s="172"/>
      <c r="CT739" s="172"/>
      <c r="CU739" s="172"/>
      <c r="DA739" s="172"/>
      <c r="DG739" s="172"/>
      <c r="DI739" s="172"/>
      <c r="DJ739" s="172"/>
      <c r="DK739" s="172"/>
      <c r="DL739" s="172"/>
      <c r="DM739" s="172"/>
      <c r="DN739" s="172"/>
      <c r="DO739" s="172"/>
      <c r="DP739" s="172"/>
      <c r="DQ739" s="172"/>
      <c r="DR739" s="172"/>
      <c r="DS739" s="172"/>
      <c r="DT739" s="172"/>
      <c r="DU739" s="172"/>
      <c r="DV739" s="172"/>
      <c r="DW739" s="172"/>
      <c r="DX739" s="172"/>
      <c r="DZ739" s="172"/>
      <c r="EA739" s="172"/>
      <c r="EK739" s="172"/>
      <c r="EL739" s="172"/>
      <c r="EM739" s="172"/>
      <c r="EN739" s="172"/>
      <c r="EO739" s="172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  <c r="AMJ739"/>
      <c r="AMK739"/>
      <c r="AML739"/>
      <c r="AMM739"/>
      <c r="AMN739"/>
      <c r="AMO739"/>
      <c r="AMP739"/>
      <c r="AMQ739"/>
      <c r="AMR739"/>
      <c r="AMS739"/>
      <c r="AMT739"/>
      <c r="AMU739"/>
      <c r="AMV739"/>
      <c r="AMW739"/>
      <c r="AMX739"/>
      <c r="AMY739"/>
      <c r="AMZ739"/>
      <c r="ANA739"/>
      <c r="ANB739"/>
      <c r="ANC739"/>
      <c r="AND739"/>
      <c r="ANE739"/>
      <c r="ANF739"/>
      <c r="ANG739"/>
      <c r="ANH739"/>
      <c r="ANI739"/>
      <c r="ANJ739"/>
    </row>
    <row r="740" spans="1:1050" x14ac:dyDescent="0.2">
      <c r="A740" s="694"/>
      <c r="D740" s="172"/>
      <c r="E740" s="172"/>
      <c r="F740" s="172"/>
      <c r="G740" s="172"/>
      <c r="H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  <c r="BA740" s="172"/>
      <c r="BB740" s="172"/>
      <c r="BC740" s="172"/>
      <c r="BD740" s="172"/>
      <c r="BE740" s="172"/>
      <c r="BF740" s="172"/>
      <c r="BG740" s="172"/>
      <c r="BH740" s="172"/>
      <c r="BI740" s="172"/>
      <c r="BJ740" s="172"/>
      <c r="BK740" s="172"/>
      <c r="BL740" s="172"/>
      <c r="BM740" s="172"/>
      <c r="BN740" s="172"/>
      <c r="BO740" s="172"/>
      <c r="BP740" s="172"/>
      <c r="BQ740" s="172"/>
      <c r="BR740" s="172"/>
      <c r="BS740" s="172"/>
      <c r="BT740" s="172"/>
      <c r="BU740" s="172"/>
      <c r="BV740" s="172"/>
      <c r="BW740" s="172"/>
      <c r="BX740" s="172"/>
      <c r="BY740" s="172"/>
      <c r="BZ740" s="172"/>
      <c r="CA740" s="172"/>
      <c r="CB740" s="172"/>
      <c r="CC740" s="172"/>
      <c r="CD740" s="172"/>
      <c r="CE740" s="172"/>
      <c r="CF740" s="172"/>
      <c r="CG740" s="172"/>
      <c r="CH740" s="172"/>
      <c r="CI740" s="172"/>
      <c r="CJ740" s="172"/>
      <c r="CK740" s="172"/>
      <c r="CL740" s="172"/>
      <c r="CM740" s="172"/>
      <c r="CN740" s="172"/>
      <c r="CO740" s="172"/>
      <c r="CP740" s="172"/>
      <c r="CQ740" s="172"/>
      <c r="CR740" s="172"/>
      <c r="CS740" s="172"/>
      <c r="CT740" s="172"/>
      <c r="CU740" s="172"/>
      <c r="DA740" s="172"/>
      <c r="DG740" s="172"/>
      <c r="DI740" s="172"/>
      <c r="DJ740" s="172"/>
      <c r="DK740" s="172"/>
      <c r="DL740" s="172"/>
      <c r="DM740" s="172"/>
      <c r="DN740" s="172"/>
      <c r="DO740" s="172"/>
      <c r="DP740" s="172"/>
      <c r="DQ740" s="172"/>
      <c r="DR740" s="172"/>
      <c r="DS740" s="172"/>
      <c r="DT740" s="172"/>
      <c r="DU740" s="172"/>
      <c r="DV740" s="172"/>
      <c r="DW740" s="172"/>
      <c r="DX740" s="172"/>
      <c r="DZ740" s="172"/>
      <c r="EA740" s="172"/>
      <c r="EK740" s="172"/>
      <c r="EL740" s="172"/>
      <c r="EM740" s="172"/>
      <c r="EN740" s="172"/>
      <c r="EO740" s="172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  <c r="AMJ740"/>
      <c r="AMK740"/>
      <c r="AML740"/>
      <c r="AMM740"/>
      <c r="AMN740"/>
      <c r="AMO740"/>
      <c r="AMP740"/>
      <c r="AMQ740"/>
      <c r="AMR740"/>
      <c r="AMS740"/>
      <c r="AMT740"/>
      <c r="AMU740"/>
      <c r="AMV740"/>
      <c r="AMW740"/>
      <c r="AMX740"/>
      <c r="AMY740"/>
      <c r="AMZ740"/>
      <c r="ANA740"/>
      <c r="ANB740"/>
      <c r="ANC740"/>
      <c r="AND740"/>
      <c r="ANE740"/>
      <c r="ANF740"/>
      <c r="ANG740"/>
      <c r="ANH740"/>
      <c r="ANI740"/>
      <c r="ANJ740"/>
    </row>
    <row r="741" spans="1:1050" x14ac:dyDescent="0.2">
      <c r="A741" s="694"/>
      <c r="D741" s="172"/>
      <c r="E741" s="172"/>
      <c r="F741" s="172"/>
      <c r="G741" s="172"/>
      <c r="H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  <c r="BA741" s="172"/>
      <c r="BB741" s="172"/>
      <c r="BC741" s="172"/>
      <c r="BD741" s="172"/>
      <c r="BE741" s="172"/>
      <c r="BF741" s="172"/>
      <c r="BG741" s="172"/>
      <c r="BH741" s="172"/>
      <c r="BI741" s="172"/>
      <c r="BJ741" s="172"/>
      <c r="BK741" s="172"/>
      <c r="BL741" s="172"/>
      <c r="BM741" s="172"/>
      <c r="BN741" s="172"/>
      <c r="BO741" s="172"/>
      <c r="BP741" s="172"/>
      <c r="BQ741" s="172"/>
      <c r="BR741" s="172"/>
      <c r="BS741" s="172"/>
      <c r="BT741" s="172"/>
      <c r="BU741" s="172"/>
      <c r="BV741" s="172"/>
      <c r="BW741" s="172"/>
      <c r="BX741" s="172"/>
      <c r="BY741" s="172"/>
      <c r="BZ741" s="172"/>
      <c r="CA741" s="172"/>
      <c r="CB741" s="172"/>
      <c r="CC741" s="172"/>
      <c r="CD741" s="172"/>
      <c r="CE741" s="172"/>
      <c r="CF741" s="172"/>
      <c r="CG741" s="172"/>
      <c r="CH741" s="172"/>
      <c r="CI741" s="172"/>
      <c r="CJ741" s="172"/>
      <c r="CK741" s="172"/>
      <c r="CL741" s="172"/>
      <c r="CM741" s="172"/>
      <c r="CN741" s="172"/>
      <c r="CO741" s="172"/>
      <c r="CP741" s="172"/>
      <c r="CQ741" s="172"/>
      <c r="CR741" s="172"/>
      <c r="CS741" s="172"/>
      <c r="CT741" s="172"/>
      <c r="CU741" s="172"/>
      <c r="DA741" s="172"/>
      <c r="DG741" s="172"/>
      <c r="DI741" s="172"/>
      <c r="DJ741" s="172"/>
      <c r="DK741" s="172"/>
      <c r="DL741" s="172"/>
      <c r="DM741" s="172"/>
      <c r="DN741" s="172"/>
      <c r="DO741" s="172"/>
      <c r="DP741" s="172"/>
      <c r="DQ741" s="172"/>
      <c r="DR741" s="172"/>
      <c r="DS741" s="172"/>
      <c r="DT741" s="172"/>
      <c r="DU741" s="172"/>
      <c r="DV741" s="172"/>
      <c r="DW741" s="172"/>
      <c r="DX741" s="172"/>
      <c r="DZ741" s="172"/>
      <c r="EA741" s="172"/>
      <c r="EK741" s="172"/>
      <c r="EL741" s="172"/>
      <c r="EM741" s="172"/>
      <c r="EN741" s="172"/>
      <c r="EO741" s="172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  <c r="AMJ741"/>
      <c r="AMK741"/>
      <c r="AML741"/>
      <c r="AMM741"/>
      <c r="AMN741"/>
      <c r="AMO741"/>
      <c r="AMP741"/>
      <c r="AMQ741"/>
      <c r="AMR741"/>
      <c r="AMS741"/>
      <c r="AMT741"/>
      <c r="AMU741"/>
      <c r="AMV741"/>
      <c r="AMW741"/>
      <c r="AMX741"/>
      <c r="AMY741"/>
      <c r="AMZ741"/>
      <c r="ANA741"/>
      <c r="ANB741"/>
      <c r="ANC741"/>
      <c r="AND741"/>
      <c r="ANE741"/>
      <c r="ANF741"/>
      <c r="ANG741"/>
      <c r="ANH741"/>
      <c r="ANI741"/>
      <c r="ANJ741"/>
    </row>
    <row r="742" spans="1:1050" x14ac:dyDescent="0.2">
      <c r="A742" s="694"/>
      <c r="D742" s="172"/>
      <c r="E742" s="172"/>
      <c r="F742" s="172"/>
      <c r="G742" s="172"/>
      <c r="H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2"/>
      <c r="BB742" s="172"/>
      <c r="BC742" s="172"/>
      <c r="BD742" s="172"/>
      <c r="BE742" s="172"/>
      <c r="BF742" s="172"/>
      <c r="BG742" s="172"/>
      <c r="BH742" s="172"/>
      <c r="BI742" s="172"/>
      <c r="BJ742" s="172"/>
      <c r="BK742" s="172"/>
      <c r="BL742" s="172"/>
      <c r="BM742" s="172"/>
      <c r="BN742" s="172"/>
      <c r="BO742" s="172"/>
      <c r="BP742" s="172"/>
      <c r="BQ742" s="172"/>
      <c r="BR742" s="172"/>
      <c r="BS742" s="172"/>
      <c r="BT742" s="172"/>
      <c r="BU742" s="172"/>
      <c r="BV742" s="172"/>
      <c r="BW742" s="172"/>
      <c r="BX742" s="172"/>
      <c r="BY742" s="172"/>
      <c r="BZ742" s="172"/>
      <c r="CA742" s="172"/>
      <c r="CB742" s="172"/>
      <c r="CC742" s="172"/>
      <c r="CD742" s="172"/>
      <c r="CE742" s="172"/>
      <c r="CF742" s="172"/>
      <c r="CG742" s="172"/>
      <c r="CH742" s="172"/>
      <c r="CI742" s="172"/>
      <c r="CJ742" s="172"/>
      <c r="CK742" s="172"/>
      <c r="CL742" s="172"/>
      <c r="CM742" s="172"/>
      <c r="CN742" s="172"/>
      <c r="CO742" s="172"/>
      <c r="CP742" s="172"/>
      <c r="CQ742" s="172"/>
      <c r="CR742" s="172"/>
      <c r="CS742" s="172"/>
      <c r="CT742" s="172"/>
      <c r="CU742" s="172"/>
      <c r="DA742" s="172"/>
      <c r="DG742" s="172"/>
      <c r="DI742" s="172"/>
      <c r="DJ742" s="172"/>
      <c r="DK742" s="172"/>
      <c r="DL742" s="172"/>
      <c r="DM742" s="172"/>
      <c r="DN742" s="172"/>
      <c r="DO742" s="172"/>
      <c r="DP742" s="172"/>
      <c r="DQ742" s="172"/>
      <c r="DR742" s="172"/>
      <c r="DS742" s="172"/>
      <c r="DT742" s="172"/>
      <c r="DU742" s="172"/>
      <c r="DV742" s="172"/>
      <c r="DW742" s="172"/>
      <c r="DX742" s="172"/>
      <c r="DZ742" s="172"/>
      <c r="EA742" s="172"/>
      <c r="EK742" s="172"/>
      <c r="EL742" s="172"/>
      <c r="EM742" s="172"/>
      <c r="EN742" s="172"/>
      <c r="EO742" s="17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  <c r="AMJ742"/>
      <c r="AMK742"/>
      <c r="AML742"/>
      <c r="AMM742"/>
      <c r="AMN742"/>
      <c r="AMO742"/>
      <c r="AMP742"/>
      <c r="AMQ742"/>
      <c r="AMR742"/>
      <c r="AMS742"/>
      <c r="AMT742"/>
      <c r="AMU742"/>
      <c r="AMV742"/>
      <c r="AMW742"/>
      <c r="AMX742"/>
      <c r="AMY742"/>
      <c r="AMZ742"/>
      <c r="ANA742"/>
      <c r="ANB742"/>
      <c r="ANC742"/>
      <c r="AND742"/>
      <c r="ANE742"/>
      <c r="ANF742"/>
      <c r="ANG742"/>
      <c r="ANH742"/>
      <c r="ANI742"/>
      <c r="ANJ742"/>
    </row>
    <row r="743" spans="1:1050" x14ac:dyDescent="0.2">
      <c r="A743" s="694"/>
      <c r="D743" s="172"/>
      <c r="E743" s="172"/>
      <c r="F743" s="172"/>
      <c r="G743" s="172"/>
      <c r="H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2"/>
      <c r="BB743" s="172"/>
      <c r="BC743" s="172"/>
      <c r="BD743" s="172"/>
      <c r="BE743" s="172"/>
      <c r="BF743" s="172"/>
      <c r="BG743" s="172"/>
      <c r="BH743" s="172"/>
      <c r="BI743" s="172"/>
      <c r="BJ743" s="172"/>
      <c r="BK743" s="172"/>
      <c r="BL743" s="172"/>
      <c r="BM743" s="172"/>
      <c r="BN743" s="172"/>
      <c r="BO743" s="172"/>
      <c r="BP743" s="172"/>
      <c r="BQ743" s="172"/>
      <c r="BR743" s="172"/>
      <c r="BS743" s="172"/>
      <c r="BT743" s="172"/>
      <c r="BU743" s="172"/>
      <c r="BV743" s="172"/>
      <c r="BW743" s="172"/>
      <c r="BX743" s="172"/>
      <c r="BY743" s="172"/>
      <c r="BZ743" s="172"/>
      <c r="CA743" s="172"/>
      <c r="CB743" s="172"/>
      <c r="CC743" s="172"/>
      <c r="CD743" s="172"/>
      <c r="CE743" s="172"/>
      <c r="CF743" s="172"/>
      <c r="CG743" s="172"/>
      <c r="CH743" s="172"/>
      <c r="CI743" s="172"/>
      <c r="CJ743" s="172"/>
      <c r="CK743" s="172"/>
      <c r="CL743" s="172"/>
      <c r="CM743" s="172"/>
      <c r="CN743" s="172"/>
      <c r="CO743" s="172"/>
      <c r="CP743" s="172"/>
      <c r="CQ743" s="172"/>
      <c r="CR743" s="172"/>
      <c r="CS743" s="172"/>
      <c r="CT743" s="172"/>
      <c r="CU743" s="172"/>
      <c r="DA743" s="172"/>
      <c r="DG743" s="172"/>
      <c r="DI743" s="172"/>
      <c r="DJ743" s="172"/>
      <c r="DK743" s="172"/>
      <c r="DL743" s="172"/>
      <c r="DM743" s="172"/>
      <c r="DN743" s="172"/>
      <c r="DO743" s="172"/>
      <c r="DP743" s="172"/>
      <c r="DQ743" s="172"/>
      <c r="DR743" s="172"/>
      <c r="DS743" s="172"/>
      <c r="DT743" s="172"/>
      <c r="DU743" s="172"/>
      <c r="DV743" s="172"/>
      <c r="DW743" s="172"/>
      <c r="DX743" s="172"/>
      <c r="DZ743" s="172"/>
      <c r="EA743" s="172"/>
      <c r="EK743" s="172"/>
      <c r="EL743" s="172"/>
      <c r="EM743" s="172"/>
      <c r="EN743" s="172"/>
      <c r="EO743" s="172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  <c r="AMJ743"/>
      <c r="AMK743"/>
      <c r="AML743"/>
      <c r="AMM743"/>
      <c r="AMN743"/>
      <c r="AMO743"/>
      <c r="AMP743"/>
      <c r="AMQ743"/>
      <c r="AMR743"/>
      <c r="AMS743"/>
      <c r="AMT743"/>
      <c r="AMU743"/>
      <c r="AMV743"/>
      <c r="AMW743"/>
      <c r="AMX743"/>
      <c r="AMY743"/>
      <c r="AMZ743"/>
      <c r="ANA743"/>
      <c r="ANB743"/>
      <c r="ANC743"/>
      <c r="AND743"/>
      <c r="ANE743"/>
      <c r="ANF743"/>
      <c r="ANG743"/>
      <c r="ANH743"/>
      <c r="ANI743"/>
      <c r="ANJ743"/>
    </row>
    <row r="744" spans="1:1050" x14ac:dyDescent="0.2">
      <c r="A744" s="694"/>
      <c r="D744" s="172"/>
      <c r="E744" s="172"/>
      <c r="F744" s="172"/>
      <c r="G744" s="172"/>
      <c r="H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172"/>
      <c r="BN744" s="172"/>
      <c r="BO744" s="172"/>
      <c r="BP744" s="172"/>
      <c r="BQ744" s="172"/>
      <c r="BR744" s="172"/>
      <c r="BS744" s="172"/>
      <c r="BT744" s="172"/>
      <c r="BU744" s="172"/>
      <c r="BV744" s="172"/>
      <c r="BW744" s="172"/>
      <c r="BX744" s="172"/>
      <c r="BY744" s="172"/>
      <c r="BZ744" s="172"/>
      <c r="CA744" s="172"/>
      <c r="CB744" s="172"/>
      <c r="CC744" s="172"/>
      <c r="CD744" s="172"/>
      <c r="CE744" s="172"/>
      <c r="CF744" s="172"/>
      <c r="CG744" s="172"/>
      <c r="CH744" s="172"/>
      <c r="CI744" s="172"/>
      <c r="CJ744" s="172"/>
      <c r="CK744" s="172"/>
      <c r="CL744" s="172"/>
      <c r="CM744" s="172"/>
      <c r="CN744" s="172"/>
      <c r="CO744" s="172"/>
      <c r="CP744" s="172"/>
      <c r="CQ744" s="172"/>
      <c r="CR744" s="172"/>
      <c r="CS744" s="172"/>
      <c r="CT744" s="172"/>
      <c r="CU744" s="172"/>
      <c r="DA744" s="172"/>
      <c r="DG744" s="172"/>
      <c r="DI744" s="172"/>
      <c r="DJ744" s="172"/>
      <c r="DK744" s="172"/>
      <c r="DL744" s="172"/>
      <c r="DM744" s="172"/>
      <c r="DN744" s="172"/>
      <c r="DO744" s="172"/>
      <c r="DP744" s="172"/>
      <c r="DQ744" s="172"/>
      <c r="DR744" s="172"/>
      <c r="DS744" s="172"/>
      <c r="DT744" s="172"/>
      <c r="DU744" s="172"/>
      <c r="DV744" s="172"/>
      <c r="DW744" s="172"/>
      <c r="DX744" s="172"/>
      <c r="DZ744" s="172"/>
      <c r="EA744" s="172"/>
      <c r="EK744" s="172"/>
      <c r="EL744" s="172"/>
      <c r="EM744" s="172"/>
      <c r="EN744" s="172"/>
      <c r="EO744" s="172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  <c r="AMJ744"/>
      <c r="AMK744"/>
      <c r="AML744"/>
      <c r="AMM744"/>
      <c r="AMN744"/>
      <c r="AMO744"/>
      <c r="AMP744"/>
      <c r="AMQ744"/>
      <c r="AMR744"/>
      <c r="AMS744"/>
      <c r="AMT744"/>
      <c r="AMU744"/>
      <c r="AMV744"/>
      <c r="AMW744"/>
      <c r="AMX744"/>
      <c r="AMY744"/>
      <c r="AMZ744"/>
      <c r="ANA744"/>
      <c r="ANB744"/>
      <c r="ANC744"/>
      <c r="AND744"/>
      <c r="ANE744"/>
      <c r="ANF744"/>
      <c r="ANG744"/>
      <c r="ANH744"/>
      <c r="ANI744"/>
      <c r="ANJ744"/>
    </row>
    <row r="745" spans="1:1050" x14ac:dyDescent="0.2">
      <c r="A745" s="694"/>
      <c r="D745" s="172"/>
      <c r="E745" s="172"/>
      <c r="F745" s="172"/>
      <c r="G745" s="172"/>
      <c r="H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  <c r="BA745" s="172"/>
      <c r="BB745" s="172"/>
      <c r="BC745" s="172"/>
      <c r="BD745" s="172"/>
      <c r="BE745" s="172"/>
      <c r="BF745" s="172"/>
      <c r="BG745" s="172"/>
      <c r="BH745" s="172"/>
      <c r="BI745" s="172"/>
      <c r="BJ745" s="172"/>
      <c r="BK745" s="172"/>
      <c r="BL745" s="172"/>
      <c r="BM745" s="172"/>
      <c r="BN745" s="172"/>
      <c r="BO745" s="172"/>
      <c r="BP745" s="172"/>
      <c r="BQ745" s="172"/>
      <c r="BR745" s="172"/>
      <c r="BS745" s="172"/>
      <c r="BT745" s="172"/>
      <c r="BU745" s="172"/>
      <c r="BV745" s="172"/>
      <c r="BW745" s="172"/>
      <c r="BX745" s="172"/>
      <c r="BY745" s="172"/>
      <c r="BZ745" s="172"/>
      <c r="CA745" s="172"/>
      <c r="CB745" s="172"/>
      <c r="CC745" s="172"/>
      <c r="CD745" s="172"/>
      <c r="CE745" s="172"/>
      <c r="CF745" s="172"/>
      <c r="CG745" s="172"/>
      <c r="CH745" s="172"/>
      <c r="CI745" s="172"/>
      <c r="CJ745" s="172"/>
      <c r="CK745" s="172"/>
      <c r="CL745" s="172"/>
      <c r="CM745" s="172"/>
      <c r="CN745" s="172"/>
      <c r="CO745" s="172"/>
      <c r="CP745" s="172"/>
      <c r="CQ745" s="172"/>
      <c r="CR745" s="172"/>
      <c r="CS745" s="172"/>
      <c r="CT745" s="172"/>
      <c r="CU745" s="172"/>
      <c r="DA745" s="172"/>
      <c r="DG745" s="172"/>
      <c r="DI745" s="172"/>
      <c r="DJ745" s="172"/>
      <c r="DK745" s="172"/>
      <c r="DL745" s="172"/>
      <c r="DM745" s="172"/>
      <c r="DN745" s="172"/>
      <c r="DO745" s="172"/>
      <c r="DP745" s="172"/>
      <c r="DQ745" s="172"/>
      <c r="DR745" s="172"/>
      <c r="DS745" s="172"/>
      <c r="DT745" s="172"/>
      <c r="DU745" s="172"/>
      <c r="DV745" s="172"/>
      <c r="DW745" s="172"/>
      <c r="DX745" s="172"/>
      <c r="DZ745" s="172"/>
      <c r="EA745" s="172"/>
      <c r="EK745" s="172"/>
      <c r="EL745" s="172"/>
      <c r="EM745" s="172"/>
      <c r="EN745" s="172"/>
      <c r="EO745" s="172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  <c r="AMJ745"/>
      <c r="AMK745"/>
      <c r="AML745"/>
      <c r="AMM745"/>
      <c r="AMN745"/>
      <c r="AMO745"/>
      <c r="AMP745"/>
      <c r="AMQ745"/>
      <c r="AMR745"/>
      <c r="AMS745"/>
      <c r="AMT745"/>
      <c r="AMU745"/>
      <c r="AMV745"/>
      <c r="AMW745"/>
      <c r="AMX745"/>
      <c r="AMY745"/>
      <c r="AMZ745"/>
      <c r="ANA745"/>
      <c r="ANB745"/>
      <c r="ANC745"/>
      <c r="AND745"/>
      <c r="ANE745"/>
      <c r="ANF745"/>
      <c r="ANG745"/>
      <c r="ANH745"/>
      <c r="ANI745"/>
      <c r="ANJ745"/>
    </row>
    <row r="746" spans="1:1050" x14ac:dyDescent="0.2">
      <c r="A746" s="694"/>
      <c r="D746" s="172"/>
      <c r="E746" s="172"/>
      <c r="F746" s="172"/>
      <c r="G746" s="172"/>
      <c r="H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172"/>
      <c r="BN746" s="172"/>
      <c r="BO746" s="172"/>
      <c r="BP746" s="172"/>
      <c r="BQ746" s="172"/>
      <c r="BR746" s="172"/>
      <c r="BS746" s="172"/>
      <c r="BT746" s="172"/>
      <c r="BU746" s="172"/>
      <c r="BV746" s="172"/>
      <c r="BW746" s="172"/>
      <c r="BX746" s="172"/>
      <c r="BY746" s="172"/>
      <c r="BZ746" s="172"/>
      <c r="CA746" s="172"/>
      <c r="CB746" s="172"/>
      <c r="CC746" s="172"/>
      <c r="CD746" s="172"/>
      <c r="CE746" s="172"/>
      <c r="CF746" s="172"/>
      <c r="CG746" s="172"/>
      <c r="CH746" s="172"/>
      <c r="CI746" s="172"/>
      <c r="CJ746" s="172"/>
      <c r="CK746" s="172"/>
      <c r="CL746" s="172"/>
      <c r="CM746" s="172"/>
      <c r="CN746" s="172"/>
      <c r="CO746" s="172"/>
      <c r="CP746" s="172"/>
      <c r="CQ746" s="172"/>
      <c r="CR746" s="172"/>
      <c r="CS746" s="172"/>
      <c r="CT746" s="172"/>
      <c r="CU746" s="172"/>
      <c r="DA746" s="172"/>
      <c r="DG746" s="172"/>
      <c r="DI746" s="172"/>
      <c r="DJ746" s="172"/>
      <c r="DK746" s="172"/>
      <c r="DL746" s="172"/>
      <c r="DM746" s="172"/>
      <c r="DN746" s="172"/>
      <c r="DO746" s="172"/>
      <c r="DP746" s="172"/>
      <c r="DQ746" s="172"/>
      <c r="DR746" s="172"/>
      <c r="DS746" s="172"/>
      <c r="DT746" s="172"/>
      <c r="DU746" s="172"/>
      <c r="DV746" s="172"/>
      <c r="DW746" s="172"/>
      <c r="DX746" s="172"/>
      <c r="DZ746" s="172"/>
      <c r="EA746" s="172"/>
      <c r="EK746" s="172"/>
      <c r="EL746" s="172"/>
      <c r="EM746" s="172"/>
      <c r="EN746" s="172"/>
      <c r="EO746" s="172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  <c r="AMJ746"/>
      <c r="AMK746"/>
      <c r="AML746"/>
      <c r="AMM746"/>
      <c r="AMN746"/>
      <c r="AMO746"/>
      <c r="AMP746"/>
      <c r="AMQ746"/>
      <c r="AMR746"/>
      <c r="AMS746"/>
      <c r="AMT746"/>
      <c r="AMU746"/>
      <c r="AMV746"/>
      <c r="AMW746"/>
      <c r="AMX746"/>
      <c r="AMY746"/>
      <c r="AMZ746"/>
      <c r="ANA746"/>
      <c r="ANB746"/>
      <c r="ANC746"/>
      <c r="AND746"/>
      <c r="ANE746"/>
      <c r="ANF746"/>
      <c r="ANG746"/>
      <c r="ANH746"/>
      <c r="ANI746"/>
      <c r="ANJ746"/>
    </row>
    <row r="747" spans="1:1050" x14ac:dyDescent="0.2">
      <c r="A747" s="694"/>
      <c r="D747" s="172"/>
      <c r="E747" s="172"/>
      <c r="F747" s="172"/>
      <c r="G747" s="172"/>
      <c r="H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  <c r="BA747" s="172"/>
      <c r="BB747" s="172"/>
      <c r="BC747" s="172"/>
      <c r="BD747" s="172"/>
      <c r="BE747" s="172"/>
      <c r="BF747" s="172"/>
      <c r="BG747" s="172"/>
      <c r="BH747" s="172"/>
      <c r="BI747" s="172"/>
      <c r="BJ747" s="172"/>
      <c r="BK747" s="172"/>
      <c r="BL747" s="172"/>
      <c r="BM747" s="172"/>
      <c r="BN747" s="172"/>
      <c r="BO747" s="172"/>
      <c r="BP747" s="172"/>
      <c r="BQ747" s="172"/>
      <c r="BR747" s="172"/>
      <c r="BS747" s="172"/>
      <c r="BT747" s="172"/>
      <c r="BU747" s="172"/>
      <c r="BV747" s="172"/>
      <c r="BW747" s="172"/>
      <c r="BX747" s="172"/>
      <c r="BY747" s="172"/>
      <c r="BZ747" s="172"/>
      <c r="CA747" s="172"/>
      <c r="CB747" s="172"/>
      <c r="CC747" s="172"/>
      <c r="CD747" s="172"/>
      <c r="CE747" s="172"/>
      <c r="CF747" s="172"/>
      <c r="CG747" s="172"/>
      <c r="CH747" s="172"/>
      <c r="CI747" s="172"/>
      <c r="CJ747" s="172"/>
      <c r="CK747" s="172"/>
      <c r="CL747" s="172"/>
      <c r="CM747" s="172"/>
      <c r="CN747" s="172"/>
      <c r="CO747" s="172"/>
      <c r="CP747" s="172"/>
      <c r="CQ747" s="172"/>
      <c r="CR747" s="172"/>
      <c r="CS747" s="172"/>
      <c r="CT747" s="172"/>
      <c r="CU747" s="172"/>
      <c r="DA747" s="172"/>
      <c r="DG747" s="172"/>
      <c r="DI747" s="172"/>
      <c r="DJ747" s="172"/>
      <c r="DK747" s="172"/>
      <c r="DL747" s="172"/>
      <c r="DM747" s="172"/>
      <c r="DN747" s="172"/>
      <c r="DO747" s="172"/>
      <c r="DP747" s="172"/>
      <c r="DQ747" s="172"/>
      <c r="DR747" s="172"/>
      <c r="DS747" s="172"/>
      <c r="DT747" s="172"/>
      <c r="DU747" s="172"/>
      <c r="DV747" s="172"/>
      <c r="DW747" s="172"/>
      <c r="DX747" s="172"/>
      <c r="DZ747" s="172"/>
      <c r="EA747" s="172"/>
      <c r="EK747" s="172"/>
      <c r="EL747" s="172"/>
      <c r="EM747" s="172"/>
      <c r="EN747" s="172"/>
      <c r="EO747" s="172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  <c r="AMJ747"/>
      <c r="AMK747"/>
      <c r="AML747"/>
      <c r="AMM747"/>
      <c r="AMN747"/>
      <c r="AMO747"/>
      <c r="AMP747"/>
      <c r="AMQ747"/>
      <c r="AMR747"/>
      <c r="AMS747"/>
      <c r="AMT747"/>
      <c r="AMU747"/>
      <c r="AMV747"/>
      <c r="AMW747"/>
      <c r="AMX747"/>
      <c r="AMY747"/>
      <c r="AMZ747"/>
      <c r="ANA747"/>
      <c r="ANB747"/>
      <c r="ANC747"/>
      <c r="AND747"/>
      <c r="ANE747"/>
      <c r="ANF747"/>
      <c r="ANG747"/>
      <c r="ANH747"/>
      <c r="ANI747"/>
      <c r="ANJ747"/>
    </row>
    <row r="748" spans="1:1050" x14ac:dyDescent="0.2">
      <c r="A748" s="694"/>
      <c r="D748" s="172"/>
      <c r="E748" s="172"/>
      <c r="F748" s="172"/>
      <c r="G748" s="172"/>
      <c r="H748" s="172"/>
      <c r="J748" s="172"/>
      <c r="K748" s="172"/>
      <c r="L748" s="172"/>
      <c r="M748" s="172"/>
      <c r="N748" s="172"/>
      <c r="O748" s="172"/>
      <c r="P748" s="172"/>
      <c r="Q748" s="172"/>
      <c r="R748" s="172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  <c r="AU748" s="172"/>
      <c r="AV748" s="172"/>
      <c r="AW748" s="172"/>
      <c r="AX748" s="172"/>
      <c r="AY748" s="172"/>
      <c r="AZ748" s="172"/>
      <c r="BA748" s="172"/>
      <c r="BB748" s="172"/>
      <c r="BC748" s="172"/>
      <c r="BD748" s="172"/>
      <c r="BE748" s="172"/>
      <c r="BF748" s="172"/>
      <c r="BG748" s="172"/>
      <c r="BH748" s="172"/>
      <c r="BI748" s="172"/>
      <c r="BJ748" s="172"/>
      <c r="BK748" s="172"/>
      <c r="BL748" s="172"/>
      <c r="BM748" s="172"/>
      <c r="BN748" s="172"/>
      <c r="BO748" s="172"/>
      <c r="BP748" s="172"/>
      <c r="BQ748" s="172"/>
      <c r="BR748" s="172"/>
      <c r="BS748" s="172"/>
      <c r="BT748" s="172"/>
      <c r="BU748" s="172"/>
      <c r="BV748" s="172"/>
      <c r="BW748" s="172"/>
      <c r="BX748" s="172"/>
      <c r="BY748" s="172"/>
      <c r="BZ748" s="172"/>
      <c r="CA748" s="172"/>
      <c r="CB748" s="172"/>
      <c r="CC748" s="172"/>
      <c r="CD748" s="172"/>
      <c r="CE748" s="172"/>
      <c r="CF748" s="172"/>
      <c r="CG748" s="172"/>
      <c r="CH748" s="172"/>
      <c r="CI748" s="172"/>
      <c r="CJ748" s="172"/>
      <c r="CK748" s="172"/>
      <c r="CL748" s="172"/>
      <c r="CM748" s="172"/>
      <c r="CN748" s="172"/>
      <c r="CO748" s="172"/>
      <c r="CP748" s="172"/>
      <c r="CQ748" s="172"/>
      <c r="CR748" s="172"/>
      <c r="CS748" s="172"/>
      <c r="CT748" s="172"/>
      <c r="CU748" s="172"/>
      <c r="DA748" s="172"/>
      <c r="DG748" s="172"/>
      <c r="DI748" s="172"/>
      <c r="DJ748" s="172"/>
      <c r="DK748" s="172"/>
      <c r="DL748" s="172"/>
      <c r="DM748" s="172"/>
      <c r="DN748" s="172"/>
      <c r="DO748" s="172"/>
      <c r="DP748" s="172"/>
      <c r="DQ748" s="172"/>
      <c r="DR748" s="172"/>
      <c r="DS748" s="172"/>
      <c r="DT748" s="172"/>
      <c r="DU748" s="172"/>
      <c r="DV748" s="172"/>
      <c r="DW748" s="172"/>
      <c r="DX748" s="172"/>
      <c r="DZ748" s="172"/>
      <c r="EA748" s="172"/>
      <c r="EK748" s="172"/>
      <c r="EL748" s="172"/>
      <c r="EM748" s="172"/>
      <c r="EN748" s="172"/>
      <c r="EO748" s="172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  <c r="AMJ748"/>
      <c r="AMK748"/>
      <c r="AML748"/>
      <c r="AMM748"/>
      <c r="AMN748"/>
      <c r="AMO748"/>
      <c r="AMP748"/>
      <c r="AMQ748"/>
      <c r="AMR748"/>
      <c r="AMS748"/>
      <c r="AMT748"/>
      <c r="AMU748"/>
      <c r="AMV748"/>
      <c r="AMW748"/>
      <c r="AMX748"/>
      <c r="AMY748"/>
      <c r="AMZ748"/>
      <c r="ANA748"/>
      <c r="ANB748"/>
      <c r="ANC748"/>
      <c r="AND748"/>
      <c r="ANE748"/>
      <c r="ANF748"/>
      <c r="ANG748"/>
      <c r="ANH748"/>
      <c r="ANI748"/>
      <c r="ANJ748"/>
    </row>
    <row r="749" spans="1:1050" x14ac:dyDescent="0.2">
      <c r="A749" s="694"/>
      <c r="D749" s="172"/>
      <c r="E749" s="172"/>
      <c r="F749" s="172"/>
      <c r="G749" s="172"/>
      <c r="H749" s="172"/>
      <c r="J749" s="172"/>
      <c r="K749" s="172"/>
      <c r="L749" s="172"/>
      <c r="M749" s="172"/>
      <c r="N749" s="172"/>
      <c r="O749" s="172"/>
      <c r="P749" s="172"/>
      <c r="Q749" s="172"/>
      <c r="R749" s="172"/>
      <c r="S749" s="172"/>
      <c r="T749" s="172"/>
      <c r="U749" s="172"/>
      <c r="V749" s="172"/>
      <c r="W749" s="172"/>
      <c r="X749" s="172"/>
      <c r="Y749" s="172"/>
      <c r="Z749" s="172"/>
      <c r="AA749" s="172"/>
      <c r="AB749" s="172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172"/>
      <c r="AO749" s="172"/>
      <c r="AP749" s="172"/>
      <c r="AQ749" s="172"/>
      <c r="AR749" s="172"/>
      <c r="AS749" s="172"/>
      <c r="AT749" s="172"/>
      <c r="AU749" s="172"/>
      <c r="AV749" s="172"/>
      <c r="AW749" s="172"/>
      <c r="AX749" s="172"/>
      <c r="AY749" s="172"/>
      <c r="AZ749" s="172"/>
      <c r="BA749" s="172"/>
      <c r="BB749" s="172"/>
      <c r="BC749" s="172"/>
      <c r="BD749" s="172"/>
      <c r="BE749" s="172"/>
      <c r="BF749" s="172"/>
      <c r="BG749" s="172"/>
      <c r="BH749" s="172"/>
      <c r="BI749" s="172"/>
      <c r="BJ749" s="172"/>
      <c r="BK749" s="172"/>
      <c r="BL749" s="172"/>
      <c r="BM749" s="172"/>
      <c r="BN749" s="172"/>
      <c r="BO749" s="172"/>
      <c r="BP749" s="172"/>
      <c r="BQ749" s="172"/>
      <c r="BR749" s="172"/>
      <c r="BS749" s="172"/>
      <c r="BT749" s="172"/>
      <c r="BU749" s="172"/>
      <c r="BV749" s="172"/>
      <c r="BW749" s="172"/>
      <c r="BX749" s="172"/>
      <c r="BY749" s="172"/>
      <c r="BZ749" s="172"/>
      <c r="CA749" s="172"/>
      <c r="CB749" s="172"/>
      <c r="CC749" s="172"/>
      <c r="CD749" s="172"/>
      <c r="CE749" s="172"/>
      <c r="CF749" s="172"/>
      <c r="CG749" s="172"/>
      <c r="CH749" s="172"/>
      <c r="CI749" s="172"/>
      <c r="CJ749" s="172"/>
      <c r="CK749" s="172"/>
      <c r="CL749" s="172"/>
      <c r="CM749" s="172"/>
      <c r="CN749" s="172"/>
      <c r="CO749" s="172"/>
      <c r="CP749" s="172"/>
      <c r="CQ749" s="172"/>
      <c r="CR749" s="172"/>
      <c r="CS749" s="172"/>
      <c r="CT749" s="172"/>
      <c r="CU749" s="172"/>
      <c r="DA749" s="172"/>
      <c r="DG749" s="172"/>
      <c r="DI749" s="172"/>
      <c r="DJ749" s="172"/>
      <c r="DK749" s="172"/>
      <c r="DL749" s="172"/>
      <c r="DM749" s="172"/>
      <c r="DN749" s="172"/>
      <c r="DO749" s="172"/>
      <c r="DP749" s="172"/>
      <c r="DQ749" s="172"/>
      <c r="DR749" s="172"/>
      <c r="DS749" s="172"/>
      <c r="DT749" s="172"/>
      <c r="DU749" s="172"/>
      <c r="DV749" s="172"/>
      <c r="DW749" s="172"/>
      <c r="DX749" s="172"/>
      <c r="DZ749" s="172"/>
      <c r="EA749" s="172"/>
      <c r="EK749" s="172"/>
      <c r="EL749" s="172"/>
      <c r="EM749" s="172"/>
      <c r="EN749" s="172"/>
      <c r="EO749" s="172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  <c r="AMJ749"/>
      <c r="AMK749"/>
      <c r="AML749"/>
      <c r="AMM749"/>
      <c r="AMN749"/>
      <c r="AMO749"/>
      <c r="AMP749"/>
      <c r="AMQ749"/>
      <c r="AMR749"/>
      <c r="AMS749"/>
      <c r="AMT749"/>
      <c r="AMU749"/>
      <c r="AMV749"/>
      <c r="AMW749"/>
      <c r="AMX749"/>
      <c r="AMY749"/>
      <c r="AMZ749"/>
      <c r="ANA749"/>
      <c r="ANB749"/>
      <c r="ANC749"/>
      <c r="AND749"/>
      <c r="ANE749"/>
      <c r="ANF749"/>
      <c r="ANG749"/>
      <c r="ANH749"/>
      <c r="ANI749"/>
      <c r="ANJ749"/>
    </row>
    <row r="750" spans="1:1050" x14ac:dyDescent="0.2">
      <c r="A750" s="694"/>
      <c r="D750" s="172"/>
      <c r="E750" s="172"/>
      <c r="F750" s="172"/>
      <c r="G750" s="172"/>
      <c r="H750" s="172"/>
      <c r="J750" s="172"/>
      <c r="K750" s="172"/>
      <c r="L750" s="172"/>
      <c r="M750" s="172"/>
      <c r="N750" s="172"/>
      <c r="O750" s="172"/>
      <c r="P750" s="172"/>
      <c r="Q750" s="172"/>
      <c r="R750" s="172"/>
      <c r="S750" s="172"/>
      <c r="T750" s="172"/>
      <c r="U750" s="172"/>
      <c r="V750" s="172"/>
      <c r="W750" s="172"/>
      <c r="X750" s="172"/>
      <c r="Y750" s="172"/>
      <c r="Z750" s="172"/>
      <c r="AA750" s="172"/>
      <c r="AB750" s="172"/>
      <c r="AC750" s="172"/>
      <c r="AD750" s="172"/>
      <c r="AE750" s="172"/>
      <c r="AF750" s="172"/>
      <c r="AG750" s="172"/>
      <c r="AH750" s="172"/>
      <c r="AI750" s="172"/>
      <c r="AJ750" s="172"/>
      <c r="AK750" s="172"/>
      <c r="AL750" s="172"/>
      <c r="AM750" s="172"/>
      <c r="AN750" s="172"/>
      <c r="AO750" s="172"/>
      <c r="AP750" s="172"/>
      <c r="AQ750" s="172"/>
      <c r="AR750" s="172"/>
      <c r="AS750" s="172"/>
      <c r="AT750" s="172"/>
      <c r="AU750" s="172"/>
      <c r="AV750" s="172"/>
      <c r="AW750" s="172"/>
      <c r="AX750" s="172"/>
      <c r="AY750" s="172"/>
      <c r="AZ750" s="172"/>
      <c r="BA750" s="172"/>
      <c r="BB750" s="172"/>
      <c r="BC750" s="172"/>
      <c r="BD750" s="172"/>
      <c r="BE750" s="172"/>
      <c r="BF750" s="172"/>
      <c r="BG750" s="172"/>
      <c r="BH750" s="172"/>
      <c r="BI750" s="172"/>
      <c r="BJ750" s="172"/>
      <c r="BK750" s="172"/>
      <c r="BL750" s="172"/>
      <c r="BM750" s="172"/>
      <c r="BN750" s="172"/>
      <c r="BO750" s="172"/>
      <c r="BP750" s="172"/>
      <c r="BQ750" s="172"/>
      <c r="BR750" s="172"/>
      <c r="BS750" s="172"/>
      <c r="BT750" s="172"/>
      <c r="BU750" s="172"/>
      <c r="BV750" s="172"/>
      <c r="BW750" s="172"/>
      <c r="BX750" s="172"/>
      <c r="BY750" s="172"/>
      <c r="BZ750" s="172"/>
      <c r="CA750" s="172"/>
      <c r="CB750" s="172"/>
      <c r="CC750" s="172"/>
      <c r="CD750" s="172"/>
      <c r="CE750" s="172"/>
      <c r="CF750" s="172"/>
      <c r="CG750" s="172"/>
      <c r="CH750" s="172"/>
      <c r="CI750" s="172"/>
      <c r="CJ750" s="172"/>
      <c r="CK750" s="172"/>
      <c r="CL750" s="172"/>
      <c r="CM750" s="172"/>
      <c r="CN750" s="172"/>
      <c r="CO750" s="172"/>
      <c r="CP750" s="172"/>
      <c r="CQ750" s="172"/>
      <c r="CR750" s="172"/>
      <c r="CS750" s="172"/>
      <c r="CT750" s="172"/>
      <c r="CU750" s="172"/>
      <c r="DA750" s="172"/>
      <c r="DG750" s="172"/>
      <c r="DI750" s="172"/>
      <c r="DJ750" s="172"/>
      <c r="DK750" s="172"/>
      <c r="DL750" s="172"/>
      <c r="DM750" s="172"/>
      <c r="DN750" s="172"/>
      <c r="DO750" s="172"/>
      <c r="DP750" s="172"/>
      <c r="DQ750" s="172"/>
      <c r="DR750" s="172"/>
      <c r="DS750" s="172"/>
      <c r="DT750" s="172"/>
      <c r="DU750" s="172"/>
      <c r="DV750" s="172"/>
      <c r="DW750" s="172"/>
      <c r="DX750" s="172"/>
      <c r="DZ750" s="172"/>
      <c r="EA750" s="172"/>
      <c r="EK750" s="172"/>
      <c r="EL750" s="172"/>
      <c r="EM750" s="172"/>
      <c r="EN750" s="172"/>
      <c r="EO750" s="172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  <c r="AMJ750"/>
      <c r="AMK750"/>
      <c r="AML750"/>
      <c r="AMM750"/>
      <c r="AMN750"/>
      <c r="AMO750"/>
      <c r="AMP750"/>
      <c r="AMQ750"/>
      <c r="AMR750"/>
      <c r="AMS750"/>
      <c r="AMT750"/>
      <c r="AMU750"/>
      <c r="AMV750"/>
      <c r="AMW750"/>
      <c r="AMX750"/>
      <c r="AMY750"/>
      <c r="AMZ750"/>
      <c r="ANA750"/>
      <c r="ANB750"/>
      <c r="ANC750"/>
      <c r="AND750"/>
      <c r="ANE750"/>
      <c r="ANF750"/>
      <c r="ANG750"/>
      <c r="ANH750"/>
      <c r="ANI750"/>
      <c r="ANJ750"/>
    </row>
    <row r="751" spans="1:1050" x14ac:dyDescent="0.2">
      <c r="A751" s="694"/>
      <c r="D751" s="172"/>
      <c r="E751" s="172"/>
      <c r="F751" s="172"/>
      <c r="G751" s="172"/>
      <c r="H751" s="172"/>
      <c r="J751" s="172"/>
      <c r="K751" s="172"/>
      <c r="L751" s="172"/>
      <c r="M751" s="172"/>
      <c r="N751" s="172"/>
      <c r="O751" s="172"/>
      <c r="P751" s="172"/>
      <c r="Q751" s="172"/>
      <c r="R751" s="172"/>
      <c r="S751" s="172"/>
      <c r="T751" s="172"/>
      <c r="U751" s="172"/>
      <c r="V751" s="172"/>
      <c r="W751" s="172"/>
      <c r="X751" s="172"/>
      <c r="Y751" s="172"/>
      <c r="Z751" s="172"/>
      <c r="AA751" s="172"/>
      <c r="AB751" s="172"/>
      <c r="AC751" s="172"/>
      <c r="AD751" s="172"/>
      <c r="AE751" s="172"/>
      <c r="AF751" s="172"/>
      <c r="AG751" s="172"/>
      <c r="AH751" s="172"/>
      <c r="AI751" s="172"/>
      <c r="AJ751" s="172"/>
      <c r="AK751" s="172"/>
      <c r="AL751" s="172"/>
      <c r="AM751" s="172"/>
      <c r="AN751" s="172"/>
      <c r="AO751" s="172"/>
      <c r="AP751" s="172"/>
      <c r="AQ751" s="172"/>
      <c r="AR751" s="172"/>
      <c r="AS751" s="172"/>
      <c r="AT751" s="172"/>
      <c r="AU751" s="172"/>
      <c r="AV751" s="172"/>
      <c r="AW751" s="172"/>
      <c r="AX751" s="172"/>
      <c r="AY751" s="172"/>
      <c r="AZ751" s="172"/>
      <c r="BA751" s="172"/>
      <c r="BB751" s="172"/>
      <c r="BC751" s="172"/>
      <c r="BD751" s="172"/>
      <c r="BE751" s="172"/>
      <c r="BF751" s="172"/>
      <c r="BG751" s="172"/>
      <c r="BH751" s="172"/>
      <c r="BI751" s="172"/>
      <c r="BJ751" s="172"/>
      <c r="BK751" s="172"/>
      <c r="BL751" s="172"/>
      <c r="BM751" s="172"/>
      <c r="BN751" s="172"/>
      <c r="BO751" s="172"/>
      <c r="BP751" s="172"/>
      <c r="BQ751" s="172"/>
      <c r="BR751" s="172"/>
      <c r="BS751" s="172"/>
      <c r="BT751" s="172"/>
      <c r="BU751" s="172"/>
      <c r="BV751" s="172"/>
      <c r="BW751" s="172"/>
      <c r="BX751" s="172"/>
      <c r="BY751" s="172"/>
      <c r="BZ751" s="172"/>
      <c r="CA751" s="172"/>
      <c r="CB751" s="172"/>
      <c r="CC751" s="172"/>
      <c r="CD751" s="172"/>
      <c r="CE751" s="172"/>
      <c r="CF751" s="172"/>
      <c r="CG751" s="172"/>
      <c r="CH751" s="172"/>
      <c r="CI751" s="172"/>
      <c r="CJ751" s="172"/>
      <c r="CK751" s="172"/>
      <c r="CL751" s="172"/>
      <c r="CM751" s="172"/>
      <c r="CN751" s="172"/>
      <c r="CO751" s="172"/>
      <c r="CP751" s="172"/>
      <c r="CQ751" s="172"/>
      <c r="CR751" s="172"/>
      <c r="CS751" s="172"/>
      <c r="CT751" s="172"/>
      <c r="CU751" s="172"/>
      <c r="DA751" s="172"/>
      <c r="DG751" s="172"/>
      <c r="DI751" s="172"/>
      <c r="DJ751" s="172"/>
      <c r="DK751" s="172"/>
      <c r="DL751" s="172"/>
      <c r="DM751" s="172"/>
      <c r="DN751" s="172"/>
      <c r="DO751" s="172"/>
      <c r="DP751" s="172"/>
      <c r="DQ751" s="172"/>
      <c r="DR751" s="172"/>
      <c r="DS751" s="172"/>
      <c r="DT751" s="172"/>
      <c r="DU751" s="172"/>
      <c r="DV751" s="172"/>
      <c r="DW751" s="172"/>
      <c r="DX751" s="172"/>
      <c r="DZ751" s="172"/>
      <c r="EA751" s="172"/>
      <c r="EK751" s="172"/>
      <c r="EL751" s="172"/>
      <c r="EM751" s="172"/>
      <c r="EN751" s="172"/>
      <c r="EO751" s="172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  <c r="AMJ751"/>
      <c r="AMK751"/>
      <c r="AML751"/>
      <c r="AMM751"/>
      <c r="AMN751"/>
      <c r="AMO751"/>
      <c r="AMP751"/>
      <c r="AMQ751"/>
      <c r="AMR751"/>
      <c r="AMS751"/>
      <c r="AMT751"/>
      <c r="AMU751"/>
      <c r="AMV751"/>
      <c r="AMW751"/>
      <c r="AMX751"/>
      <c r="AMY751"/>
      <c r="AMZ751"/>
      <c r="ANA751"/>
      <c r="ANB751"/>
      <c r="ANC751"/>
      <c r="AND751"/>
      <c r="ANE751"/>
      <c r="ANF751"/>
      <c r="ANG751"/>
      <c r="ANH751"/>
      <c r="ANI751"/>
      <c r="ANJ751"/>
    </row>
    <row r="752" spans="1:1050" x14ac:dyDescent="0.2">
      <c r="A752" s="694"/>
      <c r="D752" s="172"/>
      <c r="E752" s="172"/>
      <c r="F752" s="172"/>
      <c r="G752" s="172"/>
      <c r="H752" s="172"/>
      <c r="J752" s="172"/>
      <c r="K752" s="172"/>
      <c r="L752" s="172"/>
      <c r="M752" s="172"/>
      <c r="N752" s="172"/>
      <c r="O752" s="172"/>
      <c r="P752" s="172"/>
      <c r="Q752" s="172"/>
      <c r="R752" s="172"/>
      <c r="S752" s="172"/>
      <c r="T752" s="172"/>
      <c r="U752" s="172"/>
      <c r="V752" s="172"/>
      <c r="W752" s="172"/>
      <c r="X752" s="172"/>
      <c r="Y752" s="172"/>
      <c r="Z752" s="172"/>
      <c r="AA752" s="172"/>
      <c r="AB752" s="172"/>
      <c r="AC752" s="172"/>
      <c r="AD752" s="172"/>
      <c r="AE752" s="172"/>
      <c r="AF752" s="172"/>
      <c r="AG752" s="172"/>
      <c r="AH752" s="172"/>
      <c r="AI752" s="172"/>
      <c r="AJ752" s="172"/>
      <c r="AK752" s="172"/>
      <c r="AL752" s="172"/>
      <c r="AM752" s="172"/>
      <c r="AN752" s="172"/>
      <c r="AO752" s="172"/>
      <c r="AP752" s="172"/>
      <c r="AQ752" s="172"/>
      <c r="AR752" s="172"/>
      <c r="AS752" s="172"/>
      <c r="AT752" s="172"/>
      <c r="AU752" s="172"/>
      <c r="AV752" s="172"/>
      <c r="AW752" s="172"/>
      <c r="AX752" s="172"/>
      <c r="AY752" s="172"/>
      <c r="AZ752" s="172"/>
      <c r="BA752" s="172"/>
      <c r="BB752" s="172"/>
      <c r="BC752" s="172"/>
      <c r="BD752" s="172"/>
      <c r="BE752" s="172"/>
      <c r="BF752" s="172"/>
      <c r="BG752" s="172"/>
      <c r="BH752" s="172"/>
      <c r="BI752" s="172"/>
      <c r="BJ752" s="172"/>
      <c r="BK752" s="172"/>
      <c r="BL752" s="172"/>
      <c r="BM752" s="172"/>
      <c r="BN752" s="172"/>
      <c r="BO752" s="172"/>
      <c r="BP752" s="172"/>
      <c r="BQ752" s="172"/>
      <c r="BR752" s="172"/>
      <c r="BS752" s="172"/>
      <c r="BT752" s="172"/>
      <c r="BU752" s="172"/>
      <c r="BV752" s="172"/>
      <c r="BW752" s="172"/>
      <c r="BX752" s="172"/>
      <c r="BY752" s="172"/>
      <c r="BZ752" s="172"/>
      <c r="CA752" s="172"/>
      <c r="CB752" s="172"/>
      <c r="CC752" s="172"/>
      <c r="CD752" s="172"/>
      <c r="CE752" s="172"/>
      <c r="CF752" s="172"/>
      <c r="CG752" s="172"/>
      <c r="CH752" s="172"/>
      <c r="CI752" s="172"/>
      <c r="CJ752" s="172"/>
      <c r="CK752" s="172"/>
      <c r="CL752" s="172"/>
      <c r="CM752" s="172"/>
      <c r="CN752" s="172"/>
      <c r="CO752" s="172"/>
      <c r="CP752" s="172"/>
      <c r="CQ752" s="172"/>
      <c r="CR752" s="172"/>
      <c r="CS752" s="172"/>
      <c r="CT752" s="172"/>
      <c r="CU752" s="172"/>
      <c r="DA752" s="172"/>
      <c r="DG752" s="172"/>
      <c r="DI752" s="172"/>
      <c r="DJ752" s="172"/>
      <c r="DK752" s="172"/>
      <c r="DL752" s="172"/>
      <c r="DM752" s="172"/>
      <c r="DN752" s="172"/>
      <c r="DO752" s="172"/>
      <c r="DP752" s="172"/>
      <c r="DQ752" s="172"/>
      <c r="DR752" s="172"/>
      <c r="DS752" s="172"/>
      <c r="DT752" s="172"/>
      <c r="DU752" s="172"/>
      <c r="DV752" s="172"/>
      <c r="DW752" s="172"/>
      <c r="DX752" s="172"/>
      <c r="DZ752" s="172"/>
      <c r="EA752" s="172"/>
      <c r="EK752" s="172"/>
      <c r="EL752" s="172"/>
      <c r="EM752" s="172"/>
      <c r="EN752" s="172"/>
      <c r="EO752" s="17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  <c r="AMJ752"/>
      <c r="AMK752"/>
      <c r="AML752"/>
      <c r="AMM752"/>
      <c r="AMN752"/>
      <c r="AMO752"/>
      <c r="AMP752"/>
      <c r="AMQ752"/>
      <c r="AMR752"/>
      <c r="AMS752"/>
      <c r="AMT752"/>
      <c r="AMU752"/>
      <c r="AMV752"/>
      <c r="AMW752"/>
      <c r="AMX752"/>
      <c r="AMY752"/>
      <c r="AMZ752"/>
      <c r="ANA752"/>
      <c r="ANB752"/>
      <c r="ANC752"/>
      <c r="AND752"/>
      <c r="ANE752"/>
      <c r="ANF752"/>
      <c r="ANG752"/>
      <c r="ANH752"/>
      <c r="ANI752"/>
      <c r="ANJ752"/>
    </row>
    <row r="753" spans="1:1050" x14ac:dyDescent="0.2">
      <c r="A753" s="694"/>
      <c r="D753" s="172"/>
      <c r="E753" s="172"/>
      <c r="F753" s="172"/>
      <c r="G753" s="172"/>
      <c r="H753" s="172"/>
      <c r="J753" s="172"/>
      <c r="K753" s="172"/>
      <c r="L753" s="172"/>
      <c r="M753" s="172"/>
      <c r="N753" s="172"/>
      <c r="O753" s="172"/>
      <c r="P753" s="172"/>
      <c r="Q753" s="172"/>
      <c r="R753" s="172"/>
      <c r="S753" s="172"/>
      <c r="T753" s="172"/>
      <c r="U753" s="172"/>
      <c r="V753" s="172"/>
      <c r="W753" s="172"/>
      <c r="X753" s="172"/>
      <c r="Y753" s="172"/>
      <c r="Z753" s="172"/>
      <c r="AA753" s="172"/>
      <c r="AB753" s="172"/>
      <c r="AC753" s="172"/>
      <c r="AD753" s="172"/>
      <c r="AE753" s="172"/>
      <c r="AF753" s="172"/>
      <c r="AG753" s="172"/>
      <c r="AH753" s="172"/>
      <c r="AI753" s="172"/>
      <c r="AJ753" s="172"/>
      <c r="AK753" s="172"/>
      <c r="AL753" s="172"/>
      <c r="AM753" s="172"/>
      <c r="AN753" s="172"/>
      <c r="AO753" s="172"/>
      <c r="AP753" s="172"/>
      <c r="AQ753" s="172"/>
      <c r="AR753" s="172"/>
      <c r="AS753" s="172"/>
      <c r="AT753" s="172"/>
      <c r="AU753" s="172"/>
      <c r="AV753" s="172"/>
      <c r="AW753" s="172"/>
      <c r="AX753" s="172"/>
      <c r="AY753" s="172"/>
      <c r="AZ753" s="172"/>
      <c r="BA753" s="172"/>
      <c r="BB753" s="172"/>
      <c r="BC753" s="172"/>
      <c r="BD753" s="172"/>
      <c r="BE753" s="172"/>
      <c r="BF753" s="172"/>
      <c r="BG753" s="172"/>
      <c r="BH753" s="172"/>
      <c r="BI753" s="172"/>
      <c r="BJ753" s="172"/>
      <c r="BK753" s="172"/>
      <c r="BL753" s="172"/>
      <c r="BM753" s="172"/>
      <c r="BN753" s="172"/>
      <c r="BO753" s="172"/>
      <c r="BP753" s="172"/>
      <c r="BQ753" s="172"/>
      <c r="BR753" s="172"/>
      <c r="BS753" s="172"/>
      <c r="BT753" s="172"/>
      <c r="BU753" s="172"/>
      <c r="BV753" s="172"/>
      <c r="BW753" s="172"/>
      <c r="BX753" s="172"/>
      <c r="BY753" s="172"/>
      <c r="BZ753" s="172"/>
      <c r="CA753" s="172"/>
      <c r="CB753" s="172"/>
      <c r="CC753" s="172"/>
      <c r="CD753" s="172"/>
      <c r="CE753" s="172"/>
      <c r="CF753" s="172"/>
      <c r="CG753" s="172"/>
      <c r="CH753" s="172"/>
      <c r="CI753" s="172"/>
      <c r="CJ753" s="172"/>
      <c r="CK753" s="172"/>
      <c r="CL753" s="172"/>
      <c r="CM753" s="172"/>
      <c r="CN753" s="172"/>
      <c r="CO753" s="172"/>
      <c r="CP753" s="172"/>
      <c r="CQ753" s="172"/>
      <c r="CR753" s="172"/>
      <c r="CS753" s="172"/>
      <c r="CT753" s="172"/>
      <c r="CU753" s="172"/>
      <c r="DA753" s="172"/>
      <c r="DG753" s="172"/>
      <c r="DI753" s="172"/>
      <c r="DJ753" s="172"/>
      <c r="DK753" s="172"/>
      <c r="DL753" s="172"/>
      <c r="DM753" s="172"/>
      <c r="DN753" s="172"/>
      <c r="DO753" s="172"/>
      <c r="DP753" s="172"/>
      <c r="DQ753" s="172"/>
      <c r="DR753" s="172"/>
      <c r="DS753" s="172"/>
      <c r="DT753" s="172"/>
      <c r="DU753" s="172"/>
      <c r="DV753" s="172"/>
      <c r="DW753" s="172"/>
      <c r="DX753" s="172"/>
      <c r="DZ753" s="172"/>
      <c r="EA753" s="172"/>
      <c r="EK753" s="172"/>
      <c r="EL753" s="172"/>
      <c r="EM753" s="172"/>
      <c r="EN753" s="172"/>
      <c r="EO753" s="172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  <c r="AMJ753"/>
      <c r="AMK753"/>
      <c r="AML753"/>
      <c r="AMM753"/>
      <c r="AMN753"/>
      <c r="AMO753"/>
      <c r="AMP753"/>
      <c r="AMQ753"/>
      <c r="AMR753"/>
      <c r="AMS753"/>
      <c r="AMT753"/>
      <c r="AMU753"/>
      <c r="AMV753"/>
      <c r="AMW753"/>
      <c r="AMX753"/>
      <c r="AMY753"/>
      <c r="AMZ753"/>
      <c r="ANA753"/>
      <c r="ANB753"/>
      <c r="ANC753"/>
      <c r="AND753"/>
      <c r="ANE753"/>
      <c r="ANF753"/>
      <c r="ANG753"/>
      <c r="ANH753"/>
      <c r="ANI753"/>
      <c r="ANJ753"/>
    </row>
    <row r="754" spans="1:1050" x14ac:dyDescent="0.2">
      <c r="A754" s="694"/>
      <c r="D754" s="172"/>
      <c r="E754" s="172"/>
      <c r="F754" s="172"/>
      <c r="G754" s="172"/>
      <c r="H754" s="172"/>
      <c r="J754" s="172"/>
      <c r="K754" s="172"/>
      <c r="L754" s="172"/>
      <c r="M754" s="172"/>
      <c r="N754" s="172"/>
      <c r="O754" s="172"/>
      <c r="P754" s="172"/>
      <c r="Q754" s="172"/>
      <c r="R754" s="172"/>
      <c r="S754" s="172"/>
      <c r="T754" s="172"/>
      <c r="U754" s="172"/>
      <c r="V754" s="172"/>
      <c r="W754" s="172"/>
      <c r="X754" s="172"/>
      <c r="Y754" s="172"/>
      <c r="Z754" s="172"/>
      <c r="AA754" s="172"/>
      <c r="AB754" s="172"/>
      <c r="AC754" s="172"/>
      <c r="AD754" s="172"/>
      <c r="AE754" s="172"/>
      <c r="AF754" s="172"/>
      <c r="AG754" s="172"/>
      <c r="AH754" s="172"/>
      <c r="AI754" s="172"/>
      <c r="AJ754" s="172"/>
      <c r="AK754" s="172"/>
      <c r="AL754" s="172"/>
      <c r="AM754" s="172"/>
      <c r="AN754" s="172"/>
      <c r="AO754" s="172"/>
      <c r="AP754" s="172"/>
      <c r="AQ754" s="172"/>
      <c r="AR754" s="172"/>
      <c r="AS754" s="172"/>
      <c r="AT754" s="172"/>
      <c r="AU754" s="172"/>
      <c r="AV754" s="172"/>
      <c r="AW754" s="172"/>
      <c r="AX754" s="172"/>
      <c r="AY754" s="172"/>
      <c r="AZ754" s="172"/>
      <c r="BA754" s="172"/>
      <c r="BB754" s="172"/>
      <c r="BC754" s="172"/>
      <c r="BD754" s="172"/>
      <c r="BE754" s="172"/>
      <c r="BF754" s="172"/>
      <c r="BG754" s="172"/>
      <c r="BH754" s="172"/>
      <c r="BI754" s="172"/>
      <c r="BJ754" s="172"/>
      <c r="BK754" s="172"/>
      <c r="BL754" s="172"/>
      <c r="BM754" s="172"/>
      <c r="BN754" s="172"/>
      <c r="BO754" s="172"/>
      <c r="BP754" s="172"/>
      <c r="BQ754" s="172"/>
      <c r="BR754" s="172"/>
      <c r="BS754" s="172"/>
      <c r="BT754" s="172"/>
      <c r="BU754" s="172"/>
      <c r="BV754" s="172"/>
      <c r="BW754" s="172"/>
      <c r="BX754" s="172"/>
      <c r="BY754" s="172"/>
      <c r="BZ754" s="172"/>
      <c r="CA754" s="172"/>
      <c r="CB754" s="172"/>
      <c r="CC754" s="172"/>
      <c r="CD754" s="172"/>
      <c r="CE754" s="172"/>
      <c r="CF754" s="172"/>
      <c r="CG754" s="172"/>
      <c r="CH754" s="172"/>
      <c r="CI754" s="172"/>
      <c r="CJ754" s="172"/>
      <c r="CK754" s="172"/>
      <c r="CL754" s="172"/>
      <c r="CM754" s="172"/>
      <c r="CN754" s="172"/>
      <c r="CO754" s="172"/>
      <c r="CP754" s="172"/>
      <c r="CQ754" s="172"/>
      <c r="CR754" s="172"/>
      <c r="CS754" s="172"/>
      <c r="CT754" s="172"/>
      <c r="CU754" s="172"/>
      <c r="DA754" s="172"/>
      <c r="DG754" s="172"/>
      <c r="DI754" s="172"/>
      <c r="DJ754" s="172"/>
      <c r="DK754" s="172"/>
      <c r="DL754" s="172"/>
      <c r="DM754" s="172"/>
      <c r="DN754" s="172"/>
      <c r="DO754" s="172"/>
      <c r="DP754" s="172"/>
      <c r="DQ754" s="172"/>
      <c r="DR754" s="172"/>
      <c r="DS754" s="172"/>
      <c r="DT754" s="172"/>
      <c r="DU754" s="172"/>
      <c r="DV754" s="172"/>
      <c r="DW754" s="172"/>
      <c r="DX754" s="172"/>
      <c r="DZ754" s="172"/>
      <c r="EA754" s="172"/>
      <c r="EK754" s="172"/>
      <c r="EL754" s="172"/>
      <c r="EM754" s="172"/>
      <c r="EN754" s="172"/>
      <c r="EO754" s="172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  <c r="AMJ754"/>
      <c r="AMK754"/>
      <c r="AML754"/>
      <c r="AMM754"/>
      <c r="AMN754"/>
      <c r="AMO754"/>
      <c r="AMP754"/>
      <c r="AMQ754"/>
      <c r="AMR754"/>
      <c r="AMS754"/>
      <c r="AMT754"/>
      <c r="AMU754"/>
      <c r="AMV754"/>
      <c r="AMW754"/>
      <c r="AMX754"/>
      <c r="AMY754"/>
      <c r="AMZ754"/>
      <c r="ANA754"/>
      <c r="ANB754"/>
      <c r="ANC754"/>
      <c r="AND754"/>
      <c r="ANE754"/>
      <c r="ANF754"/>
      <c r="ANG754"/>
      <c r="ANH754"/>
      <c r="ANI754"/>
      <c r="ANJ754"/>
    </row>
    <row r="755" spans="1:1050" x14ac:dyDescent="0.2">
      <c r="A755" s="694"/>
      <c r="D755" s="172"/>
      <c r="E755" s="172"/>
      <c r="F755" s="172"/>
      <c r="G755" s="172"/>
      <c r="H755" s="172"/>
      <c r="J755" s="172"/>
      <c r="K755" s="172"/>
      <c r="L755" s="172"/>
      <c r="M755" s="172"/>
      <c r="N755" s="172"/>
      <c r="O755" s="172"/>
      <c r="P755" s="172"/>
      <c r="Q755" s="172"/>
      <c r="R755" s="172"/>
      <c r="S755" s="172"/>
      <c r="T755" s="172"/>
      <c r="U755" s="172"/>
      <c r="V755" s="172"/>
      <c r="W755" s="172"/>
      <c r="X755" s="172"/>
      <c r="Y755" s="172"/>
      <c r="Z755" s="172"/>
      <c r="AA755" s="172"/>
      <c r="AB755" s="172"/>
      <c r="AC755" s="172"/>
      <c r="AD755" s="172"/>
      <c r="AE755" s="172"/>
      <c r="AF755" s="172"/>
      <c r="AG755" s="172"/>
      <c r="AH755" s="172"/>
      <c r="AI755" s="172"/>
      <c r="AJ755" s="172"/>
      <c r="AK755" s="172"/>
      <c r="AL755" s="172"/>
      <c r="AM755" s="172"/>
      <c r="AN755" s="172"/>
      <c r="AO755" s="172"/>
      <c r="AP755" s="172"/>
      <c r="AQ755" s="172"/>
      <c r="AR755" s="172"/>
      <c r="AS755" s="172"/>
      <c r="AT755" s="172"/>
      <c r="AU755" s="172"/>
      <c r="AV755" s="172"/>
      <c r="AW755" s="172"/>
      <c r="AX755" s="172"/>
      <c r="AY755" s="172"/>
      <c r="AZ755" s="172"/>
      <c r="BA755" s="172"/>
      <c r="BB755" s="172"/>
      <c r="BC755" s="172"/>
      <c r="BD755" s="172"/>
      <c r="BE755" s="172"/>
      <c r="BF755" s="172"/>
      <c r="BG755" s="172"/>
      <c r="BH755" s="172"/>
      <c r="BI755" s="172"/>
      <c r="BJ755" s="172"/>
      <c r="BK755" s="172"/>
      <c r="BL755" s="172"/>
      <c r="BM755" s="172"/>
      <c r="BN755" s="172"/>
      <c r="BO755" s="172"/>
      <c r="BP755" s="172"/>
      <c r="BQ755" s="172"/>
      <c r="BR755" s="172"/>
      <c r="BS755" s="172"/>
      <c r="BT755" s="172"/>
      <c r="BU755" s="172"/>
      <c r="BV755" s="172"/>
      <c r="BW755" s="172"/>
      <c r="BX755" s="172"/>
      <c r="BY755" s="172"/>
      <c r="BZ755" s="172"/>
      <c r="CA755" s="172"/>
      <c r="CB755" s="172"/>
      <c r="CC755" s="172"/>
      <c r="CD755" s="172"/>
      <c r="CE755" s="172"/>
      <c r="CF755" s="172"/>
      <c r="CG755" s="172"/>
      <c r="CH755" s="172"/>
      <c r="CI755" s="172"/>
      <c r="CJ755" s="172"/>
      <c r="CK755" s="172"/>
      <c r="CL755" s="172"/>
      <c r="CM755" s="172"/>
      <c r="CN755" s="172"/>
      <c r="CO755" s="172"/>
      <c r="CP755" s="172"/>
      <c r="CQ755" s="172"/>
      <c r="CR755" s="172"/>
      <c r="CS755" s="172"/>
      <c r="CT755" s="172"/>
      <c r="CU755" s="172"/>
      <c r="DA755" s="172"/>
      <c r="DG755" s="172"/>
      <c r="DI755" s="172"/>
      <c r="DJ755" s="172"/>
      <c r="DK755" s="172"/>
      <c r="DL755" s="172"/>
      <c r="DM755" s="172"/>
      <c r="DN755" s="172"/>
      <c r="DO755" s="172"/>
      <c r="DP755" s="172"/>
      <c r="DQ755" s="172"/>
      <c r="DR755" s="172"/>
      <c r="DS755" s="172"/>
      <c r="DT755" s="172"/>
      <c r="DU755" s="172"/>
      <c r="DV755" s="172"/>
      <c r="DW755" s="172"/>
      <c r="DX755" s="172"/>
      <c r="DZ755" s="172"/>
      <c r="EA755" s="172"/>
      <c r="EK755" s="172"/>
      <c r="EL755" s="172"/>
      <c r="EM755" s="172"/>
      <c r="EN755" s="172"/>
      <c r="EO755" s="172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  <c r="AMJ755"/>
      <c r="AMK755"/>
      <c r="AML755"/>
      <c r="AMM755"/>
      <c r="AMN755"/>
      <c r="AMO755"/>
      <c r="AMP755"/>
      <c r="AMQ755"/>
      <c r="AMR755"/>
      <c r="AMS755"/>
      <c r="AMT755"/>
      <c r="AMU755"/>
      <c r="AMV755"/>
      <c r="AMW755"/>
      <c r="AMX755"/>
      <c r="AMY755"/>
      <c r="AMZ755"/>
      <c r="ANA755"/>
      <c r="ANB755"/>
      <c r="ANC755"/>
      <c r="AND755"/>
      <c r="ANE755"/>
      <c r="ANF755"/>
      <c r="ANG755"/>
      <c r="ANH755"/>
      <c r="ANI755"/>
      <c r="ANJ755"/>
    </row>
    <row r="756" spans="1:1050" x14ac:dyDescent="0.2">
      <c r="A756" s="694"/>
      <c r="D756" s="172"/>
      <c r="E756" s="172"/>
      <c r="F756" s="172"/>
      <c r="G756" s="172"/>
      <c r="H756" s="172"/>
      <c r="J756" s="172"/>
      <c r="K756" s="172"/>
      <c r="L756" s="172"/>
      <c r="M756" s="172"/>
      <c r="N756" s="172"/>
      <c r="O756" s="172"/>
      <c r="P756" s="172"/>
      <c r="Q756" s="172"/>
      <c r="R756" s="172"/>
      <c r="S756" s="172"/>
      <c r="T756" s="172"/>
      <c r="U756" s="172"/>
      <c r="V756" s="172"/>
      <c r="W756" s="172"/>
      <c r="X756" s="172"/>
      <c r="Y756" s="172"/>
      <c r="Z756" s="172"/>
      <c r="AA756" s="172"/>
      <c r="AB756" s="172"/>
      <c r="AC756" s="172"/>
      <c r="AD756" s="172"/>
      <c r="AE756" s="172"/>
      <c r="AF756" s="172"/>
      <c r="AG756" s="172"/>
      <c r="AH756" s="172"/>
      <c r="AI756" s="172"/>
      <c r="AJ756" s="172"/>
      <c r="AK756" s="172"/>
      <c r="AL756" s="172"/>
      <c r="AM756" s="172"/>
      <c r="AN756" s="172"/>
      <c r="AO756" s="172"/>
      <c r="AP756" s="172"/>
      <c r="AQ756" s="172"/>
      <c r="AR756" s="172"/>
      <c r="AS756" s="172"/>
      <c r="AT756" s="172"/>
      <c r="AU756" s="172"/>
      <c r="AV756" s="172"/>
      <c r="AW756" s="172"/>
      <c r="AX756" s="172"/>
      <c r="AY756" s="172"/>
      <c r="AZ756" s="172"/>
      <c r="BA756" s="172"/>
      <c r="BB756" s="172"/>
      <c r="BC756" s="172"/>
      <c r="BD756" s="172"/>
      <c r="BE756" s="172"/>
      <c r="BF756" s="172"/>
      <c r="BG756" s="172"/>
      <c r="BH756" s="172"/>
      <c r="BI756" s="172"/>
      <c r="BJ756" s="172"/>
      <c r="BK756" s="172"/>
      <c r="BL756" s="172"/>
      <c r="BM756" s="172"/>
      <c r="BN756" s="172"/>
      <c r="BO756" s="172"/>
      <c r="BP756" s="172"/>
      <c r="BQ756" s="172"/>
      <c r="BR756" s="172"/>
      <c r="BS756" s="172"/>
      <c r="BT756" s="172"/>
      <c r="BU756" s="172"/>
      <c r="BV756" s="172"/>
      <c r="BW756" s="172"/>
      <c r="BX756" s="172"/>
      <c r="BY756" s="172"/>
      <c r="BZ756" s="172"/>
      <c r="CA756" s="172"/>
      <c r="CB756" s="172"/>
      <c r="CC756" s="172"/>
      <c r="CD756" s="172"/>
      <c r="CE756" s="172"/>
      <c r="CF756" s="172"/>
      <c r="CG756" s="172"/>
      <c r="CH756" s="172"/>
      <c r="CI756" s="172"/>
      <c r="CJ756" s="172"/>
      <c r="CK756" s="172"/>
      <c r="CL756" s="172"/>
      <c r="CM756" s="172"/>
      <c r="CN756" s="172"/>
      <c r="CO756" s="172"/>
      <c r="CP756" s="172"/>
      <c r="CQ756" s="172"/>
      <c r="CR756" s="172"/>
      <c r="CS756" s="172"/>
      <c r="CT756" s="172"/>
      <c r="CU756" s="172"/>
      <c r="DA756" s="172"/>
      <c r="DG756" s="172"/>
      <c r="DI756" s="172"/>
      <c r="DJ756" s="172"/>
      <c r="DK756" s="172"/>
      <c r="DL756" s="172"/>
      <c r="DM756" s="172"/>
      <c r="DN756" s="172"/>
      <c r="DO756" s="172"/>
      <c r="DP756" s="172"/>
      <c r="DQ756" s="172"/>
      <c r="DR756" s="172"/>
      <c r="DS756" s="172"/>
      <c r="DT756" s="172"/>
      <c r="DU756" s="172"/>
      <c r="DV756" s="172"/>
      <c r="DW756" s="172"/>
      <c r="DX756" s="172"/>
      <c r="DZ756" s="172"/>
      <c r="EA756" s="172"/>
      <c r="EK756" s="172"/>
      <c r="EL756" s="172"/>
      <c r="EM756" s="172"/>
      <c r="EN756" s="172"/>
      <c r="EO756" s="172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  <c r="AMJ756"/>
      <c r="AMK756"/>
      <c r="AML756"/>
      <c r="AMM756"/>
      <c r="AMN756"/>
      <c r="AMO756"/>
      <c r="AMP756"/>
      <c r="AMQ756"/>
      <c r="AMR756"/>
      <c r="AMS756"/>
      <c r="AMT756"/>
      <c r="AMU756"/>
      <c r="AMV756"/>
      <c r="AMW756"/>
      <c r="AMX756"/>
      <c r="AMY756"/>
      <c r="AMZ756"/>
      <c r="ANA756"/>
      <c r="ANB756"/>
      <c r="ANC756"/>
      <c r="AND756"/>
      <c r="ANE756"/>
      <c r="ANF756"/>
      <c r="ANG756"/>
      <c r="ANH756"/>
      <c r="ANI756"/>
      <c r="ANJ756"/>
    </row>
    <row r="757" spans="1:1050" x14ac:dyDescent="0.2">
      <c r="A757" s="694"/>
      <c r="D757" s="172"/>
      <c r="E757" s="172"/>
      <c r="F757" s="172"/>
      <c r="G757" s="172"/>
      <c r="H757" s="172"/>
      <c r="J757" s="172"/>
      <c r="K757" s="172"/>
      <c r="L757" s="172"/>
      <c r="M757" s="172"/>
      <c r="N757" s="172"/>
      <c r="O757" s="172"/>
      <c r="P757" s="172"/>
      <c r="Q757" s="172"/>
      <c r="R757" s="172"/>
      <c r="S757" s="172"/>
      <c r="T757" s="172"/>
      <c r="U757" s="172"/>
      <c r="V757" s="172"/>
      <c r="W757" s="172"/>
      <c r="X757" s="172"/>
      <c r="Y757" s="172"/>
      <c r="Z757" s="172"/>
      <c r="AA757" s="172"/>
      <c r="AB757" s="172"/>
      <c r="AC757" s="172"/>
      <c r="AD757" s="172"/>
      <c r="AE757" s="172"/>
      <c r="AF757" s="172"/>
      <c r="AG757" s="172"/>
      <c r="AH757" s="172"/>
      <c r="AI757" s="172"/>
      <c r="AJ757" s="172"/>
      <c r="AK757" s="172"/>
      <c r="AL757" s="172"/>
      <c r="AM757" s="172"/>
      <c r="AN757" s="172"/>
      <c r="AO757" s="172"/>
      <c r="AP757" s="172"/>
      <c r="AQ757" s="172"/>
      <c r="AR757" s="172"/>
      <c r="AS757" s="172"/>
      <c r="AT757" s="172"/>
      <c r="AU757" s="172"/>
      <c r="AV757" s="172"/>
      <c r="AW757" s="172"/>
      <c r="AX757" s="172"/>
      <c r="AY757" s="172"/>
      <c r="AZ757" s="172"/>
      <c r="BA757" s="172"/>
      <c r="BB757" s="172"/>
      <c r="BC757" s="172"/>
      <c r="BD757" s="172"/>
      <c r="BE757" s="172"/>
      <c r="BF757" s="172"/>
      <c r="BG757" s="172"/>
      <c r="BH757" s="172"/>
      <c r="BI757" s="172"/>
      <c r="BJ757" s="172"/>
      <c r="BK757" s="172"/>
      <c r="BL757" s="172"/>
      <c r="BM757" s="172"/>
      <c r="BN757" s="172"/>
      <c r="BO757" s="172"/>
      <c r="BP757" s="172"/>
      <c r="BQ757" s="172"/>
      <c r="BR757" s="172"/>
      <c r="BS757" s="172"/>
      <c r="BT757" s="172"/>
      <c r="BU757" s="172"/>
      <c r="BV757" s="172"/>
      <c r="BW757" s="172"/>
      <c r="BX757" s="172"/>
      <c r="BY757" s="172"/>
      <c r="BZ757" s="172"/>
      <c r="CA757" s="172"/>
      <c r="CB757" s="172"/>
      <c r="CC757" s="172"/>
      <c r="CD757" s="172"/>
      <c r="CE757" s="172"/>
      <c r="CF757" s="172"/>
      <c r="CG757" s="172"/>
      <c r="CH757" s="172"/>
      <c r="CI757" s="172"/>
      <c r="CJ757" s="172"/>
      <c r="CK757" s="172"/>
      <c r="CL757" s="172"/>
      <c r="CM757" s="172"/>
      <c r="CN757" s="172"/>
      <c r="CO757" s="172"/>
      <c r="CP757" s="172"/>
      <c r="CQ757" s="172"/>
      <c r="CR757" s="172"/>
      <c r="CS757" s="172"/>
      <c r="CT757" s="172"/>
      <c r="CU757" s="172"/>
      <c r="DA757" s="172"/>
      <c r="DG757" s="172"/>
      <c r="DI757" s="172"/>
      <c r="DJ757" s="172"/>
      <c r="DK757" s="172"/>
      <c r="DL757" s="172"/>
      <c r="DM757" s="172"/>
      <c r="DN757" s="172"/>
      <c r="DO757" s="172"/>
      <c r="DP757" s="172"/>
      <c r="DQ757" s="172"/>
      <c r="DR757" s="172"/>
      <c r="DS757" s="172"/>
      <c r="DT757" s="172"/>
      <c r="DU757" s="172"/>
      <c r="DV757" s="172"/>
      <c r="DW757" s="172"/>
      <c r="DX757" s="172"/>
      <c r="DZ757" s="172"/>
      <c r="EA757" s="172"/>
      <c r="EK757" s="172"/>
      <c r="EL757" s="172"/>
      <c r="EM757" s="172"/>
      <c r="EN757" s="172"/>
      <c r="EO757" s="172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  <c r="AMJ757"/>
      <c r="AMK757"/>
      <c r="AML757"/>
      <c r="AMM757"/>
      <c r="AMN757"/>
      <c r="AMO757"/>
      <c r="AMP757"/>
      <c r="AMQ757"/>
      <c r="AMR757"/>
      <c r="AMS757"/>
      <c r="AMT757"/>
      <c r="AMU757"/>
      <c r="AMV757"/>
      <c r="AMW757"/>
      <c r="AMX757"/>
      <c r="AMY757"/>
      <c r="AMZ757"/>
      <c r="ANA757"/>
      <c r="ANB757"/>
      <c r="ANC757"/>
      <c r="AND757"/>
      <c r="ANE757"/>
      <c r="ANF757"/>
      <c r="ANG757"/>
      <c r="ANH757"/>
      <c r="ANI757"/>
      <c r="ANJ757"/>
    </row>
    <row r="758" spans="1:1050" x14ac:dyDescent="0.2">
      <c r="A758" s="694"/>
      <c r="D758" s="172"/>
      <c r="E758" s="172"/>
      <c r="F758" s="172"/>
      <c r="G758" s="172"/>
      <c r="H758" s="172"/>
      <c r="J758" s="172"/>
      <c r="K758" s="172"/>
      <c r="L758" s="172"/>
      <c r="M758" s="172"/>
      <c r="N758" s="172"/>
      <c r="O758" s="172"/>
      <c r="P758" s="172"/>
      <c r="Q758" s="172"/>
      <c r="R758" s="172"/>
      <c r="S758" s="172"/>
      <c r="T758" s="172"/>
      <c r="U758" s="172"/>
      <c r="V758" s="172"/>
      <c r="W758" s="172"/>
      <c r="X758" s="172"/>
      <c r="Y758" s="172"/>
      <c r="Z758" s="172"/>
      <c r="AA758" s="172"/>
      <c r="AB758" s="172"/>
      <c r="AC758" s="172"/>
      <c r="AD758" s="172"/>
      <c r="AE758" s="172"/>
      <c r="AF758" s="172"/>
      <c r="AG758" s="172"/>
      <c r="AH758" s="172"/>
      <c r="AI758" s="172"/>
      <c r="AJ758" s="172"/>
      <c r="AK758" s="172"/>
      <c r="AL758" s="172"/>
      <c r="AM758" s="172"/>
      <c r="AN758" s="172"/>
      <c r="AO758" s="172"/>
      <c r="AP758" s="172"/>
      <c r="AQ758" s="172"/>
      <c r="AR758" s="172"/>
      <c r="AS758" s="172"/>
      <c r="AT758" s="172"/>
      <c r="AU758" s="172"/>
      <c r="AV758" s="172"/>
      <c r="AW758" s="172"/>
      <c r="AX758" s="172"/>
      <c r="AY758" s="172"/>
      <c r="AZ758" s="172"/>
      <c r="BA758" s="172"/>
      <c r="BB758" s="172"/>
      <c r="BC758" s="172"/>
      <c r="BD758" s="172"/>
      <c r="BE758" s="172"/>
      <c r="BF758" s="172"/>
      <c r="BG758" s="172"/>
      <c r="BH758" s="172"/>
      <c r="BI758" s="172"/>
      <c r="BJ758" s="172"/>
      <c r="BK758" s="172"/>
      <c r="BL758" s="172"/>
      <c r="BM758" s="172"/>
      <c r="BN758" s="172"/>
      <c r="BO758" s="172"/>
      <c r="BP758" s="172"/>
      <c r="BQ758" s="172"/>
      <c r="BR758" s="172"/>
      <c r="BS758" s="172"/>
      <c r="BT758" s="172"/>
      <c r="BU758" s="172"/>
      <c r="BV758" s="172"/>
      <c r="BW758" s="172"/>
      <c r="BX758" s="172"/>
      <c r="BY758" s="172"/>
      <c r="BZ758" s="172"/>
      <c r="CA758" s="172"/>
      <c r="CB758" s="172"/>
      <c r="CC758" s="172"/>
      <c r="CD758" s="172"/>
      <c r="CE758" s="172"/>
      <c r="CF758" s="172"/>
      <c r="CG758" s="172"/>
      <c r="CH758" s="172"/>
      <c r="CI758" s="172"/>
      <c r="CJ758" s="172"/>
      <c r="CK758" s="172"/>
      <c r="CL758" s="172"/>
      <c r="CM758" s="172"/>
      <c r="CN758" s="172"/>
      <c r="CO758" s="172"/>
      <c r="CP758" s="172"/>
      <c r="CQ758" s="172"/>
      <c r="CR758" s="172"/>
      <c r="CS758" s="172"/>
      <c r="CT758" s="172"/>
      <c r="CU758" s="172"/>
      <c r="DA758" s="172"/>
      <c r="DG758" s="172"/>
      <c r="DI758" s="172"/>
      <c r="DJ758" s="172"/>
      <c r="DK758" s="172"/>
      <c r="DL758" s="172"/>
      <c r="DM758" s="172"/>
      <c r="DN758" s="172"/>
      <c r="DO758" s="172"/>
      <c r="DP758" s="172"/>
      <c r="DQ758" s="172"/>
      <c r="DR758" s="172"/>
      <c r="DS758" s="172"/>
      <c r="DT758" s="172"/>
      <c r="DU758" s="172"/>
      <c r="DV758" s="172"/>
      <c r="DW758" s="172"/>
      <c r="DX758" s="172"/>
      <c r="DZ758" s="172"/>
      <c r="EA758" s="172"/>
      <c r="EK758" s="172"/>
      <c r="EL758" s="172"/>
      <c r="EM758" s="172"/>
      <c r="EN758" s="172"/>
      <c r="EO758" s="172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  <c r="AMJ758"/>
      <c r="AMK758"/>
      <c r="AML758"/>
      <c r="AMM758"/>
      <c r="AMN758"/>
      <c r="AMO758"/>
      <c r="AMP758"/>
      <c r="AMQ758"/>
      <c r="AMR758"/>
      <c r="AMS758"/>
      <c r="AMT758"/>
      <c r="AMU758"/>
      <c r="AMV758"/>
      <c r="AMW758"/>
      <c r="AMX758"/>
      <c r="AMY758"/>
      <c r="AMZ758"/>
      <c r="ANA758"/>
      <c r="ANB758"/>
      <c r="ANC758"/>
      <c r="AND758"/>
      <c r="ANE758"/>
      <c r="ANF758"/>
      <c r="ANG758"/>
      <c r="ANH758"/>
      <c r="ANI758"/>
      <c r="ANJ758"/>
    </row>
    <row r="759" spans="1:1050" x14ac:dyDescent="0.2">
      <c r="A759" s="694"/>
      <c r="D759" s="172"/>
      <c r="E759" s="172"/>
      <c r="F759" s="172"/>
      <c r="G759" s="172"/>
      <c r="H759" s="172"/>
      <c r="J759" s="172"/>
      <c r="K759" s="172"/>
      <c r="L759" s="172"/>
      <c r="M759" s="172"/>
      <c r="N759" s="172"/>
      <c r="O759" s="172"/>
      <c r="P759" s="172"/>
      <c r="Q759" s="172"/>
      <c r="R759" s="172"/>
      <c r="S759" s="172"/>
      <c r="T759" s="172"/>
      <c r="U759" s="172"/>
      <c r="V759" s="172"/>
      <c r="W759" s="172"/>
      <c r="X759" s="172"/>
      <c r="Y759" s="172"/>
      <c r="Z759" s="172"/>
      <c r="AA759" s="172"/>
      <c r="AB759" s="172"/>
      <c r="AC759" s="172"/>
      <c r="AD759" s="172"/>
      <c r="AE759" s="172"/>
      <c r="AF759" s="172"/>
      <c r="AG759" s="172"/>
      <c r="AH759" s="172"/>
      <c r="AI759" s="172"/>
      <c r="AJ759" s="172"/>
      <c r="AK759" s="172"/>
      <c r="AL759" s="172"/>
      <c r="AM759" s="172"/>
      <c r="AN759" s="172"/>
      <c r="AO759" s="172"/>
      <c r="AP759" s="172"/>
      <c r="AQ759" s="172"/>
      <c r="AR759" s="172"/>
      <c r="AS759" s="172"/>
      <c r="AT759" s="172"/>
      <c r="AU759" s="172"/>
      <c r="AV759" s="172"/>
      <c r="AW759" s="172"/>
      <c r="AX759" s="172"/>
      <c r="AY759" s="172"/>
      <c r="AZ759" s="172"/>
      <c r="BA759" s="172"/>
      <c r="BB759" s="172"/>
      <c r="BC759" s="172"/>
      <c r="BD759" s="172"/>
      <c r="BE759" s="172"/>
      <c r="BF759" s="172"/>
      <c r="BG759" s="172"/>
      <c r="BH759" s="172"/>
      <c r="BI759" s="172"/>
      <c r="BJ759" s="172"/>
      <c r="BK759" s="172"/>
      <c r="BL759" s="172"/>
      <c r="BM759" s="172"/>
      <c r="BN759" s="172"/>
      <c r="BO759" s="172"/>
      <c r="BP759" s="172"/>
      <c r="BQ759" s="172"/>
      <c r="BR759" s="172"/>
      <c r="BS759" s="172"/>
      <c r="BT759" s="172"/>
      <c r="BU759" s="172"/>
      <c r="BV759" s="172"/>
      <c r="BW759" s="172"/>
      <c r="BX759" s="172"/>
      <c r="BY759" s="172"/>
      <c r="BZ759" s="172"/>
      <c r="CA759" s="172"/>
      <c r="CB759" s="172"/>
      <c r="CC759" s="172"/>
      <c r="CD759" s="172"/>
      <c r="CE759" s="172"/>
      <c r="CF759" s="172"/>
      <c r="CG759" s="172"/>
      <c r="CH759" s="172"/>
      <c r="CI759" s="172"/>
      <c r="CJ759" s="172"/>
      <c r="CK759" s="172"/>
      <c r="CL759" s="172"/>
      <c r="CM759" s="172"/>
      <c r="CN759" s="172"/>
      <c r="CO759" s="172"/>
      <c r="CP759" s="172"/>
      <c r="CQ759" s="172"/>
      <c r="CR759" s="172"/>
      <c r="CS759" s="172"/>
      <c r="CT759" s="172"/>
      <c r="CU759" s="172"/>
      <c r="DA759" s="172"/>
      <c r="DG759" s="172"/>
      <c r="DI759" s="172"/>
      <c r="DJ759" s="172"/>
      <c r="DK759" s="172"/>
      <c r="DL759" s="172"/>
      <c r="DM759" s="172"/>
      <c r="DN759" s="172"/>
      <c r="DO759" s="172"/>
      <c r="DP759" s="172"/>
      <c r="DQ759" s="172"/>
      <c r="DR759" s="172"/>
      <c r="DS759" s="172"/>
      <c r="DT759" s="172"/>
      <c r="DU759" s="172"/>
      <c r="DV759" s="172"/>
      <c r="DW759" s="172"/>
      <c r="DX759" s="172"/>
      <c r="DZ759" s="172"/>
      <c r="EA759" s="172"/>
      <c r="EK759" s="172"/>
      <c r="EL759" s="172"/>
      <c r="EM759" s="172"/>
      <c r="EN759" s="172"/>
      <c r="EO759" s="172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  <c r="AMJ759"/>
      <c r="AMK759"/>
      <c r="AML759"/>
      <c r="AMM759"/>
      <c r="AMN759"/>
      <c r="AMO759"/>
      <c r="AMP759"/>
      <c r="AMQ759"/>
      <c r="AMR759"/>
      <c r="AMS759"/>
      <c r="AMT759"/>
      <c r="AMU759"/>
      <c r="AMV759"/>
      <c r="AMW759"/>
      <c r="AMX759"/>
      <c r="AMY759"/>
      <c r="AMZ759"/>
      <c r="ANA759"/>
      <c r="ANB759"/>
      <c r="ANC759"/>
      <c r="AND759"/>
      <c r="ANE759"/>
      <c r="ANF759"/>
      <c r="ANG759"/>
      <c r="ANH759"/>
      <c r="ANI759"/>
      <c r="ANJ759"/>
    </row>
    <row r="760" spans="1:1050" x14ac:dyDescent="0.2">
      <c r="A760" s="694"/>
      <c r="D760" s="172"/>
      <c r="E760" s="172"/>
      <c r="F760" s="172"/>
      <c r="G760" s="172"/>
      <c r="H760" s="172"/>
      <c r="J760" s="172"/>
      <c r="K760" s="172"/>
      <c r="L760" s="172"/>
      <c r="M760" s="172"/>
      <c r="N760" s="172"/>
      <c r="O760" s="172"/>
      <c r="P760" s="172"/>
      <c r="Q760" s="172"/>
      <c r="R760" s="172"/>
      <c r="S760" s="172"/>
      <c r="T760" s="172"/>
      <c r="U760" s="172"/>
      <c r="V760" s="172"/>
      <c r="W760" s="172"/>
      <c r="X760" s="172"/>
      <c r="Y760" s="172"/>
      <c r="Z760" s="172"/>
      <c r="AA760" s="172"/>
      <c r="AB760" s="172"/>
      <c r="AC760" s="172"/>
      <c r="AD760" s="172"/>
      <c r="AE760" s="172"/>
      <c r="AF760" s="172"/>
      <c r="AG760" s="172"/>
      <c r="AH760" s="172"/>
      <c r="AI760" s="172"/>
      <c r="AJ760" s="172"/>
      <c r="AK760" s="172"/>
      <c r="AL760" s="172"/>
      <c r="AM760" s="172"/>
      <c r="AN760" s="172"/>
      <c r="AO760" s="172"/>
      <c r="AP760" s="172"/>
      <c r="AQ760" s="172"/>
      <c r="AR760" s="172"/>
      <c r="AS760" s="172"/>
      <c r="AT760" s="172"/>
      <c r="AU760" s="172"/>
      <c r="AV760" s="172"/>
      <c r="AW760" s="172"/>
      <c r="AX760" s="172"/>
      <c r="AY760" s="172"/>
      <c r="AZ760" s="172"/>
      <c r="BA760" s="172"/>
      <c r="BB760" s="172"/>
      <c r="BC760" s="172"/>
      <c r="BD760" s="172"/>
      <c r="BE760" s="172"/>
      <c r="BF760" s="172"/>
      <c r="BG760" s="172"/>
      <c r="BH760" s="172"/>
      <c r="BI760" s="172"/>
      <c r="BJ760" s="172"/>
      <c r="BK760" s="172"/>
      <c r="BL760" s="172"/>
      <c r="BM760" s="172"/>
      <c r="BN760" s="172"/>
      <c r="BO760" s="172"/>
      <c r="BP760" s="172"/>
      <c r="BQ760" s="172"/>
      <c r="BR760" s="172"/>
      <c r="BS760" s="172"/>
      <c r="BT760" s="172"/>
      <c r="BU760" s="172"/>
      <c r="BV760" s="172"/>
      <c r="BW760" s="172"/>
      <c r="BX760" s="172"/>
      <c r="BY760" s="172"/>
      <c r="BZ760" s="172"/>
      <c r="CA760" s="172"/>
      <c r="CB760" s="172"/>
      <c r="CC760" s="172"/>
      <c r="CD760" s="172"/>
      <c r="CE760" s="172"/>
      <c r="CF760" s="172"/>
      <c r="CG760" s="172"/>
      <c r="CH760" s="172"/>
      <c r="CI760" s="172"/>
      <c r="CJ760" s="172"/>
      <c r="CK760" s="172"/>
      <c r="CL760" s="172"/>
      <c r="CM760" s="172"/>
      <c r="CN760" s="172"/>
      <c r="CO760" s="172"/>
      <c r="CP760" s="172"/>
      <c r="CQ760" s="172"/>
      <c r="CR760" s="172"/>
      <c r="CS760" s="172"/>
      <c r="CT760" s="172"/>
      <c r="CU760" s="172"/>
      <c r="DA760" s="172"/>
      <c r="DG760" s="172"/>
      <c r="DI760" s="172"/>
      <c r="DJ760" s="172"/>
      <c r="DK760" s="172"/>
      <c r="DL760" s="172"/>
      <c r="DM760" s="172"/>
      <c r="DN760" s="172"/>
      <c r="DO760" s="172"/>
      <c r="DP760" s="172"/>
      <c r="DQ760" s="172"/>
      <c r="DR760" s="172"/>
      <c r="DS760" s="172"/>
      <c r="DT760" s="172"/>
      <c r="DU760" s="172"/>
      <c r="DV760" s="172"/>
      <c r="DW760" s="172"/>
      <c r="DX760" s="172"/>
      <c r="DZ760" s="172"/>
      <c r="EA760" s="172"/>
      <c r="EK760" s="172"/>
      <c r="EL760" s="172"/>
      <c r="EM760" s="172"/>
      <c r="EN760" s="172"/>
      <c r="EO760" s="172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  <c r="AMJ760"/>
      <c r="AMK760"/>
      <c r="AML760"/>
      <c r="AMM760"/>
      <c r="AMN760"/>
      <c r="AMO760"/>
      <c r="AMP760"/>
      <c r="AMQ760"/>
      <c r="AMR760"/>
      <c r="AMS760"/>
      <c r="AMT760"/>
      <c r="AMU760"/>
      <c r="AMV760"/>
      <c r="AMW760"/>
      <c r="AMX760"/>
      <c r="AMY760"/>
      <c r="AMZ760"/>
      <c r="ANA760"/>
      <c r="ANB760"/>
      <c r="ANC760"/>
      <c r="AND760"/>
      <c r="ANE760"/>
      <c r="ANF760"/>
      <c r="ANG760"/>
      <c r="ANH760"/>
      <c r="ANI760"/>
      <c r="ANJ760"/>
    </row>
    <row r="761" spans="1:1050" x14ac:dyDescent="0.2">
      <c r="A761" s="694"/>
      <c r="D761" s="172"/>
      <c r="E761" s="172"/>
      <c r="F761" s="172"/>
      <c r="G761" s="172"/>
      <c r="H761" s="172"/>
      <c r="J761" s="172"/>
      <c r="K761" s="172"/>
      <c r="L761" s="172"/>
      <c r="M761" s="172"/>
      <c r="N761" s="172"/>
      <c r="O761" s="172"/>
      <c r="P761" s="172"/>
      <c r="Q761" s="172"/>
      <c r="R761" s="172"/>
      <c r="S761" s="172"/>
      <c r="T761" s="172"/>
      <c r="U761" s="172"/>
      <c r="V761" s="172"/>
      <c r="W761" s="172"/>
      <c r="X761" s="172"/>
      <c r="Y761" s="172"/>
      <c r="Z761" s="172"/>
      <c r="AA761" s="172"/>
      <c r="AB761" s="172"/>
      <c r="AC761" s="172"/>
      <c r="AD761" s="172"/>
      <c r="AE761" s="172"/>
      <c r="AF761" s="172"/>
      <c r="AG761" s="172"/>
      <c r="AH761" s="172"/>
      <c r="AI761" s="172"/>
      <c r="AJ761" s="172"/>
      <c r="AK761" s="172"/>
      <c r="AL761" s="172"/>
      <c r="AM761" s="172"/>
      <c r="AN761" s="172"/>
      <c r="AO761" s="172"/>
      <c r="AP761" s="172"/>
      <c r="AQ761" s="172"/>
      <c r="AR761" s="172"/>
      <c r="AS761" s="172"/>
      <c r="AT761" s="172"/>
      <c r="AU761" s="172"/>
      <c r="AV761" s="172"/>
      <c r="AW761" s="172"/>
      <c r="AX761" s="172"/>
      <c r="AY761" s="172"/>
      <c r="AZ761" s="172"/>
      <c r="BA761" s="172"/>
      <c r="BB761" s="172"/>
      <c r="BC761" s="172"/>
      <c r="BD761" s="172"/>
      <c r="BE761" s="172"/>
      <c r="BF761" s="172"/>
      <c r="BG761" s="172"/>
      <c r="BH761" s="172"/>
      <c r="BI761" s="172"/>
      <c r="BJ761" s="172"/>
      <c r="BK761" s="172"/>
      <c r="BL761" s="172"/>
      <c r="BM761" s="172"/>
      <c r="BN761" s="172"/>
      <c r="BO761" s="172"/>
      <c r="BP761" s="172"/>
      <c r="BQ761" s="172"/>
      <c r="BR761" s="172"/>
      <c r="BS761" s="172"/>
      <c r="BT761" s="172"/>
      <c r="BU761" s="172"/>
      <c r="BV761" s="172"/>
      <c r="BW761" s="172"/>
      <c r="BX761" s="172"/>
      <c r="BY761" s="172"/>
      <c r="BZ761" s="172"/>
      <c r="CA761" s="172"/>
      <c r="CB761" s="172"/>
      <c r="CC761" s="172"/>
      <c r="CD761" s="172"/>
      <c r="CE761" s="172"/>
      <c r="CF761" s="172"/>
      <c r="CG761" s="172"/>
      <c r="CH761" s="172"/>
      <c r="CI761" s="172"/>
      <c r="CJ761" s="172"/>
      <c r="CK761" s="172"/>
      <c r="CL761" s="172"/>
      <c r="CM761" s="172"/>
      <c r="CN761" s="172"/>
      <c r="CO761" s="172"/>
      <c r="CP761" s="172"/>
      <c r="CQ761" s="172"/>
      <c r="CR761" s="172"/>
      <c r="CS761" s="172"/>
      <c r="CT761" s="172"/>
      <c r="CU761" s="172"/>
      <c r="DA761" s="172"/>
      <c r="DG761" s="172"/>
      <c r="DI761" s="172"/>
      <c r="DJ761" s="172"/>
      <c r="DK761" s="172"/>
      <c r="DL761" s="172"/>
      <c r="DM761" s="172"/>
      <c r="DN761" s="172"/>
      <c r="DO761" s="172"/>
      <c r="DP761" s="172"/>
      <c r="DQ761" s="172"/>
      <c r="DR761" s="172"/>
      <c r="DS761" s="172"/>
      <c r="DT761" s="172"/>
      <c r="DU761" s="172"/>
      <c r="DV761" s="172"/>
      <c r="DW761" s="172"/>
      <c r="DX761" s="172"/>
      <c r="DZ761" s="172"/>
      <c r="EA761" s="172"/>
      <c r="EK761" s="172"/>
      <c r="EL761" s="172"/>
      <c r="EM761" s="172"/>
      <c r="EN761" s="172"/>
      <c r="EO761" s="172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  <c r="AMJ761"/>
      <c r="AMK761"/>
      <c r="AML761"/>
      <c r="AMM761"/>
      <c r="AMN761"/>
      <c r="AMO761"/>
      <c r="AMP761"/>
      <c r="AMQ761"/>
      <c r="AMR761"/>
      <c r="AMS761"/>
      <c r="AMT761"/>
      <c r="AMU761"/>
      <c r="AMV761"/>
      <c r="AMW761"/>
      <c r="AMX761"/>
      <c r="AMY761"/>
      <c r="AMZ761"/>
      <c r="ANA761"/>
      <c r="ANB761"/>
      <c r="ANC761"/>
      <c r="AND761"/>
      <c r="ANE761"/>
      <c r="ANF761"/>
      <c r="ANG761"/>
      <c r="ANH761"/>
      <c r="ANI761"/>
      <c r="ANJ761"/>
    </row>
    <row r="762" spans="1:1050" x14ac:dyDescent="0.2">
      <c r="A762" s="694"/>
      <c r="D762" s="172"/>
      <c r="E762" s="172"/>
      <c r="F762" s="172"/>
      <c r="G762" s="172"/>
      <c r="H762" s="172"/>
      <c r="J762" s="172"/>
      <c r="K762" s="172"/>
      <c r="L762" s="172"/>
      <c r="M762" s="172"/>
      <c r="N762" s="172"/>
      <c r="O762" s="172"/>
      <c r="P762" s="172"/>
      <c r="Q762" s="172"/>
      <c r="R762" s="172"/>
      <c r="S762" s="172"/>
      <c r="T762" s="172"/>
      <c r="U762" s="172"/>
      <c r="V762" s="172"/>
      <c r="W762" s="172"/>
      <c r="X762" s="172"/>
      <c r="Y762" s="172"/>
      <c r="Z762" s="172"/>
      <c r="AA762" s="172"/>
      <c r="AB762" s="172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  <c r="AM762" s="172"/>
      <c r="AN762" s="172"/>
      <c r="AO762" s="172"/>
      <c r="AP762" s="172"/>
      <c r="AQ762" s="172"/>
      <c r="AR762" s="172"/>
      <c r="AS762" s="172"/>
      <c r="AT762" s="172"/>
      <c r="AU762" s="172"/>
      <c r="AV762" s="172"/>
      <c r="AW762" s="172"/>
      <c r="AX762" s="172"/>
      <c r="AY762" s="172"/>
      <c r="AZ762" s="172"/>
      <c r="BA762" s="172"/>
      <c r="BB762" s="172"/>
      <c r="BC762" s="172"/>
      <c r="BD762" s="172"/>
      <c r="BE762" s="172"/>
      <c r="BF762" s="172"/>
      <c r="BG762" s="172"/>
      <c r="BH762" s="172"/>
      <c r="BI762" s="172"/>
      <c r="BJ762" s="172"/>
      <c r="BK762" s="172"/>
      <c r="BL762" s="172"/>
      <c r="BM762" s="172"/>
      <c r="BN762" s="172"/>
      <c r="BO762" s="172"/>
      <c r="BP762" s="172"/>
      <c r="BQ762" s="172"/>
      <c r="BR762" s="172"/>
      <c r="BS762" s="172"/>
      <c r="BT762" s="172"/>
      <c r="BU762" s="172"/>
      <c r="BV762" s="172"/>
      <c r="BW762" s="172"/>
      <c r="BX762" s="172"/>
      <c r="BY762" s="172"/>
      <c r="BZ762" s="172"/>
      <c r="CA762" s="172"/>
      <c r="CB762" s="172"/>
      <c r="CC762" s="172"/>
      <c r="CD762" s="172"/>
      <c r="CE762" s="172"/>
      <c r="CF762" s="172"/>
      <c r="CG762" s="172"/>
      <c r="CH762" s="172"/>
      <c r="CI762" s="172"/>
      <c r="CJ762" s="172"/>
      <c r="CK762" s="172"/>
      <c r="CL762" s="172"/>
      <c r="CM762" s="172"/>
      <c r="CN762" s="172"/>
      <c r="CO762" s="172"/>
      <c r="CP762" s="172"/>
      <c r="CQ762" s="172"/>
      <c r="CR762" s="172"/>
      <c r="CS762" s="172"/>
      <c r="CT762" s="172"/>
      <c r="CU762" s="172"/>
      <c r="DA762" s="172"/>
      <c r="DG762" s="172"/>
      <c r="DI762" s="172"/>
      <c r="DJ762" s="172"/>
      <c r="DK762" s="172"/>
      <c r="DL762" s="172"/>
      <c r="DM762" s="172"/>
      <c r="DN762" s="172"/>
      <c r="DO762" s="172"/>
      <c r="DP762" s="172"/>
      <c r="DQ762" s="172"/>
      <c r="DR762" s="172"/>
      <c r="DS762" s="172"/>
      <c r="DT762" s="172"/>
      <c r="DU762" s="172"/>
      <c r="DV762" s="172"/>
      <c r="DW762" s="172"/>
      <c r="DX762" s="172"/>
      <c r="DZ762" s="172"/>
      <c r="EA762" s="172"/>
      <c r="EK762" s="172"/>
      <c r="EL762" s="172"/>
      <c r="EM762" s="172"/>
      <c r="EN762" s="172"/>
      <c r="EO762" s="17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  <c r="AMJ762"/>
      <c r="AMK762"/>
      <c r="AML762"/>
      <c r="AMM762"/>
      <c r="AMN762"/>
      <c r="AMO762"/>
      <c r="AMP762"/>
      <c r="AMQ762"/>
      <c r="AMR762"/>
      <c r="AMS762"/>
      <c r="AMT762"/>
      <c r="AMU762"/>
      <c r="AMV762"/>
      <c r="AMW762"/>
      <c r="AMX762"/>
      <c r="AMY762"/>
      <c r="AMZ762"/>
      <c r="ANA762"/>
      <c r="ANB762"/>
      <c r="ANC762"/>
      <c r="AND762"/>
      <c r="ANE762"/>
      <c r="ANF762"/>
      <c r="ANG762"/>
      <c r="ANH762"/>
      <c r="ANI762"/>
      <c r="ANJ762"/>
    </row>
    <row r="763" spans="1:1050" x14ac:dyDescent="0.2">
      <c r="A763" s="694"/>
      <c r="D763" s="172"/>
      <c r="E763" s="172"/>
      <c r="F763" s="172"/>
      <c r="G763" s="172"/>
      <c r="H763" s="172"/>
      <c r="J763" s="172"/>
      <c r="K763" s="172"/>
      <c r="L763" s="172"/>
      <c r="M763" s="172"/>
      <c r="N763" s="172"/>
      <c r="O763" s="172"/>
      <c r="P763" s="172"/>
      <c r="Q763" s="172"/>
      <c r="R763" s="172"/>
      <c r="S763" s="172"/>
      <c r="T763" s="172"/>
      <c r="U763" s="172"/>
      <c r="V763" s="172"/>
      <c r="W763" s="172"/>
      <c r="X763" s="172"/>
      <c r="Y763" s="172"/>
      <c r="Z763" s="172"/>
      <c r="AA763" s="172"/>
      <c r="AB763" s="172"/>
      <c r="AC763" s="172"/>
      <c r="AD763" s="172"/>
      <c r="AE763" s="172"/>
      <c r="AF763" s="172"/>
      <c r="AG763" s="172"/>
      <c r="AH763" s="172"/>
      <c r="AI763" s="172"/>
      <c r="AJ763" s="172"/>
      <c r="AK763" s="172"/>
      <c r="AL763" s="172"/>
      <c r="AM763" s="172"/>
      <c r="AN763" s="172"/>
      <c r="AO763" s="172"/>
      <c r="AP763" s="172"/>
      <c r="AQ763" s="172"/>
      <c r="AR763" s="172"/>
      <c r="AS763" s="172"/>
      <c r="AT763" s="172"/>
      <c r="AU763" s="172"/>
      <c r="AV763" s="172"/>
      <c r="AW763" s="172"/>
      <c r="AX763" s="172"/>
      <c r="AY763" s="172"/>
      <c r="AZ763" s="172"/>
      <c r="BA763" s="172"/>
      <c r="BB763" s="172"/>
      <c r="BC763" s="172"/>
      <c r="BD763" s="172"/>
      <c r="BE763" s="172"/>
      <c r="BF763" s="172"/>
      <c r="BG763" s="172"/>
      <c r="BH763" s="172"/>
      <c r="BI763" s="172"/>
      <c r="BJ763" s="172"/>
      <c r="BK763" s="172"/>
      <c r="BL763" s="172"/>
      <c r="BM763" s="172"/>
      <c r="BN763" s="172"/>
      <c r="BO763" s="172"/>
      <c r="BP763" s="172"/>
      <c r="BQ763" s="172"/>
      <c r="BR763" s="172"/>
      <c r="BS763" s="172"/>
      <c r="BT763" s="172"/>
      <c r="BU763" s="172"/>
      <c r="BV763" s="172"/>
      <c r="BW763" s="172"/>
      <c r="BX763" s="172"/>
      <c r="BY763" s="172"/>
      <c r="BZ763" s="172"/>
      <c r="CA763" s="172"/>
      <c r="CB763" s="172"/>
      <c r="CC763" s="172"/>
      <c r="CD763" s="172"/>
      <c r="CE763" s="172"/>
      <c r="CF763" s="172"/>
      <c r="CG763" s="172"/>
      <c r="CH763" s="172"/>
      <c r="CI763" s="172"/>
      <c r="CJ763" s="172"/>
      <c r="CK763" s="172"/>
      <c r="CL763" s="172"/>
      <c r="CM763" s="172"/>
      <c r="CN763" s="172"/>
      <c r="CO763" s="172"/>
      <c r="CP763" s="172"/>
      <c r="CQ763" s="172"/>
      <c r="CR763" s="172"/>
      <c r="CS763" s="172"/>
      <c r="CT763" s="172"/>
      <c r="CU763" s="172"/>
      <c r="DA763" s="172"/>
      <c r="DG763" s="172"/>
      <c r="DI763" s="172"/>
      <c r="DJ763" s="172"/>
      <c r="DK763" s="172"/>
      <c r="DL763" s="172"/>
      <c r="DM763" s="172"/>
      <c r="DN763" s="172"/>
      <c r="DO763" s="172"/>
      <c r="DP763" s="172"/>
      <c r="DQ763" s="172"/>
      <c r="DR763" s="172"/>
      <c r="DS763" s="172"/>
      <c r="DT763" s="172"/>
      <c r="DU763" s="172"/>
      <c r="DV763" s="172"/>
      <c r="DW763" s="172"/>
      <c r="DX763" s="172"/>
      <c r="DZ763" s="172"/>
      <c r="EA763" s="172"/>
      <c r="EK763" s="172"/>
      <c r="EL763" s="172"/>
      <c r="EM763" s="172"/>
      <c r="EN763" s="172"/>
      <c r="EO763" s="172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  <c r="AMJ763"/>
      <c r="AMK763"/>
      <c r="AML763"/>
      <c r="AMM763"/>
      <c r="AMN763"/>
      <c r="AMO763"/>
      <c r="AMP763"/>
      <c r="AMQ763"/>
      <c r="AMR763"/>
      <c r="AMS763"/>
      <c r="AMT763"/>
      <c r="AMU763"/>
      <c r="AMV763"/>
      <c r="AMW763"/>
      <c r="AMX763"/>
      <c r="AMY763"/>
      <c r="AMZ763"/>
      <c r="ANA763"/>
      <c r="ANB763"/>
      <c r="ANC763"/>
      <c r="AND763"/>
      <c r="ANE763"/>
      <c r="ANF763"/>
      <c r="ANG763"/>
      <c r="ANH763"/>
      <c r="ANI763"/>
      <c r="ANJ763"/>
    </row>
    <row r="764" spans="1:1050" x14ac:dyDescent="0.2">
      <c r="A764" s="694"/>
      <c r="D764" s="172"/>
      <c r="E764" s="172"/>
      <c r="F764" s="172"/>
      <c r="G764" s="172"/>
      <c r="H764" s="172"/>
      <c r="J764" s="172"/>
      <c r="K764" s="172"/>
      <c r="L764" s="172"/>
      <c r="M764" s="172"/>
      <c r="N764" s="172"/>
      <c r="O764" s="172"/>
      <c r="P764" s="172"/>
      <c r="Q764" s="172"/>
      <c r="R764" s="172"/>
      <c r="S764" s="172"/>
      <c r="T764" s="172"/>
      <c r="U764" s="172"/>
      <c r="V764" s="172"/>
      <c r="W764" s="172"/>
      <c r="X764" s="172"/>
      <c r="Y764" s="172"/>
      <c r="Z764" s="172"/>
      <c r="AA764" s="172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172"/>
      <c r="AO764" s="172"/>
      <c r="AP764" s="172"/>
      <c r="AQ764" s="172"/>
      <c r="AR764" s="172"/>
      <c r="AS764" s="172"/>
      <c r="AT764" s="172"/>
      <c r="AU764" s="172"/>
      <c r="AV764" s="172"/>
      <c r="AW764" s="172"/>
      <c r="AX764" s="172"/>
      <c r="AY764" s="172"/>
      <c r="AZ764" s="172"/>
      <c r="BA764" s="172"/>
      <c r="BB764" s="172"/>
      <c r="BC764" s="172"/>
      <c r="BD764" s="172"/>
      <c r="BE764" s="172"/>
      <c r="BF764" s="172"/>
      <c r="BG764" s="172"/>
      <c r="BH764" s="172"/>
      <c r="BI764" s="172"/>
      <c r="BJ764" s="172"/>
      <c r="BK764" s="172"/>
      <c r="BL764" s="172"/>
      <c r="BM764" s="172"/>
      <c r="BN764" s="172"/>
      <c r="BO764" s="172"/>
      <c r="BP764" s="172"/>
      <c r="BQ764" s="172"/>
      <c r="BR764" s="172"/>
      <c r="BS764" s="172"/>
      <c r="BT764" s="172"/>
      <c r="BU764" s="172"/>
      <c r="BV764" s="172"/>
      <c r="BW764" s="172"/>
      <c r="BX764" s="172"/>
      <c r="BY764" s="172"/>
      <c r="BZ764" s="172"/>
      <c r="CA764" s="172"/>
      <c r="CB764" s="172"/>
      <c r="CC764" s="172"/>
      <c r="CD764" s="172"/>
      <c r="CE764" s="172"/>
      <c r="CF764" s="172"/>
      <c r="CG764" s="172"/>
      <c r="CH764" s="172"/>
      <c r="CI764" s="172"/>
      <c r="CJ764" s="172"/>
      <c r="CK764" s="172"/>
      <c r="CL764" s="172"/>
      <c r="CM764" s="172"/>
      <c r="CN764" s="172"/>
      <c r="CO764" s="172"/>
      <c r="CP764" s="172"/>
      <c r="CQ764" s="172"/>
      <c r="CR764" s="172"/>
      <c r="CS764" s="172"/>
      <c r="CT764" s="172"/>
      <c r="CU764" s="172"/>
      <c r="DA764" s="172"/>
      <c r="DG764" s="172"/>
      <c r="DI764" s="172"/>
      <c r="DJ764" s="172"/>
      <c r="DK764" s="172"/>
      <c r="DL764" s="172"/>
      <c r="DM764" s="172"/>
      <c r="DN764" s="172"/>
      <c r="DO764" s="172"/>
      <c r="DP764" s="172"/>
      <c r="DQ764" s="172"/>
      <c r="DR764" s="172"/>
      <c r="DS764" s="172"/>
      <c r="DT764" s="172"/>
      <c r="DU764" s="172"/>
      <c r="DV764" s="172"/>
      <c r="DW764" s="172"/>
      <c r="DX764" s="172"/>
      <c r="DZ764" s="172"/>
      <c r="EA764" s="172"/>
      <c r="EK764" s="172"/>
      <c r="EL764" s="172"/>
      <c r="EM764" s="172"/>
      <c r="EN764" s="172"/>
      <c r="EO764" s="172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  <c r="AMJ764"/>
      <c r="AMK764"/>
      <c r="AML764"/>
      <c r="AMM764"/>
      <c r="AMN764"/>
      <c r="AMO764"/>
      <c r="AMP764"/>
      <c r="AMQ764"/>
      <c r="AMR764"/>
      <c r="AMS764"/>
      <c r="AMT764"/>
      <c r="AMU764"/>
      <c r="AMV764"/>
      <c r="AMW764"/>
      <c r="AMX764"/>
      <c r="AMY764"/>
      <c r="AMZ764"/>
      <c r="ANA764"/>
      <c r="ANB764"/>
      <c r="ANC764"/>
      <c r="AND764"/>
      <c r="ANE764"/>
      <c r="ANF764"/>
      <c r="ANG764"/>
      <c r="ANH764"/>
      <c r="ANI764"/>
      <c r="ANJ764"/>
    </row>
    <row r="765" spans="1:1050" x14ac:dyDescent="0.2">
      <c r="A765" s="694"/>
      <c r="D765" s="172"/>
      <c r="E765" s="172"/>
      <c r="F765" s="172"/>
      <c r="G765" s="172"/>
      <c r="H765" s="172"/>
      <c r="J765" s="172"/>
      <c r="K765" s="172"/>
      <c r="L765" s="172"/>
      <c r="M765" s="172"/>
      <c r="N765" s="172"/>
      <c r="O765" s="172"/>
      <c r="P765" s="172"/>
      <c r="Q765" s="172"/>
      <c r="R765" s="172"/>
      <c r="S765" s="172"/>
      <c r="T765" s="172"/>
      <c r="U765" s="172"/>
      <c r="V765" s="172"/>
      <c r="W765" s="172"/>
      <c r="X765" s="172"/>
      <c r="Y765" s="172"/>
      <c r="Z765" s="172"/>
      <c r="AA765" s="172"/>
      <c r="AB765" s="172"/>
      <c r="AC765" s="172"/>
      <c r="AD765" s="172"/>
      <c r="AE765" s="172"/>
      <c r="AF765" s="172"/>
      <c r="AG765" s="172"/>
      <c r="AH765" s="172"/>
      <c r="AI765" s="172"/>
      <c r="AJ765" s="172"/>
      <c r="AK765" s="172"/>
      <c r="AL765" s="172"/>
      <c r="AM765" s="172"/>
      <c r="AN765" s="172"/>
      <c r="AO765" s="172"/>
      <c r="AP765" s="172"/>
      <c r="AQ765" s="172"/>
      <c r="AR765" s="172"/>
      <c r="AS765" s="172"/>
      <c r="AT765" s="172"/>
      <c r="AU765" s="172"/>
      <c r="AV765" s="172"/>
      <c r="AW765" s="172"/>
      <c r="AX765" s="172"/>
      <c r="AY765" s="172"/>
      <c r="AZ765" s="172"/>
      <c r="BA765" s="172"/>
      <c r="BB765" s="172"/>
      <c r="BC765" s="172"/>
      <c r="BD765" s="172"/>
      <c r="BE765" s="172"/>
      <c r="BF765" s="172"/>
      <c r="BG765" s="172"/>
      <c r="BH765" s="172"/>
      <c r="BI765" s="172"/>
      <c r="BJ765" s="172"/>
      <c r="BK765" s="172"/>
      <c r="BL765" s="172"/>
      <c r="BM765" s="172"/>
      <c r="BN765" s="172"/>
      <c r="BO765" s="172"/>
      <c r="BP765" s="172"/>
      <c r="BQ765" s="172"/>
      <c r="BR765" s="172"/>
      <c r="BS765" s="172"/>
      <c r="BT765" s="172"/>
      <c r="BU765" s="172"/>
      <c r="BV765" s="172"/>
      <c r="BW765" s="172"/>
      <c r="BX765" s="172"/>
      <c r="BY765" s="172"/>
      <c r="BZ765" s="172"/>
      <c r="CA765" s="172"/>
      <c r="CB765" s="172"/>
      <c r="CC765" s="172"/>
      <c r="CD765" s="172"/>
      <c r="CE765" s="172"/>
      <c r="CF765" s="172"/>
      <c r="CG765" s="172"/>
      <c r="CH765" s="172"/>
      <c r="CI765" s="172"/>
      <c r="CJ765" s="172"/>
      <c r="CK765" s="172"/>
      <c r="CL765" s="172"/>
      <c r="CM765" s="172"/>
      <c r="CN765" s="172"/>
      <c r="CO765" s="172"/>
      <c r="CP765" s="172"/>
      <c r="CQ765" s="172"/>
      <c r="CR765" s="172"/>
      <c r="CS765" s="172"/>
      <c r="CT765" s="172"/>
      <c r="CU765" s="172"/>
      <c r="DA765" s="172"/>
      <c r="DG765" s="172"/>
      <c r="DI765" s="172"/>
      <c r="DJ765" s="172"/>
      <c r="DK765" s="172"/>
      <c r="DL765" s="172"/>
      <c r="DM765" s="172"/>
      <c r="DN765" s="172"/>
      <c r="DO765" s="172"/>
      <c r="DP765" s="172"/>
      <c r="DQ765" s="172"/>
      <c r="DR765" s="172"/>
      <c r="DS765" s="172"/>
      <c r="DT765" s="172"/>
      <c r="DU765" s="172"/>
      <c r="DV765" s="172"/>
      <c r="DW765" s="172"/>
      <c r="DX765" s="172"/>
      <c r="DZ765" s="172"/>
      <c r="EA765" s="172"/>
      <c r="EK765" s="172"/>
      <c r="EL765" s="172"/>
      <c r="EM765" s="172"/>
      <c r="EN765" s="172"/>
      <c r="EO765" s="172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  <c r="AMJ765"/>
      <c r="AMK765"/>
      <c r="AML765"/>
      <c r="AMM765"/>
      <c r="AMN765"/>
      <c r="AMO765"/>
      <c r="AMP765"/>
      <c r="AMQ765"/>
      <c r="AMR765"/>
      <c r="AMS765"/>
      <c r="AMT765"/>
      <c r="AMU765"/>
      <c r="AMV765"/>
      <c r="AMW765"/>
      <c r="AMX765"/>
      <c r="AMY765"/>
      <c r="AMZ765"/>
      <c r="ANA765"/>
      <c r="ANB765"/>
      <c r="ANC765"/>
      <c r="AND765"/>
      <c r="ANE765"/>
      <c r="ANF765"/>
      <c r="ANG765"/>
      <c r="ANH765"/>
      <c r="ANI765"/>
      <c r="ANJ765"/>
    </row>
    <row r="766" spans="1:1050" x14ac:dyDescent="0.2">
      <c r="A766" s="694"/>
      <c r="D766" s="172"/>
      <c r="E766" s="172"/>
      <c r="F766" s="172"/>
      <c r="G766" s="172"/>
      <c r="H766" s="172"/>
      <c r="J766" s="172"/>
      <c r="K766" s="172"/>
      <c r="L766" s="172"/>
      <c r="M766" s="172"/>
      <c r="N766" s="172"/>
      <c r="O766" s="172"/>
      <c r="P766" s="172"/>
      <c r="Q766" s="172"/>
      <c r="R766" s="172"/>
      <c r="S766" s="172"/>
      <c r="T766" s="172"/>
      <c r="U766" s="172"/>
      <c r="V766" s="172"/>
      <c r="W766" s="172"/>
      <c r="X766" s="172"/>
      <c r="Y766" s="172"/>
      <c r="Z766" s="172"/>
      <c r="AA766" s="172"/>
      <c r="AB766" s="172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172"/>
      <c r="AO766" s="172"/>
      <c r="AP766" s="172"/>
      <c r="AQ766" s="172"/>
      <c r="AR766" s="172"/>
      <c r="AS766" s="172"/>
      <c r="AT766" s="172"/>
      <c r="AU766" s="172"/>
      <c r="AV766" s="172"/>
      <c r="AW766" s="172"/>
      <c r="AX766" s="172"/>
      <c r="AY766" s="172"/>
      <c r="AZ766" s="172"/>
      <c r="BA766" s="172"/>
      <c r="BB766" s="172"/>
      <c r="BC766" s="172"/>
      <c r="BD766" s="172"/>
      <c r="BE766" s="172"/>
      <c r="BF766" s="172"/>
      <c r="BG766" s="172"/>
      <c r="BH766" s="172"/>
      <c r="BI766" s="172"/>
      <c r="BJ766" s="172"/>
      <c r="BK766" s="172"/>
      <c r="BL766" s="172"/>
      <c r="BM766" s="172"/>
      <c r="BN766" s="172"/>
      <c r="BO766" s="172"/>
      <c r="BP766" s="172"/>
      <c r="BQ766" s="172"/>
      <c r="BR766" s="172"/>
      <c r="BS766" s="172"/>
      <c r="BT766" s="172"/>
      <c r="BU766" s="172"/>
      <c r="BV766" s="172"/>
      <c r="BW766" s="172"/>
      <c r="BX766" s="172"/>
      <c r="BY766" s="172"/>
      <c r="BZ766" s="172"/>
      <c r="CA766" s="172"/>
      <c r="CB766" s="172"/>
      <c r="CC766" s="172"/>
      <c r="CD766" s="172"/>
      <c r="CE766" s="172"/>
      <c r="CF766" s="172"/>
      <c r="CG766" s="172"/>
      <c r="CH766" s="172"/>
      <c r="CI766" s="172"/>
      <c r="CJ766" s="172"/>
      <c r="CK766" s="172"/>
      <c r="CL766" s="172"/>
      <c r="CM766" s="172"/>
      <c r="CN766" s="172"/>
      <c r="CO766" s="172"/>
      <c r="CP766" s="172"/>
      <c r="CQ766" s="172"/>
      <c r="CR766" s="172"/>
      <c r="CS766" s="172"/>
      <c r="CT766" s="172"/>
      <c r="CU766" s="172"/>
      <c r="DA766" s="172"/>
      <c r="DG766" s="172"/>
      <c r="DI766" s="172"/>
      <c r="DJ766" s="172"/>
      <c r="DK766" s="172"/>
      <c r="DL766" s="172"/>
      <c r="DM766" s="172"/>
      <c r="DN766" s="172"/>
      <c r="DO766" s="172"/>
      <c r="DP766" s="172"/>
      <c r="DQ766" s="172"/>
      <c r="DR766" s="172"/>
      <c r="DS766" s="172"/>
      <c r="DT766" s="172"/>
      <c r="DU766" s="172"/>
      <c r="DV766" s="172"/>
      <c r="DW766" s="172"/>
      <c r="DX766" s="172"/>
      <c r="DZ766" s="172"/>
      <c r="EA766" s="172"/>
      <c r="EK766" s="172"/>
      <c r="EL766" s="172"/>
      <c r="EM766" s="172"/>
      <c r="EN766" s="172"/>
      <c r="EO766" s="172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  <c r="AMJ766"/>
      <c r="AMK766"/>
      <c r="AML766"/>
      <c r="AMM766"/>
      <c r="AMN766"/>
      <c r="AMO766"/>
      <c r="AMP766"/>
      <c r="AMQ766"/>
      <c r="AMR766"/>
      <c r="AMS766"/>
      <c r="AMT766"/>
      <c r="AMU766"/>
      <c r="AMV766"/>
      <c r="AMW766"/>
      <c r="AMX766"/>
      <c r="AMY766"/>
      <c r="AMZ766"/>
      <c r="ANA766"/>
      <c r="ANB766"/>
      <c r="ANC766"/>
      <c r="AND766"/>
      <c r="ANE766"/>
      <c r="ANF766"/>
      <c r="ANG766"/>
      <c r="ANH766"/>
      <c r="ANI766"/>
      <c r="ANJ766"/>
    </row>
    <row r="767" spans="1:1050" x14ac:dyDescent="0.2">
      <c r="A767" s="694"/>
      <c r="D767" s="172"/>
      <c r="E767" s="172"/>
      <c r="F767" s="172"/>
      <c r="G767" s="172"/>
      <c r="H767" s="172"/>
      <c r="J767" s="172"/>
      <c r="K767" s="172"/>
      <c r="L767" s="172"/>
      <c r="M767" s="172"/>
      <c r="N767" s="172"/>
      <c r="O767" s="172"/>
      <c r="P767" s="172"/>
      <c r="Q767" s="172"/>
      <c r="R767" s="172"/>
      <c r="S767" s="172"/>
      <c r="T767" s="172"/>
      <c r="U767" s="172"/>
      <c r="V767" s="172"/>
      <c r="W767" s="172"/>
      <c r="X767" s="172"/>
      <c r="Y767" s="172"/>
      <c r="Z767" s="172"/>
      <c r="AA767" s="172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172"/>
      <c r="AQ767" s="172"/>
      <c r="AR767" s="172"/>
      <c r="AS767" s="172"/>
      <c r="AT767" s="172"/>
      <c r="AU767" s="172"/>
      <c r="AV767" s="172"/>
      <c r="AW767" s="172"/>
      <c r="AX767" s="172"/>
      <c r="AY767" s="172"/>
      <c r="AZ767" s="172"/>
      <c r="BA767" s="172"/>
      <c r="BB767" s="172"/>
      <c r="BC767" s="172"/>
      <c r="BD767" s="172"/>
      <c r="BE767" s="172"/>
      <c r="BF767" s="172"/>
      <c r="BG767" s="172"/>
      <c r="BH767" s="172"/>
      <c r="BI767" s="172"/>
      <c r="BJ767" s="172"/>
      <c r="BK767" s="172"/>
      <c r="BL767" s="172"/>
      <c r="BM767" s="172"/>
      <c r="BN767" s="172"/>
      <c r="BO767" s="172"/>
      <c r="BP767" s="172"/>
      <c r="BQ767" s="172"/>
      <c r="BR767" s="172"/>
      <c r="BS767" s="172"/>
      <c r="BT767" s="172"/>
      <c r="BU767" s="172"/>
      <c r="BV767" s="172"/>
      <c r="BW767" s="172"/>
      <c r="BX767" s="172"/>
      <c r="BY767" s="172"/>
      <c r="BZ767" s="172"/>
      <c r="CA767" s="172"/>
      <c r="CB767" s="172"/>
      <c r="CC767" s="172"/>
      <c r="CD767" s="172"/>
      <c r="CE767" s="172"/>
      <c r="CF767" s="172"/>
      <c r="CG767" s="172"/>
      <c r="CH767" s="172"/>
      <c r="CI767" s="172"/>
      <c r="CJ767" s="172"/>
      <c r="CK767" s="172"/>
      <c r="CL767" s="172"/>
      <c r="CM767" s="172"/>
      <c r="CN767" s="172"/>
      <c r="CO767" s="172"/>
      <c r="CP767" s="172"/>
      <c r="CQ767" s="172"/>
      <c r="CR767" s="172"/>
      <c r="CS767" s="172"/>
      <c r="CT767" s="172"/>
      <c r="CU767" s="172"/>
      <c r="DA767" s="172"/>
      <c r="DG767" s="172"/>
      <c r="DI767" s="172"/>
      <c r="DJ767" s="172"/>
      <c r="DK767" s="172"/>
      <c r="DL767" s="172"/>
      <c r="DM767" s="172"/>
      <c r="DN767" s="172"/>
      <c r="DO767" s="172"/>
      <c r="DP767" s="172"/>
      <c r="DQ767" s="172"/>
      <c r="DR767" s="172"/>
      <c r="DS767" s="172"/>
      <c r="DT767" s="172"/>
      <c r="DU767" s="172"/>
      <c r="DV767" s="172"/>
      <c r="DW767" s="172"/>
      <c r="DX767" s="172"/>
      <c r="DZ767" s="172"/>
      <c r="EA767" s="172"/>
      <c r="EK767" s="172"/>
      <c r="EL767" s="172"/>
      <c r="EM767" s="172"/>
      <c r="EN767" s="172"/>
      <c r="EO767" s="172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  <c r="AMJ767"/>
      <c r="AMK767"/>
      <c r="AML767"/>
      <c r="AMM767"/>
      <c r="AMN767"/>
      <c r="AMO767"/>
      <c r="AMP767"/>
      <c r="AMQ767"/>
      <c r="AMR767"/>
      <c r="AMS767"/>
      <c r="AMT767"/>
      <c r="AMU767"/>
      <c r="AMV767"/>
      <c r="AMW767"/>
      <c r="AMX767"/>
      <c r="AMY767"/>
      <c r="AMZ767"/>
      <c r="ANA767"/>
      <c r="ANB767"/>
      <c r="ANC767"/>
      <c r="AND767"/>
      <c r="ANE767"/>
      <c r="ANF767"/>
      <c r="ANG767"/>
      <c r="ANH767"/>
      <c r="ANI767"/>
      <c r="ANJ767"/>
    </row>
    <row r="768" spans="1:1050" x14ac:dyDescent="0.2">
      <c r="A768" s="694"/>
      <c r="D768" s="172"/>
      <c r="E768" s="172"/>
      <c r="F768" s="172"/>
      <c r="G768" s="172"/>
      <c r="H768" s="172"/>
      <c r="J768" s="172"/>
      <c r="K768" s="172"/>
      <c r="L768" s="172"/>
      <c r="M768" s="172"/>
      <c r="N768" s="172"/>
      <c r="O768" s="172"/>
      <c r="P768" s="172"/>
      <c r="Q768" s="172"/>
      <c r="R768" s="172"/>
      <c r="S768" s="172"/>
      <c r="T768" s="172"/>
      <c r="U768" s="172"/>
      <c r="V768" s="172"/>
      <c r="W768" s="172"/>
      <c r="X768" s="172"/>
      <c r="Y768" s="172"/>
      <c r="Z768" s="172"/>
      <c r="AA768" s="172"/>
      <c r="AB768" s="172"/>
      <c r="AC768" s="172"/>
      <c r="AD768" s="172"/>
      <c r="AE768" s="172"/>
      <c r="AF768" s="172"/>
      <c r="AG768" s="172"/>
      <c r="AH768" s="172"/>
      <c r="AI768" s="172"/>
      <c r="AJ768" s="172"/>
      <c r="AK768" s="172"/>
      <c r="AL768" s="172"/>
      <c r="AM768" s="172"/>
      <c r="AN768" s="172"/>
      <c r="AO768" s="172"/>
      <c r="AP768" s="172"/>
      <c r="AQ768" s="172"/>
      <c r="AR768" s="172"/>
      <c r="AS768" s="172"/>
      <c r="AT768" s="172"/>
      <c r="AU768" s="172"/>
      <c r="AV768" s="172"/>
      <c r="AW768" s="172"/>
      <c r="AX768" s="172"/>
      <c r="AY768" s="172"/>
      <c r="AZ768" s="172"/>
      <c r="BA768" s="172"/>
      <c r="BB768" s="172"/>
      <c r="BC768" s="172"/>
      <c r="BD768" s="172"/>
      <c r="BE768" s="172"/>
      <c r="BF768" s="172"/>
      <c r="BG768" s="172"/>
      <c r="BH768" s="172"/>
      <c r="BI768" s="172"/>
      <c r="BJ768" s="172"/>
      <c r="BK768" s="172"/>
      <c r="BL768" s="172"/>
      <c r="BM768" s="172"/>
      <c r="BN768" s="172"/>
      <c r="BO768" s="172"/>
      <c r="BP768" s="172"/>
      <c r="BQ768" s="172"/>
      <c r="BR768" s="172"/>
      <c r="BS768" s="172"/>
      <c r="BT768" s="172"/>
      <c r="BU768" s="172"/>
      <c r="BV768" s="172"/>
      <c r="BW768" s="172"/>
      <c r="BX768" s="172"/>
      <c r="BY768" s="172"/>
      <c r="BZ768" s="172"/>
      <c r="CA768" s="172"/>
      <c r="CB768" s="172"/>
      <c r="CC768" s="172"/>
      <c r="CD768" s="172"/>
      <c r="CE768" s="172"/>
      <c r="CF768" s="172"/>
      <c r="CG768" s="172"/>
      <c r="CH768" s="172"/>
      <c r="CI768" s="172"/>
      <c r="CJ768" s="172"/>
      <c r="CK768" s="172"/>
      <c r="CL768" s="172"/>
      <c r="CM768" s="172"/>
      <c r="CN768" s="172"/>
      <c r="CO768" s="172"/>
      <c r="CP768" s="172"/>
      <c r="CQ768" s="172"/>
      <c r="CR768" s="172"/>
      <c r="CS768" s="172"/>
      <c r="CT768" s="172"/>
      <c r="CU768" s="172"/>
      <c r="DA768" s="172"/>
      <c r="DG768" s="172"/>
      <c r="DI768" s="172"/>
      <c r="DJ768" s="172"/>
      <c r="DK768" s="172"/>
      <c r="DL768" s="172"/>
      <c r="DM768" s="172"/>
      <c r="DN768" s="172"/>
      <c r="DO768" s="172"/>
      <c r="DP768" s="172"/>
      <c r="DQ768" s="172"/>
      <c r="DR768" s="172"/>
      <c r="DS768" s="172"/>
      <c r="DT768" s="172"/>
      <c r="DU768" s="172"/>
      <c r="DV768" s="172"/>
      <c r="DW768" s="172"/>
      <c r="DX768" s="172"/>
      <c r="DZ768" s="172"/>
      <c r="EA768" s="172"/>
      <c r="EK768" s="172"/>
      <c r="EL768" s="172"/>
      <c r="EM768" s="172"/>
      <c r="EN768" s="172"/>
      <c r="EO768" s="172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  <c r="AMJ768"/>
      <c r="AMK768"/>
      <c r="AML768"/>
      <c r="AMM768"/>
      <c r="AMN768"/>
      <c r="AMO768"/>
      <c r="AMP768"/>
      <c r="AMQ768"/>
      <c r="AMR768"/>
      <c r="AMS768"/>
      <c r="AMT768"/>
      <c r="AMU768"/>
      <c r="AMV768"/>
      <c r="AMW768"/>
      <c r="AMX768"/>
      <c r="AMY768"/>
      <c r="AMZ768"/>
      <c r="ANA768"/>
      <c r="ANB768"/>
      <c r="ANC768"/>
      <c r="AND768"/>
      <c r="ANE768"/>
      <c r="ANF768"/>
      <c r="ANG768"/>
      <c r="ANH768"/>
      <c r="ANI768"/>
      <c r="ANJ768"/>
    </row>
    <row r="769" spans="1:1050" x14ac:dyDescent="0.2">
      <c r="A769" s="694"/>
      <c r="D769" s="172"/>
      <c r="E769" s="172"/>
      <c r="F769" s="172"/>
      <c r="G769" s="172"/>
      <c r="H769" s="172"/>
      <c r="J769" s="172"/>
      <c r="K769" s="172"/>
      <c r="L769" s="172"/>
      <c r="M769" s="172"/>
      <c r="N769" s="172"/>
      <c r="O769" s="172"/>
      <c r="P769" s="172"/>
      <c r="Q769" s="172"/>
      <c r="R769" s="172"/>
      <c r="S769" s="172"/>
      <c r="T769" s="172"/>
      <c r="U769" s="172"/>
      <c r="V769" s="172"/>
      <c r="W769" s="172"/>
      <c r="X769" s="172"/>
      <c r="Y769" s="172"/>
      <c r="Z769" s="172"/>
      <c r="AA769" s="172"/>
      <c r="AB769" s="172"/>
      <c r="AC769" s="172"/>
      <c r="AD769" s="172"/>
      <c r="AE769" s="172"/>
      <c r="AF769" s="172"/>
      <c r="AG769" s="172"/>
      <c r="AH769" s="172"/>
      <c r="AI769" s="172"/>
      <c r="AJ769" s="172"/>
      <c r="AK769" s="172"/>
      <c r="AL769" s="172"/>
      <c r="AM769" s="172"/>
      <c r="AN769" s="172"/>
      <c r="AO769" s="172"/>
      <c r="AP769" s="172"/>
      <c r="AQ769" s="172"/>
      <c r="AR769" s="172"/>
      <c r="AS769" s="172"/>
      <c r="AT769" s="172"/>
      <c r="AU769" s="172"/>
      <c r="AV769" s="172"/>
      <c r="AW769" s="172"/>
      <c r="AX769" s="172"/>
      <c r="AY769" s="172"/>
      <c r="AZ769" s="172"/>
      <c r="BA769" s="172"/>
      <c r="BB769" s="172"/>
      <c r="BC769" s="172"/>
      <c r="BD769" s="172"/>
      <c r="BE769" s="172"/>
      <c r="BF769" s="172"/>
      <c r="BG769" s="172"/>
      <c r="BH769" s="172"/>
      <c r="BI769" s="172"/>
      <c r="BJ769" s="172"/>
      <c r="BK769" s="172"/>
      <c r="BL769" s="172"/>
      <c r="BM769" s="172"/>
      <c r="BN769" s="172"/>
      <c r="BO769" s="172"/>
      <c r="BP769" s="172"/>
      <c r="BQ769" s="172"/>
      <c r="BR769" s="172"/>
      <c r="BS769" s="172"/>
      <c r="BT769" s="172"/>
      <c r="BU769" s="172"/>
      <c r="BV769" s="172"/>
      <c r="BW769" s="172"/>
      <c r="BX769" s="172"/>
      <c r="BY769" s="172"/>
      <c r="BZ769" s="172"/>
      <c r="CA769" s="172"/>
      <c r="CB769" s="172"/>
      <c r="CC769" s="172"/>
      <c r="CD769" s="172"/>
      <c r="CE769" s="172"/>
      <c r="CF769" s="172"/>
      <c r="CG769" s="172"/>
      <c r="CH769" s="172"/>
      <c r="CI769" s="172"/>
      <c r="CJ769" s="172"/>
      <c r="CK769" s="172"/>
      <c r="CL769" s="172"/>
      <c r="CM769" s="172"/>
      <c r="CN769" s="172"/>
      <c r="CO769" s="172"/>
      <c r="CP769" s="172"/>
      <c r="CQ769" s="172"/>
      <c r="CR769" s="172"/>
      <c r="CS769" s="172"/>
      <c r="CT769" s="172"/>
      <c r="CU769" s="172"/>
      <c r="DA769" s="172"/>
      <c r="DG769" s="172"/>
      <c r="DI769" s="172"/>
      <c r="DJ769" s="172"/>
      <c r="DK769" s="172"/>
      <c r="DL769" s="172"/>
      <c r="DM769" s="172"/>
      <c r="DN769" s="172"/>
      <c r="DO769" s="172"/>
      <c r="DP769" s="172"/>
      <c r="DQ769" s="172"/>
      <c r="DR769" s="172"/>
      <c r="DS769" s="172"/>
      <c r="DT769" s="172"/>
      <c r="DU769" s="172"/>
      <c r="DV769" s="172"/>
      <c r="DW769" s="172"/>
      <c r="DX769" s="172"/>
      <c r="DZ769" s="172"/>
      <c r="EA769" s="172"/>
      <c r="EK769" s="172"/>
      <c r="EL769" s="172"/>
      <c r="EM769" s="172"/>
      <c r="EN769" s="172"/>
      <c r="EO769" s="172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  <c r="AMJ769"/>
      <c r="AMK769"/>
      <c r="AML769"/>
      <c r="AMM769"/>
      <c r="AMN769"/>
      <c r="AMO769"/>
      <c r="AMP769"/>
      <c r="AMQ769"/>
      <c r="AMR769"/>
      <c r="AMS769"/>
      <c r="AMT769"/>
      <c r="AMU769"/>
      <c r="AMV769"/>
      <c r="AMW769"/>
      <c r="AMX769"/>
      <c r="AMY769"/>
      <c r="AMZ769"/>
      <c r="ANA769"/>
      <c r="ANB769"/>
      <c r="ANC769"/>
      <c r="AND769"/>
      <c r="ANE769"/>
      <c r="ANF769"/>
      <c r="ANG769"/>
      <c r="ANH769"/>
      <c r="ANI769"/>
      <c r="ANJ769"/>
    </row>
    <row r="770" spans="1:1050" x14ac:dyDescent="0.2">
      <c r="A770" s="694"/>
      <c r="D770" s="172"/>
      <c r="E770" s="172"/>
      <c r="F770" s="172"/>
      <c r="G770" s="172"/>
      <c r="H770" s="172"/>
      <c r="J770" s="172"/>
      <c r="K770" s="172"/>
      <c r="L770" s="172"/>
      <c r="M770" s="172"/>
      <c r="N770" s="172"/>
      <c r="O770" s="172"/>
      <c r="P770" s="172"/>
      <c r="Q770" s="172"/>
      <c r="R770" s="172"/>
      <c r="S770" s="172"/>
      <c r="T770" s="172"/>
      <c r="U770" s="172"/>
      <c r="V770" s="172"/>
      <c r="W770" s="172"/>
      <c r="X770" s="172"/>
      <c r="Y770" s="172"/>
      <c r="Z770" s="172"/>
      <c r="AA770" s="172"/>
      <c r="AB770" s="172"/>
      <c r="AC770" s="172"/>
      <c r="AD770" s="172"/>
      <c r="AE770" s="172"/>
      <c r="AF770" s="172"/>
      <c r="AG770" s="172"/>
      <c r="AH770" s="172"/>
      <c r="AI770" s="172"/>
      <c r="AJ770" s="172"/>
      <c r="AK770" s="172"/>
      <c r="AL770" s="172"/>
      <c r="AM770" s="172"/>
      <c r="AN770" s="172"/>
      <c r="AO770" s="172"/>
      <c r="AP770" s="172"/>
      <c r="AQ770" s="172"/>
      <c r="AR770" s="172"/>
      <c r="AS770" s="172"/>
      <c r="AT770" s="172"/>
      <c r="AU770" s="172"/>
      <c r="AV770" s="172"/>
      <c r="AW770" s="172"/>
      <c r="AX770" s="172"/>
      <c r="AY770" s="172"/>
      <c r="AZ770" s="172"/>
      <c r="BA770" s="172"/>
      <c r="BB770" s="172"/>
      <c r="BC770" s="172"/>
      <c r="BD770" s="172"/>
      <c r="BE770" s="172"/>
      <c r="BF770" s="172"/>
      <c r="BG770" s="172"/>
      <c r="BH770" s="172"/>
      <c r="BI770" s="172"/>
      <c r="BJ770" s="172"/>
      <c r="BK770" s="172"/>
      <c r="BL770" s="172"/>
      <c r="BM770" s="172"/>
      <c r="BN770" s="172"/>
      <c r="BO770" s="172"/>
      <c r="BP770" s="172"/>
      <c r="BQ770" s="172"/>
      <c r="BR770" s="172"/>
      <c r="BS770" s="172"/>
      <c r="BT770" s="172"/>
      <c r="BU770" s="172"/>
      <c r="BV770" s="172"/>
      <c r="BW770" s="172"/>
      <c r="BX770" s="172"/>
      <c r="BY770" s="172"/>
      <c r="BZ770" s="172"/>
      <c r="CA770" s="172"/>
      <c r="CB770" s="172"/>
      <c r="CC770" s="172"/>
      <c r="CD770" s="172"/>
      <c r="CE770" s="172"/>
      <c r="CF770" s="172"/>
      <c r="CG770" s="172"/>
      <c r="CH770" s="172"/>
      <c r="CI770" s="172"/>
      <c r="CJ770" s="172"/>
      <c r="CK770" s="172"/>
      <c r="CL770" s="172"/>
      <c r="CM770" s="172"/>
      <c r="CN770" s="172"/>
      <c r="CO770" s="172"/>
      <c r="CP770" s="172"/>
      <c r="CQ770" s="172"/>
      <c r="CR770" s="172"/>
      <c r="CS770" s="172"/>
      <c r="CT770" s="172"/>
      <c r="CU770" s="172"/>
      <c r="DA770" s="172"/>
      <c r="DG770" s="172"/>
      <c r="DI770" s="172"/>
      <c r="DJ770" s="172"/>
      <c r="DK770" s="172"/>
      <c r="DL770" s="172"/>
      <c r="DM770" s="172"/>
      <c r="DN770" s="172"/>
      <c r="DO770" s="172"/>
      <c r="DP770" s="172"/>
      <c r="DQ770" s="172"/>
      <c r="DR770" s="172"/>
      <c r="DS770" s="172"/>
      <c r="DT770" s="172"/>
      <c r="DU770" s="172"/>
      <c r="DV770" s="172"/>
      <c r="DW770" s="172"/>
      <c r="DX770" s="172"/>
      <c r="DZ770" s="172"/>
      <c r="EA770" s="172"/>
      <c r="EK770" s="172"/>
      <c r="EL770" s="172"/>
      <c r="EM770" s="172"/>
      <c r="EN770" s="172"/>
      <c r="EO770" s="172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  <c r="AMJ770"/>
      <c r="AMK770"/>
      <c r="AML770"/>
      <c r="AMM770"/>
      <c r="AMN770"/>
      <c r="AMO770"/>
      <c r="AMP770"/>
      <c r="AMQ770"/>
      <c r="AMR770"/>
      <c r="AMS770"/>
      <c r="AMT770"/>
      <c r="AMU770"/>
      <c r="AMV770"/>
      <c r="AMW770"/>
      <c r="AMX770"/>
      <c r="AMY770"/>
      <c r="AMZ770"/>
      <c r="ANA770"/>
      <c r="ANB770"/>
      <c r="ANC770"/>
      <c r="AND770"/>
      <c r="ANE770"/>
      <c r="ANF770"/>
      <c r="ANG770"/>
      <c r="ANH770"/>
      <c r="ANI770"/>
      <c r="ANJ770"/>
    </row>
    <row r="771" spans="1:1050" x14ac:dyDescent="0.2">
      <c r="A771" s="694"/>
      <c r="D771" s="172"/>
      <c r="E771" s="172"/>
      <c r="F771" s="172"/>
      <c r="G771" s="172"/>
      <c r="H771" s="172"/>
      <c r="J771" s="172"/>
      <c r="K771" s="172"/>
      <c r="L771" s="172"/>
      <c r="M771" s="172"/>
      <c r="N771" s="172"/>
      <c r="O771" s="172"/>
      <c r="P771" s="172"/>
      <c r="Q771" s="172"/>
      <c r="R771" s="172"/>
      <c r="S771" s="172"/>
      <c r="T771" s="172"/>
      <c r="U771" s="172"/>
      <c r="V771" s="172"/>
      <c r="W771" s="172"/>
      <c r="X771" s="172"/>
      <c r="Y771" s="172"/>
      <c r="Z771" s="172"/>
      <c r="AA771" s="172"/>
      <c r="AB771" s="172"/>
      <c r="AC771" s="172"/>
      <c r="AD771" s="172"/>
      <c r="AE771" s="172"/>
      <c r="AF771" s="172"/>
      <c r="AG771" s="172"/>
      <c r="AH771" s="172"/>
      <c r="AI771" s="172"/>
      <c r="AJ771" s="172"/>
      <c r="AK771" s="172"/>
      <c r="AL771" s="172"/>
      <c r="AM771" s="172"/>
      <c r="AN771" s="172"/>
      <c r="AO771" s="172"/>
      <c r="AP771" s="172"/>
      <c r="AQ771" s="172"/>
      <c r="AR771" s="172"/>
      <c r="AS771" s="172"/>
      <c r="AT771" s="172"/>
      <c r="AU771" s="172"/>
      <c r="AV771" s="172"/>
      <c r="AW771" s="172"/>
      <c r="AX771" s="172"/>
      <c r="AY771" s="172"/>
      <c r="AZ771" s="172"/>
      <c r="BA771" s="172"/>
      <c r="BB771" s="172"/>
      <c r="BC771" s="172"/>
      <c r="BD771" s="172"/>
      <c r="BE771" s="172"/>
      <c r="BF771" s="172"/>
      <c r="BG771" s="172"/>
      <c r="BH771" s="172"/>
      <c r="BI771" s="172"/>
      <c r="BJ771" s="172"/>
      <c r="BK771" s="172"/>
      <c r="BL771" s="172"/>
      <c r="BM771" s="172"/>
      <c r="BN771" s="172"/>
      <c r="BO771" s="172"/>
      <c r="BP771" s="172"/>
      <c r="BQ771" s="172"/>
      <c r="BR771" s="172"/>
      <c r="BS771" s="172"/>
      <c r="BT771" s="172"/>
      <c r="BU771" s="172"/>
      <c r="BV771" s="172"/>
      <c r="BW771" s="172"/>
      <c r="BX771" s="172"/>
      <c r="BY771" s="172"/>
      <c r="BZ771" s="172"/>
      <c r="CA771" s="172"/>
      <c r="CB771" s="172"/>
      <c r="CC771" s="172"/>
      <c r="CD771" s="172"/>
      <c r="CE771" s="172"/>
      <c r="CF771" s="172"/>
      <c r="CG771" s="172"/>
      <c r="CH771" s="172"/>
      <c r="CI771" s="172"/>
      <c r="CJ771" s="172"/>
      <c r="CK771" s="172"/>
      <c r="CL771" s="172"/>
      <c r="CM771" s="172"/>
      <c r="CN771" s="172"/>
      <c r="CO771" s="172"/>
      <c r="CP771" s="172"/>
      <c r="CQ771" s="172"/>
      <c r="CR771" s="172"/>
      <c r="CS771" s="172"/>
      <c r="CT771" s="172"/>
      <c r="CU771" s="172"/>
      <c r="DA771" s="172"/>
      <c r="DG771" s="172"/>
      <c r="DI771" s="172"/>
      <c r="DJ771" s="172"/>
      <c r="DK771" s="172"/>
      <c r="DL771" s="172"/>
      <c r="DM771" s="172"/>
      <c r="DN771" s="172"/>
      <c r="DO771" s="172"/>
      <c r="DP771" s="172"/>
      <c r="DQ771" s="172"/>
      <c r="DR771" s="172"/>
      <c r="DS771" s="172"/>
      <c r="DT771" s="172"/>
      <c r="DU771" s="172"/>
      <c r="DV771" s="172"/>
      <c r="DW771" s="172"/>
      <c r="DX771" s="172"/>
      <c r="DZ771" s="172"/>
      <c r="EA771" s="172"/>
      <c r="EK771" s="172"/>
      <c r="EL771" s="172"/>
      <c r="EM771" s="172"/>
      <c r="EN771" s="172"/>
      <c r="EO771" s="172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  <c r="AMJ771"/>
      <c r="AMK771"/>
      <c r="AML771"/>
      <c r="AMM771"/>
      <c r="AMN771"/>
      <c r="AMO771"/>
      <c r="AMP771"/>
      <c r="AMQ771"/>
      <c r="AMR771"/>
      <c r="AMS771"/>
      <c r="AMT771"/>
      <c r="AMU771"/>
      <c r="AMV771"/>
      <c r="AMW771"/>
      <c r="AMX771"/>
      <c r="AMY771"/>
      <c r="AMZ771"/>
      <c r="ANA771"/>
      <c r="ANB771"/>
      <c r="ANC771"/>
      <c r="AND771"/>
      <c r="ANE771"/>
      <c r="ANF771"/>
      <c r="ANG771"/>
      <c r="ANH771"/>
      <c r="ANI771"/>
      <c r="ANJ771"/>
    </row>
    <row r="772" spans="1:1050" x14ac:dyDescent="0.2">
      <c r="A772" s="694"/>
      <c r="D772" s="172"/>
      <c r="E772" s="172"/>
      <c r="F772" s="172"/>
      <c r="G772" s="172"/>
      <c r="H772" s="172"/>
      <c r="J772" s="172"/>
      <c r="K772" s="172"/>
      <c r="L772" s="172"/>
      <c r="M772" s="172"/>
      <c r="N772" s="172"/>
      <c r="O772" s="172"/>
      <c r="P772" s="172"/>
      <c r="Q772" s="172"/>
      <c r="R772" s="172"/>
      <c r="S772" s="172"/>
      <c r="T772" s="172"/>
      <c r="U772" s="172"/>
      <c r="V772" s="172"/>
      <c r="W772" s="172"/>
      <c r="X772" s="172"/>
      <c r="Y772" s="172"/>
      <c r="Z772" s="172"/>
      <c r="AA772" s="172"/>
      <c r="AB772" s="172"/>
      <c r="AC772" s="172"/>
      <c r="AD772" s="172"/>
      <c r="AE772" s="172"/>
      <c r="AF772" s="172"/>
      <c r="AG772" s="172"/>
      <c r="AH772" s="172"/>
      <c r="AI772" s="172"/>
      <c r="AJ772" s="172"/>
      <c r="AK772" s="172"/>
      <c r="AL772" s="172"/>
      <c r="AM772" s="172"/>
      <c r="AN772" s="172"/>
      <c r="AO772" s="172"/>
      <c r="AP772" s="172"/>
      <c r="AQ772" s="172"/>
      <c r="AR772" s="172"/>
      <c r="AS772" s="172"/>
      <c r="AT772" s="172"/>
      <c r="AU772" s="172"/>
      <c r="AV772" s="172"/>
      <c r="AW772" s="172"/>
      <c r="AX772" s="172"/>
      <c r="AY772" s="172"/>
      <c r="AZ772" s="172"/>
      <c r="BA772" s="172"/>
      <c r="BB772" s="172"/>
      <c r="BC772" s="172"/>
      <c r="BD772" s="172"/>
      <c r="BE772" s="172"/>
      <c r="BF772" s="172"/>
      <c r="BG772" s="172"/>
      <c r="BH772" s="172"/>
      <c r="BI772" s="172"/>
      <c r="BJ772" s="172"/>
      <c r="BK772" s="172"/>
      <c r="BL772" s="172"/>
      <c r="BM772" s="172"/>
      <c r="BN772" s="172"/>
      <c r="BO772" s="172"/>
      <c r="BP772" s="172"/>
      <c r="BQ772" s="172"/>
      <c r="BR772" s="172"/>
      <c r="BS772" s="172"/>
      <c r="BT772" s="172"/>
      <c r="BU772" s="172"/>
      <c r="BV772" s="172"/>
      <c r="BW772" s="172"/>
      <c r="BX772" s="172"/>
      <c r="BY772" s="172"/>
      <c r="BZ772" s="172"/>
      <c r="CA772" s="172"/>
      <c r="CB772" s="172"/>
      <c r="CC772" s="172"/>
      <c r="CD772" s="172"/>
      <c r="CE772" s="172"/>
      <c r="CF772" s="172"/>
      <c r="CG772" s="172"/>
      <c r="CH772" s="172"/>
      <c r="CI772" s="172"/>
      <c r="CJ772" s="172"/>
      <c r="CK772" s="172"/>
      <c r="CL772" s="172"/>
      <c r="CM772" s="172"/>
      <c r="CN772" s="172"/>
      <c r="CO772" s="172"/>
      <c r="CP772" s="172"/>
      <c r="CQ772" s="172"/>
      <c r="CR772" s="172"/>
      <c r="CS772" s="172"/>
      <c r="CT772" s="172"/>
      <c r="CU772" s="172"/>
      <c r="DA772" s="172"/>
      <c r="DG772" s="172"/>
      <c r="DI772" s="172"/>
      <c r="DJ772" s="172"/>
      <c r="DK772" s="172"/>
      <c r="DL772" s="172"/>
      <c r="DM772" s="172"/>
      <c r="DN772" s="172"/>
      <c r="DO772" s="172"/>
      <c r="DP772" s="172"/>
      <c r="DQ772" s="172"/>
      <c r="DR772" s="172"/>
      <c r="DS772" s="172"/>
      <c r="DT772" s="172"/>
      <c r="DU772" s="172"/>
      <c r="DV772" s="172"/>
      <c r="DW772" s="172"/>
      <c r="DX772" s="172"/>
      <c r="DZ772" s="172"/>
      <c r="EA772" s="172"/>
      <c r="EK772" s="172"/>
      <c r="EL772" s="172"/>
      <c r="EM772" s="172"/>
      <c r="EN772" s="172"/>
      <c r="EO772" s="1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  <c r="AMJ772"/>
      <c r="AMK772"/>
      <c r="AML772"/>
      <c r="AMM772"/>
      <c r="AMN772"/>
      <c r="AMO772"/>
      <c r="AMP772"/>
      <c r="AMQ772"/>
      <c r="AMR772"/>
      <c r="AMS772"/>
      <c r="AMT772"/>
      <c r="AMU772"/>
      <c r="AMV772"/>
      <c r="AMW772"/>
      <c r="AMX772"/>
      <c r="AMY772"/>
      <c r="AMZ772"/>
      <c r="ANA772"/>
      <c r="ANB772"/>
      <c r="ANC772"/>
      <c r="AND772"/>
      <c r="ANE772"/>
      <c r="ANF772"/>
      <c r="ANG772"/>
      <c r="ANH772"/>
      <c r="ANI772"/>
      <c r="ANJ772"/>
    </row>
    <row r="773" spans="1:1050" x14ac:dyDescent="0.2">
      <c r="A773" s="694"/>
      <c r="D773" s="172"/>
      <c r="E773" s="172"/>
      <c r="F773" s="172"/>
      <c r="G773" s="172"/>
      <c r="H773" s="172"/>
      <c r="J773" s="172"/>
      <c r="K773" s="172"/>
      <c r="L773" s="172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172"/>
      <c r="AF773" s="172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172"/>
      <c r="AV773" s="172"/>
      <c r="AW773" s="172"/>
      <c r="AX773" s="172"/>
      <c r="AY773" s="172"/>
      <c r="AZ773" s="172"/>
      <c r="BA773" s="172"/>
      <c r="BB773" s="172"/>
      <c r="BC773" s="172"/>
      <c r="BD773" s="172"/>
      <c r="BE773" s="172"/>
      <c r="BF773" s="172"/>
      <c r="BG773" s="172"/>
      <c r="BH773" s="172"/>
      <c r="BI773" s="172"/>
      <c r="BJ773" s="172"/>
      <c r="BK773" s="172"/>
      <c r="BL773" s="172"/>
      <c r="BM773" s="172"/>
      <c r="BN773" s="172"/>
      <c r="BO773" s="172"/>
      <c r="BP773" s="172"/>
      <c r="BQ773" s="172"/>
      <c r="BR773" s="172"/>
      <c r="BS773" s="172"/>
      <c r="BT773" s="172"/>
      <c r="BU773" s="172"/>
      <c r="BV773" s="172"/>
      <c r="BW773" s="172"/>
      <c r="BX773" s="172"/>
      <c r="BY773" s="172"/>
      <c r="BZ773" s="172"/>
      <c r="CA773" s="172"/>
      <c r="CB773" s="172"/>
      <c r="CC773" s="172"/>
      <c r="CD773" s="172"/>
      <c r="CE773" s="172"/>
      <c r="CF773" s="172"/>
      <c r="CG773" s="172"/>
      <c r="CH773" s="172"/>
      <c r="CI773" s="172"/>
      <c r="CJ773" s="172"/>
      <c r="CK773" s="172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DA773" s="172"/>
      <c r="DG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172"/>
      <c r="DU773" s="172"/>
      <c r="DV773" s="172"/>
      <c r="DW773" s="172"/>
      <c r="DX773" s="172"/>
      <c r="DZ773" s="172"/>
      <c r="EA773" s="172"/>
      <c r="EK773" s="172"/>
      <c r="EL773" s="172"/>
      <c r="EM773" s="172"/>
      <c r="EN773" s="172"/>
      <c r="EO773" s="172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  <c r="AMJ773"/>
      <c r="AMK773"/>
      <c r="AML773"/>
      <c r="AMM773"/>
      <c r="AMN773"/>
      <c r="AMO773"/>
      <c r="AMP773"/>
      <c r="AMQ773"/>
      <c r="AMR773"/>
      <c r="AMS773"/>
      <c r="AMT773"/>
      <c r="AMU773"/>
      <c r="AMV773"/>
      <c r="AMW773"/>
      <c r="AMX773"/>
      <c r="AMY773"/>
      <c r="AMZ773"/>
      <c r="ANA773"/>
      <c r="ANB773"/>
      <c r="ANC773"/>
      <c r="AND773"/>
      <c r="ANE773"/>
      <c r="ANF773"/>
      <c r="ANG773"/>
      <c r="ANH773"/>
      <c r="ANI773"/>
      <c r="ANJ773"/>
    </row>
    <row r="774" spans="1:1050" x14ac:dyDescent="0.2">
      <c r="A774" s="694"/>
      <c r="D774" s="172"/>
      <c r="E774" s="172"/>
      <c r="F774" s="172"/>
      <c r="G774" s="172"/>
      <c r="H774" s="172"/>
      <c r="J774" s="172"/>
      <c r="K774" s="172"/>
      <c r="L774" s="172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172"/>
      <c r="AF774" s="172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172"/>
      <c r="AV774" s="172"/>
      <c r="AW774" s="172"/>
      <c r="AX774" s="172"/>
      <c r="AY774" s="172"/>
      <c r="AZ774" s="172"/>
      <c r="BA774" s="172"/>
      <c r="BB774" s="172"/>
      <c r="BC774" s="172"/>
      <c r="BD774" s="172"/>
      <c r="BE774" s="172"/>
      <c r="BF774" s="172"/>
      <c r="BG774" s="172"/>
      <c r="BH774" s="172"/>
      <c r="BI774" s="172"/>
      <c r="BJ774" s="172"/>
      <c r="BK774" s="172"/>
      <c r="BL774" s="172"/>
      <c r="BM774" s="172"/>
      <c r="BN774" s="172"/>
      <c r="BO774" s="172"/>
      <c r="BP774" s="172"/>
      <c r="BQ774" s="172"/>
      <c r="BR774" s="172"/>
      <c r="BS774" s="172"/>
      <c r="BT774" s="172"/>
      <c r="BU774" s="172"/>
      <c r="BV774" s="172"/>
      <c r="BW774" s="172"/>
      <c r="BX774" s="172"/>
      <c r="BY774" s="172"/>
      <c r="BZ774" s="172"/>
      <c r="CA774" s="172"/>
      <c r="CB774" s="172"/>
      <c r="CC774" s="172"/>
      <c r="CD774" s="172"/>
      <c r="CE774" s="172"/>
      <c r="CF774" s="172"/>
      <c r="CG774" s="172"/>
      <c r="CH774" s="172"/>
      <c r="CI774" s="172"/>
      <c r="CJ774" s="172"/>
      <c r="CK774" s="172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DA774" s="172"/>
      <c r="DG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172"/>
      <c r="DU774" s="172"/>
      <c r="DV774" s="172"/>
      <c r="DW774" s="172"/>
      <c r="DX774" s="172"/>
      <c r="DZ774" s="172"/>
      <c r="EA774" s="172"/>
      <c r="EK774" s="172"/>
      <c r="EL774" s="172"/>
      <c r="EM774" s="172"/>
      <c r="EN774" s="172"/>
      <c r="EO774" s="172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  <c r="AMJ774"/>
      <c r="AMK774"/>
      <c r="AML774"/>
      <c r="AMM774"/>
      <c r="AMN774"/>
      <c r="AMO774"/>
      <c r="AMP774"/>
      <c r="AMQ774"/>
      <c r="AMR774"/>
      <c r="AMS774"/>
      <c r="AMT774"/>
      <c r="AMU774"/>
      <c r="AMV774"/>
      <c r="AMW774"/>
      <c r="AMX774"/>
      <c r="AMY774"/>
      <c r="AMZ774"/>
      <c r="ANA774"/>
      <c r="ANB774"/>
      <c r="ANC774"/>
      <c r="AND774"/>
      <c r="ANE774"/>
      <c r="ANF774"/>
      <c r="ANG774"/>
      <c r="ANH774"/>
      <c r="ANI774"/>
      <c r="ANJ774"/>
    </row>
    <row r="775" spans="1:1050" x14ac:dyDescent="0.2">
      <c r="A775" s="694"/>
      <c r="D775" s="172"/>
      <c r="E775" s="172"/>
      <c r="F775" s="172"/>
      <c r="G775" s="172"/>
      <c r="H775" s="172"/>
      <c r="J775" s="172"/>
      <c r="K775" s="172"/>
      <c r="L775" s="172"/>
      <c r="M775" s="172"/>
      <c r="N775" s="172"/>
      <c r="O775" s="172"/>
      <c r="P775" s="172"/>
      <c r="Q775" s="172"/>
      <c r="R775" s="172"/>
      <c r="S775" s="172"/>
      <c r="T775" s="172"/>
      <c r="U775" s="172"/>
      <c r="V775" s="172"/>
      <c r="W775" s="172"/>
      <c r="X775" s="172"/>
      <c r="Y775" s="172"/>
      <c r="Z775" s="172"/>
      <c r="AA775" s="172"/>
      <c r="AB775" s="172"/>
      <c r="AC775" s="172"/>
      <c r="AD775" s="172"/>
      <c r="AE775" s="172"/>
      <c r="AF775" s="172"/>
      <c r="AG775" s="172"/>
      <c r="AH775" s="172"/>
      <c r="AI775" s="172"/>
      <c r="AJ775" s="172"/>
      <c r="AK775" s="172"/>
      <c r="AL775" s="172"/>
      <c r="AM775" s="172"/>
      <c r="AN775" s="172"/>
      <c r="AO775" s="172"/>
      <c r="AP775" s="172"/>
      <c r="AQ775" s="172"/>
      <c r="AR775" s="172"/>
      <c r="AS775" s="172"/>
      <c r="AT775" s="172"/>
      <c r="AU775" s="172"/>
      <c r="AV775" s="172"/>
      <c r="AW775" s="172"/>
      <c r="AX775" s="172"/>
      <c r="AY775" s="172"/>
      <c r="AZ775" s="172"/>
      <c r="BA775" s="172"/>
      <c r="BB775" s="172"/>
      <c r="BC775" s="172"/>
      <c r="BD775" s="172"/>
      <c r="BE775" s="172"/>
      <c r="BF775" s="172"/>
      <c r="BG775" s="172"/>
      <c r="BH775" s="172"/>
      <c r="BI775" s="172"/>
      <c r="BJ775" s="172"/>
      <c r="BK775" s="172"/>
      <c r="BL775" s="172"/>
      <c r="BM775" s="172"/>
      <c r="BN775" s="172"/>
      <c r="BO775" s="172"/>
      <c r="BP775" s="172"/>
      <c r="BQ775" s="172"/>
      <c r="BR775" s="172"/>
      <c r="BS775" s="172"/>
      <c r="BT775" s="172"/>
      <c r="BU775" s="172"/>
      <c r="BV775" s="172"/>
      <c r="BW775" s="172"/>
      <c r="BX775" s="172"/>
      <c r="BY775" s="172"/>
      <c r="BZ775" s="172"/>
      <c r="CA775" s="172"/>
      <c r="CB775" s="172"/>
      <c r="CC775" s="172"/>
      <c r="CD775" s="172"/>
      <c r="CE775" s="172"/>
      <c r="CF775" s="172"/>
      <c r="CG775" s="172"/>
      <c r="CH775" s="172"/>
      <c r="CI775" s="172"/>
      <c r="CJ775" s="172"/>
      <c r="CK775" s="172"/>
      <c r="CL775" s="172"/>
      <c r="CM775" s="172"/>
      <c r="CN775" s="172"/>
      <c r="CO775" s="172"/>
      <c r="CP775" s="172"/>
      <c r="CQ775" s="172"/>
      <c r="CR775" s="172"/>
      <c r="CS775" s="172"/>
      <c r="CT775" s="172"/>
      <c r="CU775" s="172"/>
      <c r="DA775" s="172"/>
      <c r="DG775" s="172"/>
      <c r="DI775" s="172"/>
      <c r="DJ775" s="172"/>
      <c r="DK775" s="172"/>
      <c r="DL775" s="172"/>
      <c r="DM775" s="172"/>
      <c r="DN775" s="172"/>
      <c r="DO775" s="172"/>
      <c r="DP775" s="172"/>
      <c r="DQ775" s="172"/>
      <c r="DR775" s="172"/>
      <c r="DS775" s="172"/>
      <c r="DT775" s="172"/>
      <c r="DU775" s="172"/>
      <c r="DV775" s="172"/>
      <c r="DW775" s="172"/>
      <c r="DX775" s="172"/>
      <c r="DZ775" s="172"/>
      <c r="EA775" s="172"/>
      <c r="EK775" s="172"/>
      <c r="EL775" s="172"/>
      <c r="EM775" s="172"/>
      <c r="EN775" s="172"/>
      <c r="EO775" s="172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  <c r="AMJ775"/>
      <c r="AMK775"/>
      <c r="AML775"/>
      <c r="AMM775"/>
      <c r="AMN775"/>
      <c r="AMO775"/>
      <c r="AMP775"/>
      <c r="AMQ775"/>
      <c r="AMR775"/>
      <c r="AMS775"/>
      <c r="AMT775"/>
      <c r="AMU775"/>
      <c r="AMV775"/>
      <c r="AMW775"/>
      <c r="AMX775"/>
      <c r="AMY775"/>
      <c r="AMZ775"/>
      <c r="ANA775"/>
      <c r="ANB775"/>
      <c r="ANC775"/>
      <c r="AND775"/>
      <c r="ANE775"/>
      <c r="ANF775"/>
      <c r="ANG775"/>
      <c r="ANH775"/>
      <c r="ANI775"/>
      <c r="ANJ775"/>
    </row>
    <row r="776" spans="1:1050" x14ac:dyDescent="0.2">
      <c r="A776" s="694"/>
      <c r="D776" s="172"/>
      <c r="E776" s="172"/>
      <c r="F776" s="172"/>
      <c r="G776" s="172"/>
      <c r="H776" s="172"/>
      <c r="J776" s="172"/>
      <c r="K776" s="172"/>
      <c r="L776" s="172"/>
      <c r="M776" s="172"/>
      <c r="N776" s="172"/>
      <c r="O776" s="172"/>
      <c r="P776" s="172"/>
      <c r="Q776" s="172"/>
      <c r="R776" s="172"/>
      <c r="S776" s="172"/>
      <c r="T776" s="172"/>
      <c r="U776" s="172"/>
      <c r="V776" s="172"/>
      <c r="W776" s="172"/>
      <c r="X776" s="172"/>
      <c r="Y776" s="172"/>
      <c r="Z776" s="172"/>
      <c r="AA776" s="172"/>
      <c r="AB776" s="172"/>
      <c r="AC776" s="172"/>
      <c r="AD776" s="172"/>
      <c r="AE776" s="172"/>
      <c r="AF776" s="172"/>
      <c r="AG776" s="172"/>
      <c r="AH776" s="172"/>
      <c r="AI776" s="172"/>
      <c r="AJ776" s="172"/>
      <c r="AK776" s="172"/>
      <c r="AL776" s="172"/>
      <c r="AM776" s="172"/>
      <c r="AN776" s="172"/>
      <c r="AO776" s="172"/>
      <c r="AP776" s="172"/>
      <c r="AQ776" s="172"/>
      <c r="AR776" s="172"/>
      <c r="AS776" s="172"/>
      <c r="AT776" s="172"/>
      <c r="AU776" s="172"/>
      <c r="AV776" s="172"/>
      <c r="AW776" s="172"/>
      <c r="AX776" s="172"/>
      <c r="AY776" s="172"/>
      <c r="AZ776" s="172"/>
      <c r="BA776" s="172"/>
      <c r="BB776" s="172"/>
      <c r="BC776" s="172"/>
      <c r="BD776" s="172"/>
      <c r="BE776" s="172"/>
      <c r="BF776" s="172"/>
      <c r="BG776" s="172"/>
      <c r="BH776" s="172"/>
      <c r="BI776" s="172"/>
      <c r="BJ776" s="172"/>
      <c r="BK776" s="172"/>
      <c r="BL776" s="172"/>
      <c r="BM776" s="172"/>
      <c r="BN776" s="172"/>
      <c r="BO776" s="172"/>
      <c r="BP776" s="172"/>
      <c r="BQ776" s="172"/>
      <c r="BR776" s="172"/>
      <c r="BS776" s="172"/>
      <c r="BT776" s="172"/>
      <c r="BU776" s="172"/>
      <c r="BV776" s="172"/>
      <c r="BW776" s="172"/>
      <c r="BX776" s="172"/>
      <c r="BY776" s="172"/>
      <c r="BZ776" s="172"/>
      <c r="CA776" s="172"/>
      <c r="CB776" s="172"/>
      <c r="CC776" s="172"/>
      <c r="CD776" s="172"/>
      <c r="CE776" s="172"/>
      <c r="CF776" s="172"/>
      <c r="CG776" s="172"/>
      <c r="CH776" s="172"/>
      <c r="CI776" s="172"/>
      <c r="CJ776" s="172"/>
      <c r="CK776" s="172"/>
      <c r="CL776" s="172"/>
      <c r="CM776" s="172"/>
      <c r="CN776" s="172"/>
      <c r="CO776" s="172"/>
      <c r="CP776" s="172"/>
      <c r="CQ776" s="172"/>
      <c r="CR776" s="172"/>
      <c r="CS776" s="172"/>
      <c r="CT776" s="172"/>
      <c r="CU776" s="172"/>
      <c r="DA776" s="172"/>
      <c r="DG776" s="172"/>
      <c r="DI776" s="172"/>
      <c r="DJ776" s="172"/>
      <c r="DK776" s="172"/>
      <c r="DL776" s="172"/>
      <c r="DM776" s="172"/>
      <c r="DN776" s="172"/>
      <c r="DO776" s="172"/>
      <c r="DP776" s="172"/>
      <c r="DQ776" s="172"/>
      <c r="DR776" s="172"/>
      <c r="DS776" s="172"/>
      <c r="DT776" s="172"/>
      <c r="DU776" s="172"/>
      <c r="DV776" s="172"/>
      <c r="DW776" s="172"/>
      <c r="DX776" s="172"/>
      <c r="DZ776" s="172"/>
      <c r="EA776" s="172"/>
      <c r="EK776" s="172"/>
      <c r="EL776" s="172"/>
      <c r="EM776" s="172"/>
      <c r="EN776" s="172"/>
      <c r="EO776" s="172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  <c r="AMJ776"/>
      <c r="AMK776"/>
      <c r="AML776"/>
      <c r="AMM776"/>
      <c r="AMN776"/>
      <c r="AMO776"/>
      <c r="AMP776"/>
      <c r="AMQ776"/>
      <c r="AMR776"/>
      <c r="AMS776"/>
      <c r="AMT776"/>
      <c r="AMU776"/>
      <c r="AMV776"/>
      <c r="AMW776"/>
      <c r="AMX776"/>
      <c r="AMY776"/>
      <c r="AMZ776"/>
      <c r="ANA776"/>
      <c r="ANB776"/>
      <c r="ANC776"/>
      <c r="AND776"/>
      <c r="ANE776"/>
      <c r="ANF776"/>
      <c r="ANG776"/>
      <c r="ANH776"/>
      <c r="ANI776"/>
      <c r="ANJ776"/>
    </row>
    <row r="777" spans="1:1050" x14ac:dyDescent="0.2">
      <c r="A777" s="694"/>
      <c r="D777" s="172"/>
      <c r="E777" s="172"/>
      <c r="F777" s="172"/>
      <c r="G777" s="172"/>
      <c r="H777" s="172"/>
      <c r="J777" s="172"/>
      <c r="K777" s="172"/>
      <c r="L777" s="172"/>
      <c r="M777" s="172"/>
      <c r="N777" s="172"/>
      <c r="O777" s="172"/>
      <c r="P777" s="172"/>
      <c r="Q777" s="172"/>
      <c r="R777" s="172"/>
      <c r="S777" s="172"/>
      <c r="T777" s="172"/>
      <c r="U777" s="172"/>
      <c r="V777" s="172"/>
      <c r="W777" s="172"/>
      <c r="X777" s="172"/>
      <c r="Y777" s="172"/>
      <c r="Z777" s="172"/>
      <c r="AA777" s="172"/>
      <c r="AB777" s="172"/>
      <c r="AC777" s="172"/>
      <c r="AD777" s="172"/>
      <c r="AE777" s="172"/>
      <c r="AF777" s="172"/>
      <c r="AG777" s="172"/>
      <c r="AH777" s="172"/>
      <c r="AI777" s="172"/>
      <c r="AJ777" s="172"/>
      <c r="AK777" s="172"/>
      <c r="AL777" s="172"/>
      <c r="AM777" s="172"/>
      <c r="AN777" s="172"/>
      <c r="AO777" s="172"/>
      <c r="AP777" s="172"/>
      <c r="AQ777" s="172"/>
      <c r="AR777" s="172"/>
      <c r="AS777" s="172"/>
      <c r="AT777" s="172"/>
      <c r="AU777" s="172"/>
      <c r="AV777" s="172"/>
      <c r="AW777" s="172"/>
      <c r="AX777" s="172"/>
      <c r="AY777" s="172"/>
      <c r="AZ777" s="172"/>
      <c r="BA777" s="172"/>
      <c r="BB777" s="172"/>
      <c r="BC777" s="172"/>
      <c r="BD777" s="172"/>
      <c r="BE777" s="172"/>
      <c r="BF777" s="172"/>
      <c r="BG777" s="172"/>
      <c r="BH777" s="172"/>
      <c r="BI777" s="172"/>
      <c r="BJ777" s="172"/>
      <c r="BK777" s="172"/>
      <c r="BL777" s="172"/>
      <c r="BM777" s="172"/>
      <c r="BN777" s="172"/>
      <c r="BO777" s="172"/>
      <c r="BP777" s="172"/>
      <c r="BQ777" s="172"/>
      <c r="BR777" s="172"/>
      <c r="BS777" s="172"/>
      <c r="BT777" s="172"/>
      <c r="BU777" s="172"/>
      <c r="BV777" s="172"/>
      <c r="BW777" s="172"/>
      <c r="BX777" s="172"/>
      <c r="BY777" s="172"/>
      <c r="BZ777" s="172"/>
      <c r="CA777" s="172"/>
      <c r="CB777" s="172"/>
      <c r="CC777" s="172"/>
      <c r="CD777" s="172"/>
      <c r="CE777" s="172"/>
      <c r="CF777" s="172"/>
      <c r="CG777" s="172"/>
      <c r="CH777" s="172"/>
      <c r="CI777" s="172"/>
      <c r="CJ777" s="172"/>
      <c r="CK777" s="172"/>
      <c r="CL777" s="172"/>
      <c r="CM777" s="172"/>
      <c r="CN777" s="172"/>
      <c r="CO777" s="172"/>
      <c r="CP777" s="172"/>
      <c r="CQ777" s="172"/>
      <c r="CR777" s="172"/>
      <c r="CS777" s="172"/>
      <c r="CT777" s="172"/>
      <c r="CU777" s="172"/>
      <c r="DA777" s="172"/>
      <c r="DG777" s="172"/>
      <c r="DI777" s="172"/>
      <c r="DJ777" s="172"/>
      <c r="DK777" s="172"/>
      <c r="DL777" s="172"/>
      <c r="DM777" s="172"/>
      <c r="DN777" s="172"/>
      <c r="DO777" s="172"/>
      <c r="DP777" s="172"/>
      <c r="DQ777" s="172"/>
      <c r="DR777" s="172"/>
      <c r="DS777" s="172"/>
      <c r="DT777" s="172"/>
      <c r="DU777" s="172"/>
      <c r="DV777" s="172"/>
      <c r="DW777" s="172"/>
      <c r="DX777" s="172"/>
      <c r="DZ777" s="172"/>
      <c r="EA777" s="172"/>
      <c r="EK777" s="172"/>
      <c r="EL777" s="172"/>
      <c r="EM777" s="172"/>
      <c r="EN777" s="172"/>
      <c r="EO777" s="172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  <c r="AMJ777"/>
      <c r="AMK777"/>
      <c r="AML777"/>
      <c r="AMM777"/>
      <c r="AMN777"/>
      <c r="AMO777"/>
      <c r="AMP777"/>
      <c r="AMQ777"/>
      <c r="AMR777"/>
      <c r="AMS777"/>
      <c r="AMT777"/>
      <c r="AMU777"/>
      <c r="AMV777"/>
      <c r="AMW777"/>
      <c r="AMX777"/>
      <c r="AMY777"/>
      <c r="AMZ777"/>
      <c r="ANA777"/>
      <c r="ANB777"/>
      <c r="ANC777"/>
      <c r="AND777"/>
      <c r="ANE777"/>
      <c r="ANF777"/>
      <c r="ANG777"/>
      <c r="ANH777"/>
      <c r="ANI777"/>
      <c r="ANJ777"/>
    </row>
    <row r="778" spans="1:1050" x14ac:dyDescent="0.2">
      <c r="A778" s="694"/>
      <c r="D778" s="172"/>
      <c r="E778" s="172"/>
      <c r="F778" s="172"/>
      <c r="G778" s="172"/>
      <c r="H778" s="172"/>
      <c r="J778" s="172"/>
      <c r="K778" s="172"/>
      <c r="L778" s="172"/>
      <c r="M778" s="172"/>
      <c r="N778" s="172"/>
      <c r="O778" s="172"/>
      <c r="P778" s="172"/>
      <c r="Q778" s="172"/>
      <c r="R778" s="172"/>
      <c r="S778" s="172"/>
      <c r="T778" s="172"/>
      <c r="U778" s="172"/>
      <c r="V778" s="172"/>
      <c r="W778" s="172"/>
      <c r="X778" s="172"/>
      <c r="Y778" s="172"/>
      <c r="Z778" s="172"/>
      <c r="AA778" s="172"/>
      <c r="AB778" s="172"/>
      <c r="AC778" s="172"/>
      <c r="AD778" s="172"/>
      <c r="AE778" s="172"/>
      <c r="AF778" s="172"/>
      <c r="AG778" s="172"/>
      <c r="AH778" s="172"/>
      <c r="AI778" s="172"/>
      <c r="AJ778" s="172"/>
      <c r="AK778" s="172"/>
      <c r="AL778" s="172"/>
      <c r="AM778" s="172"/>
      <c r="AN778" s="172"/>
      <c r="AO778" s="172"/>
      <c r="AP778" s="172"/>
      <c r="AQ778" s="172"/>
      <c r="AR778" s="172"/>
      <c r="AS778" s="172"/>
      <c r="AT778" s="172"/>
      <c r="AU778" s="172"/>
      <c r="AV778" s="172"/>
      <c r="AW778" s="172"/>
      <c r="AX778" s="172"/>
      <c r="AY778" s="172"/>
      <c r="AZ778" s="172"/>
      <c r="BA778" s="172"/>
      <c r="BB778" s="172"/>
      <c r="BC778" s="172"/>
      <c r="BD778" s="172"/>
      <c r="BE778" s="172"/>
      <c r="BF778" s="172"/>
      <c r="BG778" s="172"/>
      <c r="BH778" s="172"/>
      <c r="BI778" s="172"/>
      <c r="BJ778" s="172"/>
      <c r="BK778" s="172"/>
      <c r="BL778" s="172"/>
      <c r="BM778" s="172"/>
      <c r="BN778" s="172"/>
      <c r="BO778" s="172"/>
      <c r="BP778" s="172"/>
      <c r="BQ778" s="172"/>
      <c r="BR778" s="172"/>
      <c r="BS778" s="172"/>
      <c r="BT778" s="172"/>
      <c r="BU778" s="172"/>
      <c r="BV778" s="172"/>
      <c r="BW778" s="172"/>
      <c r="BX778" s="172"/>
      <c r="BY778" s="172"/>
      <c r="BZ778" s="172"/>
      <c r="CA778" s="172"/>
      <c r="CB778" s="172"/>
      <c r="CC778" s="172"/>
      <c r="CD778" s="172"/>
      <c r="CE778" s="172"/>
      <c r="CF778" s="172"/>
      <c r="CG778" s="172"/>
      <c r="CH778" s="172"/>
      <c r="CI778" s="172"/>
      <c r="CJ778" s="172"/>
      <c r="CK778" s="172"/>
      <c r="CL778" s="172"/>
      <c r="CM778" s="172"/>
      <c r="CN778" s="172"/>
      <c r="CO778" s="172"/>
      <c r="CP778" s="172"/>
      <c r="CQ778" s="172"/>
      <c r="CR778" s="172"/>
      <c r="CS778" s="172"/>
      <c r="CT778" s="172"/>
      <c r="CU778" s="172"/>
      <c r="DA778" s="172"/>
      <c r="DG778" s="172"/>
      <c r="DI778" s="172"/>
      <c r="DJ778" s="172"/>
      <c r="DK778" s="172"/>
      <c r="DL778" s="172"/>
      <c r="DM778" s="172"/>
      <c r="DN778" s="172"/>
      <c r="DO778" s="172"/>
      <c r="DP778" s="172"/>
      <c r="DQ778" s="172"/>
      <c r="DR778" s="172"/>
      <c r="DS778" s="172"/>
      <c r="DT778" s="172"/>
      <c r="DU778" s="172"/>
      <c r="DV778" s="172"/>
      <c r="DW778" s="172"/>
      <c r="DX778" s="172"/>
      <c r="DZ778" s="172"/>
      <c r="EA778" s="172"/>
      <c r="EK778" s="172"/>
      <c r="EL778" s="172"/>
      <c r="EM778" s="172"/>
      <c r="EN778" s="172"/>
      <c r="EO778" s="172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  <c r="AMJ778"/>
      <c r="AMK778"/>
      <c r="AML778"/>
      <c r="AMM778"/>
      <c r="AMN778"/>
      <c r="AMO778"/>
      <c r="AMP778"/>
      <c r="AMQ778"/>
      <c r="AMR778"/>
      <c r="AMS778"/>
      <c r="AMT778"/>
      <c r="AMU778"/>
      <c r="AMV778"/>
      <c r="AMW778"/>
      <c r="AMX778"/>
      <c r="AMY778"/>
      <c r="AMZ778"/>
      <c r="ANA778"/>
      <c r="ANB778"/>
      <c r="ANC778"/>
      <c r="AND778"/>
      <c r="ANE778"/>
      <c r="ANF778"/>
      <c r="ANG778"/>
      <c r="ANH778"/>
      <c r="ANI778"/>
      <c r="ANJ778"/>
    </row>
    <row r="779" spans="1:1050" x14ac:dyDescent="0.2">
      <c r="A779" s="694"/>
      <c r="D779" s="172"/>
      <c r="E779" s="172"/>
      <c r="F779" s="172"/>
      <c r="G779" s="172"/>
      <c r="H779" s="172"/>
      <c r="J779" s="172"/>
      <c r="K779" s="172"/>
      <c r="L779" s="172"/>
      <c r="M779" s="172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2"/>
      <c r="AB779" s="172"/>
      <c r="AC779" s="172"/>
      <c r="AD779" s="172"/>
      <c r="AE779" s="172"/>
      <c r="AF779" s="172"/>
      <c r="AG779" s="172"/>
      <c r="AH779" s="172"/>
      <c r="AI779" s="172"/>
      <c r="AJ779" s="172"/>
      <c r="AK779" s="172"/>
      <c r="AL779" s="172"/>
      <c r="AM779" s="172"/>
      <c r="AN779" s="172"/>
      <c r="AO779" s="172"/>
      <c r="AP779" s="172"/>
      <c r="AQ779" s="172"/>
      <c r="AR779" s="172"/>
      <c r="AS779" s="172"/>
      <c r="AT779" s="172"/>
      <c r="AU779" s="172"/>
      <c r="AV779" s="172"/>
      <c r="AW779" s="172"/>
      <c r="AX779" s="172"/>
      <c r="AY779" s="172"/>
      <c r="AZ779" s="172"/>
      <c r="BA779" s="172"/>
      <c r="BB779" s="172"/>
      <c r="BC779" s="172"/>
      <c r="BD779" s="172"/>
      <c r="BE779" s="172"/>
      <c r="BF779" s="172"/>
      <c r="BG779" s="172"/>
      <c r="BH779" s="172"/>
      <c r="BI779" s="172"/>
      <c r="BJ779" s="172"/>
      <c r="BK779" s="172"/>
      <c r="BL779" s="172"/>
      <c r="BM779" s="172"/>
      <c r="BN779" s="172"/>
      <c r="BO779" s="172"/>
      <c r="BP779" s="172"/>
      <c r="BQ779" s="172"/>
      <c r="BR779" s="172"/>
      <c r="BS779" s="172"/>
      <c r="BT779" s="172"/>
      <c r="BU779" s="172"/>
      <c r="BV779" s="172"/>
      <c r="BW779" s="172"/>
      <c r="BX779" s="172"/>
      <c r="BY779" s="172"/>
      <c r="BZ779" s="172"/>
      <c r="CA779" s="172"/>
      <c r="CB779" s="172"/>
      <c r="CC779" s="172"/>
      <c r="CD779" s="172"/>
      <c r="CE779" s="172"/>
      <c r="CF779" s="172"/>
      <c r="CG779" s="172"/>
      <c r="CH779" s="172"/>
      <c r="CI779" s="172"/>
      <c r="CJ779" s="172"/>
      <c r="CK779" s="172"/>
      <c r="CL779" s="172"/>
      <c r="CM779" s="172"/>
      <c r="CN779" s="172"/>
      <c r="CO779" s="172"/>
      <c r="CP779" s="172"/>
      <c r="CQ779" s="172"/>
      <c r="CR779" s="172"/>
      <c r="CS779" s="172"/>
      <c r="CT779" s="172"/>
      <c r="CU779" s="172"/>
      <c r="DA779" s="172"/>
      <c r="DG779" s="172"/>
      <c r="DI779" s="172"/>
      <c r="DJ779" s="172"/>
      <c r="DK779" s="172"/>
      <c r="DL779" s="172"/>
      <c r="DM779" s="172"/>
      <c r="DN779" s="172"/>
      <c r="DO779" s="172"/>
      <c r="DP779" s="172"/>
      <c r="DQ779" s="172"/>
      <c r="DR779" s="172"/>
      <c r="DS779" s="172"/>
      <c r="DT779" s="172"/>
      <c r="DU779" s="172"/>
      <c r="DV779" s="172"/>
      <c r="DW779" s="172"/>
      <c r="DX779" s="172"/>
      <c r="DZ779" s="172"/>
      <c r="EA779" s="172"/>
      <c r="EK779" s="172"/>
      <c r="EL779" s="172"/>
      <c r="EM779" s="172"/>
      <c r="EN779" s="172"/>
      <c r="EO779" s="172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  <c r="AMJ779"/>
      <c r="AMK779"/>
      <c r="AML779"/>
      <c r="AMM779"/>
      <c r="AMN779"/>
      <c r="AMO779"/>
      <c r="AMP779"/>
      <c r="AMQ779"/>
      <c r="AMR779"/>
      <c r="AMS779"/>
      <c r="AMT779"/>
      <c r="AMU779"/>
      <c r="AMV779"/>
      <c r="AMW779"/>
      <c r="AMX779"/>
      <c r="AMY779"/>
      <c r="AMZ779"/>
      <c r="ANA779"/>
      <c r="ANB779"/>
      <c r="ANC779"/>
      <c r="AND779"/>
      <c r="ANE779"/>
      <c r="ANF779"/>
      <c r="ANG779"/>
      <c r="ANH779"/>
      <c r="ANI779"/>
      <c r="ANJ779"/>
    </row>
    <row r="780" spans="1:1050" x14ac:dyDescent="0.2">
      <c r="A780" s="694"/>
      <c r="D780" s="172"/>
      <c r="E780" s="172"/>
      <c r="F780" s="172"/>
      <c r="G780" s="172"/>
      <c r="H780" s="172"/>
      <c r="J780" s="172"/>
      <c r="K780" s="172"/>
      <c r="L780" s="172"/>
      <c r="M780" s="172"/>
      <c r="N780" s="172"/>
      <c r="O780" s="172"/>
      <c r="P780" s="172"/>
      <c r="Q780" s="172"/>
      <c r="R780" s="172"/>
      <c r="S780" s="172"/>
      <c r="T780" s="172"/>
      <c r="U780" s="172"/>
      <c r="V780" s="172"/>
      <c r="W780" s="172"/>
      <c r="X780" s="172"/>
      <c r="Y780" s="172"/>
      <c r="Z780" s="172"/>
      <c r="AA780" s="172"/>
      <c r="AB780" s="172"/>
      <c r="AC780" s="172"/>
      <c r="AD780" s="172"/>
      <c r="AE780" s="172"/>
      <c r="AF780" s="172"/>
      <c r="AG780" s="172"/>
      <c r="AH780" s="172"/>
      <c r="AI780" s="172"/>
      <c r="AJ780" s="172"/>
      <c r="AK780" s="172"/>
      <c r="AL780" s="172"/>
      <c r="AM780" s="172"/>
      <c r="AN780" s="172"/>
      <c r="AO780" s="172"/>
      <c r="AP780" s="172"/>
      <c r="AQ780" s="172"/>
      <c r="AR780" s="172"/>
      <c r="AS780" s="172"/>
      <c r="AT780" s="172"/>
      <c r="AU780" s="172"/>
      <c r="AV780" s="172"/>
      <c r="AW780" s="172"/>
      <c r="AX780" s="172"/>
      <c r="AY780" s="172"/>
      <c r="AZ780" s="172"/>
      <c r="BA780" s="172"/>
      <c r="BB780" s="172"/>
      <c r="BC780" s="172"/>
      <c r="BD780" s="172"/>
      <c r="BE780" s="172"/>
      <c r="BF780" s="172"/>
      <c r="BG780" s="172"/>
      <c r="BH780" s="172"/>
      <c r="BI780" s="172"/>
      <c r="BJ780" s="172"/>
      <c r="BK780" s="172"/>
      <c r="BL780" s="172"/>
      <c r="BM780" s="172"/>
      <c r="BN780" s="172"/>
      <c r="BO780" s="172"/>
      <c r="BP780" s="172"/>
      <c r="BQ780" s="172"/>
      <c r="BR780" s="172"/>
      <c r="BS780" s="172"/>
      <c r="BT780" s="172"/>
      <c r="BU780" s="172"/>
      <c r="BV780" s="172"/>
      <c r="BW780" s="172"/>
      <c r="BX780" s="172"/>
      <c r="BY780" s="172"/>
      <c r="BZ780" s="172"/>
      <c r="CA780" s="172"/>
      <c r="CB780" s="172"/>
      <c r="CC780" s="172"/>
      <c r="CD780" s="172"/>
      <c r="CE780" s="172"/>
      <c r="CF780" s="172"/>
      <c r="CG780" s="172"/>
      <c r="CH780" s="172"/>
      <c r="CI780" s="172"/>
      <c r="CJ780" s="172"/>
      <c r="CK780" s="172"/>
      <c r="CL780" s="172"/>
      <c r="CM780" s="172"/>
      <c r="CN780" s="172"/>
      <c r="CO780" s="172"/>
      <c r="CP780" s="172"/>
      <c r="CQ780" s="172"/>
      <c r="CR780" s="172"/>
      <c r="CS780" s="172"/>
      <c r="CT780" s="172"/>
      <c r="CU780" s="172"/>
      <c r="DA780" s="172"/>
      <c r="DG780" s="172"/>
      <c r="DI780" s="172"/>
      <c r="DJ780" s="172"/>
      <c r="DK780" s="172"/>
      <c r="DL780" s="172"/>
      <c r="DM780" s="172"/>
      <c r="DN780" s="172"/>
      <c r="DO780" s="172"/>
      <c r="DP780" s="172"/>
      <c r="DQ780" s="172"/>
      <c r="DR780" s="172"/>
      <c r="DS780" s="172"/>
      <c r="DT780" s="172"/>
      <c r="DU780" s="172"/>
      <c r="DV780" s="172"/>
      <c r="DW780" s="172"/>
      <c r="DX780" s="172"/>
      <c r="DZ780" s="172"/>
      <c r="EA780" s="172"/>
      <c r="EK780" s="172"/>
      <c r="EL780" s="172"/>
      <c r="EM780" s="172"/>
      <c r="EN780" s="172"/>
      <c r="EO780" s="172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  <c r="AMJ780"/>
      <c r="AMK780"/>
      <c r="AML780"/>
      <c r="AMM780"/>
      <c r="AMN780"/>
      <c r="AMO780"/>
      <c r="AMP780"/>
      <c r="AMQ780"/>
      <c r="AMR780"/>
      <c r="AMS780"/>
      <c r="AMT780"/>
      <c r="AMU780"/>
      <c r="AMV780"/>
      <c r="AMW780"/>
      <c r="AMX780"/>
      <c r="AMY780"/>
      <c r="AMZ780"/>
      <c r="ANA780"/>
      <c r="ANB780"/>
      <c r="ANC780"/>
      <c r="AND780"/>
      <c r="ANE780"/>
      <c r="ANF780"/>
      <c r="ANG780"/>
      <c r="ANH780"/>
      <c r="ANI780"/>
      <c r="ANJ780"/>
    </row>
    <row r="781" spans="1:1050" x14ac:dyDescent="0.2">
      <c r="A781" s="694"/>
      <c r="D781" s="172"/>
      <c r="E781" s="172"/>
      <c r="F781" s="172"/>
      <c r="G781" s="172"/>
      <c r="H781" s="172"/>
      <c r="J781" s="172"/>
      <c r="K781" s="172"/>
      <c r="L781" s="172"/>
      <c r="M781" s="172"/>
      <c r="N781" s="172"/>
      <c r="O781" s="172"/>
      <c r="P781" s="172"/>
      <c r="Q781" s="172"/>
      <c r="R781" s="172"/>
      <c r="S781" s="172"/>
      <c r="T781" s="172"/>
      <c r="U781" s="172"/>
      <c r="V781" s="172"/>
      <c r="W781" s="172"/>
      <c r="X781" s="172"/>
      <c r="Y781" s="172"/>
      <c r="Z781" s="172"/>
      <c r="AA781" s="172"/>
      <c r="AB781" s="172"/>
      <c r="AC781" s="172"/>
      <c r="AD781" s="172"/>
      <c r="AE781" s="172"/>
      <c r="AF781" s="172"/>
      <c r="AG781" s="172"/>
      <c r="AH781" s="172"/>
      <c r="AI781" s="172"/>
      <c r="AJ781" s="172"/>
      <c r="AK781" s="172"/>
      <c r="AL781" s="172"/>
      <c r="AM781" s="172"/>
      <c r="AN781" s="172"/>
      <c r="AO781" s="172"/>
      <c r="AP781" s="172"/>
      <c r="AQ781" s="172"/>
      <c r="AR781" s="172"/>
      <c r="AS781" s="172"/>
      <c r="AT781" s="172"/>
      <c r="AU781" s="172"/>
      <c r="AV781" s="172"/>
      <c r="AW781" s="172"/>
      <c r="AX781" s="172"/>
      <c r="AY781" s="172"/>
      <c r="AZ781" s="172"/>
      <c r="BA781" s="172"/>
      <c r="BB781" s="172"/>
      <c r="BC781" s="172"/>
      <c r="BD781" s="172"/>
      <c r="BE781" s="172"/>
      <c r="BF781" s="172"/>
      <c r="BG781" s="172"/>
      <c r="BH781" s="172"/>
      <c r="BI781" s="172"/>
      <c r="BJ781" s="172"/>
      <c r="BK781" s="172"/>
      <c r="BL781" s="172"/>
      <c r="BM781" s="172"/>
      <c r="BN781" s="172"/>
      <c r="BO781" s="172"/>
      <c r="BP781" s="172"/>
      <c r="BQ781" s="172"/>
      <c r="BR781" s="172"/>
      <c r="BS781" s="172"/>
      <c r="BT781" s="172"/>
      <c r="BU781" s="172"/>
      <c r="BV781" s="172"/>
      <c r="BW781" s="172"/>
      <c r="BX781" s="172"/>
      <c r="BY781" s="172"/>
      <c r="BZ781" s="172"/>
      <c r="CA781" s="172"/>
      <c r="CB781" s="172"/>
      <c r="CC781" s="172"/>
      <c r="CD781" s="172"/>
      <c r="CE781" s="172"/>
      <c r="CF781" s="172"/>
      <c r="CG781" s="172"/>
      <c r="CH781" s="172"/>
      <c r="CI781" s="172"/>
      <c r="CJ781" s="172"/>
      <c r="CK781" s="172"/>
      <c r="CL781" s="172"/>
      <c r="CM781" s="172"/>
      <c r="CN781" s="172"/>
      <c r="CO781" s="172"/>
      <c r="CP781" s="172"/>
      <c r="CQ781" s="172"/>
      <c r="CR781" s="172"/>
      <c r="CS781" s="172"/>
      <c r="CT781" s="172"/>
      <c r="CU781" s="172"/>
      <c r="DA781" s="172"/>
      <c r="DG781" s="172"/>
      <c r="DI781" s="172"/>
      <c r="DJ781" s="172"/>
      <c r="DK781" s="172"/>
      <c r="DL781" s="172"/>
      <c r="DM781" s="172"/>
      <c r="DN781" s="172"/>
      <c r="DO781" s="172"/>
      <c r="DP781" s="172"/>
      <c r="DQ781" s="172"/>
      <c r="DR781" s="172"/>
      <c r="DS781" s="172"/>
      <c r="DT781" s="172"/>
      <c r="DU781" s="172"/>
      <c r="DV781" s="172"/>
      <c r="DW781" s="172"/>
      <c r="DX781" s="172"/>
      <c r="DZ781" s="172"/>
      <c r="EA781" s="172"/>
      <c r="EK781" s="172"/>
      <c r="EL781" s="172"/>
      <c r="EM781" s="172"/>
      <c r="EN781" s="172"/>
      <c r="EO781" s="172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  <c r="AMJ781"/>
      <c r="AMK781"/>
      <c r="AML781"/>
      <c r="AMM781"/>
      <c r="AMN781"/>
      <c r="AMO781"/>
      <c r="AMP781"/>
      <c r="AMQ781"/>
      <c r="AMR781"/>
      <c r="AMS781"/>
      <c r="AMT781"/>
      <c r="AMU781"/>
      <c r="AMV781"/>
      <c r="AMW781"/>
      <c r="AMX781"/>
      <c r="AMY781"/>
      <c r="AMZ781"/>
      <c r="ANA781"/>
      <c r="ANB781"/>
      <c r="ANC781"/>
      <c r="AND781"/>
      <c r="ANE781"/>
      <c r="ANF781"/>
      <c r="ANG781"/>
      <c r="ANH781"/>
      <c r="ANI781"/>
      <c r="ANJ781"/>
    </row>
    <row r="782" spans="1:1050" x14ac:dyDescent="0.2">
      <c r="A782" s="694"/>
      <c r="D782" s="172"/>
      <c r="E782" s="172"/>
      <c r="F782" s="172"/>
      <c r="G782" s="172"/>
      <c r="H782" s="172"/>
      <c r="J782" s="172"/>
      <c r="K782" s="172"/>
      <c r="L782" s="172"/>
      <c r="M782" s="172"/>
      <c r="N782" s="172"/>
      <c r="O782" s="172"/>
      <c r="P782" s="172"/>
      <c r="Q782" s="172"/>
      <c r="R782" s="172"/>
      <c r="S782" s="172"/>
      <c r="T782" s="172"/>
      <c r="U782" s="172"/>
      <c r="V782" s="172"/>
      <c r="W782" s="172"/>
      <c r="X782" s="172"/>
      <c r="Y782" s="172"/>
      <c r="Z782" s="172"/>
      <c r="AA782" s="172"/>
      <c r="AB782" s="172"/>
      <c r="AC782" s="172"/>
      <c r="AD782" s="172"/>
      <c r="AE782" s="172"/>
      <c r="AF782" s="172"/>
      <c r="AG782" s="172"/>
      <c r="AH782" s="172"/>
      <c r="AI782" s="172"/>
      <c r="AJ782" s="172"/>
      <c r="AK782" s="172"/>
      <c r="AL782" s="172"/>
      <c r="AM782" s="172"/>
      <c r="AN782" s="172"/>
      <c r="AO782" s="172"/>
      <c r="AP782" s="172"/>
      <c r="AQ782" s="172"/>
      <c r="AR782" s="172"/>
      <c r="AS782" s="172"/>
      <c r="AT782" s="172"/>
      <c r="AU782" s="172"/>
      <c r="AV782" s="172"/>
      <c r="AW782" s="172"/>
      <c r="AX782" s="172"/>
      <c r="AY782" s="172"/>
      <c r="AZ782" s="172"/>
      <c r="BA782" s="172"/>
      <c r="BB782" s="172"/>
      <c r="BC782" s="172"/>
      <c r="BD782" s="172"/>
      <c r="BE782" s="172"/>
      <c r="BF782" s="172"/>
      <c r="BG782" s="172"/>
      <c r="BH782" s="172"/>
      <c r="BI782" s="172"/>
      <c r="BJ782" s="172"/>
      <c r="BK782" s="172"/>
      <c r="BL782" s="172"/>
      <c r="BM782" s="172"/>
      <c r="BN782" s="172"/>
      <c r="BO782" s="172"/>
      <c r="BP782" s="172"/>
      <c r="BQ782" s="172"/>
      <c r="BR782" s="172"/>
      <c r="BS782" s="172"/>
      <c r="BT782" s="172"/>
      <c r="BU782" s="172"/>
      <c r="BV782" s="172"/>
      <c r="BW782" s="172"/>
      <c r="BX782" s="172"/>
      <c r="BY782" s="172"/>
      <c r="BZ782" s="172"/>
      <c r="CA782" s="172"/>
      <c r="CB782" s="172"/>
      <c r="CC782" s="172"/>
      <c r="CD782" s="172"/>
      <c r="CE782" s="172"/>
      <c r="CF782" s="172"/>
      <c r="CG782" s="172"/>
      <c r="CH782" s="172"/>
      <c r="CI782" s="172"/>
      <c r="CJ782" s="172"/>
      <c r="CK782" s="172"/>
      <c r="CL782" s="172"/>
      <c r="CM782" s="172"/>
      <c r="CN782" s="172"/>
      <c r="CO782" s="172"/>
      <c r="CP782" s="172"/>
      <c r="CQ782" s="172"/>
      <c r="CR782" s="172"/>
      <c r="CS782" s="172"/>
      <c r="CT782" s="172"/>
      <c r="CU782" s="172"/>
      <c r="DA782" s="172"/>
      <c r="DG782" s="172"/>
      <c r="DI782" s="172"/>
      <c r="DJ782" s="172"/>
      <c r="DK782" s="172"/>
      <c r="DL782" s="172"/>
      <c r="DM782" s="172"/>
      <c r="DN782" s="172"/>
      <c r="DO782" s="172"/>
      <c r="DP782" s="172"/>
      <c r="DQ782" s="172"/>
      <c r="DR782" s="172"/>
      <c r="DS782" s="172"/>
      <c r="DT782" s="172"/>
      <c r="DU782" s="172"/>
      <c r="DV782" s="172"/>
      <c r="DW782" s="172"/>
      <c r="DX782" s="172"/>
      <c r="DZ782" s="172"/>
      <c r="EA782" s="172"/>
      <c r="EK782" s="172"/>
      <c r="EL782" s="172"/>
      <c r="EM782" s="172"/>
      <c r="EN782" s="172"/>
      <c r="EO782" s="17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  <c r="AMJ782"/>
      <c r="AMK782"/>
      <c r="AML782"/>
      <c r="AMM782"/>
      <c r="AMN782"/>
      <c r="AMO782"/>
      <c r="AMP782"/>
      <c r="AMQ782"/>
      <c r="AMR782"/>
      <c r="AMS782"/>
      <c r="AMT782"/>
      <c r="AMU782"/>
      <c r="AMV782"/>
      <c r="AMW782"/>
      <c r="AMX782"/>
      <c r="AMY782"/>
      <c r="AMZ782"/>
      <c r="ANA782"/>
      <c r="ANB782"/>
      <c r="ANC782"/>
      <c r="AND782"/>
      <c r="ANE782"/>
      <c r="ANF782"/>
      <c r="ANG782"/>
      <c r="ANH782"/>
      <c r="ANI782"/>
      <c r="ANJ782"/>
    </row>
    <row r="783" spans="1:1050" x14ac:dyDescent="0.2">
      <c r="A783" s="694"/>
      <c r="D783" s="172"/>
      <c r="E783" s="172"/>
      <c r="F783" s="172"/>
      <c r="G783" s="172"/>
      <c r="H783" s="172"/>
      <c r="J783" s="172"/>
      <c r="K783" s="172"/>
      <c r="L783" s="172"/>
      <c r="M783" s="172"/>
      <c r="N783" s="172"/>
      <c r="O783" s="172"/>
      <c r="P783" s="172"/>
      <c r="Q783" s="172"/>
      <c r="R783" s="172"/>
      <c r="S783" s="172"/>
      <c r="T783" s="172"/>
      <c r="U783" s="172"/>
      <c r="V783" s="172"/>
      <c r="W783" s="172"/>
      <c r="X783" s="172"/>
      <c r="Y783" s="172"/>
      <c r="Z783" s="172"/>
      <c r="AA783" s="172"/>
      <c r="AB783" s="172"/>
      <c r="AC783" s="172"/>
      <c r="AD783" s="172"/>
      <c r="AE783" s="172"/>
      <c r="AF783" s="172"/>
      <c r="AG783" s="172"/>
      <c r="AH783" s="172"/>
      <c r="AI783" s="172"/>
      <c r="AJ783" s="172"/>
      <c r="AK783" s="172"/>
      <c r="AL783" s="172"/>
      <c r="AM783" s="172"/>
      <c r="AN783" s="172"/>
      <c r="AO783" s="172"/>
      <c r="AP783" s="172"/>
      <c r="AQ783" s="172"/>
      <c r="AR783" s="172"/>
      <c r="AS783" s="172"/>
      <c r="AT783" s="172"/>
      <c r="AU783" s="172"/>
      <c r="AV783" s="172"/>
      <c r="AW783" s="172"/>
      <c r="AX783" s="172"/>
      <c r="AY783" s="172"/>
      <c r="AZ783" s="172"/>
      <c r="BA783" s="172"/>
      <c r="BB783" s="172"/>
      <c r="BC783" s="172"/>
      <c r="BD783" s="172"/>
      <c r="BE783" s="172"/>
      <c r="BF783" s="172"/>
      <c r="BG783" s="172"/>
      <c r="BH783" s="172"/>
      <c r="BI783" s="172"/>
      <c r="BJ783" s="172"/>
      <c r="BK783" s="172"/>
      <c r="BL783" s="172"/>
      <c r="BM783" s="172"/>
      <c r="BN783" s="172"/>
      <c r="BO783" s="172"/>
      <c r="BP783" s="172"/>
      <c r="BQ783" s="172"/>
      <c r="BR783" s="172"/>
      <c r="BS783" s="172"/>
      <c r="BT783" s="172"/>
      <c r="BU783" s="172"/>
      <c r="BV783" s="172"/>
      <c r="BW783" s="172"/>
      <c r="BX783" s="172"/>
      <c r="BY783" s="172"/>
      <c r="BZ783" s="172"/>
      <c r="CA783" s="172"/>
      <c r="CB783" s="172"/>
      <c r="CC783" s="172"/>
      <c r="CD783" s="172"/>
      <c r="CE783" s="172"/>
      <c r="CF783" s="172"/>
      <c r="CG783" s="172"/>
      <c r="CH783" s="172"/>
      <c r="CI783" s="172"/>
      <c r="CJ783" s="172"/>
      <c r="CK783" s="172"/>
      <c r="CL783" s="172"/>
      <c r="CM783" s="172"/>
      <c r="CN783" s="172"/>
      <c r="CO783" s="172"/>
      <c r="CP783" s="172"/>
      <c r="CQ783" s="172"/>
      <c r="CR783" s="172"/>
      <c r="CS783" s="172"/>
      <c r="CT783" s="172"/>
      <c r="CU783" s="172"/>
      <c r="DA783" s="172"/>
      <c r="DG783" s="172"/>
      <c r="DI783" s="172"/>
      <c r="DJ783" s="172"/>
      <c r="DK783" s="172"/>
      <c r="DL783" s="172"/>
      <c r="DM783" s="172"/>
      <c r="DN783" s="172"/>
      <c r="DO783" s="172"/>
      <c r="DP783" s="172"/>
      <c r="DQ783" s="172"/>
      <c r="DR783" s="172"/>
      <c r="DS783" s="172"/>
      <c r="DT783" s="172"/>
      <c r="DU783" s="172"/>
      <c r="DV783" s="172"/>
      <c r="DW783" s="172"/>
      <c r="DX783" s="172"/>
      <c r="DZ783" s="172"/>
      <c r="EA783" s="172"/>
      <c r="EK783" s="172"/>
      <c r="EL783" s="172"/>
      <c r="EM783" s="172"/>
      <c r="EN783" s="172"/>
      <c r="EO783" s="172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  <c r="AMJ783"/>
      <c r="AMK783"/>
      <c r="AML783"/>
      <c r="AMM783"/>
      <c r="AMN783"/>
      <c r="AMO783"/>
      <c r="AMP783"/>
      <c r="AMQ783"/>
      <c r="AMR783"/>
      <c r="AMS783"/>
      <c r="AMT783"/>
      <c r="AMU783"/>
      <c r="AMV783"/>
      <c r="AMW783"/>
      <c r="AMX783"/>
      <c r="AMY783"/>
      <c r="AMZ783"/>
      <c r="ANA783"/>
      <c r="ANB783"/>
      <c r="ANC783"/>
      <c r="AND783"/>
      <c r="ANE783"/>
      <c r="ANF783"/>
      <c r="ANG783"/>
      <c r="ANH783"/>
      <c r="ANI783"/>
      <c r="ANJ783"/>
    </row>
    <row r="784" spans="1:1050" x14ac:dyDescent="0.2">
      <c r="A784" s="694"/>
      <c r="D784" s="172"/>
      <c r="E784" s="172"/>
      <c r="F784" s="172"/>
      <c r="G784" s="172"/>
      <c r="H784" s="172"/>
      <c r="J784" s="172"/>
      <c r="K784" s="172"/>
      <c r="L784" s="172"/>
      <c r="M784" s="172"/>
      <c r="N784" s="172"/>
      <c r="O784" s="172"/>
      <c r="P784" s="172"/>
      <c r="Q784" s="172"/>
      <c r="R784" s="172"/>
      <c r="S784" s="172"/>
      <c r="T784" s="172"/>
      <c r="U784" s="172"/>
      <c r="V784" s="172"/>
      <c r="W784" s="172"/>
      <c r="X784" s="172"/>
      <c r="Y784" s="172"/>
      <c r="Z784" s="172"/>
      <c r="AA784" s="172"/>
      <c r="AB784" s="172"/>
      <c r="AC784" s="172"/>
      <c r="AD784" s="172"/>
      <c r="AE784" s="172"/>
      <c r="AF784" s="172"/>
      <c r="AG784" s="172"/>
      <c r="AH784" s="172"/>
      <c r="AI784" s="172"/>
      <c r="AJ784" s="172"/>
      <c r="AK784" s="172"/>
      <c r="AL784" s="172"/>
      <c r="AM784" s="172"/>
      <c r="AN784" s="172"/>
      <c r="AO784" s="172"/>
      <c r="AP784" s="172"/>
      <c r="AQ784" s="172"/>
      <c r="AR784" s="172"/>
      <c r="AS784" s="172"/>
      <c r="AT784" s="172"/>
      <c r="AU784" s="172"/>
      <c r="AV784" s="172"/>
      <c r="AW784" s="172"/>
      <c r="AX784" s="172"/>
      <c r="AY784" s="172"/>
      <c r="AZ784" s="172"/>
      <c r="BA784" s="172"/>
      <c r="BB784" s="172"/>
      <c r="BC784" s="172"/>
      <c r="BD784" s="172"/>
      <c r="BE784" s="172"/>
      <c r="BF784" s="172"/>
      <c r="BG784" s="172"/>
      <c r="BH784" s="172"/>
      <c r="BI784" s="172"/>
      <c r="BJ784" s="172"/>
      <c r="BK784" s="172"/>
      <c r="BL784" s="172"/>
      <c r="BM784" s="172"/>
      <c r="BN784" s="172"/>
      <c r="BO784" s="172"/>
      <c r="BP784" s="172"/>
      <c r="BQ784" s="172"/>
      <c r="BR784" s="172"/>
      <c r="BS784" s="172"/>
      <c r="BT784" s="172"/>
      <c r="BU784" s="172"/>
      <c r="BV784" s="172"/>
      <c r="BW784" s="172"/>
      <c r="BX784" s="172"/>
      <c r="BY784" s="172"/>
      <c r="BZ784" s="172"/>
      <c r="CA784" s="172"/>
      <c r="CB784" s="172"/>
      <c r="CC784" s="172"/>
      <c r="CD784" s="172"/>
      <c r="CE784" s="172"/>
      <c r="CF784" s="172"/>
      <c r="CG784" s="172"/>
      <c r="CH784" s="172"/>
      <c r="CI784" s="172"/>
      <c r="CJ784" s="172"/>
      <c r="CK784" s="172"/>
      <c r="CL784" s="172"/>
      <c r="CM784" s="172"/>
      <c r="CN784" s="172"/>
      <c r="CO784" s="172"/>
      <c r="CP784" s="172"/>
      <c r="CQ784" s="172"/>
      <c r="CR784" s="172"/>
      <c r="CS784" s="172"/>
      <c r="CT784" s="172"/>
      <c r="CU784" s="172"/>
      <c r="DA784" s="172"/>
      <c r="DG784" s="172"/>
      <c r="DI784" s="172"/>
      <c r="DJ784" s="172"/>
      <c r="DK784" s="172"/>
      <c r="DL784" s="172"/>
      <c r="DM784" s="172"/>
      <c r="DN784" s="172"/>
      <c r="DO784" s="172"/>
      <c r="DP784" s="172"/>
      <c r="DQ784" s="172"/>
      <c r="DR784" s="172"/>
      <c r="DS784" s="172"/>
      <c r="DT784" s="172"/>
      <c r="DU784" s="172"/>
      <c r="DV784" s="172"/>
      <c r="DW784" s="172"/>
      <c r="DX784" s="172"/>
      <c r="DZ784" s="172"/>
      <c r="EA784" s="172"/>
      <c r="EK784" s="172"/>
      <c r="EL784" s="172"/>
      <c r="EM784" s="172"/>
      <c r="EN784" s="172"/>
      <c r="EO784" s="172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  <c r="AMJ784"/>
      <c r="AMK784"/>
      <c r="AML784"/>
      <c r="AMM784"/>
      <c r="AMN784"/>
      <c r="AMO784"/>
      <c r="AMP784"/>
      <c r="AMQ784"/>
      <c r="AMR784"/>
      <c r="AMS784"/>
      <c r="AMT784"/>
      <c r="AMU784"/>
      <c r="AMV784"/>
      <c r="AMW784"/>
      <c r="AMX784"/>
      <c r="AMY784"/>
      <c r="AMZ784"/>
      <c r="ANA784"/>
      <c r="ANB784"/>
      <c r="ANC784"/>
      <c r="AND784"/>
      <c r="ANE784"/>
      <c r="ANF784"/>
      <c r="ANG784"/>
      <c r="ANH784"/>
      <c r="ANI784"/>
      <c r="ANJ784"/>
    </row>
    <row r="785" spans="1:1050" x14ac:dyDescent="0.2">
      <c r="A785" s="694"/>
      <c r="D785" s="172"/>
      <c r="E785" s="172"/>
      <c r="F785" s="172"/>
      <c r="G785" s="172"/>
      <c r="H785" s="172"/>
      <c r="J785" s="172"/>
      <c r="K785" s="172"/>
      <c r="L785" s="172"/>
      <c r="M785" s="172"/>
      <c r="N785" s="172"/>
      <c r="O785" s="172"/>
      <c r="P785" s="172"/>
      <c r="Q785" s="172"/>
      <c r="R785" s="172"/>
      <c r="S785" s="172"/>
      <c r="T785" s="172"/>
      <c r="U785" s="172"/>
      <c r="V785" s="172"/>
      <c r="W785" s="172"/>
      <c r="X785" s="172"/>
      <c r="Y785" s="172"/>
      <c r="Z785" s="172"/>
      <c r="AA785" s="172"/>
      <c r="AB785" s="172"/>
      <c r="AC785" s="172"/>
      <c r="AD785" s="172"/>
      <c r="AE785" s="172"/>
      <c r="AF785" s="172"/>
      <c r="AG785" s="172"/>
      <c r="AH785" s="172"/>
      <c r="AI785" s="172"/>
      <c r="AJ785" s="172"/>
      <c r="AK785" s="172"/>
      <c r="AL785" s="172"/>
      <c r="AM785" s="172"/>
      <c r="AN785" s="172"/>
      <c r="AO785" s="172"/>
      <c r="AP785" s="172"/>
      <c r="AQ785" s="172"/>
      <c r="AR785" s="172"/>
      <c r="AS785" s="172"/>
      <c r="AT785" s="172"/>
      <c r="AU785" s="172"/>
      <c r="AV785" s="172"/>
      <c r="AW785" s="172"/>
      <c r="AX785" s="172"/>
      <c r="AY785" s="172"/>
      <c r="AZ785" s="172"/>
      <c r="BA785" s="172"/>
      <c r="BB785" s="172"/>
      <c r="BC785" s="172"/>
      <c r="BD785" s="172"/>
      <c r="BE785" s="172"/>
      <c r="BF785" s="172"/>
      <c r="BG785" s="172"/>
      <c r="BH785" s="172"/>
      <c r="BI785" s="172"/>
      <c r="BJ785" s="172"/>
      <c r="BK785" s="172"/>
      <c r="BL785" s="172"/>
      <c r="BM785" s="172"/>
      <c r="BN785" s="172"/>
      <c r="BO785" s="172"/>
      <c r="BP785" s="172"/>
      <c r="BQ785" s="172"/>
      <c r="BR785" s="172"/>
      <c r="BS785" s="172"/>
      <c r="BT785" s="172"/>
      <c r="BU785" s="172"/>
      <c r="BV785" s="172"/>
      <c r="BW785" s="172"/>
      <c r="BX785" s="172"/>
      <c r="BY785" s="172"/>
      <c r="BZ785" s="172"/>
      <c r="CA785" s="172"/>
      <c r="CB785" s="172"/>
      <c r="CC785" s="172"/>
      <c r="CD785" s="172"/>
      <c r="CE785" s="172"/>
      <c r="CF785" s="172"/>
      <c r="CG785" s="172"/>
      <c r="CH785" s="172"/>
      <c r="CI785" s="172"/>
      <c r="CJ785" s="172"/>
      <c r="CK785" s="172"/>
      <c r="CL785" s="172"/>
      <c r="CM785" s="172"/>
      <c r="CN785" s="172"/>
      <c r="CO785" s="172"/>
      <c r="CP785" s="172"/>
      <c r="CQ785" s="172"/>
      <c r="CR785" s="172"/>
      <c r="CS785" s="172"/>
      <c r="CT785" s="172"/>
      <c r="CU785" s="172"/>
      <c r="DA785" s="172"/>
      <c r="DG785" s="172"/>
      <c r="DI785" s="172"/>
      <c r="DJ785" s="172"/>
      <c r="DK785" s="172"/>
      <c r="DL785" s="172"/>
      <c r="DM785" s="172"/>
      <c r="DN785" s="172"/>
      <c r="DO785" s="172"/>
      <c r="DP785" s="172"/>
      <c r="DQ785" s="172"/>
      <c r="DR785" s="172"/>
      <c r="DS785" s="172"/>
      <c r="DT785" s="172"/>
      <c r="DU785" s="172"/>
      <c r="DV785" s="172"/>
      <c r="DW785" s="172"/>
      <c r="DX785" s="172"/>
      <c r="DZ785" s="172"/>
      <c r="EA785" s="172"/>
      <c r="EK785" s="172"/>
      <c r="EL785" s="172"/>
      <c r="EM785" s="172"/>
      <c r="EN785" s="172"/>
      <c r="EO785" s="172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  <c r="AMJ785"/>
      <c r="AMK785"/>
      <c r="AML785"/>
      <c r="AMM785"/>
      <c r="AMN785"/>
      <c r="AMO785"/>
      <c r="AMP785"/>
      <c r="AMQ785"/>
      <c r="AMR785"/>
      <c r="AMS785"/>
      <c r="AMT785"/>
      <c r="AMU785"/>
      <c r="AMV785"/>
      <c r="AMW785"/>
      <c r="AMX785"/>
      <c r="AMY785"/>
      <c r="AMZ785"/>
      <c r="ANA785"/>
      <c r="ANB785"/>
      <c r="ANC785"/>
      <c r="AND785"/>
      <c r="ANE785"/>
      <c r="ANF785"/>
      <c r="ANG785"/>
      <c r="ANH785"/>
      <c r="ANI785"/>
      <c r="ANJ785"/>
    </row>
    <row r="786" spans="1:1050" x14ac:dyDescent="0.2">
      <c r="A786" s="694"/>
      <c r="D786" s="172"/>
      <c r="E786" s="172"/>
      <c r="F786" s="172"/>
      <c r="G786" s="172"/>
      <c r="H786" s="172"/>
      <c r="J786" s="172"/>
      <c r="K786" s="172"/>
      <c r="L786" s="172"/>
      <c r="M786" s="172"/>
      <c r="N786" s="172"/>
      <c r="O786" s="172"/>
      <c r="P786" s="172"/>
      <c r="Q786" s="172"/>
      <c r="R786" s="172"/>
      <c r="S786" s="172"/>
      <c r="T786" s="172"/>
      <c r="U786" s="172"/>
      <c r="V786" s="172"/>
      <c r="W786" s="172"/>
      <c r="X786" s="172"/>
      <c r="Y786" s="172"/>
      <c r="Z786" s="172"/>
      <c r="AA786" s="172"/>
      <c r="AB786" s="172"/>
      <c r="AC786" s="172"/>
      <c r="AD786" s="172"/>
      <c r="AE786" s="172"/>
      <c r="AF786" s="172"/>
      <c r="AG786" s="172"/>
      <c r="AH786" s="172"/>
      <c r="AI786" s="172"/>
      <c r="AJ786" s="172"/>
      <c r="AK786" s="172"/>
      <c r="AL786" s="172"/>
      <c r="AM786" s="172"/>
      <c r="AN786" s="172"/>
      <c r="AO786" s="172"/>
      <c r="AP786" s="172"/>
      <c r="AQ786" s="172"/>
      <c r="AR786" s="172"/>
      <c r="AS786" s="172"/>
      <c r="AT786" s="172"/>
      <c r="AU786" s="172"/>
      <c r="AV786" s="172"/>
      <c r="AW786" s="172"/>
      <c r="AX786" s="172"/>
      <c r="AY786" s="172"/>
      <c r="AZ786" s="172"/>
      <c r="BA786" s="172"/>
      <c r="BB786" s="172"/>
      <c r="BC786" s="172"/>
      <c r="BD786" s="172"/>
      <c r="BE786" s="172"/>
      <c r="BF786" s="172"/>
      <c r="BG786" s="172"/>
      <c r="BH786" s="172"/>
      <c r="BI786" s="172"/>
      <c r="BJ786" s="172"/>
      <c r="BK786" s="172"/>
      <c r="BL786" s="172"/>
      <c r="BM786" s="172"/>
      <c r="BN786" s="172"/>
      <c r="BO786" s="172"/>
      <c r="BP786" s="172"/>
      <c r="BQ786" s="172"/>
      <c r="BR786" s="172"/>
      <c r="BS786" s="172"/>
      <c r="BT786" s="172"/>
      <c r="BU786" s="172"/>
      <c r="BV786" s="172"/>
      <c r="BW786" s="172"/>
      <c r="BX786" s="172"/>
      <c r="BY786" s="172"/>
      <c r="BZ786" s="172"/>
      <c r="CA786" s="172"/>
      <c r="CB786" s="172"/>
      <c r="CC786" s="172"/>
      <c r="CD786" s="172"/>
      <c r="CE786" s="172"/>
      <c r="CF786" s="172"/>
      <c r="CG786" s="172"/>
      <c r="CH786" s="172"/>
      <c r="CI786" s="172"/>
      <c r="CJ786" s="172"/>
      <c r="CK786" s="172"/>
      <c r="CL786" s="172"/>
      <c r="CM786" s="172"/>
      <c r="CN786" s="172"/>
      <c r="CO786" s="172"/>
      <c r="CP786" s="172"/>
      <c r="CQ786" s="172"/>
      <c r="CR786" s="172"/>
      <c r="CS786" s="172"/>
      <c r="CT786" s="172"/>
      <c r="CU786" s="172"/>
      <c r="DA786" s="172"/>
      <c r="DG786" s="172"/>
      <c r="DI786" s="172"/>
      <c r="DJ786" s="172"/>
      <c r="DK786" s="172"/>
      <c r="DL786" s="172"/>
      <c r="DM786" s="172"/>
      <c r="DN786" s="172"/>
      <c r="DO786" s="172"/>
      <c r="DP786" s="172"/>
      <c r="DQ786" s="172"/>
      <c r="DR786" s="172"/>
      <c r="DS786" s="172"/>
      <c r="DT786" s="172"/>
      <c r="DU786" s="172"/>
      <c r="DV786" s="172"/>
      <c r="DW786" s="172"/>
      <c r="DX786" s="172"/>
      <c r="DZ786" s="172"/>
      <c r="EA786" s="172"/>
      <c r="EK786" s="172"/>
      <c r="EL786" s="172"/>
      <c r="EM786" s="172"/>
      <c r="EN786" s="172"/>
      <c r="EO786" s="172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  <c r="AMJ786"/>
      <c r="AMK786"/>
      <c r="AML786"/>
      <c r="AMM786"/>
      <c r="AMN786"/>
      <c r="AMO786"/>
      <c r="AMP786"/>
      <c r="AMQ786"/>
      <c r="AMR786"/>
      <c r="AMS786"/>
      <c r="AMT786"/>
      <c r="AMU786"/>
      <c r="AMV786"/>
      <c r="AMW786"/>
      <c r="AMX786"/>
      <c r="AMY786"/>
      <c r="AMZ786"/>
      <c r="ANA786"/>
      <c r="ANB786"/>
      <c r="ANC786"/>
      <c r="AND786"/>
      <c r="ANE786"/>
      <c r="ANF786"/>
      <c r="ANG786"/>
      <c r="ANH786"/>
      <c r="ANI786"/>
      <c r="ANJ786"/>
    </row>
    <row r="787" spans="1:1050" x14ac:dyDescent="0.2">
      <c r="A787" s="694"/>
      <c r="D787" s="172"/>
      <c r="E787" s="172"/>
      <c r="F787" s="172"/>
      <c r="G787" s="172"/>
      <c r="H787" s="172"/>
      <c r="J787" s="172"/>
      <c r="K787" s="172"/>
      <c r="L787" s="172"/>
      <c r="M787" s="172"/>
      <c r="N787" s="172"/>
      <c r="O787" s="172"/>
      <c r="P787" s="172"/>
      <c r="Q787" s="172"/>
      <c r="R787" s="172"/>
      <c r="S787" s="172"/>
      <c r="T787" s="172"/>
      <c r="U787" s="172"/>
      <c r="V787" s="172"/>
      <c r="W787" s="172"/>
      <c r="X787" s="172"/>
      <c r="Y787" s="172"/>
      <c r="Z787" s="172"/>
      <c r="AA787" s="172"/>
      <c r="AB787" s="172"/>
      <c r="AC787" s="172"/>
      <c r="AD787" s="172"/>
      <c r="AE787" s="172"/>
      <c r="AF787" s="172"/>
      <c r="AG787" s="172"/>
      <c r="AH787" s="172"/>
      <c r="AI787" s="172"/>
      <c r="AJ787" s="172"/>
      <c r="AK787" s="172"/>
      <c r="AL787" s="172"/>
      <c r="AM787" s="172"/>
      <c r="AN787" s="172"/>
      <c r="AO787" s="172"/>
      <c r="AP787" s="172"/>
      <c r="AQ787" s="172"/>
      <c r="AR787" s="172"/>
      <c r="AS787" s="172"/>
      <c r="AT787" s="172"/>
      <c r="AU787" s="172"/>
      <c r="AV787" s="172"/>
      <c r="AW787" s="172"/>
      <c r="AX787" s="172"/>
      <c r="AY787" s="172"/>
      <c r="AZ787" s="172"/>
      <c r="BA787" s="172"/>
      <c r="BB787" s="172"/>
      <c r="BC787" s="172"/>
      <c r="BD787" s="172"/>
      <c r="BE787" s="172"/>
      <c r="BF787" s="172"/>
      <c r="BG787" s="172"/>
      <c r="BH787" s="172"/>
      <c r="BI787" s="172"/>
      <c r="BJ787" s="172"/>
      <c r="BK787" s="172"/>
      <c r="BL787" s="172"/>
      <c r="BM787" s="172"/>
      <c r="BN787" s="172"/>
      <c r="BO787" s="172"/>
      <c r="BP787" s="172"/>
      <c r="BQ787" s="172"/>
      <c r="BR787" s="172"/>
      <c r="BS787" s="172"/>
      <c r="BT787" s="172"/>
      <c r="BU787" s="172"/>
      <c r="BV787" s="172"/>
      <c r="BW787" s="172"/>
      <c r="BX787" s="172"/>
      <c r="BY787" s="172"/>
      <c r="BZ787" s="172"/>
      <c r="CA787" s="172"/>
      <c r="CB787" s="172"/>
      <c r="CC787" s="172"/>
      <c r="CD787" s="172"/>
      <c r="CE787" s="172"/>
      <c r="CF787" s="172"/>
      <c r="CG787" s="172"/>
      <c r="CH787" s="172"/>
      <c r="CI787" s="172"/>
      <c r="CJ787" s="172"/>
      <c r="CK787" s="172"/>
      <c r="CL787" s="172"/>
      <c r="CM787" s="172"/>
      <c r="CN787" s="172"/>
      <c r="CO787" s="172"/>
      <c r="CP787" s="172"/>
      <c r="CQ787" s="172"/>
      <c r="CR787" s="172"/>
      <c r="CS787" s="172"/>
      <c r="CT787" s="172"/>
      <c r="CU787" s="172"/>
      <c r="DA787" s="172"/>
      <c r="DG787" s="172"/>
      <c r="DI787" s="172"/>
      <c r="DJ787" s="172"/>
      <c r="DK787" s="172"/>
      <c r="DL787" s="172"/>
      <c r="DM787" s="172"/>
      <c r="DN787" s="172"/>
      <c r="DO787" s="172"/>
      <c r="DP787" s="172"/>
      <c r="DQ787" s="172"/>
      <c r="DR787" s="172"/>
      <c r="DS787" s="172"/>
      <c r="DT787" s="172"/>
      <c r="DU787" s="172"/>
      <c r="DV787" s="172"/>
      <c r="DW787" s="172"/>
      <c r="DX787" s="172"/>
      <c r="DZ787" s="172"/>
      <c r="EA787" s="172"/>
      <c r="EK787" s="172"/>
      <c r="EL787" s="172"/>
      <c r="EM787" s="172"/>
      <c r="EN787" s="172"/>
      <c r="EO787" s="172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  <c r="AMJ787"/>
      <c r="AMK787"/>
      <c r="AML787"/>
      <c r="AMM787"/>
      <c r="AMN787"/>
      <c r="AMO787"/>
      <c r="AMP787"/>
      <c r="AMQ787"/>
      <c r="AMR787"/>
      <c r="AMS787"/>
      <c r="AMT787"/>
      <c r="AMU787"/>
      <c r="AMV787"/>
      <c r="AMW787"/>
      <c r="AMX787"/>
      <c r="AMY787"/>
      <c r="AMZ787"/>
      <c r="ANA787"/>
      <c r="ANB787"/>
      <c r="ANC787"/>
      <c r="AND787"/>
      <c r="ANE787"/>
      <c r="ANF787"/>
      <c r="ANG787"/>
      <c r="ANH787"/>
      <c r="ANI787"/>
      <c r="ANJ787"/>
    </row>
    <row r="788" spans="1:1050" x14ac:dyDescent="0.2">
      <c r="A788" s="694"/>
      <c r="D788" s="172"/>
      <c r="E788" s="172"/>
      <c r="F788" s="172"/>
      <c r="G788" s="172"/>
      <c r="H788" s="172"/>
      <c r="J788" s="172"/>
      <c r="K788" s="172"/>
      <c r="L788" s="172"/>
      <c r="M788" s="172"/>
      <c r="N788" s="172"/>
      <c r="O788" s="172"/>
      <c r="P788" s="172"/>
      <c r="Q788" s="172"/>
      <c r="R788" s="172"/>
      <c r="S788" s="172"/>
      <c r="T788" s="172"/>
      <c r="U788" s="172"/>
      <c r="V788" s="172"/>
      <c r="W788" s="172"/>
      <c r="X788" s="172"/>
      <c r="Y788" s="172"/>
      <c r="Z788" s="172"/>
      <c r="AA788" s="172"/>
      <c r="AB788" s="172"/>
      <c r="AC788" s="172"/>
      <c r="AD788" s="172"/>
      <c r="AE788" s="172"/>
      <c r="AF788" s="172"/>
      <c r="AG788" s="172"/>
      <c r="AH788" s="172"/>
      <c r="AI788" s="172"/>
      <c r="AJ788" s="172"/>
      <c r="AK788" s="172"/>
      <c r="AL788" s="172"/>
      <c r="AM788" s="172"/>
      <c r="AN788" s="172"/>
      <c r="AO788" s="172"/>
      <c r="AP788" s="172"/>
      <c r="AQ788" s="172"/>
      <c r="AR788" s="172"/>
      <c r="AS788" s="172"/>
      <c r="AT788" s="172"/>
      <c r="AU788" s="172"/>
      <c r="AV788" s="172"/>
      <c r="AW788" s="172"/>
      <c r="AX788" s="172"/>
      <c r="AY788" s="172"/>
      <c r="AZ788" s="172"/>
      <c r="BA788" s="172"/>
      <c r="BB788" s="172"/>
      <c r="BC788" s="172"/>
      <c r="BD788" s="172"/>
      <c r="BE788" s="172"/>
      <c r="BF788" s="172"/>
      <c r="BG788" s="172"/>
      <c r="BH788" s="172"/>
      <c r="BI788" s="172"/>
      <c r="BJ788" s="172"/>
      <c r="BK788" s="172"/>
      <c r="BL788" s="172"/>
      <c r="BM788" s="172"/>
      <c r="BN788" s="172"/>
      <c r="BO788" s="172"/>
      <c r="BP788" s="172"/>
      <c r="BQ788" s="172"/>
      <c r="BR788" s="172"/>
      <c r="BS788" s="172"/>
      <c r="BT788" s="172"/>
      <c r="BU788" s="172"/>
      <c r="BV788" s="172"/>
      <c r="BW788" s="172"/>
      <c r="BX788" s="172"/>
      <c r="BY788" s="172"/>
      <c r="BZ788" s="172"/>
      <c r="CA788" s="172"/>
      <c r="CB788" s="172"/>
      <c r="CC788" s="172"/>
      <c r="CD788" s="172"/>
      <c r="CE788" s="172"/>
      <c r="CF788" s="172"/>
      <c r="CG788" s="172"/>
      <c r="CH788" s="172"/>
      <c r="CI788" s="172"/>
      <c r="CJ788" s="172"/>
      <c r="CK788" s="172"/>
      <c r="CL788" s="172"/>
      <c r="CM788" s="172"/>
      <c r="CN788" s="172"/>
      <c r="CO788" s="172"/>
      <c r="CP788" s="172"/>
      <c r="CQ788" s="172"/>
      <c r="CR788" s="172"/>
      <c r="CS788" s="172"/>
      <c r="CT788" s="172"/>
      <c r="CU788" s="172"/>
      <c r="DA788" s="172"/>
      <c r="DG788" s="172"/>
      <c r="DI788" s="172"/>
      <c r="DJ788" s="172"/>
      <c r="DK788" s="172"/>
      <c r="DL788" s="172"/>
      <c r="DM788" s="172"/>
      <c r="DN788" s="172"/>
      <c r="DO788" s="172"/>
      <c r="DP788" s="172"/>
      <c r="DQ788" s="172"/>
      <c r="DR788" s="172"/>
      <c r="DS788" s="172"/>
      <c r="DT788" s="172"/>
      <c r="DU788" s="172"/>
      <c r="DV788" s="172"/>
      <c r="DW788" s="172"/>
      <c r="DX788" s="172"/>
      <c r="DZ788" s="172"/>
      <c r="EA788" s="172"/>
      <c r="EK788" s="172"/>
      <c r="EL788" s="172"/>
      <c r="EM788" s="172"/>
      <c r="EN788" s="172"/>
      <c r="EO788" s="172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  <c r="AMJ788"/>
      <c r="AMK788"/>
      <c r="AML788"/>
      <c r="AMM788"/>
      <c r="AMN788"/>
      <c r="AMO788"/>
      <c r="AMP788"/>
      <c r="AMQ788"/>
      <c r="AMR788"/>
      <c r="AMS788"/>
      <c r="AMT788"/>
      <c r="AMU788"/>
      <c r="AMV788"/>
      <c r="AMW788"/>
      <c r="AMX788"/>
      <c r="AMY788"/>
      <c r="AMZ788"/>
      <c r="ANA788"/>
      <c r="ANB788"/>
      <c r="ANC788"/>
      <c r="AND788"/>
      <c r="ANE788"/>
      <c r="ANF788"/>
      <c r="ANG788"/>
      <c r="ANH788"/>
      <c r="ANI788"/>
      <c r="ANJ788"/>
    </row>
    <row r="789" spans="1:1050" x14ac:dyDescent="0.2">
      <c r="A789" s="694"/>
      <c r="D789" s="172"/>
      <c r="E789" s="172"/>
      <c r="F789" s="172"/>
      <c r="G789" s="172"/>
      <c r="H789" s="172"/>
      <c r="J789" s="172"/>
      <c r="K789" s="172"/>
      <c r="L789" s="172"/>
      <c r="M789" s="172"/>
      <c r="N789" s="172"/>
      <c r="O789" s="172"/>
      <c r="P789" s="172"/>
      <c r="Q789" s="172"/>
      <c r="R789" s="172"/>
      <c r="S789" s="172"/>
      <c r="T789" s="172"/>
      <c r="U789" s="172"/>
      <c r="V789" s="172"/>
      <c r="W789" s="172"/>
      <c r="X789" s="172"/>
      <c r="Y789" s="172"/>
      <c r="Z789" s="172"/>
      <c r="AA789" s="172"/>
      <c r="AB789" s="172"/>
      <c r="AC789" s="172"/>
      <c r="AD789" s="172"/>
      <c r="AE789" s="172"/>
      <c r="AF789" s="172"/>
      <c r="AG789" s="172"/>
      <c r="AH789" s="172"/>
      <c r="AI789" s="172"/>
      <c r="AJ789" s="172"/>
      <c r="AK789" s="172"/>
      <c r="AL789" s="172"/>
      <c r="AM789" s="172"/>
      <c r="AN789" s="172"/>
      <c r="AO789" s="172"/>
      <c r="AP789" s="172"/>
      <c r="AQ789" s="172"/>
      <c r="AR789" s="172"/>
      <c r="AS789" s="172"/>
      <c r="AT789" s="172"/>
      <c r="AU789" s="172"/>
      <c r="AV789" s="172"/>
      <c r="AW789" s="172"/>
      <c r="AX789" s="172"/>
      <c r="AY789" s="172"/>
      <c r="AZ789" s="172"/>
      <c r="BA789" s="172"/>
      <c r="BB789" s="172"/>
      <c r="BC789" s="172"/>
      <c r="BD789" s="172"/>
      <c r="BE789" s="172"/>
      <c r="BF789" s="172"/>
      <c r="BG789" s="172"/>
      <c r="BH789" s="172"/>
      <c r="BI789" s="172"/>
      <c r="BJ789" s="172"/>
      <c r="BK789" s="172"/>
      <c r="BL789" s="172"/>
      <c r="BM789" s="172"/>
      <c r="BN789" s="172"/>
      <c r="BO789" s="172"/>
      <c r="BP789" s="172"/>
      <c r="BQ789" s="172"/>
      <c r="BR789" s="172"/>
      <c r="BS789" s="172"/>
      <c r="BT789" s="172"/>
      <c r="BU789" s="172"/>
      <c r="BV789" s="172"/>
      <c r="BW789" s="172"/>
      <c r="BX789" s="172"/>
      <c r="BY789" s="172"/>
      <c r="BZ789" s="172"/>
      <c r="CA789" s="172"/>
      <c r="CB789" s="172"/>
      <c r="CC789" s="172"/>
      <c r="CD789" s="172"/>
      <c r="CE789" s="172"/>
      <c r="CF789" s="172"/>
      <c r="CG789" s="172"/>
      <c r="CH789" s="172"/>
      <c r="CI789" s="172"/>
      <c r="CJ789" s="172"/>
      <c r="CK789" s="172"/>
      <c r="CL789" s="172"/>
      <c r="CM789" s="172"/>
      <c r="CN789" s="172"/>
      <c r="CO789" s="172"/>
      <c r="CP789" s="172"/>
      <c r="CQ789" s="172"/>
      <c r="CR789" s="172"/>
      <c r="CS789" s="172"/>
      <c r="CT789" s="172"/>
      <c r="CU789" s="172"/>
      <c r="DA789" s="172"/>
      <c r="DG789" s="172"/>
      <c r="DI789" s="172"/>
      <c r="DJ789" s="172"/>
      <c r="DK789" s="172"/>
      <c r="DL789" s="172"/>
      <c r="DM789" s="172"/>
      <c r="DN789" s="172"/>
      <c r="DO789" s="172"/>
      <c r="DP789" s="172"/>
      <c r="DQ789" s="172"/>
      <c r="DR789" s="172"/>
      <c r="DS789" s="172"/>
      <c r="DT789" s="172"/>
      <c r="DU789" s="172"/>
      <c r="DV789" s="172"/>
      <c r="DW789" s="172"/>
      <c r="DX789" s="172"/>
      <c r="DZ789" s="172"/>
      <c r="EA789" s="172"/>
      <c r="EK789" s="172"/>
      <c r="EL789" s="172"/>
      <c r="EM789" s="172"/>
      <c r="EN789" s="172"/>
      <c r="EO789" s="172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  <c r="AMJ789"/>
      <c r="AMK789"/>
      <c r="AML789"/>
      <c r="AMM789"/>
      <c r="AMN789"/>
      <c r="AMO789"/>
      <c r="AMP789"/>
      <c r="AMQ789"/>
      <c r="AMR789"/>
      <c r="AMS789"/>
      <c r="AMT789"/>
      <c r="AMU789"/>
      <c r="AMV789"/>
      <c r="AMW789"/>
      <c r="AMX789"/>
      <c r="AMY789"/>
      <c r="AMZ789"/>
      <c r="ANA789"/>
      <c r="ANB789"/>
      <c r="ANC789"/>
      <c r="AND789"/>
      <c r="ANE789"/>
      <c r="ANF789"/>
      <c r="ANG789"/>
      <c r="ANH789"/>
      <c r="ANI789"/>
      <c r="ANJ789"/>
    </row>
    <row r="790" spans="1:1050" x14ac:dyDescent="0.2">
      <c r="A790" s="694"/>
      <c r="D790" s="172"/>
      <c r="E790" s="172"/>
      <c r="F790" s="172"/>
      <c r="G790" s="172"/>
      <c r="H790" s="172"/>
      <c r="J790" s="172"/>
      <c r="K790" s="172"/>
      <c r="L790" s="172"/>
      <c r="M790" s="172"/>
      <c r="N790" s="172"/>
      <c r="O790" s="172"/>
      <c r="P790" s="172"/>
      <c r="Q790" s="172"/>
      <c r="R790" s="172"/>
      <c r="S790" s="172"/>
      <c r="T790" s="172"/>
      <c r="U790" s="172"/>
      <c r="V790" s="172"/>
      <c r="W790" s="172"/>
      <c r="X790" s="172"/>
      <c r="Y790" s="172"/>
      <c r="Z790" s="172"/>
      <c r="AA790" s="172"/>
      <c r="AB790" s="172"/>
      <c r="AC790" s="172"/>
      <c r="AD790" s="172"/>
      <c r="AE790" s="172"/>
      <c r="AF790" s="172"/>
      <c r="AG790" s="172"/>
      <c r="AH790" s="172"/>
      <c r="AI790" s="172"/>
      <c r="AJ790" s="172"/>
      <c r="AK790" s="172"/>
      <c r="AL790" s="172"/>
      <c r="AM790" s="172"/>
      <c r="AN790" s="172"/>
      <c r="AO790" s="172"/>
      <c r="AP790" s="172"/>
      <c r="AQ790" s="172"/>
      <c r="AR790" s="172"/>
      <c r="AS790" s="172"/>
      <c r="AT790" s="172"/>
      <c r="AU790" s="172"/>
      <c r="AV790" s="172"/>
      <c r="AW790" s="172"/>
      <c r="AX790" s="172"/>
      <c r="AY790" s="172"/>
      <c r="AZ790" s="172"/>
      <c r="BA790" s="172"/>
      <c r="BB790" s="172"/>
      <c r="BC790" s="172"/>
      <c r="BD790" s="172"/>
      <c r="BE790" s="172"/>
      <c r="BF790" s="172"/>
      <c r="BG790" s="172"/>
      <c r="BH790" s="172"/>
      <c r="BI790" s="172"/>
      <c r="BJ790" s="172"/>
      <c r="BK790" s="172"/>
      <c r="BL790" s="172"/>
      <c r="BM790" s="172"/>
      <c r="BN790" s="172"/>
      <c r="BO790" s="172"/>
      <c r="BP790" s="172"/>
      <c r="BQ790" s="172"/>
      <c r="BR790" s="172"/>
      <c r="BS790" s="172"/>
      <c r="BT790" s="172"/>
      <c r="BU790" s="172"/>
      <c r="BV790" s="172"/>
      <c r="BW790" s="172"/>
      <c r="BX790" s="172"/>
      <c r="BY790" s="172"/>
      <c r="BZ790" s="172"/>
      <c r="CA790" s="172"/>
      <c r="CB790" s="172"/>
      <c r="CC790" s="172"/>
      <c r="CD790" s="172"/>
      <c r="CE790" s="172"/>
      <c r="CF790" s="172"/>
      <c r="CG790" s="172"/>
      <c r="CH790" s="172"/>
      <c r="CI790" s="172"/>
      <c r="CJ790" s="172"/>
      <c r="CK790" s="172"/>
      <c r="CL790" s="172"/>
      <c r="CM790" s="172"/>
      <c r="CN790" s="172"/>
      <c r="CO790" s="172"/>
      <c r="CP790" s="172"/>
      <c r="CQ790" s="172"/>
      <c r="CR790" s="172"/>
      <c r="CS790" s="172"/>
      <c r="CT790" s="172"/>
      <c r="CU790" s="172"/>
      <c r="DA790" s="172"/>
      <c r="DG790" s="172"/>
      <c r="DI790" s="172"/>
      <c r="DJ790" s="172"/>
      <c r="DK790" s="172"/>
      <c r="DL790" s="172"/>
      <c r="DM790" s="172"/>
      <c r="DN790" s="172"/>
      <c r="DO790" s="172"/>
      <c r="DP790" s="172"/>
      <c r="DQ790" s="172"/>
      <c r="DR790" s="172"/>
      <c r="DS790" s="172"/>
      <c r="DT790" s="172"/>
      <c r="DU790" s="172"/>
      <c r="DV790" s="172"/>
      <c r="DW790" s="172"/>
      <c r="DX790" s="172"/>
      <c r="DZ790" s="172"/>
      <c r="EA790" s="172"/>
      <c r="EK790" s="172"/>
      <c r="EL790" s="172"/>
      <c r="EM790" s="172"/>
      <c r="EN790" s="172"/>
      <c r="EO790" s="172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  <c r="AMJ790"/>
      <c r="AMK790"/>
      <c r="AML790"/>
      <c r="AMM790"/>
      <c r="AMN790"/>
      <c r="AMO790"/>
      <c r="AMP790"/>
      <c r="AMQ790"/>
      <c r="AMR790"/>
      <c r="AMS790"/>
      <c r="AMT790"/>
      <c r="AMU790"/>
      <c r="AMV790"/>
      <c r="AMW790"/>
      <c r="AMX790"/>
      <c r="AMY790"/>
      <c r="AMZ790"/>
      <c r="ANA790"/>
      <c r="ANB790"/>
      <c r="ANC790"/>
      <c r="AND790"/>
      <c r="ANE790"/>
      <c r="ANF790"/>
      <c r="ANG790"/>
      <c r="ANH790"/>
      <c r="ANI790"/>
      <c r="ANJ790"/>
    </row>
    <row r="791" spans="1:1050" x14ac:dyDescent="0.2">
      <c r="A791" s="694"/>
      <c r="D791" s="172"/>
      <c r="E791" s="172"/>
      <c r="F791" s="172"/>
      <c r="G791" s="172"/>
      <c r="H791" s="172"/>
      <c r="J791" s="172"/>
      <c r="K791" s="172"/>
      <c r="L791" s="172"/>
      <c r="M791" s="172"/>
      <c r="N791" s="172"/>
      <c r="O791" s="172"/>
      <c r="P791" s="172"/>
      <c r="Q791" s="172"/>
      <c r="R791" s="172"/>
      <c r="S791" s="172"/>
      <c r="T791" s="172"/>
      <c r="U791" s="172"/>
      <c r="V791" s="172"/>
      <c r="W791" s="172"/>
      <c r="X791" s="172"/>
      <c r="Y791" s="172"/>
      <c r="Z791" s="172"/>
      <c r="AA791" s="172"/>
      <c r="AB791" s="172"/>
      <c r="AC791" s="172"/>
      <c r="AD791" s="172"/>
      <c r="AE791" s="172"/>
      <c r="AF791" s="172"/>
      <c r="AG791" s="172"/>
      <c r="AH791" s="172"/>
      <c r="AI791" s="172"/>
      <c r="AJ791" s="172"/>
      <c r="AK791" s="172"/>
      <c r="AL791" s="172"/>
      <c r="AM791" s="172"/>
      <c r="AN791" s="172"/>
      <c r="AO791" s="172"/>
      <c r="AP791" s="172"/>
      <c r="AQ791" s="172"/>
      <c r="AR791" s="172"/>
      <c r="AS791" s="172"/>
      <c r="AT791" s="172"/>
      <c r="AU791" s="172"/>
      <c r="AV791" s="172"/>
      <c r="AW791" s="172"/>
      <c r="AX791" s="172"/>
      <c r="AY791" s="172"/>
      <c r="AZ791" s="172"/>
      <c r="BA791" s="172"/>
      <c r="BB791" s="172"/>
      <c r="BC791" s="172"/>
      <c r="BD791" s="172"/>
      <c r="BE791" s="172"/>
      <c r="BF791" s="172"/>
      <c r="BG791" s="172"/>
      <c r="BH791" s="172"/>
      <c r="BI791" s="172"/>
      <c r="BJ791" s="172"/>
      <c r="BK791" s="172"/>
      <c r="BL791" s="172"/>
      <c r="BM791" s="172"/>
      <c r="BN791" s="172"/>
      <c r="BO791" s="172"/>
      <c r="BP791" s="172"/>
      <c r="BQ791" s="172"/>
      <c r="BR791" s="172"/>
      <c r="BS791" s="172"/>
      <c r="BT791" s="172"/>
      <c r="BU791" s="172"/>
      <c r="BV791" s="172"/>
      <c r="BW791" s="172"/>
      <c r="BX791" s="172"/>
      <c r="BY791" s="172"/>
      <c r="BZ791" s="172"/>
      <c r="CA791" s="172"/>
      <c r="CB791" s="172"/>
      <c r="CC791" s="172"/>
      <c r="CD791" s="172"/>
      <c r="CE791" s="172"/>
      <c r="CF791" s="172"/>
      <c r="CG791" s="172"/>
      <c r="CH791" s="172"/>
      <c r="CI791" s="172"/>
      <c r="CJ791" s="172"/>
      <c r="CK791" s="172"/>
      <c r="CL791" s="172"/>
      <c r="CM791" s="172"/>
      <c r="CN791" s="172"/>
      <c r="CO791" s="172"/>
      <c r="CP791" s="172"/>
      <c r="CQ791" s="172"/>
      <c r="CR791" s="172"/>
      <c r="CS791" s="172"/>
      <c r="CT791" s="172"/>
      <c r="CU791" s="172"/>
      <c r="DA791" s="172"/>
      <c r="DG791" s="172"/>
      <c r="DI791" s="172"/>
      <c r="DJ791" s="172"/>
      <c r="DK791" s="172"/>
      <c r="DL791" s="172"/>
      <c r="DM791" s="172"/>
      <c r="DN791" s="172"/>
      <c r="DO791" s="172"/>
      <c r="DP791" s="172"/>
      <c r="DQ791" s="172"/>
      <c r="DR791" s="172"/>
      <c r="DS791" s="172"/>
      <c r="DT791" s="172"/>
      <c r="DU791" s="172"/>
      <c r="DV791" s="172"/>
      <c r="DW791" s="172"/>
      <c r="DX791" s="172"/>
      <c r="DZ791" s="172"/>
      <c r="EA791" s="172"/>
      <c r="EK791" s="172"/>
      <c r="EL791" s="172"/>
      <c r="EM791" s="172"/>
      <c r="EN791" s="172"/>
      <c r="EO791" s="172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  <c r="AMJ791"/>
      <c r="AMK791"/>
      <c r="AML791"/>
      <c r="AMM791"/>
      <c r="AMN791"/>
      <c r="AMO791"/>
      <c r="AMP791"/>
      <c r="AMQ791"/>
      <c r="AMR791"/>
      <c r="AMS791"/>
      <c r="AMT791"/>
      <c r="AMU791"/>
      <c r="AMV791"/>
      <c r="AMW791"/>
      <c r="AMX791"/>
      <c r="AMY791"/>
      <c r="AMZ791"/>
      <c r="ANA791"/>
      <c r="ANB791"/>
      <c r="ANC791"/>
      <c r="AND791"/>
      <c r="ANE791"/>
      <c r="ANF791"/>
      <c r="ANG791"/>
      <c r="ANH791"/>
      <c r="ANI791"/>
      <c r="ANJ791"/>
    </row>
    <row r="792" spans="1:1050" x14ac:dyDescent="0.2">
      <c r="A792" s="694"/>
      <c r="D792" s="172"/>
      <c r="E792" s="172"/>
      <c r="F792" s="172"/>
      <c r="G792" s="172"/>
      <c r="H792" s="172"/>
      <c r="J792" s="172"/>
      <c r="K792" s="172"/>
      <c r="L792" s="172"/>
      <c r="M792" s="172"/>
      <c r="N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2"/>
      <c r="Z792" s="172"/>
      <c r="AA792" s="172"/>
      <c r="AB792" s="172"/>
      <c r="AC792" s="172"/>
      <c r="AD792" s="172"/>
      <c r="AE792" s="172"/>
      <c r="AF792" s="172"/>
      <c r="AG792" s="172"/>
      <c r="AH792" s="172"/>
      <c r="AI792" s="172"/>
      <c r="AJ792" s="172"/>
      <c r="AK792" s="172"/>
      <c r="AL792" s="172"/>
      <c r="AM792" s="172"/>
      <c r="AN792" s="172"/>
      <c r="AO792" s="172"/>
      <c r="AP792" s="172"/>
      <c r="AQ792" s="172"/>
      <c r="AR792" s="172"/>
      <c r="AS792" s="172"/>
      <c r="AT792" s="172"/>
      <c r="AU792" s="172"/>
      <c r="AV792" s="172"/>
      <c r="AW792" s="172"/>
      <c r="AX792" s="172"/>
      <c r="AY792" s="172"/>
      <c r="AZ792" s="172"/>
      <c r="BA792" s="172"/>
      <c r="BB792" s="172"/>
      <c r="BC792" s="172"/>
      <c r="BD792" s="172"/>
      <c r="BE792" s="172"/>
      <c r="BF792" s="172"/>
      <c r="BG792" s="172"/>
      <c r="BH792" s="172"/>
      <c r="BI792" s="172"/>
      <c r="BJ792" s="172"/>
      <c r="BK792" s="172"/>
      <c r="BL792" s="172"/>
      <c r="BM792" s="172"/>
      <c r="BN792" s="172"/>
      <c r="BO792" s="172"/>
      <c r="BP792" s="172"/>
      <c r="BQ792" s="172"/>
      <c r="BR792" s="172"/>
      <c r="BS792" s="172"/>
      <c r="BT792" s="172"/>
      <c r="BU792" s="172"/>
      <c r="BV792" s="172"/>
      <c r="BW792" s="172"/>
      <c r="BX792" s="172"/>
      <c r="BY792" s="172"/>
      <c r="BZ792" s="172"/>
      <c r="CA792" s="172"/>
      <c r="CB792" s="172"/>
      <c r="CC792" s="172"/>
      <c r="CD792" s="172"/>
      <c r="CE792" s="172"/>
      <c r="CF792" s="172"/>
      <c r="CG792" s="172"/>
      <c r="CH792" s="172"/>
      <c r="CI792" s="172"/>
      <c r="CJ792" s="172"/>
      <c r="CK792" s="172"/>
      <c r="CL792" s="172"/>
      <c r="CM792" s="172"/>
      <c r="CN792" s="172"/>
      <c r="CO792" s="172"/>
      <c r="CP792" s="172"/>
      <c r="CQ792" s="172"/>
      <c r="CR792" s="172"/>
      <c r="CS792" s="172"/>
      <c r="CT792" s="172"/>
      <c r="CU792" s="172"/>
      <c r="DA792" s="172"/>
      <c r="DG792" s="172"/>
      <c r="DI792" s="172"/>
      <c r="DJ792" s="172"/>
      <c r="DK792" s="172"/>
      <c r="DL792" s="172"/>
      <c r="DM792" s="172"/>
      <c r="DN792" s="172"/>
      <c r="DO792" s="172"/>
      <c r="DP792" s="172"/>
      <c r="DQ792" s="172"/>
      <c r="DR792" s="172"/>
      <c r="DS792" s="172"/>
      <c r="DT792" s="172"/>
      <c r="DU792" s="172"/>
      <c r="DV792" s="172"/>
      <c r="DW792" s="172"/>
      <c r="DX792" s="172"/>
      <c r="DZ792" s="172"/>
      <c r="EA792" s="172"/>
      <c r="EK792" s="172"/>
      <c r="EL792" s="172"/>
      <c r="EM792" s="172"/>
      <c r="EN792" s="172"/>
      <c r="EO792" s="17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  <c r="AMJ792"/>
      <c r="AMK792"/>
      <c r="AML792"/>
      <c r="AMM792"/>
      <c r="AMN792"/>
      <c r="AMO792"/>
      <c r="AMP792"/>
      <c r="AMQ792"/>
      <c r="AMR792"/>
      <c r="AMS792"/>
      <c r="AMT792"/>
      <c r="AMU792"/>
      <c r="AMV792"/>
      <c r="AMW792"/>
      <c r="AMX792"/>
      <c r="AMY792"/>
      <c r="AMZ792"/>
      <c r="ANA792"/>
      <c r="ANB792"/>
      <c r="ANC792"/>
      <c r="AND792"/>
      <c r="ANE792"/>
      <c r="ANF792"/>
      <c r="ANG792"/>
      <c r="ANH792"/>
      <c r="ANI792"/>
      <c r="ANJ792"/>
    </row>
    <row r="793" spans="1:1050" x14ac:dyDescent="0.2">
      <c r="A793" s="694"/>
      <c r="D793" s="172"/>
      <c r="E793" s="172"/>
      <c r="F793" s="172"/>
      <c r="G793" s="172"/>
      <c r="H793" s="172"/>
      <c r="J793" s="172"/>
      <c r="K793" s="172"/>
      <c r="L793" s="172"/>
      <c r="M793" s="172"/>
      <c r="N793" s="172"/>
      <c r="O793" s="172"/>
      <c r="P793" s="172"/>
      <c r="Q793" s="172"/>
      <c r="R793" s="172"/>
      <c r="S793" s="172"/>
      <c r="T793" s="172"/>
      <c r="U793" s="172"/>
      <c r="V793" s="172"/>
      <c r="W793" s="172"/>
      <c r="X793" s="172"/>
      <c r="Y793" s="172"/>
      <c r="Z793" s="172"/>
      <c r="AA793" s="172"/>
      <c r="AB793" s="172"/>
      <c r="AC793" s="172"/>
      <c r="AD793" s="172"/>
      <c r="AE793" s="172"/>
      <c r="AF793" s="172"/>
      <c r="AG793" s="172"/>
      <c r="AH793" s="172"/>
      <c r="AI793" s="172"/>
      <c r="AJ793" s="172"/>
      <c r="AK793" s="172"/>
      <c r="AL793" s="172"/>
      <c r="AM793" s="172"/>
      <c r="AN793" s="172"/>
      <c r="AO793" s="172"/>
      <c r="AP793" s="172"/>
      <c r="AQ793" s="172"/>
      <c r="AR793" s="172"/>
      <c r="AS793" s="172"/>
      <c r="AT793" s="172"/>
      <c r="AU793" s="172"/>
      <c r="AV793" s="172"/>
      <c r="AW793" s="172"/>
      <c r="AX793" s="172"/>
      <c r="AY793" s="172"/>
      <c r="AZ793" s="172"/>
      <c r="BA793" s="172"/>
      <c r="BB793" s="172"/>
      <c r="BC793" s="172"/>
      <c r="BD793" s="172"/>
      <c r="BE793" s="172"/>
      <c r="BF793" s="172"/>
      <c r="BG793" s="172"/>
      <c r="BH793" s="172"/>
      <c r="BI793" s="172"/>
      <c r="BJ793" s="172"/>
      <c r="BK793" s="172"/>
      <c r="BL793" s="172"/>
      <c r="BM793" s="172"/>
      <c r="BN793" s="172"/>
      <c r="BO793" s="172"/>
      <c r="BP793" s="172"/>
      <c r="BQ793" s="172"/>
      <c r="BR793" s="172"/>
      <c r="BS793" s="172"/>
      <c r="BT793" s="172"/>
      <c r="BU793" s="172"/>
      <c r="BV793" s="172"/>
      <c r="BW793" s="172"/>
      <c r="BX793" s="172"/>
      <c r="BY793" s="172"/>
      <c r="BZ793" s="172"/>
      <c r="CA793" s="172"/>
      <c r="CB793" s="172"/>
      <c r="CC793" s="172"/>
      <c r="CD793" s="172"/>
      <c r="CE793" s="172"/>
      <c r="CF793" s="172"/>
      <c r="CG793" s="172"/>
      <c r="CH793" s="172"/>
      <c r="CI793" s="172"/>
      <c r="CJ793" s="172"/>
      <c r="CK793" s="172"/>
      <c r="CL793" s="172"/>
      <c r="CM793" s="172"/>
      <c r="CN793" s="172"/>
      <c r="CO793" s="172"/>
      <c r="CP793" s="172"/>
      <c r="CQ793" s="172"/>
      <c r="CR793" s="172"/>
      <c r="CS793" s="172"/>
      <c r="CT793" s="172"/>
      <c r="CU793" s="172"/>
      <c r="DA793" s="172"/>
      <c r="DG793" s="172"/>
      <c r="DI793" s="172"/>
      <c r="DJ793" s="172"/>
      <c r="DK793" s="172"/>
      <c r="DL793" s="172"/>
      <c r="DM793" s="172"/>
      <c r="DN793" s="172"/>
      <c r="DO793" s="172"/>
      <c r="DP793" s="172"/>
      <c r="DQ793" s="172"/>
      <c r="DR793" s="172"/>
      <c r="DS793" s="172"/>
      <c r="DT793" s="172"/>
      <c r="DU793" s="172"/>
      <c r="DV793" s="172"/>
      <c r="DW793" s="172"/>
      <c r="DX793" s="172"/>
      <c r="DZ793" s="172"/>
      <c r="EA793" s="172"/>
      <c r="EK793" s="172"/>
      <c r="EL793" s="172"/>
      <c r="EM793" s="172"/>
      <c r="EN793" s="172"/>
      <c r="EO793" s="172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  <c r="AMJ793"/>
      <c r="AMK793"/>
      <c r="AML793"/>
      <c r="AMM793"/>
      <c r="AMN793"/>
      <c r="AMO793"/>
      <c r="AMP793"/>
      <c r="AMQ793"/>
      <c r="AMR793"/>
      <c r="AMS793"/>
      <c r="AMT793"/>
      <c r="AMU793"/>
      <c r="AMV793"/>
      <c r="AMW793"/>
      <c r="AMX793"/>
      <c r="AMY793"/>
      <c r="AMZ793"/>
      <c r="ANA793"/>
      <c r="ANB793"/>
      <c r="ANC793"/>
      <c r="AND793"/>
      <c r="ANE793"/>
      <c r="ANF793"/>
      <c r="ANG793"/>
      <c r="ANH793"/>
      <c r="ANI793"/>
      <c r="ANJ793"/>
    </row>
    <row r="794" spans="1:1050" x14ac:dyDescent="0.2">
      <c r="A794" s="694"/>
      <c r="D794" s="172"/>
      <c r="E794" s="172"/>
      <c r="F794" s="172"/>
      <c r="G794" s="172"/>
      <c r="H794" s="172"/>
      <c r="J794" s="172"/>
      <c r="K794" s="172"/>
      <c r="L794" s="172"/>
      <c r="M794" s="172"/>
      <c r="N794" s="172"/>
      <c r="O794" s="172"/>
      <c r="P794" s="172"/>
      <c r="Q794" s="172"/>
      <c r="R794" s="172"/>
      <c r="S794" s="172"/>
      <c r="T794" s="172"/>
      <c r="U794" s="172"/>
      <c r="V794" s="172"/>
      <c r="W794" s="172"/>
      <c r="X794" s="172"/>
      <c r="Y794" s="172"/>
      <c r="Z794" s="172"/>
      <c r="AA794" s="172"/>
      <c r="AB794" s="172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2"/>
      <c r="BN794" s="172"/>
      <c r="BO794" s="172"/>
      <c r="BP794" s="172"/>
      <c r="BQ794" s="172"/>
      <c r="BR794" s="172"/>
      <c r="BS794" s="172"/>
      <c r="BT794" s="172"/>
      <c r="BU794" s="172"/>
      <c r="BV794" s="172"/>
      <c r="BW794" s="172"/>
      <c r="BX794" s="172"/>
      <c r="BY794" s="172"/>
      <c r="BZ794" s="172"/>
      <c r="CA794" s="172"/>
      <c r="CB794" s="172"/>
      <c r="CC794" s="172"/>
      <c r="CD794" s="172"/>
      <c r="CE794" s="172"/>
      <c r="CF794" s="172"/>
      <c r="CG794" s="172"/>
      <c r="CH794" s="172"/>
      <c r="CI794" s="172"/>
      <c r="CJ794" s="172"/>
      <c r="CK794" s="172"/>
      <c r="CL794" s="172"/>
      <c r="CM794" s="172"/>
      <c r="CN794" s="172"/>
      <c r="CO794" s="172"/>
      <c r="CP794" s="172"/>
      <c r="CQ794" s="172"/>
      <c r="CR794" s="172"/>
      <c r="CS794" s="172"/>
      <c r="CT794" s="172"/>
      <c r="CU794" s="172"/>
      <c r="DA794" s="172"/>
      <c r="DG794" s="172"/>
      <c r="DI794" s="172"/>
      <c r="DJ794" s="172"/>
      <c r="DK794" s="172"/>
      <c r="DL794" s="172"/>
      <c r="DM794" s="172"/>
      <c r="DN794" s="172"/>
      <c r="DO794" s="172"/>
      <c r="DP794" s="172"/>
      <c r="DQ794" s="172"/>
      <c r="DR794" s="172"/>
      <c r="DS794" s="172"/>
      <c r="DT794" s="172"/>
      <c r="DU794" s="172"/>
      <c r="DV794" s="172"/>
      <c r="DW794" s="172"/>
      <c r="DX794" s="172"/>
      <c r="DZ794" s="172"/>
      <c r="EA794" s="172"/>
      <c r="EK794" s="172"/>
      <c r="EL794" s="172"/>
      <c r="EM794" s="172"/>
      <c r="EN794" s="172"/>
      <c r="EO794" s="172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  <c r="AMJ794"/>
      <c r="AMK794"/>
      <c r="AML794"/>
      <c r="AMM794"/>
      <c r="AMN794"/>
      <c r="AMO794"/>
      <c r="AMP794"/>
      <c r="AMQ794"/>
      <c r="AMR794"/>
      <c r="AMS794"/>
      <c r="AMT794"/>
      <c r="AMU794"/>
      <c r="AMV794"/>
      <c r="AMW794"/>
      <c r="AMX794"/>
      <c r="AMY794"/>
      <c r="AMZ794"/>
      <c r="ANA794"/>
      <c r="ANB794"/>
      <c r="ANC794"/>
      <c r="AND794"/>
      <c r="ANE794"/>
      <c r="ANF794"/>
      <c r="ANG794"/>
      <c r="ANH794"/>
      <c r="ANI794"/>
      <c r="ANJ794"/>
    </row>
    <row r="795" spans="1:1050" x14ac:dyDescent="0.2">
      <c r="A795" s="694"/>
      <c r="D795" s="172"/>
      <c r="E795" s="172"/>
      <c r="F795" s="172"/>
      <c r="G795" s="172"/>
      <c r="H795" s="172"/>
      <c r="J795" s="172"/>
      <c r="K795" s="172"/>
      <c r="L795" s="172"/>
      <c r="M795" s="172"/>
      <c r="N795" s="172"/>
      <c r="O795" s="172"/>
      <c r="P795" s="172"/>
      <c r="Q795" s="172"/>
      <c r="R795" s="172"/>
      <c r="S795" s="172"/>
      <c r="T795" s="172"/>
      <c r="U795" s="172"/>
      <c r="V795" s="172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172"/>
      <c r="AO795" s="172"/>
      <c r="AP795" s="172"/>
      <c r="AQ795" s="172"/>
      <c r="AR795" s="172"/>
      <c r="AS795" s="172"/>
      <c r="AT795" s="172"/>
      <c r="AU795" s="172"/>
      <c r="AV795" s="172"/>
      <c r="AW795" s="172"/>
      <c r="AX795" s="172"/>
      <c r="AY795" s="172"/>
      <c r="AZ795" s="172"/>
      <c r="BA795" s="172"/>
      <c r="BB795" s="172"/>
      <c r="BC795" s="172"/>
      <c r="BD795" s="172"/>
      <c r="BE795" s="172"/>
      <c r="BF795" s="172"/>
      <c r="BG795" s="172"/>
      <c r="BH795" s="172"/>
      <c r="BI795" s="172"/>
      <c r="BJ795" s="172"/>
      <c r="BK795" s="172"/>
      <c r="BL795" s="172"/>
      <c r="BM795" s="172"/>
      <c r="BN795" s="172"/>
      <c r="BO795" s="172"/>
      <c r="BP795" s="172"/>
      <c r="BQ795" s="172"/>
      <c r="BR795" s="172"/>
      <c r="BS795" s="172"/>
      <c r="BT795" s="172"/>
      <c r="BU795" s="172"/>
      <c r="BV795" s="172"/>
      <c r="BW795" s="172"/>
      <c r="BX795" s="172"/>
      <c r="BY795" s="172"/>
      <c r="BZ795" s="172"/>
      <c r="CA795" s="172"/>
      <c r="CB795" s="172"/>
      <c r="CC795" s="172"/>
      <c r="CD795" s="172"/>
      <c r="CE795" s="172"/>
      <c r="CF795" s="172"/>
      <c r="CG795" s="172"/>
      <c r="CH795" s="172"/>
      <c r="CI795" s="172"/>
      <c r="CJ795" s="172"/>
      <c r="CK795" s="172"/>
      <c r="CL795" s="172"/>
      <c r="CM795" s="172"/>
      <c r="CN795" s="172"/>
      <c r="CO795" s="172"/>
      <c r="CP795" s="172"/>
      <c r="CQ795" s="172"/>
      <c r="CR795" s="172"/>
      <c r="CS795" s="172"/>
      <c r="CT795" s="172"/>
      <c r="CU795" s="172"/>
      <c r="DA795" s="172"/>
      <c r="DG795" s="172"/>
      <c r="DI795" s="172"/>
      <c r="DJ795" s="172"/>
      <c r="DK795" s="172"/>
      <c r="DL795" s="172"/>
      <c r="DM795" s="172"/>
      <c r="DN795" s="172"/>
      <c r="DO795" s="172"/>
      <c r="DP795" s="172"/>
      <c r="DQ795" s="172"/>
      <c r="DR795" s="172"/>
      <c r="DS795" s="172"/>
      <c r="DT795" s="172"/>
      <c r="DU795" s="172"/>
      <c r="DV795" s="172"/>
      <c r="DW795" s="172"/>
      <c r="DX795" s="172"/>
      <c r="DZ795" s="172"/>
      <c r="EA795" s="172"/>
      <c r="EK795" s="172"/>
      <c r="EL795" s="172"/>
      <c r="EM795" s="172"/>
      <c r="EN795" s="172"/>
      <c r="EO795" s="172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  <c r="AMJ795"/>
      <c r="AMK795"/>
      <c r="AML795"/>
      <c r="AMM795"/>
      <c r="AMN795"/>
      <c r="AMO795"/>
      <c r="AMP795"/>
      <c r="AMQ795"/>
      <c r="AMR795"/>
      <c r="AMS795"/>
      <c r="AMT795"/>
      <c r="AMU795"/>
      <c r="AMV795"/>
      <c r="AMW795"/>
      <c r="AMX795"/>
      <c r="AMY795"/>
      <c r="AMZ795"/>
      <c r="ANA795"/>
      <c r="ANB795"/>
      <c r="ANC795"/>
      <c r="AND795"/>
      <c r="ANE795"/>
      <c r="ANF795"/>
      <c r="ANG795"/>
      <c r="ANH795"/>
      <c r="ANI795"/>
      <c r="ANJ795"/>
    </row>
    <row r="796" spans="1:1050" x14ac:dyDescent="0.2">
      <c r="A796" s="694"/>
      <c r="D796" s="172"/>
      <c r="E796" s="172"/>
      <c r="F796" s="172"/>
      <c r="G796" s="172"/>
      <c r="H796" s="172"/>
      <c r="J796" s="172"/>
      <c r="K796" s="172"/>
      <c r="L796" s="172"/>
      <c r="M796" s="172"/>
      <c r="N796" s="172"/>
      <c r="O796" s="172"/>
      <c r="P796" s="172"/>
      <c r="Q796" s="172"/>
      <c r="R796" s="172"/>
      <c r="S796" s="172"/>
      <c r="T796" s="172"/>
      <c r="U796" s="172"/>
      <c r="V796" s="172"/>
      <c r="W796" s="172"/>
      <c r="X796" s="172"/>
      <c r="Y796" s="172"/>
      <c r="Z796" s="172"/>
      <c r="AA796" s="172"/>
      <c r="AB796" s="172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172"/>
      <c r="AO796" s="172"/>
      <c r="AP796" s="172"/>
      <c r="AQ796" s="172"/>
      <c r="AR796" s="172"/>
      <c r="AS796" s="172"/>
      <c r="AT796" s="172"/>
      <c r="AU796" s="172"/>
      <c r="AV796" s="172"/>
      <c r="AW796" s="172"/>
      <c r="AX796" s="172"/>
      <c r="AY796" s="172"/>
      <c r="AZ796" s="172"/>
      <c r="BA796" s="172"/>
      <c r="BB796" s="172"/>
      <c r="BC796" s="172"/>
      <c r="BD796" s="172"/>
      <c r="BE796" s="172"/>
      <c r="BF796" s="172"/>
      <c r="BG796" s="172"/>
      <c r="BH796" s="172"/>
      <c r="BI796" s="172"/>
      <c r="BJ796" s="172"/>
      <c r="BK796" s="172"/>
      <c r="BL796" s="172"/>
      <c r="BM796" s="172"/>
      <c r="BN796" s="172"/>
      <c r="BO796" s="172"/>
      <c r="BP796" s="172"/>
      <c r="BQ796" s="172"/>
      <c r="BR796" s="172"/>
      <c r="BS796" s="172"/>
      <c r="BT796" s="172"/>
      <c r="BU796" s="172"/>
      <c r="BV796" s="172"/>
      <c r="BW796" s="172"/>
      <c r="BX796" s="172"/>
      <c r="BY796" s="172"/>
      <c r="BZ796" s="172"/>
      <c r="CA796" s="172"/>
      <c r="CB796" s="172"/>
      <c r="CC796" s="172"/>
      <c r="CD796" s="172"/>
      <c r="CE796" s="172"/>
      <c r="CF796" s="172"/>
      <c r="CG796" s="172"/>
      <c r="CH796" s="172"/>
      <c r="CI796" s="172"/>
      <c r="CJ796" s="172"/>
      <c r="CK796" s="172"/>
      <c r="CL796" s="172"/>
      <c r="CM796" s="172"/>
      <c r="CN796" s="172"/>
      <c r="CO796" s="172"/>
      <c r="CP796" s="172"/>
      <c r="CQ796" s="172"/>
      <c r="CR796" s="172"/>
      <c r="CS796" s="172"/>
      <c r="CT796" s="172"/>
      <c r="CU796" s="172"/>
      <c r="DA796" s="172"/>
      <c r="DG796" s="172"/>
      <c r="DI796" s="172"/>
      <c r="DJ796" s="172"/>
      <c r="DK796" s="172"/>
      <c r="DL796" s="172"/>
      <c r="DM796" s="172"/>
      <c r="DN796" s="172"/>
      <c r="DO796" s="172"/>
      <c r="DP796" s="172"/>
      <c r="DQ796" s="172"/>
      <c r="DR796" s="172"/>
      <c r="DS796" s="172"/>
      <c r="DT796" s="172"/>
      <c r="DU796" s="172"/>
      <c r="DV796" s="172"/>
      <c r="DW796" s="172"/>
      <c r="DX796" s="172"/>
      <c r="DZ796" s="172"/>
      <c r="EA796" s="172"/>
      <c r="EK796" s="172"/>
      <c r="EL796" s="172"/>
      <c r="EM796" s="172"/>
      <c r="EN796" s="172"/>
      <c r="EO796" s="172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  <c r="AMJ796"/>
      <c r="AMK796"/>
      <c r="AML796"/>
      <c r="AMM796"/>
      <c r="AMN796"/>
      <c r="AMO796"/>
      <c r="AMP796"/>
      <c r="AMQ796"/>
      <c r="AMR796"/>
      <c r="AMS796"/>
      <c r="AMT796"/>
      <c r="AMU796"/>
      <c r="AMV796"/>
      <c r="AMW796"/>
      <c r="AMX796"/>
      <c r="AMY796"/>
      <c r="AMZ796"/>
      <c r="ANA796"/>
      <c r="ANB796"/>
      <c r="ANC796"/>
      <c r="AND796"/>
      <c r="ANE796"/>
      <c r="ANF796"/>
      <c r="ANG796"/>
      <c r="ANH796"/>
      <c r="ANI796"/>
      <c r="ANJ796"/>
    </row>
    <row r="797" spans="1:1050" x14ac:dyDescent="0.2">
      <c r="A797" s="694"/>
      <c r="D797" s="172"/>
      <c r="E797" s="172"/>
      <c r="F797" s="172"/>
      <c r="G797" s="172"/>
      <c r="H797" s="172"/>
      <c r="J797" s="172"/>
      <c r="K797" s="172"/>
      <c r="L797" s="172"/>
      <c r="M797" s="172"/>
      <c r="N797" s="172"/>
      <c r="O797" s="172"/>
      <c r="P797" s="172"/>
      <c r="Q797" s="172"/>
      <c r="R797" s="172"/>
      <c r="S797" s="172"/>
      <c r="T797" s="172"/>
      <c r="U797" s="172"/>
      <c r="V797" s="172"/>
      <c r="W797" s="172"/>
      <c r="X797" s="172"/>
      <c r="Y797" s="172"/>
      <c r="Z797" s="172"/>
      <c r="AA797" s="172"/>
      <c r="AB797" s="172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172"/>
      <c r="AO797" s="172"/>
      <c r="AP797" s="172"/>
      <c r="AQ797" s="172"/>
      <c r="AR797" s="172"/>
      <c r="AS797" s="172"/>
      <c r="AT797" s="172"/>
      <c r="AU797" s="172"/>
      <c r="AV797" s="172"/>
      <c r="AW797" s="172"/>
      <c r="AX797" s="172"/>
      <c r="AY797" s="172"/>
      <c r="AZ797" s="172"/>
      <c r="BA797" s="172"/>
      <c r="BB797" s="172"/>
      <c r="BC797" s="172"/>
      <c r="BD797" s="172"/>
      <c r="BE797" s="172"/>
      <c r="BF797" s="172"/>
      <c r="BG797" s="172"/>
      <c r="BH797" s="172"/>
      <c r="BI797" s="172"/>
      <c r="BJ797" s="172"/>
      <c r="BK797" s="172"/>
      <c r="BL797" s="172"/>
      <c r="BM797" s="172"/>
      <c r="BN797" s="172"/>
      <c r="BO797" s="172"/>
      <c r="BP797" s="172"/>
      <c r="BQ797" s="172"/>
      <c r="BR797" s="172"/>
      <c r="BS797" s="172"/>
      <c r="BT797" s="172"/>
      <c r="BU797" s="172"/>
      <c r="BV797" s="172"/>
      <c r="BW797" s="172"/>
      <c r="BX797" s="172"/>
      <c r="BY797" s="172"/>
      <c r="BZ797" s="172"/>
      <c r="CA797" s="172"/>
      <c r="CB797" s="172"/>
      <c r="CC797" s="172"/>
      <c r="CD797" s="172"/>
      <c r="CE797" s="172"/>
      <c r="CF797" s="172"/>
      <c r="CG797" s="172"/>
      <c r="CH797" s="172"/>
      <c r="CI797" s="172"/>
      <c r="CJ797" s="172"/>
      <c r="CK797" s="172"/>
      <c r="CL797" s="172"/>
      <c r="CM797" s="172"/>
      <c r="CN797" s="172"/>
      <c r="CO797" s="172"/>
      <c r="CP797" s="172"/>
      <c r="CQ797" s="172"/>
      <c r="CR797" s="172"/>
      <c r="CS797" s="172"/>
      <c r="CT797" s="172"/>
      <c r="CU797" s="172"/>
      <c r="DA797" s="172"/>
      <c r="DG797" s="172"/>
      <c r="DI797" s="172"/>
      <c r="DJ797" s="172"/>
      <c r="DK797" s="172"/>
      <c r="DL797" s="172"/>
      <c r="DM797" s="172"/>
      <c r="DN797" s="172"/>
      <c r="DO797" s="172"/>
      <c r="DP797" s="172"/>
      <c r="DQ797" s="172"/>
      <c r="DR797" s="172"/>
      <c r="DS797" s="172"/>
      <c r="DT797" s="172"/>
      <c r="DU797" s="172"/>
      <c r="DV797" s="172"/>
      <c r="DW797" s="172"/>
      <c r="DX797" s="172"/>
      <c r="DZ797" s="172"/>
      <c r="EA797" s="172"/>
      <c r="EK797" s="172"/>
      <c r="EL797" s="172"/>
      <c r="EM797" s="172"/>
      <c r="EN797" s="172"/>
      <c r="EO797" s="172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  <c r="AMJ797"/>
      <c r="AMK797"/>
      <c r="AML797"/>
      <c r="AMM797"/>
      <c r="AMN797"/>
      <c r="AMO797"/>
      <c r="AMP797"/>
      <c r="AMQ797"/>
      <c r="AMR797"/>
      <c r="AMS797"/>
      <c r="AMT797"/>
      <c r="AMU797"/>
      <c r="AMV797"/>
      <c r="AMW797"/>
      <c r="AMX797"/>
      <c r="AMY797"/>
      <c r="AMZ797"/>
      <c r="ANA797"/>
      <c r="ANB797"/>
      <c r="ANC797"/>
      <c r="AND797"/>
      <c r="ANE797"/>
      <c r="ANF797"/>
      <c r="ANG797"/>
      <c r="ANH797"/>
      <c r="ANI797"/>
      <c r="ANJ797"/>
    </row>
    <row r="798" spans="1:1050" x14ac:dyDescent="0.2">
      <c r="A798" s="694"/>
      <c r="D798" s="172"/>
      <c r="E798" s="172"/>
      <c r="F798" s="172"/>
      <c r="G798" s="172"/>
      <c r="H798" s="172"/>
      <c r="J798" s="172"/>
      <c r="K798" s="172"/>
      <c r="L798" s="172"/>
      <c r="M798" s="172"/>
      <c r="N798" s="172"/>
      <c r="O798" s="172"/>
      <c r="P798" s="172"/>
      <c r="Q798" s="172"/>
      <c r="R798" s="172"/>
      <c r="S798" s="172"/>
      <c r="T798" s="172"/>
      <c r="U798" s="172"/>
      <c r="V798" s="172"/>
      <c r="W798" s="172"/>
      <c r="X798" s="172"/>
      <c r="Y798" s="172"/>
      <c r="Z798" s="172"/>
      <c r="AA798" s="172"/>
      <c r="AB798" s="172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172"/>
      <c r="AO798" s="172"/>
      <c r="AP798" s="172"/>
      <c r="AQ798" s="172"/>
      <c r="AR798" s="172"/>
      <c r="AS798" s="172"/>
      <c r="AT798" s="172"/>
      <c r="AU798" s="172"/>
      <c r="AV798" s="172"/>
      <c r="AW798" s="172"/>
      <c r="AX798" s="172"/>
      <c r="AY798" s="172"/>
      <c r="AZ798" s="172"/>
      <c r="BA798" s="172"/>
      <c r="BB798" s="172"/>
      <c r="BC798" s="172"/>
      <c r="BD798" s="172"/>
      <c r="BE798" s="172"/>
      <c r="BF798" s="172"/>
      <c r="BG798" s="172"/>
      <c r="BH798" s="172"/>
      <c r="BI798" s="172"/>
      <c r="BJ798" s="172"/>
      <c r="BK798" s="172"/>
      <c r="BL798" s="172"/>
      <c r="BM798" s="172"/>
      <c r="BN798" s="172"/>
      <c r="BO798" s="172"/>
      <c r="BP798" s="172"/>
      <c r="BQ798" s="172"/>
      <c r="BR798" s="172"/>
      <c r="BS798" s="172"/>
      <c r="BT798" s="172"/>
      <c r="BU798" s="172"/>
      <c r="BV798" s="172"/>
      <c r="BW798" s="172"/>
      <c r="BX798" s="172"/>
      <c r="BY798" s="172"/>
      <c r="BZ798" s="172"/>
      <c r="CA798" s="172"/>
      <c r="CB798" s="172"/>
      <c r="CC798" s="172"/>
      <c r="CD798" s="172"/>
      <c r="CE798" s="172"/>
      <c r="CF798" s="172"/>
      <c r="CG798" s="172"/>
      <c r="CH798" s="172"/>
      <c r="CI798" s="172"/>
      <c r="CJ798" s="172"/>
      <c r="CK798" s="172"/>
      <c r="CL798" s="172"/>
      <c r="CM798" s="172"/>
      <c r="CN798" s="172"/>
      <c r="CO798" s="172"/>
      <c r="CP798" s="172"/>
      <c r="CQ798" s="172"/>
      <c r="CR798" s="172"/>
      <c r="CS798" s="172"/>
      <c r="CT798" s="172"/>
      <c r="CU798" s="172"/>
      <c r="DA798" s="172"/>
      <c r="DG798" s="172"/>
      <c r="DI798" s="172"/>
      <c r="DJ798" s="172"/>
      <c r="DK798" s="172"/>
      <c r="DL798" s="172"/>
      <c r="DM798" s="172"/>
      <c r="DN798" s="172"/>
      <c r="DO798" s="172"/>
      <c r="DP798" s="172"/>
      <c r="DQ798" s="172"/>
      <c r="DR798" s="172"/>
      <c r="DS798" s="172"/>
      <c r="DT798" s="172"/>
      <c r="DU798" s="172"/>
      <c r="DV798" s="172"/>
      <c r="DW798" s="172"/>
      <c r="DX798" s="172"/>
      <c r="DZ798" s="172"/>
      <c r="EA798" s="172"/>
      <c r="EK798" s="172"/>
      <c r="EL798" s="172"/>
      <c r="EM798" s="172"/>
      <c r="EN798" s="172"/>
      <c r="EO798" s="172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  <c r="AMJ798"/>
      <c r="AMK798"/>
      <c r="AML798"/>
      <c r="AMM798"/>
      <c r="AMN798"/>
      <c r="AMO798"/>
      <c r="AMP798"/>
      <c r="AMQ798"/>
      <c r="AMR798"/>
      <c r="AMS798"/>
      <c r="AMT798"/>
      <c r="AMU798"/>
      <c r="AMV798"/>
      <c r="AMW798"/>
      <c r="AMX798"/>
      <c r="AMY798"/>
      <c r="AMZ798"/>
      <c r="ANA798"/>
      <c r="ANB798"/>
      <c r="ANC798"/>
      <c r="AND798"/>
      <c r="ANE798"/>
      <c r="ANF798"/>
      <c r="ANG798"/>
      <c r="ANH798"/>
      <c r="ANI798"/>
      <c r="ANJ798"/>
    </row>
    <row r="799" spans="1:1050" x14ac:dyDescent="0.2">
      <c r="A799" s="694"/>
      <c r="D799" s="172"/>
      <c r="E799" s="172"/>
      <c r="F799" s="172"/>
      <c r="G799" s="172"/>
      <c r="H799" s="172"/>
      <c r="J799" s="172"/>
      <c r="K799" s="172"/>
      <c r="L799" s="172"/>
      <c r="M799" s="172"/>
      <c r="N799" s="172"/>
      <c r="O799" s="172"/>
      <c r="P799" s="172"/>
      <c r="Q799" s="172"/>
      <c r="R799" s="172"/>
      <c r="S799" s="172"/>
      <c r="T799" s="172"/>
      <c r="U799" s="172"/>
      <c r="V799" s="172"/>
      <c r="W799" s="172"/>
      <c r="X799" s="172"/>
      <c r="Y799" s="172"/>
      <c r="Z799" s="172"/>
      <c r="AA799" s="172"/>
      <c r="AB799" s="172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172"/>
      <c r="AO799" s="172"/>
      <c r="AP799" s="172"/>
      <c r="AQ799" s="172"/>
      <c r="AR799" s="172"/>
      <c r="AS799" s="172"/>
      <c r="AT799" s="172"/>
      <c r="AU799" s="172"/>
      <c r="AV799" s="172"/>
      <c r="AW799" s="172"/>
      <c r="AX799" s="172"/>
      <c r="AY799" s="172"/>
      <c r="AZ799" s="172"/>
      <c r="BA799" s="172"/>
      <c r="BB799" s="172"/>
      <c r="BC799" s="172"/>
      <c r="BD799" s="172"/>
      <c r="BE799" s="172"/>
      <c r="BF799" s="172"/>
      <c r="BG799" s="172"/>
      <c r="BH799" s="172"/>
      <c r="BI799" s="172"/>
      <c r="BJ799" s="172"/>
      <c r="BK799" s="172"/>
      <c r="BL799" s="172"/>
      <c r="BM799" s="172"/>
      <c r="BN799" s="172"/>
      <c r="BO799" s="172"/>
      <c r="BP799" s="172"/>
      <c r="BQ799" s="172"/>
      <c r="BR799" s="172"/>
      <c r="BS799" s="172"/>
      <c r="BT799" s="172"/>
      <c r="BU799" s="172"/>
      <c r="BV799" s="172"/>
      <c r="BW799" s="172"/>
      <c r="BX799" s="172"/>
      <c r="BY799" s="172"/>
      <c r="BZ799" s="172"/>
      <c r="CA799" s="172"/>
      <c r="CB799" s="172"/>
      <c r="CC799" s="172"/>
      <c r="CD799" s="172"/>
      <c r="CE799" s="172"/>
      <c r="CF799" s="172"/>
      <c r="CG799" s="172"/>
      <c r="CH799" s="172"/>
      <c r="CI799" s="172"/>
      <c r="CJ799" s="172"/>
      <c r="CK799" s="172"/>
      <c r="CL799" s="172"/>
      <c r="CM799" s="172"/>
      <c r="CN799" s="172"/>
      <c r="CO799" s="172"/>
      <c r="CP799" s="172"/>
      <c r="CQ799" s="172"/>
      <c r="CR799" s="172"/>
      <c r="CS799" s="172"/>
      <c r="CT799" s="172"/>
      <c r="CU799" s="172"/>
      <c r="DA799" s="172"/>
      <c r="DG799" s="172"/>
      <c r="DI799" s="172"/>
      <c r="DJ799" s="172"/>
      <c r="DK799" s="172"/>
      <c r="DL799" s="172"/>
      <c r="DM799" s="172"/>
      <c r="DN799" s="172"/>
      <c r="DO799" s="172"/>
      <c r="DP799" s="172"/>
      <c r="DQ799" s="172"/>
      <c r="DR799" s="172"/>
      <c r="DS799" s="172"/>
      <c r="DT799" s="172"/>
      <c r="DU799" s="172"/>
      <c r="DV799" s="172"/>
      <c r="DW799" s="172"/>
      <c r="DX799" s="172"/>
      <c r="DZ799" s="172"/>
      <c r="EA799" s="172"/>
      <c r="EK799" s="172"/>
      <c r="EL799" s="172"/>
      <c r="EM799" s="172"/>
      <c r="EN799" s="172"/>
      <c r="EO799" s="172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  <c r="AMJ799"/>
      <c r="AMK799"/>
      <c r="AML799"/>
      <c r="AMM799"/>
      <c r="AMN799"/>
      <c r="AMO799"/>
      <c r="AMP799"/>
      <c r="AMQ799"/>
      <c r="AMR799"/>
      <c r="AMS799"/>
      <c r="AMT799"/>
      <c r="AMU799"/>
      <c r="AMV799"/>
      <c r="AMW799"/>
      <c r="AMX799"/>
      <c r="AMY799"/>
      <c r="AMZ799"/>
      <c r="ANA799"/>
      <c r="ANB799"/>
      <c r="ANC799"/>
      <c r="AND799"/>
      <c r="ANE799"/>
      <c r="ANF799"/>
      <c r="ANG799"/>
      <c r="ANH799"/>
      <c r="ANI799"/>
      <c r="ANJ799"/>
    </row>
    <row r="800" spans="1:1050" x14ac:dyDescent="0.2">
      <c r="A800" s="694"/>
      <c r="D800" s="172"/>
      <c r="E800" s="172"/>
      <c r="F800" s="172"/>
      <c r="G800" s="172"/>
      <c r="H800" s="172"/>
      <c r="J800" s="172"/>
      <c r="K800" s="172"/>
      <c r="L800" s="172"/>
      <c r="M800" s="172"/>
      <c r="N800" s="172"/>
      <c r="O800" s="172"/>
      <c r="P800" s="172"/>
      <c r="Q800" s="172"/>
      <c r="R800" s="172"/>
      <c r="S800" s="172"/>
      <c r="T800" s="172"/>
      <c r="U800" s="172"/>
      <c r="V800" s="172"/>
      <c r="W800" s="172"/>
      <c r="X800" s="172"/>
      <c r="Y800" s="172"/>
      <c r="Z800" s="172"/>
      <c r="AA800" s="172"/>
      <c r="AB800" s="172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172"/>
      <c r="AO800" s="172"/>
      <c r="AP800" s="172"/>
      <c r="AQ800" s="172"/>
      <c r="AR800" s="172"/>
      <c r="AS800" s="172"/>
      <c r="AT800" s="172"/>
      <c r="AU800" s="172"/>
      <c r="AV800" s="172"/>
      <c r="AW800" s="172"/>
      <c r="AX800" s="172"/>
      <c r="AY800" s="172"/>
      <c r="AZ800" s="172"/>
      <c r="BA800" s="172"/>
      <c r="BB800" s="172"/>
      <c r="BC800" s="172"/>
      <c r="BD800" s="172"/>
      <c r="BE800" s="172"/>
      <c r="BF800" s="172"/>
      <c r="BG800" s="172"/>
      <c r="BH800" s="172"/>
      <c r="BI800" s="172"/>
      <c r="BJ800" s="172"/>
      <c r="BK800" s="172"/>
      <c r="BL800" s="172"/>
      <c r="BM800" s="172"/>
      <c r="BN800" s="172"/>
      <c r="BO800" s="172"/>
      <c r="BP800" s="172"/>
      <c r="BQ800" s="172"/>
      <c r="BR800" s="172"/>
      <c r="BS800" s="172"/>
      <c r="BT800" s="172"/>
      <c r="BU800" s="172"/>
      <c r="BV800" s="172"/>
      <c r="BW800" s="172"/>
      <c r="BX800" s="172"/>
      <c r="BY800" s="172"/>
      <c r="BZ800" s="172"/>
      <c r="CA800" s="172"/>
      <c r="CB800" s="172"/>
      <c r="CC800" s="172"/>
      <c r="CD800" s="172"/>
      <c r="CE800" s="172"/>
      <c r="CF800" s="172"/>
      <c r="CG800" s="172"/>
      <c r="CH800" s="172"/>
      <c r="CI800" s="172"/>
      <c r="CJ800" s="172"/>
      <c r="CK800" s="172"/>
      <c r="CL800" s="172"/>
      <c r="CM800" s="172"/>
      <c r="CN800" s="172"/>
      <c r="CO800" s="172"/>
      <c r="CP800" s="172"/>
      <c r="CQ800" s="172"/>
      <c r="CR800" s="172"/>
      <c r="CS800" s="172"/>
      <c r="CT800" s="172"/>
      <c r="CU800" s="172"/>
      <c r="DA800" s="172"/>
      <c r="DG800" s="172"/>
      <c r="DI800" s="172"/>
      <c r="DJ800" s="172"/>
      <c r="DK800" s="172"/>
      <c r="DL800" s="172"/>
      <c r="DM800" s="172"/>
      <c r="DN800" s="172"/>
      <c r="DO800" s="172"/>
      <c r="DP800" s="172"/>
      <c r="DQ800" s="172"/>
      <c r="DR800" s="172"/>
      <c r="DS800" s="172"/>
      <c r="DT800" s="172"/>
      <c r="DU800" s="172"/>
      <c r="DV800" s="172"/>
      <c r="DW800" s="172"/>
      <c r="DX800" s="172"/>
      <c r="DZ800" s="172"/>
      <c r="EA800" s="172"/>
      <c r="EK800" s="172"/>
      <c r="EL800" s="172"/>
      <c r="EM800" s="172"/>
      <c r="EN800" s="172"/>
      <c r="EO800" s="172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  <c r="AMJ800"/>
      <c r="AMK800"/>
      <c r="AML800"/>
      <c r="AMM800"/>
      <c r="AMN800"/>
      <c r="AMO800"/>
      <c r="AMP800"/>
      <c r="AMQ800"/>
      <c r="AMR800"/>
      <c r="AMS800"/>
      <c r="AMT800"/>
      <c r="AMU800"/>
      <c r="AMV800"/>
      <c r="AMW800"/>
      <c r="AMX800"/>
      <c r="AMY800"/>
      <c r="AMZ800"/>
      <c r="ANA800"/>
      <c r="ANB800"/>
      <c r="ANC800"/>
      <c r="AND800"/>
      <c r="ANE800"/>
      <c r="ANF800"/>
      <c r="ANG800"/>
      <c r="ANH800"/>
      <c r="ANI800"/>
      <c r="ANJ800"/>
    </row>
    <row r="801" spans="1:1050" x14ac:dyDescent="0.2">
      <c r="A801" s="694"/>
      <c r="D801" s="172"/>
      <c r="E801" s="172"/>
      <c r="F801" s="172"/>
      <c r="G801" s="172"/>
      <c r="H801" s="172"/>
      <c r="J801" s="172"/>
      <c r="K801" s="172"/>
      <c r="L801" s="172"/>
      <c r="M801" s="172"/>
      <c r="N801" s="172"/>
      <c r="O801" s="172"/>
      <c r="P801" s="172"/>
      <c r="Q801" s="172"/>
      <c r="R801" s="172"/>
      <c r="S801" s="172"/>
      <c r="T801" s="172"/>
      <c r="U801" s="172"/>
      <c r="V801" s="172"/>
      <c r="W801" s="172"/>
      <c r="X801" s="172"/>
      <c r="Y801" s="172"/>
      <c r="Z801" s="172"/>
      <c r="AA801" s="172"/>
      <c r="AB801" s="172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172"/>
      <c r="AO801" s="172"/>
      <c r="AP801" s="172"/>
      <c r="AQ801" s="172"/>
      <c r="AR801" s="172"/>
      <c r="AS801" s="172"/>
      <c r="AT801" s="172"/>
      <c r="AU801" s="172"/>
      <c r="AV801" s="172"/>
      <c r="AW801" s="172"/>
      <c r="AX801" s="172"/>
      <c r="AY801" s="172"/>
      <c r="AZ801" s="172"/>
      <c r="BA801" s="172"/>
      <c r="BB801" s="172"/>
      <c r="BC801" s="172"/>
      <c r="BD801" s="172"/>
      <c r="BE801" s="172"/>
      <c r="BF801" s="172"/>
      <c r="BG801" s="172"/>
      <c r="BH801" s="172"/>
      <c r="BI801" s="172"/>
      <c r="BJ801" s="172"/>
      <c r="BK801" s="172"/>
      <c r="BL801" s="172"/>
      <c r="BM801" s="172"/>
      <c r="BN801" s="172"/>
      <c r="BO801" s="172"/>
      <c r="BP801" s="172"/>
      <c r="BQ801" s="172"/>
      <c r="BR801" s="172"/>
      <c r="BS801" s="172"/>
      <c r="BT801" s="172"/>
      <c r="BU801" s="172"/>
      <c r="BV801" s="172"/>
      <c r="BW801" s="172"/>
      <c r="BX801" s="172"/>
      <c r="BY801" s="172"/>
      <c r="BZ801" s="172"/>
      <c r="CA801" s="172"/>
      <c r="CB801" s="172"/>
      <c r="CC801" s="172"/>
      <c r="CD801" s="172"/>
      <c r="CE801" s="172"/>
      <c r="CF801" s="172"/>
      <c r="CG801" s="172"/>
      <c r="CH801" s="172"/>
      <c r="CI801" s="172"/>
      <c r="CJ801" s="172"/>
      <c r="CK801" s="172"/>
      <c r="CL801" s="172"/>
      <c r="CM801" s="172"/>
      <c r="CN801" s="172"/>
      <c r="CO801" s="172"/>
      <c r="CP801" s="172"/>
      <c r="CQ801" s="172"/>
      <c r="CR801" s="172"/>
      <c r="CS801" s="172"/>
      <c r="CT801" s="172"/>
      <c r="CU801" s="172"/>
      <c r="DA801" s="172"/>
      <c r="DG801" s="172"/>
      <c r="DI801" s="172"/>
      <c r="DJ801" s="172"/>
      <c r="DK801" s="172"/>
      <c r="DL801" s="172"/>
      <c r="DM801" s="172"/>
      <c r="DN801" s="172"/>
      <c r="DO801" s="172"/>
      <c r="DP801" s="172"/>
      <c r="DQ801" s="172"/>
      <c r="DR801" s="172"/>
      <c r="DS801" s="172"/>
      <c r="DT801" s="172"/>
      <c r="DU801" s="172"/>
      <c r="DV801" s="172"/>
      <c r="DW801" s="172"/>
      <c r="DX801" s="172"/>
      <c r="DZ801" s="172"/>
      <c r="EA801" s="172"/>
      <c r="EK801" s="172"/>
      <c r="EL801" s="172"/>
      <c r="EM801" s="172"/>
      <c r="EN801" s="172"/>
      <c r="EO801" s="172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  <c r="AMJ801"/>
      <c r="AMK801"/>
      <c r="AML801"/>
      <c r="AMM801"/>
      <c r="AMN801"/>
      <c r="AMO801"/>
      <c r="AMP801"/>
      <c r="AMQ801"/>
      <c r="AMR801"/>
      <c r="AMS801"/>
      <c r="AMT801"/>
      <c r="AMU801"/>
      <c r="AMV801"/>
      <c r="AMW801"/>
      <c r="AMX801"/>
      <c r="AMY801"/>
      <c r="AMZ801"/>
      <c r="ANA801"/>
      <c r="ANB801"/>
      <c r="ANC801"/>
      <c r="AND801"/>
      <c r="ANE801"/>
      <c r="ANF801"/>
      <c r="ANG801"/>
      <c r="ANH801"/>
      <c r="ANI801"/>
      <c r="ANJ801"/>
    </row>
    <row r="802" spans="1:1050" x14ac:dyDescent="0.2">
      <c r="A802" s="694"/>
      <c r="D802" s="172"/>
      <c r="E802" s="172"/>
      <c r="F802" s="172"/>
      <c r="G802" s="172"/>
      <c r="H802" s="172"/>
      <c r="J802" s="172"/>
      <c r="K802" s="172"/>
      <c r="L802" s="172"/>
      <c r="M802" s="172"/>
      <c r="N802" s="172"/>
      <c r="O802" s="172"/>
      <c r="P802" s="172"/>
      <c r="Q802" s="172"/>
      <c r="R802" s="172"/>
      <c r="S802" s="172"/>
      <c r="T802" s="172"/>
      <c r="U802" s="172"/>
      <c r="V802" s="172"/>
      <c r="W802" s="172"/>
      <c r="X802" s="172"/>
      <c r="Y802" s="172"/>
      <c r="Z802" s="172"/>
      <c r="AA802" s="172"/>
      <c r="AB802" s="172"/>
      <c r="AC802" s="172"/>
      <c r="AD802" s="172"/>
      <c r="AE802" s="172"/>
      <c r="AF802" s="172"/>
      <c r="AG802" s="172"/>
      <c r="AH802" s="172"/>
      <c r="AI802" s="172"/>
      <c r="AJ802" s="172"/>
      <c r="AK802" s="172"/>
      <c r="AL802" s="172"/>
      <c r="AM802" s="172"/>
      <c r="AN802" s="172"/>
      <c r="AO802" s="172"/>
      <c r="AP802" s="172"/>
      <c r="AQ802" s="172"/>
      <c r="AR802" s="172"/>
      <c r="AS802" s="172"/>
      <c r="AT802" s="172"/>
      <c r="AU802" s="172"/>
      <c r="AV802" s="172"/>
      <c r="AW802" s="172"/>
      <c r="AX802" s="172"/>
      <c r="AY802" s="172"/>
      <c r="AZ802" s="172"/>
      <c r="BA802" s="172"/>
      <c r="BB802" s="172"/>
      <c r="BC802" s="172"/>
      <c r="BD802" s="172"/>
      <c r="BE802" s="172"/>
      <c r="BF802" s="172"/>
      <c r="BG802" s="172"/>
      <c r="BH802" s="172"/>
      <c r="BI802" s="172"/>
      <c r="BJ802" s="172"/>
      <c r="BK802" s="172"/>
      <c r="BL802" s="172"/>
      <c r="BM802" s="172"/>
      <c r="BN802" s="172"/>
      <c r="BO802" s="172"/>
      <c r="BP802" s="172"/>
      <c r="BQ802" s="172"/>
      <c r="BR802" s="172"/>
      <c r="BS802" s="172"/>
      <c r="BT802" s="172"/>
      <c r="BU802" s="172"/>
      <c r="BV802" s="172"/>
      <c r="BW802" s="172"/>
      <c r="BX802" s="172"/>
      <c r="BY802" s="172"/>
      <c r="BZ802" s="172"/>
      <c r="CA802" s="172"/>
      <c r="CB802" s="172"/>
      <c r="CC802" s="172"/>
      <c r="CD802" s="172"/>
      <c r="CE802" s="172"/>
      <c r="CF802" s="172"/>
      <c r="CG802" s="172"/>
      <c r="CH802" s="172"/>
      <c r="CI802" s="172"/>
      <c r="CJ802" s="172"/>
      <c r="CK802" s="172"/>
      <c r="CL802" s="172"/>
      <c r="CM802" s="172"/>
      <c r="CN802" s="172"/>
      <c r="CO802" s="172"/>
      <c r="CP802" s="172"/>
      <c r="CQ802" s="172"/>
      <c r="CR802" s="172"/>
      <c r="CS802" s="172"/>
      <c r="CT802" s="172"/>
      <c r="CU802" s="172"/>
      <c r="DA802" s="172"/>
      <c r="DG802" s="172"/>
      <c r="DI802" s="172"/>
      <c r="DJ802" s="172"/>
      <c r="DK802" s="172"/>
      <c r="DL802" s="172"/>
      <c r="DM802" s="172"/>
      <c r="DN802" s="172"/>
      <c r="DO802" s="172"/>
      <c r="DP802" s="172"/>
      <c r="DQ802" s="172"/>
      <c r="DR802" s="172"/>
      <c r="DS802" s="172"/>
      <c r="DT802" s="172"/>
      <c r="DU802" s="172"/>
      <c r="DV802" s="172"/>
      <c r="DW802" s="172"/>
      <c r="DX802" s="172"/>
      <c r="DZ802" s="172"/>
      <c r="EA802" s="172"/>
      <c r="EK802" s="172"/>
      <c r="EL802" s="172"/>
      <c r="EM802" s="172"/>
      <c r="EN802" s="172"/>
      <c r="EO802" s="17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  <c r="AMJ802"/>
      <c r="AMK802"/>
      <c r="AML802"/>
      <c r="AMM802"/>
      <c r="AMN802"/>
      <c r="AMO802"/>
      <c r="AMP802"/>
      <c r="AMQ802"/>
      <c r="AMR802"/>
      <c r="AMS802"/>
      <c r="AMT802"/>
      <c r="AMU802"/>
      <c r="AMV802"/>
      <c r="AMW802"/>
      <c r="AMX802"/>
      <c r="AMY802"/>
      <c r="AMZ802"/>
      <c r="ANA802"/>
      <c r="ANB802"/>
      <c r="ANC802"/>
      <c r="AND802"/>
      <c r="ANE802"/>
      <c r="ANF802"/>
      <c r="ANG802"/>
      <c r="ANH802"/>
      <c r="ANI802"/>
      <c r="ANJ802"/>
    </row>
    <row r="803" spans="1:1050" x14ac:dyDescent="0.2">
      <c r="A803" s="694"/>
      <c r="D803" s="172"/>
      <c r="E803" s="172"/>
      <c r="F803" s="172"/>
      <c r="G803" s="172"/>
      <c r="H803" s="172"/>
      <c r="J803" s="172"/>
      <c r="K803" s="172"/>
      <c r="L803" s="172"/>
      <c r="M803" s="172"/>
      <c r="N803" s="172"/>
      <c r="O803" s="172"/>
      <c r="P803" s="172"/>
      <c r="Q803" s="172"/>
      <c r="R803" s="172"/>
      <c r="S803" s="172"/>
      <c r="T803" s="172"/>
      <c r="U803" s="172"/>
      <c r="V803" s="172"/>
      <c r="W803" s="172"/>
      <c r="X803" s="172"/>
      <c r="Y803" s="172"/>
      <c r="Z803" s="172"/>
      <c r="AA803" s="172"/>
      <c r="AB803" s="172"/>
      <c r="AC803" s="172"/>
      <c r="AD803" s="172"/>
      <c r="AE803" s="172"/>
      <c r="AF803" s="172"/>
      <c r="AG803" s="172"/>
      <c r="AH803" s="172"/>
      <c r="AI803" s="172"/>
      <c r="AJ803" s="172"/>
      <c r="AK803" s="172"/>
      <c r="AL803" s="172"/>
      <c r="AM803" s="172"/>
      <c r="AN803" s="172"/>
      <c r="AO803" s="172"/>
      <c r="AP803" s="172"/>
      <c r="AQ803" s="172"/>
      <c r="AR803" s="172"/>
      <c r="AS803" s="172"/>
      <c r="AT803" s="172"/>
      <c r="AU803" s="172"/>
      <c r="AV803" s="172"/>
      <c r="AW803" s="172"/>
      <c r="AX803" s="172"/>
      <c r="AY803" s="172"/>
      <c r="AZ803" s="172"/>
      <c r="BA803" s="172"/>
      <c r="BB803" s="172"/>
      <c r="BC803" s="172"/>
      <c r="BD803" s="172"/>
      <c r="BE803" s="172"/>
      <c r="BF803" s="172"/>
      <c r="BG803" s="172"/>
      <c r="BH803" s="172"/>
      <c r="BI803" s="172"/>
      <c r="BJ803" s="172"/>
      <c r="BK803" s="172"/>
      <c r="BL803" s="172"/>
      <c r="BM803" s="172"/>
      <c r="BN803" s="172"/>
      <c r="BO803" s="172"/>
      <c r="BP803" s="172"/>
      <c r="BQ803" s="172"/>
      <c r="BR803" s="172"/>
      <c r="BS803" s="172"/>
      <c r="BT803" s="172"/>
      <c r="BU803" s="172"/>
      <c r="BV803" s="172"/>
      <c r="BW803" s="172"/>
      <c r="BX803" s="172"/>
      <c r="BY803" s="172"/>
      <c r="BZ803" s="172"/>
      <c r="CA803" s="172"/>
      <c r="CB803" s="172"/>
      <c r="CC803" s="172"/>
      <c r="CD803" s="172"/>
      <c r="CE803" s="172"/>
      <c r="CF803" s="172"/>
      <c r="CG803" s="172"/>
      <c r="CH803" s="172"/>
      <c r="CI803" s="172"/>
      <c r="CJ803" s="172"/>
      <c r="CK803" s="172"/>
      <c r="CL803" s="172"/>
      <c r="CM803" s="172"/>
      <c r="CN803" s="172"/>
      <c r="CO803" s="172"/>
      <c r="CP803" s="172"/>
      <c r="CQ803" s="172"/>
      <c r="CR803" s="172"/>
      <c r="CS803" s="172"/>
      <c r="CT803" s="172"/>
      <c r="CU803" s="172"/>
      <c r="DA803" s="172"/>
      <c r="DG803" s="172"/>
      <c r="DI803" s="172"/>
      <c r="DJ803" s="172"/>
      <c r="DK803" s="172"/>
      <c r="DL803" s="172"/>
      <c r="DM803" s="172"/>
      <c r="DN803" s="172"/>
      <c r="DO803" s="172"/>
      <c r="DP803" s="172"/>
      <c r="DQ803" s="172"/>
      <c r="DR803" s="172"/>
      <c r="DS803" s="172"/>
      <c r="DT803" s="172"/>
      <c r="DU803" s="172"/>
      <c r="DV803" s="172"/>
      <c r="DW803" s="172"/>
      <c r="DX803" s="172"/>
      <c r="DZ803" s="172"/>
      <c r="EA803" s="172"/>
      <c r="EK803" s="172"/>
      <c r="EL803" s="172"/>
      <c r="EM803" s="172"/>
      <c r="EN803" s="172"/>
      <c r="EO803" s="172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  <c r="AMJ803"/>
      <c r="AMK803"/>
      <c r="AML803"/>
      <c r="AMM803"/>
      <c r="AMN803"/>
      <c r="AMO803"/>
      <c r="AMP803"/>
      <c r="AMQ803"/>
      <c r="AMR803"/>
      <c r="AMS803"/>
      <c r="AMT803"/>
      <c r="AMU803"/>
      <c r="AMV803"/>
      <c r="AMW803"/>
      <c r="AMX803"/>
      <c r="AMY803"/>
      <c r="AMZ803"/>
      <c r="ANA803"/>
      <c r="ANB803"/>
      <c r="ANC803"/>
      <c r="AND803"/>
      <c r="ANE803"/>
      <c r="ANF803"/>
      <c r="ANG803"/>
      <c r="ANH803"/>
      <c r="ANI803"/>
      <c r="ANJ803"/>
    </row>
    <row r="804" spans="1:1050" x14ac:dyDescent="0.2">
      <c r="A804" s="694"/>
      <c r="D804" s="172"/>
      <c r="E804" s="172"/>
      <c r="F804" s="172"/>
      <c r="G804" s="172"/>
      <c r="H804" s="172"/>
      <c r="J804" s="172"/>
      <c r="K804" s="172"/>
      <c r="L804" s="172"/>
      <c r="M804" s="172"/>
      <c r="N804" s="172"/>
      <c r="O804" s="172"/>
      <c r="P804" s="172"/>
      <c r="Q804" s="172"/>
      <c r="R804" s="172"/>
      <c r="S804" s="172"/>
      <c r="T804" s="172"/>
      <c r="U804" s="172"/>
      <c r="V804" s="172"/>
      <c r="W804" s="172"/>
      <c r="X804" s="172"/>
      <c r="Y804" s="172"/>
      <c r="Z804" s="172"/>
      <c r="AA804" s="172"/>
      <c r="AB804" s="172"/>
      <c r="AC804" s="172"/>
      <c r="AD804" s="172"/>
      <c r="AE804" s="172"/>
      <c r="AF804" s="172"/>
      <c r="AG804" s="172"/>
      <c r="AH804" s="172"/>
      <c r="AI804" s="172"/>
      <c r="AJ804" s="172"/>
      <c r="AK804" s="172"/>
      <c r="AL804" s="172"/>
      <c r="AM804" s="172"/>
      <c r="AN804" s="172"/>
      <c r="AO804" s="172"/>
      <c r="AP804" s="172"/>
      <c r="AQ804" s="172"/>
      <c r="AR804" s="172"/>
      <c r="AS804" s="172"/>
      <c r="AT804" s="172"/>
      <c r="AU804" s="172"/>
      <c r="AV804" s="172"/>
      <c r="AW804" s="172"/>
      <c r="AX804" s="172"/>
      <c r="AY804" s="172"/>
      <c r="AZ804" s="172"/>
      <c r="BA804" s="172"/>
      <c r="BB804" s="172"/>
      <c r="BC804" s="172"/>
      <c r="BD804" s="172"/>
      <c r="BE804" s="172"/>
      <c r="BF804" s="172"/>
      <c r="BG804" s="172"/>
      <c r="BH804" s="172"/>
      <c r="BI804" s="172"/>
      <c r="BJ804" s="172"/>
      <c r="BK804" s="172"/>
      <c r="BL804" s="172"/>
      <c r="BM804" s="172"/>
      <c r="BN804" s="172"/>
      <c r="BO804" s="172"/>
      <c r="BP804" s="172"/>
      <c r="BQ804" s="172"/>
      <c r="BR804" s="172"/>
      <c r="BS804" s="172"/>
      <c r="BT804" s="172"/>
      <c r="BU804" s="172"/>
      <c r="BV804" s="172"/>
      <c r="BW804" s="172"/>
      <c r="BX804" s="172"/>
      <c r="BY804" s="172"/>
      <c r="BZ804" s="172"/>
      <c r="CA804" s="172"/>
      <c r="CB804" s="172"/>
      <c r="CC804" s="172"/>
      <c r="CD804" s="172"/>
      <c r="CE804" s="172"/>
      <c r="CF804" s="172"/>
      <c r="CG804" s="172"/>
      <c r="CH804" s="172"/>
      <c r="CI804" s="172"/>
      <c r="CJ804" s="172"/>
      <c r="CK804" s="172"/>
      <c r="CL804" s="172"/>
      <c r="CM804" s="172"/>
      <c r="CN804" s="172"/>
      <c r="CO804" s="172"/>
      <c r="CP804" s="172"/>
      <c r="CQ804" s="172"/>
      <c r="CR804" s="172"/>
      <c r="CS804" s="172"/>
      <c r="CT804" s="172"/>
      <c r="CU804" s="172"/>
      <c r="DA804" s="172"/>
      <c r="DG804" s="172"/>
      <c r="DI804" s="172"/>
      <c r="DJ804" s="172"/>
      <c r="DK804" s="172"/>
      <c r="DL804" s="172"/>
      <c r="DM804" s="172"/>
      <c r="DN804" s="172"/>
      <c r="DO804" s="172"/>
      <c r="DP804" s="172"/>
      <c r="DQ804" s="172"/>
      <c r="DR804" s="172"/>
      <c r="DS804" s="172"/>
      <c r="DT804" s="172"/>
      <c r="DU804" s="172"/>
      <c r="DV804" s="172"/>
      <c r="DW804" s="172"/>
      <c r="DX804" s="172"/>
      <c r="DZ804" s="172"/>
      <c r="EA804" s="172"/>
      <c r="EK804" s="172"/>
      <c r="EL804" s="172"/>
      <c r="EM804" s="172"/>
      <c r="EN804" s="172"/>
      <c r="EO804" s="172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  <c r="AMJ804"/>
      <c r="AMK804"/>
      <c r="AML804"/>
      <c r="AMM804"/>
      <c r="AMN804"/>
      <c r="AMO804"/>
      <c r="AMP804"/>
      <c r="AMQ804"/>
      <c r="AMR804"/>
      <c r="AMS804"/>
      <c r="AMT804"/>
      <c r="AMU804"/>
      <c r="AMV804"/>
      <c r="AMW804"/>
      <c r="AMX804"/>
      <c r="AMY804"/>
      <c r="AMZ804"/>
      <c r="ANA804"/>
      <c r="ANB804"/>
      <c r="ANC804"/>
      <c r="AND804"/>
      <c r="ANE804"/>
      <c r="ANF804"/>
      <c r="ANG804"/>
      <c r="ANH804"/>
      <c r="ANI804"/>
      <c r="ANJ804"/>
    </row>
    <row r="805" spans="1:1050" x14ac:dyDescent="0.2">
      <c r="A805" s="694"/>
      <c r="D805" s="172"/>
      <c r="E805" s="172"/>
      <c r="F805" s="172"/>
      <c r="G805" s="172"/>
      <c r="H805" s="172"/>
      <c r="J805" s="172"/>
      <c r="K805" s="172"/>
      <c r="L805" s="172"/>
      <c r="M805" s="172"/>
      <c r="N805" s="172"/>
      <c r="O805" s="172"/>
      <c r="P805" s="172"/>
      <c r="Q805" s="172"/>
      <c r="R805" s="172"/>
      <c r="S805" s="172"/>
      <c r="T805" s="172"/>
      <c r="U805" s="172"/>
      <c r="V805" s="172"/>
      <c r="W805" s="172"/>
      <c r="X805" s="172"/>
      <c r="Y805" s="172"/>
      <c r="Z805" s="172"/>
      <c r="AA805" s="172"/>
      <c r="AB805" s="172"/>
      <c r="AC805" s="172"/>
      <c r="AD805" s="172"/>
      <c r="AE805" s="172"/>
      <c r="AF805" s="172"/>
      <c r="AG805" s="172"/>
      <c r="AH805" s="172"/>
      <c r="AI805" s="172"/>
      <c r="AJ805" s="172"/>
      <c r="AK805" s="172"/>
      <c r="AL805" s="172"/>
      <c r="AM805" s="172"/>
      <c r="AN805" s="172"/>
      <c r="AO805" s="172"/>
      <c r="AP805" s="172"/>
      <c r="AQ805" s="172"/>
      <c r="AR805" s="172"/>
      <c r="AS805" s="172"/>
      <c r="AT805" s="172"/>
      <c r="AU805" s="172"/>
      <c r="AV805" s="172"/>
      <c r="AW805" s="172"/>
      <c r="AX805" s="172"/>
      <c r="AY805" s="172"/>
      <c r="AZ805" s="172"/>
      <c r="BA805" s="172"/>
      <c r="BB805" s="172"/>
      <c r="BC805" s="172"/>
      <c r="BD805" s="172"/>
      <c r="BE805" s="172"/>
      <c r="BF805" s="172"/>
      <c r="BG805" s="172"/>
      <c r="BH805" s="172"/>
      <c r="BI805" s="172"/>
      <c r="BJ805" s="172"/>
      <c r="BK805" s="172"/>
      <c r="BL805" s="172"/>
      <c r="BM805" s="172"/>
      <c r="BN805" s="172"/>
      <c r="BO805" s="172"/>
      <c r="BP805" s="172"/>
      <c r="BQ805" s="172"/>
      <c r="BR805" s="172"/>
      <c r="BS805" s="172"/>
      <c r="BT805" s="172"/>
      <c r="BU805" s="172"/>
      <c r="BV805" s="172"/>
      <c r="BW805" s="172"/>
      <c r="BX805" s="172"/>
      <c r="BY805" s="172"/>
      <c r="BZ805" s="172"/>
      <c r="CA805" s="172"/>
      <c r="CB805" s="172"/>
      <c r="CC805" s="172"/>
      <c r="CD805" s="172"/>
      <c r="CE805" s="172"/>
      <c r="CF805" s="172"/>
      <c r="CG805" s="172"/>
      <c r="CH805" s="172"/>
      <c r="CI805" s="172"/>
      <c r="CJ805" s="172"/>
      <c r="CK805" s="172"/>
      <c r="CL805" s="172"/>
      <c r="CM805" s="172"/>
      <c r="CN805" s="172"/>
      <c r="CO805" s="172"/>
      <c r="CP805" s="172"/>
      <c r="CQ805" s="172"/>
      <c r="CR805" s="172"/>
      <c r="CS805" s="172"/>
      <c r="CT805" s="172"/>
      <c r="CU805" s="172"/>
      <c r="DA805" s="172"/>
      <c r="DG805" s="172"/>
      <c r="DI805" s="172"/>
      <c r="DJ805" s="172"/>
      <c r="DK805" s="172"/>
      <c r="DL805" s="172"/>
      <c r="DM805" s="172"/>
      <c r="DN805" s="172"/>
      <c r="DO805" s="172"/>
      <c r="DP805" s="172"/>
      <c r="DQ805" s="172"/>
      <c r="DR805" s="172"/>
      <c r="DS805" s="172"/>
      <c r="DT805" s="172"/>
      <c r="DU805" s="172"/>
      <c r="DV805" s="172"/>
      <c r="DW805" s="172"/>
      <c r="DX805" s="172"/>
      <c r="DZ805" s="172"/>
      <c r="EA805" s="172"/>
      <c r="EK805" s="172"/>
      <c r="EL805" s="172"/>
      <c r="EM805" s="172"/>
      <c r="EN805" s="172"/>
      <c r="EO805" s="172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  <c r="AMJ805"/>
      <c r="AMK805"/>
      <c r="AML805"/>
      <c r="AMM805"/>
      <c r="AMN805"/>
      <c r="AMO805"/>
      <c r="AMP805"/>
      <c r="AMQ805"/>
      <c r="AMR805"/>
      <c r="AMS805"/>
      <c r="AMT805"/>
      <c r="AMU805"/>
      <c r="AMV805"/>
      <c r="AMW805"/>
      <c r="AMX805"/>
      <c r="AMY805"/>
      <c r="AMZ805"/>
      <c r="ANA805"/>
      <c r="ANB805"/>
      <c r="ANC805"/>
      <c r="AND805"/>
      <c r="ANE805"/>
      <c r="ANF805"/>
      <c r="ANG805"/>
      <c r="ANH805"/>
      <c r="ANI805"/>
      <c r="ANJ805"/>
    </row>
    <row r="806" spans="1:1050" x14ac:dyDescent="0.2">
      <c r="A806" s="694"/>
      <c r="D806" s="172"/>
      <c r="E806" s="172"/>
      <c r="F806" s="172"/>
      <c r="G806" s="172"/>
      <c r="H806" s="172"/>
      <c r="J806" s="172"/>
      <c r="K806" s="172"/>
      <c r="L806" s="172"/>
      <c r="M806" s="172"/>
      <c r="N806" s="172"/>
      <c r="O806" s="172"/>
      <c r="P806" s="172"/>
      <c r="Q806" s="172"/>
      <c r="R806" s="172"/>
      <c r="S806" s="172"/>
      <c r="T806" s="172"/>
      <c r="U806" s="172"/>
      <c r="V806" s="172"/>
      <c r="W806" s="172"/>
      <c r="X806" s="172"/>
      <c r="Y806" s="172"/>
      <c r="Z806" s="172"/>
      <c r="AA806" s="172"/>
      <c r="AB806" s="172"/>
      <c r="AC806" s="172"/>
      <c r="AD806" s="172"/>
      <c r="AE806" s="172"/>
      <c r="AF806" s="172"/>
      <c r="AG806" s="172"/>
      <c r="AH806" s="172"/>
      <c r="AI806" s="172"/>
      <c r="AJ806" s="172"/>
      <c r="AK806" s="172"/>
      <c r="AL806" s="172"/>
      <c r="AM806" s="172"/>
      <c r="AN806" s="172"/>
      <c r="AO806" s="172"/>
      <c r="AP806" s="172"/>
      <c r="AQ806" s="172"/>
      <c r="AR806" s="172"/>
      <c r="AS806" s="172"/>
      <c r="AT806" s="172"/>
      <c r="AU806" s="172"/>
      <c r="AV806" s="172"/>
      <c r="AW806" s="172"/>
      <c r="AX806" s="172"/>
      <c r="AY806" s="172"/>
      <c r="AZ806" s="172"/>
      <c r="BA806" s="172"/>
      <c r="BB806" s="172"/>
      <c r="BC806" s="172"/>
      <c r="BD806" s="172"/>
      <c r="BE806" s="172"/>
      <c r="BF806" s="172"/>
      <c r="BG806" s="172"/>
      <c r="BH806" s="172"/>
      <c r="BI806" s="172"/>
      <c r="BJ806" s="172"/>
      <c r="BK806" s="172"/>
      <c r="BL806" s="172"/>
      <c r="BM806" s="172"/>
      <c r="BN806" s="172"/>
      <c r="BO806" s="172"/>
      <c r="BP806" s="172"/>
      <c r="BQ806" s="172"/>
      <c r="BR806" s="172"/>
      <c r="BS806" s="172"/>
      <c r="BT806" s="172"/>
      <c r="BU806" s="172"/>
      <c r="BV806" s="172"/>
      <c r="BW806" s="172"/>
      <c r="BX806" s="172"/>
      <c r="BY806" s="172"/>
      <c r="BZ806" s="172"/>
      <c r="CA806" s="172"/>
      <c r="CB806" s="172"/>
      <c r="CC806" s="172"/>
      <c r="CD806" s="172"/>
      <c r="CE806" s="172"/>
      <c r="CF806" s="172"/>
      <c r="CG806" s="172"/>
      <c r="CH806" s="172"/>
      <c r="CI806" s="172"/>
      <c r="CJ806" s="172"/>
      <c r="CK806" s="172"/>
      <c r="CL806" s="172"/>
      <c r="CM806" s="172"/>
      <c r="CN806" s="172"/>
      <c r="CO806" s="172"/>
      <c r="CP806" s="172"/>
      <c r="CQ806" s="172"/>
      <c r="CR806" s="172"/>
      <c r="CS806" s="172"/>
      <c r="CT806" s="172"/>
      <c r="CU806" s="172"/>
      <c r="DA806" s="172"/>
      <c r="DG806" s="172"/>
      <c r="DI806" s="172"/>
      <c r="DJ806" s="172"/>
      <c r="DK806" s="172"/>
      <c r="DL806" s="172"/>
      <c r="DM806" s="172"/>
      <c r="DN806" s="172"/>
      <c r="DO806" s="172"/>
      <c r="DP806" s="172"/>
      <c r="DQ806" s="172"/>
      <c r="DR806" s="172"/>
      <c r="DS806" s="172"/>
      <c r="DT806" s="172"/>
      <c r="DU806" s="172"/>
      <c r="DV806" s="172"/>
      <c r="DW806" s="172"/>
      <c r="DX806" s="172"/>
      <c r="DZ806" s="172"/>
      <c r="EA806" s="172"/>
      <c r="EK806" s="172"/>
      <c r="EL806" s="172"/>
      <c r="EM806" s="172"/>
      <c r="EN806" s="172"/>
      <c r="EO806" s="172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  <c r="AMJ806"/>
      <c r="AMK806"/>
      <c r="AML806"/>
      <c r="AMM806"/>
      <c r="AMN806"/>
      <c r="AMO806"/>
      <c r="AMP806"/>
      <c r="AMQ806"/>
      <c r="AMR806"/>
      <c r="AMS806"/>
      <c r="AMT806"/>
      <c r="AMU806"/>
      <c r="AMV806"/>
      <c r="AMW806"/>
      <c r="AMX806"/>
      <c r="AMY806"/>
      <c r="AMZ806"/>
      <c r="ANA806"/>
      <c r="ANB806"/>
      <c r="ANC806"/>
      <c r="AND806"/>
      <c r="ANE806"/>
      <c r="ANF806"/>
      <c r="ANG806"/>
      <c r="ANH806"/>
      <c r="ANI806"/>
      <c r="ANJ806"/>
    </row>
    <row r="807" spans="1:1050" x14ac:dyDescent="0.2">
      <c r="A807" s="694"/>
      <c r="D807" s="172"/>
      <c r="E807" s="172"/>
      <c r="F807" s="172"/>
      <c r="G807" s="172"/>
      <c r="H807" s="172"/>
      <c r="J807" s="172"/>
      <c r="K807" s="172"/>
      <c r="L807" s="172"/>
      <c r="M807" s="172"/>
      <c r="N807" s="172"/>
      <c r="O807" s="172"/>
      <c r="P807" s="172"/>
      <c r="Q807" s="172"/>
      <c r="R807" s="172"/>
      <c r="S807" s="172"/>
      <c r="T807" s="172"/>
      <c r="U807" s="172"/>
      <c r="V807" s="172"/>
      <c r="W807" s="172"/>
      <c r="X807" s="172"/>
      <c r="Y807" s="172"/>
      <c r="Z807" s="172"/>
      <c r="AA807" s="172"/>
      <c r="AB807" s="172"/>
      <c r="AC807" s="172"/>
      <c r="AD807" s="172"/>
      <c r="AE807" s="172"/>
      <c r="AF807" s="172"/>
      <c r="AG807" s="172"/>
      <c r="AH807" s="172"/>
      <c r="AI807" s="172"/>
      <c r="AJ807" s="172"/>
      <c r="AK807" s="172"/>
      <c r="AL807" s="172"/>
      <c r="AM807" s="172"/>
      <c r="AN807" s="172"/>
      <c r="AO807" s="172"/>
      <c r="AP807" s="172"/>
      <c r="AQ807" s="172"/>
      <c r="AR807" s="172"/>
      <c r="AS807" s="172"/>
      <c r="AT807" s="172"/>
      <c r="AU807" s="172"/>
      <c r="AV807" s="172"/>
      <c r="AW807" s="172"/>
      <c r="AX807" s="172"/>
      <c r="AY807" s="172"/>
      <c r="AZ807" s="172"/>
      <c r="BA807" s="172"/>
      <c r="BB807" s="172"/>
      <c r="BC807" s="172"/>
      <c r="BD807" s="172"/>
      <c r="BE807" s="172"/>
      <c r="BF807" s="172"/>
      <c r="BG807" s="172"/>
      <c r="BH807" s="172"/>
      <c r="BI807" s="172"/>
      <c r="BJ807" s="172"/>
      <c r="BK807" s="172"/>
      <c r="BL807" s="172"/>
      <c r="BM807" s="172"/>
      <c r="BN807" s="172"/>
      <c r="BO807" s="172"/>
      <c r="BP807" s="172"/>
      <c r="BQ807" s="172"/>
      <c r="BR807" s="172"/>
      <c r="BS807" s="172"/>
      <c r="BT807" s="172"/>
      <c r="BU807" s="172"/>
      <c r="BV807" s="172"/>
      <c r="BW807" s="172"/>
      <c r="BX807" s="172"/>
      <c r="BY807" s="172"/>
      <c r="BZ807" s="172"/>
      <c r="CA807" s="172"/>
      <c r="CB807" s="172"/>
      <c r="CC807" s="172"/>
      <c r="CD807" s="172"/>
      <c r="CE807" s="172"/>
      <c r="CF807" s="172"/>
      <c r="CG807" s="172"/>
      <c r="CH807" s="172"/>
      <c r="CI807" s="172"/>
      <c r="CJ807" s="172"/>
      <c r="CK807" s="172"/>
      <c r="CL807" s="172"/>
      <c r="CM807" s="172"/>
      <c r="CN807" s="172"/>
      <c r="CO807" s="172"/>
      <c r="CP807" s="172"/>
      <c r="CQ807" s="172"/>
      <c r="CR807" s="172"/>
      <c r="CS807" s="172"/>
      <c r="CT807" s="172"/>
      <c r="CU807" s="172"/>
      <c r="DA807" s="172"/>
      <c r="DG807" s="172"/>
      <c r="DI807" s="172"/>
      <c r="DJ807" s="172"/>
      <c r="DK807" s="172"/>
      <c r="DL807" s="172"/>
      <c r="DM807" s="172"/>
      <c r="DN807" s="172"/>
      <c r="DO807" s="172"/>
      <c r="DP807" s="172"/>
      <c r="DQ807" s="172"/>
      <c r="DR807" s="172"/>
      <c r="DS807" s="172"/>
      <c r="DT807" s="172"/>
      <c r="DU807" s="172"/>
      <c r="DV807" s="172"/>
      <c r="DW807" s="172"/>
      <c r="DX807" s="172"/>
      <c r="DZ807" s="172"/>
      <c r="EA807" s="172"/>
      <c r="EK807" s="172"/>
      <c r="EL807" s="172"/>
      <c r="EM807" s="172"/>
      <c r="EN807" s="172"/>
      <c r="EO807" s="172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  <c r="AMJ807"/>
      <c r="AMK807"/>
      <c r="AML807"/>
      <c r="AMM807"/>
      <c r="AMN807"/>
      <c r="AMO807"/>
      <c r="AMP807"/>
      <c r="AMQ807"/>
      <c r="AMR807"/>
      <c r="AMS807"/>
      <c r="AMT807"/>
      <c r="AMU807"/>
      <c r="AMV807"/>
      <c r="AMW807"/>
      <c r="AMX807"/>
      <c r="AMY807"/>
      <c r="AMZ807"/>
      <c r="ANA807"/>
      <c r="ANB807"/>
      <c r="ANC807"/>
      <c r="AND807"/>
      <c r="ANE807"/>
      <c r="ANF807"/>
      <c r="ANG807"/>
      <c r="ANH807"/>
      <c r="ANI807"/>
      <c r="ANJ807"/>
    </row>
    <row r="808" spans="1:1050" x14ac:dyDescent="0.2">
      <c r="A808" s="694"/>
      <c r="D808" s="172"/>
      <c r="E808" s="172"/>
      <c r="F808" s="172"/>
      <c r="G808" s="172"/>
      <c r="H808" s="172"/>
      <c r="J808" s="172"/>
      <c r="K808" s="172"/>
      <c r="L808" s="172"/>
      <c r="M808" s="172"/>
      <c r="N808" s="172"/>
      <c r="O808" s="172"/>
      <c r="P808" s="172"/>
      <c r="Q808" s="172"/>
      <c r="R808" s="172"/>
      <c r="S808" s="172"/>
      <c r="T808" s="172"/>
      <c r="U808" s="172"/>
      <c r="V808" s="172"/>
      <c r="W808" s="172"/>
      <c r="X808" s="172"/>
      <c r="Y808" s="172"/>
      <c r="Z808" s="172"/>
      <c r="AA808" s="172"/>
      <c r="AB808" s="172"/>
      <c r="AC808" s="172"/>
      <c r="AD808" s="172"/>
      <c r="AE808" s="172"/>
      <c r="AF808" s="172"/>
      <c r="AG808" s="172"/>
      <c r="AH808" s="172"/>
      <c r="AI808" s="172"/>
      <c r="AJ808" s="172"/>
      <c r="AK808" s="172"/>
      <c r="AL808" s="172"/>
      <c r="AM808" s="172"/>
      <c r="AN808" s="172"/>
      <c r="AO808" s="172"/>
      <c r="AP808" s="172"/>
      <c r="AQ808" s="172"/>
      <c r="AR808" s="172"/>
      <c r="AS808" s="172"/>
      <c r="AT808" s="172"/>
      <c r="AU808" s="172"/>
      <c r="AV808" s="172"/>
      <c r="AW808" s="172"/>
      <c r="AX808" s="172"/>
      <c r="AY808" s="172"/>
      <c r="AZ808" s="172"/>
      <c r="BA808" s="172"/>
      <c r="BB808" s="172"/>
      <c r="BC808" s="172"/>
      <c r="BD808" s="172"/>
      <c r="BE808" s="172"/>
      <c r="BF808" s="172"/>
      <c r="BG808" s="172"/>
      <c r="BH808" s="172"/>
      <c r="BI808" s="172"/>
      <c r="BJ808" s="172"/>
      <c r="BK808" s="172"/>
      <c r="BL808" s="172"/>
      <c r="BM808" s="172"/>
      <c r="BN808" s="172"/>
      <c r="BO808" s="172"/>
      <c r="BP808" s="172"/>
      <c r="BQ808" s="172"/>
      <c r="BR808" s="172"/>
      <c r="BS808" s="172"/>
      <c r="BT808" s="172"/>
      <c r="BU808" s="172"/>
      <c r="BV808" s="172"/>
      <c r="BW808" s="172"/>
      <c r="BX808" s="172"/>
      <c r="BY808" s="172"/>
      <c r="BZ808" s="172"/>
      <c r="CA808" s="172"/>
      <c r="CB808" s="172"/>
      <c r="CC808" s="172"/>
      <c r="CD808" s="172"/>
      <c r="CE808" s="172"/>
      <c r="CF808" s="172"/>
      <c r="CG808" s="172"/>
      <c r="CH808" s="172"/>
      <c r="CI808" s="172"/>
      <c r="CJ808" s="172"/>
      <c r="CK808" s="172"/>
      <c r="CL808" s="172"/>
      <c r="CM808" s="172"/>
      <c r="CN808" s="172"/>
      <c r="CO808" s="172"/>
      <c r="CP808" s="172"/>
      <c r="CQ808" s="172"/>
      <c r="CR808" s="172"/>
      <c r="CS808" s="172"/>
      <c r="CT808" s="172"/>
      <c r="CU808" s="172"/>
      <c r="DA808" s="172"/>
      <c r="DG808" s="172"/>
      <c r="DI808" s="172"/>
      <c r="DJ808" s="172"/>
      <c r="DK808" s="172"/>
      <c r="DL808" s="172"/>
      <c r="DM808" s="172"/>
      <c r="DN808" s="172"/>
      <c r="DO808" s="172"/>
      <c r="DP808" s="172"/>
      <c r="DQ808" s="172"/>
      <c r="DR808" s="172"/>
      <c r="DS808" s="172"/>
      <c r="DT808" s="172"/>
      <c r="DU808" s="172"/>
      <c r="DV808" s="172"/>
      <c r="DW808" s="172"/>
      <c r="DX808" s="172"/>
      <c r="DZ808" s="172"/>
      <c r="EA808" s="172"/>
      <c r="EK808" s="172"/>
      <c r="EL808" s="172"/>
      <c r="EM808" s="172"/>
      <c r="EN808" s="172"/>
      <c r="EO808" s="172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  <c r="AMJ808"/>
      <c r="AMK808"/>
      <c r="AML808"/>
      <c r="AMM808"/>
      <c r="AMN808"/>
      <c r="AMO808"/>
      <c r="AMP808"/>
      <c r="AMQ808"/>
      <c r="AMR808"/>
      <c r="AMS808"/>
      <c r="AMT808"/>
      <c r="AMU808"/>
      <c r="AMV808"/>
      <c r="AMW808"/>
      <c r="AMX808"/>
      <c r="AMY808"/>
      <c r="AMZ808"/>
      <c r="ANA808"/>
      <c r="ANB808"/>
      <c r="ANC808"/>
      <c r="AND808"/>
      <c r="ANE808"/>
      <c r="ANF808"/>
      <c r="ANG808"/>
      <c r="ANH808"/>
      <c r="ANI808"/>
      <c r="ANJ808"/>
    </row>
    <row r="809" spans="1:1050" x14ac:dyDescent="0.2">
      <c r="A809" s="694"/>
      <c r="D809" s="172"/>
      <c r="E809" s="172"/>
      <c r="F809" s="172"/>
      <c r="G809" s="172"/>
      <c r="H809" s="172"/>
      <c r="J809" s="172"/>
      <c r="K809" s="172"/>
      <c r="L809" s="172"/>
      <c r="M809" s="172"/>
      <c r="N809" s="172"/>
      <c r="O809" s="172"/>
      <c r="P809" s="172"/>
      <c r="Q809" s="172"/>
      <c r="R809" s="172"/>
      <c r="S809" s="172"/>
      <c r="T809" s="172"/>
      <c r="U809" s="172"/>
      <c r="V809" s="172"/>
      <c r="W809" s="172"/>
      <c r="X809" s="172"/>
      <c r="Y809" s="172"/>
      <c r="Z809" s="172"/>
      <c r="AA809" s="172"/>
      <c r="AB809" s="172"/>
      <c r="AC809" s="172"/>
      <c r="AD809" s="172"/>
      <c r="AE809" s="172"/>
      <c r="AF809" s="172"/>
      <c r="AG809" s="172"/>
      <c r="AH809" s="172"/>
      <c r="AI809" s="172"/>
      <c r="AJ809" s="172"/>
      <c r="AK809" s="172"/>
      <c r="AL809" s="172"/>
      <c r="AM809" s="172"/>
      <c r="AN809" s="172"/>
      <c r="AO809" s="172"/>
      <c r="AP809" s="172"/>
      <c r="AQ809" s="172"/>
      <c r="AR809" s="172"/>
      <c r="AS809" s="172"/>
      <c r="AT809" s="172"/>
      <c r="AU809" s="172"/>
      <c r="AV809" s="172"/>
      <c r="AW809" s="172"/>
      <c r="AX809" s="172"/>
      <c r="AY809" s="172"/>
      <c r="AZ809" s="172"/>
      <c r="BA809" s="172"/>
      <c r="BB809" s="172"/>
      <c r="BC809" s="172"/>
      <c r="BD809" s="172"/>
      <c r="BE809" s="172"/>
      <c r="BF809" s="172"/>
      <c r="BG809" s="172"/>
      <c r="BH809" s="172"/>
      <c r="BI809" s="172"/>
      <c r="BJ809" s="172"/>
      <c r="BK809" s="172"/>
      <c r="BL809" s="172"/>
      <c r="BM809" s="172"/>
      <c r="BN809" s="172"/>
      <c r="BO809" s="172"/>
      <c r="BP809" s="172"/>
      <c r="BQ809" s="172"/>
      <c r="BR809" s="172"/>
      <c r="BS809" s="172"/>
      <c r="BT809" s="172"/>
      <c r="BU809" s="172"/>
      <c r="BV809" s="172"/>
      <c r="BW809" s="172"/>
      <c r="BX809" s="172"/>
      <c r="BY809" s="172"/>
      <c r="BZ809" s="172"/>
      <c r="CA809" s="172"/>
      <c r="CB809" s="172"/>
      <c r="CC809" s="172"/>
      <c r="CD809" s="172"/>
      <c r="CE809" s="172"/>
      <c r="CF809" s="172"/>
      <c r="CG809" s="172"/>
      <c r="CH809" s="172"/>
      <c r="CI809" s="172"/>
      <c r="CJ809" s="172"/>
      <c r="CK809" s="172"/>
      <c r="CL809" s="172"/>
      <c r="CM809" s="172"/>
      <c r="CN809" s="172"/>
      <c r="CO809" s="172"/>
      <c r="CP809" s="172"/>
      <c r="CQ809" s="172"/>
      <c r="CR809" s="172"/>
      <c r="CS809" s="172"/>
      <c r="CT809" s="172"/>
      <c r="CU809" s="172"/>
      <c r="DA809" s="172"/>
      <c r="DG809" s="172"/>
      <c r="DI809" s="172"/>
      <c r="DJ809" s="172"/>
      <c r="DK809" s="172"/>
      <c r="DL809" s="172"/>
      <c r="DM809" s="172"/>
      <c r="DN809" s="172"/>
      <c r="DO809" s="172"/>
      <c r="DP809" s="172"/>
      <c r="DQ809" s="172"/>
      <c r="DR809" s="172"/>
      <c r="DS809" s="172"/>
      <c r="DT809" s="172"/>
      <c r="DU809" s="172"/>
      <c r="DV809" s="172"/>
      <c r="DW809" s="172"/>
      <c r="DX809" s="172"/>
      <c r="DZ809" s="172"/>
      <c r="EA809" s="172"/>
      <c r="EK809" s="172"/>
      <c r="EL809" s="172"/>
      <c r="EM809" s="172"/>
      <c r="EN809" s="172"/>
      <c r="EO809" s="172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  <c r="AMJ809"/>
      <c r="AMK809"/>
      <c r="AML809"/>
      <c r="AMM809"/>
      <c r="AMN809"/>
      <c r="AMO809"/>
      <c r="AMP809"/>
      <c r="AMQ809"/>
      <c r="AMR809"/>
      <c r="AMS809"/>
      <c r="AMT809"/>
      <c r="AMU809"/>
      <c r="AMV809"/>
      <c r="AMW809"/>
      <c r="AMX809"/>
      <c r="AMY809"/>
      <c r="AMZ809"/>
      <c r="ANA809"/>
      <c r="ANB809"/>
      <c r="ANC809"/>
      <c r="AND809"/>
      <c r="ANE809"/>
      <c r="ANF809"/>
      <c r="ANG809"/>
      <c r="ANH809"/>
      <c r="ANI809"/>
      <c r="ANJ809"/>
    </row>
    <row r="810" spans="1:1050" x14ac:dyDescent="0.2">
      <c r="A810" s="694"/>
      <c r="D810" s="172"/>
      <c r="E810" s="172"/>
      <c r="F810" s="172"/>
      <c r="G810" s="172"/>
      <c r="H810" s="172"/>
      <c r="J810" s="172"/>
      <c r="K810" s="172"/>
      <c r="L810" s="172"/>
      <c r="M810" s="172"/>
      <c r="N810" s="172"/>
      <c r="O810" s="172"/>
      <c r="P810" s="172"/>
      <c r="Q810" s="172"/>
      <c r="R810" s="172"/>
      <c r="S810" s="172"/>
      <c r="T810" s="172"/>
      <c r="U810" s="172"/>
      <c r="V810" s="172"/>
      <c r="W810" s="172"/>
      <c r="X810" s="172"/>
      <c r="Y810" s="172"/>
      <c r="Z810" s="172"/>
      <c r="AA810" s="172"/>
      <c r="AB810" s="172"/>
      <c r="AC810" s="172"/>
      <c r="AD810" s="172"/>
      <c r="AE810" s="172"/>
      <c r="AF810" s="172"/>
      <c r="AG810" s="172"/>
      <c r="AH810" s="172"/>
      <c r="AI810" s="172"/>
      <c r="AJ810" s="172"/>
      <c r="AK810" s="172"/>
      <c r="AL810" s="172"/>
      <c r="AM810" s="172"/>
      <c r="AN810" s="172"/>
      <c r="AO810" s="172"/>
      <c r="AP810" s="172"/>
      <c r="AQ810" s="172"/>
      <c r="AR810" s="172"/>
      <c r="AS810" s="172"/>
      <c r="AT810" s="172"/>
      <c r="AU810" s="172"/>
      <c r="AV810" s="172"/>
      <c r="AW810" s="172"/>
      <c r="AX810" s="172"/>
      <c r="AY810" s="172"/>
      <c r="AZ810" s="172"/>
      <c r="BA810" s="172"/>
      <c r="BB810" s="172"/>
      <c r="BC810" s="172"/>
      <c r="BD810" s="172"/>
      <c r="BE810" s="172"/>
      <c r="BF810" s="172"/>
      <c r="BG810" s="172"/>
      <c r="BH810" s="172"/>
      <c r="BI810" s="172"/>
      <c r="BJ810" s="172"/>
      <c r="BK810" s="172"/>
      <c r="BL810" s="172"/>
      <c r="BM810" s="172"/>
      <c r="BN810" s="172"/>
      <c r="BO810" s="172"/>
      <c r="BP810" s="172"/>
      <c r="BQ810" s="172"/>
      <c r="BR810" s="172"/>
      <c r="BS810" s="172"/>
      <c r="BT810" s="172"/>
      <c r="BU810" s="172"/>
      <c r="BV810" s="172"/>
      <c r="BW810" s="172"/>
      <c r="BX810" s="172"/>
      <c r="BY810" s="172"/>
      <c r="BZ810" s="172"/>
      <c r="CA810" s="172"/>
      <c r="CB810" s="172"/>
      <c r="CC810" s="172"/>
      <c r="CD810" s="172"/>
      <c r="CE810" s="172"/>
      <c r="CF810" s="172"/>
      <c r="CG810" s="172"/>
      <c r="CH810" s="172"/>
      <c r="CI810" s="172"/>
      <c r="CJ810" s="172"/>
      <c r="CK810" s="172"/>
      <c r="CL810" s="172"/>
      <c r="CM810" s="172"/>
      <c r="CN810" s="172"/>
      <c r="CO810" s="172"/>
      <c r="CP810" s="172"/>
      <c r="CQ810" s="172"/>
      <c r="CR810" s="172"/>
      <c r="CS810" s="172"/>
      <c r="CT810" s="172"/>
      <c r="CU810" s="172"/>
      <c r="DA810" s="172"/>
      <c r="DG810" s="172"/>
      <c r="DI810" s="172"/>
      <c r="DJ810" s="172"/>
      <c r="DK810" s="172"/>
      <c r="DL810" s="172"/>
      <c r="DM810" s="172"/>
      <c r="DN810" s="172"/>
      <c r="DO810" s="172"/>
      <c r="DP810" s="172"/>
      <c r="DQ810" s="172"/>
      <c r="DR810" s="172"/>
      <c r="DS810" s="172"/>
      <c r="DT810" s="172"/>
      <c r="DU810" s="172"/>
      <c r="DV810" s="172"/>
      <c r="DW810" s="172"/>
      <c r="DX810" s="172"/>
      <c r="DZ810" s="172"/>
      <c r="EA810" s="172"/>
      <c r="EK810" s="172"/>
      <c r="EL810" s="172"/>
      <c r="EM810" s="172"/>
      <c r="EN810" s="172"/>
      <c r="EO810" s="172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  <c r="AMJ810"/>
      <c r="AMK810"/>
      <c r="AML810"/>
      <c r="AMM810"/>
      <c r="AMN810"/>
      <c r="AMO810"/>
      <c r="AMP810"/>
      <c r="AMQ810"/>
      <c r="AMR810"/>
      <c r="AMS810"/>
      <c r="AMT810"/>
      <c r="AMU810"/>
      <c r="AMV810"/>
      <c r="AMW810"/>
      <c r="AMX810"/>
      <c r="AMY810"/>
      <c r="AMZ810"/>
      <c r="ANA810"/>
      <c r="ANB810"/>
      <c r="ANC810"/>
      <c r="AND810"/>
      <c r="ANE810"/>
      <c r="ANF810"/>
      <c r="ANG810"/>
      <c r="ANH810"/>
      <c r="ANI810"/>
      <c r="ANJ810"/>
    </row>
    <row r="811" spans="1:1050" x14ac:dyDescent="0.2">
      <c r="A811" s="694"/>
      <c r="D811" s="172"/>
      <c r="E811" s="172"/>
      <c r="F811" s="172"/>
      <c r="G811" s="172"/>
      <c r="H811" s="172"/>
      <c r="J811" s="172"/>
      <c r="K811" s="172"/>
      <c r="L811" s="172"/>
      <c r="M811" s="172"/>
      <c r="N811" s="172"/>
      <c r="O811" s="172"/>
      <c r="P811" s="172"/>
      <c r="Q811" s="172"/>
      <c r="R811" s="172"/>
      <c r="S811" s="172"/>
      <c r="T811" s="172"/>
      <c r="U811" s="172"/>
      <c r="V811" s="172"/>
      <c r="W811" s="172"/>
      <c r="X811" s="172"/>
      <c r="Y811" s="172"/>
      <c r="Z811" s="172"/>
      <c r="AA811" s="172"/>
      <c r="AB811" s="172"/>
      <c r="AC811" s="172"/>
      <c r="AD811" s="172"/>
      <c r="AE811" s="172"/>
      <c r="AF811" s="172"/>
      <c r="AG811" s="172"/>
      <c r="AH811" s="172"/>
      <c r="AI811" s="172"/>
      <c r="AJ811" s="172"/>
      <c r="AK811" s="172"/>
      <c r="AL811" s="172"/>
      <c r="AM811" s="172"/>
      <c r="AN811" s="172"/>
      <c r="AO811" s="172"/>
      <c r="AP811" s="172"/>
      <c r="AQ811" s="172"/>
      <c r="AR811" s="172"/>
      <c r="AS811" s="172"/>
      <c r="AT811" s="172"/>
      <c r="AU811" s="172"/>
      <c r="AV811" s="172"/>
      <c r="AW811" s="172"/>
      <c r="AX811" s="172"/>
      <c r="AY811" s="172"/>
      <c r="AZ811" s="172"/>
      <c r="BA811" s="172"/>
      <c r="BB811" s="172"/>
      <c r="BC811" s="172"/>
      <c r="BD811" s="172"/>
      <c r="BE811" s="172"/>
      <c r="BF811" s="172"/>
      <c r="BG811" s="172"/>
      <c r="BH811" s="172"/>
      <c r="BI811" s="172"/>
      <c r="BJ811" s="172"/>
      <c r="BK811" s="172"/>
      <c r="BL811" s="172"/>
      <c r="BM811" s="172"/>
      <c r="BN811" s="172"/>
      <c r="BO811" s="172"/>
      <c r="BP811" s="172"/>
      <c r="BQ811" s="172"/>
      <c r="BR811" s="172"/>
      <c r="BS811" s="172"/>
      <c r="BT811" s="172"/>
      <c r="BU811" s="172"/>
      <c r="BV811" s="172"/>
      <c r="BW811" s="172"/>
      <c r="BX811" s="172"/>
      <c r="BY811" s="172"/>
      <c r="BZ811" s="172"/>
      <c r="CA811" s="172"/>
      <c r="CB811" s="172"/>
      <c r="CC811" s="172"/>
      <c r="CD811" s="172"/>
      <c r="CE811" s="172"/>
      <c r="CF811" s="172"/>
      <c r="CG811" s="172"/>
      <c r="CH811" s="172"/>
      <c r="CI811" s="172"/>
      <c r="CJ811" s="172"/>
      <c r="CK811" s="172"/>
      <c r="CL811" s="172"/>
      <c r="CM811" s="172"/>
      <c r="CN811" s="172"/>
      <c r="CO811" s="172"/>
      <c r="CP811" s="172"/>
      <c r="CQ811" s="172"/>
      <c r="CR811" s="172"/>
      <c r="CS811" s="172"/>
      <c r="CT811" s="172"/>
      <c r="CU811" s="172"/>
      <c r="DA811" s="172"/>
      <c r="DG811" s="172"/>
      <c r="DI811" s="172"/>
      <c r="DJ811" s="172"/>
      <c r="DK811" s="172"/>
      <c r="DL811" s="172"/>
      <c r="DM811" s="172"/>
      <c r="DN811" s="172"/>
      <c r="DO811" s="172"/>
      <c r="DP811" s="172"/>
      <c r="DQ811" s="172"/>
      <c r="DR811" s="172"/>
      <c r="DS811" s="172"/>
      <c r="DT811" s="172"/>
      <c r="DU811" s="172"/>
      <c r="DV811" s="172"/>
      <c r="DW811" s="172"/>
      <c r="DX811" s="172"/>
      <c r="DZ811" s="172"/>
      <c r="EA811" s="172"/>
      <c r="EK811" s="172"/>
      <c r="EL811" s="172"/>
      <c r="EM811" s="172"/>
      <c r="EN811" s="172"/>
      <c r="EO811" s="172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  <c r="AMJ811"/>
      <c r="AMK811"/>
      <c r="AML811"/>
      <c r="AMM811"/>
      <c r="AMN811"/>
      <c r="AMO811"/>
      <c r="AMP811"/>
      <c r="AMQ811"/>
      <c r="AMR811"/>
      <c r="AMS811"/>
      <c r="AMT811"/>
      <c r="AMU811"/>
      <c r="AMV811"/>
      <c r="AMW811"/>
      <c r="AMX811"/>
      <c r="AMY811"/>
      <c r="AMZ811"/>
      <c r="ANA811"/>
      <c r="ANB811"/>
      <c r="ANC811"/>
      <c r="AND811"/>
      <c r="ANE811"/>
      <c r="ANF811"/>
      <c r="ANG811"/>
      <c r="ANH811"/>
      <c r="ANI811"/>
      <c r="ANJ811"/>
    </row>
    <row r="812" spans="1:1050" x14ac:dyDescent="0.2">
      <c r="A812" s="694"/>
      <c r="D812" s="172"/>
      <c r="E812" s="172"/>
      <c r="F812" s="172"/>
      <c r="G812" s="172"/>
      <c r="H812" s="172"/>
      <c r="J812" s="172"/>
      <c r="K812" s="172"/>
      <c r="L812" s="172"/>
      <c r="M812" s="172"/>
      <c r="N812" s="172"/>
      <c r="O812" s="172"/>
      <c r="P812" s="172"/>
      <c r="Q812" s="172"/>
      <c r="R812" s="172"/>
      <c r="S812" s="172"/>
      <c r="T812" s="172"/>
      <c r="U812" s="172"/>
      <c r="V812" s="172"/>
      <c r="W812" s="172"/>
      <c r="X812" s="172"/>
      <c r="Y812" s="172"/>
      <c r="Z812" s="172"/>
      <c r="AA812" s="172"/>
      <c r="AB812" s="172"/>
      <c r="AC812" s="172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172"/>
      <c r="AO812" s="172"/>
      <c r="AP812" s="172"/>
      <c r="AQ812" s="172"/>
      <c r="AR812" s="172"/>
      <c r="AS812" s="172"/>
      <c r="AT812" s="172"/>
      <c r="AU812" s="172"/>
      <c r="AV812" s="172"/>
      <c r="AW812" s="172"/>
      <c r="AX812" s="172"/>
      <c r="AY812" s="172"/>
      <c r="AZ812" s="172"/>
      <c r="BA812" s="172"/>
      <c r="BB812" s="172"/>
      <c r="BC812" s="172"/>
      <c r="BD812" s="172"/>
      <c r="BE812" s="172"/>
      <c r="BF812" s="172"/>
      <c r="BG812" s="172"/>
      <c r="BH812" s="172"/>
      <c r="BI812" s="172"/>
      <c r="BJ812" s="172"/>
      <c r="BK812" s="172"/>
      <c r="BL812" s="172"/>
      <c r="BM812" s="172"/>
      <c r="BN812" s="172"/>
      <c r="BO812" s="172"/>
      <c r="BP812" s="172"/>
      <c r="BQ812" s="172"/>
      <c r="BR812" s="172"/>
      <c r="BS812" s="172"/>
      <c r="BT812" s="172"/>
      <c r="BU812" s="172"/>
      <c r="BV812" s="172"/>
      <c r="BW812" s="172"/>
      <c r="BX812" s="172"/>
      <c r="BY812" s="172"/>
      <c r="BZ812" s="172"/>
      <c r="CA812" s="172"/>
      <c r="CB812" s="172"/>
      <c r="CC812" s="172"/>
      <c r="CD812" s="172"/>
      <c r="CE812" s="172"/>
      <c r="CF812" s="172"/>
      <c r="CG812" s="172"/>
      <c r="CH812" s="172"/>
      <c r="CI812" s="172"/>
      <c r="CJ812" s="172"/>
      <c r="CK812" s="172"/>
      <c r="CL812" s="172"/>
      <c r="CM812" s="172"/>
      <c r="CN812" s="172"/>
      <c r="CO812" s="172"/>
      <c r="CP812" s="172"/>
      <c r="CQ812" s="172"/>
      <c r="CR812" s="172"/>
      <c r="CS812" s="172"/>
      <c r="CT812" s="172"/>
      <c r="CU812" s="172"/>
      <c r="DA812" s="172"/>
      <c r="DG812" s="172"/>
      <c r="DI812" s="172"/>
      <c r="DJ812" s="172"/>
      <c r="DK812" s="172"/>
      <c r="DL812" s="172"/>
      <c r="DM812" s="172"/>
      <c r="DN812" s="172"/>
      <c r="DO812" s="172"/>
      <c r="DP812" s="172"/>
      <c r="DQ812" s="172"/>
      <c r="DR812" s="172"/>
      <c r="DS812" s="172"/>
      <c r="DT812" s="172"/>
      <c r="DU812" s="172"/>
      <c r="DV812" s="172"/>
      <c r="DW812" s="172"/>
      <c r="DX812" s="172"/>
      <c r="DZ812" s="172"/>
      <c r="EA812" s="172"/>
      <c r="EK812" s="172"/>
      <c r="EL812" s="172"/>
      <c r="EM812" s="172"/>
      <c r="EN812" s="172"/>
      <c r="EO812" s="17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  <c r="AMJ812"/>
      <c r="AMK812"/>
      <c r="AML812"/>
      <c r="AMM812"/>
      <c r="AMN812"/>
      <c r="AMO812"/>
      <c r="AMP812"/>
      <c r="AMQ812"/>
      <c r="AMR812"/>
      <c r="AMS812"/>
      <c r="AMT812"/>
      <c r="AMU812"/>
      <c r="AMV812"/>
      <c r="AMW812"/>
      <c r="AMX812"/>
      <c r="AMY812"/>
      <c r="AMZ812"/>
      <c r="ANA812"/>
      <c r="ANB812"/>
      <c r="ANC812"/>
      <c r="AND812"/>
      <c r="ANE812"/>
      <c r="ANF812"/>
      <c r="ANG812"/>
      <c r="ANH812"/>
      <c r="ANI812"/>
      <c r="ANJ812"/>
    </row>
    <row r="813" spans="1:1050" x14ac:dyDescent="0.2">
      <c r="A813" s="694"/>
      <c r="D813" s="172"/>
      <c r="E813" s="172"/>
      <c r="F813" s="172"/>
      <c r="G813" s="172"/>
      <c r="H813" s="172"/>
      <c r="J813" s="172"/>
      <c r="K813" s="172"/>
      <c r="L813" s="172"/>
      <c r="M813" s="172"/>
      <c r="N813" s="172"/>
      <c r="O813" s="172"/>
      <c r="P813" s="172"/>
      <c r="Q813" s="172"/>
      <c r="R813" s="172"/>
      <c r="S813" s="172"/>
      <c r="T813" s="172"/>
      <c r="U813" s="172"/>
      <c r="V813" s="172"/>
      <c r="W813" s="172"/>
      <c r="X813" s="172"/>
      <c r="Y813" s="172"/>
      <c r="Z813" s="172"/>
      <c r="AA813" s="172"/>
      <c r="AB813" s="172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172"/>
      <c r="AO813" s="172"/>
      <c r="AP813" s="172"/>
      <c r="AQ813" s="172"/>
      <c r="AR813" s="172"/>
      <c r="AS813" s="172"/>
      <c r="AT813" s="172"/>
      <c r="AU813" s="172"/>
      <c r="AV813" s="172"/>
      <c r="AW813" s="172"/>
      <c r="AX813" s="172"/>
      <c r="AY813" s="172"/>
      <c r="AZ813" s="172"/>
      <c r="BA813" s="172"/>
      <c r="BB813" s="172"/>
      <c r="BC813" s="172"/>
      <c r="BD813" s="172"/>
      <c r="BE813" s="172"/>
      <c r="BF813" s="172"/>
      <c r="BG813" s="172"/>
      <c r="BH813" s="172"/>
      <c r="BI813" s="172"/>
      <c r="BJ813" s="172"/>
      <c r="BK813" s="172"/>
      <c r="BL813" s="172"/>
      <c r="BM813" s="172"/>
      <c r="BN813" s="172"/>
      <c r="BO813" s="172"/>
      <c r="BP813" s="172"/>
      <c r="BQ813" s="172"/>
      <c r="BR813" s="172"/>
      <c r="BS813" s="172"/>
      <c r="BT813" s="172"/>
      <c r="BU813" s="172"/>
      <c r="BV813" s="172"/>
      <c r="BW813" s="172"/>
      <c r="BX813" s="172"/>
      <c r="BY813" s="172"/>
      <c r="BZ813" s="172"/>
      <c r="CA813" s="172"/>
      <c r="CB813" s="172"/>
      <c r="CC813" s="172"/>
      <c r="CD813" s="172"/>
      <c r="CE813" s="172"/>
      <c r="CF813" s="172"/>
      <c r="CG813" s="172"/>
      <c r="CH813" s="172"/>
      <c r="CI813" s="172"/>
      <c r="CJ813" s="172"/>
      <c r="CK813" s="172"/>
      <c r="CL813" s="172"/>
      <c r="CM813" s="172"/>
      <c r="CN813" s="172"/>
      <c r="CO813" s="172"/>
      <c r="CP813" s="172"/>
      <c r="CQ813" s="172"/>
      <c r="CR813" s="172"/>
      <c r="CS813" s="172"/>
      <c r="CT813" s="172"/>
      <c r="CU813" s="172"/>
      <c r="DA813" s="172"/>
      <c r="DG813" s="172"/>
      <c r="DI813" s="172"/>
      <c r="DJ813" s="172"/>
      <c r="DK813" s="172"/>
      <c r="DL813" s="172"/>
      <c r="DM813" s="172"/>
      <c r="DN813" s="172"/>
      <c r="DO813" s="172"/>
      <c r="DP813" s="172"/>
      <c r="DQ813" s="172"/>
      <c r="DR813" s="172"/>
      <c r="DS813" s="172"/>
      <c r="DT813" s="172"/>
      <c r="DU813" s="172"/>
      <c r="DV813" s="172"/>
      <c r="DW813" s="172"/>
      <c r="DX813" s="172"/>
      <c r="DZ813" s="172"/>
      <c r="EA813" s="172"/>
      <c r="EK813" s="172"/>
      <c r="EL813" s="172"/>
      <c r="EM813" s="172"/>
      <c r="EN813" s="172"/>
      <c r="EO813" s="172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  <c r="AMJ813"/>
      <c r="AMK813"/>
      <c r="AML813"/>
      <c r="AMM813"/>
      <c r="AMN813"/>
      <c r="AMO813"/>
      <c r="AMP813"/>
      <c r="AMQ813"/>
      <c r="AMR813"/>
      <c r="AMS813"/>
      <c r="AMT813"/>
      <c r="AMU813"/>
      <c r="AMV813"/>
      <c r="AMW813"/>
      <c r="AMX813"/>
      <c r="AMY813"/>
      <c r="AMZ813"/>
      <c r="ANA813"/>
      <c r="ANB813"/>
      <c r="ANC813"/>
      <c r="AND813"/>
      <c r="ANE813"/>
      <c r="ANF813"/>
      <c r="ANG813"/>
      <c r="ANH813"/>
      <c r="ANI813"/>
      <c r="ANJ813"/>
    </row>
    <row r="814" spans="1:1050" x14ac:dyDescent="0.2">
      <c r="A814" s="694"/>
      <c r="D814" s="172"/>
      <c r="E814" s="172"/>
      <c r="F814" s="172"/>
      <c r="G814" s="172"/>
      <c r="H814" s="172"/>
      <c r="J814" s="172"/>
      <c r="K814" s="172"/>
      <c r="L814" s="172"/>
      <c r="M814" s="172"/>
      <c r="N814" s="172"/>
      <c r="O814" s="172"/>
      <c r="P814" s="172"/>
      <c r="Q814" s="172"/>
      <c r="R814" s="172"/>
      <c r="S814" s="172"/>
      <c r="T814" s="172"/>
      <c r="U814" s="172"/>
      <c r="V814" s="172"/>
      <c r="W814" s="172"/>
      <c r="X814" s="172"/>
      <c r="Y814" s="172"/>
      <c r="Z814" s="172"/>
      <c r="AA814" s="172"/>
      <c r="AB814" s="172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172"/>
      <c r="AO814" s="172"/>
      <c r="AP814" s="172"/>
      <c r="AQ814" s="172"/>
      <c r="AR814" s="172"/>
      <c r="AS814" s="172"/>
      <c r="AT814" s="172"/>
      <c r="AU814" s="172"/>
      <c r="AV814" s="172"/>
      <c r="AW814" s="172"/>
      <c r="AX814" s="172"/>
      <c r="AY814" s="172"/>
      <c r="AZ814" s="172"/>
      <c r="BA814" s="172"/>
      <c r="BB814" s="172"/>
      <c r="BC814" s="172"/>
      <c r="BD814" s="172"/>
      <c r="BE814" s="172"/>
      <c r="BF814" s="172"/>
      <c r="BG814" s="172"/>
      <c r="BH814" s="172"/>
      <c r="BI814" s="172"/>
      <c r="BJ814" s="172"/>
      <c r="BK814" s="172"/>
      <c r="BL814" s="172"/>
      <c r="BM814" s="172"/>
      <c r="BN814" s="172"/>
      <c r="BO814" s="172"/>
      <c r="BP814" s="172"/>
      <c r="BQ814" s="172"/>
      <c r="BR814" s="172"/>
      <c r="BS814" s="172"/>
      <c r="BT814" s="172"/>
      <c r="BU814" s="172"/>
      <c r="BV814" s="172"/>
      <c r="BW814" s="172"/>
      <c r="BX814" s="172"/>
      <c r="BY814" s="172"/>
      <c r="BZ814" s="172"/>
      <c r="CA814" s="172"/>
      <c r="CB814" s="172"/>
      <c r="CC814" s="172"/>
      <c r="CD814" s="172"/>
      <c r="CE814" s="172"/>
      <c r="CF814" s="172"/>
      <c r="CG814" s="172"/>
      <c r="CH814" s="172"/>
      <c r="CI814" s="172"/>
      <c r="CJ814" s="172"/>
      <c r="CK814" s="172"/>
      <c r="CL814" s="172"/>
      <c r="CM814" s="172"/>
      <c r="CN814" s="172"/>
      <c r="CO814" s="172"/>
      <c r="CP814" s="172"/>
      <c r="CQ814" s="172"/>
      <c r="CR814" s="172"/>
      <c r="CS814" s="172"/>
      <c r="CT814" s="172"/>
      <c r="CU814" s="172"/>
      <c r="DA814" s="172"/>
      <c r="DG814" s="172"/>
      <c r="DI814" s="172"/>
      <c r="DJ814" s="172"/>
      <c r="DK814" s="172"/>
      <c r="DL814" s="172"/>
      <c r="DM814" s="172"/>
      <c r="DN814" s="172"/>
      <c r="DO814" s="172"/>
      <c r="DP814" s="172"/>
      <c r="DQ814" s="172"/>
      <c r="DR814" s="172"/>
      <c r="DS814" s="172"/>
      <c r="DT814" s="172"/>
      <c r="DU814" s="172"/>
      <c r="DV814" s="172"/>
      <c r="DW814" s="172"/>
      <c r="DX814" s="172"/>
      <c r="DZ814" s="172"/>
      <c r="EA814" s="172"/>
      <c r="EK814" s="172"/>
      <c r="EL814" s="172"/>
      <c r="EM814" s="172"/>
      <c r="EN814" s="172"/>
      <c r="EO814" s="172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  <c r="AMJ814"/>
      <c r="AMK814"/>
      <c r="AML814"/>
      <c r="AMM814"/>
      <c r="AMN814"/>
      <c r="AMO814"/>
      <c r="AMP814"/>
      <c r="AMQ814"/>
      <c r="AMR814"/>
      <c r="AMS814"/>
      <c r="AMT814"/>
      <c r="AMU814"/>
      <c r="AMV814"/>
      <c r="AMW814"/>
      <c r="AMX814"/>
      <c r="AMY814"/>
      <c r="AMZ814"/>
      <c r="ANA814"/>
      <c r="ANB814"/>
      <c r="ANC814"/>
      <c r="AND814"/>
      <c r="ANE814"/>
      <c r="ANF814"/>
      <c r="ANG814"/>
      <c r="ANH814"/>
      <c r="ANI814"/>
      <c r="ANJ814"/>
    </row>
    <row r="815" spans="1:1050" x14ac:dyDescent="0.2">
      <c r="A815" s="694"/>
      <c r="D815" s="172"/>
      <c r="E815" s="172"/>
      <c r="F815" s="172"/>
      <c r="G815" s="172"/>
      <c r="H815" s="172"/>
      <c r="J815" s="172"/>
      <c r="K815" s="172"/>
      <c r="L815" s="172"/>
      <c r="M815" s="172"/>
      <c r="N815" s="172"/>
      <c r="O815" s="172"/>
      <c r="P815" s="172"/>
      <c r="Q815" s="172"/>
      <c r="R815" s="172"/>
      <c r="S815" s="172"/>
      <c r="T815" s="172"/>
      <c r="U815" s="172"/>
      <c r="V815" s="172"/>
      <c r="W815" s="172"/>
      <c r="X815" s="172"/>
      <c r="Y815" s="172"/>
      <c r="Z815" s="172"/>
      <c r="AA815" s="172"/>
      <c r="AB815" s="172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172"/>
      <c r="AO815" s="172"/>
      <c r="AP815" s="172"/>
      <c r="AQ815" s="172"/>
      <c r="AR815" s="172"/>
      <c r="AS815" s="172"/>
      <c r="AT815" s="172"/>
      <c r="AU815" s="172"/>
      <c r="AV815" s="172"/>
      <c r="AW815" s="172"/>
      <c r="AX815" s="172"/>
      <c r="AY815" s="172"/>
      <c r="AZ815" s="172"/>
      <c r="BA815" s="172"/>
      <c r="BB815" s="172"/>
      <c r="BC815" s="172"/>
      <c r="BD815" s="172"/>
      <c r="BE815" s="172"/>
      <c r="BF815" s="172"/>
      <c r="BG815" s="172"/>
      <c r="BH815" s="172"/>
      <c r="BI815" s="172"/>
      <c r="BJ815" s="172"/>
      <c r="BK815" s="172"/>
      <c r="BL815" s="172"/>
      <c r="BM815" s="172"/>
      <c r="BN815" s="172"/>
      <c r="BO815" s="172"/>
      <c r="BP815" s="172"/>
      <c r="BQ815" s="172"/>
      <c r="BR815" s="172"/>
      <c r="BS815" s="172"/>
      <c r="BT815" s="172"/>
      <c r="BU815" s="172"/>
      <c r="BV815" s="172"/>
      <c r="BW815" s="172"/>
      <c r="BX815" s="172"/>
      <c r="BY815" s="172"/>
      <c r="BZ815" s="172"/>
      <c r="CA815" s="172"/>
      <c r="CB815" s="172"/>
      <c r="CC815" s="172"/>
      <c r="CD815" s="172"/>
      <c r="CE815" s="172"/>
      <c r="CF815" s="172"/>
      <c r="CG815" s="172"/>
      <c r="CH815" s="172"/>
      <c r="CI815" s="172"/>
      <c r="CJ815" s="172"/>
      <c r="CK815" s="172"/>
      <c r="CL815" s="172"/>
      <c r="CM815" s="172"/>
      <c r="CN815" s="172"/>
      <c r="CO815" s="172"/>
      <c r="CP815" s="172"/>
      <c r="CQ815" s="172"/>
      <c r="CR815" s="172"/>
      <c r="CS815" s="172"/>
      <c r="CT815" s="172"/>
      <c r="CU815" s="172"/>
      <c r="DA815" s="172"/>
      <c r="DG815" s="172"/>
      <c r="DI815" s="172"/>
      <c r="DJ815" s="172"/>
      <c r="DK815" s="172"/>
      <c r="DL815" s="172"/>
      <c r="DM815" s="172"/>
      <c r="DN815" s="172"/>
      <c r="DO815" s="172"/>
      <c r="DP815" s="172"/>
      <c r="DQ815" s="172"/>
      <c r="DR815" s="172"/>
      <c r="DS815" s="172"/>
      <c r="DT815" s="172"/>
      <c r="DU815" s="172"/>
      <c r="DV815" s="172"/>
      <c r="DW815" s="172"/>
      <c r="DX815" s="172"/>
      <c r="DZ815" s="172"/>
      <c r="EA815" s="172"/>
      <c r="EK815" s="172"/>
      <c r="EL815" s="172"/>
      <c r="EM815" s="172"/>
      <c r="EN815" s="172"/>
      <c r="EO815" s="172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  <c r="AMJ815"/>
      <c r="AMK815"/>
      <c r="AML815"/>
      <c r="AMM815"/>
      <c r="AMN815"/>
      <c r="AMO815"/>
      <c r="AMP815"/>
      <c r="AMQ815"/>
      <c r="AMR815"/>
      <c r="AMS815"/>
      <c r="AMT815"/>
      <c r="AMU815"/>
      <c r="AMV815"/>
      <c r="AMW815"/>
      <c r="AMX815"/>
      <c r="AMY815"/>
      <c r="AMZ815"/>
      <c r="ANA815"/>
      <c r="ANB815"/>
      <c r="ANC815"/>
      <c r="AND815"/>
      <c r="ANE815"/>
      <c r="ANF815"/>
      <c r="ANG815"/>
      <c r="ANH815"/>
      <c r="ANI815"/>
      <c r="ANJ815"/>
    </row>
    <row r="816" spans="1:1050" x14ac:dyDescent="0.2">
      <c r="A816" s="694"/>
      <c r="D816" s="172"/>
      <c r="E816" s="172"/>
      <c r="F816" s="172"/>
      <c r="G816" s="172"/>
      <c r="H816" s="172"/>
      <c r="J816" s="172"/>
      <c r="K816" s="172"/>
      <c r="L816" s="172"/>
      <c r="M816" s="172"/>
      <c r="N816" s="172"/>
      <c r="O816" s="172"/>
      <c r="P816" s="172"/>
      <c r="Q816" s="172"/>
      <c r="R816" s="172"/>
      <c r="S816" s="172"/>
      <c r="T816" s="172"/>
      <c r="U816" s="172"/>
      <c r="V816" s="172"/>
      <c r="W816" s="172"/>
      <c r="X816" s="172"/>
      <c r="Y816" s="172"/>
      <c r="Z816" s="172"/>
      <c r="AA816" s="172"/>
      <c r="AB816" s="172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172"/>
      <c r="AQ816" s="172"/>
      <c r="AR816" s="172"/>
      <c r="AS816" s="172"/>
      <c r="AT816" s="172"/>
      <c r="AU816" s="172"/>
      <c r="AV816" s="172"/>
      <c r="AW816" s="172"/>
      <c r="AX816" s="172"/>
      <c r="AY816" s="172"/>
      <c r="AZ816" s="172"/>
      <c r="BA816" s="172"/>
      <c r="BB816" s="172"/>
      <c r="BC816" s="172"/>
      <c r="BD816" s="172"/>
      <c r="BE816" s="172"/>
      <c r="BF816" s="172"/>
      <c r="BG816" s="172"/>
      <c r="BH816" s="172"/>
      <c r="BI816" s="172"/>
      <c r="BJ816" s="172"/>
      <c r="BK816" s="172"/>
      <c r="BL816" s="172"/>
      <c r="BM816" s="172"/>
      <c r="BN816" s="172"/>
      <c r="BO816" s="172"/>
      <c r="BP816" s="172"/>
      <c r="BQ816" s="172"/>
      <c r="BR816" s="172"/>
      <c r="BS816" s="172"/>
      <c r="BT816" s="172"/>
      <c r="BU816" s="172"/>
      <c r="BV816" s="172"/>
      <c r="BW816" s="172"/>
      <c r="BX816" s="172"/>
      <c r="BY816" s="172"/>
      <c r="BZ816" s="172"/>
      <c r="CA816" s="172"/>
      <c r="CB816" s="172"/>
      <c r="CC816" s="172"/>
      <c r="CD816" s="172"/>
      <c r="CE816" s="172"/>
      <c r="CF816" s="172"/>
      <c r="CG816" s="172"/>
      <c r="CH816" s="172"/>
      <c r="CI816" s="172"/>
      <c r="CJ816" s="172"/>
      <c r="CK816" s="172"/>
      <c r="CL816" s="172"/>
      <c r="CM816" s="172"/>
      <c r="CN816" s="172"/>
      <c r="CO816" s="172"/>
      <c r="CP816" s="172"/>
      <c r="CQ816" s="172"/>
      <c r="CR816" s="172"/>
      <c r="CS816" s="172"/>
      <c r="CT816" s="172"/>
      <c r="CU816" s="172"/>
      <c r="DA816" s="172"/>
      <c r="DG816" s="172"/>
      <c r="DI816" s="172"/>
      <c r="DJ816" s="172"/>
      <c r="DK816" s="172"/>
      <c r="DL816" s="172"/>
      <c r="DM816" s="172"/>
      <c r="DN816" s="172"/>
      <c r="DO816" s="172"/>
      <c r="DP816" s="172"/>
      <c r="DQ816" s="172"/>
      <c r="DR816" s="172"/>
      <c r="DS816" s="172"/>
      <c r="DT816" s="172"/>
      <c r="DU816" s="172"/>
      <c r="DV816" s="172"/>
      <c r="DW816" s="172"/>
      <c r="DX816" s="172"/>
      <c r="DZ816" s="172"/>
      <c r="EA816" s="172"/>
      <c r="EK816" s="172"/>
      <c r="EL816" s="172"/>
      <c r="EM816" s="172"/>
      <c r="EN816" s="172"/>
      <c r="EO816" s="172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  <c r="AMJ816"/>
      <c r="AMK816"/>
      <c r="AML816"/>
      <c r="AMM816"/>
      <c r="AMN816"/>
      <c r="AMO816"/>
      <c r="AMP816"/>
      <c r="AMQ816"/>
      <c r="AMR816"/>
      <c r="AMS816"/>
      <c r="AMT816"/>
      <c r="AMU816"/>
      <c r="AMV816"/>
      <c r="AMW816"/>
      <c r="AMX816"/>
      <c r="AMY816"/>
      <c r="AMZ816"/>
      <c r="ANA816"/>
      <c r="ANB816"/>
      <c r="ANC816"/>
      <c r="AND816"/>
      <c r="ANE816"/>
      <c r="ANF816"/>
      <c r="ANG816"/>
      <c r="ANH816"/>
      <c r="ANI816"/>
      <c r="ANJ816"/>
    </row>
    <row r="817" spans="1:1050" x14ac:dyDescent="0.2">
      <c r="A817" s="694"/>
      <c r="D817" s="172"/>
      <c r="E817" s="172"/>
      <c r="F817" s="172"/>
      <c r="G817" s="172"/>
      <c r="H817" s="172"/>
      <c r="J817" s="172"/>
      <c r="K817" s="172"/>
      <c r="L817" s="172"/>
      <c r="M817" s="172"/>
      <c r="N817" s="172"/>
      <c r="O817" s="172"/>
      <c r="P817" s="172"/>
      <c r="Q817" s="172"/>
      <c r="R817" s="172"/>
      <c r="S817" s="172"/>
      <c r="T817" s="172"/>
      <c r="U817" s="172"/>
      <c r="V817" s="172"/>
      <c r="W817" s="172"/>
      <c r="X817" s="172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/>
      <c r="AQ817" s="172"/>
      <c r="AR817" s="172"/>
      <c r="AS817" s="172"/>
      <c r="AT817" s="172"/>
      <c r="AU817" s="172"/>
      <c r="AV817" s="172"/>
      <c r="AW817" s="172"/>
      <c r="AX817" s="172"/>
      <c r="AY817" s="172"/>
      <c r="AZ817" s="172"/>
      <c r="BA817" s="172"/>
      <c r="BB817" s="172"/>
      <c r="BC817" s="172"/>
      <c r="BD817" s="172"/>
      <c r="BE817" s="172"/>
      <c r="BF817" s="172"/>
      <c r="BG817" s="172"/>
      <c r="BH817" s="172"/>
      <c r="BI817" s="172"/>
      <c r="BJ817" s="172"/>
      <c r="BK817" s="172"/>
      <c r="BL817" s="172"/>
      <c r="BM817" s="172"/>
      <c r="BN817" s="172"/>
      <c r="BO817" s="172"/>
      <c r="BP817" s="172"/>
      <c r="BQ817" s="172"/>
      <c r="BR817" s="172"/>
      <c r="BS817" s="172"/>
      <c r="BT817" s="172"/>
      <c r="BU817" s="172"/>
      <c r="BV817" s="172"/>
      <c r="BW817" s="172"/>
      <c r="BX817" s="172"/>
      <c r="BY817" s="172"/>
      <c r="BZ817" s="172"/>
      <c r="CA817" s="172"/>
      <c r="CB817" s="172"/>
      <c r="CC817" s="172"/>
      <c r="CD817" s="172"/>
      <c r="CE817" s="172"/>
      <c r="CF817" s="172"/>
      <c r="CG817" s="172"/>
      <c r="CH817" s="172"/>
      <c r="CI817" s="172"/>
      <c r="CJ817" s="172"/>
      <c r="CK817" s="172"/>
      <c r="CL817" s="172"/>
      <c r="CM817" s="172"/>
      <c r="CN817" s="172"/>
      <c r="CO817" s="172"/>
      <c r="CP817" s="172"/>
      <c r="CQ817" s="172"/>
      <c r="CR817" s="172"/>
      <c r="CS817" s="172"/>
      <c r="CT817" s="172"/>
      <c r="CU817" s="172"/>
      <c r="DA817" s="172"/>
      <c r="DG817" s="172"/>
      <c r="DI817" s="172"/>
      <c r="DJ817" s="172"/>
      <c r="DK817" s="172"/>
      <c r="DL817" s="172"/>
      <c r="DM817" s="172"/>
      <c r="DN817" s="172"/>
      <c r="DO817" s="172"/>
      <c r="DP817" s="172"/>
      <c r="DQ817" s="172"/>
      <c r="DR817" s="172"/>
      <c r="DS817" s="172"/>
      <c r="DT817" s="172"/>
      <c r="DU817" s="172"/>
      <c r="DV817" s="172"/>
      <c r="DW817" s="172"/>
      <c r="DX817" s="172"/>
      <c r="DZ817" s="172"/>
      <c r="EA817" s="172"/>
      <c r="EK817" s="172"/>
      <c r="EL817" s="172"/>
      <c r="EM817" s="172"/>
      <c r="EN817" s="172"/>
      <c r="EO817" s="172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  <c r="AMJ817"/>
      <c r="AMK817"/>
      <c r="AML817"/>
      <c r="AMM817"/>
      <c r="AMN817"/>
      <c r="AMO817"/>
      <c r="AMP817"/>
      <c r="AMQ817"/>
      <c r="AMR817"/>
      <c r="AMS817"/>
      <c r="AMT817"/>
      <c r="AMU817"/>
      <c r="AMV817"/>
      <c r="AMW817"/>
      <c r="AMX817"/>
      <c r="AMY817"/>
      <c r="AMZ817"/>
      <c r="ANA817"/>
      <c r="ANB817"/>
      <c r="ANC817"/>
      <c r="AND817"/>
      <c r="ANE817"/>
      <c r="ANF817"/>
      <c r="ANG817"/>
      <c r="ANH817"/>
      <c r="ANI817"/>
      <c r="ANJ817"/>
    </row>
    <row r="818" spans="1:1050" x14ac:dyDescent="0.2">
      <c r="A818" s="694"/>
      <c r="D818" s="172"/>
      <c r="E818" s="172"/>
      <c r="F818" s="172"/>
      <c r="G818" s="172"/>
      <c r="H818" s="172"/>
      <c r="J818" s="172"/>
      <c r="K818" s="172"/>
      <c r="L818" s="172"/>
      <c r="M818" s="172"/>
      <c r="N818" s="172"/>
      <c r="O818" s="172"/>
      <c r="P818" s="172"/>
      <c r="Q818" s="172"/>
      <c r="R818" s="172"/>
      <c r="S818" s="172"/>
      <c r="T818" s="172"/>
      <c r="U818" s="172"/>
      <c r="V818" s="172"/>
      <c r="W818" s="172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2"/>
      <c r="AU818" s="172"/>
      <c r="AV818" s="172"/>
      <c r="AW818" s="172"/>
      <c r="AX818" s="172"/>
      <c r="AY818" s="172"/>
      <c r="AZ818" s="172"/>
      <c r="BA818" s="172"/>
      <c r="BB818" s="172"/>
      <c r="BC818" s="172"/>
      <c r="BD818" s="172"/>
      <c r="BE818" s="172"/>
      <c r="BF818" s="172"/>
      <c r="BG818" s="172"/>
      <c r="BH818" s="172"/>
      <c r="BI818" s="172"/>
      <c r="BJ818" s="172"/>
      <c r="BK818" s="172"/>
      <c r="BL818" s="172"/>
      <c r="BM818" s="172"/>
      <c r="BN818" s="172"/>
      <c r="BO818" s="172"/>
      <c r="BP818" s="172"/>
      <c r="BQ818" s="172"/>
      <c r="BR818" s="172"/>
      <c r="BS818" s="172"/>
      <c r="BT818" s="172"/>
      <c r="BU818" s="172"/>
      <c r="BV818" s="172"/>
      <c r="BW818" s="172"/>
      <c r="BX818" s="172"/>
      <c r="BY818" s="172"/>
      <c r="BZ818" s="172"/>
      <c r="CA818" s="172"/>
      <c r="CB818" s="172"/>
      <c r="CC818" s="172"/>
      <c r="CD818" s="172"/>
      <c r="CE818" s="172"/>
      <c r="CF818" s="172"/>
      <c r="CG818" s="172"/>
      <c r="CH818" s="172"/>
      <c r="CI818" s="172"/>
      <c r="CJ818" s="172"/>
      <c r="CK818" s="172"/>
      <c r="CL818" s="172"/>
      <c r="CM818" s="172"/>
      <c r="CN818" s="172"/>
      <c r="CO818" s="172"/>
      <c r="CP818" s="172"/>
      <c r="CQ818" s="172"/>
      <c r="CR818" s="172"/>
      <c r="CS818" s="172"/>
      <c r="CT818" s="172"/>
      <c r="CU818" s="172"/>
      <c r="DA818" s="172"/>
      <c r="DG818" s="172"/>
      <c r="DI818" s="172"/>
      <c r="DJ818" s="172"/>
      <c r="DK818" s="172"/>
      <c r="DL818" s="172"/>
      <c r="DM818" s="172"/>
      <c r="DN818" s="172"/>
      <c r="DO818" s="172"/>
      <c r="DP818" s="172"/>
      <c r="DQ818" s="172"/>
      <c r="DR818" s="172"/>
      <c r="DS818" s="172"/>
      <c r="DT818" s="172"/>
      <c r="DU818" s="172"/>
      <c r="DV818" s="172"/>
      <c r="DW818" s="172"/>
      <c r="DX818" s="172"/>
      <c r="DZ818" s="172"/>
      <c r="EA818" s="172"/>
      <c r="EK818" s="172"/>
      <c r="EL818" s="172"/>
      <c r="EM818" s="172"/>
      <c r="EN818" s="172"/>
      <c r="EO818" s="172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  <c r="AMJ818"/>
      <c r="AMK818"/>
      <c r="AML818"/>
      <c r="AMM818"/>
      <c r="AMN818"/>
      <c r="AMO818"/>
      <c r="AMP818"/>
      <c r="AMQ818"/>
      <c r="AMR818"/>
      <c r="AMS818"/>
      <c r="AMT818"/>
      <c r="AMU818"/>
      <c r="AMV818"/>
      <c r="AMW818"/>
      <c r="AMX818"/>
      <c r="AMY818"/>
      <c r="AMZ818"/>
      <c r="ANA818"/>
      <c r="ANB818"/>
      <c r="ANC818"/>
      <c r="AND818"/>
      <c r="ANE818"/>
      <c r="ANF818"/>
      <c r="ANG818"/>
      <c r="ANH818"/>
      <c r="ANI818"/>
      <c r="ANJ818"/>
    </row>
    <row r="819" spans="1:1050" x14ac:dyDescent="0.2">
      <c r="A819" s="694"/>
      <c r="D819" s="172"/>
      <c r="E819" s="172"/>
      <c r="F819" s="172"/>
      <c r="G819" s="172"/>
      <c r="H819" s="172"/>
      <c r="J819" s="172"/>
      <c r="K819" s="172"/>
      <c r="L819" s="172"/>
      <c r="M819" s="172"/>
      <c r="N819" s="172"/>
      <c r="O819" s="172"/>
      <c r="P819" s="172"/>
      <c r="Q819" s="172"/>
      <c r="R819" s="172"/>
      <c r="S819" s="172"/>
      <c r="T819" s="172"/>
      <c r="U819" s="172"/>
      <c r="V819" s="172"/>
      <c r="W819" s="172"/>
      <c r="X819" s="172"/>
      <c r="Y819" s="172"/>
      <c r="Z819" s="172"/>
      <c r="AA819" s="172"/>
      <c r="AB819" s="172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172"/>
      <c r="AQ819" s="172"/>
      <c r="AR819" s="172"/>
      <c r="AS819" s="172"/>
      <c r="AT819" s="172"/>
      <c r="AU819" s="172"/>
      <c r="AV819" s="172"/>
      <c r="AW819" s="172"/>
      <c r="AX819" s="172"/>
      <c r="AY819" s="172"/>
      <c r="AZ819" s="172"/>
      <c r="BA819" s="172"/>
      <c r="BB819" s="172"/>
      <c r="BC819" s="172"/>
      <c r="BD819" s="172"/>
      <c r="BE819" s="172"/>
      <c r="BF819" s="172"/>
      <c r="BG819" s="172"/>
      <c r="BH819" s="172"/>
      <c r="BI819" s="172"/>
      <c r="BJ819" s="172"/>
      <c r="BK819" s="172"/>
      <c r="BL819" s="172"/>
      <c r="BM819" s="172"/>
      <c r="BN819" s="172"/>
      <c r="BO819" s="172"/>
      <c r="BP819" s="172"/>
      <c r="BQ819" s="172"/>
      <c r="BR819" s="172"/>
      <c r="BS819" s="172"/>
      <c r="BT819" s="172"/>
      <c r="BU819" s="172"/>
      <c r="BV819" s="172"/>
      <c r="BW819" s="172"/>
      <c r="BX819" s="172"/>
      <c r="BY819" s="172"/>
      <c r="BZ819" s="172"/>
      <c r="CA819" s="172"/>
      <c r="CB819" s="172"/>
      <c r="CC819" s="172"/>
      <c r="CD819" s="172"/>
      <c r="CE819" s="172"/>
      <c r="CF819" s="172"/>
      <c r="CG819" s="172"/>
      <c r="CH819" s="172"/>
      <c r="CI819" s="172"/>
      <c r="CJ819" s="172"/>
      <c r="CK819" s="172"/>
      <c r="CL819" s="172"/>
      <c r="CM819" s="172"/>
      <c r="CN819" s="172"/>
      <c r="CO819" s="172"/>
      <c r="CP819" s="172"/>
      <c r="CQ819" s="172"/>
      <c r="CR819" s="172"/>
      <c r="CS819" s="172"/>
      <c r="CT819" s="172"/>
      <c r="CU819" s="172"/>
      <c r="DA819" s="172"/>
      <c r="DG819" s="172"/>
      <c r="DI819" s="172"/>
      <c r="DJ819" s="172"/>
      <c r="DK819" s="172"/>
      <c r="DL819" s="172"/>
      <c r="DM819" s="172"/>
      <c r="DN819" s="172"/>
      <c r="DO819" s="172"/>
      <c r="DP819" s="172"/>
      <c r="DQ819" s="172"/>
      <c r="DR819" s="172"/>
      <c r="DS819" s="172"/>
      <c r="DT819" s="172"/>
      <c r="DU819" s="172"/>
      <c r="DV819" s="172"/>
      <c r="DW819" s="172"/>
      <c r="DX819" s="172"/>
      <c r="DZ819" s="172"/>
      <c r="EA819" s="172"/>
      <c r="EK819" s="172"/>
      <c r="EL819" s="172"/>
      <c r="EM819" s="172"/>
      <c r="EN819" s="172"/>
      <c r="EO819" s="172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  <c r="AMJ819"/>
      <c r="AMK819"/>
      <c r="AML819"/>
      <c r="AMM819"/>
      <c r="AMN819"/>
      <c r="AMO819"/>
      <c r="AMP819"/>
      <c r="AMQ819"/>
      <c r="AMR819"/>
      <c r="AMS819"/>
      <c r="AMT819"/>
      <c r="AMU819"/>
      <c r="AMV819"/>
      <c r="AMW819"/>
      <c r="AMX819"/>
      <c r="AMY819"/>
      <c r="AMZ819"/>
      <c r="ANA819"/>
      <c r="ANB819"/>
      <c r="ANC819"/>
      <c r="AND819"/>
      <c r="ANE819"/>
      <c r="ANF819"/>
      <c r="ANG819"/>
      <c r="ANH819"/>
      <c r="ANI819"/>
      <c r="ANJ819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21</vt:i4>
      </vt:variant>
    </vt:vector>
  </HeadingPairs>
  <TitlesOfParts>
    <vt:vector size="24" baseType="lpstr">
      <vt:lpstr>LABORALES</vt:lpstr>
      <vt:lpstr>PERSONAL EVENTUAL</vt:lpstr>
      <vt:lpstr>FUNCIONARIOS</vt:lpstr>
      <vt:lpstr>'PERSONAL EVENTUAL'!_FilterDatabase</vt:lpstr>
      <vt:lpstr>LABORALES!Títulos_a_imprimir</vt:lpstr>
      <vt:lpstr>'PERSONAL EVENTUAL'!Títulos_a_imprimir</vt:lpstr>
      <vt:lpstr>LABORALES!Z_016795E5_C424_4C69_AF84_F0D5B20833FB_.wvu.FilterData</vt:lpstr>
      <vt:lpstr>LABORALES!Z_016795E5_C424_4C69_AF84_F0D5B20833FB_.wvu.PrintArea</vt:lpstr>
      <vt:lpstr>'PERSONAL EVENTUAL'!Z_016795E5_C424_4C69_AF84_F0D5B20833FB_.wvu.PrintArea</vt:lpstr>
      <vt:lpstr>LABORALES!Z_016795E5_C424_4C69_AF84_F0D5B20833FB_.wvu.PrintTitles</vt:lpstr>
      <vt:lpstr>'PERSONAL EVENTUAL'!Z_016795E5_C424_4C69_AF84_F0D5B20833FB_.wvu.PrintTitles</vt:lpstr>
      <vt:lpstr>LABORALES!Z_0A0CF1B1_D8E6_4BF5_9460_551CB9BEF6B5_.wvu.PrintArea</vt:lpstr>
      <vt:lpstr>'PERSONAL EVENTUAL'!Z_0A0CF1B1_D8E6_4BF5_9460_551CB9BEF6B5_.wvu.PrintArea</vt:lpstr>
      <vt:lpstr>LABORALES!Z_0A0CF1B1_D8E6_4BF5_9460_551CB9BEF6B5_.wvu.PrintTitles</vt:lpstr>
      <vt:lpstr>'PERSONAL EVENTUAL'!Z_0A0CF1B1_D8E6_4BF5_9460_551CB9BEF6B5_.wvu.PrintTitles</vt:lpstr>
      <vt:lpstr>LABORALES!Z_C3C7F986_5CD6_47C4_8801_FC9956A909B6_.wvu.PrintArea</vt:lpstr>
      <vt:lpstr>'PERSONAL EVENTUAL'!Z_C3C7F986_5CD6_47C4_8801_FC9956A909B6_.wvu.PrintArea</vt:lpstr>
      <vt:lpstr>LABORALES!Z_C3C7F986_5CD6_47C4_8801_FC9956A909B6_.wvu.PrintTitles</vt:lpstr>
      <vt:lpstr>'PERSONAL EVENTUAL'!Z_C3C7F986_5CD6_47C4_8801_FC9956A909B6_.wvu.PrintTitles</vt:lpstr>
      <vt:lpstr>LABORALES!Z_FB9005E2_5F47_4B12_8924_382AE33AE9FD_.wvu.FilterData</vt:lpstr>
      <vt:lpstr>LABORALES!Z_FB9005E2_5F47_4B12_8924_382AE33AE9FD_.wvu.PrintArea</vt:lpstr>
      <vt:lpstr>'PERSONAL EVENTUAL'!Z_FB9005E2_5F47_4B12_8924_382AE33AE9FD_.wvu.PrintArea</vt:lpstr>
      <vt:lpstr>LABORALES!Z_FB9005E2_5F47_4B12_8924_382AE33AE9FD_.wvu.PrintTitles</vt:lpstr>
      <vt:lpstr>'PERSONAL EVENTUAL'!Z_FB9005E2_5F47_4B12_8924_382AE33AE9FD_.wvu.PrintTitles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Maria Gomez Garcia</dc:creator>
  <cp:lastModifiedBy>Rosa Maria Gomez Garcia</cp:lastModifiedBy>
  <dcterms:created xsi:type="dcterms:W3CDTF">2024-04-15T07:19:53Z</dcterms:created>
  <dcterms:modified xsi:type="dcterms:W3CDTF">2024-04-15T07:23:47Z</dcterms:modified>
</cp:coreProperties>
</file>